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3" activeTab="8"/>
  </bookViews>
  <sheets>
    <sheet name="Annadale" sheetId="1" r:id="rId1"/>
    <sheet name="Buckeye" sheetId="2" r:id="rId2"/>
    <sheet name="Virginia" sheetId="3" r:id="rId3"/>
    <sheet name="La Fontaine Park" sheetId="4" r:id="rId4"/>
    <sheet name="Port Richey" sheetId="5" r:id="rId5"/>
    <sheet name="Aspen" sheetId="6" r:id="rId6"/>
    <sheet name="Mansfield" sheetId="7" r:id="rId7"/>
    <sheet name="Maryland" sheetId="8" r:id="rId8"/>
    <sheet name="West Oakland" sheetId="9" r:id="rId9"/>
    <sheet name="Northwoods" sheetId="10" r:id="rId10"/>
    <sheet name="Torrington" sheetId="11" r:id="rId11"/>
    <sheet name="Tampa Bay" sheetId="12" r:id="rId12"/>
  </sheets>
  <definedNames/>
  <calcPr fullCalcOnLoad="1"/>
</workbook>
</file>

<file path=xl/sharedStrings.xml><?xml version="1.0" encoding="utf-8"?>
<sst xmlns="http://schemas.openxmlformats.org/spreadsheetml/2006/main" count="659" uniqueCount="479">
  <si>
    <t>BrassWorld Aaron Division</t>
  </si>
  <si>
    <t>Team</t>
  </si>
  <si>
    <t>Annadale Anteaters</t>
  </si>
  <si>
    <t>Buckeye Eclipse</t>
  </si>
  <si>
    <t>Tampa Bay Bravos</t>
  </si>
  <si>
    <t>Virginia Patriots</t>
  </si>
  <si>
    <t>LaFontaine Park Diamonds</t>
  </si>
  <si>
    <t>Port Richey Sandcranes</t>
  </si>
  <si>
    <t>Salaries</t>
  </si>
  <si>
    <t>Loretta</t>
  </si>
  <si>
    <t>Varitek</t>
  </si>
  <si>
    <t>Lee</t>
  </si>
  <si>
    <t>Wright</t>
  </si>
  <si>
    <t>Hunter</t>
  </si>
  <si>
    <t>Anderson</t>
  </si>
  <si>
    <t>Hitters OPS:</t>
  </si>
  <si>
    <t>Polanco</t>
  </si>
  <si>
    <t xml:space="preserve">Young </t>
  </si>
  <si>
    <t>Sierra</t>
  </si>
  <si>
    <t>Jones</t>
  </si>
  <si>
    <t>Cabrera</t>
  </si>
  <si>
    <t>Berroa</t>
  </si>
  <si>
    <t>Nunez</t>
  </si>
  <si>
    <t>Cordero</t>
  </si>
  <si>
    <t>Chavez</t>
  </si>
  <si>
    <t>AB</t>
  </si>
  <si>
    <t>Everett</t>
  </si>
  <si>
    <t>OB</t>
  </si>
  <si>
    <t>Slug</t>
  </si>
  <si>
    <t>OB * Slug</t>
  </si>
  <si>
    <t xml:space="preserve"> </t>
  </si>
  <si>
    <t>Exp Runs</t>
  </si>
  <si>
    <t>Total &gt;&gt;&gt;</t>
  </si>
  <si>
    <t>Prorated &gt;&gt;&gt;</t>
  </si>
  <si>
    <t>F.Thomas</t>
  </si>
  <si>
    <t>D.Navarr</t>
  </si>
  <si>
    <t>A.Pujols</t>
  </si>
  <si>
    <t>J.Carrol</t>
  </si>
  <si>
    <t>G.Zaun</t>
  </si>
  <si>
    <t>C.Lee</t>
  </si>
  <si>
    <t>T.Glaus</t>
  </si>
  <si>
    <t>M.Young</t>
  </si>
  <si>
    <t>C.Figgins</t>
  </si>
  <si>
    <t>W.Harris</t>
  </si>
  <si>
    <t>J.Randa</t>
  </si>
  <si>
    <t>C.Tracy</t>
  </si>
  <si>
    <t>A.Rios</t>
  </si>
  <si>
    <t>C.Monroe</t>
  </si>
  <si>
    <t>D.Young</t>
  </si>
  <si>
    <t>T.Long</t>
  </si>
  <si>
    <t>D.Bautista</t>
  </si>
  <si>
    <t>M.Restovich</t>
  </si>
  <si>
    <t>R.Martinez</t>
  </si>
  <si>
    <t>T.Redman</t>
  </si>
  <si>
    <t>T.Hall</t>
  </si>
  <si>
    <t>J.Molina</t>
  </si>
  <si>
    <t>R.Nivar</t>
  </si>
  <si>
    <t>L.Berkman</t>
  </si>
  <si>
    <t>E.Alfonz</t>
  </si>
  <si>
    <t>C.Johnson</t>
  </si>
  <si>
    <t>D.Erstad</t>
  </si>
  <si>
    <t>D.Delluci</t>
  </si>
  <si>
    <t>D.Eckstein</t>
  </si>
  <si>
    <t>E.Valent</t>
  </si>
  <si>
    <t>C.Crawford</t>
  </si>
  <si>
    <t>J.Gonzalez</t>
  </si>
  <si>
    <t>A.Sorianso</t>
  </si>
  <si>
    <t>B.Kielty</t>
  </si>
  <si>
    <t>N.Green</t>
  </si>
  <si>
    <t>Y.Torrealba</t>
  </si>
  <si>
    <t>M.Kata</t>
  </si>
  <si>
    <t>M.Diaz</t>
  </si>
  <si>
    <t>G.Laird</t>
  </si>
  <si>
    <t>E.Perez</t>
  </si>
  <si>
    <t>A.Gonzalez</t>
  </si>
  <si>
    <t>C.Stynes</t>
  </si>
  <si>
    <t>A.Phillips</t>
  </si>
  <si>
    <t>A.Ojeda</t>
  </si>
  <si>
    <t>M.Mora</t>
  </si>
  <si>
    <t>J.Posada</t>
  </si>
  <si>
    <t>K.Stinnett</t>
  </si>
  <si>
    <t>B.Giles</t>
  </si>
  <si>
    <t>C.Delgado</t>
  </si>
  <si>
    <t>N.Garciaparra</t>
  </si>
  <si>
    <t>A.Cora</t>
  </si>
  <si>
    <t>J.Michaels</t>
  </si>
  <si>
    <t>M.Bradley</t>
  </si>
  <si>
    <t>B.Hill</t>
  </si>
  <si>
    <t>J.Lane</t>
  </si>
  <si>
    <t>M.Grudzielanek</t>
  </si>
  <si>
    <t>E.Martinez</t>
  </si>
  <si>
    <t>R.Ledee</t>
  </si>
  <si>
    <t>K.Robinson</t>
  </si>
  <si>
    <t>B.Kieschnick</t>
  </si>
  <si>
    <t>D.Ward</t>
  </si>
  <si>
    <t>T.Alvarez</t>
  </si>
  <si>
    <t>W.Bloomquist</t>
  </si>
  <si>
    <t>C.Woodward</t>
  </si>
  <si>
    <t>J.Conti</t>
  </si>
  <si>
    <t>W.Betemit</t>
  </si>
  <si>
    <t>D.McDonald</t>
  </si>
  <si>
    <t>J.Edmonds</t>
  </si>
  <si>
    <t>H.Choi</t>
  </si>
  <si>
    <t>J.Offerman</t>
  </si>
  <si>
    <t>M.Piazza</t>
  </si>
  <si>
    <t>D.Newhan</t>
  </si>
  <si>
    <t>M.Tejada</t>
  </si>
  <si>
    <t>R.Adams</t>
  </si>
  <si>
    <t>H.Blalock</t>
  </si>
  <si>
    <t>C.Wilson</t>
  </si>
  <si>
    <t>R.Lankford</t>
  </si>
  <si>
    <t>B.Roberts</t>
  </si>
  <si>
    <t>C.Snyder</t>
  </si>
  <si>
    <t>M.Lecroy</t>
  </si>
  <si>
    <t>M.Cameron</t>
  </si>
  <si>
    <t>B.Crosby</t>
  </si>
  <si>
    <t>O.InfantE</t>
  </si>
  <si>
    <t>X.Nady</t>
  </si>
  <si>
    <t>G.Quiroz</t>
  </si>
  <si>
    <t>R.Castro</t>
  </si>
  <si>
    <t>J.Davis</t>
  </si>
  <si>
    <t>B.Harris</t>
  </si>
  <si>
    <t>J.Gomes</t>
  </si>
  <si>
    <t>W.Tavera</t>
  </si>
  <si>
    <t>T.Hollandsworth</t>
  </si>
  <si>
    <t>S.Stewart</t>
  </si>
  <si>
    <t>P.Nevin</t>
  </si>
  <si>
    <t>J.Rivera</t>
  </si>
  <si>
    <t>A.Kennedy</t>
  </si>
  <si>
    <t>S.Hillendbrand</t>
  </si>
  <si>
    <t>S.Taguchi</t>
  </si>
  <si>
    <t>V.Wells</t>
  </si>
  <si>
    <t>V.Wilson</t>
  </si>
  <si>
    <t>C.Guzman</t>
  </si>
  <si>
    <t>B.Larson</t>
  </si>
  <si>
    <t>J.Grabowski</t>
  </si>
  <si>
    <t>E.Diaz</t>
  </si>
  <si>
    <t>E.Munson</t>
  </si>
  <si>
    <t>P.Bako</t>
  </si>
  <si>
    <t>B.Hall</t>
  </si>
  <si>
    <t>M.Anderson</t>
  </si>
  <si>
    <t>S.Halter</t>
  </si>
  <si>
    <t>D.Murphy</t>
  </si>
  <si>
    <t xml:space="preserve">Pitchers </t>
  </si>
  <si>
    <t>IP s</t>
  </si>
  <si>
    <t>Runs</t>
  </si>
  <si>
    <t>ERA</t>
  </si>
  <si>
    <t>A.Reyes</t>
  </si>
  <si>
    <t>R.Mahay</t>
  </si>
  <si>
    <t>D.Kolb</t>
  </si>
  <si>
    <t>T.Hudson</t>
  </si>
  <si>
    <t>P.Martinez</t>
  </si>
  <si>
    <t>C.Sabathia</t>
  </si>
  <si>
    <t>T.Jones</t>
  </si>
  <si>
    <t>G.Balfour</t>
  </si>
  <si>
    <t>J.Julio</t>
  </si>
  <si>
    <t>E.Milton</t>
  </si>
  <si>
    <t>G.Knotts</t>
  </si>
  <si>
    <t>G.White</t>
  </si>
  <si>
    <t>W.Cunnane</t>
  </si>
  <si>
    <t>J.Lopez</t>
  </si>
  <si>
    <t>B.Ryan</t>
  </si>
  <si>
    <t>R.Clemens</t>
  </si>
  <si>
    <t>D.Marte</t>
  </si>
  <si>
    <t>D.Wells</t>
  </si>
  <si>
    <t>Z.Greinke</t>
  </si>
  <si>
    <t>B.Tomko</t>
  </si>
  <si>
    <t>R.Ortiz</t>
  </si>
  <si>
    <t>D.Wheele</t>
  </si>
  <si>
    <t>B.Zito</t>
  </si>
  <si>
    <t>T.Harikkala</t>
  </si>
  <si>
    <t>M.Valdez</t>
  </si>
  <si>
    <t>B.Looper</t>
  </si>
  <si>
    <t>C.Pavano</t>
  </si>
  <si>
    <t>J.Walker</t>
  </si>
  <si>
    <t>R.Lopez</t>
  </si>
  <si>
    <t>T.Glavin</t>
  </si>
  <si>
    <t>T.Lilly</t>
  </si>
  <si>
    <t>R.Halladay</t>
  </si>
  <si>
    <t>A.Telemaco</t>
  </si>
  <si>
    <t>W.Ledezma</t>
  </si>
  <si>
    <t>K.Wells</t>
  </si>
  <si>
    <t>M.Morris</t>
  </si>
  <si>
    <t>M.Riley</t>
  </si>
  <si>
    <t>B.Fuentes</t>
  </si>
  <si>
    <t>B.Kim</t>
  </si>
  <si>
    <t>S.Linebrink</t>
  </si>
  <si>
    <t>J.Mesa</t>
  </si>
  <si>
    <t>F.Cabrera</t>
  </si>
  <si>
    <t>O.Dotel</t>
  </si>
  <si>
    <t>N.Lowry</t>
  </si>
  <si>
    <t>J.Weaver</t>
  </si>
  <si>
    <t>R.Villone</t>
  </si>
  <si>
    <t>B.Lawrence</t>
  </si>
  <si>
    <t>K.Tadano</t>
  </si>
  <si>
    <t>K.Ishii</t>
  </si>
  <si>
    <t>D.Reyes</t>
  </si>
  <si>
    <t>C.Lidle</t>
  </si>
  <si>
    <t>J.Jennin</t>
  </si>
  <si>
    <t>N.Cotts</t>
  </si>
  <si>
    <t>B.Claussen</t>
  </si>
  <si>
    <t>J.Durbin</t>
  </si>
  <si>
    <t>H.Ramirez</t>
  </si>
  <si>
    <t>Y.Brazoban</t>
  </si>
  <si>
    <t>M.Miller</t>
  </si>
  <si>
    <t>T.Ohka</t>
  </si>
  <si>
    <t>J.Romero</t>
  </si>
  <si>
    <t>K.Gregg</t>
  </si>
  <si>
    <t>J.Valverde</t>
  </si>
  <si>
    <t>K.Benson</t>
  </si>
  <si>
    <t>U.Urbina</t>
  </si>
  <si>
    <t>J.Pineiro</t>
  </si>
  <si>
    <t>J.Mateo</t>
  </si>
  <si>
    <t>R.Bauer</t>
  </si>
  <si>
    <t>E.Rodriguez</t>
  </si>
  <si>
    <t>D.Carrasco</t>
  </si>
  <si>
    <t>C.Gaudin</t>
  </si>
  <si>
    <t>D.Cabrera</t>
  </si>
  <si>
    <t>J.Hancock</t>
  </si>
  <si>
    <t>P.Munro</t>
  </si>
  <si>
    <t>B.Hendrickson</t>
  </si>
  <si>
    <t>R.Stone</t>
  </si>
  <si>
    <t>C.Fossum</t>
  </si>
  <si>
    <t>D.Meyer</t>
  </si>
  <si>
    <t>B.League</t>
  </si>
  <si>
    <t>A.Benitez</t>
  </si>
  <si>
    <t>E.Guardado</t>
  </si>
  <si>
    <t>C.Tsao</t>
  </si>
  <si>
    <t>L.Dinardo</t>
  </si>
  <si>
    <t>P.Wilson</t>
  </si>
  <si>
    <t>A.Eaton</t>
  </si>
  <si>
    <t>J.Bong</t>
  </si>
  <si>
    <t>K.Farnsworth</t>
  </si>
  <si>
    <t>D.Brazelton</t>
  </si>
  <si>
    <t>J.Vazquez</t>
  </si>
  <si>
    <t>S.Ponson</t>
  </si>
  <si>
    <t>K.Loe</t>
  </si>
  <si>
    <t>S.Kazmir</t>
  </si>
  <si>
    <t>A.Martinez</t>
  </si>
  <si>
    <t>J.Garcia</t>
  </si>
  <si>
    <t>E.Crozier</t>
  </si>
  <si>
    <t>Aspen Rainmakers</t>
  </si>
  <si>
    <t>S.Rolen</t>
  </si>
  <si>
    <t>B.Clark</t>
  </si>
  <si>
    <t>R.Freel</t>
  </si>
  <si>
    <t>R.Gload</t>
  </si>
  <si>
    <t>L.Gonzalez</t>
  </si>
  <si>
    <t>F.Menechino</t>
  </si>
  <si>
    <t>C.Thomas</t>
  </si>
  <si>
    <t>B.Surhoff</t>
  </si>
  <si>
    <t>J.Olerud</t>
  </si>
  <si>
    <t>D.Roberts</t>
  </si>
  <si>
    <t>J.Wilson</t>
  </si>
  <si>
    <t>J.Larue</t>
  </si>
  <si>
    <t>S.Spencer</t>
  </si>
  <si>
    <t>B.Boone</t>
  </si>
  <si>
    <t>B.Ausmus</t>
  </si>
  <si>
    <t>M.Scutar</t>
  </si>
  <si>
    <t>M.Matheny</t>
  </si>
  <si>
    <t>M.Byrd</t>
  </si>
  <si>
    <t>J.Stanford</t>
  </si>
  <si>
    <t>C.Hammond</t>
  </si>
  <si>
    <t>B.Howry</t>
  </si>
  <si>
    <t>B.Madritcsh</t>
  </si>
  <si>
    <t>B.Meadows</t>
  </si>
  <si>
    <t>R.Harden</t>
  </si>
  <si>
    <t>C.Reitsma</t>
  </si>
  <si>
    <t>S.Eyre</t>
  </si>
  <si>
    <t>B.Wickman</t>
  </si>
  <si>
    <t>E.Bedard</t>
  </si>
  <si>
    <t>M.Gosling</t>
  </si>
  <si>
    <t>J.Washburn</t>
  </si>
  <si>
    <t>J.Fogg</t>
  </si>
  <si>
    <t>R.Franklin</t>
  </si>
  <si>
    <t>C.Baek</t>
  </si>
  <si>
    <t>J.Blanton</t>
  </si>
  <si>
    <t>J.De LaRosa</t>
  </si>
  <si>
    <t>W.Franklin</t>
  </si>
  <si>
    <t>S.Mitre</t>
  </si>
  <si>
    <t>F.Diaz</t>
  </si>
  <si>
    <t>O.Villarreal</t>
  </si>
  <si>
    <t>Wins</t>
  </si>
  <si>
    <t>PCT</t>
  </si>
  <si>
    <t>Northwoods Moose</t>
  </si>
  <si>
    <t>L.Walker</t>
  </si>
  <si>
    <t>T.Hafner</t>
  </si>
  <si>
    <t>J.Damon</t>
  </si>
  <si>
    <t>J.Hernandez</t>
  </si>
  <si>
    <t>M.Cabrera</t>
  </si>
  <si>
    <t>J.Bay</t>
  </si>
  <si>
    <t>O.Hudson</t>
  </si>
  <si>
    <t>V.Castilla</t>
  </si>
  <si>
    <t>J.Uribe</t>
  </si>
  <si>
    <t>B.Upton</t>
  </si>
  <si>
    <t>C.Granderson</t>
  </si>
  <si>
    <t>R.Mackowiak</t>
  </si>
  <si>
    <t>A.Everett</t>
  </si>
  <si>
    <t>S.Hairston</t>
  </si>
  <si>
    <t>F.Guzman</t>
  </si>
  <si>
    <t>K.Cash</t>
  </si>
  <si>
    <t>J.Dubois</t>
  </si>
  <si>
    <t>J.Knoedler</t>
  </si>
  <si>
    <t xml:space="preserve">A.Otsuka </t>
  </si>
  <si>
    <t xml:space="preserve">B.Wagner </t>
  </si>
  <si>
    <t xml:space="preserve">B.Sheets </t>
  </si>
  <si>
    <t xml:space="preserve">S.Karsay </t>
  </si>
  <si>
    <t xml:space="preserve">B.Penny  </t>
  </si>
  <si>
    <t xml:space="preserve">W.Miller </t>
  </si>
  <si>
    <t xml:space="preserve">E.Yan    </t>
  </si>
  <si>
    <t xml:space="preserve">J.Lima   </t>
  </si>
  <si>
    <t xml:space="preserve">K.Rogers </t>
  </si>
  <si>
    <t xml:space="preserve">E.Dubose </t>
  </si>
  <si>
    <t xml:space="preserve">A.Taylor </t>
  </si>
  <si>
    <t>J.Fopper t</t>
  </si>
  <si>
    <t>F.Rodriguez</t>
  </si>
  <si>
    <t>C.Cordero</t>
  </si>
  <si>
    <t>C.Almanza</t>
  </si>
  <si>
    <t>R.Dempster</t>
  </si>
  <si>
    <t>W.Williams</t>
  </si>
  <si>
    <t>J.Bennett</t>
  </si>
  <si>
    <t>D.Waechter</t>
  </si>
  <si>
    <t>E.Jackson</t>
  </si>
  <si>
    <t>Torrington Trumpeteers</t>
  </si>
  <si>
    <t xml:space="preserve">M.Lamb  </t>
  </si>
  <si>
    <t>E.Byrnes</t>
  </si>
  <si>
    <t xml:space="preserve">A.Dunn  </t>
  </si>
  <si>
    <t xml:space="preserve">K.Hill  </t>
  </si>
  <si>
    <t xml:space="preserve">L.Nix   </t>
  </si>
  <si>
    <t xml:space="preserve">P.Reese </t>
  </si>
  <si>
    <t>R.Raburn</t>
  </si>
  <si>
    <t xml:space="preserve">J.Cust  </t>
  </si>
  <si>
    <t>V.Guerrero</t>
  </si>
  <si>
    <t>L.Overbay</t>
  </si>
  <si>
    <t>D.Jimenez</t>
  </si>
  <si>
    <t>P.Konerko</t>
  </si>
  <si>
    <t>S.Burroughs</t>
  </si>
  <si>
    <t>J.Rollins</t>
  </si>
  <si>
    <t>L.Merloni</t>
  </si>
  <si>
    <t>P.Lo Duca</t>
  </si>
  <si>
    <t>J.Peralta</t>
  </si>
  <si>
    <t>J.Keppinger</t>
  </si>
  <si>
    <t>J.Flaherty</t>
  </si>
  <si>
    <t>R.Sanchez</t>
  </si>
  <si>
    <t>D.McPherson</t>
  </si>
  <si>
    <t>J.Kroeger</t>
  </si>
  <si>
    <t>D.Turnbo</t>
  </si>
  <si>
    <t>M.Rivera</t>
  </si>
  <si>
    <t xml:space="preserve">J.Cerda </t>
  </si>
  <si>
    <t>A.Leiter</t>
  </si>
  <si>
    <t>O.Moreno</t>
  </si>
  <si>
    <t xml:space="preserve">G.Floyd </t>
  </si>
  <si>
    <t>B.Arroyo</t>
  </si>
  <si>
    <t>G.Carrara</t>
  </si>
  <si>
    <t>K.Mercker</t>
  </si>
  <si>
    <t>A.Alfonseca</t>
  </si>
  <si>
    <t>J.Westbrook</t>
  </si>
  <si>
    <t>R.Bottalico</t>
  </si>
  <si>
    <t>C.Carpenter</t>
  </si>
  <si>
    <t>M.Koplove</t>
  </si>
  <si>
    <t>J.Bonderman</t>
  </si>
  <si>
    <t>C.Hernandez</t>
  </si>
  <si>
    <t>R.Soriano</t>
  </si>
  <si>
    <t>Maryland Mounders</t>
  </si>
  <si>
    <t>T.Helton</t>
  </si>
  <si>
    <t xml:space="preserve">D.Segui </t>
  </si>
  <si>
    <t xml:space="preserve">J.Burke </t>
  </si>
  <si>
    <t xml:space="preserve">L.Ford  </t>
  </si>
  <si>
    <t xml:space="preserve">O.Saenz </t>
  </si>
  <si>
    <t>K.Greene</t>
  </si>
  <si>
    <t xml:space="preserve">J.Kent  </t>
  </si>
  <si>
    <t>K.Lofton</t>
  </si>
  <si>
    <t>C.Koskie</t>
  </si>
  <si>
    <t>L.Bigbie</t>
  </si>
  <si>
    <t>T.Tiffee</t>
  </si>
  <si>
    <t xml:space="preserve">S.Sosa  </t>
  </si>
  <si>
    <t xml:space="preserve">R.Gotay </t>
  </si>
  <si>
    <t>M.Derosa</t>
  </si>
  <si>
    <t xml:space="preserve">J.Smith </t>
  </si>
  <si>
    <t>D.Kelton</t>
  </si>
  <si>
    <t>B.WilliaMS</t>
  </si>
  <si>
    <t>V.Martinez</t>
  </si>
  <si>
    <t>H.Bocachica</t>
  </si>
  <si>
    <t xml:space="preserve">B.Lidge </t>
  </si>
  <si>
    <t xml:space="preserve">E.Gagne </t>
  </si>
  <si>
    <t xml:space="preserve">O.Perez </t>
  </si>
  <si>
    <t>T.Tucker</t>
  </si>
  <si>
    <t xml:space="preserve">D.Riske </t>
  </si>
  <si>
    <t xml:space="preserve">B.Neal  </t>
  </si>
  <si>
    <t xml:space="preserve">A.Cook  </t>
  </si>
  <si>
    <t>M.Redman</t>
  </si>
  <si>
    <t>A.Rhodes</t>
  </si>
  <si>
    <t>B.Halsey</t>
  </si>
  <si>
    <t xml:space="preserve">J.Maine </t>
  </si>
  <si>
    <t>T.Williams</t>
  </si>
  <si>
    <t>M.Stanton</t>
  </si>
  <si>
    <t>R.Cormier</t>
  </si>
  <si>
    <t>M.Clement</t>
  </si>
  <si>
    <t>J.Beckett</t>
  </si>
  <si>
    <t>S.Trachsel</t>
  </si>
  <si>
    <t>B.Hennesey</t>
  </si>
  <si>
    <t>B.Duckworth</t>
  </si>
  <si>
    <t>A.Alvarez</t>
  </si>
  <si>
    <t>L.Kensing</t>
  </si>
  <si>
    <t>West Oakland Wolverines</t>
  </si>
  <si>
    <t xml:space="preserve">J.Kubel </t>
  </si>
  <si>
    <t xml:space="preserve">D.Cruz  </t>
  </si>
  <si>
    <t>C.Barmes</t>
  </si>
  <si>
    <t xml:space="preserve">K.Mench </t>
  </si>
  <si>
    <t>E.Chavez</t>
  </si>
  <si>
    <t>B.Molina</t>
  </si>
  <si>
    <t xml:space="preserve">J.Werth </t>
  </si>
  <si>
    <t xml:space="preserve">W.Pena  </t>
  </si>
  <si>
    <t>P.Burrel</t>
  </si>
  <si>
    <t xml:space="preserve">J.Reyes </t>
  </si>
  <si>
    <t xml:space="preserve">C.Pena  </t>
  </si>
  <si>
    <t xml:space="preserve">J.Crede </t>
  </si>
  <si>
    <t>R.Sexson</t>
  </si>
  <si>
    <t xml:space="preserve">J.House </t>
  </si>
  <si>
    <t>J.Closser</t>
  </si>
  <si>
    <t>T.Graffanino</t>
  </si>
  <si>
    <t>T.Wigginton</t>
  </si>
  <si>
    <t>D.Krynzel</t>
  </si>
  <si>
    <t>J.Gibbons</t>
  </si>
  <si>
    <t>R.Hammock</t>
  </si>
  <si>
    <t>T.Batista</t>
  </si>
  <si>
    <t>F.Sanchez</t>
  </si>
  <si>
    <t>B.Shouse</t>
  </si>
  <si>
    <t>J.Colome</t>
  </si>
  <si>
    <t>R.Oswalt</t>
  </si>
  <si>
    <t xml:space="preserve">J.Mecir </t>
  </si>
  <si>
    <t xml:space="preserve">K.Wood  </t>
  </si>
  <si>
    <t xml:space="preserve">J.Putz  </t>
  </si>
  <si>
    <t xml:space="preserve">T.Adams </t>
  </si>
  <si>
    <t>E.Loaiza</t>
  </si>
  <si>
    <t>S.Williamson</t>
  </si>
  <si>
    <t>J.Dominguez</t>
  </si>
  <si>
    <t>J.Williams</t>
  </si>
  <si>
    <t>M.Mussina</t>
  </si>
  <si>
    <t>M.Hendrickson</t>
  </si>
  <si>
    <t>S.Burnett</t>
  </si>
  <si>
    <t>J.Riedling</t>
  </si>
  <si>
    <t>E.Gonzalez</t>
  </si>
  <si>
    <t>F.Cruceta</t>
  </si>
  <si>
    <t>Mansfield Mounties</t>
  </si>
  <si>
    <t xml:space="preserve">S.Casey </t>
  </si>
  <si>
    <t xml:space="preserve">J.Mauer </t>
  </si>
  <si>
    <t xml:space="preserve">R.White </t>
  </si>
  <si>
    <t>K.Matsui</t>
  </si>
  <si>
    <t>R.Cedeno</t>
  </si>
  <si>
    <t xml:space="preserve">M.Ojeda </t>
  </si>
  <si>
    <t>E.Hinske</t>
  </si>
  <si>
    <t xml:space="preserve">D.Rolls </t>
  </si>
  <si>
    <t>M.Teixeira</t>
  </si>
  <si>
    <t>R.Mondesi</t>
  </si>
  <si>
    <t>S.Podsednik</t>
  </si>
  <si>
    <t>B.Fullmer</t>
  </si>
  <si>
    <t>A.Cintron</t>
  </si>
  <si>
    <t>G.Bennett</t>
  </si>
  <si>
    <t>D.Relaford</t>
  </si>
  <si>
    <t>B.Fordyce</t>
  </si>
  <si>
    <t xml:space="preserve">J.Peavy </t>
  </si>
  <si>
    <t xml:space="preserve">Z.Day   </t>
  </si>
  <si>
    <t>D.Graves</t>
  </si>
  <si>
    <t xml:space="preserve">M.Prior </t>
  </si>
  <si>
    <t xml:space="preserve">R.Bell  </t>
  </si>
  <si>
    <t>S.Sulliv</t>
  </si>
  <si>
    <t xml:space="preserve">A.Fultz </t>
  </si>
  <si>
    <t>M.Herges</t>
  </si>
  <si>
    <t xml:space="preserve">J.Davis </t>
  </si>
  <si>
    <t>M.Kinney</t>
  </si>
  <si>
    <t>C.Durbin</t>
  </si>
  <si>
    <t>L.Hawkins</t>
  </si>
  <si>
    <t>J.Witasick</t>
  </si>
  <si>
    <t>D.Sanchez</t>
  </si>
  <si>
    <t>T.Mulholand</t>
  </si>
  <si>
    <t>B.Anderson</t>
  </si>
  <si>
    <t>R.Vogelsong</t>
  </si>
  <si>
    <t>J.Van Benschoten</t>
  </si>
  <si>
    <t>K.Ainsworth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</si>
</sst>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"/>
    <numFmt numFmtId="168" formatCode="0.00000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168" fontId="0" fillId="2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6" fontId="0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9">
      <selection activeCell="H48" sqref="H48"/>
    </sheetView>
  </sheetViews>
  <sheetFormatPr defaultColWidth="9.140625" defaultRowHeight="12.75"/>
  <cols>
    <col min="1" max="1" width="11.8515625" style="3" bestFit="1" customWidth="1"/>
    <col min="2" max="2" width="21.421875" style="7" customWidth="1"/>
    <col min="3" max="3" width="19.140625" style="10" bestFit="1" customWidth="1"/>
    <col min="4" max="5" width="9.140625" style="10" customWidth="1"/>
    <col min="6" max="6" width="9.140625" style="16" customWidth="1"/>
    <col min="7" max="8" width="9.140625" style="10" customWidth="1"/>
    <col min="9" max="9" width="17.140625" style="0" customWidth="1"/>
    <col min="10" max="10" width="18.28125" style="0" bestFit="1" customWidth="1"/>
    <col min="11" max="11" width="15.7109375" style="0" bestFit="1" customWidth="1"/>
    <col min="12" max="12" width="26.140625" style="0" bestFit="1" customWidth="1"/>
    <col min="13" max="13" width="23.140625" style="0" bestFit="1" customWidth="1"/>
  </cols>
  <sheetData>
    <row r="1" spans="3:10" ht="18">
      <c r="C1" s="5" t="s">
        <v>0</v>
      </c>
      <c r="J1" s="31"/>
    </row>
    <row r="3" spans="1:8" s="4" customFormat="1" ht="12.75">
      <c r="A3" s="4" t="s">
        <v>1</v>
      </c>
      <c r="B3" s="8"/>
      <c r="C3" s="4" t="s">
        <v>2</v>
      </c>
      <c r="D3" s="11"/>
      <c r="E3" s="11"/>
      <c r="F3" s="17"/>
      <c r="G3" s="11"/>
      <c r="H3" s="11"/>
    </row>
    <row r="4" spans="1:3" ht="12.75">
      <c r="A4" s="3" t="s">
        <v>8</v>
      </c>
      <c r="C4" s="1">
        <v>60983334</v>
      </c>
    </row>
    <row r="5" spans="9:13" ht="12.75">
      <c r="I5" s="2"/>
      <c r="J5" s="2"/>
      <c r="K5" s="2"/>
      <c r="L5" s="2"/>
      <c r="M5" s="2"/>
    </row>
    <row r="6" spans="3:13" ht="12.75">
      <c r="C6" s="11" t="s">
        <v>25</v>
      </c>
      <c r="D6" s="11" t="s">
        <v>27</v>
      </c>
      <c r="E6" s="11" t="s">
        <v>28</v>
      </c>
      <c r="F6" s="17" t="s">
        <v>29</v>
      </c>
      <c r="G6" s="11" t="s">
        <v>31</v>
      </c>
      <c r="I6" s="2"/>
      <c r="J6" s="2"/>
      <c r="K6" s="2"/>
      <c r="L6" s="2"/>
      <c r="M6" s="2"/>
    </row>
    <row r="7" spans="1:7" ht="12.75">
      <c r="A7" s="3" t="s">
        <v>15</v>
      </c>
      <c r="B7" s="7" t="s">
        <v>9</v>
      </c>
      <c r="C7" s="10">
        <v>639</v>
      </c>
      <c r="D7" s="13">
        <v>0.391</v>
      </c>
      <c r="E7" s="13">
        <v>0.495</v>
      </c>
      <c r="F7" s="16">
        <f>D7*E7</f>
        <v>0.193545</v>
      </c>
      <c r="G7" s="15">
        <f aca="true" t="shared" si="0" ref="G7:G22">(C7)*F7</f>
        <v>123.67525499999999</v>
      </c>
    </row>
    <row r="8" spans="2:7" ht="12.75">
      <c r="B8" s="7" t="s">
        <v>10</v>
      </c>
      <c r="C8" s="10">
        <v>477</v>
      </c>
      <c r="D8" s="13">
        <v>0.39</v>
      </c>
      <c r="E8" s="13">
        <v>0.482</v>
      </c>
      <c r="F8" s="16">
        <f aca="true" t="shared" si="1" ref="F8:F22">D8*E8</f>
        <v>0.18798</v>
      </c>
      <c r="G8" s="15">
        <f t="shared" si="0"/>
        <v>89.66646</v>
      </c>
    </row>
    <row r="9" spans="2:7" ht="12.75">
      <c r="B9" s="7" t="s">
        <v>11</v>
      </c>
      <c r="C9" s="10">
        <v>623</v>
      </c>
      <c r="D9" s="13">
        <v>0.356</v>
      </c>
      <c r="E9" s="13">
        <v>0.504</v>
      </c>
      <c r="F9" s="16">
        <f t="shared" si="1"/>
        <v>0.179424</v>
      </c>
      <c r="G9" s="15">
        <f t="shared" si="0"/>
        <v>111.781152</v>
      </c>
    </row>
    <row r="10" spans="2:8" ht="12.75">
      <c r="B10" s="9" t="s">
        <v>12</v>
      </c>
      <c r="C10" s="12">
        <v>271</v>
      </c>
      <c r="D10" s="14">
        <v>0.332</v>
      </c>
      <c r="E10" s="14">
        <v>0.525</v>
      </c>
      <c r="F10" s="16">
        <f t="shared" si="1"/>
        <v>0.1743</v>
      </c>
      <c r="G10" s="15">
        <f t="shared" si="0"/>
        <v>47.2353</v>
      </c>
      <c r="H10" s="12"/>
    </row>
    <row r="11" spans="2:8" ht="12.75">
      <c r="B11" s="9" t="s">
        <v>13</v>
      </c>
      <c r="C11" s="12">
        <v>536</v>
      </c>
      <c r="D11" s="14">
        <v>0.33</v>
      </c>
      <c r="E11" s="14">
        <v>0.475</v>
      </c>
      <c r="F11" s="16">
        <f t="shared" si="1"/>
        <v>0.15675</v>
      </c>
      <c r="G11" s="15">
        <f t="shared" si="0"/>
        <v>84.018</v>
      </c>
      <c r="H11" s="12"/>
    </row>
    <row r="12" spans="2:8" ht="12.75">
      <c r="B12" s="9" t="s">
        <v>14</v>
      </c>
      <c r="C12" s="12">
        <v>455</v>
      </c>
      <c r="D12" s="14">
        <v>0.343</v>
      </c>
      <c r="E12" s="14">
        <v>0.446</v>
      </c>
      <c r="F12" s="16">
        <f t="shared" si="1"/>
        <v>0.152978</v>
      </c>
      <c r="G12" s="15">
        <f t="shared" si="0"/>
        <v>69.60499</v>
      </c>
      <c r="H12" s="12"/>
    </row>
    <row r="13" spans="2:8" ht="12.75">
      <c r="B13" s="9" t="s">
        <v>16</v>
      </c>
      <c r="C13" s="12">
        <v>518</v>
      </c>
      <c r="D13" s="14">
        <v>0.345</v>
      </c>
      <c r="E13" s="14">
        <v>0.441</v>
      </c>
      <c r="F13" s="16">
        <f t="shared" si="1"/>
        <v>0.152145</v>
      </c>
      <c r="G13" s="15">
        <f t="shared" si="0"/>
        <v>78.81111</v>
      </c>
      <c r="H13" s="12"/>
    </row>
    <row r="14" spans="2:8" ht="12.75">
      <c r="B14" s="9" t="s">
        <v>17</v>
      </c>
      <c r="C14" s="12">
        <v>354</v>
      </c>
      <c r="D14" s="14">
        <v>0.377</v>
      </c>
      <c r="E14" s="14">
        <v>0.381</v>
      </c>
      <c r="F14" s="16">
        <f t="shared" si="1"/>
        <v>0.14363700000000001</v>
      </c>
      <c r="G14" s="15">
        <f t="shared" si="0"/>
        <v>50.847498</v>
      </c>
      <c r="H14" s="12"/>
    </row>
    <row r="15" spans="2:8" ht="12.75">
      <c r="B15" s="9" t="s">
        <v>18</v>
      </c>
      <c r="C15" s="12">
        <v>316</v>
      </c>
      <c r="D15" s="14">
        <v>0.296</v>
      </c>
      <c r="E15" s="14">
        <v>0.456</v>
      </c>
      <c r="F15" s="16">
        <f t="shared" si="1"/>
        <v>0.13497599999999998</v>
      </c>
      <c r="G15" s="15">
        <f t="shared" si="0"/>
        <v>42.652415999999995</v>
      </c>
      <c r="H15" s="12"/>
    </row>
    <row r="16" spans="2:8" ht="12.75">
      <c r="B16" s="9" t="s">
        <v>19</v>
      </c>
      <c r="C16" s="12">
        <v>572</v>
      </c>
      <c r="D16" s="14">
        <v>0.315</v>
      </c>
      <c r="E16" s="14">
        <v>0.427</v>
      </c>
      <c r="F16" s="16">
        <f t="shared" si="1"/>
        <v>0.13450499999999999</v>
      </c>
      <c r="G16" s="15">
        <f t="shared" si="0"/>
        <v>76.93686</v>
      </c>
      <c r="H16" s="12"/>
    </row>
    <row r="17" spans="2:8" ht="12.75">
      <c r="B17" s="9" t="s">
        <v>26</v>
      </c>
      <c r="C17" s="12">
        <v>289</v>
      </c>
      <c r="D17" s="14">
        <v>0.319</v>
      </c>
      <c r="E17" s="14">
        <v>0.402</v>
      </c>
      <c r="F17" s="16">
        <f t="shared" si="1"/>
        <v>0.12823800000000002</v>
      </c>
      <c r="G17" s="15">
        <f t="shared" si="0"/>
        <v>37.060782</v>
      </c>
      <c r="H17" s="12"/>
    </row>
    <row r="18" spans="2:8" ht="12.75">
      <c r="B18" s="9" t="s">
        <v>20</v>
      </c>
      <c r="C18" s="12">
        <v>370</v>
      </c>
      <c r="D18" s="14">
        <v>0.312</v>
      </c>
      <c r="E18" s="14">
        <v>0.384</v>
      </c>
      <c r="F18" s="16">
        <f t="shared" si="1"/>
        <v>0.119808</v>
      </c>
      <c r="G18" s="15">
        <f t="shared" si="0"/>
        <v>44.32896</v>
      </c>
      <c r="H18" s="12"/>
    </row>
    <row r="19" spans="2:8" ht="12.75">
      <c r="B19" s="9" t="s">
        <v>21</v>
      </c>
      <c r="C19" s="12">
        <v>527</v>
      </c>
      <c r="D19" s="14">
        <v>0.308</v>
      </c>
      <c r="E19" s="14">
        <v>0.385</v>
      </c>
      <c r="F19" s="16">
        <f t="shared" si="1"/>
        <v>0.11858</v>
      </c>
      <c r="G19" s="15">
        <f t="shared" si="0"/>
        <v>62.49166</v>
      </c>
      <c r="H19" s="12"/>
    </row>
    <row r="20" spans="2:8" ht="12.75">
      <c r="B20" s="9" t="s">
        <v>22</v>
      </c>
      <c r="C20" s="12">
        <v>294</v>
      </c>
      <c r="D20" s="14">
        <v>0.297</v>
      </c>
      <c r="E20" s="14">
        <v>0.319</v>
      </c>
      <c r="F20" s="16">
        <f t="shared" si="1"/>
        <v>0.094743</v>
      </c>
      <c r="G20" s="15">
        <f t="shared" si="0"/>
        <v>27.854442</v>
      </c>
      <c r="H20" s="12"/>
    </row>
    <row r="21" spans="2:8" ht="12.75">
      <c r="B21" s="9" t="s">
        <v>23</v>
      </c>
      <c r="C21" s="12">
        <v>68</v>
      </c>
      <c r="D21" s="14">
        <v>0.25</v>
      </c>
      <c r="E21" s="14">
        <v>0.288</v>
      </c>
      <c r="F21" s="16">
        <f t="shared" si="1"/>
        <v>0.072</v>
      </c>
      <c r="G21" s="15">
        <f t="shared" si="0"/>
        <v>4.896</v>
      </c>
      <c r="H21" s="12"/>
    </row>
    <row r="22" spans="2:8" ht="12.75">
      <c r="B22" s="9" t="s">
        <v>24</v>
      </c>
      <c r="C22" s="12">
        <v>167</v>
      </c>
      <c r="D22" s="14">
        <v>0.256</v>
      </c>
      <c r="E22" s="14">
        <v>0.259</v>
      </c>
      <c r="F22" s="16">
        <f t="shared" si="1"/>
        <v>0.066304</v>
      </c>
      <c r="G22" s="15">
        <f t="shared" si="0"/>
        <v>11.072768</v>
      </c>
      <c r="H22" s="12"/>
    </row>
    <row r="23" ht="12.75">
      <c r="G23" s="15"/>
    </row>
    <row r="24" spans="1:7" ht="12.75">
      <c r="A24" s="3" t="s">
        <v>32</v>
      </c>
      <c r="C24" s="10">
        <f>SUM(C7:C23)</f>
        <v>6476</v>
      </c>
      <c r="G24" s="15">
        <f>SUM(G7:G23)</f>
        <v>962.933653</v>
      </c>
    </row>
    <row r="25" spans="1:7" ht="12.75">
      <c r="A25" s="3" t="s">
        <v>33</v>
      </c>
      <c r="E25" s="10">
        <v>5640</v>
      </c>
      <c r="G25" s="15">
        <f>G24*E25/C24</f>
        <v>838.6265909388512</v>
      </c>
    </row>
    <row r="26" ht="12.75">
      <c r="C26" s="10" t="s">
        <v>30</v>
      </c>
    </row>
    <row r="30" spans="1:7" ht="12.75">
      <c r="A30"/>
      <c r="B30"/>
      <c r="C30" s="35" t="s">
        <v>144</v>
      </c>
      <c r="D30" s="36" t="s">
        <v>146</v>
      </c>
      <c r="E30" s="6" t="s">
        <v>145</v>
      </c>
      <c r="F30" s="6"/>
      <c r="G30" s="6"/>
    </row>
    <row r="31" spans="1:7" ht="12.75">
      <c r="A31" t="s">
        <v>143</v>
      </c>
      <c r="B31" t="s">
        <v>161</v>
      </c>
      <c r="C31" s="10">
        <v>90</v>
      </c>
      <c r="D31">
        <v>2.28</v>
      </c>
      <c r="E31" s="38">
        <f>D31*C31/9</f>
        <v>22.799999999999997</v>
      </c>
      <c r="F31"/>
      <c r="G31"/>
    </row>
    <row r="32" spans="1:7" ht="12.75">
      <c r="A32"/>
      <c r="B32" t="s">
        <v>162</v>
      </c>
      <c r="C32" s="10">
        <v>220</v>
      </c>
      <c r="D32">
        <v>2.98</v>
      </c>
      <c r="E32" s="38">
        <f aca="true" t="shared" si="2" ref="E32:E41">D32*C32/9</f>
        <v>72.84444444444445</v>
      </c>
      <c r="F32"/>
      <c r="G32"/>
    </row>
    <row r="33" spans="1:7" ht="12.75">
      <c r="A33"/>
      <c r="B33" t="s">
        <v>163</v>
      </c>
      <c r="C33" s="10">
        <v>76</v>
      </c>
      <c r="D33">
        <v>3.42</v>
      </c>
      <c r="E33" s="38">
        <f t="shared" si="2"/>
        <v>28.880000000000003</v>
      </c>
      <c r="F33"/>
      <c r="G33"/>
    </row>
    <row r="34" spans="1:7" ht="12.75">
      <c r="A34"/>
      <c r="B34" t="s">
        <v>164</v>
      </c>
      <c r="C34" s="10">
        <v>202</v>
      </c>
      <c r="D34">
        <v>3.73</v>
      </c>
      <c r="E34" s="38">
        <f t="shared" si="2"/>
        <v>83.71777777777778</v>
      </c>
      <c r="F34"/>
      <c r="G34"/>
    </row>
    <row r="35" spans="1:7" ht="12.75">
      <c r="A35"/>
      <c r="B35" t="s">
        <v>165</v>
      </c>
      <c r="C35" s="10">
        <v>149</v>
      </c>
      <c r="D35">
        <v>3.97</v>
      </c>
      <c r="E35" s="38">
        <f t="shared" si="2"/>
        <v>65.72555555555556</v>
      </c>
      <c r="F35"/>
      <c r="G35"/>
    </row>
    <row r="36" spans="1:7" ht="12.75">
      <c r="A36"/>
      <c r="B36" t="s">
        <v>166</v>
      </c>
      <c r="C36" s="10">
        <v>200</v>
      </c>
      <c r="D36">
        <v>4.04</v>
      </c>
      <c r="E36" s="38">
        <f t="shared" si="2"/>
        <v>89.77777777777777</v>
      </c>
      <c r="F36"/>
      <c r="G36"/>
    </row>
    <row r="37" spans="1:7" ht="12.75">
      <c r="A37"/>
      <c r="B37" t="s">
        <v>167</v>
      </c>
      <c r="C37" s="10">
        <v>211</v>
      </c>
      <c r="D37">
        <v>4.13</v>
      </c>
      <c r="E37" s="38">
        <f t="shared" si="2"/>
        <v>96.82555555555555</v>
      </c>
      <c r="F37"/>
      <c r="G37"/>
    </row>
    <row r="38" spans="1:7" ht="12.75">
      <c r="A38"/>
      <c r="B38" t="s">
        <v>168</v>
      </c>
      <c r="C38" s="10">
        <v>67</v>
      </c>
      <c r="D38">
        <v>4.29</v>
      </c>
      <c r="E38" s="38">
        <f t="shared" si="2"/>
        <v>31.936666666666667</v>
      </c>
      <c r="F38"/>
      <c r="G38"/>
    </row>
    <row r="39" spans="1:7" ht="12.75">
      <c r="A39"/>
      <c r="B39" t="s">
        <v>169</v>
      </c>
      <c r="C39" s="10">
        <v>219</v>
      </c>
      <c r="D39">
        <v>4.48</v>
      </c>
      <c r="E39" s="38">
        <f t="shared" si="2"/>
        <v>109.01333333333335</v>
      </c>
      <c r="F39"/>
      <c r="G39"/>
    </row>
    <row r="40" spans="1:7" ht="12.75">
      <c r="A40"/>
      <c r="B40" t="s">
        <v>170</v>
      </c>
      <c r="C40" s="10">
        <v>65</v>
      </c>
      <c r="D40">
        <v>4.74</v>
      </c>
      <c r="E40" s="38">
        <f t="shared" si="2"/>
        <v>34.233333333333334</v>
      </c>
      <c r="F40"/>
      <c r="G40"/>
    </row>
    <row r="41" spans="1:7" ht="12.75">
      <c r="A41"/>
      <c r="B41" t="s">
        <v>171</v>
      </c>
      <c r="C41" s="10">
        <v>2</v>
      </c>
      <c r="D41">
        <v>27</v>
      </c>
      <c r="E41" s="38">
        <f t="shared" si="2"/>
        <v>6</v>
      </c>
      <c r="F41"/>
      <c r="G41"/>
    </row>
    <row r="42" spans="1:7" ht="12.75">
      <c r="A42"/>
      <c r="B42"/>
      <c r="C42" s="26"/>
      <c r="D42" s="37"/>
      <c r="E42" s="38"/>
      <c r="F42"/>
      <c r="G42"/>
    </row>
    <row r="43" spans="1:7" ht="12.75">
      <c r="A43"/>
      <c r="B43"/>
      <c r="C43" s="26"/>
      <c r="D43" s="37"/>
      <c r="E43" s="38"/>
      <c r="F43"/>
      <c r="G43"/>
    </row>
    <row r="44" spans="1:7" ht="12.75">
      <c r="A44"/>
      <c r="B44"/>
      <c r="C44" s="26"/>
      <c r="D44" s="37"/>
      <c r="E44" s="38"/>
      <c r="F44"/>
      <c r="G44"/>
    </row>
    <row r="45" spans="1:7" ht="12.75">
      <c r="A45"/>
      <c r="B45"/>
      <c r="C45" s="26"/>
      <c r="D45" s="37"/>
      <c r="E45" s="38"/>
      <c r="F45"/>
      <c r="G45"/>
    </row>
    <row r="46" spans="1:7" ht="12.75">
      <c r="A46"/>
      <c r="B46"/>
      <c r="C46" s="26"/>
      <c r="D46" s="37"/>
      <c r="E46"/>
      <c r="F46"/>
      <c r="G46"/>
    </row>
    <row r="47" spans="1:7" ht="12.75">
      <c r="A47"/>
      <c r="B47"/>
      <c r="C47" s="26">
        <f>SUM(C31:C46)</f>
        <v>1501</v>
      </c>
      <c r="D47" s="37"/>
      <c r="E47" s="38">
        <f>SUM(E31:E46)</f>
        <v>641.7544444444445</v>
      </c>
      <c r="F47"/>
      <c r="G47"/>
    </row>
    <row r="48" spans="1:8" ht="12.75">
      <c r="A48"/>
      <c r="B48"/>
      <c r="C48" s="26">
        <v>1450</v>
      </c>
      <c r="D48" s="37"/>
      <c r="E48" s="38">
        <f>E47*C48/C47</f>
        <v>619.9493300762455</v>
      </c>
      <c r="F48">
        <v>72</v>
      </c>
      <c r="G48" s="38">
        <f>E48+F48</f>
        <v>691.9493300762455</v>
      </c>
      <c r="H48" s="15">
        <f>G25-G48</f>
        <v>146.67726086260575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H89"/>
    </sheetView>
  </sheetViews>
  <sheetFormatPr defaultColWidth="9.140625" defaultRowHeight="12.75"/>
  <cols>
    <col min="2" max="2" width="20.8515625" style="0" customWidth="1"/>
    <col min="3" max="3" width="19.140625" style="0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283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51057500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284</v>
      </c>
      <c r="C7">
        <v>266</v>
      </c>
      <c r="D7" s="18">
        <v>0.424</v>
      </c>
      <c r="E7" s="13">
        <v>0.589</v>
      </c>
      <c r="F7" s="27">
        <f>D7*E7</f>
        <v>0.24973599999999999</v>
      </c>
      <c r="G7" s="21">
        <f aca="true" t="shared" si="0" ref="G7:G24">(C7)*F7</f>
        <v>66.42977599999999</v>
      </c>
    </row>
    <row r="8" spans="1:7" ht="12.75">
      <c r="A8" s="3"/>
      <c r="B8" t="s">
        <v>285</v>
      </c>
      <c r="C8">
        <v>496</v>
      </c>
      <c r="D8" s="18">
        <v>0.41</v>
      </c>
      <c r="E8" s="13">
        <v>0.583</v>
      </c>
      <c r="F8" s="27">
        <f aca="true" t="shared" si="1" ref="F8:F24">D8*E8</f>
        <v>0.23902999999999996</v>
      </c>
      <c r="G8" s="21">
        <f t="shared" si="0"/>
        <v>118.55887999999999</v>
      </c>
    </row>
    <row r="9" spans="1:7" ht="12.75">
      <c r="A9" s="3"/>
      <c r="B9" t="s">
        <v>286</v>
      </c>
      <c r="C9">
        <v>640</v>
      </c>
      <c r="D9" s="18">
        <v>0.38</v>
      </c>
      <c r="E9" s="13">
        <v>0.477</v>
      </c>
      <c r="F9" s="27">
        <f t="shared" si="1"/>
        <v>0.18126</v>
      </c>
      <c r="G9" s="21">
        <f t="shared" si="0"/>
        <v>116.0064</v>
      </c>
    </row>
    <row r="10" spans="1:7" ht="12.75">
      <c r="A10" s="3"/>
      <c r="B10" t="s">
        <v>287</v>
      </c>
      <c r="C10">
        <v>217</v>
      </c>
      <c r="D10" s="18">
        <v>0.37</v>
      </c>
      <c r="E10" s="14">
        <v>0.54</v>
      </c>
      <c r="F10" s="27">
        <f t="shared" si="1"/>
        <v>0.1998</v>
      </c>
      <c r="G10" s="21">
        <f t="shared" si="0"/>
        <v>43.3566</v>
      </c>
    </row>
    <row r="11" spans="1:7" ht="12.75">
      <c r="A11" s="3"/>
      <c r="B11" t="s">
        <v>160</v>
      </c>
      <c r="C11">
        <v>596</v>
      </c>
      <c r="D11" s="18">
        <v>0.37</v>
      </c>
      <c r="E11" s="14">
        <v>0.503</v>
      </c>
      <c r="F11" s="27">
        <f t="shared" si="1"/>
        <v>0.18611</v>
      </c>
      <c r="G11" s="21">
        <f t="shared" si="0"/>
        <v>110.92156</v>
      </c>
    </row>
    <row r="12" spans="1:7" ht="12.75">
      <c r="A12" s="3"/>
      <c r="B12" t="s">
        <v>288</v>
      </c>
      <c r="C12">
        <v>621</v>
      </c>
      <c r="D12" s="18">
        <v>0.366</v>
      </c>
      <c r="E12" s="14">
        <v>0.512</v>
      </c>
      <c r="F12" s="27">
        <f t="shared" si="1"/>
        <v>0.187392</v>
      </c>
      <c r="G12" s="21">
        <f t="shared" si="0"/>
        <v>116.37043200000001</v>
      </c>
    </row>
    <row r="13" spans="1:7" ht="12.75">
      <c r="A13" s="3"/>
      <c r="B13" t="s">
        <v>289</v>
      </c>
      <c r="C13">
        <v>423</v>
      </c>
      <c r="D13" s="18">
        <v>0.358</v>
      </c>
      <c r="E13" s="14">
        <v>0.55</v>
      </c>
      <c r="F13" s="27">
        <f t="shared" si="1"/>
        <v>0.19690000000000002</v>
      </c>
      <c r="G13" s="21">
        <f t="shared" si="0"/>
        <v>83.2887</v>
      </c>
    </row>
    <row r="14" spans="1:7" ht="12.75">
      <c r="A14" s="3"/>
      <c r="B14" t="s">
        <v>290</v>
      </c>
      <c r="C14">
        <v>504</v>
      </c>
      <c r="D14" s="18">
        <v>0.341</v>
      </c>
      <c r="E14" s="14">
        <v>0.438</v>
      </c>
      <c r="F14" s="27">
        <f t="shared" si="1"/>
        <v>0.14935800000000002</v>
      </c>
      <c r="G14" s="21">
        <f t="shared" si="0"/>
        <v>75.27643200000001</v>
      </c>
    </row>
    <row r="15" spans="1:7" ht="12.75">
      <c r="A15" s="3"/>
      <c r="B15" t="s">
        <v>291</v>
      </c>
      <c r="C15">
        <v>600</v>
      </c>
      <c r="D15" s="18">
        <v>0.332</v>
      </c>
      <c r="E15" s="14">
        <v>0.535</v>
      </c>
      <c r="F15" s="27">
        <f t="shared" si="1"/>
        <v>0.17762000000000003</v>
      </c>
      <c r="G15" s="21">
        <f t="shared" si="0"/>
        <v>106.57200000000002</v>
      </c>
    </row>
    <row r="16" spans="1:7" ht="12.75">
      <c r="A16" s="3"/>
      <c r="B16" t="s">
        <v>292</v>
      </c>
      <c r="C16">
        <v>517</v>
      </c>
      <c r="D16" s="18">
        <v>0.327</v>
      </c>
      <c r="E16" s="14">
        <v>0.506</v>
      </c>
      <c r="F16" s="27">
        <f t="shared" si="1"/>
        <v>0.165462</v>
      </c>
      <c r="G16" s="21">
        <f t="shared" si="0"/>
        <v>85.543854</v>
      </c>
    </row>
    <row r="17" spans="1:7" ht="12.75">
      <c r="A17" s="3"/>
      <c r="B17" t="s">
        <v>293</v>
      </c>
      <c r="C17">
        <v>164</v>
      </c>
      <c r="D17" s="18">
        <v>0.324</v>
      </c>
      <c r="E17" s="14">
        <v>0.409</v>
      </c>
      <c r="F17" s="27">
        <f t="shared" si="1"/>
        <v>0.132516</v>
      </c>
      <c r="G17" s="21">
        <f t="shared" si="0"/>
        <v>21.732623999999998</v>
      </c>
    </row>
    <row r="18" spans="1:7" ht="12.75">
      <c r="A18" s="3"/>
      <c r="B18" t="s">
        <v>294</v>
      </c>
      <c r="C18">
        <v>26</v>
      </c>
      <c r="D18" s="18">
        <v>0.321</v>
      </c>
      <c r="E18" s="14">
        <v>0.36</v>
      </c>
      <c r="F18" s="27">
        <f t="shared" si="1"/>
        <v>0.11556</v>
      </c>
      <c r="G18" s="21">
        <f t="shared" si="0"/>
        <v>3.0045599999999997</v>
      </c>
    </row>
    <row r="19" spans="1:7" ht="12.75">
      <c r="A19" s="3"/>
      <c r="B19" t="s">
        <v>295</v>
      </c>
      <c r="C19">
        <v>506</v>
      </c>
      <c r="D19" s="18">
        <v>0.319</v>
      </c>
      <c r="E19" s="14">
        <v>0.42</v>
      </c>
      <c r="F19" s="27">
        <f t="shared" si="1"/>
        <v>0.13398</v>
      </c>
      <c r="G19" s="21">
        <f t="shared" si="0"/>
        <v>67.79387999999999</v>
      </c>
    </row>
    <row r="20" spans="1:7" ht="12.75">
      <c r="A20" s="3"/>
      <c r="B20" t="s">
        <v>296</v>
      </c>
      <c r="C20">
        <v>396</v>
      </c>
      <c r="D20" s="18">
        <v>0.317</v>
      </c>
      <c r="E20" s="14">
        <v>0.385</v>
      </c>
      <c r="F20" s="27">
        <f t="shared" si="1"/>
        <v>0.122045</v>
      </c>
      <c r="G20" s="21">
        <f t="shared" si="0"/>
        <v>48.32982</v>
      </c>
    </row>
    <row r="21" spans="1:7" ht="12.75">
      <c r="A21" s="3"/>
      <c r="B21" t="s">
        <v>297</v>
      </c>
      <c r="C21">
        <v>349</v>
      </c>
      <c r="D21" s="18">
        <v>0.293</v>
      </c>
      <c r="E21" s="14">
        <v>0.442</v>
      </c>
      <c r="F21" s="27">
        <f t="shared" si="1"/>
        <v>0.12950599999999998</v>
      </c>
      <c r="G21" s="21">
        <f t="shared" si="0"/>
        <v>45.197593999999995</v>
      </c>
    </row>
    <row r="22" spans="1:7" ht="12.75">
      <c r="A22" s="3"/>
      <c r="B22" t="s">
        <v>298</v>
      </c>
      <c r="C22">
        <v>78</v>
      </c>
      <c r="D22" s="18">
        <v>0.25</v>
      </c>
      <c r="E22" s="14">
        <v>0.25</v>
      </c>
      <c r="F22" s="27">
        <f t="shared" si="1"/>
        <v>0.0625</v>
      </c>
      <c r="G22" s="21">
        <f t="shared" si="0"/>
        <v>4.875</v>
      </c>
    </row>
    <row r="23" spans="1:7" ht="12.75">
      <c r="A23" s="3"/>
      <c r="B23" t="s">
        <v>299</v>
      </c>
      <c r="C23">
        <v>186</v>
      </c>
      <c r="D23" s="18">
        <v>0.249</v>
      </c>
      <c r="E23" s="13">
        <v>0.309</v>
      </c>
      <c r="F23" s="27">
        <f t="shared" si="1"/>
        <v>0.076941</v>
      </c>
      <c r="G23" s="21">
        <f t="shared" si="0"/>
        <v>14.311026</v>
      </c>
    </row>
    <row r="24" spans="2:7" ht="12.75">
      <c r="B24" t="s">
        <v>300</v>
      </c>
      <c r="C24">
        <v>24</v>
      </c>
      <c r="D24" s="18">
        <v>0.24</v>
      </c>
      <c r="E24" s="25">
        <v>0.435</v>
      </c>
      <c r="F24" s="29">
        <f t="shared" si="1"/>
        <v>0.10439999999999999</v>
      </c>
      <c r="G24" s="22">
        <f t="shared" si="0"/>
        <v>2.5056</v>
      </c>
    </row>
    <row r="25" spans="2:7" ht="12.75">
      <c r="B25" t="s">
        <v>301</v>
      </c>
      <c r="C25">
        <v>1</v>
      </c>
      <c r="D25" s="18">
        <v>0</v>
      </c>
      <c r="E25" s="25">
        <v>0</v>
      </c>
      <c r="F25" s="29">
        <f>D25*E25</f>
        <v>0</v>
      </c>
      <c r="G25" s="22">
        <f>(C25)*F25</f>
        <v>0</v>
      </c>
    </row>
    <row r="26" spans="3:7" ht="12.75">
      <c r="C26" s="10"/>
      <c r="D26" s="18"/>
      <c r="E26" s="25"/>
      <c r="F26" s="29"/>
      <c r="G26" s="22"/>
    </row>
    <row r="27" spans="3:7" ht="12.75">
      <c r="C27" s="10"/>
      <c r="D27" s="18"/>
      <c r="E27" s="25"/>
      <c r="F27" s="29"/>
      <c r="G27" s="22"/>
    </row>
    <row r="28" spans="3:7" ht="12.75">
      <c r="C28" s="10"/>
      <c r="D28" s="18"/>
      <c r="E28" s="25"/>
      <c r="F28" s="29"/>
      <c r="G28" s="22"/>
    </row>
    <row r="29" spans="3:7" ht="12.75">
      <c r="C29" s="10"/>
      <c r="D29" s="18"/>
      <c r="E29" s="25"/>
      <c r="F29" s="29"/>
      <c r="G29" s="22"/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6610</v>
      </c>
      <c r="D32" s="13"/>
      <c r="E32" s="10"/>
      <c r="F32" s="27"/>
      <c r="G32" s="21">
        <f>SUM(G7:G30)</f>
        <v>1130.074738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964.2392620756431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313</v>
      </c>
      <c r="C37">
        <v>1</v>
      </c>
      <c r="D37" s="37">
        <v>0</v>
      </c>
      <c r="E37" s="38">
        <f>C37*D37/9</f>
        <v>0</v>
      </c>
    </row>
    <row r="38" spans="2:5" ht="12.75">
      <c r="B38" t="s">
        <v>302</v>
      </c>
      <c r="C38">
        <v>79</v>
      </c>
      <c r="D38" s="37">
        <v>1.75</v>
      </c>
      <c r="E38" s="38">
        <f aca="true" t="shared" si="2" ref="E38:E57">C38*D38/9</f>
        <v>15.36111111111111</v>
      </c>
    </row>
    <row r="39" spans="2:5" ht="12.75">
      <c r="B39" t="s">
        <v>314</v>
      </c>
      <c r="C39">
        <v>87</v>
      </c>
      <c r="D39" s="37">
        <v>1.82</v>
      </c>
      <c r="E39" s="38">
        <f t="shared" si="2"/>
        <v>17.593333333333334</v>
      </c>
    </row>
    <row r="40" spans="2:5" ht="12.75">
      <c r="B40" t="s">
        <v>303</v>
      </c>
      <c r="C40">
        <v>48</v>
      </c>
      <c r="D40" s="37">
        <v>2.42</v>
      </c>
      <c r="E40" s="38">
        <f t="shared" si="2"/>
        <v>12.906666666666666</v>
      </c>
    </row>
    <row r="41" spans="2:5" ht="12.75">
      <c r="B41" t="s">
        <v>304</v>
      </c>
      <c r="C41">
        <v>244</v>
      </c>
      <c r="D41" s="37">
        <v>2.7</v>
      </c>
      <c r="E41" s="38">
        <f t="shared" si="2"/>
        <v>73.2</v>
      </c>
    </row>
    <row r="42" spans="2:5" ht="12.75">
      <c r="B42" t="s">
        <v>305</v>
      </c>
      <c r="C42">
        <v>7</v>
      </c>
      <c r="D42" s="37">
        <v>2.7</v>
      </c>
      <c r="E42" s="38">
        <f t="shared" si="2"/>
        <v>2.1</v>
      </c>
    </row>
    <row r="43" spans="2:5" ht="12.75">
      <c r="B43" t="s">
        <v>315</v>
      </c>
      <c r="C43">
        <v>85</v>
      </c>
      <c r="D43" s="37">
        <v>2.94</v>
      </c>
      <c r="E43" s="38">
        <f t="shared" si="2"/>
        <v>27.766666666666666</v>
      </c>
    </row>
    <row r="44" spans="2:5" ht="12.75">
      <c r="B44" t="s">
        <v>306</v>
      </c>
      <c r="C44">
        <v>147</v>
      </c>
      <c r="D44" s="37">
        <v>3.15</v>
      </c>
      <c r="E44" s="38">
        <f t="shared" si="2"/>
        <v>51.45</v>
      </c>
    </row>
    <row r="45" spans="2:5" ht="12.75">
      <c r="B45" t="s">
        <v>307</v>
      </c>
      <c r="C45">
        <v>92</v>
      </c>
      <c r="D45" s="37">
        <v>3.35</v>
      </c>
      <c r="E45" s="38">
        <f t="shared" si="2"/>
        <v>34.24444444444444</v>
      </c>
    </row>
    <row r="46" spans="2:5" ht="12.75">
      <c r="B46" t="s">
        <v>316</v>
      </c>
      <c r="C46">
        <v>75</v>
      </c>
      <c r="D46" s="37">
        <v>3.72</v>
      </c>
      <c r="E46" s="38">
        <f t="shared" si="2"/>
        <v>31</v>
      </c>
    </row>
    <row r="47" spans="2:5" ht="12.75">
      <c r="B47" t="s">
        <v>308</v>
      </c>
      <c r="C47">
        <v>90</v>
      </c>
      <c r="D47" s="37">
        <v>3.83</v>
      </c>
      <c r="E47" s="38">
        <f t="shared" si="2"/>
        <v>38.3</v>
      </c>
    </row>
    <row r="48" spans="2:5" ht="12.75">
      <c r="B48" t="s">
        <v>317</v>
      </c>
      <c r="C48">
        <v>22</v>
      </c>
      <c r="D48" s="37">
        <v>3.92</v>
      </c>
      <c r="E48" s="38">
        <f t="shared" si="2"/>
        <v>9.58222222222222</v>
      </c>
    </row>
    <row r="49" spans="2:5" ht="12.75">
      <c r="B49" t="s">
        <v>309</v>
      </c>
      <c r="C49">
        <v>175</v>
      </c>
      <c r="D49" s="37">
        <v>4.07</v>
      </c>
      <c r="E49" s="38">
        <f t="shared" si="2"/>
        <v>79.13888888888889</v>
      </c>
    </row>
    <row r="50" spans="2:5" ht="12.75">
      <c r="B50" t="s">
        <v>318</v>
      </c>
      <c r="C50">
        <v>196</v>
      </c>
      <c r="D50" s="37">
        <v>4.18</v>
      </c>
      <c r="E50" s="38">
        <f t="shared" si="2"/>
        <v>91.0311111111111</v>
      </c>
    </row>
    <row r="51" spans="2:5" ht="12.75">
      <c r="B51" t="s">
        <v>310</v>
      </c>
      <c r="C51">
        <v>218</v>
      </c>
      <c r="D51" s="37">
        <v>4.76</v>
      </c>
      <c r="E51" s="38">
        <f t="shared" si="2"/>
        <v>115.29777777777778</v>
      </c>
    </row>
    <row r="52" spans="2:5" ht="12.75">
      <c r="B52" t="s">
        <v>319</v>
      </c>
      <c r="C52">
        <v>73</v>
      </c>
      <c r="D52" s="37">
        <v>4.79</v>
      </c>
      <c r="E52" s="38">
        <f t="shared" si="2"/>
        <v>38.852222222222224</v>
      </c>
    </row>
    <row r="53" spans="2:5" ht="12.75">
      <c r="B53" t="s">
        <v>320</v>
      </c>
      <c r="C53">
        <v>72</v>
      </c>
      <c r="D53" s="37">
        <v>6.01</v>
      </c>
      <c r="E53" s="38">
        <f t="shared" si="2"/>
        <v>48.08</v>
      </c>
    </row>
    <row r="54" spans="2:5" ht="12.75">
      <c r="B54" t="s">
        <v>311</v>
      </c>
      <c r="C54">
        <v>77</v>
      </c>
      <c r="D54" s="37">
        <v>6.39</v>
      </c>
      <c r="E54" s="38">
        <f t="shared" si="2"/>
        <v>54.669999999999995</v>
      </c>
    </row>
    <row r="55" spans="2:5" ht="12.75">
      <c r="B55" t="s">
        <v>321</v>
      </c>
      <c r="C55">
        <v>26</v>
      </c>
      <c r="D55" s="37">
        <v>7.3</v>
      </c>
      <c r="E55" s="38">
        <f t="shared" si="2"/>
        <v>21.08888888888889</v>
      </c>
    </row>
    <row r="56" spans="2:5" ht="12.75">
      <c r="B56" t="s">
        <v>50</v>
      </c>
      <c r="C56">
        <v>31</v>
      </c>
      <c r="D56" s="37">
        <v>8.49</v>
      </c>
      <c r="E56" s="38">
        <f t="shared" si="2"/>
        <v>29.243333333333332</v>
      </c>
    </row>
    <row r="57" spans="2:5" ht="12.75">
      <c r="B57" t="s">
        <v>312</v>
      </c>
      <c r="C57">
        <v>4</v>
      </c>
      <c r="D57" s="37">
        <v>9.82</v>
      </c>
      <c r="E57" s="38">
        <f t="shared" si="2"/>
        <v>4.364444444444445</v>
      </c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1849</v>
      </c>
      <c r="D61" s="37"/>
      <c r="E61" s="38">
        <f>SUM(E37:E60)</f>
        <v>795.271111111111</v>
      </c>
    </row>
    <row r="62" spans="3:8" ht="12.75">
      <c r="C62" s="26">
        <v>1450</v>
      </c>
      <c r="D62" s="37"/>
      <c r="E62" s="38">
        <f>E61*C62/C61</f>
        <v>623.6577128778318</v>
      </c>
      <c r="F62">
        <v>72</v>
      </c>
      <c r="G62" s="38">
        <f>E62+F62</f>
        <v>695.6577128778318</v>
      </c>
      <c r="H62" s="38">
        <f>G33-G62</f>
        <v>268.5815491978112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106.54382840146049</v>
      </c>
      <c r="F66" s="18"/>
    </row>
    <row r="67" spans="3:4" ht="12.75">
      <c r="C67" s="26" t="s">
        <v>282</v>
      </c>
      <c r="D67" s="18">
        <f>((G33*G33)/((G33*G33)+(G62*G62)))</f>
        <v>0.6576779530954351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3">
      <selection activeCell="D66" sqref="D66"/>
    </sheetView>
  </sheetViews>
  <sheetFormatPr defaultColWidth="9.140625" defaultRowHeight="12.75"/>
  <cols>
    <col min="2" max="2" width="15.140625" style="0" customWidth="1"/>
    <col min="3" max="3" width="10.140625" style="0" bestFit="1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322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44670500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331</v>
      </c>
      <c r="C7" s="23">
        <v>630</v>
      </c>
      <c r="D7" s="18">
        <v>0.391</v>
      </c>
      <c r="E7" s="13">
        <v>0.598</v>
      </c>
      <c r="F7" s="27">
        <f>D7*E7</f>
        <v>0.233818</v>
      </c>
      <c r="G7" s="21">
        <f aca="true" t="shared" si="0" ref="G7:G24">(C7)*F7</f>
        <v>147.30534</v>
      </c>
    </row>
    <row r="8" spans="1:7" ht="12.75">
      <c r="A8" s="3"/>
      <c r="B8" t="s">
        <v>325</v>
      </c>
      <c r="C8" s="23">
        <v>585</v>
      </c>
      <c r="D8" s="18">
        <v>0.388</v>
      </c>
      <c r="E8" s="13">
        <v>0.569</v>
      </c>
      <c r="F8" s="27">
        <f aca="true" t="shared" si="1" ref="F8:F24">D8*E8</f>
        <v>0.220772</v>
      </c>
      <c r="G8" s="21">
        <f t="shared" si="0"/>
        <v>129.15162</v>
      </c>
    </row>
    <row r="9" spans="1:7" ht="12.75">
      <c r="A9" s="3"/>
      <c r="B9" t="s">
        <v>332</v>
      </c>
      <c r="C9" s="23">
        <v>596</v>
      </c>
      <c r="D9" s="18">
        <v>0.385</v>
      </c>
      <c r="E9" s="13">
        <v>0.478</v>
      </c>
      <c r="F9" s="27">
        <f t="shared" si="1"/>
        <v>0.18403</v>
      </c>
      <c r="G9" s="21">
        <f t="shared" si="0"/>
        <v>109.68187999999999</v>
      </c>
    </row>
    <row r="10" spans="1:7" ht="12.75">
      <c r="A10" s="3"/>
      <c r="B10" t="s">
        <v>333</v>
      </c>
      <c r="C10" s="23">
        <v>580</v>
      </c>
      <c r="D10" s="18">
        <v>0.364</v>
      </c>
      <c r="E10" s="14">
        <v>0.394</v>
      </c>
      <c r="F10" s="27">
        <f t="shared" si="1"/>
        <v>0.14341600000000002</v>
      </c>
      <c r="G10" s="21">
        <f t="shared" si="0"/>
        <v>83.18128000000002</v>
      </c>
    </row>
    <row r="11" spans="1:7" ht="12.75">
      <c r="A11" s="3"/>
      <c r="B11" t="s">
        <v>334</v>
      </c>
      <c r="C11" s="23">
        <v>580</v>
      </c>
      <c r="D11" s="18">
        <v>0.359</v>
      </c>
      <c r="E11" s="14">
        <v>0.535</v>
      </c>
      <c r="F11" s="27">
        <f t="shared" si="1"/>
        <v>0.192065</v>
      </c>
      <c r="G11" s="21">
        <f t="shared" si="0"/>
        <v>111.39770000000001</v>
      </c>
    </row>
    <row r="12" spans="1:7" ht="12.75">
      <c r="A12" s="3"/>
      <c r="B12" t="s">
        <v>323</v>
      </c>
      <c r="C12" s="23">
        <v>286</v>
      </c>
      <c r="D12" s="18">
        <v>0.356</v>
      </c>
      <c r="E12" s="14">
        <v>0.511</v>
      </c>
      <c r="F12" s="27">
        <f t="shared" si="1"/>
        <v>0.181916</v>
      </c>
      <c r="G12" s="21">
        <f t="shared" si="0"/>
        <v>52.027975999999995</v>
      </c>
    </row>
    <row r="13" spans="1:7" ht="12.75">
      <c r="A13" s="3"/>
      <c r="B13" t="s">
        <v>335</v>
      </c>
      <c r="C13" s="23">
        <v>539</v>
      </c>
      <c r="D13" s="18">
        <v>0.348</v>
      </c>
      <c r="E13" s="14">
        <v>0.365</v>
      </c>
      <c r="F13" s="27">
        <f t="shared" si="1"/>
        <v>0.12702</v>
      </c>
      <c r="G13" s="21">
        <f t="shared" si="0"/>
        <v>68.46378</v>
      </c>
    </row>
    <row r="14" spans="1:7" ht="12.75">
      <c r="A14" s="3"/>
      <c r="B14" t="s">
        <v>336</v>
      </c>
      <c r="C14" s="23">
        <v>677</v>
      </c>
      <c r="D14" s="18">
        <v>0.348</v>
      </c>
      <c r="E14" s="14">
        <v>0.455</v>
      </c>
      <c r="F14" s="27">
        <f t="shared" si="1"/>
        <v>0.15833999999999998</v>
      </c>
      <c r="G14" s="21">
        <f t="shared" si="0"/>
        <v>107.19617999999998</v>
      </c>
    </row>
    <row r="15" spans="1:7" ht="12.75">
      <c r="A15" s="3"/>
      <c r="B15" t="s">
        <v>324</v>
      </c>
      <c r="C15" s="23">
        <v>586</v>
      </c>
      <c r="D15" s="18">
        <v>0.347</v>
      </c>
      <c r="E15" s="14">
        <v>0.467</v>
      </c>
      <c r="F15" s="27">
        <f t="shared" si="1"/>
        <v>0.162049</v>
      </c>
      <c r="G15" s="21">
        <f t="shared" si="0"/>
        <v>94.960714</v>
      </c>
    </row>
    <row r="16" spans="1:7" ht="12.75">
      <c r="A16" s="3"/>
      <c r="B16" t="s">
        <v>337</v>
      </c>
      <c r="C16" s="23">
        <v>196</v>
      </c>
      <c r="D16" s="18">
        <v>0.343</v>
      </c>
      <c r="E16" s="14">
        <v>0.426</v>
      </c>
      <c r="F16" s="27">
        <f t="shared" si="1"/>
        <v>0.146118</v>
      </c>
      <c r="G16" s="21">
        <f t="shared" si="0"/>
        <v>28.639128</v>
      </c>
    </row>
    <row r="17" spans="1:7" ht="12.75">
      <c r="A17" s="3"/>
      <c r="B17" t="s">
        <v>338</v>
      </c>
      <c r="C17" s="23">
        <v>551</v>
      </c>
      <c r="D17" s="18">
        <v>0.338</v>
      </c>
      <c r="E17" s="14">
        <v>0.421</v>
      </c>
      <c r="F17" s="27">
        <f t="shared" si="1"/>
        <v>0.142298</v>
      </c>
      <c r="G17" s="21">
        <f t="shared" si="0"/>
        <v>78.406198</v>
      </c>
    </row>
    <row r="18" spans="1:7" ht="12.75">
      <c r="A18" s="3"/>
      <c r="B18" t="s">
        <v>339</v>
      </c>
      <c r="C18" s="23">
        <v>26</v>
      </c>
      <c r="D18" s="18">
        <v>0.321</v>
      </c>
      <c r="E18" s="14">
        <v>0.28</v>
      </c>
      <c r="F18" s="27">
        <f t="shared" si="1"/>
        <v>0.08988000000000002</v>
      </c>
      <c r="G18" s="21">
        <f t="shared" si="0"/>
        <v>2.3368800000000003</v>
      </c>
    </row>
    <row r="19" spans="1:7" ht="12.75">
      <c r="A19" s="3"/>
      <c r="B19" t="s">
        <v>340</v>
      </c>
      <c r="C19" s="23">
        <v>119</v>
      </c>
      <c r="D19" s="18">
        <v>0.317</v>
      </c>
      <c r="E19" s="14">
        <v>0.379</v>
      </c>
      <c r="F19" s="27">
        <f t="shared" si="1"/>
        <v>0.120143</v>
      </c>
      <c r="G19" s="21">
        <f t="shared" si="0"/>
        <v>14.297017</v>
      </c>
    </row>
    <row r="20" spans="1:7" ht="12.75">
      <c r="A20" s="3"/>
      <c r="B20" t="s">
        <v>327</v>
      </c>
      <c r="C20" s="23">
        <v>382</v>
      </c>
      <c r="D20" s="18">
        <v>0.293</v>
      </c>
      <c r="E20" s="14">
        <v>0.437</v>
      </c>
      <c r="F20" s="27">
        <f t="shared" si="1"/>
        <v>0.128041</v>
      </c>
      <c r="G20" s="21">
        <f t="shared" si="0"/>
        <v>48.91166199999999</v>
      </c>
    </row>
    <row r="21" spans="1:7" ht="12.75">
      <c r="A21" s="3"/>
      <c r="B21" t="s">
        <v>326</v>
      </c>
      <c r="C21" s="23">
        <v>37</v>
      </c>
      <c r="D21" s="18">
        <v>0.289</v>
      </c>
      <c r="E21" s="14">
        <v>0.361</v>
      </c>
      <c r="F21" s="27">
        <f t="shared" si="1"/>
        <v>0.10432899999999999</v>
      </c>
      <c r="G21" s="21">
        <f t="shared" si="0"/>
        <v>3.8601729999999996</v>
      </c>
    </row>
    <row r="22" spans="1:7" ht="12.75">
      <c r="A22" s="3"/>
      <c r="B22" t="s">
        <v>341</v>
      </c>
      <c r="C22" s="23">
        <v>131</v>
      </c>
      <c r="D22" s="18">
        <v>0.286</v>
      </c>
      <c r="E22" s="14">
        <v>0.465</v>
      </c>
      <c r="F22" s="27">
        <f t="shared" si="1"/>
        <v>0.13299</v>
      </c>
      <c r="G22" s="21">
        <f t="shared" si="0"/>
        <v>17.421689999999998</v>
      </c>
    </row>
    <row r="23" spans="1:7" ht="12.75">
      <c r="A23" s="3"/>
      <c r="B23" t="s">
        <v>342</v>
      </c>
      <c r="C23" s="23">
        <v>294</v>
      </c>
      <c r="D23" s="18">
        <v>0.281</v>
      </c>
      <c r="E23" s="13">
        <v>0.337</v>
      </c>
      <c r="F23" s="27">
        <f t="shared" si="1"/>
        <v>0.09469700000000002</v>
      </c>
      <c r="G23" s="21">
        <f t="shared" si="0"/>
        <v>27.840918000000006</v>
      </c>
    </row>
    <row r="24" spans="2:7" ht="12.75">
      <c r="B24" t="s">
        <v>343</v>
      </c>
      <c r="C24" s="23">
        <v>41</v>
      </c>
      <c r="D24" s="18">
        <v>0.279</v>
      </c>
      <c r="E24" s="25">
        <v>0.475</v>
      </c>
      <c r="F24" s="29">
        <f t="shared" si="1"/>
        <v>0.132525</v>
      </c>
      <c r="G24" s="22">
        <f t="shared" si="0"/>
        <v>5.433525</v>
      </c>
    </row>
    <row r="25" spans="2:7" ht="12.75">
      <c r="B25" t="s">
        <v>328</v>
      </c>
      <c r="C25" s="23">
        <v>251</v>
      </c>
      <c r="D25" s="18">
        <v>0.271</v>
      </c>
      <c r="E25" s="25">
        <v>0.303</v>
      </c>
      <c r="F25" s="29">
        <f>D25*E25</f>
        <v>0.082113</v>
      </c>
      <c r="G25" s="22">
        <f>(C25)*F25</f>
        <v>20.610363000000003</v>
      </c>
    </row>
    <row r="26" spans="2:7" ht="12.75">
      <c r="B26" t="s">
        <v>329</v>
      </c>
      <c r="C26" s="19">
        <v>30</v>
      </c>
      <c r="D26" s="18">
        <v>0.194</v>
      </c>
      <c r="E26" s="25">
        <v>0.172</v>
      </c>
      <c r="F26" s="29">
        <f>D26*E26</f>
        <v>0.033367999999999995</v>
      </c>
      <c r="G26" s="22">
        <f>(C26)*F26</f>
        <v>1.00104</v>
      </c>
    </row>
    <row r="27" spans="2:7" ht="12.75">
      <c r="B27" t="s">
        <v>344</v>
      </c>
      <c r="C27" s="19">
        <v>56</v>
      </c>
      <c r="D27" s="18">
        <v>0.182</v>
      </c>
      <c r="E27" s="25">
        <v>0.222</v>
      </c>
      <c r="F27" s="29">
        <f>D27*E27</f>
        <v>0.040404</v>
      </c>
      <c r="G27" s="22">
        <f>(C27)*F27</f>
        <v>2.262624</v>
      </c>
    </row>
    <row r="28" spans="2:7" ht="12.75">
      <c r="B28" t="s">
        <v>330</v>
      </c>
      <c r="C28" s="19">
        <v>1</v>
      </c>
      <c r="D28" s="18">
        <v>0</v>
      </c>
      <c r="E28" s="25">
        <v>0</v>
      </c>
      <c r="F28" s="29">
        <f>D28*E28</f>
        <v>0</v>
      </c>
      <c r="G28" s="22">
        <f>(C28)*F28</f>
        <v>0</v>
      </c>
    </row>
    <row r="29" spans="3:7" ht="12.75">
      <c r="C29" s="10"/>
      <c r="D29" s="18"/>
      <c r="E29" s="25"/>
      <c r="F29" s="29"/>
      <c r="G29" s="22"/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7174</v>
      </c>
      <c r="D32" s="13"/>
      <c r="E32" s="10"/>
      <c r="F32" s="27"/>
      <c r="G32" s="21">
        <f>SUM(G7:G30)</f>
        <v>1154.387688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907.5476108614441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345</v>
      </c>
      <c r="C37">
        <v>6</v>
      </c>
      <c r="D37" s="37">
        <v>0</v>
      </c>
      <c r="E37" s="38">
        <f>C37*D37/9</f>
        <v>0</v>
      </c>
    </row>
    <row r="38" spans="2:5" ht="12.75">
      <c r="B38" t="s">
        <v>346</v>
      </c>
      <c r="C38">
        <v>81</v>
      </c>
      <c r="D38" s="37">
        <v>1.94</v>
      </c>
      <c r="E38" s="38">
        <f aca="true" t="shared" si="2" ref="E38:E53">C38*D38/9</f>
        <v>17.459999999999997</v>
      </c>
    </row>
    <row r="39" spans="2:5" ht="12.75">
      <c r="B39" t="s">
        <v>352</v>
      </c>
      <c r="C39">
        <v>56</v>
      </c>
      <c r="D39" s="37">
        <v>2.18</v>
      </c>
      <c r="E39" s="38">
        <f t="shared" si="2"/>
        <v>13.564444444444446</v>
      </c>
    </row>
    <row r="40" spans="2:5" ht="12.75">
      <c r="B40" t="s">
        <v>353</v>
      </c>
      <c r="C40">
        <v>55</v>
      </c>
      <c r="D40" s="37">
        <v>2.55</v>
      </c>
      <c r="E40" s="38">
        <f t="shared" si="2"/>
        <v>15.583333333333334</v>
      </c>
    </row>
    <row r="41" spans="2:5" ht="12.75">
      <c r="B41" t="s">
        <v>354</v>
      </c>
      <c r="C41">
        <v>76</v>
      </c>
      <c r="D41" s="37">
        <v>2.57</v>
      </c>
      <c r="E41" s="38">
        <f t="shared" si="2"/>
        <v>21.702222222222222</v>
      </c>
    </row>
    <row r="42" spans="2:5" ht="12.75">
      <c r="B42" t="s">
        <v>347</v>
      </c>
      <c r="C42">
        <v>47</v>
      </c>
      <c r="D42" s="37">
        <v>3.15</v>
      </c>
      <c r="E42" s="38">
        <f t="shared" si="2"/>
        <v>16.45</v>
      </c>
    </row>
    <row r="43" spans="2:5" ht="12.75">
      <c r="B43" t="s">
        <v>348</v>
      </c>
      <c r="C43">
        <v>179</v>
      </c>
      <c r="D43" s="37">
        <v>3.21</v>
      </c>
      <c r="E43" s="38">
        <f t="shared" si="2"/>
        <v>63.843333333333334</v>
      </c>
    </row>
    <row r="44" spans="2:5" ht="12.75">
      <c r="B44" t="s">
        <v>355</v>
      </c>
      <c r="C44">
        <v>222</v>
      </c>
      <c r="D44" s="37">
        <v>3.38</v>
      </c>
      <c r="E44" s="38">
        <f t="shared" si="2"/>
        <v>83.37333333333333</v>
      </c>
    </row>
    <row r="45" spans="2:5" ht="12.75">
      <c r="B45" t="s">
        <v>349</v>
      </c>
      <c r="C45">
        <v>36</v>
      </c>
      <c r="D45" s="37">
        <v>3.38</v>
      </c>
      <c r="E45" s="38">
        <f t="shared" si="2"/>
        <v>13.52</v>
      </c>
    </row>
    <row r="46" spans="2:5" ht="12.75">
      <c r="B46" t="s">
        <v>356</v>
      </c>
      <c r="C46">
        <v>71</v>
      </c>
      <c r="D46" s="37">
        <v>3.38</v>
      </c>
      <c r="E46" s="38">
        <f t="shared" si="2"/>
        <v>26.66444444444444</v>
      </c>
    </row>
    <row r="47" spans="2:5" ht="12.75">
      <c r="B47" t="s">
        <v>357</v>
      </c>
      <c r="C47">
        <v>187</v>
      </c>
      <c r="D47" s="37">
        <v>3.46</v>
      </c>
      <c r="E47" s="38">
        <f t="shared" si="2"/>
        <v>71.89111111111112</v>
      </c>
    </row>
    <row r="48" spans="2:5" ht="12.75">
      <c r="B48" t="s">
        <v>350</v>
      </c>
      <c r="C48">
        <v>29</v>
      </c>
      <c r="D48" s="37">
        <v>3.49</v>
      </c>
      <c r="E48" s="38">
        <f t="shared" si="2"/>
        <v>11.245555555555557</v>
      </c>
    </row>
    <row r="49" spans="2:5" ht="12.75">
      <c r="B49" t="s">
        <v>351</v>
      </c>
      <c r="C49">
        <v>184</v>
      </c>
      <c r="D49" s="37">
        <v>4.03</v>
      </c>
      <c r="E49" s="38">
        <f t="shared" si="2"/>
        <v>82.39111111111112</v>
      </c>
    </row>
    <row r="50" spans="2:5" ht="12.75">
      <c r="B50" t="s">
        <v>358</v>
      </c>
      <c r="C50">
        <v>90</v>
      </c>
      <c r="D50" s="37">
        <v>4.05</v>
      </c>
      <c r="E50" s="38">
        <f t="shared" si="2"/>
        <v>40.5</v>
      </c>
    </row>
    <row r="51" spans="2:5" ht="12.75">
      <c r="B51" t="s">
        <v>359</v>
      </c>
      <c r="C51">
        <v>190</v>
      </c>
      <c r="D51" s="37">
        <v>4.89</v>
      </c>
      <c r="E51" s="38">
        <f t="shared" si="2"/>
        <v>103.23333333333332</v>
      </c>
    </row>
    <row r="52" spans="2:5" ht="12.75">
      <c r="B52" t="s">
        <v>360</v>
      </c>
      <c r="C52">
        <v>43</v>
      </c>
      <c r="D52" s="37">
        <v>6.43</v>
      </c>
      <c r="E52" s="38">
        <f t="shared" si="2"/>
        <v>30.721111111111114</v>
      </c>
    </row>
    <row r="53" spans="2:5" ht="12.75">
      <c r="B53" t="s">
        <v>361</v>
      </c>
      <c r="C53">
        <v>3</v>
      </c>
      <c r="D53" s="37">
        <v>13.5</v>
      </c>
      <c r="E53" s="38">
        <f t="shared" si="2"/>
        <v>4.5</v>
      </c>
    </row>
    <row r="54" spans="4:5" ht="12.75">
      <c r="D54" s="37"/>
      <c r="E54" s="38"/>
    </row>
    <row r="55" spans="4:5" ht="12.75">
      <c r="D55" s="37"/>
      <c r="E55" s="38"/>
    </row>
    <row r="56" spans="4:5" ht="12.75">
      <c r="D56" s="37"/>
      <c r="E56" s="38"/>
    </row>
    <row r="57" spans="4:5" ht="12.75">
      <c r="D57" s="37"/>
      <c r="E57" s="38"/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1555</v>
      </c>
      <c r="D61" s="37"/>
      <c r="E61" s="38">
        <f>SUM(E37:E60)</f>
        <v>616.6433333333333</v>
      </c>
    </row>
    <row r="62" spans="3:8" ht="12.75">
      <c r="C62" s="26">
        <v>1450</v>
      </c>
      <c r="D62" s="37"/>
      <c r="E62" s="38">
        <f>E61*C62/C61</f>
        <v>575.0050375133976</v>
      </c>
      <c r="F62">
        <v>72</v>
      </c>
      <c r="G62" s="38">
        <f>E62+F62</f>
        <v>647.0050375133976</v>
      </c>
      <c r="H62" s="38">
        <f>G33-G62</f>
        <v>260.5425733480465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107.40932404269651</v>
      </c>
      <c r="F66" s="18"/>
    </row>
    <row r="67" spans="3:4" ht="12.75">
      <c r="C67" s="26" t="s">
        <v>282</v>
      </c>
      <c r="D67" s="18">
        <f>((G33*G33)/((G33*G33)+(G62*G62)))</f>
        <v>0.6630205187820772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1">
      <selection activeCell="H60" sqref="H60"/>
    </sheetView>
  </sheetViews>
  <sheetFormatPr defaultColWidth="9.140625" defaultRowHeight="12.75"/>
  <cols>
    <col min="2" max="2" width="18.57421875" style="0" customWidth="1"/>
    <col min="3" max="3" width="17.57421875" style="0" customWidth="1"/>
    <col min="4" max="4" width="9.140625" style="18" customWidth="1"/>
  </cols>
  <sheetData>
    <row r="1" spans="1:7" ht="18">
      <c r="A1" s="3"/>
      <c r="B1" s="7"/>
      <c r="C1" s="5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4" t="s">
        <v>4</v>
      </c>
      <c r="D3" s="30"/>
      <c r="E3" s="11"/>
      <c r="F3" s="28"/>
      <c r="G3" s="20"/>
    </row>
    <row r="4" spans="1:7" ht="12.75">
      <c r="A4" s="3" t="s">
        <v>8</v>
      </c>
      <c r="B4" s="7"/>
      <c r="C4" s="2">
        <v>41602500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57</v>
      </c>
      <c r="C7" s="10">
        <v>560</v>
      </c>
      <c r="D7" s="18">
        <v>0.45</v>
      </c>
      <c r="E7" s="13">
        <v>0.566</v>
      </c>
      <c r="F7" s="27">
        <f>D7*E7</f>
        <v>0.2547</v>
      </c>
      <c r="G7" s="21">
        <f aca="true" t="shared" si="0" ref="G7:G26">(C7)*F7</f>
        <v>142.63199999999998</v>
      </c>
    </row>
    <row r="8" spans="1:7" ht="12.75">
      <c r="A8" s="3"/>
      <c r="B8" t="s">
        <v>58</v>
      </c>
      <c r="C8" s="10">
        <v>535</v>
      </c>
      <c r="D8" s="18">
        <v>0.35</v>
      </c>
      <c r="E8" s="13">
        <v>0.407</v>
      </c>
      <c r="F8" s="27">
        <f aca="true" t="shared" si="1" ref="F8:F26">D8*E8</f>
        <v>0.14245</v>
      </c>
      <c r="G8" s="21">
        <f t="shared" si="0"/>
        <v>76.21074999999999</v>
      </c>
    </row>
    <row r="9" spans="1:7" ht="12.75">
      <c r="A9" s="3"/>
      <c r="B9" t="s">
        <v>59</v>
      </c>
      <c r="C9" s="10">
        <v>314</v>
      </c>
      <c r="D9" s="18">
        <v>0.35</v>
      </c>
      <c r="E9" s="13">
        <v>0.43</v>
      </c>
      <c r="F9" s="27">
        <f t="shared" si="1"/>
        <v>0.1505</v>
      </c>
      <c r="G9" s="21">
        <f t="shared" si="0"/>
        <v>47.257</v>
      </c>
    </row>
    <row r="10" spans="1:7" ht="12.75">
      <c r="A10" s="3"/>
      <c r="B10" t="s">
        <v>60</v>
      </c>
      <c r="C10" s="12">
        <v>510</v>
      </c>
      <c r="D10" s="18">
        <v>0.346</v>
      </c>
      <c r="E10" s="14">
        <v>0.4</v>
      </c>
      <c r="F10" s="27">
        <f t="shared" si="1"/>
        <v>0.1384</v>
      </c>
      <c r="G10" s="21">
        <f t="shared" si="0"/>
        <v>70.584</v>
      </c>
    </row>
    <row r="11" spans="1:7" ht="12.75">
      <c r="A11" s="3"/>
      <c r="B11" t="s">
        <v>61</v>
      </c>
      <c r="C11" s="12">
        <v>341</v>
      </c>
      <c r="D11" s="18">
        <v>0.342</v>
      </c>
      <c r="E11" s="14">
        <v>0.441</v>
      </c>
      <c r="F11" s="27">
        <f t="shared" si="1"/>
        <v>0.150822</v>
      </c>
      <c r="G11" s="21">
        <f t="shared" si="0"/>
        <v>51.430302000000005</v>
      </c>
    </row>
    <row r="12" spans="1:7" ht="12.75">
      <c r="A12" s="3"/>
      <c r="B12" t="s">
        <v>62</v>
      </c>
      <c r="C12" s="12">
        <v>583</v>
      </c>
      <c r="D12" s="18">
        <v>0.339</v>
      </c>
      <c r="E12" s="14">
        <v>0.332</v>
      </c>
      <c r="F12" s="27">
        <f t="shared" si="1"/>
        <v>0.11254800000000001</v>
      </c>
      <c r="G12" s="21">
        <f t="shared" si="0"/>
        <v>65.61548400000001</v>
      </c>
    </row>
    <row r="13" spans="1:7" ht="12.75">
      <c r="A13" s="3"/>
      <c r="B13" t="s">
        <v>63</v>
      </c>
      <c r="C13" s="12">
        <v>278</v>
      </c>
      <c r="D13" s="18">
        <v>0.337</v>
      </c>
      <c r="E13" s="14">
        <v>0.481</v>
      </c>
      <c r="F13" s="27">
        <f t="shared" si="1"/>
        <v>0.162097</v>
      </c>
      <c r="G13" s="21">
        <f t="shared" si="0"/>
        <v>45.062965999999996</v>
      </c>
    </row>
    <row r="14" spans="1:7" ht="12.75">
      <c r="A14" s="3"/>
      <c r="B14" t="s">
        <v>64</v>
      </c>
      <c r="C14" s="12">
        <v>645</v>
      </c>
      <c r="D14" s="18">
        <v>0.331</v>
      </c>
      <c r="E14" s="14">
        <v>0.45</v>
      </c>
      <c r="F14" s="27">
        <f t="shared" si="1"/>
        <v>0.14895</v>
      </c>
      <c r="G14" s="21">
        <f t="shared" si="0"/>
        <v>96.07275</v>
      </c>
    </row>
    <row r="15" spans="1:7" ht="12.75">
      <c r="A15" s="3"/>
      <c r="B15" t="s">
        <v>65</v>
      </c>
      <c r="C15" s="12">
        <v>131</v>
      </c>
      <c r="D15" s="18">
        <v>0.326</v>
      </c>
      <c r="E15" s="14">
        <v>0.441</v>
      </c>
      <c r="F15" s="27">
        <f t="shared" si="1"/>
        <v>0.143766</v>
      </c>
      <c r="G15" s="21">
        <f t="shared" si="0"/>
        <v>18.833346000000002</v>
      </c>
    </row>
    <row r="16" spans="1:7" ht="12.75">
      <c r="A16" s="3"/>
      <c r="B16" t="s">
        <v>66</v>
      </c>
      <c r="C16" s="12">
        <v>626</v>
      </c>
      <c r="D16" s="18">
        <v>0.324</v>
      </c>
      <c r="E16" s="14">
        <v>0.484</v>
      </c>
      <c r="F16" s="27">
        <f t="shared" si="1"/>
        <v>0.156816</v>
      </c>
      <c r="G16" s="21">
        <f t="shared" si="0"/>
        <v>98.16681600000001</v>
      </c>
    </row>
    <row r="17" spans="1:7" ht="12.75">
      <c r="A17" s="3"/>
      <c r="B17" t="s">
        <v>67</v>
      </c>
      <c r="C17" s="12">
        <v>245</v>
      </c>
      <c r="D17" s="18">
        <v>0.321</v>
      </c>
      <c r="E17" s="14">
        <v>0.37</v>
      </c>
      <c r="F17" s="27">
        <f t="shared" si="1"/>
        <v>0.11877</v>
      </c>
      <c r="G17" s="21">
        <f t="shared" si="0"/>
        <v>29.09865</v>
      </c>
    </row>
    <row r="18" spans="1:7" ht="12.75">
      <c r="A18" s="3"/>
      <c r="B18" t="s">
        <v>68</v>
      </c>
      <c r="C18" s="12">
        <v>272</v>
      </c>
      <c r="D18" s="18">
        <v>0.312</v>
      </c>
      <c r="E18" s="14">
        <v>0.386</v>
      </c>
      <c r="F18" s="27">
        <f t="shared" si="1"/>
        <v>0.120432</v>
      </c>
      <c r="G18" s="21">
        <f t="shared" si="0"/>
        <v>32.757504</v>
      </c>
    </row>
    <row r="19" spans="1:7" ht="12.75">
      <c r="A19" s="3"/>
      <c r="B19" t="s">
        <v>69</v>
      </c>
      <c r="C19" s="12">
        <v>177</v>
      </c>
      <c r="D19" s="18">
        <v>0.302</v>
      </c>
      <c r="E19" s="14">
        <v>0.407</v>
      </c>
      <c r="F19" s="27">
        <f t="shared" si="1"/>
        <v>0.12291399999999998</v>
      </c>
      <c r="G19" s="21">
        <f t="shared" si="0"/>
        <v>21.755777999999996</v>
      </c>
    </row>
    <row r="20" spans="1:7" ht="12.75">
      <c r="A20" s="3"/>
      <c r="B20" t="s">
        <v>70</v>
      </c>
      <c r="C20" s="12">
        <v>167</v>
      </c>
      <c r="D20" s="18">
        <v>0.301</v>
      </c>
      <c r="E20" s="14">
        <v>0.364</v>
      </c>
      <c r="F20" s="27">
        <f t="shared" si="1"/>
        <v>0.109564</v>
      </c>
      <c r="G20" s="21">
        <f t="shared" si="0"/>
        <v>18.297188</v>
      </c>
    </row>
    <row r="21" spans="1:7" ht="12.75">
      <c r="A21" s="3"/>
      <c r="B21" t="s">
        <v>71</v>
      </c>
      <c r="C21" s="12">
        <v>22</v>
      </c>
      <c r="D21" s="18">
        <v>0.292</v>
      </c>
      <c r="E21" s="14">
        <v>0.476</v>
      </c>
      <c r="F21" s="27">
        <f t="shared" si="1"/>
        <v>0.13899199999999998</v>
      </c>
      <c r="G21" s="21">
        <f t="shared" si="0"/>
        <v>3.0578239999999997</v>
      </c>
    </row>
    <row r="22" spans="1:7" ht="12.75">
      <c r="A22" s="3"/>
      <c r="B22" t="s">
        <v>72</v>
      </c>
      <c r="C22" s="12">
        <v>151</v>
      </c>
      <c r="D22" s="18">
        <v>0.287</v>
      </c>
      <c r="E22" s="14">
        <v>0.286</v>
      </c>
      <c r="F22" s="27">
        <f t="shared" si="1"/>
        <v>0.08208199999999999</v>
      </c>
      <c r="G22" s="21">
        <f t="shared" si="0"/>
        <v>12.394381999999998</v>
      </c>
    </row>
    <row r="23" spans="1:7" ht="12.75">
      <c r="A23" s="3"/>
      <c r="B23" t="s">
        <v>73</v>
      </c>
      <c r="C23" s="10">
        <v>39</v>
      </c>
      <c r="D23" s="18">
        <v>0.286</v>
      </c>
      <c r="E23" s="13">
        <v>0.342</v>
      </c>
      <c r="F23" s="27">
        <f t="shared" si="1"/>
        <v>0.097812</v>
      </c>
      <c r="G23" s="21">
        <f t="shared" si="0"/>
        <v>3.8146679999999997</v>
      </c>
    </row>
    <row r="24" spans="2:7" ht="12.75">
      <c r="B24" t="s">
        <v>74</v>
      </c>
      <c r="C24" s="10">
        <v>578</v>
      </c>
      <c r="D24" s="18">
        <v>0.27</v>
      </c>
      <c r="E24" s="25">
        <v>0.419</v>
      </c>
      <c r="F24" s="29">
        <f t="shared" si="1"/>
        <v>0.11313000000000001</v>
      </c>
      <c r="G24" s="22">
        <f t="shared" si="0"/>
        <v>65.38914000000001</v>
      </c>
    </row>
    <row r="25" spans="2:7" ht="12.75">
      <c r="B25" t="s">
        <v>75</v>
      </c>
      <c r="C25" s="10">
        <v>167</v>
      </c>
      <c r="D25" s="18">
        <v>0.266</v>
      </c>
      <c r="E25" s="25">
        <v>0.296</v>
      </c>
      <c r="F25" s="29">
        <f t="shared" si="1"/>
        <v>0.078736</v>
      </c>
      <c r="G25" s="22">
        <f t="shared" si="0"/>
        <v>13.148912</v>
      </c>
    </row>
    <row r="26" spans="2:7" ht="12.75">
      <c r="B26" t="s">
        <v>76</v>
      </c>
      <c r="C26" s="10">
        <v>8</v>
      </c>
      <c r="D26" s="18">
        <v>0.25</v>
      </c>
      <c r="E26" s="25">
        <v>0.625</v>
      </c>
      <c r="F26" s="29">
        <f t="shared" si="1"/>
        <v>0.15625</v>
      </c>
      <c r="G26" s="22">
        <f t="shared" si="0"/>
        <v>1.25</v>
      </c>
    </row>
    <row r="27" spans="3:7" ht="12.75">
      <c r="C27" s="10"/>
      <c r="E27" s="25"/>
      <c r="F27" s="29"/>
      <c r="G27" s="22"/>
    </row>
    <row r="28" spans="3:7" ht="12.75">
      <c r="C28" s="10"/>
      <c r="E28" s="25"/>
      <c r="F28" s="29"/>
      <c r="G28" s="22"/>
    </row>
    <row r="29" spans="3:7" ht="12.75">
      <c r="C29" s="10"/>
      <c r="E29" s="25"/>
      <c r="F29" s="29"/>
      <c r="G29" s="22"/>
    </row>
    <row r="30" spans="5:7" ht="12.75">
      <c r="E30" s="26"/>
      <c r="F30" s="24"/>
      <c r="G30" s="22"/>
    </row>
    <row r="31" spans="1:7" ht="12.75">
      <c r="A31" s="3" t="s">
        <v>32</v>
      </c>
      <c r="C31" s="10">
        <f>SUM(C7:C30)</f>
        <v>6349</v>
      </c>
      <c r="D31" s="13"/>
      <c r="E31" s="10"/>
      <c r="F31" s="27"/>
      <c r="G31" s="21">
        <f>SUM(G7:G30)</f>
        <v>912.8294599999999</v>
      </c>
    </row>
    <row r="32" spans="1:7" ht="12.75">
      <c r="A32" s="3" t="s">
        <v>33</v>
      </c>
      <c r="C32" s="10"/>
      <c r="D32" s="13"/>
      <c r="E32" s="10">
        <v>5640</v>
      </c>
      <c r="F32" s="27"/>
      <c r="G32" s="21">
        <f>G31*E32/C31</f>
        <v>810.8927633328083</v>
      </c>
    </row>
    <row r="35" spans="3:7" ht="12.75">
      <c r="C35" s="35" t="s">
        <v>144</v>
      </c>
      <c r="D35" s="36" t="s">
        <v>146</v>
      </c>
      <c r="E35" s="6" t="s">
        <v>145</v>
      </c>
      <c r="F35" s="6"/>
      <c r="G35" s="6"/>
    </row>
    <row r="36" spans="1:5" ht="12.75">
      <c r="A36" t="s">
        <v>143</v>
      </c>
      <c r="B36" t="s">
        <v>223</v>
      </c>
      <c r="C36">
        <v>2</v>
      </c>
      <c r="D36" s="37">
        <v>0</v>
      </c>
      <c r="E36" s="38">
        <f>C36*D36/9</f>
        <v>0</v>
      </c>
    </row>
    <row r="37" spans="2:5" ht="12.75">
      <c r="B37" t="s">
        <v>224</v>
      </c>
      <c r="C37">
        <v>5</v>
      </c>
      <c r="D37" s="37">
        <v>0</v>
      </c>
      <c r="E37" s="38">
        <f aca="true" t="shared" si="2" ref="E37:E53">C37*D37/9</f>
        <v>0</v>
      </c>
    </row>
    <row r="38" spans="2:5" ht="12.75">
      <c r="B38" t="s">
        <v>225</v>
      </c>
      <c r="C38">
        <v>72</v>
      </c>
      <c r="D38" s="37">
        <v>1.29</v>
      </c>
      <c r="E38" s="38">
        <f t="shared" si="2"/>
        <v>10.32</v>
      </c>
    </row>
    <row r="39" spans="2:5" ht="12.75">
      <c r="B39" t="s">
        <v>226</v>
      </c>
      <c r="C39">
        <v>46</v>
      </c>
      <c r="D39" s="37">
        <v>2.78</v>
      </c>
      <c r="E39" s="38">
        <f t="shared" si="2"/>
        <v>14.208888888888888</v>
      </c>
    </row>
    <row r="40" spans="2:5" ht="12.75">
      <c r="B40" t="s">
        <v>227</v>
      </c>
      <c r="C40">
        <v>9</v>
      </c>
      <c r="D40" s="37">
        <v>3.86</v>
      </c>
      <c r="E40" s="38">
        <f t="shared" si="2"/>
        <v>3.8600000000000003</v>
      </c>
    </row>
    <row r="41" spans="2:5" ht="12.75">
      <c r="B41" t="s">
        <v>228</v>
      </c>
      <c r="C41">
        <v>29</v>
      </c>
      <c r="D41" s="37">
        <v>4.23</v>
      </c>
      <c r="E41" s="38">
        <f t="shared" si="2"/>
        <v>13.630000000000003</v>
      </c>
    </row>
    <row r="42" spans="2:5" ht="12.75">
      <c r="B42" t="s">
        <v>229</v>
      </c>
      <c r="C42">
        <v>190</v>
      </c>
      <c r="D42" s="37">
        <v>4.36</v>
      </c>
      <c r="E42" s="38">
        <f t="shared" si="2"/>
        <v>92.04444444444445</v>
      </c>
    </row>
    <row r="43" spans="2:5" ht="12.75">
      <c r="B43" t="s">
        <v>230</v>
      </c>
      <c r="C43">
        <v>205</v>
      </c>
      <c r="D43" s="37">
        <v>4.61</v>
      </c>
      <c r="E43" s="38">
        <f t="shared" si="2"/>
        <v>105.00555555555556</v>
      </c>
    </row>
    <row r="44" spans="2:5" ht="12.75">
      <c r="B44" t="s">
        <v>231</v>
      </c>
      <c r="C44">
        <v>15</v>
      </c>
      <c r="D44" s="37">
        <v>4.7</v>
      </c>
      <c r="E44" s="38">
        <f t="shared" si="2"/>
        <v>7.833333333333333</v>
      </c>
    </row>
    <row r="45" spans="2:5" ht="12.75">
      <c r="B45" t="s">
        <v>232</v>
      </c>
      <c r="C45">
        <v>69</v>
      </c>
      <c r="D45" s="37">
        <v>4.73</v>
      </c>
      <c r="E45" s="38">
        <f t="shared" si="2"/>
        <v>36.263333333333335</v>
      </c>
    </row>
    <row r="46" spans="2:5" ht="12.75">
      <c r="B46" t="s">
        <v>233</v>
      </c>
      <c r="C46">
        <v>125</v>
      </c>
      <c r="D46" s="37">
        <v>4.77</v>
      </c>
      <c r="E46" s="38">
        <f t="shared" si="2"/>
        <v>66.25</v>
      </c>
    </row>
    <row r="47" spans="2:5" ht="12.75">
      <c r="B47" t="s">
        <v>234</v>
      </c>
      <c r="C47">
        <v>204</v>
      </c>
      <c r="D47" s="37">
        <v>4.91</v>
      </c>
      <c r="E47" s="38">
        <f t="shared" si="2"/>
        <v>111.29333333333334</v>
      </c>
    </row>
    <row r="48" spans="2:5" ht="12.75">
      <c r="B48" t="s">
        <v>235</v>
      </c>
      <c r="C48">
        <v>222</v>
      </c>
      <c r="D48" s="37">
        <v>5.3</v>
      </c>
      <c r="E48" s="38">
        <f t="shared" si="2"/>
        <v>130.73333333333332</v>
      </c>
    </row>
    <row r="49" spans="2:5" ht="12.75">
      <c r="B49" t="s">
        <v>236</v>
      </c>
      <c r="C49">
        <v>7</v>
      </c>
      <c r="D49" s="37">
        <v>5.4</v>
      </c>
      <c r="E49" s="38">
        <f t="shared" si="2"/>
        <v>4.2</v>
      </c>
    </row>
    <row r="50" spans="2:5" ht="12.75">
      <c r="B50" t="s">
        <v>237</v>
      </c>
      <c r="C50">
        <v>34</v>
      </c>
      <c r="D50" s="37">
        <v>5.67</v>
      </c>
      <c r="E50" s="38">
        <f t="shared" si="2"/>
        <v>21.42</v>
      </c>
    </row>
    <row r="51" spans="2:5" ht="12.75">
      <c r="B51" t="s">
        <v>65</v>
      </c>
      <c r="C51">
        <v>51</v>
      </c>
      <c r="D51" s="37">
        <v>6.97</v>
      </c>
      <c r="E51" s="38">
        <f t="shared" si="2"/>
        <v>39.49666666666666</v>
      </c>
    </row>
    <row r="52" spans="2:5" ht="12.75">
      <c r="B52" t="s">
        <v>238</v>
      </c>
      <c r="C52">
        <v>11</v>
      </c>
      <c r="D52" s="37">
        <v>8.44</v>
      </c>
      <c r="E52" s="38">
        <f t="shared" si="2"/>
        <v>10.315555555555555</v>
      </c>
    </row>
    <row r="53" spans="2:5" ht="12.75">
      <c r="B53" t="s">
        <v>239</v>
      </c>
      <c r="C53">
        <v>6</v>
      </c>
      <c r="D53" s="37">
        <v>12.71</v>
      </c>
      <c r="E53" s="38">
        <f t="shared" si="2"/>
        <v>8.473333333333334</v>
      </c>
    </row>
    <row r="54" spans="3:5" ht="12.75">
      <c r="C54" s="26"/>
      <c r="D54" s="37"/>
      <c r="E54" s="38"/>
    </row>
    <row r="55" spans="3:5" ht="12.75">
      <c r="C55" s="26"/>
      <c r="D55" s="37"/>
      <c r="E55" s="38"/>
    </row>
    <row r="56" spans="3:5" ht="12.75">
      <c r="C56" s="26"/>
      <c r="D56" s="37"/>
      <c r="E56" s="38"/>
    </row>
    <row r="57" spans="3:5" ht="12.75">
      <c r="C57" s="26"/>
      <c r="D57" s="37"/>
      <c r="E57" s="38"/>
    </row>
    <row r="58" spans="3:4" ht="12.75">
      <c r="C58" s="26"/>
      <c r="D58" s="37"/>
    </row>
    <row r="59" spans="3:5" ht="12.75">
      <c r="C59" s="26">
        <f>SUM(C36:C58)</f>
        <v>1302</v>
      </c>
      <c r="D59" s="37"/>
      <c r="E59" s="38">
        <f>SUM(E36:E58)</f>
        <v>675.3477777777778</v>
      </c>
    </row>
    <row r="60" spans="3:8" ht="12.75">
      <c r="C60" s="26">
        <v>1450</v>
      </c>
      <c r="D60" s="37"/>
      <c r="E60" s="38">
        <f>E59*C60/C59</f>
        <v>752.1154207202594</v>
      </c>
      <c r="F60">
        <v>72</v>
      </c>
      <c r="G60" s="38">
        <f>E60+F60</f>
        <v>824.1154207202594</v>
      </c>
      <c r="H60" s="38">
        <f>G32-G60</f>
        <v>-13.222657387451136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4">
      <selection activeCell="H55" sqref="H55"/>
    </sheetView>
  </sheetViews>
  <sheetFormatPr defaultColWidth="9.140625" defaultRowHeight="12.75"/>
  <cols>
    <col min="2" max="2" width="11.57421875" style="0" bestFit="1" customWidth="1"/>
    <col min="3" max="3" width="19.28125" style="0" customWidth="1"/>
    <col min="5" max="5" width="9.140625" style="26" customWidth="1"/>
    <col min="6" max="6" width="9.140625" style="24" customWidth="1"/>
    <col min="7" max="7" width="9.140625" style="23" customWidth="1"/>
  </cols>
  <sheetData>
    <row r="1" spans="1:7" ht="18">
      <c r="A1" s="3"/>
      <c r="B1" s="7"/>
      <c r="C1" s="5" t="s">
        <v>0</v>
      </c>
      <c r="D1" s="10"/>
      <c r="E1" s="10"/>
      <c r="F1" s="27"/>
      <c r="G1" s="19"/>
    </row>
    <row r="2" spans="1:7" ht="12.75">
      <c r="A2" s="3"/>
      <c r="B2" s="7"/>
      <c r="C2" s="10"/>
      <c r="D2" s="10"/>
      <c r="E2" s="10"/>
      <c r="F2" s="27"/>
      <c r="G2" s="19"/>
    </row>
    <row r="3" spans="1:7" ht="12.75">
      <c r="A3" s="4" t="s">
        <v>1</v>
      </c>
      <c r="B3" s="8"/>
      <c r="C3" s="4" t="s">
        <v>3</v>
      </c>
      <c r="D3" s="11"/>
      <c r="E3" s="11"/>
      <c r="F3" s="28"/>
      <c r="G3" s="20"/>
    </row>
    <row r="4" spans="1:7" ht="12.75">
      <c r="A4" s="3" t="s">
        <v>8</v>
      </c>
      <c r="B4" s="7"/>
      <c r="C4" s="2">
        <v>43050000</v>
      </c>
      <c r="D4" s="10"/>
      <c r="E4" s="10"/>
      <c r="F4" s="27"/>
      <c r="G4" s="19"/>
    </row>
    <row r="5" spans="1:7" ht="12.75">
      <c r="A5" s="3"/>
      <c r="B5" s="7"/>
      <c r="C5" s="10"/>
      <c r="D5" s="10"/>
      <c r="E5" s="10"/>
      <c r="F5" s="27"/>
      <c r="G5" s="19"/>
    </row>
    <row r="6" spans="1:7" ht="12.75">
      <c r="A6" s="3"/>
      <c r="B6" s="7"/>
      <c r="C6" s="11" t="s">
        <v>25</v>
      </c>
      <c r="D6" s="11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34</v>
      </c>
      <c r="C7" s="10">
        <v>247</v>
      </c>
      <c r="D7" s="18">
        <v>0.434</v>
      </c>
      <c r="E7" s="13">
        <v>0.563</v>
      </c>
      <c r="F7" s="27">
        <f>D7*E7</f>
        <v>0.24434199999999998</v>
      </c>
      <c r="G7" s="21">
        <f aca="true" t="shared" si="0" ref="G7:G29">(C7)*F7</f>
        <v>60.352473999999994</v>
      </c>
    </row>
    <row r="8" spans="1:7" ht="12.75">
      <c r="A8" s="3"/>
      <c r="B8" t="s">
        <v>35</v>
      </c>
      <c r="C8" s="10">
        <v>7</v>
      </c>
      <c r="D8" s="18">
        <v>0.429</v>
      </c>
      <c r="E8" s="13">
        <v>0.429</v>
      </c>
      <c r="F8" s="27">
        <f aca="true" t="shared" si="1" ref="F8:F29">D8*E8</f>
        <v>0.18404099999999998</v>
      </c>
      <c r="G8" s="21">
        <f t="shared" si="0"/>
        <v>1.288287</v>
      </c>
    </row>
    <row r="9" spans="1:7" ht="12.75">
      <c r="A9" s="3"/>
      <c r="B9" t="s">
        <v>36</v>
      </c>
      <c r="C9" s="10">
        <v>610</v>
      </c>
      <c r="D9" s="18">
        <v>0.415</v>
      </c>
      <c r="E9" s="13">
        <v>0.657</v>
      </c>
      <c r="F9" s="27">
        <f t="shared" si="1"/>
        <v>0.272655</v>
      </c>
      <c r="G9" s="21">
        <f t="shared" si="0"/>
        <v>166.31955</v>
      </c>
    </row>
    <row r="10" spans="1:7" ht="12.75">
      <c r="A10" s="3"/>
      <c r="B10" t="s">
        <v>37</v>
      </c>
      <c r="C10" s="12">
        <v>225</v>
      </c>
      <c r="D10" s="18">
        <v>0.378</v>
      </c>
      <c r="E10" s="14">
        <v>0.372</v>
      </c>
      <c r="F10" s="27">
        <f t="shared" si="1"/>
        <v>0.140616</v>
      </c>
      <c r="G10" s="21">
        <f t="shared" si="0"/>
        <v>31.638599999999997</v>
      </c>
    </row>
    <row r="11" spans="1:7" ht="12.75">
      <c r="A11" s="3"/>
      <c r="B11" t="s">
        <v>38</v>
      </c>
      <c r="C11" s="12">
        <v>348</v>
      </c>
      <c r="D11" s="18">
        <v>0.367</v>
      </c>
      <c r="E11" s="14">
        <v>0.393</v>
      </c>
      <c r="F11" s="27">
        <f t="shared" si="1"/>
        <v>0.144231</v>
      </c>
      <c r="G11" s="21">
        <f t="shared" si="0"/>
        <v>50.192388</v>
      </c>
    </row>
    <row r="12" spans="1:7" ht="12.75">
      <c r="A12" s="3"/>
      <c r="B12" t="s">
        <v>39</v>
      </c>
      <c r="C12" s="12">
        <v>609</v>
      </c>
      <c r="D12" s="18">
        <v>0.366</v>
      </c>
      <c r="E12" s="14">
        <v>0.525</v>
      </c>
      <c r="F12" s="27">
        <f t="shared" si="1"/>
        <v>0.19215000000000002</v>
      </c>
      <c r="G12" s="21">
        <f t="shared" si="0"/>
        <v>117.01935</v>
      </c>
    </row>
    <row r="13" spans="1:7" ht="12.75">
      <c r="A13" s="3"/>
      <c r="B13" t="s">
        <v>40</v>
      </c>
      <c r="C13" s="12">
        <v>213</v>
      </c>
      <c r="D13" s="18">
        <v>0.355</v>
      </c>
      <c r="E13" s="14">
        <v>0.575</v>
      </c>
      <c r="F13" s="27">
        <f t="shared" si="1"/>
        <v>0.20412499999999997</v>
      </c>
      <c r="G13" s="21">
        <f t="shared" si="0"/>
        <v>43.478624999999994</v>
      </c>
    </row>
    <row r="14" spans="1:7" ht="12.75">
      <c r="A14" s="3"/>
      <c r="B14" t="s">
        <v>41</v>
      </c>
      <c r="C14" s="12">
        <v>711</v>
      </c>
      <c r="D14" s="18">
        <v>0.353</v>
      </c>
      <c r="E14" s="14">
        <v>0.483</v>
      </c>
      <c r="F14" s="27">
        <f t="shared" si="1"/>
        <v>0.17049899999999998</v>
      </c>
      <c r="G14" s="21">
        <f t="shared" si="0"/>
        <v>121.22478899999999</v>
      </c>
    </row>
    <row r="15" spans="1:7" ht="12.75">
      <c r="A15" s="3"/>
      <c r="B15" t="s">
        <v>42</v>
      </c>
      <c r="C15" s="12">
        <v>594</v>
      </c>
      <c r="D15" s="18">
        <v>0.35</v>
      </c>
      <c r="E15" s="14">
        <v>0.419</v>
      </c>
      <c r="F15" s="27">
        <f t="shared" si="1"/>
        <v>0.14664999999999997</v>
      </c>
      <c r="G15" s="21">
        <f t="shared" si="0"/>
        <v>87.11009999999999</v>
      </c>
    </row>
    <row r="16" spans="1:7" ht="12.75">
      <c r="A16" s="3"/>
      <c r="B16" t="s">
        <v>43</v>
      </c>
      <c r="C16" s="12">
        <v>421</v>
      </c>
      <c r="D16" s="18">
        <v>0.343</v>
      </c>
      <c r="E16" s="14">
        <v>0.323</v>
      </c>
      <c r="F16" s="27">
        <f t="shared" si="1"/>
        <v>0.11078900000000001</v>
      </c>
      <c r="G16" s="21">
        <f t="shared" si="0"/>
        <v>46.642169</v>
      </c>
    </row>
    <row r="17" spans="1:7" ht="12.75">
      <c r="A17" s="3"/>
      <c r="B17" t="s">
        <v>44</v>
      </c>
      <c r="C17" s="12">
        <v>500</v>
      </c>
      <c r="D17" s="18">
        <v>0.343</v>
      </c>
      <c r="E17" s="14">
        <v>0.408</v>
      </c>
      <c r="F17" s="27">
        <f t="shared" si="1"/>
        <v>0.139944</v>
      </c>
      <c r="G17" s="21">
        <f t="shared" si="0"/>
        <v>69.97200000000001</v>
      </c>
    </row>
    <row r="18" spans="1:7" ht="12.75">
      <c r="A18" s="3"/>
      <c r="B18" t="s">
        <v>45</v>
      </c>
      <c r="C18" s="12">
        <v>495</v>
      </c>
      <c r="D18" s="18">
        <v>0.343</v>
      </c>
      <c r="E18" s="14">
        <v>0.407</v>
      </c>
      <c r="F18" s="27">
        <f t="shared" si="1"/>
        <v>0.139601</v>
      </c>
      <c r="G18" s="21">
        <f t="shared" si="0"/>
        <v>69.102495</v>
      </c>
    </row>
    <row r="19" spans="1:7" ht="12.75">
      <c r="A19" s="3"/>
      <c r="B19" t="s">
        <v>46</v>
      </c>
      <c r="C19" s="12">
        <v>439</v>
      </c>
      <c r="D19" s="18">
        <v>0.338</v>
      </c>
      <c r="E19" s="14">
        <v>0.383</v>
      </c>
      <c r="F19" s="27">
        <f t="shared" si="1"/>
        <v>0.129454</v>
      </c>
      <c r="G19" s="21">
        <f t="shared" si="0"/>
        <v>56.83030600000001</v>
      </c>
    </row>
    <row r="20" spans="1:7" ht="12.75">
      <c r="A20" s="3"/>
      <c r="B20" t="s">
        <v>47</v>
      </c>
      <c r="C20" s="12">
        <v>460</v>
      </c>
      <c r="D20" s="18">
        <v>0.337</v>
      </c>
      <c r="E20" s="14">
        <v>0.488</v>
      </c>
      <c r="F20" s="27">
        <f t="shared" si="1"/>
        <v>0.16445600000000002</v>
      </c>
      <c r="G20" s="21">
        <f t="shared" si="0"/>
        <v>75.64976000000001</v>
      </c>
    </row>
    <row r="21" spans="1:7" ht="12.75">
      <c r="A21" s="3"/>
      <c r="B21" t="s">
        <v>48</v>
      </c>
      <c r="C21" s="12">
        <v>401</v>
      </c>
      <c r="D21" s="18">
        <v>0.336</v>
      </c>
      <c r="E21" s="14">
        <v>0.481</v>
      </c>
      <c r="F21" s="27">
        <f t="shared" si="1"/>
        <v>0.161616</v>
      </c>
      <c r="G21" s="21">
        <f t="shared" si="0"/>
        <v>64.80801600000001</v>
      </c>
    </row>
    <row r="22" spans="1:7" ht="12.75">
      <c r="A22" s="3"/>
      <c r="B22" t="s">
        <v>49</v>
      </c>
      <c r="C22" s="12">
        <v>297</v>
      </c>
      <c r="D22" s="18">
        <v>0.42</v>
      </c>
      <c r="E22" s="14">
        <v>0.259</v>
      </c>
      <c r="F22" s="27">
        <f t="shared" si="1"/>
        <v>0.10878</v>
      </c>
      <c r="G22" s="21">
        <f t="shared" si="0"/>
        <v>32.30766</v>
      </c>
    </row>
    <row r="23" spans="1:7" ht="12.75">
      <c r="A23" s="3"/>
      <c r="B23" t="s">
        <v>50</v>
      </c>
      <c r="C23" s="10">
        <v>555</v>
      </c>
      <c r="D23" s="18">
        <v>0.332</v>
      </c>
      <c r="E23" s="13">
        <v>0.401</v>
      </c>
      <c r="F23" s="27">
        <f t="shared" si="1"/>
        <v>0.13313200000000003</v>
      </c>
      <c r="G23" s="21">
        <f t="shared" si="0"/>
        <v>73.88826000000002</v>
      </c>
    </row>
    <row r="24" spans="2:7" ht="12.75">
      <c r="B24" t="s">
        <v>51</v>
      </c>
      <c r="C24" s="10">
        <v>48</v>
      </c>
      <c r="D24" s="18">
        <v>0.314</v>
      </c>
      <c r="E24" s="25">
        <v>0.447</v>
      </c>
      <c r="F24" s="29">
        <f t="shared" si="1"/>
        <v>0.140358</v>
      </c>
      <c r="G24" s="22">
        <f t="shared" si="0"/>
        <v>6.737184000000001</v>
      </c>
    </row>
    <row r="25" spans="2:7" ht="12.75">
      <c r="B25" t="s">
        <v>52</v>
      </c>
      <c r="C25" s="10">
        <v>268</v>
      </c>
      <c r="D25" s="18">
        <v>0.313</v>
      </c>
      <c r="E25" s="25">
        <v>0.346</v>
      </c>
      <c r="F25" s="29">
        <f t="shared" si="1"/>
        <v>0.10829799999999999</v>
      </c>
      <c r="G25" s="22">
        <f t="shared" si="0"/>
        <v>29.023863999999996</v>
      </c>
    </row>
    <row r="26" spans="2:7" ht="12.75">
      <c r="B26" t="s">
        <v>53</v>
      </c>
      <c r="C26" s="10">
        <v>562</v>
      </c>
      <c r="D26" s="18">
        <v>0.31</v>
      </c>
      <c r="E26" s="25">
        <v>0.374</v>
      </c>
      <c r="F26" s="29">
        <f t="shared" si="1"/>
        <v>0.11594</v>
      </c>
      <c r="G26" s="22">
        <f t="shared" si="0"/>
        <v>65.15828</v>
      </c>
    </row>
    <row r="27" spans="2:7" ht="12.75">
      <c r="B27" t="s">
        <v>54</v>
      </c>
      <c r="C27" s="10">
        <v>416</v>
      </c>
      <c r="D27" s="18">
        <v>0.3</v>
      </c>
      <c r="E27" s="25">
        <v>0.366</v>
      </c>
      <c r="F27" s="29">
        <f t="shared" si="1"/>
        <v>0.1098</v>
      </c>
      <c r="G27" s="22">
        <f t="shared" si="0"/>
        <v>45.6768</v>
      </c>
    </row>
    <row r="28" spans="2:7" ht="12.75">
      <c r="B28" t="s">
        <v>55</v>
      </c>
      <c r="C28" s="10">
        <v>209</v>
      </c>
      <c r="D28" s="18">
        <v>0.296</v>
      </c>
      <c r="E28" s="25">
        <v>0.374</v>
      </c>
      <c r="F28" s="29">
        <f t="shared" si="1"/>
        <v>0.110704</v>
      </c>
      <c r="G28" s="22">
        <f t="shared" si="0"/>
        <v>23.137135999999998</v>
      </c>
    </row>
    <row r="29" spans="2:7" ht="12.75">
      <c r="B29" t="s">
        <v>56</v>
      </c>
      <c r="C29" s="10">
        <v>19</v>
      </c>
      <c r="D29" s="18">
        <v>0.211</v>
      </c>
      <c r="E29" s="25">
        <v>0.222</v>
      </c>
      <c r="F29" s="29">
        <f t="shared" si="1"/>
        <v>0.046842</v>
      </c>
      <c r="G29" s="22">
        <f t="shared" si="0"/>
        <v>0.8899980000000001</v>
      </c>
    </row>
    <row r="30" ht="12.75">
      <c r="G30" s="22"/>
    </row>
    <row r="31" spans="1:7" ht="12.75">
      <c r="A31" s="3" t="s">
        <v>32</v>
      </c>
      <c r="C31" s="10">
        <f>SUM(C7:C30)</f>
        <v>8654</v>
      </c>
      <c r="D31" s="10"/>
      <c r="E31" s="10"/>
      <c r="F31" s="27"/>
      <c r="G31" s="21">
        <f>SUM(G7:G30)</f>
        <v>1338.448091</v>
      </c>
    </row>
    <row r="32" spans="1:7" ht="12.75">
      <c r="A32" s="3" t="s">
        <v>33</v>
      </c>
      <c r="C32" s="10"/>
      <c r="D32" s="10"/>
      <c r="E32" s="10">
        <v>5640</v>
      </c>
      <c r="F32" s="27"/>
      <c r="G32" s="21">
        <f>G31*E32/C31</f>
        <v>872.2957283614513</v>
      </c>
    </row>
    <row r="35" spans="3:7" ht="12.75">
      <c r="C35" s="35" t="s">
        <v>144</v>
      </c>
      <c r="D35" s="36" t="s">
        <v>146</v>
      </c>
      <c r="E35" s="6" t="s">
        <v>145</v>
      </c>
      <c r="F35" s="6"/>
      <c r="G35" s="6"/>
    </row>
    <row r="36" spans="1:7" ht="12.75">
      <c r="A36" t="s">
        <v>143</v>
      </c>
      <c r="B36" t="s">
        <v>186</v>
      </c>
      <c r="C36">
        <v>87</v>
      </c>
      <c r="D36">
        <v>2.14</v>
      </c>
      <c r="E36" s="38">
        <f>C36*D36/9</f>
        <v>20.686666666666667</v>
      </c>
      <c r="F36"/>
      <c r="G36"/>
    </row>
    <row r="37" spans="2:7" ht="12.75">
      <c r="B37" t="s">
        <v>187</v>
      </c>
      <c r="C37">
        <v>71</v>
      </c>
      <c r="D37">
        <v>3.25</v>
      </c>
      <c r="E37" s="38">
        <f aca="true" t="shared" si="2" ref="E37:E52">C37*D37/9</f>
        <v>25.63888888888889</v>
      </c>
      <c r="F37"/>
      <c r="G37"/>
    </row>
    <row r="38" spans="2:7" ht="12.75">
      <c r="B38" t="s">
        <v>188</v>
      </c>
      <c r="C38">
        <v>5</v>
      </c>
      <c r="D38">
        <v>3.38</v>
      </c>
      <c r="E38" s="38">
        <f t="shared" si="2"/>
        <v>1.8777777777777775</v>
      </c>
      <c r="F38"/>
      <c r="G38"/>
    </row>
    <row r="39" spans="2:7" ht="12.75">
      <c r="B39" t="s">
        <v>189</v>
      </c>
      <c r="C39">
        <v>88</v>
      </c>
      <c r="D39">
        <v>3.69</v>
      </c>
      <c r="E39" s="38">
        <f t="shared" si="2"/>
        <v>36.08</v>
      </c>
      <c r="F39"/>
      <c r="G39"/>
    </row>
    <row r="40" spans="2:7" ht="12.75">
      <c r="B40" t="s">
        <v>190</v>
      </c>
      <c r="C40">
        <v>95</v>
      </c>
      <c r="D40">
        <v>3.82</v>
      </c>
      <c r="E40" s="38">
        <f t="shared" si="2"/>
        <v>40.32222222222222</v>
      </c>
      <c r="F40"/>
      <c r="G40"/>
    </row>
    <row r="41" spans="2:7" ht="12.75">
      <c r="B41" t="s">
        <v>191</v>
      </c>
      <c r="C41">
        <v>227</v>
      </c>
      <c r="D41">
        <v>4.01</v>
      </c>
      <c r="E41" s="38">
        <f t="shared" si="2"/>
        <v>101.14111111111112</v>
      </c>
      <c r="F41"/>
      <c r="G41"/>
    </row>
    <row r="42" spans="2:7" ht="12.75">
      <c r="B42" t="s">
        <v>192</v>
      </c>
      <c r="C42">
        <v>121</v>
      </c>
      <c r="D42">
        <v>4.08</v>
      </c>
      <c r="E42" s="38">
        <f t="shared" si="2"/>
        <v>54.85333333333333</v>
      </c>
      <c r="F42"/>
      <c r="G42"/>
    </row>
    <row r="43" spans="2:7" ht="12.75">
      <c r="B43" t="s">
        <v>193</v>
      </c>
      <c r="C43">
        <v>209</v>
      </c>
      <c r="D43">
        <v>4.12</v>
      </c>
      <c r="E43" s="38">
        <f t="shared" si="2"/>
        <v>95.67555555555556</v>
      </c>
      <c r="F43"/>
      <c r="G43"/>
    </row>
    <row r="44" spans="2:7" ht="12.75">
      <c r="B44" t="s">
        <v>167</v>
      </c>
      <c r="C44">
        <v>132</v>
      </c>
      <c r="D44">
        <v>4.43</v>
      </c>
      <c r="E44" s="38">
        <f t="shared" si="2"/>
        <v>64.97333333333333</v>
      </c>
      <c r="F44"/>
      <c r="G44"/>
    </row>
    <row r="45" spans="2:7" ht="12.75">
      <c r="B45" t="s">
        <v>194</v>
      </c>
      <c r="C45">
        <v>51</v>
      </c>
      <c r="D45">
        <v>4.65</v>
      </c>
      <c r="E45" s="38">
        <f t="shared" si="2"/>
        <v>26.35</v>
      </c>
      <c r="F45"/>
      <c r="G45"/>
    </row>
    <row r="46" spans="2:7" ht="12.75">
      <c r="B46" t="s">
        <v>195</v>
      </c>
      <c r="C46">
        <v>177</v>
      </c>
      <c r="D46">
        <v>4.71</v>
      </c>
      <c r="E46" s="38">
        <f t="shared" si="2"/>
        <v>92.63</v>
      </c>
      <c r="F46"/>
      <c r="G46"/>
    </row>
    <row r="47" spans="2:7" ht="12.75">
      <c r="B47" t="s">
        <v>196</v>
      </c>
      <c r="C47">
        <v>111</v>
      </c>
      <c r="D47">
        <v>4.75</v>
      </c>
      <c r="E47" s="38">
        <f t="shared" si="2"/>
        <v>58.583333333333336</v>
      </c>
      <c r="F47"/>
      <c r="G47"/>
    </row>
    <row r="48" spans="2:7" ht="12.75">
      <c r="B48" t="s">
        <v>197</v>
      </c>
      <c r="C48">
        <v>217</v>
      </c>
      <c r="D48">
        <v>4.9</v>
      </c>
      <c r="E48" s="38">
        <f t="shared" si="2"/>
        <v>118.14444444444446</v>
      </c>
      <c r="F48"/>
      <c r="G48"/>
    </row>
    <row r="49" spans="2:7" ht="12.75">
      <c r="B49" t="s">
        <v>198</v>
      </c>
      <c r="C49">
        <v>207</v>
      </c>
      <c r="D49">
        <v>5.51</v>
      </c>
      <c r="E49" s="38">
        <f t="shared" si="2"/>
        <v>126.72999999999999</v>
      </c>
      <c r="F49"/>
      <c r="G49"/>
    </row>
    <row r="50" spans="2:7" ht="12.75">
      <c r="B50" t="s">
        <v>199</v>
      </c>
      <c r="C50">
        <v>67</v>
      </c>
      <c r="D50">
        <v>5.65</v>
      </c>
      <c r="E50" s="38">
        <f t="shared" si="2"/>
        <v>42.06111111111111</v>
      </c>
      <c r="F50"/>
      <c r="G50"/>
    </row>
    <row r="51" spans="2:7" ht="12.75">
      <c r="B51" t="s">
        <v>200</v>
      </c>
      <c r="C51">
        <v>68</v>
      </c>
      <c r="D51">
        <v>6.14</v>
      </c>
      <c r="E51" s="38">
        <f t="shared" si="2"/>
        <v>46.39111111111111</v>
      </c>
      <c r="F51"/>
      <c r="G51"/>
    </row>
    <row r="52" spans="2:7" ht="12.75">
      <c r="B52" t="s">
        <v>201</v>
      </c>
      <c r="C52">
        <v>7</v>
      </c>
      <c r="D52">
        <v>7.36</v>
      </c>
      <c r="E52" s="38">
        <f t="shared" si="2"/>
        <v>5.724444444444445</v>
      </c>
      <c r="F52"/>
      <c r="G52"/>
    </row>
    <row r="53" spans="5:7" ht="12.75">
      <c r="E53" s="38"/>
      <c r="F53"/>
      <c r="G53"/>
    </row>
    <row r="54" spans="3:7" ht="12.75">
      <c r="C54" s="26">
        <f>SUM(C36:C53)</f>
        <v>1940</v>
      </c>
      <c r="D54" s="37"/>
      <c r="E54" s="38">
        <f>SUM(E36:E53)</f>
        <v>957.8633333333335</v>
      </c>
      <c r="F54"/>
      <c r="G54"/>
    </row>
    <row r="55" spans="3:8" ht="12.75">
      <c r="C55" s="26">
        <v>1450</v>
      </c>
      <c r="D55" s="37">
        <f>(E54/C54)*9</f>
        <v>4.44369587628866</v>
      </c>
      <c r="E55" s="38">
        <f>C55*D55/9</f>
        <v>715.9287800687285</v>
      </c>
      <c r="F55">
        <v>72</v>
      </c>
      <c r="G55" s="38">
        <f>E55+F55</f>
        <v>787.9287800687285</v>
      </c>
      <c r="H55" s="38">
        <f>G32-G55</f>
        <v>84.36694829272278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H44" sqref="H44"/>
    </sheetView>
  </sheetViews>
  <sheetFormatPr defaultColWidth="9.140625" defaultRowHeight="12.75"/>
  <cols>
    <col min="2" max="2" width="14.140625" style="0" customWidth="1"/>
    <col min="3" max="3" width="17.140625" style="26" customWidth="1"/>
    <col min="4" max="4" width="9.140625" style="18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5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48741002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77</v>
      </c>
      <c r="C7" s="10">
        <v>61</v>
      </c>
      <c r="D7" s="18">
        <v>0.429</v>
      </c>
      <c r="E7" s="13">
        <v>0.458</v>
      </c>
      <c r="F7" s="27">
        <f>D7*E7</f>
        <v>0.19648200000000002</v>
      </c>
      <c r="G7" s="21">
        <f aca="true" t="shared" si="0" ref="G7:G30">(C7)*F7</f>
        <v>11.985402</v>
      </c>
    </row>
    <row r="8" spans="1:7" ht="12.75">
      <c r="A8" s="3"/>
      <c r="B8" t="s">
        <v>78</v>
      </c>
      <c r="C8" s="10">
        <v>566</v>
      </c>
      <c r="D8" s="18">
        <v>0.419</v>
      </c>
      <c r="E8" s="13">
        <v>0.562</v>
      </c>
      <c r="F8" s="27">
        <f aca="true" t="shared" si="1" ref="F8:F30">D8*E8</f>
        <v>0.23547800000000002</v>
      </c>
      <c r="G8" s="21">
        <f t="shared" si="0"/>
        <v>133.280548</v>
      </c>
    </row>
    <row r="9" spans="1:7" ht="12.75">
      <c r="A9" s="3"/>
      <c r="B9" t="s">
        <v>79</v>
      </c>
      <c r="C9" s="10">
        <v>462</v>
      </c>
      <c r="D9" s="18">
        <v>0.4</v>
      </c>
      <c r="E9" s="13">
        <v>0.481</v>
      </c>
      <c r="F9" s="27">
        <f t="shared" si="1"/>
        <v>0.19240000000000002</v>
      </c>
      <c r="G9" s="21">
        <f t="shared" si="0"/>
        <v>88.8888</v>
      </c>
    </row>
    <row r="10" spans="1:7" ht="12.75">
      <c r="A10" s="3"/>
      <c r="B10" t="s">
        <v>80</v>
      </c>
      <c r="C10" s="12">
        <v>61</v>
      </c>
      <c r="D10" s="18">
        <v>0.379</v>
      </c>
      <c r="E10" s="14">
        <v>0.458</v>
      </c>
      <c r="F10" s="27">
        <f t="shared" si="1"/>
        <v>0.17358200000000001</v>
      </c>
      <c r="G10" s="21">
        <f t="shared" si="0"/>
        <v>10.588502</v>
      </c>
    </row>
    <row r="11" spans="1:7" ht="12.75">
      <c r="A11" s="3"/>
      <c r="B11" t="s">
        <v>81</v>
      </c>
      <c r="C11" s="12">
        <v>627</v>
      </c>
      <c r="D11" s="18">
        <v>0.374</v>
      </c>
      <c r="E11" s="14">
        <v>0.475</v>
      </c>
      <c r="F11" s="27">
        <f t="shared" si="1"/>
        <v>0.17765</v>
      </c>
      <c r="G11" s="21">
        <f t="shared" si="0"/>
        <v>111.38655</v>
      </c>
    </row>
    <row r="12" spans="1:7" ht="12.75">
      <c r="A12" s="3"/>
      <c r="B12" t="s">
        <v>82</v>
      </c>
      <c r="C12" s="12">
        <v>472</v>
      </c>
      <c r="D12" s="18">
        <v>0.372</v>
      </c>
      <c r="E12" s="14">
        <v>0.535</v>
      </c>
      <c r="F12" s="27">
        <f t="shared" si="1"/>
        <v>0.19902</v>
      </c>
      <c r="G12" s="21">
        <f t="shared" si="0"/>
        <v>93.93744</v>
      </c>
    </row>
    <row r="13" spans="1:7" ht="12.75">
      <c r="A13" s="3"/>
      <c r="B13" t="s">
        <v>83</v>
      </c>
      <c r="C13" s="12">
        <v>331</v>
      </c>
      <c r="D13" s="18">
        <v>0.365</v>
      </c>
      <c r="E13" s="14">
        <v>0.477</v>
      </c>
      <c r="F13" s="27">
        <f t="shared" si="1"/>
        <v>0.17410499999999998</v>
      </c>
      <c r="G13" s="21">
        <f t="shared" si="0"/>
        <v>57.62875499999999</v>
      </c>
    </row>
    <row r="14" spans="1:7" ht="12.75">
      <c r="A14" s="3"/>
      <c r="B14" t="s">
        <v>84</v>
      </c>
      <c r="C14" s="12">
        <v>417</v>
      </c>
      <c r="D14" s="18">
        <v>0.364</v>
      </c>
      <c r="E14" s="14">
        <v>0.38</v>
      </c>
      <c r="F14" s="27">
        <f t="shared" si="1"/>
        <v>0.13832</v>
      </c>
      <c r="G14" s="21">
        <f t="shared" si="0"/>
        <v>57.67944</v>
      </c>
    </row>
    <row r="15" spans="1:7" ht="12.75">
      <c r="A15" s="3"/>
      <c r="B15" t="s">
        <v>85</v>
      </c>
      <c r="C15" s="12">
        <v>308</v>
      </c>
      <c r="D15" s="18">
        <v>0.364</v>
      </c>
      <c r="E15" s="14">
        <v>0.415</v>
      </c>
      <c r="F15" s="27">
        <f t="shared" si="1"/>
        <v>0.15106</v>
      </c>
      <c r="G15" s="21">
        <f t="shared" si="0"/>
        <v>46.52648</v>
      </c>
    </row>
    <row r="16" spans="1:7" ht="12.75">
      <c r="A16" s="3"/>
      <c r="B16" t="s">
        <v>86</v>
      </c>
      <c r="C16" s="12">
        <v>531</v>
      </c>
      <c r="D16" s="18">
        <v>0.362</v>
      </c>
      <c r="E16" s="14">
        <v>0.424</v>
      </c>
      <c r="F16" s="27">
        <f t="shared" si="1"/>
        <v>0.15348799999999999</v>
      </c>
      <c r="G16" s="21">
        <f t="shared" si="0"/>
        <v>81.502128</v>
      </c>
    </row>
    <row r="17" spans="1:7" ht="12.75">
      <c r="A17" s="3"/>
      <c r="B17" t="s">
        <v>87</v>
      </c>
      <c r="C17" s="12">
        <v>240</v>
      </c>
      <c r="D17" s="18">
        <v>0.353</v>
      </c>
      <c r="E17" s="14">
        <v>0.339</v>
      </c>
      <c r="F17" s="27">
        <f t="shared" si="1"/>
        <v>0.119667</v>
      </c>
      <c r="G17" s="21">
        <f t="shared" si="0"/>
        <v>28.72008</v>
      </c>
    </row>
    <row r="18" spans="1:7" ht="12.75">
      <c r="A18" s="3"/>
      <c r="B18" t="s">
        <v>88</v>
      </c>
      <c r="C18" s="12">
        <v>140</v>
      </c>
      <c r="D18" s="18">
        <v>0.348</v>
      </c>
      <c r="E18" s="14">
        <v>0.463</v>
      </c>
      <c r="F18" s="27">
        <f t="shared" si="1"/>
        <v>0.161124</v>
      </c>
      <c r="G18" s="21">
        <f t="shared" si="0"/>
        <v>22.55736</v>
      </c>
    </row>
    <row r="19" spans="1:7" ht="12.75">
      <c r="A19" s="3"/>
      <c r="B19" t="s">
        <v>89</v>
      </c>
      <c r="C19" s="12">
        <v>265</v>
      </c>
      <c r="D19" s="18">
        <v>0.347</v>
      </c>
      <c r="E19" s="14">
        <v>0.432</v>
      </c>
      <c r="F19" s="27">
        <f t="shared" si="1"/>
        <v>0.14990399999999998</v>
      </c>
      <c r="G19" s="21">
        <f t="shared" si="0"/>
        <v>39.72456</v>
      </c>
    </row>
    <row r="20" spans="1:7" ht="12.75">
      <c r="A20" s="3"/>
      <c r="B20" t="s">
        <v>90</v>
      </c>
      <c r="C20" s="12">
        <v>501</v>
      </c>
      <c r="D20" s="18">
        <v>0.342</v>
      </c>
      <c r="E20" s="14">
        <v>0.385</v>
      </c>
      <c r="F20" s="27">
        <f t="shared" si="1"/>
        <v>0.13167</v>
      </c>
      <c r="G20" s="21">
        <f t="shared" si="0"/>
        <v>65.96667000000001</v>
      </c>
    </row>
    <row r="21" spans="1:7" ht="12.75">
      <c r="A21" s="3"/>
      <c r="B21" t="s">
        <v>91</v>
      </c>
      <c r="C21" s="12">
        <v>181</v>
      </c>
      <c r="D21" s="18">
        <v>0.337</v>
      </c>
      <c r="E21" s="14">
        <v>0.403</v>
      </c>
      <c r="F21" s="27">
        <f t="shared" si="1"/>
        <v>0.13581100000000002</v>
      </c>
      <c r="G21" s="21">
        <f t="shared" si="0"/>
        <v>24.581791000000003</v>
      </c>
    </row>
    <row r="22" spans="1:7" ht="12.75">
      <c r="A22" s="3"/>
      <c r="B22" t="s">
        <v>92</v>
      </c>
      <c r="C22" s="12">
        <v>95</v>
      </c>
      <c r="D22" s="18">
        <v>0.33</v>
      </c>
      <c r="E22" s="14">
        <v>0.337</v>
      </c>
      <c r="F22" s="27">
        <f t="shared" si="1"/>
        <v>0.11121000000000002</v>
      </c>
      <c r="G22" s="21">
        <f t="shared" si="0"/>
        <v>10.564950000000001</v>
      </c>
    </row>
    <row r="23" spans="1:7" ht="12.75">
      <c r="A23" s="3"/>
      <c r="B23" t="s">
        <v>93</v>
      </c>
      <c r="C23" s="10">
        <v>65</v>
      </c>
      <c r="D23" s="18">
        <v>0.324</v>
      </c>
      <c r="E23" s="13">
        <v>0.365</v>
      </c>
      <c r="F23" s="27">
        <f t="shared" si="1"/>
        <v>0.11826</v>
      </c>
      <c r="G23" s="21">
        <f t="shared" si="0"/>
        <v>7.6869000000000005</v>
      </c>
    </row>
    <row r="24" spans="2:7" ht="12.75">
      <c r="B24" t="s">
        <v>94</v>
      </c>
      <c r="C24" s="10">
        <v>302</v>
      </c>
      <c r="D24" s="18">
        <v>0.305</v>
      </c>
      <c r="E24" s="25">
        <v>0.474</v>
      </c>
      <c r="F24" s="29">
        <f t="shared" si="1"/>
        <v>0.14456999999999998</v>
      </c>
      <c r="G24" s="22">
        <f t="shared" si="0"/>
        <v>43.66013999999999</v>
      </c>
    </row>
    <row r="25" spans="2:7" ht="12.75">
      <c r="B25" t="s">
        <v>95</v>
      </c>
      <c r="C25" s="10">
        <v>39</v>
      </c>
      <c r="D25" s="18">
        <v>0.289</v>
      </c>
      <c r="E25" s="25">
        <v>0.342</v>
      </c>
      <c r="F25" s="29">
        <f t="shared" si="1"/>
        <v>0.098838</v>
      </c>
      <c r="G25" s="22">
        <f t="shared" si="0"/>
        <v>3.854682</v>
      </c>
    </row>
    <row r="26" spans="2:7" ht="12.75">
      <c r="B26" t="s">
        <v>96</v>
      </c>
      <c r="C26" s="10">
        <v>194</v>
      </c>
      <c r="D26" s="18">
        <v>0.283</v>
      </c>
      <c r="E26" s="25">
        <v>0.33</v>
      </c>
      <c r="F26" s="29">
        <f t="shared" si="1"/>
        <v>0.09339</v>
      </c>
      <c r="G26" s="22">
        <f t="shared" si="0"/>
        <v>18.11766</v>
      </c>
    </row>
    <row r="27" spans="2:7" ht="12.75">
      <c r="B27" t="s">
        <v>97</v>
      </c>
      <c r="C27" s="10">
        <v>219</v>
      </c>
      <c r="D27" s="18">
        <v>0.283</v>
      </c>
      <c r="E27" s="25">
        <v>0.347</v>
      </c>
      <c r="F27" s="29">
        <f t="shared" si="1"/>
        <v>0.09820099999999998</v>
      </c>
      <c r="G27" s="22">
        <f t="shared" si="0"/>
        <v>21.506018999999995</v>
      </c>
    </row>
    <row r="28" spans="2:7" ht="12.75">
      <c r="B28" t="s">
        <v>98</v>
      </c>
      <c r="C28" s="10">
        <v>57</v>
      </c>
      <c r="D28" s="18">
        <v>0.25</v>
      </c>
      <c r="E28" s="25">
        <v>0.236</v>
      </c>
      <c r="F28" s="29">
        <f t="shared" si="1"/>
        <v>0.059</v>
      </c>
      <c r="G28" s="22">
        <f t="shared" si="0"/>
        <v>3.363</v>
      </c>
    </row>
    <row r="29" spans="2:7" ht="12.75">
      <c r="B29" t="s">
        <v>99</v>
      </c>
      <c r="C29" s="10">
        <v>48</v>
      </c>
      <c r="D29" s="18">
        <v>0.231</v>
      </c>
      <c r="E29" s="25">
        <v>0.17</v>
      </c>
      <c r="F29" s="29">
        <f t="shared" si="1"/>
        <v>0.039270000000000006</v>
      </c>
      <c r="G29" s="22">
        <f t="shared" si="0"/>
        <v>1.8849600000000004</v>
      </c>
    </row>
    <row r="30" spans="2:7" ht="12.75">
      <c r="B30" t="s">
        <v>100</v>
      </c>
      <c r="C30" s="10">
        <v>33</v>
      </c>
      <c r="D30" s="18">
        <v>0.206</v>
      </c>
      <c r="E30" s="26">
        <v>0.188</v>
      </c>
      <c r="F30" s="29">
        <f t="shared" si="1"/>
        <v>0.038728</v>
      </c>
      <c r="G30" s="22">
        <f t="shared" si="0"/>
        <v>1.278024</v>
      </c>
    </row>
    <row r="31" spans="5:7" ht="12.75">
      <c r="E31" s="26"/>
      <c r="F31" s="24"/>
      <c r="G31" s="22"/>
    </row>
    <row r="32" spans="1:7" ht="12.75">
      <c r="A32" s="3" t="s">
        <v>32</v>
      </c>
      <c r="C32" s="10">
        <f>SUM(C7:C30)</f>
        <v>6215</v>
      </c>
      <c r="D32" s="13"/>
      <c r="E32" s="10"/>
      <c r="F32" s="27"/>
      <c r="G32" s="21">
        <f>SUM(G7:G30)</f>
        <v>986.870841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895.5674244955753</v>
      </c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147</v>
      </c>
      <c r="C37" s="26">
        <v>12</v>
      </c>
      <c r="D37" s="37">
        <v>0.75</v>
      </c>
      <c r="E37" s="38">
        <f>C37*D37/9</f>
        <v>1</v>
      </c>
    </row>
    <row r="38" spans="2:5" ht="12.75">
      <c r="B38" t="s">
        <v>148</v>
      </c>
      <c r="C38" s="26">
        <v>69</v>
      </c>
      <c r="D38" s="37">
        <v>2.55</v>
      </c>
      <c r="E38" s="38">
        <f aca="true" t="shared" si="2" ref="E38:E51">C38*D38/9</f>
        <v>19.549999999999997</v>
      </c>
    </row>
    <row r="39" spans="2:5" ht="12.75">
      <c r="B39" t="s">
        <v>149</v>
      </c>
      <c r="C39" s="26">
        <v>59</v>
      </c>
      <c r="D39" s="37">
        <v>2.98</v>
      </c>
      <c r="E39" s="38">
        <f t="shared" si="2"/>
        <v>19.535555555555554</v>
      </c>
    </row>
    <row r="40" spans="2:5" ht="12.75">
      <c r="B40" t="s">
        <v>150</v>
      </c>
      <c r="C40" s="26">
        <v>195</v>
      </c>
      <c r="D40" s="37">
        <v>3.53</v>
      </c>
      <c r="E40" s="38">
        <f t="shared" si="2"/>
        <v>76.48333333333332</v>
      </c>
    </row>
    <row r="41" spans="2:5" ht="12.75">
      <c r="B41" t="s">
        <v>93</v>
      </c>
      <c r="C41" s="26">
        <v>44</v>
      </c>
      <c r="D41" s="37">
        <v>3.77</v>
      </c>
      <c r="E41" s="38">
        <f t="shared" si="2"/>
        <v>18.43111111111111</v>
      </c>
    </row>
    <row r="42" spans="2:5" ht="12.75">
      <c r="B42" t="s">
        <v>151</v>
      </c>
      <c r="C42" s="26">
        <v>224</v>
      </c>
      <c r="D42" s="37">
        <v>3.9</v>
      </c>
      <c r="E42" s="38">
        <f t="shared" si="2"/>
        <v>97.06666666666666</v>
      </c>
    </row>
    <row r="43" spans="2:5" ht="12.75">
      <c r="B43" t="s">
        <v>152</v>
      </c>
      <c r="C43" s="26">
        <v>194</v>
      </c>
      <c r="D43" s="37">
        <v>4.12</v>
      </c>
      <c r="E43" s="38">
        <f t="shared" si="2"/>
        <v>88.80888888888889</v>
      </c>
    </row>
    <row r="44" spans="2:5" ht="12.75">
      <c r="B44" t="s">
        <v>153</v>
      </c>
      <c r="C44" s="26">
        <v>84</v>
      </c>
      <c r="D44" s="37">
        <v>4.15</v>
      </c>
      <c r="E44" s="38">
        <f t="shared" si="2"/>
        <v>38.733333333333334</v>
      </c>
    </row>
    <row r="45" spans="2:5" ht="12.75">
      <c r="B45" t="s">
        <v>154</v>
      </c>
      <c r="C45" s="26">
        <v>40</v>
      </c>
      <c r="D45" s="37">
        <v>4.35</v>
      </c>
      <c r="E45" s="38">
        <f t="shared" si="2"/>
        <v>19.333333333333332</v>
      </c>
    </row>
    <row r="46" spans="2:5" ht="12.75">
      <c r="B46" t="s">
        <v>155</v>
      </c>
      <c r="C46" s="26">
        <v>71</v>
      </c>
      <c r="D46" s="37">
        <v>4.57</v>
      </c>
      <c r="E46" s="38">
        <f t="shared" si="2"/>
        <v>36.05222222222223</v>
      </c>
    </row>
    <row r="47" spans="2:5" ht="12.75">
      <c r="B47" t="s">
        <v>156</v>
      </c>
      <c r="C47" s="26">
        <v>207</v>
      </c>
      <c r="D47" s="37">
        <v>4.75</v>
      </c>
      <c r="E47" s="38">
        <f t="shared" si="2"/>
        <v>109.25</v>
      </c>
    </row>
    <row r="48" spans="2:5" ht="12.75">
      <c r="B48" t="s">
        <v>157</v>
      </c>
      <c r="C48" s="26">
        <v>139</v>
      </c>
      <c r="D48" s="37">
        <v>5.25</v>
      </c>
      <c r="E48" s="38">
        <f t="shared" si="2"/>
        <v>81.08333333333333</v>
      </c>
    </row>
    <row r="49" spans="2:5" ht="12.75">
      <c r="B49" t="s">
        <v>158</v>
      </c>
      <c r="C49" s="26">
        <v>69</v>
      </c>
      <c r="D49" s="37">
        <v>6.94</v>
      </c>
      <c r="E49" s="38">
        <f t="shared" si="2"/>
        <v>53.20666666666667</v>
      </c>
    </row>
    <row r="50" spans="2:5" ht="12.75">
      <c r="B50" t="s">
        <v>159</v>
      </c>
      <c r="C50" s="26">
        <v>12</v>
      </c>
      <c r="D50" s="37">
        <v>7.3</v>
      </c>
      <c r="E50" s="38">
        <f t="shared" si="2"/>
        <v>9.733333333333333</v>
      </c>
    </row>
    <row r="51" spans="2:5" ht="12.75">
      <c r="B51" t="s">
        <v>160</v>
      </c>
      <c r="C51" s="26">
        <v>42</v>
      </c>
      <c r="D51" s="37">
        <v>7.52</v>
      </c>
      <c r="E51" s="38">
        <f t="shared" si="2"/>
        <v>35.093333333333334</v>
      </c>
    </row>
    <row r="52" ht="12.75">
      <c r="D52" s="37"/>
    </row>
    <row r="53" spans="3:5" ht="12.75">
      <c r="C53" s="26">
        <f>SUM(C37:C52)</f>
        <v>1461</v>
      </c>
      <c r="D53" s="37"/>
      <c r="E53" s="38">
        <f>SUM(E37:E52)</f>
        <v>703.3611111111112</v>
      </c>
    </row>
    <row r="54" spans="3:8" ht="12.75">
      <c r="C54" s="26">
        <v>1450</v>
      </c>
      <c r="D54" s="37"/>
      <c r="E54" s="38">
        <f>E53*C54/C53</f>
        <v>698.0654422389537</v>
      </c>
      <c r="F54">
        <v>72</v>
      </c>
      <c r="G54" s="38">
        <f>E54+F54</f>
        <v>770.0654422389537</v>
      </c>
      <c r="H54" s="38">
        <f>G33-G54</f>
        <v>125.50198225662166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24" sqref="B24"/>
    </sheetView>
  </sheetViews>
  <sheetFormatPr defaultColWidth="9.140625" defaultRowHeight="12.75"/>
  <cols>
    <col min="2" max="2" width="11.7109375" style="0" bestFit="1" customWidth="1"/>
    <col min="3" max="3" width="24.57421875" style="0" customWidth="1"/>
    <col min="4" max="5" width="9.140625" style="18" customWidth="1"/>
  </cols>
  <sheetData>
    <row r="1" spans="1:7" ht="18">
      <c r="A1" s="3"/>
      <c r="B1" s="7"/>
      <c r="C1" s="5" t="s">
        <v>0</v>
      </c>
      <c r="D1" s="13"/>
      <c r="E1" s="13"/>
      <c r="F1" s="27"/>
      <c r="G1" s="19"/>
    </row>
    <row r="2" spans="1:7" ht="12.75">
      <c r="A2" s="3"/>
      <c r="B2" s="7"/>
      <c r="C2" s="10"/>
      <c r="D2" s="13"/>
      <c r="E2" s="13"/>
      <c r="F2" s="27"/>
      <c r="G2" s="19"/>
    </row>
    <row r="3" spans="1:7" ht="12.75">
      <c r="A3" s="4" t="s">
        <v>1</v>
      </c>
      <c r="B3" s="8"/>
      <c r="C3" s="4" t="s">
        <v>6</v>
      </c>
      <c r="D3" s="30"/>
      <c r="E3" s="30"/>
      <c r="F3" s="28"/>
      <c r="G3" s="20"/>
    </row>
    <row r="4" spans="1:7" ht="12.75">
      <c r="A4" s="3" t="s">
        <v>8</v>
      </c>
      <c r="B4" s="7"/>
      <c r="C4" s="2">
        <v>49945167</v>
      </c>
      <c r="D4" s="13"/>
      <c r="E4" s="13"/>
      <c r="F4" s="27"/>
      <c r="G4" s="19"/>
    </row>
    <row r="5" spans="1:7" ht="12.75">
      <c r="A5" s="3"/>
      <c r="B5" s="7"/>
      <c r="C5" s="10"/>
      <c r="D5" s="13"/>
      <c r="E5" s="13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30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101</v>
      </c>
      <c r="C7" s="10">
        <v>513</v>
      </c>
      <c r="D7" s="18">
        <v>0.418</v>
      </c>
      <c r="E7" s="13">
        <v>0.643</v>
      </c>
      <c r="F7" s="27">
        <f>D7*E7</f>
        <v>0.268774</v>
      </c>
      <c r="G7" s="21">
        <f aca="true" t="shared" si="0" ref="G7:G30">(C7)*F7</f>
        <v>137.88106200000001</v>
      </c>
    </row>
    <row r="8" spans="1:7" ht="12.75">
      <c r="A8" s="3"/>
      <c r="B8" t="s">
        <v>102</v>
      </c>
      <c r="C8" s="10">
        <v>353</v>
      </c>
      <c r="D8" s="18">
        <v>0.37</v>
      </c>
      <c r="E8" s="13">
        <v>0.449</v>
      </c>
      <c r="F8" s="27">
        <f aca="true" t="shared" si="1" ref="F8:F30">D8*E8</f>
        <v>0.16613</v>
      </c>
      <c r="G8" s="21">
        <f t="shared" si="0"/>
        <v>58.64389</v>
      </c>
    </row>
    <row r="9" spans="1:7" ht="12.75">
      <c r="A9" s="3"/>
      <c r="B9" t="s">
        <v>103</v>
      </c>
      <c r="C9" s="10">
        <v>177</v>
      </c>
      <c r="D9" s="18">
        <v>0.363</v>
      </c>
      <c r="E9" s="13">
        <v>0.395</v>
      </c>
      <c r="F9" s="27">
        <f t="shared" si="1"/>
        <v>0.143385</v>
      </c>
      <c r="G9" s="21">
        <f t="shared" si="0"/>
        <v>25.379145</v>
      </c>
    </row>
    <row r="10" spans="1:7" ht="12.75">
      <c r="A10" s="3"/>
      <c r="B10" t="s">
        <v>104</v>
      </c>
      <c r="C10" s="12">
        <v>469</v>
      </c>
      <c r="D10" s="18">
        <v>0.362</v>
      </c>
      <c r="E10" s="14">
        <v>0.444</v>
      </c>
      <c r="F10" s="27">
        <f t="shared" si="1"/>
        <v>0.160728</v>
      </c>
      <c r="G10" s="21">
        <f t="shared" si="0"/>
        <v>75.381432</v>
      </c>
    </row>
    <row r="11" spans="1:7" ht="12.75">
      <c r="A11" s="3"/>
      <c r="B11" t="s">
        <v>105</v>
      </c>
      <c r="C11" s="12">
        <v>384</v>
      </c>
      <c r="D11" s="18">
        <v>0.361</v>
      </c>
      <c r="E11" s="14">
        <v>0.453</v>
      </c>
      <c r="F11" s="27">
        <f t="shared" si="1"/>
        <v>0.163533</v>
      </c>
      <c r="G11" s="21">
        <f t="shared" si="0"/>
        <v>62.796672</v>
      </c>
    </row>
    <row r="12" spans="1:7" ht="12.75">
      <c r="A12" s="3"/>
      <c r="B12" t="s">
        <v>106</v>
      </c>
      <c r="C12" s="12">
        <v>673</v>
      </c>
      <c r="D12" s="18">
        <v>0.36</v>
      </c>
      <c r="E12" s="14">
        <v>0.534</v>
      </c>
      <c r="F12" s="27">
        <f t="shared" si="1"/>
        <v>0.19224</v>
      </c>
      <c r="G12" s="21">
        <f t="shared" si="0"/>
        <v>129.37752</v>
      </c>
    </row>
    <row r="13" spans="1:7" ht="12.75">
      <c r="A13" s="3"/>
      <c r="B13" t="s">
        <v>107</v>
      </c>
      <c r="C13" s="12">
        <v>74</v>
      </c>
      <c r="D13" s="18">
        <v>0.359</v>
      </c>
      <c r="E13" s="14">
        <v>0.528</v>
      </c>
      <c r="F13" s="27">
        <f t="shared" si="1"/>
        <v>0.189552</v>
      </c>
      <c r="G13" s="21">
        <f t="shared" si="0"/>
        <v>14.026848</v>
      </c>
    </row>
    <row r="14" spans="1:7" ht="12.75">
      <c r="A14" s="3"/>
      <c r="B14" t="s">
        <v>108</v>
      </c>
      <c r="C14" s="12">
        <v>643</v>
      </c>
      <c r="D14" s="18">
        <v>0.355</v>
      </c>
      <c r="E14" s="14">
        <v>0.5</v>
      </c>
      <c r="F14" s="27">
        <f t="shared" si="1"/>
        <v>0.1775</v>
      </c>
      <c r="G14" s="21">
        <f t="shared" si="0"/>
        <v>114.1325</v>
      </c>
    </row>
    <row r="15" spans="1:7" ht="12.75">
      <c r="A15" s="3"/>
      <c r="B15" t="s">
        <v>109</v>
      </c>
      <c r="C15" s="12">
        <v>578</v>
      </c>
      <c r="D15" s="18">
        <v>0.354</v>
      </c>
      <c r="E15" s="14">
        <v>0.499</v>
      </c>
      <c r="F15" s="27">
        <f t="shared" si="1"/>
        <v>0.176646</v>
      </c>
      <c r="G15" s="21">
        <f t="shared" si="0"/>
        <v>102.101388</v>
      </c>
    </row>
    <row r="16" spans="1:7" ht="12.75">
      <c r="A16" s="3"/>
      <c r="B16" t="s">
        <v>110</v>
      </c>
      <c r="C16" s="12">
        <v>206</v>
      </c>
      <c r="D16" s="18">
        <v>0.349</v>
      </c>
      <c r="E16" s="14">
        <v>0.425</v>
      </c>
      <c r="F16" s="27">
        <f t="shared" si="1"/>
        <v>0.14832499999999998</v>
      </c>
      <c r="G16" s="21">
        <f t="shared" si="0"/>
        <v>30.554949999999998</v>
      </c>
    </row>
    <row r="17" spans="1:7" ht="12.75">
      <c r="A17" s="3"/>
      <c r="B17" t="s">
        <v>111</v>
      </c>
      <c r="C17" s="12">
        <v>660</v>
      </c>
      <c r="D17" s="18">
        <v>0.344</v>
      </c>
      <c r="E17" s="14">
        <v>0.376</v>
      </c>
      <c r="F17" s="27">
        <f t="shared" si="1"/>
        <v>0.129344</v>
      </c>
      <c r="G17" s="21">
        <f t="shared" si="0"/>
        <v>85.36703999999999</v>
      </c>
    </row>
    <row r="18" spans="1:7" ht="12.75">
      <c r="A18" s="3"/>
      <c r="B18" t="s">
        <v>112</v>
      </c>
      <c r="C18" s="12">
        <v>99</v>
      </c>
      <c r="D18" s="18">
        <v>0.327</v>
      </c>
      <c r="E18" s="14">
        <v>0.458</v>
      </c>
      <c r="F18" s="27">
        <f t="shared" si="1"/>
        <v>0.149766</v>
      </c>
      <c r="G18" s="21">
        <f t="shared" si="0"/>
        <v>14.826834000000002</v>
      </c>
    </row>
    <row r="19" spans="1:7" ht="12.75">
      <c r="A19" s="3"/>
      <c r="B19" t="s">
        <v>113</v>
      </c>
      <c r="C19" s="12">
        <v>272</v>
      </c>
      <c r="D19" s="18">
        <v>0.321</v>
      </c>
      <c r="E19" s="14">
        <v>0.424</v>
      </c>
      <c r="F19" s="27">
        <f t="shared" si="1"/>
        <v>0.136104</v>
      </c>
      <c r="G19" s="21">
        <f t="shared" si="0"/>
        <v>37.020288</v>
      </c>
    </row>
    <row r="20" spans="1:7" ht="12.75">
      <c r="A20" s="3"/>
      <c r="B20" t="s">
        <v>114</v>
      </c>
      <c r="C20" s="12">
        <v>508</v>
      </c>
      <c r="D20" s="18">
        <v>0.319</v>
      </c>
      <c r="E20" s="14">
        <v>0.479</v>
      </c>
      <c r="F20" s="27">
        <f t="shared" si="1"/>
        <v>0.152801</v>
      </c>
      <c r="G20" s="21">
        <f t="shared" si="0"/>
        <v>77.622908</v>
      </c>
    </row>
    <row r="21" spans="1:7" ht="12.75">
      <c r="A21" s="3"/>
      <c r="B21" t="s">
        <v>115</v>
      </c>
      <c r="C21" s="12">
        <v>561</v>
      </c>
      <c r="D21" s="18">
        <v>0.319</v>
      </c>
      <c r="E21" s="14">
        <v>0.426</v>
      </c>
      <c r="F21" s="27">
        <f t="shared" si="1"/>
        <v>0.135894</v>
      </c>
      <c r="G21" s="21">
        <f t="shared" si="0"/>
        <v>76.23653399999999</v>
      </c>
    </row>
    <row r="22" spans="1:7" ht="12.75">
      <c r="A22" s="3"/>
      <c r="B22" t="s">
        <v>116</v>
      </c>
      <c r="C22" s="12">
        <v>518</v>
      </c>
      <c r="D22" s="18">
        <v>0.317</v>
      </c>
      <c r="E22" s="14">
        <v>0.449</v>
      </c>
      <c r="F22" s="27">
        <f t="shared" si="1"/>
        <v>0.14233300000000002</v>
      </c>
      <c r="G22" s="21">
        <f t="shared" si="0"/>
        <v>73.72849400000001</v>
      </c>
    </row>
    <row r="23" spans="1:7" ht="12.75">
      <c r="A23" s="3"/>
      <c r="B23" t="s">
        <v>117</v>
      </c>
      <c r="C23" s="10">
        <v>79</v>
      </c>
      <c r="D23" s="18">
        <v>0.301</v>
      </c>
      <c r="E23" s="13">
        <v>0.416</v>
      </c>
      <c r="F23" s="27">
        <f t="shared" si="1"/>
        <v>0.125216</v>
      </c>
      <c r="G23" s="21">
        <f t="shared" si="0"/>
        <v>9.892064</v>
      </c>
    </row>
    <row r="24" spans="2:7" ht="12.75">
      <c r="B24" t="s">
        <v>240</v>
      </c>
      <c r="C24" s="10">
        <v>34</v>
      </c>
      <c r="D24" s="18">
        <v>0.282</v>
      </c>
      <c r="E24" s="25">
        <v>0.394</v>
      </c>
      <c r="F24" s="29">
        <f t="shared" si="1"/>
        <v>0.111108</v>
      </c>
      <c r="G24" s="22">
        <f t="shared" si="0"/>
        <v>3.777672</v>
      </c>
    </row>
    <row r="25" spans="2:7" ht="12.75">
      <c r="B25" t="s">
        <v>118</v>
      </c>
      <c r="C25" s="10">
        <v>54</v>
      </c>
      <c r="D25" s="18">
        <v>0.263</v>
      </c>
      <c r="E25" s="25">
        <v>0.25</v>
      </c>
      <c r="F25" s="29">
        <f t="shared" si="1"/>
        <v>0.06575</v>
      </c>
      <c r="G25" s="22">
        <f t="shared" si="0"/>
        <v>3.5505</v>
      </c>
    </row>
    <row r="26" spans="2:7" ht="12.75">
      <c r="B26" t="s">
        <v>119</v>
      </c>
      <c r="C26" s="10">
        <v>99</v>
      </c>
      <c r="D26" s="18">
        <v>0.231</v>
      </c>
      <c r="E26" s="25">
        <v>0.26</v>
      </c>
      <c r="F26" s="29">
        <f t="shared" si="1"/>
        <v>0.06006</v>
      </c>
      <c r="G26" s="22">
        <f t="shared" si="0"/>
        <v>5.94594</v>
      </c>
    </row>
    <row r="27" spans="2:7" ht="12.75">
      <c r="B27" t="s">
        <v>120</v>
      </c>
      <c r="C27" s="10">
        <v>36</v>
      </c>
      <c r="D27" s="18">
        <v>0.225</v>
      </c>
      <c r="E27" s="25">
        <v>0.171</v>
      </c>
      <c r="F27" s="29">
        <f t="shared" si="1"/>
        <v>0.038475</v>
      </c>
      <c r="G27" s="22">
        <f t="shared" si="0"/>
        <v>1.3851</v>
      </c>
    </row>
    <row r="28" spans="2:7" ht="12.75">
      <c r="B28" t="s">
        <v>121</v>
      </c>
      <c r="C28" s="10">
        <v>61</v>
      </c>
      <c r="D28" s="18">
        <v>0.222</v>
      </c>
      <c r="E28" s="25">
        <v>0.271</v>
      </c>
      <c r="F28" s="29">
        <f t="shared" si="1"/>
        <v>0.06016200000000001</v>
      </c>
      <c r="G28" s="22">
        <f t="shared" si="0"/>
        <v>3.6698820000000003</v>
      </c>
    </row>
    <row r="29" spans="2:7" ht="12.75">
      <c r="B29" t="s">
        <v>122</v>
      </c>
      <c r="C29" s="10">
        <v>14</v>
      </c>
      <c r="D29" s="18">
        <v>0.133</v>
      </c>
      <c r="E29" s="25">
        <v>0.071</v>
      </c>
      <c r="F29" s="29">
        <f t="shared" si="1"/>
        <v>0.009443</v>
      </c>
      <c r="G29" s="22">
        <f t="shared" si="0"/>
        <v>0.132202</v>
      </c>
    </row>
    <row r="30" spans="2:7" ht="12.75">
      <c r="B30" t="s">
        <v>123</v>
      </c>
      <c r="C30" s="10">
        <v>1</v>
      </c>
      <c r="D30" s="18">
        <v>0</v>
      </c>
      <c r="E30" s="25">
        <v>0</v>
      </c>
      <c r="F30" s="29">
        <f t="shared" si="1"/>
        <v>0</v>
      </c>
      <c r="G30" s="22">
        <f t="shared" si="0"/>
        <v>0</v>
      </c>
    </row>
    <row r="31" spans="5:7" ht="12.75">
      <c r="E31" s="25"/>
      <c r="F31" s="24"/>
      <c r="G31" s="22"/>
    </row>
    <row r="32" spans="1:7" ht="12.75">
      <c r="A32" s="3" t="s">
        <v>32</v>
      </c>
      <c r="C32" s="10">
        <f>SUM(C7:C30)</f>
        <v>7066</v>
      </c>
      <c r="D32" s="13"/>
      <c r="E32" s="13"/>
      <c r="F32" s="27"/>
      <c r="G32" s="21">
        <f>SUM(G7:G30)</f>
        <v>1143.4308649999996</v>
      </c>
    </row>
    <row r="33" spans="1:7" ht="12.75">
      <c r="A33" s="3" t="s">
        <v>33</v>
      </c>
      <c r="C33" s="10"/>
      <c r="D33" s="13"/>
      <c r="E33" s="13">
        <v>5640</v>
      </c>
      <c r="F33" s="27"/>
      <c r="G33" s="21">
        <f>G32*E33/C32</f>
        <v>912.6733765355219</v>
      </c>
    </row>
    <row r="35" spans="3:7" ht="12.75">
      <c r="C35" s="35" t="s">
        <v>144</v>
      </c>
      <c r="D35" s="36" t="s">
        <v>146</v>
      </c>
      <c r="E35" s="6" t="s">
        <v>145</v>
      </c>
      <c r="F35" s="6"/>
      <c r="G35" s="6"/>
    </row>
    <row r="36" spans="1:5" ht="12.75">
      <c r="A36" t="s">
        <v>143</v>
      </c>
      <c r="B36" t="s">
        <v>172</v>
      </c>
      <c r="C36">
        <v>85</v>
      </c>
      <c r="D36" s="37">
        <v>2.7</v>
      </c>
      <c r="E36" s="38">
        <f>C36*D36/9</f>
        <v>25.500000000000004</v>
      </c>
    </row>
    <row r="37" spans="2:5" ht="12.75">
      <c r="B37" t="s">
        <v>173</v>
      </c>
      <c r="C37">
        <v>229</v>
      </c>
      <c r="D37" s="37">
        <v>3</v>
      </c>
      <c r="E37" s="38">
        <f aca="true" t="shared" si="2" ref="E37:E49">C37*D37/9</f>
        <v>76.33333333333333</v>
      </c>
    </row>
    <row r="38" spans="2:5" ht="12.75">
      <c r="B38" t="s">
        <v>174</v>
      </c>
      <c r="C38">
        <v>67</v>
      </c>
      <c r="D38" s="37">
        <v>3.2</v>
      </c>
      <c r="E38" s="38">
        <f t="shared" si="2"/>
        <v>23.822222222222223</v>
      </c>
    </row>
    <row r="39" spans="2:5" ht="12.75">
      <c r="B39" t="s">
        <v>175</v>
      </c>
      <c r="C39">
        <v>176</v>
      </c>
      <c r="D39" s="37">
        <v>3.59</v>
      </c>
      <c r="E39" s="38">
        <f t="shared" si="2"/>
        <v>70.20444444444443</v>
      </c>
    </row>
    <row r="40" spans="2:5" ht="12.75">
      <c r="B40" t="s">
        <v>176</v>
      </c>
      <c r="C40">
        <v>218</v>
      </c>
      <c r="D40" s="37">
        <v>3.6</v>
      </c>
      <c r="E40" s="38">
        <f t="shared" si="2"/>
        <v>87.2</v>
      </c>
    </row>
    <row r="41" spans="2:5" ht="12.75">
      <c r="B41" t="s">
        <v>177</v>
      </c>
      <c r="C41">
        <v>203</v>
      </c>
      <c r="D41" s="37">
        <v>4.06</v>
      </c>
      <c r="E41" s="38">
        <f t="shared" si="2"/>
        <v>91.57555555555555</v>
      </c>
    </row>
    <row r="42" spans="2:5" ht="12.75">
      <c r="B42" t="s">
        <v>178</v>
      </c>
      <c r="C42">
        <v>137</v>
      </c>
      <c r="D42" s="37">
        <v>4.2</v>
      </c>
      <c r="E42" s="38">
        <f t="shared" si="2"/>
        <v>63.93333333333333</v>
      </c>
    </row>
    <row r="43" spans="2:5" ht="12.75">
      <c r="B43" t="s">
        <v>179</v>
      </c>
      <c r="C43">
        <v>56</v>
      </c>
      <c r="D43" s="37">
        <v>4.31</v>
      </c>
      <c r="E43" s="38">
        <f t="shared" si="2"/>
        <v>26.817777777777778</v>
      </c>
    </row>
    <row r="44" spans="2:5" ht="12.75">
      <c r="B44" t="s">
        <v>180</v>
      </c>
      <c r="C44">
        <v>55</v>
      </c>
      <c r="D44" s="37">
        <v>4.39</v>
      </c>
      <c r="E44" s="38">
        <f t="shared" si="2"/>
        <v>26.827777777777776</v>
      </c>
    </row>
    <row r="45" spans="2:5" ht="12.75">
      <c r="B45" t="s">
        <v>181</v>
      </c>
      <c r="C45">
        <v>142</v>
      </c>
      <c r="D45" s="37">
        <v>4.55</v>
      </c>
      <c r="E45" s="38">
        <f t="shared" si="2"/>
        <v>71.78888888888889</v>
      </c>
    </row>
    <row r="46" spans="2:5" ht="12.75">
      <c r="B46" t="s">
        <v>182</v>
      </c>
      <c r="C46">
        <v>208</v>
      </c>
      <c r="D46" s="37">
        <v>4.72</v>
      </c>
      <c r="E46" s="38">
        <f t="shared" si="2"/>
        <v>109.08444444444444</v>
      </c>
    </row>
    <row r="47" spans="2:5" ht="12.75">
      <c r="B47" t="s">
        <v>183</v>
      </c>
      <c r="C47">
        <v>66</v>
      </c>
      <c r="D47" s="37">
        <v>5.63</v>
      </c>
      <c r="E47" s="38">
        <f t="shared" si="2"/>
        <v>41.28666666666666</v>
      </c>
    </row>
    <row r="48" spans="2:5" ht="12.75">
      <c r="B48" t="s">
        <v>184</v>
      </c>
      <c r="C48">
        <v>46</v>
      </c>
      <c r="D48" s="37">
        <v>5.64</v>
      </c>
      <c r="E48" s="38">
        <f t="shared" si="2"/>
        <v>28.826666666666668</v>
      </c>
    </row>
    <row r="49" spans="2:5" ht="12.75">
      <c r="B49" t="s">
        <v>185</v>
      </c>
      <c r="C49">
        <v>18</v>
      </c>
      <c r="D49" s="37">
        <v>6.23</v>
      </c>
      <c r="E49" s="38">
        <f t="shared" si="2"/>
        <v>12.46</v>
      </c>
    </row>
    <row r="50" spans="3:5" ht="12.75">
      <c r="C50" s="26"/>
      <c r="D50" s="37"/>
      <c r="E50" s="38"/>
    </row>
    <row r="51" spans="3:5" ht="12.75">
      <c r="C51" s="26"/>
      <c r="D51" s="37"/>
      <c r="E51"/>
    </row>
    <row r="52" spans="3:5" ht="12.75">
      <c r="C52" s="26">
        <f>SUM(C36:C51)</f>
        <v>1706</v>
      </c>
      <c r="D52" s="37"/>
      <c r="E52" s="38">
        <f>SUM(E36:E51)</f>
        <v>755.6611111111112</v>
      </c>
    </row>
    <row r="53" spans="3:9" ht="12.75">
      <c r="C53" s="26">
        <v>1450</v>
      </c>
      <c r="D53" s="37"/>
      <c r="E53" s="38">
        <f>E52*C53/C52</f>
        <v>642.2676501237463</v>
      </c>
      <c r="F53">
        <v>72</v>
      </c>
      <c r="G53" s="38">
        <f>E53+F53</f>
        <v>714.2676501237463</v>
      </c>
      <c r="I53" s="38">
        <f>G33-G53</f>
        <v>198.40572641177562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7">
      <selection activeCell="H61" sqref="H61"/>
    </sheetView>
  </sheetViews>
  <sheetFormatPr defaultColWidth="9.140625" defaultRowHeight="12.75"/>
  <cols>
    <col min="2" max="2" width="12.7109375" style="0" bestFit="1" customWidth="1"/>
    <col min="3" max="3" width="22.28125" style="0" customWidth="1"/>
  </cols>
  <sheetData>
    <row r="1" spans="1:7" ht="12.75">
      <c r="A1" s="4" t="s">
        <v>1</v>
      </c>
      <c r="B1" s="8"/>
      <c r="C1" s="4" t="s">
        <v>7</v>
      </c>
      <c r="D1" s="30"/>
      <c r="E1" s="11"/>
      <c r="F1" s="28"/>
      <c r="G1" s="20"/>
    </row>
    <row r="2" spans="1:7" ht="12.75">
      <c r="A2" s="3" t="s">
        <v>8</v>
      </c>
      <c r="B2" s="7"/>
      <c r="C2" s="2">
        <v>44720416</v>
      </c>
      <c r="D2" s="13"/>
      <c r="E2" s="10"/>
      <c r="F2" s="27"/>
      <c r="G2" s="19"/>
    </row>
    <row r="3" spans="1:7" ht="12.75">
      <c r="A3" s="3"/>
      <c r="B3" s="7"/>
      <c r="C3" s="10"/>
      <c r="D3" s="13"/>
      <c r="E3" s="10"/>
      <c r="F3" s="27"/>
      <c r="G3" s="19"/>
    </row>
    <row r="4" spans="1:7" ht="12.75">
      <c r="A4" s="3"/>
      <c r="B4" s="7"/>
      <c r="C4" s="11" t="s">
        <v>25</v>
      </c>
      <c r="D4" s="30" t="s">
        <v>27</v>
      </c>
      <c r="E4" s="11" t="s">
        <v>28</v>
      </c>
      <c r="F4" s="28" t="s">
        <v>29</v>
      </c>
      <c r="G4" s="20" t="s">
        <v>31</v>
      </c>
    </row>
    <row r="5" spans="1:7" ht="12.75">
      <c r="A5" s="3" t="s">
        <v>15</v>
      </c>
      <c r="B5" t="s">
        <v>124</v>
      </c>
      <c r="C5" s="10">
        <v>152</v>
      </c>
      <c r="D5">
        <v>0.392</v>
      </c>
      <c r="E5" s="13">
        <v>0.547</v>
      </c>
      <c r="F5" s="27">
        <f>D5*E5</f>
        <v>0.21442400000000003</v>
      </c>
      <c r="G5" s="21">
        <f aca="true" t="shared" si="0" ref="G5:G23">(C5)*F5</f>
        <v>32.592448000000005</v>
      </c>
    </row>
    <row r="6" spans="1:7" ht="12.75">
      <c r="A6" s="3"/>
      <c r="B6" t="s">
        <v>125</v>
      </c>
      <c r="C6" s="10">
        <v>389</v>
      </c>
      <c r="D6">
        <v>0.38</v>
      </c>
      <c r="E6" s="13">
        <v>0.447</v>
      </c>
      <c r="F6" s="27">
        <f aca="true" t="shared" si="1" ref="F6:F23">D6*E6</f>
        <v>0.16986</v>
      </c>
      <c r="G6" s="21">
        <f t="shared" si="0"/>
        <v>66.07554</v>
      </c>
    </row>
    <row r="7" spans="1:7" ht="12.75">
      <c r="A7" s="3"/>
      <c r="B7" t="s">
        <v>126</v>
      </c>
      <c r="C7" s="10">
        <v>563</v>
      </c>
      <c r="D7">
        <v>0.368</v>
      </c>
      <c r="E7" s="13">
        <v>0.492</v>
      </c>
      <c r="F7" s="27">
        <f t="shared" si="1"/>
        <v>0.181056</v>
      </c>
      <c r="G7" s="21">
        <f t="shared" si="0"/>
        <v>101.934528</v>
      </c>
    </row>
    <row r="8" spans="1:7" ht="12.75">
      <c r="A8" s="3"/>
      <c r="B8" t="s">
        <v>127</v>
      </c>
      <c r="C8" s="12">
        <v>403</v>
      </c>
      <c r="D8">
        <v>0.364</v>
      </c>
      <c r="E8" s="14">
        <v>0.465</v>
      </c>
      <c r="F8" s="27">
        <f t="shared" si="1"/>
        <v>0.16926</v>
      </c>
      <c r="G8" s="21">
        <f t="shared" si="0"/>
        <v>68.21178</v>
      </c>
    </row>
    <row r="9" spans="1:7" ht="12.75">
      <c r="A9" s="3"/>
      <c r="B9" t="s">
        <v>128</v>
      </c>
      <c r="C9" s="12">
        <v>482</v>
      </c>
      <c r="D9">
        <v>0.351</v>
      </c>
      <c r="E9" s="14">
        <v>0.406</v>
      </c>
      <c r="F9" s="27">
        <f t="shared" si="1"/>
        <v>0.142506</v>
      </c>
      <c r="G9" s="21">
        <f t="shared" si="0"/>
        <v>68.68789199999999</v>
      </c>
    </row>
    <row r="10" spans="1:7" ht="12.75">
      <c r="A10" s="3"/>
      <c r="B10" t="s">
        <v>129</v>
      </c>
      <c r="C10" s="12">
        <v>579</v>
      </c>
      <c r="D10">
        <v>0.348</v>
      </c>
      <c r="E10" s="14">
        <v>0.464</v>
      </c>
      <c r="F10" s="27">
        <f t="shared" si="1"/>
        <v>0.161472</v>
      </c>
      <c r="G10" s="21">
        <f t="shared" si="0"/>
        <v>93.492288</v>
      </c>
    </row>
    <row r="11" spans="1:7" ht="12.75">
      <c r="A11" s="3"/>
      <c r="B11" t="s">
        <v>130</v>
      </c>
      <c r="C11" s="12">
        <v>184</v>
      </c>
      <c r="D11">
        <v>0.337</v>
      </c>
      <c r="E11" s="14">
        <v>0.419</v>
      </c>
      <c r="F11" s="27">
        <f t="shared" si="1"/>
        <v>0.141203</v>
      </c>
      <c r="G11" s="21">
        <f t="shared" si="0"/>
        <v>25.981351999999998</v>
      </c>
    </row>
    <row r="12" spans="1:7" ht="12.75">
      <c r="A12" s="3"/>
      <c r="B12" t="s">
        <v>131</v>
      </c>
      <c r="C12" s="12">
        <v>552</v>
      </c>
      <c r="D12">
        <v>0.337</v>
      </c>
      <c r="E12" s="14">
        <v>0.472</v>
      </c>
      <c r="F12" s="27">
        <f t="shared" si="1"/>
        <v>0.159064</v>
      </c>
      <c r="G12" s="21">
        <f t="shared" si="0"/>
        <v>87.80332800000001</v>
      </c>
    </row>
    <row r="13" spans="1:7" ht="12.75">
      <c r="A13" s="3"/>
      <c r="B13" t="s">
        <v>132</v>
      </c>
      <c r="C13" s="12">
        <v>162</v>
      </c>
      <c r="D13">
        <v>0.335</v>
      </c>
      <c r="E13" s="14">
        <v>0.427</v>
      </c>
      <c r="F13" s="27">
        <f t="shared" si="1"/>
        <v>0.143045</v>
      </c>
      <c r="G13" s="21">
        <f t="shared" si="0"/>
        <v>23.17329</v>
      </c>
    </row>
    <row r="14" spans="1:7" ht="12.75">
      <c r="A14" s="3"/>
      <c r="B14" t="s">
        <v>133</v>
      </c>
      <c r="C14" s="12">
        <v>593</v>
      </c>
      <c r="D14">
        <v>0.309</v>
      </c>
      <c r="E14" s="14">
        <v>0.384</v>
      </c>
      <c r="F14" s="27">
        <f t="shared" si="1"/>
        <v>0.118656</v>
      </c>
      <c r="G14" s="21">
        <f t="shared" si="0"/>
        <v>70.363008</v>
      </c>
    </row>
    <row r="15" spans="1:7" ht="12.75">
      <c r="A15" s="3"/>
      <c r="B15" t="s">
        <v>134</v>
      </c>
      <c r="C15" s="12">
        <v>122</v>
      </c>
      <c r="D15">
        <v>0.304</v>
      </c>
      <c r="E15" s="14">
        <v>0.339</v>
      </c>
      <c r="F15" s="27">
        <f t="shared" si="1"/>
        <v>0.10305600000000001</v>
      </c>
      <c r="G15" s="21">
        <f t="shared" si="0"/>
        <v>12.572832000000002</v>
      </c>
    </row>
    <row r="16" spans="1:7" ht="12.75">
      <c r="A16" s="3"/>
      <c r="B16" t="s">
        <v>135</v>
      </c>
      <c r="C16" s="12">
        <v>178</v>
      </c>
      <c r="D16">
        <v>0.297</v>
      </c>
      <c r="E16" s="14">
        <v>0.382</v>
      </c>
      <c r="F16" s="27">
        <f t="shared" si="1"/>
        <v>0.113454</v>
      </c>
      <c r="G16" s="21">
        <f t="shared" si="0"/>
        <v>20.194812</v>
      </c>
    </row>
    <row r="17" spans="1:7" ht="12.75">
      <c r="A17" s="3"/>
      <c r="B17" t="s">
        <v>136</v>
      </c>
      <c r="C17" s="12">
        <v>143</v>
      </c>
      <c r="D17">
        <v>0.293</v>
      </c>
      <c r="E17" s="14">
        <v>0.302</v>
      </c>
      <c r="F17" s="27">
        <f t="shared" si="1"/>
        <v>0.088486</v>
      </c>
      <c r="G17" s="21">
        <f t="shared" si="0"/>
        <v>12.653497999999999</v>
      </c>
    </row>
    <row r="18" spans="1:7" ht="12.75">
      <c r="A18" s="3"/>
      <c r="B18" t="s">
        <v>137</v>
      </c>
      <c r="C18" s="12">
        <v>331</v>
      </c>
      <c r="D18">
        <v>0.289</v>
      </c>
      <c r="E18" s="14">
        <v>0.445</v>
      </c>
      <c r="F18" s="27">
        <f t="shared" si="1"/>
        <v>0.128605</v>
      </c>
      <c r="G18" s="21">
        <f t="shared" si="0"/>
        <v>42.568255</v>
      </c>
    </row>
    <row r="19" spans="1:7" ht="12.75">
      <c r="A19" s="3"/>
      <c r="B19" t="s">
        <v>138</v>
      </c>
      <c r="C19" s="12">
        <v>142</v>
      </c>
      <c r="D19">
        <v>0.288</v>
      </c>
      <c r="E19" s="14">
        <v>0.283</v>
      </c>
      <c r="F19" s="27">
        <f t="shared" si="1"/>
        <v>0.081504</v>
      </c>
      <c r="G19" s="21">
        <f t="shared" si="0"/>
        <v>11.573568</v>
      </c>
    </row>
    <row r="20" spans="1:7" ht="12.75">
      <c r="A20" s="3"/>
      <c r="B20" t="s">
        <v>139</v>
      </c>
      <c r="C20" s="12">
        <v>402</v>
      </c>
      <c r="D20">
        <v>0.276</v>
      </c>
      <c r="E20" s="14">
        <v>0.374</v>
      </c>
      <c r="F20" s="27">
        <f t="shared" si="1"/>
        <v>0.10322400000000001</v>
      </c>
      <c r="G20" s="21">
        <f t="shared" si="0"/>
        <v>41.496048</v>
      </c>
    </row>
    <row r="21" spans="1:7" ht="12.75">
      <c r="A21" s="3"/>
      <c r="B21" t="s">
        <v>140</v>
      </c>
      <c r="C21" s="10">
        <v>261</v>
      </c>
      <c r="D21">
        <v>0.269</v>
      </c>
      <c r="E21" s="13">
        <v>0.379</v>
      </c>
      <c r="F21" s="27">
        <f t="shared" si="1"/>
        <v>0.10195100000000001</v>
      </c>
      <c r="G21" s="21">
        <f t="shared" si="0"/>
        <v>26.609211000000002</v>
      </c>
    </row>
    <row r="22" spans="2:7" ht="12.75">
      <c r="B22" t="s">
        <v>141</v>
      </c>
      <c r="C22" s="10">
        <v>117</v>
      </c>
      <c r="D22">
        <v>0.248</v>
      </c>
      <c r="E22" s="25">
        <v>0.351</v>
      </c>
      <c r="F22" s="29">
        <f t="shared" si="1"/>
        <v>0.087048</v>
      </c>
      <c r="G22" s="22">
        <f t="shared" si="0"/>
        <v>10.184616</v>
      </c>
    </row>
    <row r="23" spans="2:7" ht="12.75">
      <c r="B23" t="s">
        <v>142</v>
      </c>
      <c r="C23" s="10">
        <v>28</v>
      </c>
      <c r="D23">
        <v>0.185</v>
      </c>
      <c r="E23" s="25">
        <v>0.296</v>
      </c>
      <c r="F23" s="29">
        <f t="shared" si="1"/>
        <v>0.054759999999999996</v>
      </c>
      <c r="G23" s="22">
        <f t="shared" si="0"/>
        <v>1.53328</v>
      </c>
    </row>
    <row r="24" spans="3:7" ht="12.75">
      <c r="C24" s="10"/>
      <c r="D24" s="18"/>
      <c r="E24" s="25"/>
      <c r="F24" s="29"/>
      <c r="G24" s="22"/>
    </row>
    <row r="25" spans="3:7" ht="12.75">
      <c r="C25" s="10"/>
      <c r="D25" s="18"/>
      <c r="E25" s="25"/>
      <c r="F25" s="29"/>
      <c r="G25" s="22"/>
    </row>
    <row r="26" spans="3:7" ht="12.75">
      <c r="C26" s="10"/>
      <c r="D26" s="18"/>
      <c r="E26" s="25"/>
      <c r="F26" s="29"/>
      <c r="G26" s="22"/>
    </row>
    <row r="27" spans="3:7" ht="12.75">
      <c r="C27" s="10"/>
      <c r="D27" s="18"/>
      <c r="E27" s="25"/>
      <c r="F27" s="29"/>
      <c r="G27" s="22"/>
    </row>
    <row r="28" spans="3:7" ht="12.75">
      <c r="C28" s="10"/>
      <c r="D28" s="18"/>
      <c r="E28" s="26"/>
      <c r="F28" s="29"/>
      <c r="G28" s="22"/>
    </row>
    <row r="29" spans="4:7" ht="12.75">
      <c r="D29" s="18"/>
      <c r="E29" s="26"/>
      <c r="F29" s="24"/>
      <c r="G29" s="22"/>
    </row>
    <row r="30" spans="1:7" ht="12.75">
      <c r="A30" s="3" t="s">
        <v>32</v>
      </c>
      <c r="C30" s="10">
        <f>SUM(C5:C28)</f>
        <v>5783</v>
      </c>
      <c r="D30" s="13"/>
      <c r="E30" s="10"/>
      <c r="F30" s="27"/>
      <c r="G30" s="21">
        <f>SUM(G5:G28)</f>
        <v>817.7015739999998</v>
      </c>
    </row>
    <row r="31" spans="1:7" ht="12.75">
      <c r="A31" s="3" t="s">
        <v>33</v>
      </c>
      <c r="C31" s="10"/>
      <c r="D31" s="13"/>
      <c r="E31" s="10">
        <v>5640</v>
      </c>
      <c r="F31" s="27"/>
      <c r="G31" s="21">
        <f>G30*E31/C30</f>
        <v>797.4817356666089</v>
      </c>
    </row>
    <row r="35" spans="3:7" ht="12.75">
      <c r="C35" s="35" t="s">
        <v>144</v>
      </c>
      <c r="D35" s="36" t="s">
        <v>146</v>
      </c>
      <c r="E35" s="6" t="s">
        <v>145</v>
      </c>
      <c r="F35" s="6"/>
      <c r="G35" s="6"/>
    </row>
    <row r="36" spans="1:5" ht="12.75">
      <c r="A36" t="s">
        <v>143</v>
      </c>
      <c r="B36" t="s">
        <v>202</v>
      </c>
      <c r="C36">
        <v>62</v>
      </c>
      <c r="D36" s="37">
        <v>2.39</v>
      </c>
      <c r="E36" s="38">
        <f>C36*D36/9</f>
        <v>16.464444444444446</v>
      </c>
    </row>
    <row r="37" spans="2:5" ht="12.75">
      <c r="B37" t="s">
        <v>203</v>
      </c>
      <c r="C37">
        <v>34</v>
      </c>
      <c r="D37" s="37">
        <v>2.48</v>
      </c>
      <c r="E37" s="38">
        <f aca="true" t="shared" si="2" ref="E37:E56">C37*D37/9</f>
        <v>9.368888888888888</v>
      </c>
    </row>
    <row r="38" spans="2:5" ht="12.75">
      <c r="B38" t="s">
        <v>204</v>
      </c>
      <c r="C38">
        <v>57</v>
      </c>
      <c r="D38" s="37">
        <v>3.09</v>
      </c>
      <c r="E38" s="38">
        <f t="shared" si="2"/>
        <v>19.57</v>
      </c>
    </row>
    <row r="39" spans="2:5" ht="12.75">
      <c r="B39" t="s">
        <v>205</v>
      </c>
      <c r="C39">
        <v>88</v>
      </c>
      <c r="D39" s="37">
        <v>3.4</v>
      </c>
      <c r="E39" s="38">
        <f t="shared" si="2"/>
        <v>33.24444444444444</v>
      </c>
    </row>
    <row r="40" spans="2:5" ht="12.75">
      <c r="B40" t="s">
        <v>206</v>
      </c>
      <c r="C40">
        <v>76</v>
      </c>
      <c r="D40" s="37">
        <v>3.51</v>
      </c>
      <c r="E40" s="38">
        <f t="shared" si="2"/>
        <v>29.64</v>
      </c>
    </row>
    <row r="41" spans="2:5" ht="12.75">
      <c r="B41" t="s">
        <v>207</v>
      </c>
      <c r="C41">
        <v>91</v>
      </c>
      <c r="D41" s="37">
        <v>4.21</v>
      </c>
      <c r="E41" s="38">
        <f t="shared" si="2"/>
        <v>42.56777777777778</v>
      </c>
    </row>
    <row r="42" spans="2:5" ht="12.75">
      <c r="B42" t="s">
        <v>208</v>
      </c>
      <c r="C42">
        <v>31</v>
      </c>
      <c r="D42" s="37">
        <v>4.25</v>
      </c>
      <c r="E42" s="38">
        <f t="shared" si="2"/>
        <v>14.63888888888889</v>
      </c>
    </row>
    <row r="43" spans="2:5" ht="12.75">
      <c r="B43" t="s">
        <v>209</v>
      </c>
      <c r="C43">
        <v>206</v>
      </c>
      <c r="D43" s="37">
        <v>4.31</v>
      </c>
      <c r="E43" s="38">
        <f t="shared" si="2"/>
        <v>98.6511111111111</v>
      </c>
    </row>
    <row r="44" spans="2:5" ht="12.75">
      <c r="B44" t="s">
        <v>210</v>
      </c>
      <c r="C44">
        <v>56</v>
      </c>
      <c r="D44" s="37">
        <v>4.5</v>
      </c>
      <c r="E44" s="38">
        <f t="shared" si="2"/>
        <v>28</v>
      </c>
    </row>
    <row r="45" spans="2:5" ht="12.75">
      <c r="B45" t="s">
        <v>211</v>
      </c>
      <c r="C45">
        <v>145</v>
      </c>
      <c r="D45" s="37">
        <v>4.67</v>
      </c>
      <c r="E45" s="38">
        <f t="shared" si="2"/>
        <v>75.23888888888888</v>
      </c>
    </row>
    <row r="46" spans="2:5" ht="12.75">
      <c r="B46" t="s">
        <v>212</v>
      </c>
      <c r="C46">
        <v>60</v>
      </c>
      <c r="D46" s="37">
        <v>4.68</v>
      </c>
      <c r="E46" s="38">
        <f t="shared" si="2"/>
        <v>31.199999999999996</v>
      </c>
    </row>
    <row r="47" spans="2:5" ht="12.75">
      <c r="B47" t="s">
        <v>213</v>
      </c>
      <c r="C47">
        <v>56</v>
      </c>
      <c r="D47" s="37">
        <v>4.7</v>
      </c>
      <c r="E47" s="38">
        <f t="shared" si="2"/>
        <v>29.244444444444444</v>
      </c>
    </row>
    <row r="48" spans="2:5" ht="12.75">
      <c r="B48" t="s">
        <v>214</v>
      </c>
      <c r="C48">
        <v>44</v>
      </c>
      <c r="D48" s="37">
        <v>4.78</v>
      </c>
      <c r="E48" s="38">
        <f t="shared" si="2"/>
        <v>23.36888888888889</v>
      </c>
    </row>
    <row r="49" spans="2:5" ht="12.75">
      <c r="B49" t="s">
        <v>215</v>
      </c>
      <c r="C49">
        <v>36</v>
      </c>
      <c r="D49" s="37">
        <v>4.84</v>
      </c>
      <c r="E49" s="38">
        <f t="shared" si="2"/>
        <v>19.36</v>
      </c>
    </row>
    <row r="50" spans="2:5" ht="12.75">
      <c r="B50" t="s">
        <v>216</v>
      </c>
      <c r="C50">
        <v>44</v>
      </c>
      <c r="D50" s="37">
        <v>4.85</v>
      </c>
      <c r="E50" s="38">
        <f t="shared" si="2"/>
        <v>23.71111111111111</v>
      </c>
    </row>
    <row r="51" spans="2:5" ht="12.75">
      <c r="B51" t="s">
        <v>217</v>
      </c>
      <c r="C51">
        <v>152</v>
      </c>
      <c r="D51" s="37">
        <v>5</v>
      </c>
      <c r="E51" s="38">
        <f t="shared" si="2"/>
        <v>84.44444444444444</v>
      </c>
    </row>
    <row r="52" spans="2:5" ht="12.75">
      <c r="B52" t="s">
        <v>218</v>
      </c>
      <c r="C52">
        <v>66</v>
      </c>
      <c r="D52" s="37">
        <v>5.09</v>
      </c>
      <c r="E52" s="38">
        <f t="shared" si="2"/>
        <v>37.32666666666667</v>
      </c>
    </row>
    <row r="53" spans="2:5" ht="12.75">
      <c r="B53" t="s">
        <v>219</v>
      </c>
      <c r="C53">
        <v>103</v>
      </c>
      <c r="D53" s="37">
        <v>5.15</v>
      </c>
      <c r="E53" s="38">
        <f t="shared" si="2"/>
        <v>58.9388888888889</v>
      </c>
    </row>
    <row r="54" spans="2:5" ht="12.75">
      <c r="B54" t="s">
        <v>220</v>
      </c>
      <c r="C54">
        <v>47</v>
      </c>
      <c r="D54" s="37">
        <v>6.22</v>
      </c>
      <c r="E54" s="38">
        <f t="shared" si="2"/>
        <v>32.48222222222222</v>
      </c>
    </row>
    <row r="55" spans="2:5" ht="12.75">
      <c r="B55" t="s">
        <v>221</v>
      </c>
      <c r="C55">
        <v>54</v>
      </c>
      <c r="D55" s="37">
        <v>6.45</v>
      </c>
      <c r="E55" s="38">
        <f t="shared" si="2"/>
        <v>38.7</v>
      </c>
    </row>
    <row r="56" spans="2:5" ht="12.75">
      <c r="B56" t="s">
        <v>222</v>
      </c>
      <c r="C56">
        <v>146</v>
      </c>
      <c r="D56" s="37">
        <v>6.65</v>
      </c>
      <c r="E56" s="38">
        <f t="shared" si="2"/>
        <v>107.8777777777778</v>
      </c>
    </row>
    <row r="57" spans="3:5" ht="12.75">
      <c r="C57" s="26"/>
      <c r="D57" s="37"/>
      <c r="E57" s="38"/>
    </row>
    <row r="58" spans="3:5" ht="12.75">
      <c r="C58" s="26"/>
      <c r="D58" s="37"/>
      <c r="E58" s="38"/>
    </row>
    <row r="59" spans="3:4" ht="12.75">
      <c r="C59" s="26"/>
      <c r="D59" s="37"/>
    </row>
    <row r="60" spans="3:5" ht="12.75">
      <c r="C60" s="26">
        <f>SUM(C36:C59)</f>
        <v>1654</v>
      </c>
      <c r="D60" s="37"/>
      <c r="E60" s="38">
        <f>SUM(E36:E59)</f>
        <v>854.038888888889</v>
      </c>
    </row>
    <row r="61" spans="3:8" ht="12.75">
      <c r="C61" s="26">
        <v>1450</v>
      </c>
      <c r="D61" s="37"/>
      <c r="E61" s="38">
        <f>E60*C61/C60</f>
        <v>748.7039836087599</v>
      </c>
      <c r="F61">
        <v>72</v>
      </c>
      <c r="G61" s="38">
        <f>E61+F61</f>
        <v>820.7039836087599</v>
      </c>
      <c r="H61" s="38">
        <f>G31-G61</f>
        <v>-23.222247942151057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I92"/>
    </sheetView>
  </sheetViews>
  <sheetFormatPr defaultColWidth="9.140625" defaultRowHeight="12.75"/>
  <cols>
    <col min="2" max="2" width="12.00390625" style="0" bestFit="1" customWidth="1"/>
    <col min="3" max="3" width="10.140625" style="0" bestFit="1" customWidth="1"/>
    <col min="4" max="4" width="11.140625" style="0" bestFit="1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241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45882501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242</v>
      </c>
      <c r="C7">
        <v>515</v>
      </c>
      <c r="D7">
        <v>0.409</v>
      </c>
      <c r="E7" s="13">
        <v>0.598</v>
      </c>
      <c r="F7" s="27">
        <f>D7*E7</f>
        <v>0.24458199999999997</v>
      </c>
      <c r="G7" s="21">
        <f aca="true" t="shared" si="0" ref="G7:G24">(C7)*F7</f>
        <v>125.95972999999998</v>
      </c>
    </row>
    <row r="8" spans="1:7" ht="12.75">
      <c r="A8" s="3"/>
      <c r="B8" t="s">
        <v>243</v>
      </c>
      <c r="C8">
        <v>364</v>
      </c>
      <c r="D8">
        <v>0.385</v>
      </c>
      <c r="E8" s="13">
        <v>0.397</v>
      </c>
      <c r="F8" s="27">
        <f aca="true" t="shared" si="1" ref="F8:F24">D8*E8</f>
        <v>0.152845</v>
      </c>
      <c r="G8" s="21">
        <f t="shared" si="0"/>
        <v>55.635580000000004</v>
      </c>
    </row>
    <row r="9" spans="1:7" ht="12.75">
      <c r="A9" s="3"/>
      <c r="B9" t="s">
        <v>244</v>
      </c>
      <c r="C9">
        <v>520</v>
      </c>
      <c r="D9">
        <v>0.375</v>
      </c>
      <c r="E9" s="13">
        <v>0.368</v>
      </c>
      <c r="F9" s="27">
        <f t="shared" si="1"/>
        <v>0.138</v>
      </c>
      <c r="G9" s="21">
        <f t="shared" si="0"/>
        <v>71.76</v>
      </c>
    </row>
    <row r="10" spans="1:7" ht="12.75">
      <c r="A10" s="3"/>
      <c r="B10" t="s">
        <v>245</v>
      </c>
      <c r="C10">
        <v>241</v>
      </c>
      <c r="D10">
        <v>0.375</v>
      </c>
      <c r="E10" s="14">
        <v>0.479</v>
      </c>
      <c r="F10" s="27">
        <f t="shared" si="1"/>
        <v>0.17962499999999998</v>
      </c>
      <c r="G10" s="21">
        <f t="shared" si="0"/>
        <v>43.289624999999994</v>
      </c>
    </row>
    <row r="11" spans="1:7" ht="12.75">
      <c r="A11" s="3"/>
      <c r="B11" t="s">
        <v>246</v>
      </c>
      <c r="C11">
        <v>390</v>
      </c>
      <c r="D11">
        <v>0.373</v>
      </c>
      <c r="E11" s="14">
        <v>0.493</v>
      </c>
      <c r="F11" s="27">
        <f t="shared" si="1"/>
        <v>0.183889</v>
      </c>
      <c r="G11" s="21">
        <f t="shared" si="0"/>
        <v>71.71670999999999</v>
      </c>
    </row>
    <row r="12" spans="1:7" ht="12.75">
      <c r="A12" s="3"/>
      <c r="B12" t="s">
        <v>247</v>
      </c>
      <c r="C12">
        <v>277</v>
      </c>
      <c r="D12">
        <v>0.371</v>
      </c>
      <c r="E12" s="14">
        <v>0.454</v>
      </c>
      <c r="F12" s="27">
        <f t="shared" si="1"/>
        <v>0.168434</v>
      </c>
      <c r="G12" s="21">
        <f t="shared" si="0"/>
        <v>46.656218</v>
      </c>
    </row>
    <row r="13" spans="1:7" ht="12.75">
      <c r="A13" s="3"/>
      <c r="B13" t="s">
        <v>248</v>
      </c>
      <c r="C13">
        <v>243</v>
      </c>
      <c r="D13">
        <v>0.368</v>
      </c>
      <c r="E13" s="14">
        <v>0.445</v>
      </c>
      <c r="F13" s="27">
        <f t="shared" si="1"/>
        <v>0.16376</v>
      </c>
      <c r="G13" s="21">
        <f t="shared" si="0"/>
        <v>39.793679999999995</v>
      </c>
    </row>
    <row r="14" spans="1:7" ht="12.75">
      <c r="A14" s="3"/>
      <c r="B14" t="s">
        <v>249</v>
      </c>
      <c r="C14">
        <v>353</v>
      </c>
      <c r="D14">
        <v>0.365</v>
      </c>
      <c r="E14" s="14">
        <v>0.42</v>
      </c>
      <c r="F14" s="27">
        <f t="shared" si="1"/>
        <v>0.1533</v>
      </c>
      <c r="G14" s="21">
        <f t="shared" si="0"/>
        <v>54.1149</v>
      </c>
    </row>
    <row r="15" spans="1:7" ht="12.75">
      <c r="A15" s="3"/>
      <c r="B15" t="s">
        <v>250</v>
      </c>
      <c r="C15">
        <v>438</v>
      </c>
      <c r="D15">
        <v>0.359</v>
      </c>
      <c r="E15" s="14">
        <v>0.374</v>
      </c>
      <c r="F15" s="27">
        <f t="shared" si="1"/>
        <v>0.134266</v>
      </c>
      <c r="G15" s="21">
        <f t="shared" si="0"/>
        <v>58.808507999999996</v>
      </c>
    </row>
    <row r="16" spans="1:7" ht="12.75">
      <c r="A16" s="3"/>
      <c r="B16" t="s">
        <v>251</v>
      </c>
      <c r="C16">
        <v>329</v>
      </c>
      <c r="D16">
        <v>0.337</v>
      </c>
      <c r="E16" s="14">
        <v>0.379</v>
      </c>
      <c r="F16" s="27">
        <f t="shared" si="1"/>
        <v>0.127723</v>
      </c>
      <c r="G16" s="21">
        <f t="shared" si="0"/>
        <v>42.020867</v>
      </c>
    </row>
    <row r="17" spans="1:7" ht="12.75">
      <c r="A17" s="3"/>
      <c r="B17" t="s">
        <v>252</v>
      </c>
      <c r="C17">
        <v>672</v>
      </c>
      <c r="D17">
        <v>0.335</v>
      </c>
      <c r="E17" s="14">
        <v>0.459</v>
      </c>
      <c r="F17" s="27">
        <f t="shared" si="1"/>
        <v>0.153765</v>
      </c>
      <c r="G17" s="21">
        <f t="shared" si="0"/>
        <v>103.33008000000001</v>
      </c>
    </row>
    <row r="18" spans="1:7" ht="12.75">
      <c r="A18" s="3"/>
      <c r="B18" t="s">
        <v>253</v>
      </c>
      <c r="C18">
        <v>402</v>
      </c>
      <c r="D18">
        <v>0.334</v>
      </c>
      <c r="E18" s="14">
        <v>0.431</v>
      </c>
      <c r="F18" s="27">
        <f t="shared" si="1"/>
        <v>0.143954</v>
      </c>
      <c r="G18" s="21">
        <f t="shared" si="0"/>
        <v>57.869507999999996</v>
      </c>
    </row>
    <row r="19" spans="1:7" ht="12.75">
      <c r="A19" s="3"/>
      <c r="B19" t="s">
        <v>254</v>
      </c>
      <c r="C19">
        <v>191</v>
      </c>
      <c r="D19">
        <v>0.332</v>
      </c>
      <c r="E19" s="14">
        <v>0.411</v>
      </c>
      <c r="F19" s="27">
        <f t="shared" si="1"/>
        <v>0.136452</v>
      </c>
      <c r="G19" s="21">
        <f t="shared" si="0"/>
        <v>26.062331999999998</v>
      </c>
    </row>
    <row r="20" spans="1:7" ht="12.75">
      <c r="A20" s="3"/>
      <c r="B20" t="s">
        <v>255</v>
      </c>
      <c r="C20">
        <v>611</v>
      </c>
      <c r="D20">
        <v>0.317</v>
      </c>
      <c r="E20" s="14">
        <v>0.423</v>
      </c>
      <c r="F20" s="27">
        <f t="shared" si="1"/>
        <v>0.134091</v>
      </c>
      <c r="G20" s="21">
        <f t="shared" si="0"/>
        <v>81.92960099999999</v>
      </c>
    </row>
    <row r="21" spans="1:7" ht="12.75">
      <c r="A21" s="3"/>
      <c r="B21" t="s">
        <v>256</v>
      </c>
      <c r="C21">
        <v>415</v>
      </c>
      <c r="D21">
        <v>0.306</v>
      </c>
      <c r="E21" s="14">
        <v>0.325</v>
      </c>
      <c r="F21" s="27">
        <f t="shared" si="1"/>
        <v>0.09945</v>
      </c>
      <c r="G21" s="21">
        <f t="shared" si="0"/>
        <v>41.27175</v>
      </c>
    </row>
    <row r="22" spans="1:7" ht="12.75">
      <c r="A22" s="3"/>
      <c r="B22" t="s">
        <v>257</v>
      </c>
      <c r="C22">
        <v>469</v>
      </c>
      <c r="D22">
        <v>0.297</v>
      </c>
      <c r="E22" s="14">
        <v>0.393</v>
      </c>
      <c r="F22" s="27">
        <f t="shared" si="1"/>
        <v>0.116721</v>
      </c>
      <c r="G22" s="21">
        <f t="shared" si="0"/>
        <v>54.742149000000005</v>
      </c>
    </row>
    <row r="23" spans="1:7" ht="12.75">
      <c r="A23" s="3"/>
      <c r="B23" t="s">
        <v>258</v>
      </c>
      <c r="C23">
        <v>397</v>
      </c>
      <c r="D23">
        <v>0.292</v>
      </c>
      <c r="E23" s="13">
        <v>0.348</v>
      </c>
      <c r="F23" s="27">
        <f t="shared" si="1"/>
        <v>0.10161599999999998</v>
      </c>
      <c r="G23" s="21">
        <f t="shared" si="0"/>
        <v>40.34155199999999</v>
      </c>
    </row>
    <row r="24" spans="2:7" ht="12.75">
      <c r="B24" t="s">
        <v>259</v>
      </c>
      <c r="C24">
        <v>356</v>
      </c>
      <c r="D24">
        <v>0.287</v>
      </c>
      <c r="E24" s="25">
        <v>0.321</v>
      </c>
      <c r="F24" s="29">
        <f t="shared" si="1"/>
        <v>0.092127</v>
      </c>
      <c r="G24" s="22">
        <f t="shared" si="0"/>
        <v>32.797212</v>
      </c>
    </row>
    <row r="25" spans="3:7" ht="12.75">
      <c r="C25" s="10"/>
      <c r="D25" s="18"/>
      <c r="E25" s="25"/>
      <c r="F25" s="29"/>
      <c r="G25" s="22"/>
    </row>
    <row r="26" spans="3:7" ht="12.75">
      <c r="C26" s="10"/>
      <c r="D26" s="18"/>
      <c r="E26" s="25"/>
      <c r="F26" s="29"/>
      <c r="G26" s="22"/>
    </row>
    <row r="27" spans="3:7" ht="12.75">
      <c r="C27" s="10"/>
      <c r="D27" s="18"/>
      <c r="E27" s="25"/>
      <c r="F27" s="29"/>
      <c r="G27" s="22"/>
    </row>
    <row r="28" spans="3:7" ht="12.75">
      <c r="C28" s="10"/>
      <c r="D28" s="18"/>
      <c r="E28" s="25"/>
      <c r="F28" s="29"/>
      <c r="G28" s="22"/>
    </row>
    <row r="29" spans="3:7" ht="12.75">
      <c r="C29" s="10"/>
      <c r="D29" s="18"/>
      <c r="E29" s="25"/>
      <c r="F29" s="29"/>
      <c r="G29" s="22"/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7183</v>
      </c>
      <c r="D32" s="13"/>
      <c r="E32" s="10"/>
      <c r="F32" s="27"/>
      <c r="G32" s="21">
        <f>SUM(G7:G30)</f>
        <v>1048.100002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822.9547558513156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260</v>
      </c>
      <c r="C37">
        <v>11</v>
      </c>
      <c r="D37" s="37">
        <v>0.82</v>
      </c>
      <c r="E37" s="38">
        <f>C37*D37/9</f>
        <v>1.0022222222222221</v>
      </c>
    </row>
    <row r="38" spans="2:5" ht="12.75">
      <c r="B38" t="s">
        <v>261</v>
      </c>
      <c r="C38">
        <v>56</v>
      </c>
      <c r="D38" s="37">
        <v>2.68</v>
      </c>
      <c r="E38" s="38">
        <f aca="true" t="shared" si="2" ref="E38:E57">C38*D38/9</f>
        <v>16.675555555555558</v>
      </c>
    </row>
    <row r="39" spans="2:5" ht="12.75">
      <c r="B39" t="s">
        <v>262</v>
      </c>
      <c r="C39">
        <v>44</v>
      </c>
      <c r="D39" s="37">
        <v>2.74</v>
      </c>
      <c r="E39" s="38">
        <f t="shared" si="2"/>
        <v>13.395555555555555</v>
      </c>
    </row>
    <row r="40" spans="2:5" ht="12.75">
      <c r="B40" t="s">
        <v>263</v>
      </c>
      <c r="C40">
        <v>91</v>
      </c>
      <c r="D40" s="37">
        <v>3.27</v>
      </c>
      <c r="E40" s="38">
        <f t="shared" si="2"/>
        <v>33.06333333333333</v>
      </c>
    </row>
    <row r="41" spans="2:5" ht="12.75">
      <c r="B41" t="s">
        <v>264</v>
      </c>
      <c r="C41">
        <v>81</v>
      </c>
      <c r="D41" s="37">
        <v>3.58</v>
      </c>
      <c r="E41" s="38">
        <f t="shared" si="2"/>
        <v>32.22</v>
      </c>
    </row>
    <row r="42" spans="2:5" ht="12.75">
      <c r="B42" t="s">
        <v>265</v>
      </c>
      <c r="C42">
        <v>196</v>
      </c>
      <c r="D42" s="37">
        <v>3.99</v>
      </c>
      <c r="E42" s="38">
        <f t="shared" si="2"/>
        <v>86.89333333333335</v>
      </c>
    </row>
    <row r="43" spans="2:5" ht="12.75">
      <c r="B43" t="s">
        <v>266</v>
      </c>
      <c r="C43">
        <v>82</v>
      </c>
      <c r="D43" s="37">
        <v>4.07</v>
      </c>
      <c r="E43" s="38">
        <f t="shared" si="2"/>
        <v>37.08222222222222</v>
      </c>
    </row>
    <row r="44" spans="2:5" ht="12.75">
      <c r="B44" t="s">
        <v>267</v>
      </c>
      <c r="C44">
        <v>55</v>
      </c>
      <c r="D44" s="37">
        <v>4.1</v>
      </c>
      <c r="E44" s="38">
        <f t="shared" si="2"/>
        <v>25.055555555555554</v>
      </c>
    </row>
    <row r="45" spans="2:5" ht="12.75">
      <c r="B45" t="s">
        <v>268</v>
      </c>
      <c r="C45">
        <v>31</v>
      </c>
      <c r="D45" s="37">
        <v>4.25</v>
      </c>
      <c r="E45" s="38">
        <f t="shared" si="2"/>
        <v>14.63888888888889</v>
      </c>
    </row>
    <row r="46" spans="2:5" ht="12.75">
      <c r="B46" t="s">
        <v>269</v>
      </c>
      <c r="C46">
        <v>141</v>
      </c>
      <c r="D46" s="37">
        <v>4.59</v>
      </c>
      <c r="E46" s="38">
        <f t="shared" si="2"/>
        <v>71.91</v>
      </c>
    </row>
    <row r="47" spans="2:5" ht="12.75">
      <c r="B47" t="s">
        <v>270</v>
      </c>
      <c r="C47">
        <v>26</v>
      </c>
      <c r="D47" s="37">
        <v>4.62</v>
      </c>
      <c r="E47" s="38">
        <f t="shared" si="2"/>
        <v>13.346666666666668</v>
      </c>
    </row>
    <row r="48" spans="2:5" ht="12.75">
      <c r="B48" t="s">
        <v>271</v>
      </c>
      <c r="C48">
        <v>153</v>
      </c>
      <c r="D48" s="37">
        <v>4.64</v>
      </c>
      <c r="E48" s="38">
        <f t="shared" si="2"/>
        <v>78.88</v>
      </c>
    </row>
    <row r="49" spans="2:5" ht="12.75">
      <c r="B49" t="s">
        <v>272</v>
      </c>
      <c r="C49">
        <v>183</v>
      </c>
      <c r="D49" s="37">
        <v>4.64</v>
      </c>
      <c r="E49" s="38">
        <f t="shared" si="2"/>
        <v>94.34666666666665</v>
      </c>
    </row>
    <row r="50" spans="2:5" ht="12.75">
      <c r="B50" t="s">
        <v>273</v>
      </c>
      <c r="C50">
        <v>53</v>
      </c>
      <c r="D50" s="37">
        <v>4.9</v>
      </c>
      <c r="E50" s="38">
        <f t="shared" si="2"/>
        <v>28.85555555555556</v>
      </c>
    </row>
    <row r="51" spans="2:5" ht="12.75">
      <c r="B51" t="s">
        <v>274</v>
      </c>
      <c r="C51">
        <v>32</v>
      </c>
      <c r="D51" s="37">
        <v>5.52</v>
      </c>
      <c r="E51" s="38">
        <f t="shared" si="2"/>
        <v>19.626666666666665</v>
      </c>
    </row>
    <row r="52" spans="2:5" ht="12.75">
      <c r="B52" t="s">
        <v>275</v>
      </c>
      <c r="C52">
        <v>8</v>
      </c>
      <c r="D52" s="37">
        <v>5.63</v>
      </c>
      <c r="E52" s="38">
        <f t="shared" si="2"/>
        <v>5.004444444444444</v>
      </c>
    </row>
    <row r="53" spans="2:5" ht="12.75">
      <c r="B53" t="s">
        <v>276</v>
      </c>
      <c r="C53">
        <v>24</v>
      </c>
      <c r="D53" s="37">
        <v>6.35</v>
      </c>
      <c r="E53" s="38">
        <f t="shared" si="2"/>
        <v>16.93333333333333</v>
      </c>
    </row>
    <row r="54" spans="2:5" ht="12.75">
      <c r="B54" t="s">
        <v>277</v>
      </c>
      <c r="C54">
        <v>53</v>
      </c>
      <c r="D54" s="37">
        <v>6.39</v>
      </c>
      <c r="E54" s="38">
        <f t="shared" si="2"/>
        <v>37.629999999999995</v>
      </c>
    </row>
    <row r="55" spans="2:5" ht="12.75">
      <c r="B55" t="s">
        <v>278</v>
      </c>
      <c r="C55">
        <v>54</v>
      </c>
      <c r="D55" s="37">
        <v>6.62</v>
      </c>
      <c r="E55" s="38">
        <f t="shared" si="2"/>
        <v>39.72</v>
      </c>
    </row>
    <row r="56" spans="2:5" ht="12.75">
      <c r="B56" t="s">
        <v>279</v>
      </c>
      <c r="C56">
        <v>50</v>
      </c>
      <c r="D56" s="37">
        <v>6.75</v>
      </c>
      <c r="E56" s="38">
        <f t="shared" si="2"/>
        <v>37.5</v>
      </c>
    </row>
    <row r="57" spans="2:5" ht="12.75">
      <c r="B57" t="s">
        <v>280</v>
      </c>
      <c r="C57">
        <v>19</v>
      </c>
      <c r="D57" s="37">
        <v>7</v>
      </c>
      <c r="E57" s="38">
        <f t="shared" si="2"/>
        <v>14.777777777777779</v>
      </c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1443</v>
      </c>
      <c r="D61" s="37"/>
      <c r="E61" s="38">
        <f>SUM(E37:E60)</f>
        <v>718.5577777777778</v>
      </c>
    </row>
    <row r="62" spans="3:8" ht="12.75">
      <c r="C62" s="26">
        <v>1450</v>
      </c>
      <c r="D62" s="37"/>
      <c r="E62" s="38">
        <f>E61*C62/C61</f>
        <v>722.0435050435051</v>
      </c>
      <c r="F62">
        <v>72</v>
      </c>
      <c r="G62" s="38">
        <f>E62+F62</f>
        <v>794.0435050435051</v>
      </c>
      <c r="H62" s="38">
        <f>G33-G62</f>
        <v>28.91125080781046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83.8955664114768</v>
      </c>
      <c r="F66" s="18"/>
    </row>
    <row r="67" spans="3:4" ht="12.75">
      <c r="C67" s="26" t="s">
        <v>282</v>
      </c>
      <c r="D67" s="18">
        <f>((G33*G33)/((G33*G33)+(G62*G62)))</f>
        <v>0.5178738667375111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I68" sqref="I68"/>
    </sheetView>
  </sheetViews>
  <sheetFormatPr defaultColWidth="9.140625" defaultRowHeight="12.75"/>
  <cols>
    <col min="3" max="3" width="10.140625" style="0" bestFit="1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443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33561001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444</v>
      </c>
      <c r="C7">
        <v>588</v>
      </c>
      <c r="D7" s="18">
        <v>0.381</v>
      </c>
      <c r="E7" s="13">
        <v>0.534</v>
      </c>
      <c r="F7" s="27">
        <f>D7*E7</f>
        <v>0.20345400000000002</v>
      </c>
      <c r="G7" s="21">
        <f aca="true" t="shared" si="0" ref="G7:G22">(C7)*F7</f>
        <v>119.63095200000001</v>
      </c>
    </row>
    <row r="8" spans="1:7" ht="12.75">
      <c r="A8" s="3"/>
      <c r="B8" t="s">
        <v>452</v>
      </c>
      <c r="C8">
        <v>561</v>
      </c>
      <c r="D8" s="18">
        <v>0.37</v>
      </c>
      <c r="E8" s="13">
        <v>0.56</v>
      </c>
      <c r="F8" s="27">
        <f aca="true" t="shared" si="1" ref="F8:F22">D8*E8</f>
        <v>0.20720000000000002</v>
      </c>
      <c r="G8" s="21">
        <f t="shared" si="0"/>
        <v>116.23920000000001</v>
      </c>
    </row>
    <row r="9" spans="1:7" ht="12.75">
      <c r="A9" s="3"/>
      <c r="B9" t="s">
        <v>445</v>
      </c>
      <c r="C9">
        <v>110</v>
      </c>
      <c r="D9" s="18">
        <v>0.369</v>
      </c>
      <c r="E9" s="13">
        <v>0.57</v>
      </c>
      <c r="F9" s="27">
        <f t="shared" si="1"/>
        <v>0.21033</v>
      </c>
      <c r="G9" s="21">
        <f t="shared" si="0"/>
        <v>23.1363</v>
      </c>
    </row>
    <row r="10" spans="1:7" ht="12.75">
      <c r="A10" s="3"/>
      <c r="B10" t="s">
        <v>446</v>
      </c>
      <c r="C10">
        <v>461</v>
      </c>
      <c r="D10" s="18">
        <v>0.337</v>
      </c>
      <c r="E10" s="14">
        <v>0.453</v>
      </c>
      <c r="F10" s="27">
        <f t="shared" si="1"/>
        <v>0.15266100000000002</v>
      </c>
      <c r="G10" s="21">
        <f t="shared" si="0"/>
        <v>70.376721</v>
      </c>
    </row>
    <row r="11" spans="1:7" ht="12.75">
      <c r="A11" s="3"/>
      <c r="B11" t="s">
        <v>447</v>
      </c>
      <c r="C11">
        <v>474</v>
      </c>
      <c r="D11" s="18">
        <v>0.331</v>
      </c>
      <c r="E11" s="14">
        <v>0.396</v>
      </c>
      <c r="F11" s="27">
        <f t="shared" si="1"/>
        <v>0.13107600000000003</v>
      </c>
      <c r="G11" s="21">
        <f t="shared" si="0"/>
        <v>62.13002400000001</v>
      </c>
    </row>
    <row r="12" spans="1:7" ht="12.75">
      <c r="A12" s="3"/>
      <c r="B12" t="s">
        <v>448</v>
      </c>
      <c r="C12">
        <v>206</v>
      </c>
      <c r="D12" s="18">
        <v>0.327</v>
      </c>
      <c r="E12" s="14">
        <v>0.375</v>
      </c>
      <c r="F12" s="27">
        <f t="shared" si="1"/>
        <v>0.12262500000000001</v>
      </c>
      <c r="G12" s="21">
        <f t="shared" si="0"/>
        <v>25.26075</v>
      </c>
    </row>
    <row r="13" spans="1:7" ht="12.75">
      <c r="A13" s="3"/>
      <c r="B13" t="s">
        <v>449</v>
      </c>
      <c r="C13">
        <v>161</v>
      </c>
      <c r="D13" s="18">
        <v>0.322</v>
      </c>
      <c r="E13" s="14">
        <v>0.429</v>
      </c>
      <c r="F13" s="27">
        <f t="shared" si="1"/>
        <v>0.138138</v>
      </c>
      <c r="G13" s="21">
        <f t="shared" si="0"/>
        <v>22.240218000000002</v>
      </c>
    </row>
    <row r="14" spans="1:7" ht="12.75">
      <c r="A14" s="3"/>
      <c r="B14" t="s">
        <v>453</v>
      </c>
      <c r="C14">
        <v>137</v>
      </c>
      <c r="D14" s="18">
        <v>0.313</v>
      </c>
      <c r="E14" s="14">
        <v>0.376</v>
      </c>
      <c r="F14" s="27">
        <f t="shared" si="1"/>
        <v>0.117688</v>
      </c>
      <c r="G14" s="21">
        <f t="shared" si="0"/>
        <v>16.123256</v>
      </c>
    </row>
    <row r="15" spans="1:7" ht="12.75">
      <c r="A15" s="3"/>
      <c r="B15" t="s">
        <v>454</v>
      </c>
      <c r="C15">
        <v>659</v>
      </c>
      <c r="D15" s="18">
        <v>0.313</v>
      </c>
      <c r="E15" s="14">
        <v>0.364</v>
      </c>
      <c r="F15" s="27">
        <f t="shared" si="1"/>
        <v>0.11393199999999999</v>
      </c>
      <c r="G15" s="21">
        <f t="shared" si="0"/>
        <v>75.081188</v>
      </c>
    </row>
    <row r="16" spans="1:7" ht="12.75">
      <c r="A16" s="3"/>
      <c r="B16" t="s">
        <v>450</v>
      </c>
      <c r="C16">
        <v>587</v>
      </c>
      <c r="D16" s="18">
        <v>0.312</v>
      </c>
      <c r="E16" s="14">
        <v>0.375</v>
      </c>
      <c r="F16" s="27">
        <f t="shared" si="1"/>
        <v>0.11699999999999999</v>
      </c>
      <c r="G16" s="21">
        <f t="shared" si="0"/>
        <v>68.679</v>
      </c>
    </row>
    <row r="17" spans="1:7" ht="12.75">
      <c r="A17" s="3"/>
      <c r="B17" t="s">
        <v>455</v>
      </c>
      <c r="C17">
        <v>266</v>
      </c>
      <c r="D17" s="18">
        <v>0.31</v>
      </c>
      <c r="E17" s="14">
        <v>0.442</v>
      </c>
      <c r="F17" s="27">
        <f t="shared" si="1"/>
        <v>0.13702</v>
      </c>
      <c r="G17" s="21">
        <f t="shared" si="0"/>
        <v>36.44732</v>
      </c>
    </row>
    <row r="18" spans="1:7" ht="12.75">
      <c r="A18" s="3"/>
      <c r="B18" t="s">
        <v>456</v>
      </c>
      <c r="C18">
        <v>581</v>
      </c>
      <c r="D18" s="18">
        <v>0.301</v>
      </c>
      <c r="E18" s="14">
        <v>0.363</v>
      </c>
      <c r="F18" s="27">
        <f t="shared" si="1"/>
        <v>0.109263</v>
      </c>
      <c r="G18" s="21">
        <f t="shared" si="0"/>
        <v>63.481803</v>
      </c>
    </row>
    <row r="19" spans="1:7" ht="12.75">
      <c r="A19" s="3"/>
      <c r="B19" t="s">
        <v>457</v>
      </c>
      <c r="C19">
        <v>226</v>
      </c>
      <c r="D19" s="18">
        <v>0.297</v>
      </c>
      <c r="E19" s="14">
        <v>0.329</v>
      </c>
      <c r="F19" s="27">
        <f t="shared" si="1"/>
        <v>0.097713</v>
      </c>
      <c r="G19" s="21">
        <f t="shared" si="0"/>
        <v>22.083137999999998</v>
      </c>
    </row>
    <row r="20" spans="1:7" ht="12.75">
      <c r="A20" s="3"/>
      <c r="B20" t="s">
        <v>458</v>
      </c>
      <c r="C20">
        <v>391</v>
      </c>
      <c r="D20" s="18">
        <v>0.296</v>
      </c>
      <c r="E20" s="14">
        <v>0.305</v>
      </c>
      <c r="F20" s="27">
        <f t="shared" si="1"/>
        <v>0.09028</v>
      </c>
      <c r="G20" s="21">
        <f t="shared" si="0"/>
        <v>35.29948</v>
      </c>
    </row>
    <row r="21" spans="1:7" ht="12.75">
      <c r="A21" s="3"/>
      <c r="B21" t="s">
        <v>459</v>
      </c>
      <c r="C21">
        <v>156</v>
      </c>
      <c r="D21" s="18">
        <v>0.259</v>
      </c>
      <c r="E21" s="14">
        <v>0.285</v>
      </c>
      <c r="F21" s="27">
        <f t="shared" si="1"/>
        <v>0.07381499999999999</v>
      </c>
      <c r="G21" s="21">
        <f t="shared" si="0"/>
        <v>11.515139999999999</v>
      </c>
    </row>
    <row r="22" spans="1:7" ht="12.75">
      <c r="A22" s="3"/>
      <c r="B22" t="s">
        <v>451</v>
      </c>
      <c r="C22">
        <v>121</v>
      </c>
      <c r="D22" s="18">
        <v>0.231</v>
      </c>
      <c r="E22" s="14">
        <v>0.205</v>
      </c>
      <c r="F22" s="27">
        <f t="shared" si="1"/>
        <v>0.047355</v>
      </c>
      <c r="G22" s="21">
        <f t="shared" si="0"/>
        <v>5.729955</v>
      </c>
    </row>
    <row r="23" spans="1:7" ht="12.75">
      <c r="A23" s="3"/>
      <c r="D23" s="18"/>
      <c r="E23" s="13"/>
      <c r="F23" s="27"/>
      <c r="G23" s="21"/>
    </row>
    <row r="24" spans="4:7" ht="12.75">
      <c r="D24" s="18"/>
      <c r="E24" s="25"/>
      <c r="F24" s="29"/>
      <c r="G24" s="22"/>
    </row>
    <row r="25" spans="4:7" ht="12.75">
      <c r="D25" s="18"/>
      <c r="E25" s="25"/>
      <c r="F25" s="29"/>
      <c r="G25" s="22"/>
    </row>
    <row r="26" spans="3:7" ht="12.75">
      <c r="C26" s="10"/>
      <c r="D26" s="18"/>
      <c r="E26" s="25"/>
      <c r="F26" s="29"/>
      <c r="G26" s="22"/>
    </row>
    <row r="27" spans="3:7" ht="12.75">
      <c r="C27" s="10"/>
      <c r="D27" s="18"/>
      <c r="E27" s="25"/>
      <c r="F27" s="29"/>
      <c r="G27" s="22"/>
    </row>
    <row r="28" spans="3:7" ht="12.75">
      <c r="C28" s="10"/>
      <c r="D28" s="18"/>
      <c r="E28" s="25"/>
      <c r="F28" s="29"/>
      <c r="G28" s="22"/>
    </row>
    <row r="29" spans="3:7" ht="12.75">
      <c r="C29" s="10"/>
      <c r="D29" s="18"/>
      <c r="E29" s="25"/>
      <c r="F29" s="29"/>
      <c r="G29" s="22"/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5685</v>
      </c>
      <c r="D32" s="13"/>
      <c r="E32" s="10"/>
      <c r="F32" s="27"/>
      <c r="G32" s="21">
        <f>SUM(G7:G30)</f>
        <v>773.454445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767.3321143007915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460</v>
      </c>
      <c r="C37">
        <v>171</v>
      </c>
      <c r="D37" s="37">
        <v>2.27</v>
      </c>
      <c r="E37" s="38">
        <f>C37*D37/9</f>
        <v>43.13</v>
      </c>
    </row>
    <row r="38" spans="2:5" ht="12.75">
      <c r="B38" t="s">
        <v>471</v>
      </c>
      <c r="C38">
        <v>84</v>
      </c>
      <c r="D38" s="37">
        <v>2.63</v>
      </c>
      <c r="E38" s="38">
        <f aca="true" t="shared" si="2" ref="E38:E55">C38*D38/9</f>
        <v>24.546666666666667</v>
      </c>
    </row>
    <row r="39" spans="2:5" ht="12.75">
      <c r="B39" t="s">
        <v>472</v>
      </c>
      <c r="C39">
        <v>64</v>
      </c>
      <c r="D39" s="37">
        <v>3.21</v>
      </c>
      <c r="E39" s="38">
        <f t="shared" si="2"/>
        <v>22.826666666666668</v>
      </c>
    </row>
    <row r="40" spans="2:5" ht="12.75">
      <c r="B40" t="s">
        <v>473</v>
      </c>
      <c r="C40">
        <v>82</v>
      </c>
      <c r="D40" s="37">
        <v>3.38</v>
      </c>
      <c r="E40" s="38">
        <f t="shared" si="2"/>
        <v>30.795555555555552</v>
      </c>
    </row>
    <row r="41" spans="2:5" ht="12.75">
      <c r="B41" t="s">
        <v>461</v>
      </c>
      <c r="C41">
        <v>121</v>
      </c>
      <c r="D41" s="37">
        <v>3.93</v>
      </c>
      <c r="E41" s="38">
        <f t="shared" si="2"/>
        <v>52.83666666666667</v>
      </c>
    </row>
    <row r="42" spans="2:5" ht="12.75">
      <c r="B42" t="s">
        <v>462</v>
      </c>
      <c r="C42">
        <v>70</v>
      </c>
      <c r="D42" s="37">
        <v>3.95</v>
      </c>
      <c r="E42" s="38">
        <f t="shared" si="2"/>
        <v>30.72222222222222</v>
      </c>
    </row>
    <row r="43" spans="2:5" ht="12.75">
      <c r="B43" t="s">
        <v>463</v>
      </c>
      <c r="C43">
        <v>123</v>
      </c>
      <c r="D43" s="37">
        <v>4.02</v>
      </c>
      <c r="E43" s="38">
        <f t="shared" si="2"/>
        <v>54.93999999999999</v>
      </c>
    </row>
    <row r="44" spans="2:5" ht="12.75">
      <c r="B44" t="s">
        <v>464</v>
      </c>
      <c r="C44">
        <v>127</v>
      </c>
      <c r="D44" s="37">
        <v>4.46</v>
      </c>
      <c r="E44" s="38">
        <f t="shared" si="2"/>
        <v>62.93555555555555</v>
      </c>
    </row>
    <row r="45" spans="2:5" ht="12.75">
      <c r="B45" t="s">
        <v>465</v>
      </c>
      <c r="C45">
        <v>62</v>
      </c>
      <c r="D45" s="37">
        <v>4.77</v>
      </c>
      <c r="E45" s="38">
        <f t="shared" si="2"/>
        <v>32.85999999999999</v>
      </c>
    </row>
    <row r="46" spans="2:5" ht="12.75">
      <c r="B46" t="s">
        <v>466</v>
      </c>
      <c r="C46">
        <v>51</v>
      </c>
      <c r="D46" s="37">
        <v>5.04</v>
      </c>
      <c r="E46" s="38">
        <f t="shared" si="2"/>
        <v>28.560000000000002</v>
      </c>
    </row>
    <row r="47" spans="2:5" ht="12.75">
      <c r="B47" t="s">
        <v>474</v>
      </c>
      <c r="C47">
        <v>127</v>
      </c>
      <c r="D47" s="37">
        <v>5.18</v>
      </c>
      <c r="E47" s="38">
        <f t="shared" si="2"/>
        <v>73.09555555555556</v>
      </c>
    </row>
    <row r="48" spans="2:5" ht="12.75">
      <c r="B48" t="s">
        <v>467</v>
      </c>
      <c r="C48">
        <v>67</v>
      </c>
      <c r="D48" s="37">
        <v>5.23</v>
      </c>
      <c r="E48" s="38">
        <f t="shared" si="2"/>
        <v>38.934444444444445</v>
      </c>
    </row>
    <row r="49" spans="2:5" ht="12.75">
      <c r="B49" t="s">
        <v>468</v>
      </c>
      <c r="C49">
        <v>117</v>
      </c>
      <c r="D49" s="37">
        <v>5.51</v>
      </c>
      <c r="E49" s="38">
        <f t="shared" si="2"/>
        <v>71.63</v>
      </c>
    </row>
    <row r="50" spans="2:5" ht="12.75">
      <c r="B50" t="s">
        <v>475</v>
      </c>
      <c r="C50">
        <v>171</v>
      </c>
      <c r="D50" s="37">
        <v>5.64</v>
      </c>
      <c r="E50" s="38">
        <f t="shared" si="2"/>
        <v>107.16</v>
      </c>
    </row>
    <row r="51" spans="2:5" ht="12.75">
      <c r="B51" t="s">
        <v>469</v>
      </c>
      <c r="C51">
        <v>81</v>
      </c>
      <c r="D51" s="37">
        <v>6.06</v>
      </c>
      <c r="E51" s="38">
        <f t="shared" si="2"/>
        <v>54.53999999999999</v>
      </c>
    </row>
    <row r="52" spans="2:5" ht="12.75">
      <c r="B52" t="s">
        <v>476</v>
      </c>
      <c r="C52">
        <v>137</v>
      </c>
      <c r="D52" s="37">
        <v>6.5</v>
      </c>
      <c r="E52" s="38">
        <f t="shared" si="2"/>
        <v>98.94444444444444</v>
      </c>
    </row>
    <row r="53" spans="2:5" ht="12.75">
      <c r="B53" t="s">
        <v>477</v>
      </c>
      <c r="C53">
        <v>30</v>
      </c>
      <c r="D53" s="37">
        <v>6.91</v>
      </c>
      <c r="E53" s="38">
        <f t="shared" si="2"/>
        <v>23.033333333333335</v>
      </c>
    </row>
    <row r="54" spans="2:5" ht="12.75">
      <c r="B54" t="s">
        <v>470</v>
      </c>
      <c r="C54">
        <v>63</v>
      </c>
      <c r="D54" s="37">
        <v>6.97</v>
      </c>
      <c r="E54" s="38">
        <f t="shared" si="2"/>
        <v>48.78999999999999</v>
      </c>
    </row>
    <row r="55" spans="2:5" ht="12.75">
      <c r="B55" t="s">
        <v>478</v>
      </c>
      <c r="C55">
        <v>32</v>
      </c>
      <c r="D55" s="37">
        <v>9.68</v>
      </c>
      <c r="E55" s="38">
        <f t="shared" si="2"/>
        <v>34.41777777777778</v>
      </c>
    </row>
    <row r="56" spans="4:5" ht="12.75">
      <c r="D56" s="37"/>
      <c r="E56" s="38"/>
    </row>
    <row r="57" spans="4:5" ht="12.75">
      <c r="D57" s="37"/>
      <c r="E57" s="38"/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1780</v>
      </c>
      <c r="D61" s="37"/>
      <c r="E61" s="38">
        <f>SUM(E37:E60)</f>
        <v>934.6988888888889</v>
      </c>
    </row>
    <row r="62" spans="3:8" ht="12.75">
      <c r="C62" s="26">
        <v>1450</v>
      </c>
      <c r="D62" s="37"/>
      <c r="E62" s="38">
        <f>E61*C62/C61</f>
        <v>761.4120162297128</v>
      </c>
      <c r="F62">
        <v>72</v>
      </c>
      <c r="G62" s="38">
        <f>E62+F62</f>
        <v>833.4120162297128</v>
      </c>
      <c r="H62" s="38">
        <f>G33-G62</f>
        <v>-66.07990192892123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74.3238968972125</v>
      </c>
      <c r="F66" s="18"/>
    </row>
    <row r="67" spans="3:4" ht="12.75">
      <c r="C67" s="26" t="s">
        <v>282</v>
      </c>
      <c r="D67" s="18">
        <f>((G33*G33)/((G33*G33)+(G62*G62)))</f>
        <v>0.4587894870198303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J89"/>
    </sheetView>
  </sheetViews>
  <sheetFormatPr defaultColWidth="9.140625" defaultRowHeight="12.75"/>
  <cols>
    <col min="3" max="3" width="10.140625" style="0" bestFit="1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362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46774000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363</v>
      </c>
      <c r="C7">
        <v>563</v>
      </c>
      <c r="D7" s="18">
        <v>0.469</v>
      </c>
      <c r="E7" s="13">
        <v>0.62</v>
      </c>
      <c r="F7" s="27">
        <f>D7*E7</f>
        <v>0.29078</v>
      </c>
      <c r="G7" s="21">
        <f aca="true" t="shared" si="0" ref="G7:G24">(C7)*F7</f>
        <v>163.70914</v>
      </c>
    </row>
    <row r="8" spans="1:7" ht="12.75">
      <c r="A8" s="3"/>
      <c r="B8" t="s">
        <v>364</v>
      </c>
      <c r="C8">
        <v>61</v>
      </c>
      <c r="D8" s="18">
        <v>0.4</v>
      </c>
      <c r="E8" s="13">
        <v>0.441</v>
      </c>
      <c r="F8" s="27">
        <f aca="true" t="shared" si="1" ref="F8:F24">D8*E8</f>
        <v>0.1764</v>
      </c>
      <c r="G8" s="21">
        <f t="shared" si="0"/>
        <v>10.7604</v>
      </c>
    </row>
    <row r="9" spans="1:7" ht="12.75">
      <c r="A9" s="3"/>
      <c r="B9" t="s">
        <v>365</v>
      </c>
      <c r="C9">
        <v>124</v>
      </c>
      <c r="D9" s="18">
        <v>0.386</v>
      </c>
      <c r="E9" s="13">
        <v>0.408</v>
      </c>
      <c r="F9" s="27">
        <f t="shared" si="1"/>
        <v>0.157488</v>
      </c>
      <c r="G9" s="21">
        <f t="shared" si="0"/>
        <v>19.528512</v>
      </c>
    </row>
    <row r="10" spans="1:7" ht="12.75">
      <c r="A10" s="3"/>
      <c r="B10" t="s">
        <v>366</v>
      </c>
      <c r="C10">
        <v>586</v>
      </c>
      <c r="D10" s="18">
        <v>0.381</v>
      </c>
      <c r="E10" s="14">
        <v>0.446</v>
      </c>
      <c r="F10" s="27">
        <f t="shared" si="1"/>
        <v>0.169926</v>
      </c>
      <c r="G10" s="21">
        <f t="shared" si="0"/>
        <v>99.576636</v>
      </c>
    </row>
    <row r="11" spans="1:7" ht="12.75">
      <c r="A11" s="3"/>
      <c r="B11" t="s">
        <v>379</v>
      </c>
      <c r="C11">
        <v>578</v>
      </c>
      <c r="D11" s="18">
        <v>0.36</v>
      </c>
      <c r="E11" s="14">
        <v>0.435</v>
      </c>
      <c r="F11" s="27">
        <f t="shared" si="1"/>
        <v>0.1566</v>
      </c>
      <c r="G11" s="21">
        <f t="shared" si="0"/>
        <v>90.5148</v>
      </c>
    </row>
    <row r="12" spans="1:7" ht="12.75">
      <c r="A12" s="3"/>
      <c r="B12" t="s">
        <v>380</v>
      </c>
      <c r="C12">
        <v>536</v>
      </c>
      <c r="D12" s="18">
        <v>0.359</v>
      </c>
      <c r="E12" s="14">
        <v>0.492</v>
      </c>
      <c r="F12" s="27">
        <f t="shared" si="1"/>
        <v>0.17662799999999998</v>
      </c>
      <c r="G12" s="21">
        <f t="shared" si="0"/>
        <v>94.67260799999998</v>
      </c>
    </row>
    <row r="13" spans="1:7" ht="12.75">
      <c r="A13" s="3"/>
      <c r="B13" t="s">
        <v>367</v>
      </c>
      <c r="C13">
        <v>114</v>
      </c>
      <c r="D13" s="18">
        <v>0.352</v>
      </c>
      <c r="E13" s="14">
        <v>0.505</v>
      </c>
      <c r="F13" s="27">
        <f t="shared" si="1"/>
        <v>0.17776</v>
      </c>
      <c r="G13" s="21">
        <f t="shared" si="0"/>
        <v>20.26464</v>
      </c>
    </row>
    <row r="14" spans="1:7" ht="12.75">
      <c r="A14" s="3"/>
      <c r="B14" t="s">
        <v>368</v>
      </c>
      <c r="C14">
        <v>499</v>
      </c>
      <c r="D14" s="18">
        <v>0.349</v>
      </c>
      <c r="E14" s="14">
        <v>0.446</v>
      </c>
      <c r="F14" s="27">
        <f t="shared" si="1"/>
        <v>0.155654</v>
      </c>
      <c r="G14" s="21">
        <f t="shared" si="0"/>
        <v>77.671346</v>
      </c>
    </row>
    <row r="15" spans="1:7" ht="12.75">
      <c r="A15" s="3"/>
      <c r="B15" t="s">
        <v>369</v>
      </c>
      <c r="C15">
        <v>556</v>
      </c>
      <c r="D15" s="18">
        <v>0.348</v>
      </c>
      <c r="E15" s="14">
        <v>0.531</v>
      </c>
      <c r="F15" s="27">
        <f t="shared" si="1"/>
        <v>0.184788</v>
      </c>
      <c r="G15" s="21">
        <f t="shared" si="0"/>
        <v>102.74212800000001</v>
      </c>
    </row>
    <row r="16" spans="1:7" ht="12.75">
      <c r="A16" s="3"/>
      <c r="B16" t="s">
        <v>370</v>
      </c>
      <c r="C16">
        <v>284</v>
      </c>
      <c r="D16" s="18">
        <v>0.346</v>
      </c>
      <c r="E16" s="14">
        <v>0.395</v>
      </c>
      <c r="F16" s="27">
        <f t="shared" si="1"/>
        <v>0.13666999999999999</v>
      </c>
      <c r="G16" s="21">
        <f t="shared" si="0"/>
        <v>38.81428</v>
      </c>
    </row>
    <row r="17" spans="1:7" ht="12.75">
      <c r="A17" s="3"/>
      <c r="B17" t="s">
        <v>371</v>
      </c>
      <c r="C17">
        <v>435</v>
      </c>
      <c r="D17" s="18">
        <v>0.342</v>
      </c>
      <c r="E17" s="14">
        <v>0.495</v>
      </c>
      <c r="F17" s="27">
        <f t="shared" si="1"/>
        <v>0.16929000000000002</v>
      </c>
      <c r="G17" s="21">
        <f t="shared" si="0"/>
        <v>73.64115000000001</v>
      </c>
    </row>
    <row r="18" spans="1:7" ht="12.75">
      <c r="A18" s="3"/>
      <c r="B18" t="s">
        <v>372</v>
      </c>
      <c r="C18">
        <v>492</v>
      </c>
      <c r="D18" s="18">
        <v>0.341</v>
      </c>
      <c r="E18" s="14">
        <v>0.427</v>
      </c>
      <c r="F18" s="27">
        <f t="shared" si="1"/>
        <v>0.14560700000000001</v>
      </c>
      <c r="G18" s="21">
        <f t="shared" si="0"/>
        <v>71.63864400000001</v>
      </c>
    </row>
    <row r="19" spans="1:7" ht="12.75">
      <c r="A19" s="3"/>
      <c r="B19" t="s">
        <v>381</v>
      </c>
      <c r="C19">
        <v>93</v>
      </c>
      <c r="D19" s="18">
        <v>0.337</v>
      </c>
      <c r="E19" s="14">
        <v>0.4</v>
      </c>
      <c r="F19" s="27">
        <f t="shared" si="1"/>
        <v>0.1348</v>
      </c>
      <c r="G19" s="21">
        <f t="shared" si="0"/>
        <v>12.5364</v>
      </c>
    </row>
    <row r="20" spans="1:7" ht="12.75">
      <c r="A20" s="3"/>
      <c r="B20" t="s">
        <v>373</v>
      </c>
      <c r="C20">
        <v>45</v>
      </c>
      <c r="D20" s="18">
        <v>0.333</v>
      </c>
      <c r="E20" s="14">
        <v>0.5</v>
      </c>
      <c r="F20" s="27">
        <f t="shared" si="1"/>
        <v>0.1665</v>
      </c>
      <c r="G20" s="21">
        <f t="shared" si="0"/>
        <v>7.492500000000001</v>
      </c>
    </row>
    <row r="21" spans="1:7" ht="12.75">
      <c r="A21" s="3"/>
      <c r="B21" t="s">
        <v>374</v>
      </c>
      <c r="C21">
        <v>492</v>
      </c>
      <c r="D21" s="18">
        <v>0.332</v>
      </c>
      <c r="E21" s="14">
        <v>0.517</v>
      </c>
      <c r="F21" s="27">
        <f t="shared" si="1"/>
        <v>0.17164400000000002</v>
      </c>
      <c r="G21" s="21">
        <f t="shared" si="0"/>
        <v>84.44884800000001</v>
      </c>
    </row>
    <row r="22" spans="1:7" ht="12.75">
      <c r="A22" s="3"/>
      <c r="B22" t="s">
        <v>375</v>
      </c>
      <c r="C22">
        <v>157</v>
      </c>
      <c r="D22" s="18">
        <v>0.315</v>
      </c>
      <c r="E22" s="14">
        <v>0.375</v>
      </c>
      <c r="F22" s="27">
        <f t="shared" si="1"/>
        <v>0.11812500000000001</v>
      </c>
      <c r="G22" s="21">
        <f t="shared" si="0"/>
        <v>18.545625</v>
      </c>
    </row>
    <row r="23" spans="1:7" ht="12.75">
      <c r="A23" s="3"/>
      <c r="B23" t="s">
        <v>376</v>
      </c>
      <c r="C23">
        <v>318</v>
      </c>
      <c r="D23" s="18">
        <v>0.293</v>
      </c>
      <c r="E23" s="13">
        <v>0.32</v>
      </c>
      <c r="F23" s="27">
        <f t="shared" si="1"/>
        <v>0.09376</v>
      </c>
      <c r="G23" s="21">
        <f t="shared" si="0"/>
        <v>29.81568</v>
      </c>
    </row>
    <row r="24" spans="2:7" ht="12.75">
      <c r="B24" t="s">
        <v>377</v>
      </c>
      <c r="C24">
        <v>160</v>
      </c>
      <c r="D24" s="18">
        <v>0.28</v>
      </c>
      <c r="E24" s="25">
        <v>0.432</v>
      </c>
      <c r="F24" s="29">
        <f t="shared" si="1"/>
        <v>0.12096000000000001</v>
      </c>
      <c r="G24" s="22">
        <f t="shared" si="0"/>
        <v>19.3536</v>
      </c>
    </row>
    <row r="25" spans="2:7" ht="12.75">
      <c r="B25" t="s">
        <v>378</v>
      </c>
      <c r="C25">
        <v>10</v>
      </c>
      <c r="D25" s="18">
        <v>0.1</v>
      </c>
      <c r="E25" s="25">
        <v>0.2</v>
      </c>
      <c r="F25" s="29">
        <f>D25*E25</f>
        <v>0.020000000000000004</v>
      </c>
      <c r="G25" s="22">
        <f>(C25)*F25</f>
        <v>0.20000000000000004</v>
      </c>
    </row>
    <row r="26" spans="3:7" ht="12.75">
      <c r="C26" s="10"/>
      <c r="D26" s="18"/>
      <c r="E26" s="25"/>
      <c r="F26" s="29"/>
      <c r="G26" s="22"/>
    </row>
    <row r="27" spans="3:7" ht="12.75">
      <c r="C27" s="10"/>
      <c r="D27" s="18"/>
      <c r="E27" s="25"/>
      <c r="F27" s="29"/>
      <c r="G27" s="22"/>
    </row>
    <row r="28" spans="3:7" ht="12.75">
      <c r="C28" s="10"/>
      <c r="D28" s="18"/>
      <c r="E28" s="25"/>
      <c r="F28" s="29"/>
      <c r="G28" s="22"/>
    </row>
    <row r="29" spans="3:7" ht="12.75">
      <c r="C29" s="10"/>
      <c r="D29" s="18"/>
      <c r="E29" s="25"/>
      <c r="F29" s="29"/>
      <c r="G29" s="22"/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6103</v>
      </c>
      <c r="D32" s="13"/>
      <c r="E32" s="10"/>
      <c r="F32" s="27"/>
      <c r="G32" s="21">
        <f>SUM(G7:G30)</f>
        <v>1035.9269369999997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957.3370350122888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382</v>
      </c>
      <c r="C37">
        <v>98</v>
      </c>
      <c r="D37" s="37">
        <v>1.9</v>
      </c>
      <c r="E37" s="38">
        <f>C37*D37/9</f>
        <v>20.688888888888886</v>
      </c>
    </row>
    <row r="38" spans="2:5" ht="12.75">
      <c r="B38" t="s">
        <v>383</v>
      </c>
      <c r="C38">
        <v>84</v>
      </c>
      <c r="D38" s="37">
        <v>2.19</v>
      </c>
      <c r="E38" s="38">
        <f aca="true" t="shared" si="2" ref="E38:E57">C38*D38/9</f>
        <v>20.44</v>
      </c>
    </row>
    <row r="39" spans="2:5" ht="12.75">
      <c r="B39" t="s">
        <v>393</v>
      </c>
      <c r="C39">
        <v>32</v>
      </c>
      <c r="D39" s="37">
        <v>2.87</v>
      </c>
      <c r="E39" s="38">
        <f t="shared" si="2"/>
        <v>10.204444444444444</v>
      </c>
    </row>
    <row r="40" spans="2:5" ht="12.75">
      <c r="B40" t="s">
        <v>384</v>
      </c>
      <c r="C40">
        <v>202</v>
      </c>
      <c r="D40" s="37">
        <v>2.98</v>
      </c>
      <c r="E40" s="38">
        <f t="shared" si="2"/>
        <v>66.88444444444445</v>
      </c>
    </row>
    <row r="41" spans="2:5" ht="12.75">
      <c r="B41" t="s">
        <v>394</v>
      </c>
      <c r="C41">
        <v>79</v>
      </c>
      <c r="D41" s="37">
        <v>3.16</v>
      </c>
      <c r="E41" s="38">
        <f t="shared" si="2"/>
        <v>27.73777777777778</v>
      </c>
    </row>
    <row r="42" spans="2:5" ht="12.75">
      <c r="B42" t="s">
        <v>395</v>
      </c>
      <c r="C42">
        <v>83</v>
      </c>
      <c r="D42" s="37">
        <v>3.56</v>
      </c>
      <c r="E42" s="38">
        <f t="shared" si="2"/>
        <v>32.83111111111111</v>
      </c>
    </row>
    <row r="43" spans="2:5" ht="12.75">
      <c r="B43" t="s">
        <v>396</v>
      </c>
      <c r="C43">
        <v>186</v>
      </c>
      <c r="D43" s="37">
        <v>3.68</v>
      </c>
      <c r="E43" s="38">
        <f t="shared" si="2"/>
        <v>76.05333333333334</v>
      </c>
    </row>
    <row r="44" spans="2:5" ht="12.75">
      <c r="B44" t="s">
        <v>385</v>
      </c>
      <c r="C44">
        <v>70</v>
      </c>
      <c r="D44" s="37">
        <v>3.72</v>
      </c>
      <c r="E44" s="38">
        <f t="shared" si="2"/>
        <v>28.933333333333337</v>
      </c>
    </row>
    <row r="45" spans="2:5" ht="12.75">
      <c r="B45" t="s">
        <v>386</v>
      </c>
      <c r="C45">
        <v>79</v>
      </c>
      <c r="D45" s="37">
        <v>3.72</v>
      </c>
      <c r="E45" s="38">
        <f t="shared" si="2"/>
        <v>32.653333333333336</v>
      </c>
    </row>
    <row r="46" spans="2:5" ht="12.75">
      <c r="B46" t="s">
        <v>397</v>
      </c>
      <c r="C46">
        <v>162</v>
      </c>
      <c r="D46" s="37">
        <v>3.79</v>
      </c>
      <c r="E46" s="38">
        <f t="shared" si="2"/>
        <v>68.22</v>
      </c>
    </row>
    <row r="47" spans="2:5" ht="12.75">
      <c r="B47" t="s">
        <v>398</v>
      </c>
      <c r="C47">
        <v>209</v>
      </c>
      <c r="D47" s="37">
        <v>4</v>
      </c>
      <c r="E47" s="38">
        <f t="shared" si="2"/>
        <v>92.88888888888889</v>
      </c>
    </row>
    <row r="48" spans="2:5" ht="12.75">
      <c r="B48" t="s">
        <v>387</v>
      </c>
      <c r="C48">
        <v>43</v>
      </c>
      <c r="D48" s="37">
        <v>4.07</v>
      </c>
      <c r="E48" s="38">
        <f t="shared" si="2"/>
        <v>19.445555555555558</v>
      </c>
    </row>
    <row r="49" spans="2:5" ht="12.75">
      <c r="B49" t="s">
        <v>388</v>
      </c>
      <c r="C49">
        <v>100</v>
      </c>
      <c r="D49" s="37">
        <v>4.28</v>
      </c>
      <c r="E49" s="38">
        <f t="shared" si="2"/>
        <v>47.55555555555556</v>
      </c>
    </row>
    <row r="50" spans="2:5" ht="12.75">
      <c r="B50" t="s">
        <v>389</v>
      </c>
      <c r="C50">
        <v>197</v>
      </c>
      <c r="D50" s="37">
        <v>4.71</v>
      </c>
      <c r="E50" s="38">
        <f t="shared" si="2"/>
        <v>103.09666666666666</v>
      </c>
    </row>
    <row r="51" spans="2:5" ht="12.75">
      <c r="B51" t="s">
        <v>399</v>
      </c>
      <c r="C51">
        <v>35</v>
      </c>
      <c r="D51" s="37">
        <v>4.98</v>
      </c>
      <c r="E51" s="38">
        <f t="shared" si="2"/>
        <v>19.366666666666667</v>
      </c>
    </row>
    <row r="52" spans="2:5" ht="12.75">
      <c r="B52" t="s">
        <v>390</v>
      </c>
      <c r="C52">
        <v>40</v>
      </c>
      <c r="D52" s="37">
        <v>5.12</v>
      </c>
      <c r="E52" s="38">
        <f t="shared" si="2"/>
        <v>22.755555555555556</v>
      </c>
    </row>
    <row r="53" spans="2:5" ht="12.75">
      <c r="B53" t="s">
        <v>391</v>
      </c>
      <c r="C53">
        <v>33</v>
      </c>
      <c r="D53" s="37">
        <v>6.47</v>
      </c>
      <c r="E53" s="38">
        <f t="shared" si="2"/>
        <v>23.723333333333333</v>
      </c>
    </row>
    <row r="54" spans="2:5" ht="12.75">
      <c r="B54" t="s">
        <v>400</v>
      </c>
      <c r="C54">
        <v>40</v>
      </c>
      <c r="D54" s="37">
        <v>6.86</v>
      </c>
      <c r="E54" s="38">
        <f t="shared" si="2"/>
        <v>30.488888888888894</v>
      </c>
    </row>
    <row r="55" spans="2:5" ht="12.75">
      <c r="B55" t="s">
        <v>401</v>
      </c>
      <c r="C55">
        <v>5</v>
      </c>
      <c r="D55" s="37">
        <v>9</v>
      </c>
      <c r="E55" s="38">
        <f t="shared" si="2"/>
        <v>5</v>
      </c>
    </row>
    <row r="56" spans="2:5" ht="12.75">
      <c r="B56" t="s">
        <v>392</v>
      </c>
      <c r="C56">
        <v>4</v>
      </c>
      <c r="D56" s="37">
        <v>9.82</v>
      </c>
      <c r="E56" s="38">
        <f t="shared" si="2"/>
        <v>4.364444444444445</v>
      </c>
    </row>
    <row r="57" spans="2:5" ht="12.75">
      <c r="B57" t="s">
        <v>402</v>
      </c>
      <c r="C57">
        <v>14</v>
      </c>
      <c r="D57" s="37">
        <v>9.88</v>
      </c>
      <c r="E57" s="38">
        <f t="shared" si="2"/>
        <v>15.368888888888891</v>
      </c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1795</v>
      </c>
      <c r="D61" s="37"/>
      <c r="E61" s="38">
        <f>SUM(E37:E60)</f>
        <v>768.7011111111113</v>
      </c>
    </row>
    <row r="62" spans="3:8" ht="12.75">
      <c r="C62" s="26">
        <v>1450</v>
      </c>
      <c r="D62" s="37"/>
      <c r="E62" s="38">
        <f>E61*C62/C61</f>
        <v>620.9563293098114</v>
      </c>
      <c r="F62">
        <v>72</v>
      </c>
      <c r="G62" s="38">
        <f>E62+F62</f>
        <v>692.9563293098114</v>
      </c>
      <c r="H62" s="38">
        <f>G33-G62</f>
        <v>264.38070570247737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106.30335941808166</v>
      </c>
      <c r="F66" s="18"/>
    </row>
    <row r="67" spans="3:4" ht="12.75">
      <c r="C67" s="26" t="s">
        <v>282</v>
      </c>
      <c r="D67" s="18">
        <f>((G33*G33)/((G33*G33)+(G62*G62)))</f>
        <v>0.656193576654825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65" sqref="G65"/>
    </sheetView>
  </sheetViews>
  <sheetFormatPr defaultColWidth="9.140625" defaultRowHeight="12.75"/>
  <cols>
    <col min="2" max="2" width="16.7109375" style="0" customWidth="1"/>
    <col min="3" max="3" width="10.140625" style="0" bestFit="1" customWidth="1"/>
  </cols>
  <sheetData>
    <row r="1" spans="1:7" ht="18">
      <c r="A1" s="3"/>
      <c r="B1" s="7"/>
      <c r="C1" s="32" t="s">
        <v>0</v>
      </c>
      <c r="D1" s="13"/>
      <c r="E1" s="10"/>
      <c r="F1" s="27"/>
      <c r="G1" s="19"/>
    </row>
    <row r="2" spans="1:7" ht="12.75">
      <c r="A2" s="3"/>
      <c r="B2" s="7"/>
      <c r="C2" s="10"/>
      <c r="D2" s="13"/>
      <c r="E2" s="10"/>
      <c r="F2" s="27"/>
      <c r="G2" s="19"/>
    </row>
    <row r="3" spans="1:7" ht="12.75">
      <c r="A3" s="4" t="s">
        <v>1</v>
      </c>
      <c r="B3" s="8"/>
      <c r="C3" s="33" t="s">
        <v>403</v>
      </c>
      <c r="D3" s="30"/>
      <c r="E3" s="11"/>
      <c r="F3" s="28"/>
      <c r="G3" s="20"/>
    </row>
    <row r="4" spans="1:7" ht="12.75">
      <c r="A4" s="3" t="s">
        <v>8</v>
      </c>
      <c r="B4" s="7"/>
      <c r="C4" s="34">
        <v>43784500</v>
      </c>
      <c r="D4" s="13"/>
      <c r="E4" s="10"/>
      <c r="F4" s="27"/>
      <c r="G4" s="19"/>
    </row>
    <row r="5" spans="1:7" ht="12.75">
      <c r="A5" s="3"/>
      <c r="B5" s="7"/>
      <c r="C5" s="10"/>
      <c r="D5" s="13"/>
      <c r="E5" s="10"/>
      <c r="F5" s="27"/>
      <c r="G5" s="19"/>
    </row>
    <row r="6" spans="1:7" ht="12.75">
      <c r="A6" s="3"/>
      <c r="B6" s="7"/>
      <c r="C6" s="11" t="s">
        <v>25</v>
      </c>
      <c r="D6" s="30" t="s">
        <v>27</v>
      </c>
      <c r="E6" s="11" t="s">
        <v>28</v>
      </c>
      <c r="F6" s="28" t="s">
        <v>29</v>
      </c>
      <c r="G6" s="20" t="s">
        <v>31</v>
      </c>
    </row>
    <row r="7" spans="1:7" ht="12.75">
      <c r="A7" s="3" t="s">
        <v>15</v>
      </c>
      <c r="B7" t="s">
        <v>412</v>
      </c>
      <c r="C7">
        <v>461</v>
      </c>
      <c r="D7" s="18">
        <v>0.365</v>
      </c>
      <c r="E7" s="13">
        <v>0.455</v>
      </c>
      <c r="F7" s="27">
        <f>D7*E7</f>
        <v>0.166075</v>
      </c>
      <c r="G7" s="21">
        <f aca="true" t="shared" si="0" ref="G7:G24">(C7)*F7</f>
        <v>76.560575</v>
      </c>
    </row>
    <row r="8" spans="1:7" ht="12.75">
      <c r="A8" s="3"/>
      <c r="B8" t="s">
        <v>418</v>
      </c>
      <c r="C8">
        <v>116</v>
      </c>
      <c r="D8" s="18">
        <v>0.364</v>
      </c>
      <c r="E8" s="13">
        <v>0.398</v>
      </c>
      <c r="F8" s="27">
        <f aca="true" t="shared" si="1" ref="F8:F24">D8*E8</f>
        <v>0.144872</v>
      </c>
      <c r="G8" s="21">
        <f t="shared" si="0"/>
        <v>16.805152</v>
      </c>
    </row>
    <row r="9" spans="1:7" ht="12.75">
      <c r="A9" s="3"/>
      <c r="B9" t="s">
        <v>404</v>
      </c>
      <c r="C9">
        <v>62</v>
      </c>
      <c r="D9" s="18">
        <v>0.358</v>
      </c>
      <c r="E9" s="13">
        <v>0.433</v>
      </c>
      <c r="F9" s="27">
        <f t="shared" si="1"/>
        <v>0.15501399999999999</v>
      </c>
      <c r="G9" s="21">
        <f t="shared" si="0"/>
        <v>9.610868</v>
      </c>
    </row>
    <row r="10" spans="1:7" ht="12.75">
      <c r="A10" s="3"/>
      <c r="B10" t="s">
        <v>414</v>
      </c>
      <c r="C10">
        <v>495</v>
      </c>
      <c r="D10" s="18">
        <v>0.338</v>
      </c>
      <c r="E10" s="14">
        <v>0.472</v>
      </c>
      <c r="F10" s="27">
        <f t="shared" si="1"/>
        <v>0.159536</v>
      </c>
      <c r="G10" s="21">
        <f t="shared" si="0"/>
        <v>78.97032</v>
      </c>
    </row>
    <row r="11" spans="1:7" ht="12.75">
      <c r="A11" s="3"/>
      <c r="B11" t="s">
        <v>410</v>
      </c>
      <c r="C11">
        <v>299</v>
      </c>
      <c r="D11" s="18">
        <v>0.338</v>
      </c>
      <c r="E11" s="14">
        <v>0.486</v>
      </c>
      <c r="F11" s="27">
        <f t="shared" si="1"/>
        <v>0.164268</v>
      </c>
      <c r="G11" s="21">
        <f t="shared" si="0"/>
        <v>49.116132</v>
      </c>
    </row>
    <row r="12" spans="1:7" ht="12.75">
      <c r="A12" s="3"/>
      <c r="B12" t="s">
        <v>416</v>
      </c>
      <c r="C12">
        <v>93</v>
      </c>
      <c r="D12" s="18">
        <v>0.337</v>
      </c>
      <c r="E12" s="14">
        <v>0.578</v>
      </c>
      <c r="F12" s="27">
        <f t="shared" si="1"/>
        <v>0.194786</v>
      </c>
      <c r="G12" s="21">
        <f t="shared" si="0"/>
        <v>18.115098</v>
      </c>
    </row>
    <row r="13" spans="1:7" ht="12.75">
      <c r="A13" s="3"/>
      <c r="B13" t="s">
        <v>407</v>
      </c>
      <c r="C13">
        <v>451</v>
      </c>
      <c r="D13" s="18">
        <v>0.335</v>
      </c>
      <c r="E13" s="14">
        <v>0.539</v>
      </c>
      <c r="F13" s="27">
        <f t="shared" si="1"/>
        <v>0.18056500000000003</v>
      </c>
      <c r="G13" s="21">
        <f t="shared" si="0"/>
        <v>81.43481500000001</v>
      </c>
    </row>
    <row r="14" spans="1:7" ht="12.75">
      <c r="A14" s="3"/>
      <c r="B14" t="s">
        <v>419</v>
      </c>
      <c r="C14">
        <v>286</v>
      </c>
      <c r="D14" s="18">
        <v>0.332</v>
      </c>
      <c r="E14" s="14">
        <v>0.335</v>
      </c>
      <c r="F14" s="27">
        <f t="shared" si="1"/>
        <v>0.11122000000000001</v>
      </c>
      <c r="G14" s="21">
        <f t="shared" si="0"/>
        <v>31.808920000000004</v>
      </c>
    </row>
    <row r="15" spans="1:7" ht="12.75">
      <c r="A15" s="3"/>
      <c r="B15" t="s">
        <v>420</v>
      </c>
      <c r="C15">
        <v>509</v>
      </c>
      <c r="D15" s="18">
        <v>0.324</v>
      </c>
      <c r="E15" s="14">
        <v>0.433</v>
      </c>
      <c r="F15" s="27">
        <f t="shared" si="1"/>
        <v>0.140292</v>
      </c>
      <c r="G15" s="21">
        <f t="shared" si="0"/>
        <v>71.408628</v>
      </c>
    </row>
    <row r="16" spans="1:7" ht="12.75">
      <c r="A16" s="3"/>
      <c r="B16" t="s">
        <v>405</v>
      </c>
      <c r="C16">
        <v>409</v>
      </c>
      <c r="D16" s="18">
        <v>0.322</v>
      </c>
      <c r="E16" s="14">
        <v>0.431</v>
      </c>
      <c r="F16" s="27">
        <f t="shared" si="1"/>
        <v>0.138782</v>
      </c>
      <c r="G16" s="21">
        <f t="shared" si="0"/>
        <v>56.761838</v>
      </c>
    </row>
    <row r="17" spans="1:7" ht="12.75">
      <c r="A17" s="3"/>
      <c r="B17" t="s">
        <v>406</v>
      </c>
      <c r="C17">
        <v>73</v>
      </c>
      <c r="D17" s="18">
        <v>0.32</v>
      </c>
      <c r="E17" s="14">
        <v>0.437</v>
      </c>
      <c r="F17" s="27">
        <f t="shared" si="1"/>
        <v>0.13984</v>
      </c>
      <c r="G17" s="21">
        <f t="shared" si="0"/>
        <v>10.208319999999999</v>
      </c>
    </row>
    <row r="18" spans="1:7" ht="12.75">
      <c r="A18" s="3"/>
      <c r="B18" t="s">
        <v>421</v>
      </c>
      <c r="C18">
        <v>42</v>
      </c>
      <c r="D18" s="18">
        <v>0.319</v>
      </c>
      <c r="E18" s="14">
        <v>0.244</v>
      </c>
      <c r="F18" s="27">
        <f t="shared" si="1"/>
        <v>0.077836</v>
      </c>
      <c r="G18" s="21">
        <f t="shared" si="0"/>
        <v>3.2691120000000002</v>
      </c>
    </row>
    <row r="19" spans="1:7" ht="12.75">
      <c r="A19" s="3"/>
      <c r="B19" t="s">
        <v>408</v>
      </c>
      <c r="C19">
        <v>517</v>
      </c>
      <c r="D19" s="18">
        <v>0.318</v>
      </c>
      <c r="E19" s="14">
        <v>0.371</v>
      </c>
      <c r="F19" s="27">
        <f t="shared" si="1"/>
        <v>0.117978</v>
      </c>
      <c r="G19" s="21">
        <f t="shared" si="0"/>
        <v>60.994626</v>
      </c>
    </row>
    <row r="20" spans="1:7" ht="12.75">
      <c r="A20" s="3"/>
      <c r="B20" t="s">
        <v>411</v>
      </c>
      <c r="C20">
        <v>346</v>
      </c>
      <c r="D20" s="18">
        <v>0.316</v>
      </c>
      <c r="E20" s="14">
        <v>0.527</v>
      </c>
      <c r="F20" s="27">
        <f t="shared" si="1"/>
        <v>0.166532</v>
      </c>
      <c r="G20" s="21">
        <f t="shared" si="0"/>
        <v>57.62007200000001</v>
      </c>
    </row>
    <row r="21" spans="1:7" ht="12.75">
      <c r="A21" s="3"/>
      <c r="B21" t="s">
        <v>409</v>
      </c>
      <c r="C21">
        <v>347</v>
      </c>
      <c r="D21" s="18">
        <v>0.313</v>
      </c>
      <c r="E21" s="14">
        <v>0.404</v>
      </c>
      <c r="F21" s="27">
        <f t="shared" si="1"/>
        <v>0.126452</v>
      </c>
      <c r="G21" s="21">
        <f t="shared" si="0"/>
        <v>43.878844</v>
      </c>
    </row>
    <row r="22" spans="1:7" ht="12.75">
      <c r="A22" s="3"/>
      <c r="B22" t="s">
        <v>422</v>
      </c>
      <c r="C22">
        <v>356</v>
      </c>
      <c r="D22" s="18">
        <v>0.303</v>
      </c>
      <c r="E22" s="14">
        <v>0.379</v>
      </c>
      <c r="F22" s="27">
        <f t="shared" si="1"/>
        <v>0.114837</v>
      </c>
      <c r="G22" s="21">
        <f t="shared" si="0"/>
        <v>40.881972</v>
      </c>
    </row>
    <row r="23" spans="1:7" ht="12.75">
      <c r="A23" s="3"/>
      <c r="B23" t="s">
        <v>415</v>
      </c>
      <c r="C23">
        <v>505</v>
      </c>
      <c r="D23" s="18">
        <v>0.299</v>
      </c>
      <c r="E23" s="13">
        <v>0.418</v>
      </c>
      <c r="F23" s="27">
        <f t="shared" si="1"/>
        <v>0.124982</v>
      </c>
      <c r="G23" s="21">
        <f t="shared" si="0"/>
        <v>63.11591</v>
      </c>
    </row>
    <row r="24" spans="2:7" ht="12.75">
      <c r="B24" t="s">
        <v>423</v>
      </c>
      <c r="C24">
        <v>201</v>
      </c>
      <c r="D24" s="18">
        <v>0.287</v>
      </c>
      <c r="E24" s="25">
        <v>0.405</v>
      </c>
      <c r="F24" s="29">
        <f t="shared" si="1"/>
        <v>0.116235</v>
      </c>
      <c r="G24" s="22">
        <f t="shared" si="0"/>
        <v>23.363235</v>
      </c>
    </row>
    <row r="25" spans="2:7" ht="12.75">
      <c r="B25" t="s">
        <v>74</v>
      </c>
      <c r="C25">
        <v>43</v>
      </c>
      <c r="D25" s="18">
        <v>0.273</v>
      </c>
      <c r="E25" s="25">
        <v>0.381</v>
      </c>
      <c r="F25" s="29">
        <f>D25*E25</f>
        <v>0.10401300000000001</v>
      </c>
      <c r="G25" s="22">
        <f>(C25)*F25</f>
        <v>4.472559</v>
      </c>
    </row>
    <row r="26" spans="2:7" ht="12.75">
      <c r="B26" t="s">
        <v>424</v>
      </c>
      <c r="C26">
        <v>624</v>
      </c>
      <c r="D26" s="18">
        <v>0.272</v>
      </c>
      <c r="E26" s="25">
        <v>0.455</v>
      </c>
      <c r="F26" s="29">
        <f>D26*E26</f>
        <v>0.12376000000000001</v>
      </c>
      <c r="G26" s="22">
        <f>(C26)*F26</f>
        <v>77.22624</v>
      </c>
    </row>
    <row r="27" spans="2:7" ht="12.75">
      <c r="B27" t="s">
        <v>413</v>
      </c>
      <c r="C27">
        <v>227</v>
      </c>
      <c r="D27" s="18">
        <v>0.271</v>
      </c>
      <c r="E27" s="25">
        <v>0.373</v>
      </c>
      <c r="F27" s="29">
        <f>D27*E27</f>
        <v>0.101083</v>
      </c>
      <c r="G27" s="22">
        <f>(C27)*F27</f>
        <v>22.945841</v>
      </c>
    </row>
    <row r="28" spans="2:7" ht="12.75">
      <c r="B28" t="s">
        <v>425</v>
      </c>
      <c r="C28">
        <v>20</v>
      </c>
      <c r="D28" s="18">
        <v>0.158</v>
      </c>
      <c r="E28" s="25">
        <v>0.158</v>
      </c>
      <c r="F28" s="29">
        <f>D28*E28</f>
        <v>0.024964</v>
      </c>
      <c r="G28" s="22">
        <f>(C28)*F28</f>
        <v>0.49928</v>
      </c>
    </row>
    <row r="29" spans="2:7" ht="12.75">
      <c r="B29" t="s">
        <v>417</v>
      </c>
      <c r="C29">
        <v>9</v>
      </c>
      <c r="D29" s="18">
        <v>0.111</v>
      </c>
      <c r="E29" s="25">
        <v>0.222</v>
      </c>
      <c r="F29" s="29">
        <f>D29*E29</f>
        <v>0.024642</v>
      </c>
      <c r="G29" s="22">
        <f>(C29)*F29</f>
        <v>0.221778</v>
      </c>
    </row>
    <row r="30" spans="3:7" ht="12.75">
      <c r="C30" s="10"/>
      <c r="D30" s="18"/>
      <c r="E30" s="26"/>
      <c r="F30" s="29"/>
      <c r="G30" s="22"/>
    </row>
    <row r="31" spans="3:7" ht="12.75">
      <c r="C31" s="26"/>
      <c r="D31" s="18"/>
      <c r="E31" s="26"/>
      <c r="F31" s="24"/>
      <c r="G31" s="22"/>
    </row>
    <row r="32" spans="1:7" ht="12.75">
      <c r="A32" s="3" t="s">
        <v>32</v>
      </c>
      <c r="C32" s="10">
        <f>SUM(C7:C30)</f>
        <v>6491</v>
      </c>
      <c r="D32" s="13"/>
      <c r="E32" s="10"/>
      <c r="F32" s="27"/>
      <c r="G32" s="21">
        <f>SUM(G7:G30)</f>
        <v>899.2901350000001</v>
      </c>
    </row>
    <row r="33" spans="1:7" ht="12.75">
      <c r="A33" s="3" t="s">
        <v>33</v>
      </c>
      <c r="C33" s="10"/>
      <c r="D33" s="13"/>
      <c r="E33" s="10">
        <v>5640</v>
      </c>
      <c r="F33" s="27"/>
      <c r="G33" s="21">
        <f>G32*E33/C32</f>
        <v>781.3890558311509</v>
      </c>
    </row>
    <row r="34" spans="3:4" ht="12.75">
      <c r="C34" s="26"/>
      <c r="D34" s="18"/>
    </row>
    <row r="35" spans="3:4" ht="12.75">
      <c r="C35" s="26"/>
      <c r="D35" s="18"/>
    </row>
    <row r="36" spans="3:7" ht="12.75">
      <c r="C36" s="35" t="s">
        <v>144</v>
      </c>
      <c r="D36" s="36" t="s">
        <v>146</v>
      </c>
      <c r="E36" s="6" t="s">
        <v>145</v>
      </c>
      <c r="F36" s="6"/>
      <c r="G36" s="6"/>
    </row>
    <row r="37" spans="1:5" ht="12.75">
      <c r="A37" t="s">
        <v>143</v>
      </c>
      <c r="B37" t="s">
        <v>434</v>
      </c>
      <c r="C37">
        <v>30</v>
      </c>
      <c r="D37" s="37">
        <v>1.26</v>
      </c>
      <c r="E37" s="38">
        <f>C37*D37/9</f>
        <v>4.199999999999999</v>
      </c>
    </row>
    <row r="38" spans="2:5" ht="12.75">
      <c r="B38" t="s">
        <v>426</v>
      </c>
      <c r="C38">
        <v>45</v>
      </c>
      <c r="D38" s="37">
        <v>2.23</v>
      </c>
      <c r="E38" s="38">
        <f aca="true" t="shared" si="2" ref="E38:E53">C38*D38/9</f>
        <v>11.149999999999999</v>
      </c>
    </row>
    <row r="39" spans="2:5" ht="12.75">
      <c r="B39" t="s">
        <v>427</v>
      </c>
      <c r="C39">
        <v>42</v>
      </c>
      <c r="D39" s="37">
        <v>3.27</v>
      </c>
      <c r="E39" s="38">
        <f t="shared" si="2"/>
        <v>15.26</v>
      </c>
    </row>
    <row r="40" spans="2:5" ht="12.75">
      <c r="B40" t="s">
        <v>428</v>
      </c>
      <c r="C40">
        <v>244</v>
      </c>
      <c r="D40" s="37">
        <v>3.49</v>
      </c>
      <c r="E40" s="38">
        <f t="shared" si="2"/>
        <v>94.61777777777779</v>
      </c>
    </row>
    <row r="41" spans="2:5" ht="12.75">
      <c r="B41" t="s">
        <v>429</v>
      </c>
      <c r="C41">
        <v>49</v>
      </c>
      <c r="D41" s="37">
        <v>3.59</v>
      </c>
      <c r="E41" s="38">
        <f t="shared" si="2"/>
        <v>19.545555555555556</v>
      </c>
    </row>
    <row r="42" spans="2:5" ht="12.75">
      <c r="B42" t="s">
        <v>430</v>
      </c>
      <c r="C42">
        <v>144</v>
      </c>
      <c r="D42" s="37">
        <v>3.72</v>
      </c>
      <c r="E42" s="38">
        <f t="shared" si="2"/>
        <v>59.52000000000001</v>
      </c>
    </row>
    <row r="43" spans="2:5" ht="12.75">
      <c r="B43" t="s">
        <v>435</v>
      </c>
      <c r="C43">
        <v>24</v>
      </c>
      <c r="D43" s="37">
        <v>3.91</v>
      </c>
      <c r="E43" s="38">
        <f t="shared" si="2"/>
        <v>10.426666666666668</v>
      </c>
    </row>
    <row r="44" spans="2:5" ht="12.75">
      <c r="B44" t="s">
        <v>436</v>
      </c>
      <c r="C44">
        <v>133</v>
      </c>
      <c r="D44" s="37">
        <v>4.24</v>
      </c>
      <c r="E44" s="38">
        <f t="shared" si="2"/>
        <v>62.65777777777779</v>
      </c>
    </row>
    <row r="45" spans="2:5" ht="12.75">
      <c r="B45" t="s">
        <v>437</v>
      </c>
      <c r="C45">
        <v>170</v>
      </c>
      <c r="D45" s="37">
        <v>4.59</v>
      </c>
      <c r="E45" s="38">
        <f t="shared" si="2"/>
        <v>86.69999999999999</v>
      </c>
    </row>
    <row r="46" spans="2:5" ht="12.75">
      <c r="B46" t="s">
        <v>431</v>
      </c>
      <c r="C46">
        <v>65</v>
      </c>
      <c r="D46" s="37">
        <v>4.71</v>
      </c>
      <c r="E46" s="38">
        <f t="shared" si="2"/>
        <v>34.016666666666666</v>
      </c>
    </row>
    <row r="47" spans="2:5" ht="12.75">
      <c r="B47" t="s">
        <v>432</v>
      </c>
      <c r="C47">
        <v>72</v>
      </c>
      <c r="D47" s="37">
        <v>4.76</v>
      </c>
      <c r="E47" s="38">
        <f t="shared" si="2"/>
        <v>38.08</v>
      </c>
    </row>
    <row r="48" spans="2:5" ht="12.75">
      <c r="B48" t="s">
        <v>438</v>
      </c>
      <c r="C48">
        <v>188</v>
      </c>
      <c r="D48" s="37">
        <v>4.81</v>
      </c>
      <c r="E48" s="38">
        <f t="shared" si="2"/>
        <v>100.47555555555556</v>
      </c>
    </row>
    <row r="49" spans="2:5" ht="12.75">
      <c r="B49" t="s">
        <v>439</v>
      </c>
      <c r="C49">
        <v>74</v>
      </c>
      <c r="D49" s="37">
        <v>5.02</v>
      </c>
      <c r="E49" s="38">
        <f t="shared" si="2"/>
        <v>41.27555555555555</v>
      </c>
    </row>
    <row r="50" spans="2:5" ht="12.75">
      <c r="B50" t="s">
        <v>440</v>
      </c>
      <c r="C50">
        <v>80</v>
      </c>
      <c r="D50" s="37">
        <v>5.1</v>
      </c>
      <c r="E50" s="38">
        <f t="shared" si="2"/>
        <v>45.333333333333336</v>
      </c>
    </row>
    <row r="51" spans="2:5" ht="12.75">
      <c r="B51" t="s">
        <v>433</v>
      </c>
      <c r="C51">
        <v>188</v>
      </c>
      <c r="D51" s="37">
        <v>5.7</v>
      </c>
      <c r="E51" s="38">
        <f t="shared" si="2"/>
        <v>119.06666666666668</v>
      </c>
    </row>
    <row r="52" spans="2:5" ht="12.75">
      <c r="B52" t="s">
        <v>441</v>
      </c>
      <c r="C52">
        <v>47</v>
      </c>
      <c r="D52" s="37">
        <v>9.32</v>
      </c>
      <c r="E52" s="38">
        <f t="shared" si="2"/>
        <v>48.67111111111112</v>
      </c>
    </row>
    <row r="53" spans="2:5" ht="12.75">
      <c r="B53" t="s">
        <v>442</v>
      </c>
      <c r="C53">
        <v>10</v>
      </c>
      <c r="D53" s="37">
        <v>9.39</v>
      </c>
      <c r="E53" s="38">
        <f t="shared" si="2"/>
        <v>10.433333333333334</v>
      </c>
    </row>
    <row r="54" spans="4:5" ht="12.75">
      <c r="D54" s="37"/>
      <c r="E54" s="38"/>
    </row>
    <row r="55" spans="4:5" ht="12.75">
      <c r="D55" s="37"/>
      <c r="E55" s="38"/>
    </row>
    <row r="56" spans="4:5" ht="12.75">
      <c r="D56" s="37"/>
      <c r="E56" s="38"/>
    </row>
    <row r="57" spans="4:5" ht="12.75">
      <c r="D57" s="37"/>
      <c r="E57" s="38"/>
    </row>
    <row r="58" spans="3:5" ht="12.75">
      <c r="C58" s="26"/>
      <c r="D58" s="37"/>
      <c r="E58" s="38"/>
    </row>
    <row r="59" spans="3:5" ht="12.75">
      <c r="C59" s="26"/>
      <c r="D59" s="37"/>
      <c r="E59" s="38"/>
    </row>
    <row r="60" spans="3:4" ht="12.75">
      <c r="C60" s="26"/>
      <c r="D60" s="37"/>
    </row>
    <row r="61" spans="3:5" ht="12.75">
      <c r="C61" s="26">
        <f>SUM(C37:C60)</f>
        <v>1605</v>
      </c>
      <c r="D61" s="37"/>
      <c r="E61" s="38">
        <f>SUM(E37:E60)</f>
        <v>801.4300000000001</v>
      </c>
    </row>
    <row r="62" spans="3:8" ht="12.75">
      <c r="C62" s="26">
        <v>1450</v>
      </c>
      <c r="D62" s="37"/>
      <c r="E62" s="38">
        <f>E61*C62/C61</f>
        <v>724.0333333333333</v>
      </c>
      <c r="F62">
        <v>72</v>
      </c>
      <c r="G62" s="38">
        <f>E62+F62</f>
        <v>796.0333333333333</v>
      </c>
      <c r="H62" s="38">
        <f>G33-G62</f>
        <v>-14.644277502182376</v>
      </c>
    </row>
    <row r="63" spans="3:4" ht="12.75">
      <c r="C63" s="26"/>
      <c r="D63" s="18"/>
    </row>
    <row r="64" spans="3:4" ht="12.75">
      <c r="C64" s="26"/>
      <c r="D64" s="18"/>
    </row>
    <row r="65" spans="3:4" ht="12.75">
      <c r="C65" s="26"/>
      <c r="D65" s="18"/>
    </row>
    <row r="66" spans="3:6" ht="12.75">
      <c r="C66" s="26" t="s">
        <v>281</v>
      </c>
      <c r="D66" s="18">
        <f>((G33*G33)/((G33*G33)+(G62*G62)))*162</f>
        <v>79.49617418743424</v>
      </c>
      <c r="F66" s="18"/>
    </row>
    <row r="67" spans="3:4" ht="12.75">
      <c r="C67" s="26" t="s">
        <v>282</v>
      </c>
      <c r="D67" s="18">
        <f>((G33*G33)/((G33*G33)+(G62*G62)))</f>
        <v>0.4907171246137916</v>
      </c>
    </row>
    <row r="68" spans="3:4" ht="12.75">
      <c r="C68" s="26"/>
      <c r="D68" s="18"/>
    </row>
    <row r="69" spans="3:4" ht="12.75">
      <c r="C69" s="26"/>
      <c r="D69" s="18"/>
    </row>
    <row r="70" spans="3:4" ht="12.75">
      <c r="C70" s="26"/>
      <c r="D70" s="18"/>
    </row>
    <row r="71" spans="3:4" ht="12.75">
      <c r="C71" s="26"/>
      <c r="D71" s="18"/>
    </row>
    <row r="72" spans="3:4" ht="12.75">
      <c r="C72" s="26"/>
      <c r="D72" s="18"/>
    </row>
    <row r="73" spans="3:4" ht="12.75">
      <c r="C73" s="26"/>
      <c r="D73" s="18"/>
    </row>
    <row r="74" spans="3:4" ht="12.75">
      <c r="C74" s="26"/>
      <c r="D74" s="18"/>
    </row>
    <row r="75" spans="3:4" ht="12.75">
      <c r="C75" s="26"/>
      <c r="D75" s="18"/>
    </row>
    <row r="76" spans="3:4" ht="12.75">
      <c r="C76" s="26"/>
      <c r="D76" s="18"/>
    </row>
    <row r="77" spans="3:4" ht="12.75">
      <c r="C77" s="26"/>
      <c r="D77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Bardos</dc:creator>
  <cp:keywords/>
  <dc:description/>
  <cp:lastModifiedBy>web-guru</cp:lastModifiedBy>
  <dcterms:created xsi:type="dcterms:W3CDTF">2005-02-16T12:49:52Z</dcterms:created>
  <dcterms:modified xsi:type="dcterms:W3CDTF">2005-03-12T15:23:32Z</dcterms:modified>
  <cp:category/>
  <cp:version/>
  <cp:contentType/>
  <cp:contentStatus/>
</cp:coreProperties>
</file>