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web\brassworld\database\Rosters\"/>
    </mc:Choice>
  </mc:AlternateContent>
  <bookViews>
    <workbookView xWindow="0" yWindow="0" windowWidth="25200" windowHeight="11250" firstSheet="1" activeTab="1"/>
  </bookViews>
  <sheets>
    <sheet name="W-L History" sheetId="11368" state="hidden" r:id="rId1"/>
    <sheet name="Cobb" sheetId="6" r:id="rId2"/>
    <sheet name="Ruth" sheetId="4" r:id="rId3"/>
    <sheet name="Aaron" sheetId="320" r:id="rId4"/>
    <sheet name="Mays" sheetId="11356" r:id="rId5"/>
    <sheet name="Players" sheetId="96" r:id="rId6"/>
    <sheet name="Cuts" sheetId="11372" state="hidden" r:id="rId7"/>
    <sheet name="TRX" sheetId="11357" r:id="rId8"/>
    <sheet name="Future TRX" sheetId="11371" r:id="rId9"/>
    <sheet name="Bank Detail" sheetId="11361" r:id="rId10"/>
    <sheet name="2017 Draft" sheetId="11378" r:id="rId11"/>
    <sheet name="2018 Draft" sheetId="11373" r:id="rId12"/>
    <sheet name="Ballpark" sheetId="14" r:id="rId13"/>
    <sheet name="Misc" sheetId="10188" r:id="rId14"/>
    <sheet name="General" sheetId="84" r:id="rId15"/>
  </sheets>
  <definedNames>
    <definedName name="_xlnm._FilterDatabase" localSheetId="9" hidden="1">'Bank Detail'!$A$30:$F$1200</definedName>
    <definedName name="_xlnm._FilterDatabase" localSheetId="6" hidden="1">Cuts!$A$1:$AD$165</definedName>
    <definedName name="_xlnm._FilterDatabase" localSheetId="5" hidden="1">Players!$A$1:$AE$1190</definedName>
    <definedName name="_xlnm.Print_Area" localSheetId="12">Ballpark!$A$1:$J$75</definedName>
    <definedName name="_xlnm.Print_Titles" localSheetId="12">Ballpark!$1:$3</definedName>
  </definedNames>
  <calcPr calcId="162913"/>
</workbook>
</file>

<file path=xl/calcChain.xml><?xml version="1.0" encoding="utf-8"?>
<calcChain xmlns="http://schemas.openxmlformats.org/spreadsheetml/2006/main">
  <c r="Q795" i="96" l="1"/>
  <c r="M795" i="96"/>
  <c r="P795" i="96" s="1"/>
  <c r="B795" i="96"/>
  <c r="C795" i="96"/>
  <c r="E795" i="96" s="1"/>
  <c r="B444" i="11372"/>
  <c r="C444" i="11372"/>
  <c r="E444" i="11372" s="1"/>
  <c r="M444" i="11372"/>
  <c r="P444" i="11372" s="1"/>
  <c r="N444" i="11372"/>
  <c r="Q444" i="11372"/>
  <c r="R444" i="11372"/>
  <c r="S444" i="11372"/>
  <c r="T444" i="11372"/>
  <c r="B443" i="11372"/>
  <c r="C443" i="11372"/>
  <c r="M443" i="11372"/>
  <c r="P443" i="11372" s="1"/>
  <c r="N443" i="11372"/>
  <c r="Q443" i="11372"/>
  <c r="R443" i="11372"/>
  <c r="S443" i="11372"/>
  <c r="T443" i="11372"/>
  <c r="I10" i="4"/>
  <c r="Q6" i="96"/>
  <c r="Q7" i="96"/>
  <c r="M7" i="96"/>
  <c r="P7" i="96" s="1"/>
  <c r="B7" i="96"/>
  <c r="C7" i="96"/>
  <c r="E7" i="96" s="1"/>
  <c r="O10" i="11356"/>
  <c r="Q609" i="96"/>
  <c r="M609" i="96"/>
  <c r="P609" i="96" s="1"/>
  <c r="B609" i="96"/>
  <c r="C609" i="96"/>
  <c r="D201" i="96"/>
  <c r="E201" i="96"/>
  <c r="M201" i="96"/>
  <c r="P201" i="96" s="1"/>
  <c r="N201" i="96"/>
  <c r="Q201" i="96"/>
  <c r="R201" i="96"/>
  <c r="S201" i="96"/>
  <c r="T201" i="96"/>
  <c r="T442" i="11372"/>
  <c r="S442" i="11372"/>
  <c r="R442" i="11372"/>
  <c r="Q442" i="11372"/>
  <c r="M442" i="11372"/>
  <c r="P442" i="11372" s="1"/>
  <c r="C442" i="11372"/>
  <c r="B442" i="11372"/>
  <c r="C10" i="6"/>
  <c r="B101" i="96"/>
  <c r="C101" i="96"/>
  <c r="M101" i="96"/>
  <c r="P101" i="96" s="1"/>
  <c r="Q101" i="96"/>
  <c r="R101" i="96"/>
  <c r="S101" i="96"/>
  <c r="T101" i="96"/>
  <c r="B694" i="96"/>
  <c r="C694" i="96"/>
  <c r="M694" i="96"/>
  <c r="P694" i="96" s="1"/>
  <c r="Q694" i="96"/>
  <c r="R694" i="96"/>
  <c r="S694" i="96"/>
  <c r="T694" i="96"/>
  <c r="T441" i="11372"/>
  <c r="S441" i="11372"/>
  <c r="R441" i="11372"/>
  <c r="Q441" i="11372"/>
  <c r="M441" i="11372"/>
  <c r="P441" i="11372" s="1"/>
  <c r="C441" i="11372"/>
  <c r="B441" i="11372"/>
  <c r="B1126" i="96"/>
  <c r="C1126" i="96"/>
  <c r="M1126" i="96"/>
  <c r="P1126" i="96" s="1"/>
  <c r="Q1126" i="96"/>
  <c r="R1126" i="96"/>
  <c r="S1126" i="96"/>
  <c r="T1126" i="96"/>
  <c r="B440" i="11372"/>
  <c r="C440" i="11372"/>
  <c r="M440" i="11372"/>
  <c r="P440" i="11372" s="1"/>
  <c r="N440" i="11372"/>
  <c r="Q440" i="11372"/>
  <c r="R440" i="11372"/>
  <c r="S440" i="11372"/>
  <c r="T440" i="11372"/>
  <c r="T439" i="11372"/>
  <c r="S439" i="11372"/>
  <c r="R439" i="11372"/>
  <c r="Q439" i="11372"/>
  <c r="N439" i="11372"/>
  <c r="M439" i="11372"/>
  <c r="P439" i="11372" s="1"/>
  <c r="C439" i="11372"/>
  <c r="B439" i="11372"/>
  <c r="B1075" i="96"/>
  <c r="C1075" i="96"/>
  <c r="M1075" i="96"/>
  <c r="P1075" i="96" s="1"/>
  <c r="Q1075" i="96"/>
  <c r="R1075" i="96"/>
  <c r="S1075" i="96"/>
  <c r="T1075" i="96"/>
  <c r="B657" i="96"/>
  <c r="C657" i="96"/>
  <c r="M657" i="96"/>
  <c r="P657" i="96" s="1"/>
  <c r="Q657" i="96"/>
  <c r="R657" i="96"/>
  <c r="S657" i="96"/>
  <c r="T657" i="96"/>
  <c r="O10" i="320"/>
  <c r="D83" i="96"/>
  <c r="E83" i="96"/>
  <c r="M83" i="96"/>
  <c r="P83" i="96" s="1"/>
  <c r="Q83" i="96"/>
  <c r="R83" i="96"/>
  <c r="S83" i="96"/>
  <c r="T83" i="96"/>
  <c r="T333" i="11372"/>
  <c r="S333" i="11372"/>
  <c r="R333" i="11372"/>
  <c r="Q333" i="11372"/>
  <c r="M333" i="11372"/>
  <c r="P333" i="11372" s="1"/>
  <c r="C333" i="11372"/>
  <c r="B333" i="11372"/>
  <c r="T277" i="11372"/>
  <c r="S277" i="11372"/>
  <c r="R277" i="11372"/>
  <c r="Q277" i="11372"/>
  <c r="N277" i="11372"/>
  <c r="M277" i="11372"/>
  <c r="P277" i="11372" s="1"/>
  <c r="C277" i="11372"/>
  <c r="B277" i="11372"/>
  <c r="S673" i="96"/>
  <c r="S674" i="96"/>
  <c r="R673" i="96"/>
  <c r="R674" i="96"/>
  <c r="Q673" i="96"/>
  <c r="Q674" i="96"/>
  <c r="M674" i="96"/>
  <c r="P674" i="96" s="1"/>
  <c r="B674" i="96"/>
  <c r="C674" i="96"/>
  <c r="Q1047" i="96"/>
  <c r="M1047" i="96"/>
  <c r="P1047" i="96" s="1"/>
  <c r="B1047" i="96"/>
  <c r="C1047" i="96"/>
  <c r="T263" i="11372"/>
  <c r="S263" i="11372"/>
  <c r="R263" i="11372"/>
  <c r="Q263" i="11372"/>
  <c r="N263" i="11372"/>
  <c r="M263" i="11372"/>
  <c r="P263" i="11372" s="1"/>
  <c r="C263" i="11372"/>
  <c r="B263" i="11372"/>
  <c r="T351" i="11372"/>
  <c r="S351" i="11372"/>
  <c r="R351" i="11372"/>
  <c r="Q351" i="11372"/>
  <c r="N351" i="11372"/>
  <c r="M351" i="11372"/>
  <c r="P351" i="11372" s="1"/>
  <c r="C351" i="11372"/>
  <c r="B351" i="11372"/>
  <c r="T218" i="11372"/>
  <c r="S218" i="11372"/>
  <c r="R218" i="11372"/>
  <c r="Q218" i="11372"/>
  <c r="N218" i="11372"/>
  <c r="M218" i="11372"/>
  <c r="P218" i="11372" s="1"/>
  <c r="C218" i="11372"/>
  <c r="B218" i="11372"/>
  <c r="N73" i="96"/>
  <c r="T269" i="11372"/>
  <c r="S269" i="11372"/>
  <c r="R269" i="11372"/>
  <c r="Q269" i="11372"/>
  <c r="N269" i="11372"/>
  <c r="M269" i="11372"/>
  <c r="P269" i="11372" s="1"/>
  <c r="C269" i="11372"/>
  <c r="B269" i="11372"/>
  <c r="Q1071" i="96"/>
  <c r="M1071" i="96"/>
  <c r="P1071" i="96" s="1"/>
  <c r="B1071" i="96"/>
  <c r="C1071" i="96"/>
  <c r="T36" i="11372"/>
  <c r="S36" i="11372"/>
  <c r="R36" i="11372"/>
  <c r="Q36" i="11372"/>
  <c r="N36" i="11372"/>
  <c r="M36" i="11372"/>
  <c r="P36" i="11372" s="1"/>
  <c r="C36" i="11372"/>
  <c r="B36" i="11372"/>
  <c r="B397" i="96"/>
  <c r="C397" i="96"/>
  <c r="M397" i="96"/>
  <c r="P397" i="96" s="1"/>
  <c r="Q397" i="96"/>
  <c r="R397" i="96"/>
  <c r="S397" i="96"/>
  <c r="T397" i="96"/>
  <c r="T425" i="11372"/>
  <c r="S425" i="11372"/>
  <c r="R425" i="11372"/>
  <c r="Q425" i="11372"/>
  <c r="N425" i="11372"/>
  <c r="M425" i="11372"/>
  <c r="P425" i="11372" s="1"/>
  <c r="C425" i="11372"/>
  <c r="B425" i="11372"/>
  <c r="T289" i="11372"/>
  <c r="S289" i="11372"/>
  <c r="R289" i="11372"/>
  <c r="Q289" i="11372"/>
  <c r="N289" i="11372"/>
  <c r="M289" i="11372"/>
  <c r="P289" i="11372" s="1"/>
  <c r="C289" i="11372"/>
  <c r="B289" i="11372"/>
  <c r="B647" i="96"/>
  <c r="C647" i="96"/>
  <c r="M647" i="96"/>
  <c r="P647" i="96" s="1"/>
  <c r="Q647" i="96"/>
  <c r="R647" i="96"/>
  <c r="S647" i="96"/>
  <c r="T647" i="96"/>
  <c r="T315" i="11372"/>
  <c r="S315" i="11372"/>
  <c r="R315" i="11372"/>
  <c r="Q315" i="11372"/>
  <c r="N315" i="11372"/>
  <c r="M315" i="11372"/>
  <c r="P315" i="11372" s="1"/>
  <c r="C315" i="11372"/>
  <c r="B315" i="11372"/>
  <c r="B1046" i="96"/>
  <c r="C1046" i="96"/>
  <c r="M1046" i="96"/>
  <c r="P1046" i="96" s="1"/>
  <c r="Q1046" i="96"/>
  <c r="R1046" i="96"/>
  <c r="S1046" i="96"/>
  <c r="T1046" i="96"/>
  <c r="M172" i="96"/>
  <c r="P172" i="96" s="1"/>
  <c r="C172" i="96"/>
  <c r="E172" i="96" s="1"/>
  <c r="Q172" i="96"/>
  <c r="R172" i="96"/>
  <c r="S172" i="96"/>
  <c r="T172" i="96"/>
  <c r="T899" i="96"/>
  <c r="T900" i="96"/>
  <c r="T901" i="96"/>
  <c r="T902" i="96"/>
  <c r="S899" i="96"/>
  <c r="S900" i="96"/>
  <c r="S901" i="96"/>
  <c r="S902" i="96"/>
  <c r="R899" i="96"/>
  <c r="R900" i="96"/>
  <c r="R901" i="96"/>
  <c r="Q900" i="96"/>
  <c r="B70" i="11372"/>
  <c r="C70" i="11372"/>
  <c r="M70" i="11372"/>
  <c r="P70" i="11372" s="1"/>
  <c r="Q70" i="11372"/>
  <c r="R70" i="11372"/>
  <c r="S70" i="11372"/>
  <c r="T70" i="11372"/>
  <c r="B1042" i="96"/>
  <c r="C1042" i="96"/>
  <c r="M1042" i="96"/>
  <c r="P1042" i="96" s="1"/>
  <c r="Q1042" i="96"/>
  <c r="R1042" i="96"/>
  <c r="S1042" i="96"/>
  <c r="T1042" i="96"/>
  <c r="B96" i="11372"/>
  <c r="C96" i="11372"/>
  <c r="M96" i="11372"/>
  <c r="P96" i="11372" s="1"/>
  <c r="Q96" i="11372"/>
  <c r="R96" i="11372"/>
  <c r="S96" i="11372"/>
  <c r="T96" i="11372"/>
  <c r="C362" i="96"/>
  <c r="E362" i="96" s="1"/>
  <c r="M362" i="96"/>
  <c r="P362" i="96" s="1"/>
  <c r="Q362" i="96"/>
  <c r="R362" i="96"/>
  <c r="S362" i="96"/>
  <c r="T362" i="96"/>
  <c r="T286" i="11372"/>
  <c r="S286" i="11372"/>
  <c r="R286" i="11372"/>
  <c r="Q286" i="11372"/>
  <c r="N286" i="11372"/>
  <c r="M286" i="11372"/>
  <c r="P286" i="11372" s="1"/>
  <c r="C286" i="11372"/>
  <c r="B286" i="11372"/>
  <c r="T238" i="11372"/>
  <c r="S238" i="11372"/>
  <c r="R238" i="11372"/>
  <c r="Q238" i="11372"/>
  <c r="N238" i="11372"/>
  <c r="M238" i="11372"/>
  <c r="P238" i="11372" s="1"/>
  <c r="C238" i="11372"/>
  <c r="B238" i="11372"/>
  <c r="B150" i="11372"/>
  <c r="C150" i="11372"/>
  <c r="M150" i="11372"/>
  <c r="P150" i="11372" s="1"/>
  <c r="N150" i="11372"/>
  <c r="Q150" i="11372"/>
  <c r="R150" i="11372"/>
  <c r="S150" i="11372"/>
  <c r="T150" i="11372"/>
  <c r="B29" i="11372"/>
  <c r="C29" i="11372"/>
  <c r="M29" i="11372"/>
  <c r="P29" i="11372" s="1"/>
  <c r="N29" i="11372"/>
  <c r="Q29" i="11372"/>
  <c r="R29" i="11372"/>
  <c r="S29" i="11372"/>
  <c r="T29" i="11372"/>
  <c r="T412" i="11372"/>
  <c r="S412" i="11372"/>
  <c r="R412" i="11372"/>
  <c r="Q412" i="11372"/>
  <c r="N412" i="11372"/>
  <c r="M412" i="11372"/>
  <c r="P412" i="11372" s="1"/>
  <c r="C412" i="11372"/>
  <c r="B412" i="11372"/>
  <c r="T349" i="11372"/>
  <c r="S349" i="11372"/>
  <c r="R349" i="11372"/>
  <c r="Q349" i="11372"/>
  <c r="N349" i="11372"/>
  <c r="M349" i="11372"/>
  <c r="P349" i="11372" s="1"/>
  <c r="C349" i="11372"/>
  <c r="B349" i="11372"/>
  <c r="T356" i="11372"/>
  <c r="S356" i="11372"/>
  <c r="R356" i="11372"/>
  <c r="Q356" i="11372"/>
  <c r="N356" i="11372"/>
  <c r="M356" i="11372"/>
  <c r="P356" i="11372" s="1"/>
  <c r="C356" i="11372"/>
  <c r="B356" i="11372"/>
  <c r="T426" i="11372"/>
  <c r="S426" i="11372"/>
  <c r="R426" i="11372"/>
  <c r="Q426" i="11372"/>
  <c r="N426" i="11372"/>
  <c r="M426" i="11372"/>
  <c r="P426" i="11372" s="1"/>
  <c r="C426" i="11372"/>
  <c r="B426" i="11372"/>
  <c r="T413" i="11372"/>
  <c r="S413" i="11372"/>
  <c r="R413" i="11372"/>
  <c r="Q413" i="11372"/>
  <c r="N413" i="11372"/>
  <c r="M413" i="11372"/>
  <c r="P413" i="11372" s="1"/>
  <c r="C413" i="11372"/>
  <c r="B413" i="11372"/>
  <c r="T368" i="11372"/>
  <c r="S368" i="11372"/>
  <c r="R368" i="11372"/>
  <c r="Q368" i="11372"/>
  <c r="N368" i="11372"/>
  <c r="M368" i="11372"/>
  <c r="P368" i="11372" s="1"/>
  <c r="C368" i="11372"/>
  <c r="B368" i="11372"/>
  <c r="B64" i="11372"/>
  <c r="C64" i="11372"/>
  <c r="M64" i="11372"/>
  <c r="P64" i="11372" s="1"/>
  <c r="N64" i="11372"/>
  <c r="Q64" i="11372"/>
  <c r="R64" i="11372"/>
  <c r="S64" i="11372"/>
  <c r="T64" i="11372"/>
  <c r="B21" i="11372"/>
  <c r="C21" i="11372"/>
  <c r="M21" i="11372"/>
  <c r="P21" i="11372" s="1"/>
  <c r="N21" i="11372"/>
  <c r="Q21" i="11372"/>
  <c r="R21" i="11372"/>
  <c r="S21" i="11372"/>
  <c r="T21" i="11372"/>
  <c r="B114" i="11372"/>
  <c r="C114" i="11372"/>
  <c r="M114" i="11372"/>
  <c r="P114" i="11372" s="1"/>
  <c r="N114" i="11372"/>
  <c r="Q114" i="11372"/>
  <c r="R114" i="11372"/>
  <c r="S114" i="11372"/>
  <c r="T114" i="11372"/>
  <c r="T310" i="11372"/>
  <c r="S310" i="11372"/>
  <c r="R310" i="11372"/>
  <c r="Q310" i="11372"/>
  <c r="N310" i="11372"/>
  <c r="M310" i="11372"/>
  <c r="P310" i="11372" s="1"/>
  <c r="C310" i="11372"/>
  <c r="B310" i="11372"/>
  <c r="T297" i="11372"/>
  <c r="S297" i="11372"/>
  <c r="R297" i="11372"/>
  <c r="Q297" i="11372"/>
  <c r="N297" i="11372"/>
  <c r="M297" i="11372"/>
  <c r="P297" i="11372" s="1"/>
  <c r="C297" i="11372"/>
  <c r="B297" i="11372"/>
  <c r="B53" i="11372"/>
  <c r="C53" i="11372"/>
  <c r="M53" i="11372"/>
  <c r="P53" i="11372" s="1"/>
  <c r="N53" i="11372"/>
  <c r="Q53" i="11372"/>
  <c r="R53" i="11372"/>
  <c r="S53" i="11372"/>
  <c r="T53" i="11372"/>
  <c r="T379" i="11372"/>
  <c r="S379" i="11372"/>
  <c r="R379" i="11372"/>
  <c r="Q379" i="11372"/>
  <c r="M379" i="11372"/>
  <c r="P379" i="11372" s="1"/>
  <c r="C379" i="11372"/>
  <c r="B379" i="11372"/>
  <c r="T429" i="11372"/>
  <c r="S429" i="11372"/>
  <c r="R429" i="11372"/>
  <c r="Q429" i="11372"/>
  <c r="N429" i="11372"/>
  <c r="M429" i="11372"/>
  <c r="P429" i="11372" s="1"/>
  <c r="C429" i="11372"/>
  <c r="B429" i="11372"/>
  <c r="T325" i="11372"/>
  <c r="S325" i="11372"/>
  <c r="R325" i="11372"/>
  <c r="Q325" i="11372"/>
  <c r="M325" i="11372"/>
  <c r="P325" i="11372" s="1"/>
  <c r="C325" i="11372"/>
  <c r="B325" i="11372"/>
  <c r="T254" i="11372"/>
  <c r="S254" i="11372"/>
  <c r="R254" i="11372"/>
  <c r="Q254" i="11372"/>
  <c r="N254" i="11372"/>
  <c r="M254" i="11372"/>
  <c r="P254" i="11372" s="1"/>
  <c r="C254" i="11372"/>
  <c r="B254" i="11372"/>
  <c r="O10" i="4"/>
  <c r="T300" i="11372"/>
  <c r="S300" i="11372"/>
  <c r="R300" i="11372"/>
  <c r="Q300" i="11372"/>
  <c r="N300" i="11372"/>
  <c r="M300" i="11372"/>
  <c r="P300" i="11372" s="1"/>
  <c r="C300" i="11372"/>
  <c r="B300" i="11372"/>
  <c r="T316" i="11372"/>
  <c r="S316" i="11372"/>
  <c r="R316" i="11372"/>
  <c r="Q316" i="11372"/>
  <c r="N316" i="11372"/>
  <c r="M316" i="11372"/>
  <c r="P316" i="11372" s="1"/>
  <c r="C316" i="11372"/>
  <c r="B316" i="11372"/>
  <c r="T296" i="11372"/>
  <c r="S296" i="11372"/>
  <c r="R296" i="11372"/>
  <c r="Q296" i="11372"/>
  <c r="N296" i="11372"/>
  <c r="M296" i="11372"/>
  <c r="P296" i="11372" s="1"/>
  <c r="C296" i="11372"/>
  <c r="B296" i="11372"/>
  <c r="T353" i="11372"/>
  <c r="S353" i="11372"/>
  <c r="R353" i="11372"/>
  <c r="Q353" i="11372"/>
  <c r="N353" i="11372"/>
  <c r="M353" i="11372"/>
  <c r="P353" i="11372" s="1"/>
  <c r="C353" i="11372"/>
  <c r="B353" i="11372"/>
  <c r="T323" i="11372"/>
  <c r="S323" i="11372"/>
  <c r="R323" i="11372"/>
  <c r="Q323" i="11372"/>
  <c r="N323" i="11372"/>
  <c r="M323" i="11372"/>
  <c r="P323" i="11372" s="1"/>
  <c r="C323" i="11372"/>
  <c r="B323" i="11372"/>
  <c r="T399" i="11372"/>
  <c r="S399" i="11372"/>
  <c r="R399" i="11372"/>
  <c r="Q399" i="11372"/>
  <c r="N399" i="11372"/>
  <c r="M399" i="11372"/>
  <c r="P399" i="11372" s="1"/>
  <c r="C399" i="11372"/>
  <c r="B399" i="11372"/>
  <c r="T262" i="11372"/>
  <c r="S262" i="11372"/>
  <c r="R262" i="11372"/>
  <c r="Q262" i="11372"/>
  <c r="M262" i="11372"/>
  <c r="P262" i="11372" s="1"/>
  <c r="C262" i="11372"/>
  <c r="B262" i="11372"/>
  <c r="T360" i="11372"/>
  <c r="S360" i="11372"/>
  <c r="R360" i="11372"/>
  <c r="Q360" i="11372"/>
  <c r="N360" i="11372"/>
  <c r="M360" i="11372"/>
  <c r="P360" i="11372" s="1"/>
  <c r="C360" i="11372"/>
  <c r="B360" i="11372"/>
  <c r="B54" i="11372"/>
  <c r="C54" i="11372"/>
  <c r="M54" i="11372"/>
  <c r="P54" i="11372" s="1"/>
  <c r="N54" i="11372"/>
  <c r="Q54" i="11372"/>
  <c r="R54" i="11372"/>
  <c r="S54" i="11372"/>
  <c r="T54" i="11372"/>
  <c r="T311" i="11372"/>
  <c r="S311" i="11372"/>
  <c r="R311" i="11372"/>
  <c r="Q311" i="11372"/>
  <c r="N311" i="11372"/>
  <c r="M311" i="11372"/>
  <c r="P311" i="11372" s="1"/>
  <c r="C311" i="11372"/>
  <c r="B311" i="11372"/>
  <c r="T293" i="11372"/>
  <c r="S293" i="11372"/>
  <c r="R293" i="11372"/>
  <c r="Q293" i="11372"/>
  <c r="N293" i="11372"/>
  <c r="M293" i="11372"/>
  <c r="P293" i="11372" s="1"/>
  <c r="C293" i="11372"/>
  <c r="B293" i="11372"/>
  <c r="T389" i="11372"/>
  <c r="S389" i="11372"/>
  <c r="R389" i="11372"/>
  <c r="Q389" i="11372"/>
  <c r="N389" i="11372"/>
  <c r="M389" i="11372"/>
  <c r="P389" i="11372" s="1"/>
  <c r="C389" i="11372"/>
  <c r="B389" i="11372"/>
  <c r="B152" i="11372"/>
  <c r="C152" i="11372"/>
  <c r="M152" i="11372"/>
  <c r="P152" i="11372" s="1"/>
  <c r="N152" i="11372"/>
  <c r="Q152" i="11372"/>
  <c r="R152" i="11372"/>
  <c r="S152" i="11372"/>
  <c r="T152" i="11372"/>
  <c r="T357" i="11372"/>
  <c r="S357" i="11372"/>
  <c r="R357" i="11372"/>
  <c r="Q357" i="11372"/>
  <c r="N357" i="11372"/>
  <c r="M357" i="11372"/>
  <c r="P357" i="11372" s="1"/>
  <c r="C357" i="11372"/>
  <c r="B357" i="11372"/>
  <c r="T403" i="11372"/>
  <c r="S403" i="11372"/>
  <c r="R403" i="11372"/>
  <c r="Q403" i="11372"/>
  <c r="N403" i="11372"/>
  <c r="M403" i="11372"/>
  <c r="P403" i="11372" s="1"/>
  <c r="C403" i="11372"/>
  <c r="B403" i="11372"/>
  <c r="T249" i="11372"/>
  <c r="S249" i="11372"/>
  <c r="R249" i="11372"/>
  <c r="Q249" i="11372"/>
  <c r="N249" i="11372"/>
  <c r="M249" i="11372"/>
  <c r="P249" i="11372" s="1"/>
  <c r="C249" i="11372"/>
  <c r="B249" i="11372"/>
  <c r="B109" i="11372"/>
  <c r="C109" i="11372"/>
  <c r="M109" i="11372"/>
  <c r="P109" i="11372" s="1"/>
  <c r="N109" i="11372"/>
  <c r="Q109" i="11372"/>
  <c r="R109" i="11372"/>
  <c r="S109" i="11372"/>
  <c r="T109" i="11372"/>
  <c r="T336" i="11372"/>
  <c r="S336" i="11372"/>
  <c r="R336" i="11372"/>
  <c r="Q336" i="11372"/>
  <c r="N336" i="11372"/>
  <c r="M336" i="11372"/>
  <c r="P336" i="11372" s="1"/>
  <c r="C336" i="11372"/>
  <c r="B336" i="11372"/>
  <c r="B49" i="11372"/>
  <c r="C49" i="11372"/>
  <c r="M49" i="11372"/>
  <c r="P49" i="11372" s="1"/>
  <c r="N49" i="11372"/>
  <c r="Q49" i="11372"/>
  <c r="R49" i="11372"/>
  <c r="S49" i="11372"/>
  <c r="T49" i="11372"/>
  <c r="B34" i="11372"/>
  <c r="C34" i="11372"/>
  <c r="M34" i="11372"/>
  <c r="P34" i="11372" s="1"/>
  <c r="N34" i="11372"/>
  <c r="Q34" i="11372"/>
  <c r="R34" i="11372"/>
  <c r="S34" i="11372"/>
  <c r="T34" i="11372"/>
  <c r="B14" i="11372"/>
  <c r="C14" i="11372"/>
  <c r="M14" i="11372"/>
  <c r="P14" i="11372" s="1"/>
  <c r="N14" i="11372"/>
  <c r="Q14" i="11372"/>
  <c r="R14" i="11372"/>
  <c r="S14" i="11372"/>
  <c r="T14" i="11372"/>
  <c r="T322" i="11372"/>
  <c r="S322" i="11372"/>
  <c r="R322" i="11372"/>
  <c r="Q322" i="11372"/>
  <c r="N322" i="11372"/>
  <c r="M322" i="11372"/>
  <c r="P322" i="11372" s="1"/>
  <c r="C322" i="11372"/>
  <c r="B322" i="11372"/>
  <c r="T418" i="11372"/>
  <c r="S418" i="11372"/>
  <c r="R418" i="11372"/>
  <c r="Q418" i="11372"/>
  <c r="N418" i="11372"/>
  <c r="M418" i="11372"/>
  <c r="P418" i="11372" s="1"/>
  <c r="C418" i="11372"/>
  <c r="B418" i="11372"/>
  <c r="T267" i="11372"/>
  <c r="S267" i="11372"/>
  <c r="R267" i="11372"/>
  <c r="Q267" i="11372"/>
  <c r="N267" i="11372"/>
  <c r="M267" i="11372"/>
  <c r="P267" i="11372" s="1"/>
  <c r="C267" i="11372"/>
  <c r="B267" i="11372"/>
  <c r="T266" i="11372"/>
  <c r="S266" i="11372"/>
  <c r="R266" i="11372"/>
  <c r="Q266" i="11372"/>
  <c r="N266" i="11372"/>
  <c r="M266" i="11372"/>
  <c r="P266" i="11372" s="1"/>
  <c r="C266" i="11372"/>
  <c r="B266" i="11372"/>
  <c r="T270" i="11372"/>
  <c r="S270" i="11372"/>
  <c r="R270" i="11372"/>
  <c r="Q270" i="11372"/>
  <c r="N270" i="11372"/>
  <c r="M270" i="11372"/>
  <c r="P270" i="11372" s="1"/>
  <c r="C270" i="11372"/>
  <c r="B270" i="11372"/>
  <c r="B139" i="11372"/>
  <c r="C139" i="11372"/>
  <c r="M139" i="11372"/>
  <c r="P139" i="11372" s="1"/>
  <c r="N139" i="11372"/>
  <c r="Q139" i="11372"/>
  <c r="R139" i="11372"/>
  <c r="S139" i="11372"/>
  <c r="T139" i="11372"/>
  <c r="T284" i="11372"/>
  <c r="S284" i="11372"/>
  <c r="R284" i="11372"/>
  <c r="Q284" i="11372"/>
  <c r="N284" i="11372"/>
  <c r="M284" i="11372"/>
  <c r="P284" i="11372" s="1"/>
  <c r="C284" i="11372"/>
  <c r="B284" i="11372"/>
  <c r="T335" i="11372"/>
  <c r="S335" i="11372"/>
  <c r="R335" i="11372"/>
  <c r="Q335" i="11372"/>
  <c r="N335" i="11372"/>
  <c r="M335" i="11372"/>
  <c r="P335" i="11372" s="1"/>
  <c r="C335" i="11372"/>
  <c r="B335" i="11372"/>
  <c r="B92" i="11372"/>
  <c r="C92" i="11372"/>
  <c r="M92" i="11372"/>
  <c r="P92" i="11372" s="1"/>
  <c r="N92" i="11372"/>
  <c r="Q92" i="11372"/>
  <c r="R92" i="11372"/>
  <c r="S92" i="11372"/>
  <c r="T92" i="11372"/>
  <c r="T435" i="11372"/>
  <c r="S435" i="11372"/>
  <c r="R435" i="11372"/>
  <c r="Q435" i="11372"/>
  <c r="N435" i="11372"/>
  <c r="M435" i="11372"/>
  <c r="P435" i="11372" s="1"/>
  <c r="C435" i="11372"/>
  <c r="B435" i="11372"/>
  <c r="B82" i="11372"/>
  <c r="C82" i="11372"/>
  <c r="M82" i="11372"/>
  <c r="P82" i="11372" s="1"/>
  <c r="N82" i="11372"/>
  <c r="Q82" i="11372"/>
  <c r="R82" i="11372"/>
  <c r="S82" i="11372"/>
  <c r="T82" i="11372"/>
  <c r="AE61" i="11368"/>
  <c r="AD61" i="11368"/>
  <c r="AB61" i="11368"/>
  <c r="AA61" i="11368"/>
  <c r="AJ59" i="11368"/>
  <c r="AI59" i="11368"/>
  <c r="AH59" i="11368"/>
  <c r="AG59" i="11368"/>
  <c r="AE59" i="11368"/>
  <c r="AD59" i="11368"/>
  <c r="AF59" i="11368" s="1"/>
  <c r="AB59" i="11368"/>
  <c r="AA59" i="11368"/>
  <c r="AJ58" i="11368"/>
  <c r="AI58" i="11368"/>
  <c r="AH58" i="11368"/>
  <c r="AG58" i="11368"/>
  <c r="AE58" i="11368"/>
  <c r="AD58" i="11368"/>
  <c r="AB58" i="11368"/>
  <c r="AA58" i="11368"/>
  <c r="AC58" i="11368" s="1"/>
  <c r="AJ57" i="11368"/>
  <c r="AI57" i="11368"/>
  <c r="AH57" i="11368"/>
  <c r="AG57" i="11368"/>
  <c r="AE57" i="11368"/>
  <c r="AD57" i="11368"/>
  <c r="AF57" i="11368" s="1"/>
  <c r="AB57" i="11368"/>
  <c r="AA57" i="11368"/>
  <c r="AJ56" i="11368"/>
  <c r="AI56" i="11368"/>
  <c r="AH56" i="11368"/>
  <c r="AG56" i="11368"/>
  <c r="AE56" i="11368"/>
  <c r="AD56" i="11368"/>
  <c r="AB56" i="11368"/>
  <c r="AA56" i="11368"/>
  <c r="AC56" i="11368" s="1"/>
  <c r="AJ55" i="11368"/>
  <c r="AI55" i="11368"/>
  <c r="AH55" i="11368"/>
  <c r="AG55" i="11368"/>
  <c r="AE55" i="11368"/>
  <c r="AD55" i="11368"/>
  <c r="AF55" i="11368" s="1"/>
  <c r="AB55" i="11368"/>
  <c r="AA55" i="11368"/>
  <c r="B168" i="11372"/>
  <c r="C168" i="11372"/>
  <c r="M168" i="11372"/>
  <c r="P168" i="11372" s="1"/>
  <c r="N168" i="11372"/>
  <c r="Q168" i="11372"/>
  <c r="R168" i="11372"/>
  <c r="S168" i="11372"/>
  <c r="T168" i="11372"/>
  <c r="T372" i="11372"/>
  <c r="S372" i="11372"/>
  <c r="R372" i="11372"/>
  <c r="Q372" i="11372"/>
  <c r="N372" i="11372"/>
  <c r="M372" i="11372"/>
  <c r="P372" i="11372" s="1"/>
  <c r="C372" i="11372"/>
  <c r="B372" i="11372"/>
  <c r="T304" i="11372"/>
  <c r="S304" i="11372"/>
  <c r="R304" i="11372"/>
  <c r="Q304" i="11372"/>
  <c r="N304" i="11372"/>
  <c r="M304" i="11372"/>
  <c r="P304" i="11372" s="1"/>
  <c r="C304" i="11372"/>
  <c r="B304" i="11372"/>
  <c r="T306" i="11372"/>
  <c r="S306" i="11372"/>
  <c r="R306" i="11372"/>
  <c r="Q306" i="11372"/>
  <c r="N306" i="11372"/>
  <c r="M306" i="11372"/>
  <c r="P306" i="11372" s="1"/>
  <c r="C306" i="11372"/>
  <c r="B306" i="11372"/>
  <c r="T242" i="11372"/>
  <c r="S242" i="11372"/>
  <c r="R242" i="11372"/>
  <c r="Q242" i="11372"/>
  <c r="N242" i="11372"/>
  <c r="M242" i="11372"/>
  <c r="P242" i="11372" s="1"/>
  <c r="C242" i="11372"/>
  <c r="B242" i="11372"/>
  <c r="B134" i="11372"/>
  <c r="C134" i="11372"/>
  <c r="M134" i="11372"/>
  <c r="P134" i="11372" s="1"/>
  <c r="N134" i="11372"/>
  <c r="Q134" i="11372"/>
  <c r="R134" i="11372"/>
  <c r="S134" i="11372"/>
  <c r="T134" i="11372"/>
  <c r="B18" i="11372"/>
  <c r="C18" i="11372"/>
  <c r="M18" i="11372"/>
  <c r="P18" i="11372" s="1"/>
  <c r="N18" i="11372"/>
  <c r="Q18" i="11372"/>
  <c r="R18" i="11372"/>
  <c r="S18" i="11372"/>
  <c r="T18" i="11372"/>
  <c r="T343" i="11372"/>
  <c r="S343" i="11372"/>
  <c r="R343" i="11372"/>
  <c r="Q343" i="11372"/>
  <c r="N343" i="11372"/>
  <c r="M343" i="11372"/>
  <c r="P343" i="11372" s="1"/>
  <c r="C343" i="11372"/>
  <c r="B343" i="11372"/>
  <c r="T201" i="11372"/>
  <c r="S201" i="11372"/>
  <c r="R201" i="11372"/>
  <c r="Q201" i="11372"/>
  <c r="N201" i="11372"/>
  <c r="M201" i="11372"/>
  <c r="P201" i="11372" s="1"/>
  <c r="C201" i="11372"/>
  <c r="B201" i="11372"/>
  <c r="B116" i="11372"/>
  <c r="C116" i="11372"/>
  <c r="M116" i="11372"/>
  <c r="P116" i="11372" s="1"/>
  <c r="N116" i="11372"/>
  <c r="Q116" i="11372"/>
  <c r="R116" i="11372"/>
  <c r="S116" i="11372"/>
  <c r="T116" i="11372"/>
  <c r="N332" i="96"/>
  <c r="N484" i="96"/>
  <c r="N606" i="96"/>
  <c r="N668" i="96"/>
  <c r="N676" i="96"/>
  <c r="N677" i="96"/>
  <c r="N726" i="96"/>
  <c r="N766" i="96"/>
  <c r="N884" i="96"/>
  <c r="N939" i="96"/>
  <c r="N1037" i="96"/>
  <c r="N1190" i="96"/>
  <c r="N33" i="96"/>
  <c r="N50" i="96"/>
  <c r="N218" i="96"/>
  <c r="N220" i="96"/>
  <c r="N269" i="96"/>
  <c r="N321" i="96"/>
  <c r="N337" i="96"/>
  <c r="N424" i="96"/>
  <c r="N488" i="96"/>
  <c r="N489" i="96"/>
  <c r="N500" i="96"/>
  <c r="N602" i="96"/>
  <c r="N882" i="96"/>
  <c r="N932" i="96"/>
  <c r="N944" i="96"/>
  <c r="N1114" i="96"/>
  <c r="N1119" i="96"/>
  <c r="N1189" i="96"/>
  <c r="N249" i="96"/>
  <c r="N344" i="96"/>
  <c r="N354" i="96"/>
  <c r="N464" i="96"/>
  <c r="N512" i="96"/>
  <c r="N653" i="96"/>
  <c r="N692" i="96"/>
  <c r="N933" i="96"/>
  <c r="N1052" i="96"/>
  <c r="N1106" i="96"/>
  <c r="N600" i="96"/>
  <c r="N689" i="96"/>
  <c r="N762" i="96"/>
  <c r="N812" i="96"/>
  <c r="N879" i="96"/>
  <c r="N89" i="96"/>
  <c r="N123" i="96"/>
  <c r="N120" i="96"/>
  <c r="N209" i="96"/>
  <c r="N286" i="96"/>
  <c r="N310" i="96"/>
  <c r="N335" i="96"/>
  <c r="N382" i="96"/>
  <c r="N421" i="96"/>
  <c r="N433" i="96"/>
  <c r="N456" i="96"/>
  <c r="N477" i="96"/>
  <c r="N556" i="96"/>
  <c r="N582" i="96"/>
  <c r="N774" i="96"/>
  <c r="N788" i="96"/>
  <c r="N792" i="96"/>
  <c r="N994" i="96"/>
  <c r="N1092" i="96"/>
  <c r="N1139" i="96"/>
  <c r="N16" i="96"/>
  <c r="N219" i="96"/>
  <c r="N299" i="96"/>
  <c r="N376" i="96"/>
  <c r="N426" i="96"/>
  <c r="N480" i="96"/>
  <c r="N659" i="96"/>
  <c r="N678" i="96"/>
  <c r="N747" i="96"/>
  <c r="N852" i="96"/>
  <c r="N925" i="96"/>
  <c r="N986" i="96"/>
  <c r="N1128" i="96"/>
  <c r="N1188" i="96"/>
  <c r="N132" i="96"/>
  <c r="N222" i="96"/>
  <c r="N236" i="96"/>
  <c r="N567" i="96"/>
  <c r="N673" i="96"/>
  <c r="N696" i="96"/>
  <c r="N758" i="96"/>
  <c r="N1059" i="96"/>
  <c r="N1090" i="96"/>
  <c r="N71" i="96"/>
  <c r="N557" i="96"/>
  <c r="N241" i="96"/>
  <c r="N667" i="96"/>
  <c r="N816" i="96"/>
  <c r="N38" i="96"/>
  <c r="N251" i="96"/>
  <c r="N378" i="96"/>
  <c r="N388" i="96"/>
  <c r="N454" i="96"/>
  <c r="N505" i="96"/>
  <c r="N550" i="96"/>
  <c r="N634" i="96"/>
  <c r="N725" i="96"/>
  <c r="N918" i="96"/>
  <c r="N928" i="96"/>
  <c r="N1080" i="96"/>
  <c r="N1182" i="96"/>
  <c r="N126" i="96"/>
  <c r="N127" i="96"/>
  <c r="N232" i="96"/>
  <c r="N278" i="96"/>
  <c r="N284" i="96"/>
  <c r="N300" i="96"/>
  <c r="N407" i="96"/>
  <c r="N583" i="96"/>
  <c r="N686" i="96"/>
  <c r="N810" i="96"/>
  <c r="N837" i="96"/>
  <c r="N847" i="96"/>
  <c r="N857" i="96"/>
  <c r="N891" i="96"/>
  <c r="N972" i="96"/>
  <c r="N981" i="96"/>
  <c r="N998" i="96"/>
  <c r="N44" i="96"/>
  <c r="N384" i="96"/>
  <c r="N445" i="96"/>
  <c r="N463" i="96"/>
  <c r="N475" i="96"/>
  <c r="N590" i="96"/>
  <c r="N787" i="96"/>
  <c r="N838" i="96"/>
  <c r="N900" i="96"/>
  <c r="N992" i="96"/>
  <c r="N217" i="96"/>
  <c r="N229" i="96"/>
  <c r="N339" i="96"/>
  <c r="N465" i="96"/>
  <c r="N520" i="96"/>
  <c r="N467" i="96"/>
  <c r="N485" i="96"/>
  <c r="N504" i="96"/>
  <c r="N539" i="96"/>
  <c r="N712" i="96"/>
  <c r="N731" i="96"/>
  <c r="N1008" i="96"/>
  <c r="N1113" i="96"/>
  <c r="N1115" i="96"/>
  <c r="N1174" i="96"/>
  <c r="N177" i="96"/>
  <c r="N214" i="96"/>
  <c r="N272" i="96"/>
  <c r="N616" i="96"/>
  <c r="N622" i="96"/>
  <c r="N848" i="96"/>
  <c r="N870" i="96"/>
  <c r="N903" i="96"/>
  <c r="N911" i="96"/>
  <c r="N967" i="96"/>
  <c r="N49" i="96"/>
  <c r="N414" i="96"/>
  <c r="N462" i="96"/>
  <c r="N474" i="96"/>
  <c r="N487" i="96"/>
  <c r="N607" i="96"/>
  <c r="N753" i="96"/>
  <c r="N773" i="96"/>
  <c r="N1061" i="96"/>
  <c r="N1187" i="96"/>
  <c r="N195" i="96"/>
  <c r="N619" i="96"/>
  <c r="N1002" i="96"/>
  <c r="N116" i="96"/>
  <c r="N117" i="96"/>
  <c r="N257" i="96"/>
  <c r="N356" i="96"/>
  <c r="N507" i="96"/>
  <c r="N1153" i="96"/>
  <c r="N260" i="96"/>
  <c r="N290" i="96"/>
  <c r="N297" i="96"/>
  <c r="N534" i="96"/>
  <c r="N648" i="96"/>
  <c r="N733" i="96"/>
  <c r="N780" i="96"/>
  <c r="N901" i="96"/>
  <c r="N920" i="96"/>
  <c r="N960" i="96"/>
  <c r="N996" i="96"/>
  <c r="N1101" i="96"/>
  <c r="N1137" i="96"/>
  <c r="N8" i="96"/>
  <c r="N79" i="96"/>
  <c r="N104" i="96"/>
  <c r="N131" i="96"/>
  <c r="N133" i="96"/>
  <c r="N156" i="96"/>
  <c r="N231" i="96"/>
  <c r="N238" i="96"/>
  <c r="N399" i="96"/>
  <c r="N418" i="96"/>
  <c r="N473" i="96"/>
  <c r="N555" i="96"/>
  <c r="N670" i="96"/>
  <c r="N749" i="96"/>
  <c r="N827" i="96"/>
  <c r="N968" i="96"/>
  <c r="N975" i="96"/>
  <c r="N1053" i="96"/>
  <c r="N1074" i="96"/>
  <c r="N1098" i="96"/>
  <c r="N1107" i="96"/>
  <c r="N1111" i="96"/>
  <c r="N11" i="96"/>
  <c r="N37" i="96"/>
  <c r="N77" i="96"/>
  <c r="N245" i="96"/>
  <c r="N342" i="96"/>
  <c r="N381" i="96"/>
  <c r="N448" i="96"/>
  <c r="N506" i="96"/>
  <c r="N748" i="96"/>
  <c r="N895" i="96"/>
  <c r="N413" i="96"/>
  <c r="N4" i="96"/>
  <c r="N357" i="96"/>
  <c r="N458" i="96"/>
  <c r="N140" i="96"/>
  <c r="N141" i="96"/>
  <c r="N192" i="96"/>
  <c r="N419" i="96"/>
  <c r="N603" i="96"/>
  <c r="N611" i="96"/>
  <c r="N620" i="96"/>
  <c r="N625" i="96"/>
  <c r="N938" i="96"/>
  <c r="N1085" i="96"/>
  <c r="N46" i="96"/>
  <c r="N90" i="96"/>
  <c r="N198" i="96"/>
  <c r="N225" i="96"/>
  <c r="N283" i="96"/>
  <c r="N305" i="96"/>
  <c r="N372" i="96"/>
  <c r="N373" i="96"/>
  <c r="N390" i="96"/>
  <c r="N516" i="96"/>
  <c r="N586" i="96"/>
  <c r="N651" i="96"/>
  <c r="N685" i="96"/>
  <c r="N801" i="96"/>
  <c r="N834" i="96"/>
  <c r="N861" i="96"/>
  <c r="N942" i="96"/>
  <c r="N1068" i="96"/>
  <c r="N1158" i="96"/>
  <c r="N186" i="96"/>
  <c r="N279" i="96"/>
  <c r="N336" i="96"/>
  <c r="N547" i="96"/>
  <c r="N551" i="96"/>
  <c r="N675" i="96"/>
  <c r="N700" i="96"/>
  <c r="N842" i="96"/>
  <c r="N699" i="96"/>
  <c r="N919" i="96"/>
  <c r="N1065" i="96"/>
  <c r="N639" i="96"/>
  <c r="N750" i="96"/>
  <c r="N1050" i="96"/>
  <c r="N134" i="96"/>
  <c r="N135" i="96"/>
  <c r="N93" i="96"/>
  <c r="N113" i="96"/>
  <c r="N157" i="96"/>
  <c r="N200" i="96"/>
  <c r="N215" i="96"/>
  <c r="N227" i="96"/>
  <c r="N258" i="96"/>
  <c r="N346" i="96"/>
  <c r="N437" i="96"/>
  <c r="N572" i="96"/>
  <c r="N737" i="96"/>
  <c r="N824" i="96"/>
  <c r="N844" i="96"/>
  <c r="N908" i="96"/>
  <c r="N915" i="96"/>
  <c r="N954" i="96"/>
  <c r="N1004" i="96"/>
  <c r="N1070" i="96"/>
  <c r="N1084" i="96"/>
  <c r="N1132" i="96"/>
  <c r="N39" i="96"/>
  <c r="N137" i="96"/>
  <c r="N197" i="96"/>
  <c r="N292" i="96"/>
  <c r="N562" i="96"/>
  <c r="N566" i="96"/>
  <c r="N665" i="96"/>
  <c r="N752" i="96"/>
  <c r="N785" i="96"/>
  <c r="N794" i="96"/>
  <c r="N822" i="96"/>
  <c r="N826" i="96"/>
  <c r="N871" i="96"/>
  <c r="N922" i="96"/>
  <c r="N953" i="96"/>
  <c r="N966" i="96"/>
  <c r="N1026" i="96"/>
  <c r="N1104" i="96"/>
  <c r="N17" i="96"/>
  <c r="N82" i="96"/>
  <c r="N237" i="96"/>
  <c r="N277" i="96"/>
  <c r="N309" i="96"/>
  <c r="N695" i="96"/>
  <c r="N867" i="96"/>
  <c r="N1118" i="96"/>
  <c r="N68" i="96"/>
  <c r="N280" i="96"/>
  <c r="N317" i="96"/>
  <c r="N517" i="96"/>
  <c r="N546" i="96"/>
  <c r="N568" i="96"/>
  <c r="N734" i="96"/>
  <c r="N755" i="96"/>
  <c r="N878" i="96"/>
  <c r="N883" i="96"/>
  <c r="N930" i="96"/>
  <c r="N936" i="96"/>
  <c r="N1017" i="96"/>
  <c r="N1056" i="96"/>
  <c r="N1121" i="96"/>
  <c r="N1186" i="96"/>
  <c r="N160" i="96"/>
  <c r="N166" i="96"/>
  <c r="N174" i="96"/>
  <c r="N178" i="96"/>
  <c r="N244" i="96"/>
  <c r="N268" i="96"/>
  <c r="N287" i="96"/>
  <c r="N349" i="96"/>
  <c r="N529" i="96"/>
  <c r="N530" i="96"/>
  <c r="N579" i="96"/>
  <c r="N626" i="96"/>
  <c r="N681" i="96"/>
  <c r="N741" i="96"/>
  <c r="N831" i="96"/>
  <c r="N845" i="96"/>
  <c r="N1094" i="96"/>
  <c r="N1146" i="96"/>
  <c r="N263" i="96"/>
  <c r="N360" i="96"/>
  <c r="N524" i="96"/>
  <c r="N571" i="96"/>
  <c r="N587" i="96"/>
  <c r="N666" i="96"/>
  <c r="N701" i="96"/>
  <c r="N759" i="96"/>
  <c r="N830" i="96"/>
  <c r="N1077" i="96"/>
  <c r="N610" i="96"/>
  <c r="N772" i="96"/>
  <c r="N948" i="96"/>
  <c r="N31" i="96"/>
  <c r="N74" i="96"/>
  <c r="N95" i="96"/>
  <c r="N145" i="96"/>
  <c r="N170" i="96"/>
  <c r="N256" i="96"/>
  <c r="N302" i="96"/>
  <c r="N308" i="96"/>
  <c r="N434" i="96"/>
  <c r="N495" i="96"/>
  <c r="N589" i="96"/>
  <c r="N761" i="96"/>
  <c r="N854" i="96"/>
  <c r="N875" i="96"/>
  <c r="N888" i="96"/>
  <c r="N958" i="96"/>
  <c r="N974" i="96"/>
  <c r="N1006" i="96"/>
  <c r="N1143" i="96"/>
  <c r="N1149" i="96"/>
  <c r="N190" i="96"/>
  <c r="N226" i="96"/>
  <c r="N320" i="96"/>
  <c r="N366" i="96"/>
  <c r="N431" i="96"/>
  <c r="N470" i="96"/>
  <c r="N592" i="96"/>
  <c r="N705" i="96"/>
  <c r="N732" i="96"/>
  <c r="N835" i="96"/>
  <c r="N862" i="96"/>
  <c r="N1020" i="96"/>
  <c r="N1081" i="96"/>
  <c r="N1110" i="96"/>
  <c r="N32" i="96"/>
  <c r="N61" i="96"/>
  <c r="N125" i="96"/>
  <c r="N282" i="96"/>
  <c r="N318" i="96"/>
  <c r="N377" i="96"/>
  <c r="N446" i="96"/>
  <c r="N636" i="96"/>
  <c r="N764" i="96"/>
  <c r="N1131" i="96"/>
  <c r="N92" i="96"/>
  <c r="N438" i="96"/>
  <c r="N640" i="96"/>
  <c r="N672" i="96"/>
  <c r="N786" i="96"/>
  <c r="N223" i="96"/>
  <c r="N538" i="96"/>
  <c r="N574" i="96"/>
  <c r="N595" i="96"/>
  <c r="N679" i="96"/>
  <c r="N684" i="96"/>
  <c r="N687" i="96"/>
  <c r="N999" i="96"/>
  <c r="N1011" i="96"/>
  <c r="N1082" i="96"/>
  <c r="N1170" i="96"/>
  <c r="N5" i="96"/>
  <c r="N13" i="96"/>
  <c r="N22" i="96"/>
  <c r="N26" i="96"/>
  <c r="N63" i="96"/>
  <c r="N152" i="96"/>
  <c r="N288" i="96"/>
  <c r="N316" i="96"/>
  <c r="N345" i="96"/>
  <c r="N492" i="96"/>
  <c r="N496" i="96"/>
  <c r="N605" i="96"/>
  <c r="N840" i="96"/>
  <c r="N849" i="96"/>
  <c r="N904" i="96"/>
  <c r="N977" i="96"/>
  <c r="N995" i="96"/>
  <c r="N1024" i="96"/>
  <c r="N1031" i="96"/>
  <c r="N1051" i="96"/>
  <c r="N14" i="96"/>
  <c r="N228" i="96"/>
  <c r="N327" i="96"/>
  <c r="N588" i="96"/>
  <c r="N997" i="96"/>
  <c r="N1034" i="96"/>
  <c r="N1064" i="96"/>
  <c r="N1087" i="96"/>
  <c r="N1122" i="96"/>
  <c r="N1147" i="96"/>
  <c r="N246" i="96"/>
  <c r="N291" i="96"/>
  <c r="N460" i="96"/>
  <c r="N1157" i="96"/>
  <c r="N392" i="96"/>
  <c r="N54" i="96"/>
  <c r="N182" i="96"/>
  <c r="N150" i="96"/>
  <c r="N159" i="96"/>
  <c r="N350" i="96"/>
  <c r="N548" i="96"/>
  <c r="N680" i="96"/>
  <c r="N768" i="96"/>
  <c r="N798" i="96"/>
  <c r="N828" i="96"/>
  <c r="N843" i="96"/>
  <c r="N1124" i="96"/>
  <c r="N60" i="96"/>
  <c r="N138" i="96"/>
  <c r="N169" i="96"/>
  <c r="N253" i="96"/>
  <c r="N359" i="96"/>
  <c r="N483" i="96"/>
  <c r="N662" i="96"/>
  <c r="N735" i="96"/>
  <c r="N769" i="96"/>
  <c r="N802" i="96"/>
  <c r="N804" i="96"/>
  <c r="N855" i="96"/>
  <c r="N957" i="96"/>
  <c r="N980" i="96"/>
  <c r="N982" i="96"/>
  <c r="N1096" i="96"/>
  <c r="N19" i="96"/>
  <c r="N20" i="96"/>
  <c r="N85" i="96"/>
  <c r="N100" i="96"/>
  <c r="N144" i="96"/>
  <c r="N537" i="96"/>
  <c r="N718" i="96"/>
  <c r="N874" i="96"/>
  <c r="N1003" i="96"/>
  <c r="N1073" i="96"/>
  <c r="N84" i="96"/>
  <c r="N121" i="96"/>
  <c r="N136" i="96"/>
  <c r="N334" i="96"/>
  <c r="N449" i="96"/>
  <c r="N466" i="96"/>
  <c r="N526" i="96"/>
  <c r="N757" i="96"/>
  <c r="N866" i="96"/>
  <c r="N1078" i="96"/>
  <c r="N543" i="96"/>
  <c r="N1062" i="96"/>
  <c r="N1103" i="96"/>
  <c r="N43" i="96"/>
  <c r="N168" i="96"/>
  <c r="N212" i="96"/>
  <c r="N213" i="96"/>
  <c r="N338" i="96"/>
  <c r="N444" i="96"/>
  <c r="N503" i="96"/>
  <c r="N584" i="96"/>
  <c r="N615" i="96"/>
  <c r="N754" i="96"/>
  <c r="N765" i="96"/>
  <c r="N806" i="96"/>
  <c r="N1040" i="96"/>
  <c r="N109" i="96"/>
  <c r="N312" i="96"/>
  <c r="N353" i="96"/>
  <c r="N439" i="96"/>
  <c r="N450" i="96"/>
  <c r="N633" i="96"/>
  <c r="N721" i="96"/>
  <c r="N742" i="96"/>
  <c r="N744" i="96"/>
  <c r="N746" i="96"/>
  <c r="N779" i="96"/>
  <c r="N851" i="96"/>
  <c r="N887" i="96"/>
  <c r="N906" i="96"/>
  <c r="N1029" i="96"/>
  <c r="N1145" i="96"/>
  <c r="N194" i="96"/>
  <c r="N364" i="96"/>
  <c r="N502" i="96"/>
  <c r="N596" i="96"/>
  <c r="N599" i="96"/>
  <c r="N719" i="96"/>
  <c r="N800" i="96"/>
  <c r="N1009" i="96"/>
  <c r="N1033" i="96"/>
  <c r="N1035" i="96"/>
  <c r="N370" i="96"/>
  <c r="N656" i="96"/>
  <c r="N690" i="96"/>
  <c r="N1180" i="96"/>
  <c r="N189" i="96"/>
  <c r="N420" i="96"/>
  <c r="N423" i="96"/>
  <c r="N811" i="96"/>
  <c r="N52" i="96"/>
  <c r="N78" i="96"/>
  <c r="N261" i="96"/>
  <c r="N329" i="96"/>
  <c r="N347" i="96"/>
  <c r="N365" i="96"/>
  <c r="N510" i="96"/>
  <c r="N577" i="96"/>
  <c r="N628" i="96"/>
  <c r="N642" i="96"/>
  <c r="N644" i="96"/>
  <c r="N671" i="96"/>
  <c r="N706" i="96"/>
  <c r="N771" i="96"/>
  <c r="N809" i="96"/>
  <c r="N926" i="96"/>
  <c r="N959" i="96"/>
  <c r="N973" i="96"/>
  <c r="N1039" i="96"/>
  <c r="N1044" i="96"/>
  <c r="N1166" i="96"/>
  <c r="N10" i="96"/>
  <c r="N51" i="96"/>
  <c r="N412" i="96"/>
  <c r="N428" i="96"/>
  <c r="N457" i="96"/>
  <c r="N482" i="96"/>
  <c r="N513" i="96"/>
  <c r="N533" i="96"/>
  <c r="N540" i="96"/>
  <c r="N818" i="96"/>
  <c r="N880" i="96"/>
  <c r="N896" i="96"/>
  <c r="N934" i="96"/>
  <c r="N1012" i="96"/>
  <c r="N41" i="96"/>
  <c r="N162" i="96"/>
  <c r="N791" i="96"/>
  <c r="N850" i="96"/>
  <c r="N907" i="96"/>
  <c r="N947" i="96"/>
  <c r="N1030" i="96"/>
  <c r="N1060" i="96"/>
  <c r="N1095" i="96"/>
  <c r="N1154" i="96"/>
  <c r="N176" i="96"/>
  <c r="N476" i="96"/>
  <c r="N490" i="96"/>
  <c r="N498" i="96"/>
  <c r="N598" i="96"/>
  <c r="N630" i="96"/>
  <c r="N716" i="96"/>
  <c r="N767" i="96"/>
  <c r="N782" i="96"/>
  <c r="N833" i="96"/>
  <c r="N905" i="96"/>
  <c r="N912" i="96"/>
  <c r="N952" i="96"/>
  <c r="N955" i="96"/>
  <c r="N993" i="96"/>
  <c r="N1129" i="96"/>
  <c r="N161" i="96"/>
  <c r="N181" i="96"/>
  <c r="N211" i="96"/>
  <c r="N233" i="96"/>
  <c r="N255" i="96"/>
  <c r="N632" i="96"/>
  <c r="N688" i="96"/>
  <c r="N817" i="96"/>
  <c r="N832" i="96"/>
  <c r="N839" i="96"/>
  <c r="N858" i="96"/>
  <c r="N873" i="96"/>
  <c r="N892" i="96"/>
  <c r="N923" i="96"/>
  <c r="N1018" i="96"/>
  <c r="N1142" i="96"/>
  <c r="N1177" i="96"/>
  <c r="N114" i="96"/>
  <c r="N1015" i="96"/>
  <c r="N1057" i="96"/>
  <c r="N740" i="96"/>
  <c r="N1022" i="96"/>
  <c r="N1156" i="96"/>
  <c r="N153" i="96"/>
  <c r="N62" i="96"/>
  <c r="N86" i="96"/>
  <c r="N111" i="96"/>
  <c r="N243" i="96"/>
  <c r="N264" i="96"/>
  <c r="N267" i="96"/>
  <c r="N298" i="96"/>
  <c r="N417" i="96"/>
  <c r="N429" i="96"/>
  <c r="N542" i="96"/>
  <c r="N781" i="96"/>
  <c r="N877" i="96"/>
  <c r="N1105" i="96"/>
  <c r="N1134" i="96"/>
  <c r="N1150" i="96"/>
  <c r="N96" i="96"/>
  <c r="N106" i="96"/>
  <c r="N147" i="96"/>
  <c r="N154" i="96"/>
  <c r="N171" i="96"/>
  <c r="N239" i="96"/>
  <c r="N254" i="96"/>
  <c r="N319" i="96"/>
  <c r="N325" i="96"/>
  <c r="N352" i="96"/>
  <c r="N943" i="96"/>
  <c r="N989" i="96"/>
  <c r="N1083" i="96"/>
  <c r="N1099" i="96"/>
  <c r="N1109" i="96"/>
  <c r="N1179" i="96"/>
  <c r="N6" i="96"/>
  <c r="N87" i="96"/>
  <c r="N207" i="96"/>
  <c r="N262" i="96"/>
  <c r="N331" i="96"/>
  <c r="N436" i="96"/>
  <c r="N654" i="96"/>
  <c r="N784" i="96"/>
  <c r="N897" i="96"/>
  <c r="N931" i="96"/>
  <c r="N188" i="96"/>
  <c r="N710" i="96"/>
  <c r="N1086" i="96"/>
  <c r="N1127" i="96"/>
  <c r="N1162" i="96"/>
  <c r="N315" i="96"/>
  <c r="N409" i="96"/>
  <c r="N717" i="96"/>
  <c r="N729" i="96"/>
  <c r="N949" i="96"/>
  <c r="N110" i="96"/>
  <c r="N415" i="96"/>
  <c r="N509" i="96"/>
  <c r="N515" i="96"/>
  <c r="N541" i="96"/>
  <c r="N578" i="96"/>
  <c r="N581" i="96"/>
  <c r="N597" i="96"/>
  <c r="N608" i="96"/>
  <c r="N638" i="96"/>
  <c r="N856" i="96"/>
  <c r="N945" i="96"/>
  <c r="N951" i="96"/>
  <c r="N984" i="96"/>
  <c r="N1066" i="96"/>
  <c r="N1164" i="96"/>
  <c r="N1167" i="96"/>
  <c r="N30" i="96"/>
  <c r="N57" i="96"/>
  <c r="N102" i="96"/>
  <c r="N167" i="96"/>
  <c r="N355" i="96"/>
  <c r="N416" i="96"/>
  <c r="N468" i="96"/>
  <c r="N494" i="96"/>
  <c r="N536" i="96"/>
  <c r="N549" i="96"/>
  <c r="N727" i="96"/>
  <c r="N745" i="96"/>
  <c r="N823" i="96"/>
  <c r="N1054" i="96"/>
  <c r="N1093" i="96"/>
  <c r="N1133" i="96"/>
  <c r="N1155" i="96"/>
  <c r="N1173" i="96"/>
  <c r="N99" i="96"/>
  <c r="N184" i="96"/>
  <c r="N203" i="96"/>
  <c r="N379" i="96"/>
  <c r="N400" i="96"/>
  <c r="N560" i="96"/>
  <c r="N593" i="96"/>
  <c r="N635" i="96"/>
  <c r="N698" i="96"/>
  <c r="N703" i="96"/>
  <c r="N408" i="96"/>
  <c r="N36" i="96"/>
  <c r="N42" i="96"/>
  <c r="N902" i="96"/>
  <c r="N889" i="96"/>
  <c r="N664" i="96"/>
  <c r="N569" i="96"/>
  <c r="N545" i="96"/>
  <c r="N94" i="96"/>
  <c r="N91" i="96"/>
  <c r="N69" i="96"/>
  <c r="N1108" i="96"/>
  <c r="N1049" i="96"/>
  <c r="N983" i="96"/>
  <c r="N978" i="96"/>
  <c r="N965" i="96"/>
  <c r="N946" i="96"/>
  <c r="N885" i="96"/>
  <c r="N853" i="96"/>
  <c r="N591" i="96"/>
  <c r="N410" i="96"/>
  <c r="N375" i="96"/>
  <c r="N180" i="96"/>
  <c r="N158" i="96"/>
  <c r="N2" i="96"/>
  <c r="N1148" i="96"/>
  <c r="N1140" i="96"/>
  <c r="N1130" i="96"/>
  <c r="N1091" i="96"/>
  <c r="N910" i="96"/>
  <c r="N868" i="96"/>
  <c r="N790" i="96"/>
  <c r="N760" i="96"/>
  <c r="N724" i="96"/>
  <c r="N715" i="96"/>
  <c r="N643" i="96"/>
  <c r="N585" i="96"/>
  <c r="N565" i="96"/>
  <c r="N402" i="96"/>
  <c r="N394" i="96"/>
  <c r="N341" i="96"/>
  <c r="N306" i="96"/>
  <c r="N221" i="96"/>
  <c r="N142" i="96"/>
  <c r="N81" i="96"/>
  <c r="N58" i="96"/>
  <c r="N12" i="96"/>
  <c r="N47" i="96"/>
  <c r="N59" i="96"/>
  <c r="N330" i="96"/>
  <c r="N333" i="96"/>
  <c r="N389" i="96"/>
  <c r="N393" i="96"/>
  <c r="N528" i="96"/>
  <c r="N618" i="96"/>
  <c r="N723" i="96"/>
  <c r="N865" i="96"/>
  <c r="N969" i="96"/>
  <c r="N987" i="96"/>
  <c r="N1043" i="96"/>
  <c r="N1117" i="96"/>
  <c r="N1175" i="96"/>
  <c r="N64" i="96"/>
  <c r="N98" i="96"/>
  <c r="N149" i="96"/>
  <c r="N247" i="96"/>
  <c r="N294" i="96"/>
  <c r="N295" i="96"/>
  <c r="N307" i="96"/>
  <c r="N348" i="96"/>
  <c r="N432" i="96"/>
  <c r="N452" i="96"/>
  <c r="N641" i="96"/>
  <c r="N704" i="96"/>
  <c r="N711" i="96"/>
  <c r="N917" i="96"/>
  <c r="N1100" i="96"/>
  <c r="N1112" i="96"/>
  <c r="N1160" i="96"/>
  <c r="N9" i="96"/>
  <c r="N103" i="96"/>
  <c r="N230" i="96"/>
  <c r="N369" i="96"/>
  <c r="N403" i="96"/>
  <c r="N425" i="96"/>
  <c r="N770" i="96"/>
  <c r="N1102" i="96"/>
  <c r="N1165" i="96"/>
  <c r="N146" i="96"/>
  <c r="N196" i="96"/>
  <c r="N1076" i="96"/>
  <c r="N128" i="96"/>
  <c r="N1048" i="96"/>
  <c r="D12" i="96"/>
  <c r="E12" i="96"/>
  <c r="M12" i="96"/>
  <c r="P12" i="96" s="1"/>
  <c r="Q12" i="96"/>
  <c r="R12" i="96"/>
  <c r="S12" i="96"/>
  <c r="T12" i="96"/>
  <c r="C1187" i="96"/>
  <c r="C1188" i="96"/>
  <c r="C1189" i="96"/>
  <c r="C1190" i="96"/>
  <c r="C97" i="96"/>
  <c r="C106" i="96"/>
  <c r="C110" i="96"/>
  <c r="C171" i="96"/>
  <c r="C399" i="96"/>
  <c r="C450" i="96"/>
  <c r="C494" i="96"/>
  <c r="C503" i="96"/>
  <c r="C505" i="96"/>
  <c r="C565" i="96"/>
  <c r="C648" i="96"/>
  <c r="C945" i="96"/>
  <c r="C1145" i="96"/>
  <c r="B1188" i="96"/>
  <c r="B1189" i="96"/>
  <c r="B1190" i="96"/>
  <c r="B97" i="96"/>
  <c r="B106" i="96"/>
  <c r="B110" i="96"/>
  <c r="B171" i="96"/>
  <c r="B399" i="96"/>
  <c r="B450" i="96"/>
  <c r="B494" i="96"/>
  <c r="B503" i="96"/>
  <c r="B505" i="96"/>
  <c r="B565" i="96"/>
  <c r="B648" i="96"/>
  <c r="B945" i="96"/>
  <c r="B1145" i="96"/>
  <c r="M106" i="96"/>
  <c r="P106" i="96" s="1"/>
  <c r="M110" i="96"/>
  <c r="P110" i="96" s="1"/>
  <c r="M171" i="96"/>
  <c r="P171" i="96" s="1"/>
  <c r="Q97" i="96"/>
  <c r="Q106" i="96"/>
  <c r="Q110" i="96"/>
  <c r="Q171" i="96"/>
  <c r="M97" i="96"/>
  <c r="P97" i="96" s="1"/>
  <c r="M399" i="96"/>
  <c r="P399" i="96" s="1"/>
  <c r="M450" i="96"/>
  <c r="P450" i="96" s="1"/>
  <c r="M494" i="96"/>
  <c r="P494" i="96" s="1"/>
  <c r="M503" i="96"/>
  <c r="P503" i="96" s="1"/>
  <c r="M505" i="96"/>
  <c r="P505" i="96" s="1"/>
  <c r="T97" i="96"/>
  <c r="T106" i="96"/>
  <c r="T110" i="96"/>
  <c r="T171" i="96"/>
  <c r="T399" i="96"/>
  <c r="T450" i="96"/>
  <c r="T494" i="96"/>
  <c r="T503" i="96"/>
  <c r="S97" i="96"/>
  <c r="S106" i="96"/>
  <c r="S110" i="96"/>
  <c r="S171" i="96"/>
  <c r="S399" i="96"/>
  <c r="S450" i="96"/>
  <c r="S494" i="96"/>
  <c r="S503" i="96"/>
  <c r="R97" i="96"/>
  <c r="R106" i="96"/>
  <c r="R110" i="96"/>
  <c r="R171" i="96"/>
  <c r="R399" i="96"/>
  <c r="R450" i="96"/>
  <c r="R494" i="96"/>
  <c r="R503" i="96"/>
  <c r="Q399" i="96"/>
  <c r="Q450" i="96"/>
  <c r="Q494" i="96"/>
  <c r="Q503" i="96"/>
  <c r="T1186" i="96"/>
  <c r="T1187" i="96"/>
  <c r="T1188" i="96"/>
  <c r="T1189" i="96"/>
  <c r="T1190" i="96"/>
  <c r="T505" i="96"/>
  <c r="T565" i="96"/>
  <c r="S1189" i="96"/>
  <c r="S1190" i="96"/>
  <c r="S505" i="96"/>
  <c r="S565" i="96"/>
  <c r="R1189" i="96"/>
  <c r="R1190" i="96"/>
  <c r="R505" i="96"/>
  <c r="Q505" i="96"/>
  <c r="T648" i="96"/>
  <c r="M565" i="96"/>
  <c r="P565" i="96" s="1"/>
  <c r="M648" i="96"/>
  <c r="P648" i="96" s="1"/>
  <c r="R565" i="96"/>
  <c r="Q565" i="96"/>
  <c r="S648" i="96"/>
  <c r="R648" i="96"/>
  <c r="Q648" i="96"/>
  <c r="M945" i="96"/>
  <c r="P945" i="96" s="1"/>
  <c r="M1145" i="96"/>
  <c r="P1145" i="96" s="1"/>
  <c r="Q1145" i="96"/>
  <c r="R1145" i="96"/>
  <c r="S1145" i="96"/>
  <c r="T1145" i="96"/>
  <c r="Q945" i="96"/>
  <c r="R945" i="96"/>
  <c r="S945" i="96"/>
  <c r="T945" i="96"/>
  <c r="T148" i="96"/>
  <c r="S148" i="96"/>
  <c r="R148" i="96"/>
  <c r="Q148" i="96"/>
  <c r="M148" i="96"/>
  <c r="P148" i="96" s="1"/>
  <c r="C148" i="96"/>
  <c r="B148" i="96"/>
  <c r="T422" i="11372"/>
  <c r="S422" i="11372"/>
  <c r="R422" i="11372"/>
  <c r="Q422" i="11372"/>
  <c r="N422" i="11372"/>
  <c r="M422" i="11372"/>
  <c r="P422" i="11372" s="1"/>
  <c r="C422" i="11372"/>
  <c r="B422" i="11372"/>
  <c r="B93" i="11372"/>
  <c r="C93" i="11372"/>
  <c r="M93" i="11372"/>
  <c r="P93" i="11372" s="1"/>
  <c r="Q93" i="11372"/>
  <c r="R93" i="11372"/>
  <c r="S93" i="11372"/>
  <c r="T93" i="11372"/>
  <c r="B73" i="11372"/>
  <c r="C73" i="11372"/>
  <c r="M73" i="11372"/>
  <c r="P73" i="11372" s="1"/>
  <c r="Q73" i="11372"/>
  <c r="R73" i="11372"/>
  <c r="S73" i="11372"/>
  <c r="T73" i="11372"/>
  <c r="AA10" i="320"/>
  <c r="T3" i="96"/>
  <c r="T9" i="96"/>
  <c r="T11" i="96"/>
  <c r="T19" i="96"/>
  <c r="T20" i="96"/>
  <c r="T32" i="96"/>
  <c r="T75" i="96"/>
  <c r="T77" i="96"/>
  <c r="T87" i="96"/>
  <c r="T91" i="96"/>
  <c r="T99" i="96"/>
  <c r="T125" i="96"/>
  <c r="T129" i="96"/>
  <c r="T132" i="96"/>
  <c r="T162" i="96"/>
  <c r="T165" i="96"/>
  <c r="T184" i="96"/>
  <c r="T203" i="96"/>
  <c r="T207" i="96"/>
  <c r="T222" i="96"/>
  <c r="T228" i="96"/>
  <c r="T279" i="96"/>
  <c r="T282" i="96"/>
  <c r="T327" i="96"/>
  <c r="T336" i="96"/>
  <c r="T342" i="96"/>
  <c r="T354" i="96"/>
  <c r="T368" i="96"/>
  <c r="T369" i="96"/>
  <c r="T379" i="96"/>
  <c r="T381" i="96"/>
  <c r="T384" i="96"/>
  <c r="T385" i="96"/>
  <c r="T391" i="96"/>
  <c r="T401" i="96"/>
  <c r="T436" i="96"/>
  <c r="T445" i="96"/>
  <c r="T446" i="96"/>
  <c r="T464" i="96"/>
  <c r="T479" i="96"/>
  <c r="T514" i="96"/>
  <c r="T537" i="96"/>
  <c r="T545" i="96"/>
  <c r="T551" i="96"/>
  <c r="T552" i="96"/>
  <c r="T563" i="96"/>
  <c r="T564" i="96"/>
  <c r="T571" i="96"/>
  <c r="T576" i="96"/>
  <c r="T587" i="96"/>
  <c r="T588" i="96"/>
  <c r="T590" i="96"/>
  <c r="T596" i="96"/>
  <c r="T601" i="96"/>
  <c r="T649" i="96"/>
  <c r="T654" i="96"/>
  <c r="T664" i="96"/>
  <c r="T666" i="96"/>
  <c r="T669" i="96"/>
  <c r="T675" i="96"/>
  <c r="T698" i="96"/>
  <c r="T700" i="96"/>
  <c r="T708" i="96"/>
  <c r="T718" i="96"/>
  <c r="T748" i="96"/>
  <c r="T753" i="96"/>
  <c r="T759" i="96"/>
  <c r="T770" i="96"/>
  <c r="T784" i="96"/>
  <c r="T800" i="96"/>
  <c r="T850" i="96"/>
  <c r="T874" i="96"/>
  <c r="T881" i="96"/>
  <c r="T890" i="96"/>
  <c r="T913" i="96"/>
  <c r="T914" i="96"/>
  <c r="T947" i="96"/>
  <c r="T988" i="96"/>
  <c r="T990" i="96"/>
  <c r="T1009" i="96"/>
  <c r="T1032" i="96"/>
  <c r="T1034" i="96"/>
  <c r="T1035" i="96"/>
  <c r="T1052" i="96"/>
  <c r="T1060" i="96"/>
  <c r="T1061" i="96"/>
  <c r="T1095" i="96"/>
  <c r="T1102" i="96"/>
  <c r="T1135" i="96"/>
  <c r="T1147" i="96"/>
  <c r="T1151" i="96"/>
  <c r="T1154" i="96"/>
  <c r="T180" i="96"/>
  <c r="T5" i="96"/>
  <c r="T47" i="96"/>
  <c r="T62" i="96"/>
  <c r="T64" i="96"/>
  <c r="T123" i="96"/>
  <c r="T131" i="96"/>
  <c r="T133" i="96"/>
  <c r="T182" i="96"/>
  <c r="T185" i="96"/>
  <c r="T231" i="96"/>
  <c r="T278" i="96"/>
  <c r="T280" i="96"/>
  <c r="T283" i="96"/>
  <c r="T299" i="96"/>
  <c r="T302" i="96"/>
  <c r="T308" i="96"/>
  <c r="T330" i="96"/>
  <c r="T517" i="96"/>
  <c r="T539" i="96"/>
  <c r="T577" i="96"/>
  <c r="T583" i="96"/>
  <c r="T634" i="96"/>
  <c r="T645" i="96"/>
  <c r="T651" i="96"/>
  <c r="T733" i="96"/>
  <c r="T738" i="96"/>
  <c r="T801" i="96"/>
  <c r="T807" i="96"/>
  <c r="T813" i="96"/>
  <c r="T891" i="96"/>
  <c r="T972" i="96"/>
  <c r="T985" i="96"/>
  <c r="T986" i="96"/>
  <c r="T1031" i="96"/>
  <c r="T1053" i="96"/>
  <c r="T1139" i="96"/>
  <c r="T1158" i="96"/>
  <c r="T1160" i="96"/>
  <c r="T13" i="96"/>
  <c r="T26" i="96"/>
  <c r="T31" i="96"/>
  <c r="T36" i="96"/>
  <c r="T38" i="96"/>
  <c r="T42" i="96"/>
  <c r="T68" i="96"/>
  <c r="T86" i="96"/>
  <c r="T111" i="96"/>
  <c r="T115" i="96"/>
  <c r="T120" i="96"/>
  <c r="T135" i="96"/>
  <c r="T145" i="96"/>
  <c r="T147" i="96"/>
  <c r="T151" i="96"/>
  <c r="T166" i="96"/>
  <c r="T221" i="96"/>
  <c r="T259" i="96"/>
  <c r="T272" i="96"/>
  <c r="T297" i="96"/>
  <c r="T310" i="96"/>
  <c r="T375" i="96"/>
  <c r="T389" i="96"/>
  <c r="T398" i="96"/>
  <c r="T402" i="96"/>
  <c r="T404" i="96"/>
  <c r="T405" i="96"/>
  <c r="T412" i="96"/>
  <c r="T422" i="96"/>
  <c r="T429" i="96"/>
  <c r="T430" i="96"/>
  <c r="T471" i="96"/>
  <c r="T496" i="96"/>
  <c r="T498" i="96"/>
  <c r="T504" i="96"/>
  <c r="T574" i="96"/>
  <c r="T606" i="96"/>
  <c r="T611" i="96"/>
  <c r="T620" i="96"/>
  <c r="T712" i="96"/>
  <c r="T716" i="96"/>
  <c r="T730" i="96"/>
  <c r="T756" i="96"/>
  <c r="T775" i="96"/>
  <c r="T785" i="96"/>
  <c r="T788" i="96"/>
  <c r="T821" i="96"/>
  <c r="T822" i="96"/>
  <c r="T828" i="96"/>
  <c r="T832" i="96"/>
  <c r="T834" i="96"/>
  <c r="T883" i="96"/>
  <c r="T884" i="96"/>
  <c r="T905" i="96"/>
  <c r="T911" i="96"/>
  <c r="T912" i="96"/>
  <c r="T923" i="96"/>
  <c r="T950" i="96"/>
  <c r="T953" i="96"/>
  <c r="T959" i="96"/>
  <c r="T976" i="96"/>
  <c r="T989" i="96"/>
  <c r="T1017" i="96"/>
  <c r="T1021" i="96"/>
  <c r="T1069" i="96"/>
  <c r="T1072" i="96"/>
  <c r="T1074" i="96"/>
  <c r="T1083" i="96"/>
  <c r="T1084" i="96"/>
  <c r="T1096" i="96"/>
  <c r="T1120" i="96"/>
  <c r="T1123" i="96"/>
  <c r="T1125" i="96"/>
  <c r="T1129" i="96"/>
  <c r="T1130" i="96"/>
  <c r="T1164" i="96"/>
  <c r="T1174" i="96"/>
  <c r="S3" i="96"/>
  <c r="S9" i="96"/>
  <c r="S11" i="96"/>
  <c r="S19" i="96"/>
  <c r="S20" i="96"/>
  <c r="S32" i="96"/>
  <c r="S75" i="96"/>
  <c r="S77" i="96"/>
  <c r="S87" i="96"/>
  <c r="S91" i="96"/>
  <c r="S99" i="96"/>
  <c r="S125" i="96"/>
  <c r="S129" i="96"/>
  <c r="S132" i="96"/>
  <c r="S162" i="96"/>
  <c r="S165" i="96"/>
  <c r="S184" i="96"/>
  <c r="S203" i="96"/>
  <c r="S207" i="96"/>
  <c r="S222" i="96"/>
  <c r="S228" i="96"/>
  <c r="S279" i="96"/>
  <c r="S282" i="96"/>
  <c r="S327" i="96"/>
  <c r="S336" i="96"/>
  <c r="S342" i="96"/>
  <c r="S354" i="96"/>
  <c r="S368" i="96"/>
  <c r="S369" i="96"/>
  <c r="S379" i="96"/>
  <c r="S381" i="96"/>
  <c r="S384" i="96"/>
  <c r="S385" i="96"/>
  <c r="S391" i="96"/>
  <c r="S401" i="96"/>
  <c r="S436" i="96"/>
  <c r="S445" i="96"/>
  <c r="S446" i="96"/>
  <c r="S464" i="96"/>
  <c r="S479" i="96"/>
  <c r="S514" i="96"/>
  <c r="S537" i="96"/>
  <c r="S545" i="96"/>
  <c r="S551" i="96"/>
  <c r="S552" i="96"/>
  <c r="S563" i="96"/>
  <c r="S564" i="96"/>
  <c r="S571" i="96"/>
  <c r="S576" i="96"/>
  <c r="S587" i="96"/>
  <c r="S588" i="96"/>
  <c r="S590" i="96"/>
  <c r="S596" i="96"/>
  <c r="S601" i="96"/>
  <c r="S649" i="96"/>
  <c r="S654" i="96"/>
  <c r="S664" i="96"/>
  <c r="S666" i="96"/>
  <c r="S669" i="96"/>
  <c r="S675" i="96"/>
  <c r="S698" i="96"/>
  <c r="S700" i="96"/>
  <c r="S708" i="96"/>
  <c r="S718" i="96"/>
  <c r="S748" i="96"/>
  <c r="S753" i="96"/>
  <c r="S759" i="96"/>
  <c r="S770" i="96"/>
  <c r="S784" i="96"/>
  <c r="S800" i="96"/>
  <c r="S850" i="96"/>
  <c r="S874" i="96"/>
  <c r="S881" i="96"/>
  <c r="S890" i="96"/>
  <c r="S913" i="96"/>
  <c r="S914" i="96"/>
  <c r="S947" i="96"/>
  <c r="S988" i="96"/>
  <c r="S990" i="96"/>
  <c r="S1009" i="96"/>
  <c r="S1032" i="96"/>
  <c r="S1034" i="96"/>
  <c r="S1035" i="96"/>
  <c r="S1052" i="96"/>
  <c r="S1060" i="96"/>
  <c r="S1061" i="96"/>
  <c r="S1095" i="96"/>
  <c r="S1102" i="96"/>
  <c r="S1135" i="96"/>
  <c r="S1147" i="96"/>
  <c r="S1151" i="96"/>
  <c r="S1154" i="96"/>
  <c r="S180" i="96"/>
  <c r="S5" i="96"/>
  <c r="S47" i="96"/>
  <c r="S62" i="96"/>
  <c r="S64" i="96"/>
  <c r="S123" i="96"/>
  <c r="S131" i="96"/>
  <c r="S133" i="96"/>
  <c r="S182" i="96"/>
  <c r="S185" i="96"/>
  <c r="S231" i="96"/>
  <c r="S278" i="96"/>
  <c r="S280" i="96"/>
  <c r="S283" i="96"/>
  <c r="S299" i="96"/>
  <c r="S302" i="96"/>
  <c r="S308" i="96"/>
  <c r="S330" i="96"/>
  <c r="S517" i="96"/>
  <c r="S539" i="96"/>
  <c r="S577" i="96"/>
  <c r="S583" i="96"/>
  <c r="S634" i="96"/>
  <c r="S645" i="96"/>
  <c r="S651" i="96"/>
  <c r="S733" i="96"/>
  <c r="S738" i="96"/>
  <c r="S801" i="96"/>
  <c r="S807" i="96"/>
  <c r="S813" i="96"/>
  <c r="S891" i="96"/>
  <c r="S972" i="96"/>
  <c r="S985" i="96"/>
  <c r="S986" i="96"/>
  <c r="S1031" i="96"/>
  <c r="S1053" i="96"/>
  <c r="S1139" i="96"/>
  <c r="S1158" i="96"/>
  <c r="S1160" i="96"/>
  <c r="S13" i="96"/>
  <c r="S26" i="96"/>
  <c r="S31" i="96"/>
  <c r="S36" i="96"/>
  <c r="S38" i="96"/>
  <c r="S42" i="96"/>
  <c r="S68" i="96"/>
  <c r="S86" i="96"/>
  <c r="S111" i="96"/>
  <c r="S115" i="96"/>
  <c r="S120" i="96"/>
  <c r="S135" i="96"/>
  <c r="S145" i="96"/>
  <c r="S147" i="96"/>
  <c r="S151" i="96"/>
  <c r="S166" i="96"/>
  <c r="S221" i="96"/>
  <c r="S259" i="96"/>
  <c r="S272" i="96"/>
  <c r="S297" i="96"/>
  <c r="S310" i="96"/>
  <c r="S375" i="96"/>
  <c r="S389" i="96"/>
  <c r="S398" i="96"/>
  <c r="S402" i="96"/>
  <c r="S404" i="96"/>
  <c r="S405" i="96"/>
  <c r="S412" i="96"/>
  <c r="S422" i="96"/>
  <c r="S429" i="96"/>
  <c r="S430" i="96"/>
  <c r="S471" i="96"/>
  <c r="S496" i="96"/>
  <c r="S498" i="96"/>
  <c r="S504" i="96"/>
  <c r="S574" i="96"/>
  <c r="S606" i="96"/>
  <c r="S611" i="96"/>
  <c r="S620" i="96"/>
  <c r="S712" i="96"/>
  <c r="S716" i="96"/>
  <c r="S730" i="96"/>
  <c r="S756" i="96"/>
  <c r="S775" i="96"/>
  <c r="S785" i="96"/>
  <c r="S788" i="96"/>
  <c r="S821" i="96"/>
  <c r="S822" i="96"/>
  <c r="S828" i="96"/>
  <c r="S832" i="96"/>
  <c r="S834" i="96"/>
  <c r="S883" i="96"/>
  <c r="S884" i="96"/>
  <c r="S905" i="96"/>
  <c r="S911" i="96"/>
  <c r="S912" i="96"/>
  <c r="S923" i="96"/>
  <c r="S950" i="96"/>
  <c r="S953" i="96"/>
  <c r="S959" i="96"/>
  <c r="S976" i="96"/>
  <c r="S989" i="96"/>
  <c r="S1017" i="96"/>
  <c r="S1021" i="96"/>
  <c r="S1069" i="96"/>
  <c r="S1072" i="96"/>
  <c r="S1074" i="96"/>
  <c r="S1083" i="96"/>
  <c r="S1084" i="96"/>
  <c r="S1096" i="96"/>
  <c r="S1120" i="96"/>
  <c r="S1123" i="96"/>
  <c r="S1125" i="96"/>
  <c r="S1129" i="96"/>
  <c r="S1130" i="96"/>
  <c r="S1164" i="96"/>
  <c r="S1174" i="96"/>
  <c r="R3" i="96"/>
  <c r="R9" i="96"/>
  <c r="R11" i="96"/>
  <c r="R19" i="96"/>
  <c r="R20" i="96"/>
  <c r="R32" i="96"/>
  <c r="R75" i="96"/>
  <c r="R77" i="96"/>
  <c r="R87" i="96"/>
  <c r="R91" i="96"/>
  <c r="R99" i="96"/>
  <c r="R125" i="96"/>
  <c r="R129" i="96"/>
  <c r="R132" i="96"/>
  <c r="R162" i="96"/>
  <c r="R165" i="96"/>
  <c r="R184" i="96"/>
  <c r="R203" i="96"/>
  <c r="R207" i="96"/>
  <c r="R222" i="96"/>
  <c r="R228" i="96"/>
  <c r="R279" i="96"/>
  <c r="R282" i="96"/>
  <c r="R327" i="96"/>
  <c r="R336" i="96"/>
  <c r="R342" i="96"/>
  <c r="R354" i="96"/>
  <c r="R368" i="96"/>
  <c r="R369" i="96"/>
  <c r="R379" i="96"/>
  <c r="R381" i="96"/>
  <c r="R384" i="96"/>
  <c r="R385" i="96"/>
  <c r="R391" i="96"/>
  <c r="R401" i="96"/>
  <c r="R436" i="96"/>
  <c r="R445" i="96"/>
  <c r="R446" i="96"/>
  <c r="R464" i="96"/>
  <c r="R479" i="96"/>
  <c r="R514" i="96"/>
  <c r="R537" i="96"/>
  <c r="R545" i="96"/>
  <c r="R551" i="96"/>
  <c r="R552" i="96"/>
  <c r="R563" i="96"/>
  <c r="R564" i="96"/>
  <c r="R571" i="96"/>
  <c r="R576" i="96"/>
  <c r="R587" i="96"/>
  <c r="R588" i="96"/>
  <c r="R590" i="96"/>
  <c r="R596" i="96"/>
  <c r="R601" i="96"/>
  <c r="R649" i="96"/>
  <c r="R654" i="96"/>
  <c r="R664" i="96"/>
  <c r="R666" i="96"/>
  <c r="R669" i="96"/>
  <c r="R675" i="96"/>
  <c r="R698" i="96"/>
  <c r="R700" i="96"/>
  <c r="R708" i="96"/>
  <c r="R718" i="96"/>
  <c r="R748" i="96"/>
  <c r="R753" i="96"/>
  <c r="R759" i="96"/>
  <c r="R770" i="96"/>
  <c r="R784" i="96"/>
  <c r="R800" i="96"/>
  <c r="R850" i="96"/>
  <c r="R874" i="96"/>
  <c r="R881" i="96"/>
  <c r="R890" i="96"/>
  <c r="R902" i="96"/>
  <c r="R913" i="96"/>
  <c r="R914" i="96"/>
  <c r="R947" i="96"/>
  <c r="R988" i="96"/>
  <c r="R990" i="96"/>
  <c r="R1009" i="96"/>
  <c r="R1032" i="96"/>
  <c r="R1034" i="96"/>
  <c r="R1035" i="96"/>
  <c r="R1052" i="96"/>
  <c r="R1060" i="96"/>
  <c r="R1061" i="96"/>
  <c r="R1095" i="96"/>
  <c r="R1102" i="96"/>
  <c r="R1135" i="96"/>
  <c r="R1147" i="96"/>
  <c r="R1151" i="96"/>
  <c r="R1154" i="96"/>
  <c r="R180" i="96"/>
  <c r="R5" i="96"/>
  <c r="R47" i="96"/>
  <c r="R62" i="96"/>
  <c r="R64" i="96"/>
  <c r="R123" i="96"/>
  <c r="R131" i="96"/>
  <c r="R133" i="96"/>
  <c r="R182" i="96"/>
  <c r="R185" i="96"/>
  <c r="R231" i="96"/>
  <c r="R278" i="96"/>
  <c r="R280" i="96"/>
  <c r="R283" i="96"/>
  <c r="R299" i="96"/>
  <c r="R302" i="96"/>
  <c r="R308" i="96"/>
  <c r="R330" i="96"/>
  <c r="R517" i="96"/>
  <c r="R539" i="96"/>
  <c r="R577" i="96"/>
  <c r="R583" i="96"/>
  <c r="R634" i="96"/>
  <c r="R645" i="96"/>
  <c r="R651" i="96"/>
  <c r="R733" i="96"/>
  <c r="R738" i="96"/>
  <c r="R801" i="96"/>
  <c r="R807" i="96"/>
  <c r="R813" i="96"/>
  <c r="R891" i="96"/>
  <c r="R972" i="96"/>
  <c r="R985" i="96"/>
  <c r="R986" i="96"/>
  <c r="R1031" i="96"/>
  <c r="R1053" i="96"/>
  <c r="R1139" i="96"/>
  <c r="R1158" i="96"/>
  <c r="R1160" i="96"/>
  <c r="R13" i="96"/>
  <c r="R26" i="96"/>
  <c r="R31" i="96"/>
  <c r="R36" i="96"/>
  <c r="R38" i="96"/>
  <c r="R42" i="96"/>
  <c r="R68" i="96"/>
  <c r="R86" i="96"/>
  <c r="R111" i="96"/>
  <c r="R115" i="96"/>
  <c r="R120" i="96"/>
  <c r="R135" i="96"/>
  <c r="R145" i="96"/>
  <c r="R147" i="96"/>
  <c r="R151" i="96"/>
  <c r="R166" i="96"/>
  <c r="R221" i="96"/>
  <c r="R259" i="96"/>
  <c r="R272" i="96"/>
  <c r="R297" i="96"/>
  <c r="R310" i="96"/>
  <c r="R375" i="96"/>
  <c r="R389" i="96"/>
  <c r="R398" i="96"/>
  <c r="R402" i="96"/>
  <c r="R404" i="96"/>
  <c r="R405" i="96"/>
  <c r="R412" i="96"/>
  <c r="R422" i="96"/>
  <c r="R429" i="96"/>
  <c r="R430" i="96"/>
  <c r="R471" i="96"/>
  <c r="R496" i="96"/>
  <c r="R498" i="96"/>
  <c r="R504" i="96"/>
  <c r="R574" i="96"/>
  <c r="R606" i="96"/>
  <c r="R611" i="96"/>
  <c r="R620" i="96"/>
  <c r="R712" i="96"/>
  <c r="R716" i="96"/>
  <c r="R730" i="96"/>
  <c r="R756" i="96"/>
  <c r="R775" i="96"/>
  <c r="R785" i="96"/>
  <c r="R788" i="96"/>
  <c r="R821" i="96"/>
  <c r="R822" i="96"/>
  <c r="R828" i="96"/>
  <c r="R832" i="96"/>
  <c r="R834" i="96"/>
  <c r="R883" i="96"/>
  <c r="R884" i="96"/>
  <c r="R905" i="96"/>
  <c r="R911" i="96"/>
  <c r="R912" i="96"/>
  <c r="R923" i="96"/>
  <c r="R950" i="96"/>
  <c r="R953" i="96"/>
  <c r="R959" i="96"/>
  <c r="R976" i="96"/>
  <c r="R989" i="96"/>
  <c r="R1017" i="96"/>
  <c r="R1021" i="96"/>
  <c r="R1069" i="96"/>
  <c r="R1072" i="96"/>
  <c r="R1074" i="96"/>
  <c r="R1083" i="96"/>
  <c r="R1084" i="96"/>
  <c r="R1096" i="96"/>
  <c r="R1120" i="96"/>
  <c r="R1123" i="96"/>
  <c r="R1125" i="96"/>
  <c r="R1129" i="96"/>
  <c r="R1130" i="96"/>
  <c r="R1164" i="96"/>
  <c r="R1174" i="96"/>
  <c r="Q3" i="96"/>
  <c r="Q9" i="96"/>
  <c r="Q11" i="96"/>
  <c r="Q19" i="96"/>
  <c r="Q20" i="96"/>
  <c r="Q32" i="96"/>
  <c r="Q75" i="96"/>
  <c r="Q77" i="96"/>
  <c r="Q87" i="96"/>
  <c r="Q91" i="96"/>
  <c r="Q99" i="96"/>
  <c r="Q125" i="96"/>
  <c r="Q129" i="96"/>
  <c r="Q132" i="96"/>
  <c r="Q162" i="96"/>
  <c r="Q165" i="96"/>
  <c r="Q184" i="96"/>
  <c r="Q203" i="96"/>
  <c r="Q207" i="96"/>
  <c r="Q222" i="96"/>
  <c r="Q228" i="96"/>
  <c r="Q279" i="96"/>
  <c r="Q282" i="96"/>
  <c r="Q327" i="96"/>
  <c r="Q336" i="96"/>
  <c r="Q342" i="96"/>
  <c r="Q354" i="96"/>
  <c r="Q368" i="96"/>
  <c r="Q369" i="96"/>
  <c r="Q379" i="96"/>
  <c r="Q381" i="96"/>
  <c r="Q384" i="96"/>
  <c r="Q385" i="96"/>
  <c r="Q391" i="96"/>
  <c r="Q401" i="96"/>
  <c r="Q436" i="96"/>
  <c r="Q445" i="96"/>
  <c r="Q446" i="96"/>
  <c r="Q464" i="96"/>
  <c r="Q479" i="96"/>
  <c r="Q514" i="96"/>
  <c r="Q537" i="96"/>
  <c r="Q545" i="96"/>
  <c r="Q551" i="96"/>
  <c r="Q552" i="96"/>
  <c r="Q563" i="96"/>
  <c r="Q564" i="96"/>
  <c r="Q571" i="96"/>
  <c r="Q576" i="96"/>
  <c r="Q587" i="96"/>
  <c r="Q588" i="96"/>
  <c r="Q590" i="96"/>
  <c r="Q596" i="96"/>
  <c r="Q601" i="96"/>
  <c r="Q649" i="96"/>
  <c r="Q654" i="96"/>
  <c r="Q664" i="96"/>
  <c r="Q666" i="96"/>
  <c r="Q669" i="96"/>
  <c r="Q675" i="96"/>
  <c r="Q698" i="96"/>
  <c r="Q700" i="96"/>
  <c r="Q708" i="96"/>
  <c r="Q718" i="96"/>
  <c r="Q748" i="96"/>
  <c r="Q753" i="96"/>
  <c r="Q759" i="96"/>
  <c r="Q770" i="96"/>
  <c r="Q784" i="96"/>
  <c r="Q800" i="96"/>
  <c r="Q850" i="96"/>
  <c r="Q874" i="96"/>
  <c r="Q881" i="96"/>
  <c r="Q890" i="96"/>
  <c r="Q902" i="96"/>
  <c r="Q913" i="96"/>
  <c r="Q914" i="96"/>
  <c r="Q947" i="96"/>
  <c r="Q988" i="96"/>
  <c r="Q990" i="96"/>
  <c r="Q1009" i="96"/>
  <c r="Q1032" i="96"/>
  <c r="Q1034" i="96"/>
  <c r="Q1035" i="96"/>
  <c r="Q1052" i="96"/>
  <c r="Q1060" i="96"/>
  <c r="Q1061" i="96"/>
  <c r="Q1095" i="96"/>
  <c r="Q1102" i="96"/>
  <c r="Q1135" i="96"/>
  <c r="Q1147" i="96"/>
  <c r="Q1151" i="96"/>
  <c r="Q1154" i="96"/>
  <c r="Q180" i="96"/>
  <c r="Q5" i="96"/>
  <c r="Q47" i="96"/>
  <c r="Q62" i="96"/>
  <c r="Q64" i="96"/>
  <c r="Q123" i="96"/>
  <c r="Q131" i="96"/>
  <c r="Q133" i="96"/>
  <c r="Q182" i="96"/>
  <c r="Q185" i="96"/>
  <c r="Q231" i="96"/>
  <c r="Q278" i="96"/>
  <c r="Q280" i="96"/>
  <c r="Q283" i="96"/>
  <c r="Q299" i="96"/>
  <c r="Q302" i="96"/>
  <c r="Q308" i="96"/>
  <c r="Q330" i="96"/>
  <c r="Q517" i="96"/>
  <c r="Q539" i="96"/>
  <c r="Q577" i="96"/>
  <c r="Q583" i="96"/>
  <c r="Q634" i="96"/>
  <c r="Q645" i="96"/>
  <c r="Q651" i="96"/>
  <c r="Q733" i="96"/>
  <c r="Q738" i="96"/>
  <c r="Q801" i="96"/>
  <c r="Q807" i="96"/>
  <c r="Q813" i="96"/>
  <c r="Q891" i="96"/>
  <c r="Q972" i="96"/>
  <c r="Q985" i="96"/>
  <c r="Q986" i="96"/>
  <c r="Q1031" i="96"/>
  <c r="Q1053" i="96"/>
  <c r="Q1139" i="96"/>
  <c r="Q1158" i="96"/>
  <c r="Q1160" i="96"/>
  <c r="Q1190" i="96"/>
  <c r="Q13" i="96"/>
  <c r="Q26" i="96"/>
  <c r="Q31" i="96"/>
  <c r="Q36" i="96"/>
  <c r="Q38" i="96"/>
  <c r="Q42" i="96"/>
  <c r="Q68" i="96"/>
  <c r="Q86" i="96"/>
  <c r="Q111" i="96"/>
  <c r="Q115" i="96"/>
  <c r="Q120" i="96"/>
  <c r="Q135" i="96"/>
  <c r="Q145" i="96"/>
  <c r="Q147" i="96"/>
  <c r="Q151" i="96"/>
  <c r="Q166" i="96"/>
  <c r="Q221" i="96"/>
  <c r="Q259" i="96"/>
  <c r="Q272" i="96"/>
  <c r="Q297" i="96"/>
  <c r="Q310" i="96"/>
  <c r="Q375" i="96"/>
  <c r="Q389" i="96"/>
  <c r="Q398" i="96"/>
  <c r="Q402" i="96"/>
  <c r="Q404" i="96"/>
  <c r="Q405" i="96"/>
  <c r="Q412" i="96"/>
  <c r="Q422" i="96"/>
  <c r="Q429" i="96"/>
  <c r="Q430" i="96"/>
  <c r="Q471" i="96"/>
  <c r="Q496" i="96"/>
  <c r="Q498" i="96"/>
  <c r="Q504" i="96"/>
  <c r="Q574" i="96"/>
  <c r="Q606" i="96"/>
  <c r="Q611" i="96"/>
  <c r="Q620" i="96"/>
  <c r="Q712" i="96"/>
  <c r="Q716" i="96"/>
  <c r="Q730" i="96"/>
  <c r="Q756" i="96"/>
  <c r="Q775" i="96"/>
  <c r="Q785" i="96"/>
  <c r="Q788" i="96"/>
  <c r="Q821" i="96"/>
  <c r="Q822" i="96"/>
  <c r="Q828" i="96"/>
  <c r="Q832" i="96"/>
  <c r="Q834" i="96"/>
  <c r="Q883" i="96"/>
  <c r="Q884" i="96"/>
  <c r="Q905" i="96"/>
  <c r="Q911" i="96"/>
  <c r="Q912" i="96"/>
  <c r="Q923" i="96"/>
  <c r="Q950" i="96"/>
  <c r="Q953" i="96"/>
  <c r="Q959" i="96"/>
  <c r="Q976" i="96"/>
  <c r="Q989" i="96"/>
  <c r="Q1017" i="96"/>
  <c r="Q1021" i="96"/>
  <c r="Q1069" i="96"/>
  <c r="Q1072" i="96"/>
  <c r="Q1074" i="96"/>
  <c r="Q1083" i="96"/>
  <c r="Q1084" i="96"/>
  <c r="Q1096" i="96"/>
  <c r="Q1120" i="96"/>
  <c r="Q1123" i="96"/>
  <c r="Q1125" i="96"/>
  <c r="Q1129" i="96"/>
  <c r="Q1130" i="96"/>
  <c r="Q1164" i="96"/>
  <c r="Q1174" i="96"/>
  <c r="M923" i="96"/>
  <c r="P923" i="96" s="1"/>
  <c r="M950" i="96"/>
  <c r="P950" i="96" s="1"/>
  <c r="M953" i="96"/>
  <c r="P953" i="96" s="1"/>
  <c r="M959" i="96"/>
  <c r="P959" i="96" s="1"/>
  <c r="M976" i="96"/>
  <c r="P976" i="96" s="1"/>
  <c r="M989" i="96"/>
  <c r="P989" i="96" s="1"/>
  <c r="M1017" i="96"/>
  <c r="P1017" i="96" s="1"/>
  <c r="M1021" i="96"/>
  <c r="P1021" i="96" s="1"/>
  <c r="M1069" i="96"/>
  <c r="P1069" i="96" s="1"/>
  <c r="M1072" i="96"/>
  <c r="P1072" i="96" s="1"/>
  <c r="M1074" i="96"/>
  <c r="P1074" i="96" s="1"/>
  <c r="M1083" i="96"/>
  <c r="P1083" i="96" s="1"/>
  <c r="M1084" i="96"/>
  <c r="P1084" i="96" s="1"/>
  <c r="M1096" i="96"/>
  <c r="P1096" i="96" s="1"/>
  <c r="M1120" i="96"/>
  <c r="P1120" i="96" s="1"/>
  <c r="M1123" i="96"/>
  <c r="P1123" i="96" s="1"/>
  <c r="M1125" i="96"/>
  <c r="P1125" i="96" s="1"/>
  <c r="M1129" i="96"/>
  <c r="P1129" i="96" s="1"/>
  <c r="M1130" i="96"/>
  <c r="P1130" i="96" s="1"/>
  <c r="M1164" i="96"/>
  <c r="P1164" i="96" s="1"/>
  <c r="M1174" i="96"/>
  <c r="P1174" i="96" s="1"/>
  <c r="M4" i="96"/>
  <c r="P4" i="96" s="1"/>
  <c r="M6" i="96"/>
  <c r="P6" i="96" s="1"/>
  <c r="M8" i="96"/>
  <c r="P8" i="96" s="1"/>
  <c r="M10" i="96"/>
  <c r="P10" i="96" s="1"/>
  <c r="M14" i="96"/>
  <c r="P14" i="96" s="1"/>
  <c r="M15" i="96"/>
  <c r="P15" i="96" s="1"/>
  <c r="M16" i="96"/>
  <c r="P16" i="96" s="1"/>
  <c r="M17" i="96"/>
  <c r="P17" i="96" s="1"/>
  <c r="M18" i="96"/>
  <c r="P18" i="96" s="1"/>
  <c r="M21" i="96"/>
  <c r="P21" i="96" s="1"/>
  <c r="M22" i="96"/>
  <c r="P22" i="96" s="1"/>
  <c r="M23" i="96"/>
  <c r="P23" i="96" s="1"/>
  <c r="M24" i="96"/>
  <c r="P24" i="96" s="1"/>
  <c r="M25" i="96"/>
  <c r="P25" i="96" s="1"/>
  <c r="M27" i="96"/>
  <c r="P27" i="96" s="1"/>
  <c r="M28" i="96"/>
  <c r="P28" i="96" s="1"/>
  <c r="M29" i="96"/>
  <c r="P29" i="96" s="1"/>
  <c r="M30" i="96"/>
  <c r="P30" i="96" s="1"/>
  <c r="M33" i="96"/>
  <c r="P33" i="96" s="1"/>
  <c r="M34" i="96"/>
  <c r="P34" i="96" s="1"/>
  <c r="M35" i="96"/>
  <c r="P35" i="96" s="1"/>
  <c r="M37" i="96"/>
  <c r="P37" i="96" s="1"/>
  <c r="M39" i="96"/>
  <c r="P39" i="96" s="1"/>
  <c r="M40" i="96"/>
  <c r="P40" i="96" s="1"/>
  <c r="M41" i="96"/>
  <c r="P41" i="96" s="1"/>
  <c r="M43" i="96"/>
  <c r="P43" i="96" s="1"/>
  <c r="M44" i="96"/>
  <c r="P44" i="96" s="1"/>
  <c r="M45" i="96"/>
  <c r="P45" i="96" s="1"/>
  <c r="M46" i="96"/>
  <c r="P46" i="96" s="1"/>
  <c r="M48" i="96"/>
  <c r="P48" i="96" s="1"/>
  <c r="M49" i="96"/>
  <c r="P49" i="96" s="1"/>
  <c r="M50" i="96"/>
  <c r="P50" i="96" s="1"/>
  <c r="M51" i="96"/>
  <c r="P51" i="96" s="1"/>
  <c r="M52" i="96"/>
  <c r="P52" i="96" s="1"/>
  <c r="M53" i="96"/>
  <c r="P53" i="96" s="1"/>
  <c r="M54" i="96"/>
  <c r="P54" i="96" s="1"/>
  <c r="M55" i="96"/>
  <c r="P55" i="96" s="1"/>
  <c r="M56" i="96"/>
  <c r="P56" i="96" s="1"/>
  <c r="M57" i="96"/>
  <c r="P57" i="96" s="1"/>
  <c r="M58" i="96"/>
  <c r="P58" i="96" s="1"/>
  <c r="M59" i="96"/>
  <c r="P59" i="96" s="1"/>
  <c r="M60" i="96"/>
  <c r="P60" i="96" s="1"/>
  <c r="M61" i="96"/>
  <c r="P61" i="96" s="1"/>
  <c r="M63" i="96"/>
  <c r="P63" i="96" s="1"/>
  <c r="M65" i="96"/>
  <c r="P65" i="96" s="1"/>
  <c r="M66" i="96"/>
  <c r="P66" i="96" s="1"/>
  <c r="M67" i="96"/>
  <c r="P67" i="96" s="1"/>
  <c r="M69" i="96"/>
  <c r="P69" i="96" s="1"/>
  <c r="M70" i="96"/>
  <c r="P70" i="96" s="1"/>
  <c r="M71" i="96"/>
  <c r="P71" i="96" s="1"/>
  <c r="M72" i="96"/>
  <c r="P72" i="96" s="1"/>
  <c r="M73" i="96"/>
  <c r="P73" i="96" s="1"/>
  <c r="M74" i="96"/>
  <c r="P74" i="96" s="1"/>
  <c r="M76" i="96"/>
  <c r="P76" i="96" s="1"/>
  <c r="M78" i="96"/>
  <c r="P78" i="96" s="1"/>
  <c r="M79" i="96"/>
  <c r="P79" i="96" s="1"/>
  <c r="M80" i="96"/>
  <c r="P80" i="96" s="1"/>
  <c r="M81" i="96"/>
  <c r="P81" i="96" s="1"/>
  <c r="M82" i="96"/>
  <c r="P82" i="96" s="1"/>
  <c r="M84" i="96"/>
  <c r="P84" i="96" s="1"/>
  <c r="M85" i="96"/>
  <c r="P85" i="96" s="1"/>
  <c r="M88" i="96"/>
  <c r="P88" i="96" s="1"/>
  <c r="M89" i="96"/>
  <c r="P89" i="96" s="1"/>
  <c r="M90" i="96"/>
  <c r="P90" i="96" s="1"/>
  <c r="M92" i="96"/>
  <c r="P92" i="96" s="1"/>
  <c r="M93" i="96"/>
  <c r="P93" i="96" s="1"/>
  <c r="M94" i="96"/>
  <c r="P94" i="96" s="1"/>
  <c r="M95" i="96"/>
  <c r="P95" i="96" s="1"/>
  <c r="M96" i="96"/>
  <c r="P96" i="96" s="1"/>
  <c r="M98" i="96"/>
  <c r="P98" i="96" s="1"/>
  <c r="M100" i="96"/>
  <c r="P100" i="96" s="1"/>
  <c r="M102" i="96"/>
  <c r="P102" i="96" s="1"/>
  <c r="M103" i="96"/>
  <c r="P103" i="96" s="1"/>
  <c r="M104" i="96"/>
  <c r="P104" i="96" s="1"/>
  <c r="M105" i="96"/>
  <c r="P105" i="96" s="1"/>
  <c r="M107" i="96"/>
  <c r="P107" i="96" s="1"/>
  <c r="M108" i="96"/>
  <c r="P108" i="96" s="1"/>
  <c r="M109" i="96"/>
  <c r="P109" i="96" s="1"/>
  <c r="M112" i="96"/>
  <c r="P112" i="96" s="1"/>
  <c r="M113" i="96"/>
  <c r="P113" i="96" s="1"/>
  <c r="M114" i="96"/>
  <c r="P114" i="96" s="1"/>
  <c r="M116" i="96"/>
  <c r="P116" i="96" s="1"/>
  <c r="M117" i="96"/>
  <c r="P117" i="96" s="1"/>
  <c r="M118" i="96"/>
  <c r="P118" i="96" s="1"/>
  <c r="M119" i="96"/>
  <c r="P119" i="96" s="1"/>
  <c r="M121" i="96"/>
  <c r="P121" i="96" s="1"/>
  <c r="M122" i="96"/>
  <c r="P122" i="96" s="1"/>
  <c r="M124" i="96"/>
  <c r="P124" i="96" s="1"/>
  <c r="M126" i="96"/>
  <c r="P126" i="96" s="1"/>
  <c r="M127" i="96"/>
  <c r="P127" i="96" s="1"/>
  <c r="M128" i="96"/>
  <c r="P128" i="96" s="1"/>
  <c r="M130" i="96"/>
  <c r="P130" i="96" s="1"/>
  <c r="M134" i="96"/>
  <c r="P134" i="96" s="1"/>
  <c r="M136" i="96"/>
  <c r="P136" i="96" s="1"/>
  <c r="M137" i="96"/>
  <c r="P137" i="96" s="1"/>
  <c r="M138" i="96"/>
  <c r="P138" i="96" s="1"/>
  <c r="M139" i="96"/>
  <c r="P139" i="96" s="1"/>
  <c r="M140" i="96"/>
  <c r="P140" i="96" s="1"/>
  <c r="M141" i="96"/>
  <c r="P141" i="96" s="1"/>
  <c r="M142" i="96"/>
  <c r="P142" i="96" s="1"/>
  <c r="M143" i="96"/>
  <c r="P143" i="96" s="1"/>
  <c r="M144" i="96"/>
  <c r="P144" i="96" s="1"/>
  <c r="M146" i="96"/>
  <c r="P146" i="96" s="1"/>
  <c r="M149" i="96"/>
  <c r="P149" i="96" s="1"/>
  <c r="M150" i="96"/>
  <c r="P150" i="96" s="1"/>
  <c r="M152" i="96"/>
  <c r="P152" i="96" s="1"/>
  <c r="M153" i="96"/>
  <c r="P153" i="96" s="1"/>
  <c r="M154" i="96"/>
  <c r="P154" i="96" s="1"/>
  <c r="M155" i="96"/>
  <c r="P155" i="96" s="1"/>
  <c r="M156" i="96"/>
  <c r="P156" i="96" s="1"/>
  <c r="M157" i="96"/>
  <c r="P157" i="96" s="1"/>
  <c r="M158" i="96"/>
  <c r="P158" i="96" s="1"/>
  <c r="M159" i="96"/>
  <c r="P159" i="96" s="1"/>
  <c r="M160" i="96"/>
  <c r="P160" i="96" s="1"/>
  <c r="M161" i="96"/>
  <c r="P161" i="96" s="1"/>
  <c r="M163" i="96"/>
  <c r="P163" i="96" s="1"/>
  <c r="M164" i="96"/>
  <c r="P164" i="96" s="1"/>
  <c r="M167" i="96"/>
  <c r="P167" i="96" s="1"/>
  <c r="M168" i="96"/>
  <c r="P168" i="96" s="1"/>
  <c r="M169" i="96"/>
  <c r="P169" i="96" s="1"/>
  <c r="M170" i="96"/>
  <c r="P170" i="96" s="1"/>
  <c r="M173" i="96"/>
  <c r="P173" i="96" s="1"/>
  <c r="M174" i="96"/>
  <c r="P174" i="96" s="1"/>
  <c r="M175" i="96"/>
  <c r="P175" i="96" s="1"/>
  <c r="M176" i="96"/>
  <c r="P176" i="96" s="1"/>
  <c r="M177" i="96"/>
  <c r="P177" i="96" s="1"/>
  <c r="M178" i="96"/>
  <c r="P178" i="96" s="1"/>
  <c r="M179" i="96"/>
  <c r="P179" i="96" s="1"/>
  <c r="M181" i="96"/>
  <c r="P181" i="96" s="1"/>
  <c r="M183" i="96"/>
  <c r="P183" i="96" s="1"/>
  <c r="M186" i="96"/>
  <c r="P186" i="96" s="1"/>
  <c r="M187" i="96"/>
  <c r="P187" i="96" s="1"/>
  <c r="M188" i="96"/>
  <c r="P188" i="96" s="1"/>
  <c r="M189" i="96"/>
  <c r="P189" i="96" s="1"/>
  <c r="M190" i="96"/>
  <c r="P190" i="96" s="1"/>
  <c r="M191" i="96"/>
  <c r="P191" i="96" s="1"/>
  <c r="M192" i="96"/>
  <c r="P192" i="96" s="1"/>
  <c r="M193" i="96"/>
  <c r="P193" i="96" s="1"/>
  <c r="M194" i="96"/>
  <c r="P194" i="96" s="1"/>
  <c r="M195" i="96"/>
  <c r="P195" i="96" s="1"/>
  <c r="M196" i="96"/>
  <c r="P196" i="96" s="1"/>
  <c r="M197" i="96"/>
  <c r="P197" i="96" s="1"/>
  <c r="M198" i="96"/>
  <c r="P198" i="96" s="1"/>
  <c r="M199" i="96"/>
  <c r="P199" i="96" s="1"/>
  <c r="M200" i="96"/>
  <c r="P200" i="96" s="1"/>
  <c r="M202" i="96"/>
  <c r="P202" i="96" s="1"/>
  <c r="M204" i="96"/>
  <c r="P204" i="96" s="1"/>
  <c r="M205" i="96"/>
  <c r="P205" i="96" s="1"/>
  <c r="M206" i="96"/>
  <c r="P206" i="96" s="1"/>
  <c r="M208" i="96"/>
  <c r="P208" i="96" s="1"/>
  <c r="M209" i="96"/>
  <c r="P209" i="96" s="1"/>
  <c r="M210" i="96"/>
  <c r="P210" i="96" s="1"/>
  <c r="M211" i="96"/>
  <c r="P211" i="96" s="1"/>
  <c r="M212" i="96"/>
  <c r="P212" i="96" s="1"/>
  <c r="M213" i="96"/>
  <c r="P213" i="96" s="1"/>
  <c r="M214" i="96"/>
  <c r="P214" i="96" s="1"/>
  <c r="M215" i="96"/>
  <c r="P215" i="96" s="1"/>
  <c r="M216" i="96"/>
  <c r="P216" i="96" s="1"/>
  <c r="M217" i="96"/>
  <c r="P217" i="96" s="1"/>
  <c r="M218" i="96"/>
  <c r="P218" i="96" s="1"/>
  <c r="M219" i="96"/>
  <c r="P219" i="96" s="1"/>
  <c r="M220" i="96"/>
  <c r="P220" i="96" s="1"/>
  <c r="M223" i="96"/>
  <c r="P223" i="96" s="1"/>
  <c r="M224" i="96"/>
  <c r="P224" i="96" s="1"/>
  <c r="M225" i="96"/>
  <c r="P225" i="96" s="1"/>
  <c r="M226" i="96"/>
  <c r="P226" i="96" s="1"/>
  <c r="M227" i="96"/>
  <c r="P227" i="96" s="1"/>
  <c r="M229" i="96"/>
  <c r="P229" i="96" s="1"/>
  <c r="M230" i="96"/>
  <c r="P230" i="96" s="1"/>
  <c r="M232" i="96"/>
  <c r="P232" i="96" s="1"/>
  <c r="M233" i="96"/>
  <c r="P233" i="96" s="1"/>
  <c r="M234" i="96"/>
  <c r="P234" i="96" s="1"/>
  <c r="M235" i="96"/>
  <c r="P235" i="96" s="1"/>
  <c r="M236" i="96"/>
  <c r="P236" i="96" s="1"/>
  <c r="M237" i="96"/>
  <c r="P237" i="96" s="1"/>
  <c r="M238" i="96"/>
  <c r="P238" i="96" s="1"/>
  <c r="M239" i="96"/>
  <c r="P239" i="96" s="1"/>
  <c r="M240" i="96"/>
  <c r="P240" i="96" s="1"/>
  <c r="M241" i="96"/>
  <c r="P241" i="96" s="1"/>
  <c r="M242" i="96"/>
  <c r="P242" i="96" s="1"/>
  <c r="M243" i="96"/>
  <c r="P243" i="96" s="1"/>
  <c r="M244" i="96"/>
  <c r="P244" i="96" s="1"/>
  <c r="M245" i="96"/>
  <c r="P245" i="96" s="1"/>
  <c r="M246" i="96"/>
  <c r="P246" i="96" s="1"/>
  <c r="M247" i="96"/>
  <c r="P247" i="96" s="1"/>
  <c r="M248" i="96"/>
  <c r="P248" i="96" s="1"/>
  <c r="M249" i="96"/>
  <c r="P249" i="96" s="1"/>
  <c r="M250" i="96"/>
  <c r="P250" i="96" s="1"/>
  <c r="M251" i="96"/>
  <c r="P251" i="96" s="1"/>
  <c r="M252" i="96"/>
  <c r="P252" i="96" s="1"/>
  <c r="M253" i="96"/>
  <c r="P253" i="96" s="1"/>
  <c r="M254" i="96"/>
  <c r="P254" i="96" s="1"/>
  <c r="M255" i="96"/>
  <c r="P255" i="96" s="1"/>
  <c r="M256" i="96"/>
  <c r="P256" i="96" s="1"/>
  <c r="M257" i="96"/>
  <c r="P257" i="96" s="1"/>
  <c r="M258" i="96"/>
  <c r="P258" i="96" s="1"/>
  <c r="M260" i="96"/>
  <c r="P260" i="96" s="1"/>
  <c r="M261" i="96"/>
  <c r="P261" i="96" s="1"/>
  <c r="M262" i="96"/>
  <c r="P262" i="96" s="1"/>
  <c r="M263" i="96"/>
  <c r="P263" i="96" s="1"/>
  <c r="M264" i="96"/>
  <c r="P264" i="96" s="1"/>
  <c r="M265" i="96"/>
  <c r="P265" i="96" s="1"/>
  <c r="M266" i="96"/>
  <c r="P266" i="96" s="1"/>
  <c r="M267" i="96"/>
  <c r="P267" i="96" s="1"/>
  <c r="M268" i="96"/>
  <c r="P268" i="96" s="1"/>
  <c r="M269" i="96"/>
  <c r="P269" i="96" s="1"/>
  <c r="M270" i="96"/>
  <c r="P270" i="96" s="1"/>
  <c r="M271" i="96"/>
  <c r="P271" i="96" s="1"/>
  <c r="M273" i="96"/>
  <c r="P273" i="96" s="1"/>
  <c r="M274" i="96"/>
  <c r="P274" i="96" s="1"/>
  <c r="M275" i="96"/>
  <c r="P275" i="96" s="1"/>
  <c r="M276" i="96"/>
  <c r="P276" i="96" s="1"/>
  <c r="M277" i="96"/>
  <c r="P277" i="96" s="1"/>
  <c r="M281" i="96"/>
  <c r="P281" i="96" s="1"/>
  <c r="M284" i="96"/>
  <c r="P284" i="96" s="1"/>
  <c r="M285" i="96"/>
  <c r="P285" i="96" s="1"/>
  <c r="M286" i="96"/>
  <c r="P286" i="96" s="1"/>
  <c r="M287" i="96"/>
  <c r="P287" i="96" s="1"/>
  <c r="M288" i="96"/>
  <c r="P288" i="96" s="1"/>
  <c r="M289" i="96"/>
  <c r="P289" i="96" s="1"/>
  <c r="M290" i="96"/>
  <c r="P290" i="96" s="1"/>
  <c r="M291" i="96"/>
  <c r="P291" i="96" s="1"/>
  <c r="M292" i="96"/>
  <c r="P292" i="96" s="1"/>
  <c r="M293" i="96"/>
  <c r="P293" i="96" s="1"/>
  <c r="M294" i="96"/>
  <c r="P294" i="96" s="1"/>
  <c r="M295" i="96"/>
  <c r="P295" i="96" s="1"/>
  <c r="M296" i="96"/>
  <c r="P296" i="96" s="1"/>
  <c r="M298" i="96"/>
  <c r="P298" i="96" s="1"/>
  <c r="M300" i="96"/>
  <c r="P300" i="96" s="1"/>
  <c r="M301" i="96"/>
  <c r="P301" i="96" s="1"/>
  <c r="M303" i="96"/>
  <c r="P303" i="96" s="1"/>
  <c r="M304" i="96"/>
  <c r="P304" i="96" s="1"/>
  <c r="M305" i="96"/>
  <c r="P305" i="96" s="1"/>
  <c r="M306" i="96"/>
  <c r="P306" i="96" s="1"/>
  <c r="M307" i="96"/>
  <c r="P307" i="96" s="1"/>
  <c r="M309" i="96"/>
  <c r="P309" i="96" s="1"/>
  <c r="M311" i="96"/>
  <c r="P311" i="96" s="1"/>
  <c r="M312" i="96"/>
  <c r="P312" i="96" s="1"/>
  <c r="M313" i="96"/>
  <c r="P313" i="96" s="1"/>
  <c r="M314" i="96"/>
  <c r="P314" i="96" s="1"/>
  <c r="M315" i="96"/>
  <c r="P315" i="96" s="1"/>
  <c r="M316" i="96"/>
  <c r="P316" i="96" s="1"/>
  <c r="M317" i="96"/>
  <c r="P317" i="96" s="1"/>
  <c r="M318" i="96"/>
  <c r="P318" i="96" s="1"/>
  <c r="M319" i="96"/>
  <c r="P319" i="96" s="1"/>
  <c r="M320" i="96"/>
  <c r="P320" i="96" s="1"/>
  <c r="M321" i="96"/>
  <c r="P321" i="96" s="1"/>
  <c r="M322" i="96"/>
  <c r="P322" i="96" s="1"/>
  <c r="M323" i="96"/>
  <c r="P323" i="96" s="1"/>
  <c r="M324" i="96"/>
  <c r="P324" i="96" s="1"/>
  <c r="M325" i="96"/>
  <c r="P325" i="96" s="1"/>
  <c r="M326" i="96"/>
  <c r="P326" i="96" s="1"/>
  <c r="M328" i="96"/>
  <c r="P328" i="96" s="1"/>
  <c r="M329" i="96"/>
  <c r="P329" i="96" s="1"/>
  <c r="M331" i="96"/>
  <c r="P331" i="96" s="1"/>
  <c r="M332" i="96"/>
  <c r="P332" i="96" s="1"/>
  <c r="M333" i="96"/>
  <c r="P333" i="96" s="1"/>
  <c r="M334" i="96"/>
  <c r="P334" i="96" s="1"/>
  <c r="M335" i="96"/>
  <c r="P335" i="96" s="1"/>
  <c r="M337" i="96"/>
  <c r="P337" i="96" s="1"/>
  <c r="M338" i="96"/>
  <c r="P338" i="96" s="1"/>
  <c r="M339" i="96"/>
  <c r="P339" i="96" s="1"/>
  <c r="M340" i="96"/>
  <c r="P340" i="96" s="1"/>
  <c r="M341" i="96"/>
  <c r="P341" i="96" s="1"/>
  <c r="M343" i="96"/>
  <c r="P343" i="96" s="1"/>
  <c r="M344" i="96"/>
  <c r="P344" i="96" s="1"/>
  <c r="M345" i="96"/>
  <c r="P345" i="96" s="1"/>
  <c r="M346" i="96"/>
  <c r="P346" i="96" s="1"/>
  <c r="M347" i="96"/>
  <c r="P347" i="96" s="1"/>
  <c r="M348" i="96"/>
  <c r="P348" i="96" s="1"/>
  <c r="M349" i="96"/>
  <c r="P349" i="96" s="1"/>
  <c r="M350" i="96"/>
  <c r="P350" i="96" s="1"/>
  <c r="M351" i="96"/>
  <c r="P351" i="96" s="1"/>
  <c r="M352" i="96"/>
  <c r="P352" i="96" s="1"/>
  <c r="M353" i="96"/>
  <c r="P353" i="96" s="1"/>
  <c r="M355" i="96"/>
  <c r="P355" i="96" s="1"/>
  <c r="M356" i="96"/>
  <c r="P356" i="96" s="1"/>
  <c r="M357" i="96"/>
  <c r="P357" i="96" s="1"/>
  <c r="M358" i="96"/>
  <c r="P358" i="96" s="1"/>
  <c r="M359" i="96"/>
  <c r="P359" i="96" s="1"/>
  <c r="M360" i="96"/>
  <c r="P360" i="96" s="1"/>
  <c r="M361" i="96"/>
  <c r="P361" i="96" s="1"/>
  <c r="M363" i="96"/>
  <c r="P363" i="96" s="1"/>
  <c r="M364" i="96"/>
  <c r="P364" i="96" s="1"/>
  <c r="M365" i="96"/>
  <c r="P365" i="96" s="1"/>
  <c r="M366" i="96"/>
  <c r="P366" i="96" s="1"/>
  <c r="M367" i="96"/>
  <c r="P367" i="96" s="1"/>
  <c r="M370" i="96"/>
  <c r="P370" i="96" s="1"/>
  <c r="M371" i="96"/>
  <c r="P371" i="96" s="1"/>
  <c r="M372" i="96"/>
  <c r="P372" i="96" s="1"/>
  <c r="M373" i="96"/>
  <c r="P373" i="96" s="1"/>
  <c r="M374" i="96"/>
  <c r="P374" i="96" s="1"/>
  <c r="M376" i="96"/>
  <c r="P376" i="96" s="1"/>
  <c r="M377" i="96"/>
  <c r="P377" i="96" s="1"/>
  <c r="M378" i="96"/>
  <c r="P378" i="96" s="1"/>
  <c r="M380" i="96"/>
  <c r="P380" i="96" s="1"/>
  <c r="M382" i="96"/>
  <c r="P382" i="96" s="1"/>
  <c r="M383" i="96"/>
  <c r="P383" i="96" s="1"/>
  <c r="M386" i="96"/>
  <c r="P386" i="96" s="1"/>
  <c r="M387" i="96"/>
  <c r="P387" i="96" s="1"/>
  <c r="M388" i="96"/>
  <c r="P388" i="96" s="1"/>
  <c r="M390" i="96"/>
  <c r="P390" i="96" s="1"/>
  <c r="M392" i="96"/>
  <c r="P392" i="96" s="1"/>
  <c r="M393" i="96"/>
  <c r="P393" i="96" s="1"/>
  <c r="M394" i="96"/>
  <c r="P394" i="96" s="1"/>
  <c r="M395" i="96"/>
  <c r="P395" i="96" s="1"/>
  <c r="M396" i="96"/>
  <c r="P396" i="96" s="1"/>
  <c r="M400" i="96"/>
  <c r="P400" i="96" s="1"/>
  <c r="M403" i="96"/>
  <c r="P403" i="96" s="1"/>
  <c r="M406" i="96"/>
  <c r="P406" i="96" s="1"/>
  <c r="M407" i="96"/>
  <c r="P407" i="96" s="1"/>
  <c r="M408" i="96"/>
  <c r="P408" i="96" s="1"/>
  <c r="M409" i="96"/>
  <c r="P409" i="96" s="1"/>
  <c r="M410" i="96"/>
  <c r="P410" i="96" s="1"/>
  <c r="M411" i="96"/>
  <c r="P411" i="96" s="1"/>
  <c r="M413" i="96"/>
  <c r="P413" i="96" s="1"/>
  <c r="M414" i="96"/>
  <c r="P414" i="96" s="1"/>
  <c r="M415" i="96"/>
  <c r="P415" i="96" s="1"/>
  <c r="M416" i="96"/>
  <c r="P416" i="96" s="1"/>
  <c r="M417" i="96"/>
  <c r="P417" i="96" s="1"/>
  <c r="M418" i="96"/>
  <c r="P418" i="96" s="1"/>
  <c r="M419" i="96"/>
  <c r="P419" i="96" s="1"/>
  <c r="M420" i="96"/>
  <c r="P420" i="96" s="1"/>
  <c r="M421" i="96"/>
  <c r="P421" i="96" s="1"/>
  <c r="M423" i="96"/>
  <c r="P423" i="96" s="1"/>
  <c r="M424" i="96"/>
  <c r="P424" i="96" s="1"/>
  <c r="M425" i="96"/>
  <c r="P425" i="96" s="1"/>
  <c r="M426" i="96"/>
  <c r="P426" i="96" s="1"/>
  <c r="M427" i="96"/>
  <c r="P427" i="96" s="1"/>
  <c r="M428" i="96"/>
  <c r="P428" i="96" s="1"/>
  <c r="M431" i="96"/>
  <c r="P431" i="96" s="1"/>
  <c r="M432" i="96"/>
  <c r="P432" i="96" s="1"/>
  <c r="M433" i="96"/>
  <c r="P433" i="96" s="1"/>
  <c r="M434" i="96"/>
  <c r="P434" i="96" s="1"/>
  <c r="M435" i="96"/>
  <c r="P435" i="96" s="1"/>
  <c r="M437" i="96"/>
  <c r="P437" i="96" s="1"/>
  <c r="M438" i="96"/>
  <c r="P438" i="96" s="1"/>
  <c r="M439" i="96"/>
  <c r="P439" i="96" s="1"/>
  <c r="M440" i="96"/>
  <c r="P440" i="96" s="1"/>
  <c r="M441" i="96"/>
  <c r="P441" i="96" s="1"/>
  <c r="M442" i="96"/>
  <c r="P442" i="96" s="1"/>
  <c r="M443" i="96"/>
  <c r="P443" i="96" s="1"/>
  <c r="M444" i="96"/>
  <c r="P444" i="96" s="1"/>
  <c r="M447" i="96"/>
  <c r="P447" i="96" s="1"/>
  <c r="M448" i="96"/>
  <c r="P448" i="96" s="1"/>
  <c r="M449" i="96"/>
  <c r="P449" i="96" s="1"/>
  <c r="M451" i="96"/>
  <c r="P451" i="96" s="1"/>
  <c r="M452" i="96"/>
  <c r="P452" i="96" s="1"/>
  <c r="M453" i="96"/>
  <c r="P453" i="96" s="1"/>
  <c r="M454" i="96"/>
  <c r="P454" i="96" s="1"/>
  <c r="M455" i="96"/>
  <c r="P455" i="96" s="1"/>
  <c r="M456" i="96"/>
  <c r="P456" i="96" s="1"/>
  <c r="M457" i="96"/>
  <c r="P457" i="96" s="1"/>
  <c r="M458" i="96"/>
  <c r="P458" i="96" s="1"/>
  <c r="M459" i="96"/>
  <c r="P459" i="96" s="1"/>
  <c r="M460" i="96"/>
  <c r="P460" i="96" s="1"/>
  <c r="M461" i="96"/>
  <c r="P461" i="96" s="1"/>
  <c r="M462" i="96"/>
  <c r="P462" i="96" s="1"/>
  <c r="M463" i="96"/>
  <c r="P463" i="96" s="1"/>
  <c r="M465" i="96"/>
  <c r="P465" i="96" s="1"/>
  <c r="M466" i="96"/>
  <c r="P466" i="96" s="1"/>
  <c r="M467" i="96"/>
  <c r="P467" i="96" s="1"/>
  <c r="M468" i="96"/>
  <c r="P468" i="96" s="1"/>
  <c r="M469" i="96"/>
  <c r="P469" i="96" s="1"/>
  <c r="M470" i="96"/>
  <c r="P470" i="96" s="1"/>
  <c r="M472" i="96"/>
  <c r="P472" i="96" s="1"/>
  <c r="M473" i="96"/>
  <c r="P473" i="96" s="1"/>
  <c r="M474" i="96"/>
  <c r="P474" i="96" s="1"/>
  <c r="M475" i="96"/>
  <c r="P475" i="96" s="1"/>
  <c r="M476" i="96"/>
  <c r="P476" i="96" s="1"/>
  <c r="M477" i="96"/>
  <c r="P477" i="96" s="1"/>
  <c r="M478" i="96"/>
  <c r="P478" i="96" s="1"/>
  <c r="M480" i="96"/>
  <c r="P480" i="96" s="1"/>
  <c r="M481" i="96"/>
  <c r="P481" i="96" s="1"/>
  <c r="M482" i="96"/>
  <c r="P482" i="96" s="1"/>
  <c r="M483" i="96"/>
  <c r="P483" i="96" s="1"/>
  <c r="M484" i="96"/>
  <c r="P484" i="96" s="1"/>
  <c r="M485" i="96"/>
  <c r="P485" i="96" s="1"/>
  <c r="M486" i="96"/>
  <c r="P486" i="96" s="1"/>
  <c r="M487" i="96"/>
  <c r="P487" i="96" s="1"/>
  <c r="M488" i="96"/>
  <c r="P488" i="96" s="1"/>
  <c r="M489" i="96"/>
  <c r="P489" i="96" s="1"/>
  <c r="M490" i="96"/>
  <c r="P490" i="96" s="1"/>
  <c r="M491" i="96"/>
  <c r="P491" i="96" s="1"/>
  <c r="M492" i="96"/>
  <c r="P492" i="96" s="1"/>
  <c r="M493" i="96"/>
  <c r="P493" i="96" s="1"/>
  <c r="M495" i="96"/>
  <c r="P495" i="96" s="1"/>
  <c r="M497" i="96"/>
  <c r="P497" i="96" s="1"/>
  <c r="M499" i="96"/>
  <c r="P499" i="96" s="1"/>
  <c r="M500" i="96"/>
  <c r="P500" i="96" s="1"/>
  <c r="M501" i="96"/>
  <c r="P501" i="96" s="1"/>
  <c r="M502" i="96"/>
  <c r="P502" i="96" s="1"/>
  <c r="M506" i="96"/>
  <c r="P506" i="96" s="1"/>
  <c r="M507" i="96"/>
  <c r="P507" i="96" s="1"/>
  <c r="M508" i="96"/>
  <c r="P508" i="96" s="1"/>
  <c r="M509" i="96"/>
  <c r="P509" i="96" s="1"/>
  <c r="M510" i="96"/>
  <c r="P510" i="96" s="1"/>
  <c r="M511" i="96"/>
  <c r="P511" i="96" s="1"/>
  <c r="M512" i="96"/>
  <c r="P512" i="96" s="1"/>
  <c r="M513" i="96"/>
  <c r="P513" i="96" s="1"/>
  <c r="M515" i="96"/>
  <c r="P515" i="96" s="1"/>
  <c r="M516" i="96"/>
  <c r="P516" i="96" s="1"/>
  <c r="M518" i="96"/>
  <c r="P518" i="96" s="1"/>
  <c r="M519" i="96"/>
  <c r="P519" i="96" s="1"/>
  <c r="M520" i="96"/>
  <c r="P520" i="96" s="1"/>
  <c r="M521" i="96"/>
  <c r="P521" i="96" s="1"/>
  <c r="M522" i="96"/>
  <c r="P522" i="96" s="1"/>
  <c r="M523" i="96"/>
  <c r="P523" i="96" s="1"/>
  <c r="M524" i="96"/>
  <c r="P524" i="96" s="1"/>
  <c r="M525" i="96"/>
  <c r="P525" i="96" s="1"/>
  <c r="M526" i="96"/>
  <c r="P526" i="96" s="1"/>
  <c r="M527" i="96"/>
  <c r="P527" i="96" s="1"/>
  <c r="M528" i="96"/>
  <c r="P528" i="96" s="1"/>
  <c r="M529" i="96"/>
  <c r="P529" i="96" s="1"/>
  <c r="M530" i="96"/>
  <c r="P530" i="96" s="1"/>
  <c r="M531" i="96"/>
  <c r="P531" i="96" s="1"/>
  <c r="M532" i="96"/>
  <c r="P532" i="96" s="1"/>
  <c r="M533" i="96"/>
  <c r="P533" i="96" s="1"/>
  <c r="M534" i="96"/>
  <c r="P534" i="96" s="1"/>
  <c r="M535" i="96"/>
  <c r="P535" i="96" s="1"/>
  <c r="M536" i="96"/>
  <c r="P536" i="96" s="1"/>
  <c r="M538" i="96"/>
  <c r="P538" i="96" s="1"/>
  <c r="M540" i="96"/>
  <c r="P540" i="96" s="1"/>
  <c r="M541" i="96"/>
  <c r="P541" i="96" s="1"/>
  <c r="M542" i="96"/>
  <c r="P542" i="96" s="1"/>
  <c r="M543" i="96"/>
  <c r="P543" i="96" s="1"/>
  <c r="M544" i="96"/>
  <c r="P544" i="96" s="1"/>
  <c r="M546" i="96"/>
  <c r="P546" i="96" s="1"/>
  <c r="M547" i="96"/>
  <c r="P547" i="96" s="1"/>
  <c r="M548" i="96"/>
  <c r="P548" i="96" s="1"/>
  <c r="M549" i="96"/>
  <c r="P549" i="96" s="1"/>
  <c r="M550" i="96"/>
  <c r="P550" i="96" s="1"/>
  <c r="M553" i="96"/>
  <c r="P553" i="96" s="1"/>
  <c r="M554" i="96"/>
  <c r="P554" i="96" s="1"/>
  <c r="M555" i="96"/>
  <c r="P555" i="96" s="1"/>
  <c r="M556" i="96"/>
  <c r="P556" i="96" s="1"/>
  <c r="M557" i="96"/>
  <c r="P557" i="96" s="1"/>
  <c r="M558" i="96"/>
  <c r="P558" i="96" s="1"/>
  <c r="M559" i="96"/>
  <c r="P559" i="96" s="1"/>
  <c r="M560" i="96"/>
  <c r="P560" i="96" s="1"/>
  <c r="M561" i="96"/>
  <c r="P561" i="96" s="1"/>
  <c r="M562" i="96"/>
  <c r="P562" i="96" s="1"/>
  <c r="M566" i="96"/>
  <c r="P566" i="96" s="1"/>
  <c r="M567" i="96"/>
  <c r="P567" i="96" s="1"/>
  <c r="M568" i="96"/>
  <c r="P568" i="96" s="1"/>
  <c r="M569" i="96"/>
  <c r="P569" i="96" s="1"/>
  <c r="M570" i="96"/>
  <c r="P570" i="96" s="1"/>
  <c r="M572" i="96"/>
  <c r="P572" i="96" s="1"/>
  <c r="M573" i="96"/>
  <c r="P573" i="96" s="1"/>
  <c r="M575" i="96"/>
  <c r="P575" i="96" s="1"/>
  <c r="M578" i="96"/>
  <c r="P578" i="96" s="1"/>
  <c r="M579" i="96"/>
  <c r="P579" i="96" s="1"/>
  <c r="M580" i="96"/>
  <c r="P580" i="96" s="1"/>
  <c r="M581" i="96"/>
  <c r="P581" i="96" s="1"/>
  <c r="M582" i="96"/>
  <c r="P582" i="96" s="1"/>
  <c r="M584" i="96"/>
  <c r="P584" i="96" s="1"/>
  <c r="M585" i="96"/>
  <c r="P585" i="96" s="1"/>
  <c r="M586" i="96"/>
  <c r="P586" i="96" s="1"/>
  <c r="M589" i="96"/>
  <c r="P589" i="96" s="1"/>
  <c r="M591" i="96"/>
  <c r="P591" i="96" s="1"/>
  <c r="M592" i="96"/>
  <c r="P592" i="96" s="1"/>
  <c r="M593" i="96"/>
  <c r="P593" i="96" s="1"/>
  <c r="M594" i="96"/>
  <c r="P594" i="96" s="1"/>
  <c r="M595" i="96"/>
  <c r="P595" i="96" s="1"/>
  <c r="M597" i="96"/>
  <c r="P597" i="96" s="1"/>
  <c r="M598" i="96"/>
  <c r="P598" i="96" s="1"/>
  <c r="M599" i="96"/>
  <c r="P599" i="96" s="1"/>
  <c r="M600" i="96"/>
  <c r="P600" i="96" s="1"/>
  <c r="M602" i="96"/>
  <c r="P602" i="96" s="1"/>
  <c r="M603" i="96"/>
  <c r="P603" i="96" s="1"/>
  <c r="M604" i="96"/>
  <c r="P604" i="96" s="1"/>
  <c r="M605" i="96"/>
  <c r="P605" i="96" s="1"/>
  <c r="M607" i="96"/>
  <c r="P607" i="96" s="1"/>
  <c r="M608" i="96"/>
  <c r="P608" i="96" s="1"/>
  <c r="M610" i="96"/>
  <c r="P610" i="96" s="1"/>
  <c r="M612" i="96"/>
  <c r="P612" i="96" s="1"/>
  <c r="M613" i="96"/>
  <c r="P613" i="96" s="1"/>
  <c r="M614" i="96"/>
  <c r="P614" i="96" s="1"/>
  <c r="M615" i="96"/>
  <c r="P615" i="96" s="1"/>
  <c r="M616" i="96"/>
  <c r="P616" i="96" s="1"/>
  <c r="M617" i="96"/>
  <c r="P617" i="96" s="1"/>
  <c r="M618" i="96"/>
  <c r="P618" i="96" s="1"/>
  <c r="M619" i="96"/>
  <c r="P619" i="96" s="1"/>
  <c r="M621" i="96"/>
  <c r="P621" i="96" s="1"/>
  <c r="M622" i="96"/>
  <c r="P622" i="96" s="1"/>
  <c r="M623" i="96"/>
  <c r="P623" i="96" s="1"/>
  <c r="M624" i="96"/>
  <c r="P624" i="96" s="1"/>
  <c r="M625" i="96"/>
  <c r="P625" i="96" s="1"/>
  <c r="M626" i="96"/>
  <c r="P626" i="96" s="1"/>
  <c r="M627" i="96"/>
  <c r="P627" i="96" s="1"/>
  <c r="M628" i="96"/>
  <c r="P628" i="96" s="1"/>
  <c r="M629" i="96"/>
  <c r="P629" i="96" s="1"/>
  <c r="M630" i="96"/>
  <c r="P630" i="96" s="1"/>
  <c r="M631" i="96"/>
  <c r="P631" i="96" s="1"/>
  <c r="M632" i="96"/>
  <c r="P632" i="96" s="1"/>
  <c r="M633" i="96"/>
  <c r="P633" i="96" s="1"/>
  <c r="M635" i="96"/>
  <c r="P635" i="96" s="1"/>
  <c r="M636" i="96"/>
  <c r="P636" i="96" s="1"/>
  <c r="M637" i="96"/>
  <c r="P637" i="96" s="1"/>
  <c r="M638" i="96"/>
  <c r="P638" i="96" s="1"/>
  <c r="M639" i="96"/>
  <c r="P639" i="96" s="1"/>
  <c r="M640" i="96"/>
  <c r="P640" i="96" s="1"/>
  <c r="M641" i="96"/>
  <c r="P641" i="96" s="1"/>
  <c r="M642" i="96"/>
  <c r="P642" i="96" s="1"/>
  <c r="M643" i="96"/>
  <c r="P643" i="96" s="1"/>
  <c r="M644" i="96"/>
  <c r="P644" i="96" s="1"/>
  <c r="M646" i="96"/>
  <c r="P646" i="96" s="1"/>
  <c r="M650" i="96"/>
  <c r="P650" i="96" s="1"/>
  <c r="M652" i="96"/>
  <c r="P652" i="96" s="1"/>
  <c r="M653" i="96"/>
  <c r="P653" i="96" s="1"/>
  <c r="M655" i="96"/>
  <c r="P655" i="96" s="1"/>
  <c r="M656" i="96"/>
  <c r="P656" i="96" s="1"/>
  <c r="M658" i="96"/>
  <c r="P658" i="96" s="1"/>
  <c r="M659" i="96"/>
  <c r="P659" i="96" s="1"/>
  <c r="M660" i="96"/>
  <c r="P660" i="96" s="1"/>
  <c r="M661" i="96"/>
  <c r="P661" i="96" s="1"/>
  <c r="M662" i="96"/>
  <c r="P662" i="96" s="1"/>
  <c r="M663" i="96"/>
  <c r="P663" i="96" s="1"/>
  <c r="M665" i="96"/>
  <c r="P665" i="96" s="1"/>
  <c r="M667" i="96"/>
  <c r="P667" i="96" s="1"/>
  <c r="M668" i="96"/>
  <c r="P668" i="96" s="1"/>
  <c r="M670" i="96"/>
  <c r="P670" i="96" s="1"/>
  <c r="M671" i="96"/>
  <c r="P671" i="96" s="1"/>
  <c r="M672" i="96"/>
  <c r="P672" i="96" s="1"/>
  <c r="M673" i="96"/>
  <c r="P673" i="96" s="1"/>
  <c r="M676" i="96"/>
  <c r="P676" i="96" s="1"/>
  <c r="M677" i="96"/>
  <c r="P677" i="96" s="1"/>
  <c r="M678" i="96"/>
  <c r="P678" i="96" s="1"/>
  <c r="M679" i="96"/>
  <c r="P679" i="96" s="1"/>
  <c r="M680" i="96"/>
  <c r="P680" i="96" s="1"/>
  <c r="M681" i="96"/>
  <c r="P681" i="96" s="1"/>
  <c r="M682" i="96"/>
  <c r="P682" i="96" s="1"/>
  <c r="M683" i="96"/>
  <c r="P683" i="96" s="1"/>
  <c r="M684" i="96"/>
  <c r="P684" i="96" s="1"/>
  <c r="M685" i="96"/>
  <c r="P685" i="96" s="1"/>
  <c r="M686" i="96"/>
  <c r="P686" i="96" s="1"/>
  <c r="M687" i="96"/>
  <c r="P687" i="96" s="1"/>
  <c r="M688" i="96"/>
  <c r="P688" i="96" s="1"/>
  <c r="M689" i="96"/>
  <c r="P689" i="96" s="1"/>
  <c r="M690" i="96"/>
  <c r="P690" i="96" s="1"/>
  <c r="M691" i="96"/>
  <c r="P691" i="96" s="1"/>
  <c r="M692" i="96"/>
  <c r="P692" i="96" s="1"/>
  <c r="M693" i="96"/>
  <c r="P693" i="96" s="1"/>
  <c r="M695" i="96"/>
  <c r="P695" i="96" s="1"/>
  <c r="M696" i="96"/>
  <c r="P696" i="96" s="1"/>
  <c r="M697" i="96"/>
  <c r="P697" i="96" s="1"/>
  <c r="M699" i="96"/>
  <c r="P699" i="96" s="1"/>
  <c r="M701" i="96"/>
  <c r="P701" i="96" s="1"/>
  <c r="M702" i="96"/>
  <c r="P702" i="96" s="1"/>
  <c r="M703" i="96"/>
  <c r="P703" i="96" s="1"/>
  <c r="M704" i="96"/>
  <c r="P704" i="96" s="1"/>
  <c r="M705" i="96"/>
  <c r="P705" i="96" s="1"/>
  <c r="M706" i="96"/>
  <c r="P706" i="96" s="1"/>
  <c r="M707" i="96"/>
  <c r="P707" i="96" s="1"/>
  <c r="M709" i="96"/>
  <c r="P709" i="96" s="1"/>
  <c r="M710" i="96"/>
  <c r="P710" i="96" s="1"/>
  <c r="M711" i="96"/>
  <c r="P711" i="96" s="1"/>
  <c r="M713" i="96"/>
  <c r="P713" i="96" s="1"/>
  <c r="M714" i="96"/>
  <c r="P714" i="96" s="1"/>
  <c r="M715" i="96"/>
  <c r="P715" i="96" s="1"/>
  <c r="M717" i="96"/>
  <c r="P717" i="96" s="1"/>
  <c r="M719" i="96"/>
  <c r="P719" i="96" s="1"/>
  <c r="M720" i="96"/>
  <c r="P720" i="96" s="1"/>
  <c r="M721" i="96"/>
  <c r="P721" i="96" s="1"/>
  <c r="M722" i="96"/>
  <c r="P722" i="96" s="1"/>
  <c r="M723" i="96"/>
  <c r="P723" i="96" s="1"/>
  <c r="M724" i="96"/>
  <c r="P724" i="96" s="1"/>
  <c r="M725" i="96"/>
  <c r="P725" i="96" s="1"/>
  <c r="M726" i="96"/>
  <c r="P726" i="96" s="1"/>
  <c r="M727" i="96"/>
  <c r="P727" i="96" s="1"/>
  <c r="M728" i="96"/>
  <c r="P728" i="96" s="1"/>
  <c r="M729" i="96"/>
  <c r="P729" i="96" s="1"/>
  <c r="M731" i="96"/>
  <c r="P731" i="96" s="1"/>
  <c r="M732" i="96"/>
  <c r="P732" i="96" s="1"/>
  <c r="M734" i="96"/>
  <c r="P734" i="96" s="1"/>
  <c r="M735" i="96"/>
  <c r="P735" i="96" s="1"/>
  <c r="M736" i="96"/>
  <c r="P736" i="96" s="1"/>
  <c r="M737" i="96"/>
  <c r="P737" i="96" s="1"/>
  <c r="M739" i="96"/>
  <c r="P739" i="96" s="1"/>
  <c r="M740" i="96"/>
  <c r="P740" i="96" s="1"/>
  <c r="M741" i="96"/>
  <c r="P741" i="96" s="1"/>
  <c r="M742" i="96"/>
  <c r="P742" i="96" s="1"/>
  <c r="M743" i="96"/>
  <c r="P743" i="96" s="1"/>
  <c r="M744" i="96"/>
  <c r="P744" i="96" s="1"/>
  <c r="M745" i="96"/>
  <c r="P745" i="96" s="1"/>
  <c r="M746" i="96"/>
  <c r="P746" i="96" s="1"/>
  <c r="M747" i="96"/>
  <c r="P747" i="96" s="1"/>
  <c r="M749" i="96"/>
  <c r="P749" i="96" s="1"/>
  <c r="M750" i="96"/>
  <c r="P750" i="96" s="1"/>
  <c r="M751" i="96"/>
  <c r="P751" i="96" s="1"/>
  <c r="M752" i="96"/>
  <c r="P752" i="96" s="1"/>
  <c r="M754" i="96"/>
  <c r="P754" i="96" s="1"/>
  <c r="M755" i="96"/>
  <c r="P755" i="96" s="1"/>
  <c r="M757" i="96"/>
  <c r="P757" i="96" s="1"/>
  <c r="M758" i="96"/>
  <c r="P758" i="96" s="1"/>
  <c r="M760" i="96"/>
  <c r="P760" i="96" s="1"/>
  <c r="M761" i="96"/>
  <c r="P761" i="96" s="1"/>
  <c r="M762" i="96"/>
  <c r="P762" i="96" s="1"/>
  <c r="M763" i="96"/>
  <c r="P763" i="96" s="1"/>
  <c r="M764" i="96"/>
  <c r="P764" i="96" s="1"/>
  <c r="M765" i="96"/>
  <c r="P765" i="96" s="1"/>
  <c r="M766" i="96"/>
  <c r="P766" i="96" s="1"/>
  <c r="M767" i="96"/>
  <c r="P767" i="96" s="1"/>
  <c r="M768" i="96"/>
  <c r="P768" i="96" s="1"/>
  <c r="M769" i="96"/>
  <c r="P769" i="96" s="1"/>
  <c r="M771" i="96"/>
  <c r="P771" i="96" s="1"/>
  <c r="M772" i="96"/>
  <c r="P772" i="96" s="1"/>
  <c r="M773" i="96"/>
  <c r="P773" i="96" s="1"/>
  <c r="M774" i="96"/>
  <c r="P774" i="96" s="1"/>
  <c r="M776" i="96"/>
  <c r="P776" i="96" s="1"/>
  <c r="M777" i="96"/>
  <c r="P777" i="96" s="1"/>
  <c r="M778" i="96"/>
  <c r="P778" i="96" s="1"/>
  <c r="M779" i="96"/>
  <c r="P779" i="96" s="1"/>
  <c r="M780" i="96"/>
  <c r="P780" i="96" s="1"/>
  <c r="M781" i="96"/>
  <c r="P781" i="96" s="1"/>
  <c r="M782" i="96"/>
  <c r="P782" i="96" s="1"/>
  <c r="M783" i="96"/>
  <c r="P783" i="96" s="1"/>
  <c r="M786" i="96"/>
  <c r="P786" i="96" s="1"/>
  <c r="M787" i="96"/>
  <c r="P787" i="96" s="1"/>
  <c r="M789" i="96"/>
  <c r="P789" i="96" s="1"/>
  <c r="M790" i="96"/>
  <c r="P790" i="96" s="1"/>
  <c r="M791" i="96"/>
  <c r="P791" i="96" s="1"/>
  <c r="M792" i="96"/>
  <c r="P792" i="96" s="1"/>
  <c r="M793" i="96"/>
  <c r="P793" i="96" s="1"/>
  <c r="M794" i="96"/>
  <c r="P794" i="96" s="1"/>
  <c r="M796" i="96"/>
  <c r="P796" i="96" s="1"/>
  <c r="M797" i="96"/>
  <c r="P797" i="96" s="1"/>
  <c r="M798" i="96"/>
  <c r="P798" i="96" s="1"/>
  <c r="M799" i="96"/>
  <c r="P799" i="96" s="1"/>
  <c r="M802" i="96"/>
  <c r="P802" i="96" s="1"/>
  <c r="M803" i="96"/>
  <c r="P803" i="96" s="1"/>
  <c r="M804" i="96"/>
  <c r="P804" i="96" s="1"/>
  <c r="M805" i="96"/>
  <c r="P805" i="96" s="1"/>
  <c r="M806" i="96"/>
  <c r="P806" i="96" s="1"/>
  <c r="M808" i="96"/>
  <c r="P808" i="96" s="1"/>
  <c r="M809" i="96"/>
  <c r="P809" i="96" s="1"/>
  <c r="M810" i="96"/>
  <c r="P810" i="96" s="1"/>
  <c r="M811" i="96"/>
  <c r="P811" i="96" s="1"/>
  <c r="M812" i="96"/>
  <c r="P812" i="96" s="1"/>
  <c r="M814" i="96"/>
  <c r="P814" i="96" s="1"/>
  <c r="M815" i="96"/>
  <c r="P815" i="96" s="1"/>
  <c r="M816" i="96"/>
  <c r="P816" i="96" s="1"/>
  <c r="M817" i="96"/>
  <c r="P817" i="96" s="1"/>
  <c r="M818" i="96"/>
  <c r="P818" i="96" s="1"/>
  <c r="M819" i="96"/>
  <c r="P819" i="96" s="1"/>
  <c r="M820" i="96"/>
  <c r="P820" i="96" s="1"/>
  <c r="M823" i="96"/>
  <c r="P823" i="96" s="1"/>
  <c r="M824" i="96"/>
  <c r="P824" i="96" s="1"/>
  <c r="M825" i="96"/>
  <c r="P825" i="96" s="1"/>
  <c r="M826" i="96"/>
  <c r="P826" i="96" s="1"/>
  <c r="M827" i="96"/>
  <c r="P827" i="96" s="1"/>
  <c r="M829" i="96"/>
  <c r="P829" i="96" s="1"/>
  <c r="M830" i="96"/>
  <c r="P830" i="96" s="1"/>
  <c r="M831" i="96"/>
  <c r="P831" i="96" s="1"/>
  <c r="M833" i="96"/>
  <c r="P833" i="96" s="1"/>
  <c r="M835" i="96"/>
  <c r="P835" i="96" s="1"/>
  <c r="M836" i="96"/>
  <c r="P836" i="96" s="1"/>
  <c r="M837" i="96"/>
  <c r="P837" i="96" s="1"/>
  <c r="M838" i="96"/>
  <c r="P838" i="96" s="1"/>
  <c r="M839" i="96"/>
  <c r="P839" i="96" s="1"/>
  <c r="M840" i="96"/>
  <c r="P840" i="96" s="1"/>
  <c r="M841" i="96"/>
  <c r="P841" i="96" s="1"/>
  <c r="M842" i="96"/>
  <c r="P842" i="96" s="1"/>
  <c r="M843" i="96"/>
  <c r="P843" i="96" s="1"/>
  <c r="M844" i="96"/>
  <c r="P844" i="96" s="1"/>
  <c r="M845" i="96"/>
  <c r="P845" i="96" s="1"/>
  <c r="M846" i="96"/>
  <c r="P846" i="96" s="1"/>
  <c r="M847" i="96"/>
  <c r="P847" i="96" s="1"/>
  <c r="M848" i="96"/>
  <c r="P848" i="96" s="1"/>
  <c r="M849" i="96"/>
  <c r="P849" i="96" s="1"/>
  <c r="M851" i="96"/>
  <c r="P851" i="96" s="1"/>
  <c r="M852" i="96"/>
  <c r="P852" i="96" s="1"/>
  <c r="M853" i="96"/>
  <c r="P853" i="96" s="1"/>
  <c r="M854" i="96"/>
  <c r="P854" i="96" s="1"/>
  <c r="M855" i="96"/>
  <c r="P855" i="96" s="1"/>
  <c r="M856" i="96"/>
  <c r="P856" i="96" s="1"/>
  <c r="M857" i="96"/>
  <c r="P857" i="96" s="1"/>
  <c r="M858" i="96"/>
  <c r="P858" i="96" s="1"/>
  <c r="M859" i="96"/>
  <c r="P859" i="96" s="1"/>
  <c r="M860" i="96"/>
  <c r="P860" i="96" s="1"/>
  <c r="M861" i="96"/>
  <c r="P861" i="96" s="1"/>
  <c r="M862" i="96"/>
  <c r="P862" i="96" s="1"/>
  <c r="M863" i="96"/>
  <c r="P863" i="96" s="1"/>
  <c r="M864" i="96"/>
  <c r="P864" i="96" s="1"/>
  <c r="M865" i="96"/>
  <c r="P865" i="96" s="1"/>
  <c r="M866" i="96"/>
  <c r="P866" i="96" s="1"/>
  <c r="M867" i="96"/>
  <c r="P867" i="96" s="1"/>
  <c r="M868" i="96"/>
  <c r="P868" i="96" s="1"/>
  <c r="M869" i="96"/>
  <c r="P869" i="96" s="1"/>
  <c r="M870" i="96"/>
  <c r="P870" i="96" s="1"/>
  <c r="M871" i="96"/>
  <c r="P871" i="96" s="1"/>
  <c r="M872" i="96"/>
  <c r="P872" i="96" s="1"/>
  <c r="M873" i="96"/>
  <c r="P873" i="96" s="1"/>
  <c r="M875" i="96"/>
  <c r="P875" i="96" s="1"/>
  <c r="M876" i="96"/>
  <c r="P876" i="96" s="1"/>
  <c r="M877" i="96"/>
  <c r="P877" i="96" s="1"/>
  <c r="M878" i="96"/>
  <c r="P878" i="96" s="1"/>
  <c r="M879" i="96"/>
  <c r="P879" i="96" s="1"/>
  <c r="M880" i="96"/>
  <c r="P880" i="96" s="1"/>
  <c r="M882" i="96"/>
  <c r="P882" i="96" s="1"/>
  <c r="M885" i="96"/>
  <c r="P885" i="96" s="1"/>
  <c r="M886" i="96"/>
  <c r="P886" i="96" s="1"/>
  <c r="M887" i="96"/>
  <c r="P887" i="96" s="1"/>
  <c r="M888" i="96"/>
  <c r="P888" i="96" s="1"/>
  <c r="M889" i="96"/>
  <c r="P889" i="96" s="1"/>
  <c r="M892" i="96"/>
  <c r="P892" i="96" s="1"/>
  <c r="M893" i="96"/>
  <c r="P893" i="96" s="1"/>
  <c r="M894" i="96"/>
  <c r="P894" i="96" s="1"/>
  <c r="M895" i="96"/>
  <c r="P895" i="96" s="1"/>
  <c r="M896" i="96"/>
  <c r="P896" i="96" s="1"/>
  <c r="M897" i="96"/>
  <c r="P897" i="96" s="1"/>
  <c r="M898" i="96"/>
  <c r="P898" i="96" s="1"/>
  <c r="M899" i="96"/>
  <c r="P899" i="96" s="1"/>
  <c r="M901" i="96"/>
  <c r="P901" i="96" s="1"/>
  <c r="M903" i="96"/>
  <c r="P903" i="96" s="1"/>
  <c r="M904" i="96"/>
  <c r="P904" i="96" s="1"/>
  <c r="M906" i="96"/>
  <c r="P906" i="96" s="1"/>
  <c r="M907" i="96"/>
  <c r="P907" i="96" s="1"/>
  <c r="M908" i="96"/>
  <c r="P908" i="96" s="1"/>
  <c r="M909" i="96"/>
  <c r="P909" i="96" s="1"/>
  <c r="M910" i="96"/>
  <c r="P910" i="96" s="1"/>
  <c r="M915" i="96"/>
  <c r="P915" i="96" s="1"/>
  <c r="M916" i="96"/>
  <c r="P916" i="96" s="1"/>
  <c r="M917" i="96"/>
  <c r="P917" i="96" s="1"/>
  <c r="M918" i="96"/>
  <c r="P918" i="96" s="1"/>
  <c r="M919" i="96"/>
  <c r="P919" i="96" s="1"/>
  <c r="M920" i="96"/>
  <c r="P920" i="96" s="1"/>
  <c r="M921" i="96"/>
  <c r="P921" i="96" s="1"/>
  <c r="M922" i="96"/>
  <c r="P922" i="96" s="1"/>
  <c r="M924" i="96"/>
  <c r="P924" i="96" s="1"/>
  <c r="M925" i="96"/>
  <c r="P925" i="96" s="1"/>
  <c r="M926" i="96"/>
  <c r="P926" i="96" s="1"/>
  <c r="M927" i="96"/>
  <c r="P927" i="96" s="1"/>
  <c r="M928" i="96"/>
  <c r="P928" i="96" s="1"/>
  <c r="M929" i="96"/>
  <c r="P929" i="96" s="1"/>
  <c r="M930" i="96"/>
  <c r="P930" i="96" s="1"/>
  <c r="M931" i="96"/>
  <c r="P931" i="96" s="1"/>
  <c r="M932" i="96"/>
  <c r="P932" i="96" s="1"/>
  <c r="M933" i="96"/>
  <c r="P933" i="96" s="1"/>
  <c r="M934" i="96"/>
  <c r="P934" i="96" s="1"/>
  <c r="M935" i="96"/>
  <c r="P935" i="96" s="1"/>
  <c r="M936" i="96"/>
  <c r="P936" i="96" s="1"/>
  <c r="M937" i="96"/>
  <c r="P937" i="96" s="1"/>
  <c r="M938" i="96"/>
  <c r="P938" i="96" s="1"/>
  <c r="M939" i="96"/>
  <c r="P939" i="96" s="1"/>
  <c r="M940" i="96"/>
  <c r="P940" i="96" s="1"/>
  <c r="M941" i="96"/>
  <c r="P941" i="96" s="1"/>
  <c r="M942" i="96"/>
  <c r="P942" i="96" s="1"/>
  <c r="M943" i="96"/>
  <c r="P943" i="96" s="1"/>
  <c r="M944" i="96"/>
  <c r="P944" i="96" s="1"/>
  <c r="M946" i="96"/>
  <c r="P946" i="96" s="1"/>
  <c r="M948" i="96"/>
  <c r="P948" i="96" s="1"/>
  <c r="M949" i="96"/>
  <c r="P949" i="96" s="1"/>
  <c r="M951" i="96"/>
  <c r="P951" i="96" s="1"/>
  <c r="M952" i="96"/>
  <c r="P952" i="96" s="1"/>
  <c r="M954" i="96"/>
  <c r="P954" i="96" s="1"/>
  <c r="M955" i="96"/>
  <c r="P955" i="96" s="1"/>
  <c r="M956" i="96"/>
  <c r="P956" i="96" s="1"/>
  <c r="M957" i="96"/>
  <c r="P957" i="96" s="1"/>
  <c r="M958" i="96"/>
  <c r="P958" i="96" s="1"/>
  <c r="M960" i="96"/>
  <c r="P960" i="96" s="1"/>
  <c r="M961" i="96"/>
  <c r="P961" i="96" s="1"/>
  <c r="M962" i="96"/>
  <c r="P962" i="96" s="1"/>
  <c r="M963" i="96"/>
  <c r="P963" i="96" s="1"/>
  <c r="M964" i="96"/>
  <c r="P964" i="96" s="1"/>
  <c r="M965" i="96"/>
  <c r="P965" i="96" s="1"/>
  <c r="M966" i="96"/>
  <c r="P966" i="96" s="1"/>
  <c r="M967" i="96"/>
  <c r="P967" i="96" s="1"/>
  <c r="M968" i="96"/>
  <c r="P968" i="96" s="1"/>
  <c r="M969" i="96"/>
  <c r="P969" i="96" s="1"/>
  <c r="M970" i="96"/>
  <c r="P970" i="96" s="1"/>
  <c r="M971" i="96"/>
  <c r="P971" i="96" s="1"/>
  <c r="M973" i="96"/>
  <c r="P973" i="96" s="1"/>
  <c r="M974" i="96"/>
  <c r="P974" i="96" s="1"/>
  <c r="M975" i="96"/>
  <c r="P975" i="96" s="1"/>
  <c r="M977" i="96"/>
  <c r="P977" i="96" s="1"/>
  <c r="M978" i="96"/>
  <c r="P978" i="96" s="1"/>
  <c r="M979" i="96"/>
  <c r="P979" i="96" s="1"/>
  <c r="M980" i="96"/>
  <c r="P980" i="96" s="1"/>
  <c r="M981" i="96"/>
  <c r="P981" i="96" s="1"/>
  <c r="M982" i="96"/>
  <c r="P982" i="96" s="1"/>
  <c r="M983" i="96"/>
  <c r="P983" i="96" s="1"/>
  <c r="M984" i="96"/>
  <c r="P984" i="96" s="1"/>
  <c r="M987" i="96"/>
  <c r="P987" i="96" s="1"/>
  <c r="M991" i="96"/>
  <c r="P991" i="96" s="1"/>
  <c r="M992" i="96"/>
  <c r="P992" i="96" s="1"/>
  <c r="M993" i="96"/>
  <c r="P993" i="96" s="1"/>
  <c r="M994" i="96"/>
  <c r="P994" i="96" s="1"/>
  <c r="M995" i="96"/>
  <c r="P995" i="96" s="1"/>
  <c r="M996" i="96"/>
  <c r="P996" i="96" s="1"/>
  <c r="M997" i="96"/>
  <c r="P997" i="96" s="1"/>
  <c r="M998" i="96"/>
  <c r="P998" i="96" s="1"/>
  <c r="M999" i="96"/>
  <c r="P999" i="96" s="1"/>
  <c r="M1000" i="96"/>
  <c r="P1000" i="96" s="1"/>
  <c r="M1001" i="96"/>
  <c r="P1001" i="96" s="1"/>
  <c r="M1002" i="96"/>
  <c r="P1002" i="96" s="1"/>
  <c r="M1003" i="96"/>
  <c r="P1003" i="96" s="1"/>
  <c r="M1004" i="96"/>
  <c r="P1004" i="96" s="1"/>
  <c r="M1005" i="96"/>
  <c r="P1005" i="96" s="1"/>
  <c r="M1006" i="96"/>
  <c r="P1006" i="96" s="1"/>
  <c r="M1007" i="96"/>
  <c r="P1007" i="96" s="1"/>
  <c r="M1008" i="96"/>
  <c r="P1008" i="96" s="1"/>
  <c r="M1010" i="96"/>
  <c r="P1010" i="96" s="1"/>
  <c r="M1011" i="96"/>
  <c r="P1011" i="96" s="1"/>
  <c r="M1012" i="96"/>
  <c r="P1012" i="96" s="1"/>
  <c r="M1013" i="96"/>
  <c r="P1013" i="96" s="1"/>
  <c r="M1014" i="96"/>
  <c r="P1014" i="96" s="1"/>
  <c r="M1015" i="96"/>
  <c r="P1015" i="96" s="1"/>
  <c r="M1016" i="96"/>
  <c r="P1016" i="96" s="1"/>
  <c r="M1018" i="96"/>
  <c r="P1018" i="96" s="1"/>
  <c r="M1019" i="96"/>
  <c r="P1019" i="96" s="1"/>
  <c r="M1020" i="96"/>
  <c r="P1020" i="96" s="1"/>
  <c r="M1022" i="96"/>
  <c r="P1022" i="96" s="1"/>
  <c r="M1023" i="96"/>
  <c r="P1023" i="96" s="1"/>
  <c r="M1024" i="96"/>
  <c r="P1024" i="96" s="1"/>
  <c r="M1025" i="96"/>
  <c r="P1025" i="96" s="1"/>
  <c r="M1026" i="96"/>
  <c r="P1026" i="96" s="1"/>
  <c r="M1027" i="96"/>
  <c r="P1027" i="96" s="1"/>
  <c r="M1028" i="96"/>
  <c r="P1028" i="96" s="1"/>
  <c r="M1029" i="96"/>
  <c r="P1029" i="96" s="1"/>
  <c r="M1030" i="96"/>
  <c r="P1030" i="96" s="1"/>
  <c r="M1033" i="96"/>
  <c r="P1033" i="96" s="1"/>
  <c r="M1036" i="96"/>
  <c r="P1036" i="96" s="1"/>
  <c r="M1037" i="96"/>
  <c r="P1037" i="96" s="1"/>
  <c r="M1038" i="96"/>
  <c r="P1038" i="96" s="1"/>
  <c r="M1039" i="96"/>
  <c r="P1039" i="96" s="1"/>
  <c r="M1040" i="96"/>
  <c r="P1040" i="96" s="1"/>
  <c r="M1041" i="96"/>
  <c r="P1041" i="96" s="1"/>
  <c r="M1043" i="96"/>
  <c r="P1043" i="96" s="1"/>
  <c r="M1044" i="96"/>
  <c r="P1044" i="96" s="1"/>
  <c r="M1045" i="96"/>
  <c r="P1045" i="96" s="1"/>
  <c r="M1048" i="96"/>
  <c r="P1048" i="96" s="1"/>
  <c r="M1049" i="96"/>
  <c r="P1049" i="96" s="1"/>
  <c r="M1050" i="96"/>
  <c r="P1050" i="96" s="1"/>
  <c r="M1051" i="96"/>
  <c r="P1051" i="96" s="1"/>
  <c r="M1054" i="96"/>
  <c r="P1054" i="96" s="1"/>
  <c r="M1055" i="96"/>
  <c r="P1055" i="96" s="1"/>
  <c r="M1056" i="96"/>
  <c r="P1056" i="96" s="1"/>
  <c r="M1057" i="96"/>
  <c r="P1057" i="96" s="1"/>
  <c r="M1058" i="96"/>
  <c r="P1058" i="96" s="1"/>
  <c r="M1059" i="96"/>
  <c r="P1059" i="96" s="1"/>
  <c r="M1062" i="96"/>
  <c r="P1062" i="96" s="1"/>
  <c r="M1063" i="96"/>
  <c r="P1063" i="96" s="1"/>
  <c r="M1064" i="96"/>
  <c r="P1064" i="96" s="1"/>
  <c r="M1065" i="96"/>
  <c r="P1065" i="96" s="1"/>
  <c r="M1066" i="96"/>
  <c r="P1066" i="96" s="1"/>
  <c r="M1067" i="96"/>
  <c r="P1067" i="96" s="1"/>
  <c r="M1068" i="96"/>
  <c r="P1068" i="96" s="1"/>
  <c r="M1070" i="96"/>
  <c r="P1070" i="96" s="1"/>
  <c r="M1073" i="96"/>
  <c r="P1073" i="96" s="1"/>
  <c r="M1076" i="96"/>
  <c r="P1076" i="96" s="1"/>
  <c r="M1077" i="96"/>
  <c r="P1077" i="96" s="1"/>
  <c r="M1078" i="96"/>
  <c r="P1078" i="96" s="1"/>
  <c r="M1079" i="96"/>
  <c r="P1079" i="96" s="1"/>
  <c r="M1080" i="96"/>
  <c r="P1080" i="96" s="1"/>
  <c r="M1081" i="96"/>
  <c r="P1081" i="96" s="1"/>
  <c r="M1082" i="96"/>
  <c r="P1082" i="96" s="1"/>
  <c r="M1085" i="96"/>
  <c r="P1085" i="96" s="1"/>
  <c r="M1086" i="96"/>
  <c r="P1086" i="96" s="1"/>
  <c r="M1087" i="96"/>
  <c r="P1087" i="96" s="1"/>
  <c r="M1088" i="96"/>
  <c r="P1088" i="96" s="1"/>
  <c r="M1089" i="96"/>
  <c r="P1089" i="96" s="1"/>
  <c r="M1090" i="96"/>
  <c r="P1090" i="96" s="1"/>
  <c r="M1091" i="96"/>
  <c r="P1091" i="96" s="1"/>
  <c r="M1092" i="96"/>
  <c r="P1092" i="96" s="1"/>
  <c r="M1093" i="96"/>
  <c r="P1093" i="96" s="1"/>
  <c r="M1094" i="96"/>
  <c r="P1094" i="96" s="1"/>
  <c r="M1097" i="96"/>
  <c r="P1097" i="96" s="1"/>
  <c r="M1098" i="96"/>
  <c r="P1098" i="96" s="1"/>
  <c r="M1099" i="96"/>
  <c r="P1099" i="96" s="1"/>
  <c r="M1100" i="96"/>
  <c r="P1100" i="96" s="1"/>
  <c r="M1101" i="96"/>
  <c r="P1101" i="96" s="1"/>
  <c r="M1103" i="96"/>
  <c r="P1103" i="96" s="1"/>
  <c r="M1104" i="96"/>
  <c r="P1104" i="96" s="1"/>
  <c r="M1105" i="96"/>
  <c r="P1105" i="96" s="1"/>
  <c r="M1106" i="96"/>
  <c r="P1106" i="96" s="1"/>
  <c r="M1107" i="96"/>
  <c r="P1107" i="96" s="1"/>
  <c r="M1108" i="96"/>
  <c r="P1108" i="96" s="1"/>
  <c r="M1109" i="96"/>
  <c r="P1109" i="96" s="1"/>
  <c r="M1110" i="96"/>
  <c r="P1110" i="96" s="1"/>
  <c r="M1111" i="96"/>
  <c r="P1111" i="96" s="1"/>
  <c r="M1112" i="96"/>
  <c r="P1112" i="96" s="1"/>
  <c r="M1113" i="96"/>
  <c r="P1113" i="96" s="1"/>
  <c r="M1114" i="96"/>
  <c r="P1114" i="96" s="1"/>
  <c r="M1115" i="96"/>
  <c r="P1115" i="96" s="1"/>
  <c r="M1116" i="96"/>
  <c r="P1116" i="96" s="1"/>
  <c r="M1118" i="96"/>
  <c r="P1118" i="96" s="1"/>
  <c r="M1117" i="96"/>
  <c r="P1117" i="96" s="1"/>
  <c r="M1119" i="96"/>
  <c r="P1119" i="96" s="1"/>
  <c r="M1121" i="96"/>
  <c r="P1121" i="96" s="1"/>
  <c r="M1122" i="96"/>
  <c r="P1122" i="96" s="1"/>
  <c r="M1124" i="96"/>
  <c r="P1124" i="96" s="1"/>
  <c r="M1127" i="96"/>
  <c r="P1127" i="96" s="1"/>
  <c r="M1128" i="96"/>
  <c r="P1128" i="96" s="1"/>
  <c r="M1131" i="96"/>
  <c r="P1131" i="96" s="1"/>
  <c r="M1132" i="96"/>
  <c r="P1132" i="96" s="1"/>
  <c r="M1133" i="96"/>
  <c r="P1133" i="96" s="1"/>
  <c r="M1134" i="96"/>
  <c r="P1134" i="96" s="1"/>
  <c r="M1136" i="96"/>
  <c r="P1136" i="96" s="1"/>
  <c r="M1137" i="96"/>
  <c r="P1137" i="96" s="1"/>
  <c r="M1138" i="96"/>
  <c r="P1138" i="96" s="1"/>
  <c r="M1140" i="96"/>
  <c r="P1140" i="96" s="1"/>
  <c r="M1141" i="96"/>
  <c r="P1141" i="96" s="1"/>
  <c r="M1142" i="96"/>
  <c r="P1142" i="96" s="1"/>
  <c r="M1143" i="96"/>
  <c r="P1143" i="96" s="1"/>
  <c r="M1144" i="96"/>
  <c r="P1144" i="96" s="1"/>
  <c r="M1146" i="96"/>
  <c r="P1146" i="96" s="1"/>
  <c r="M1148" i="96"/>
  <c r="P1148" i="96" s="1"/>
  <c r="M1149" i="96"/>
  <c r="P1149" i="96" s="1"/>
  <c r="M1150" i="96"/>
  <c r="P1150" i="96" s="1"/>
  <c r="M1152" i="96"/>
  <c r="P1152" i="96" s="1"/>
  <c r="M1153" i="96"/>
  <c r="P1153" i="96" s="1"/>
  <c r="M1155" i="96"/>
  <c r="P1155" i="96" s="1"/>
  <c r="M1156" i="96"/>
  <c r="P1156" i="96" s="1"/>
  <c r="M1157" i="96"/>
  <c r="P1157" i="96" s="1"/>
  <c r="M1159" i="96"/>
  <c r="P1159" i="96" s="1"/>
  <c r="M1161" i="96"/>
  <c r="P1161" i="96" s="1"/>
  <c r="M1162" i="96"/>
  <c r="P1162" i="96" s="1"/>
  <c r="M1163" i="96"/>
  <c r="P1163" i="96" s="1"/>
  <c r="M1165" i="96"/>
  <c r="P1165" i="96" s="1"/>
  <c r="M1166" i="96"/>
  <c r="P1166" i="96" s="1"/>
  <c r="M1167" i="96"/>
  <c r="P1167" i="96" s="1"/>
  <c r="M1168" i="96"/>
  <c r="P1168" i="96" s="1"/>
  <c r="M1169" i="96"/>
  <c r="P1169" i="96" s="1"/>
  <c r="M1170" i="96"/>
  <c r="P1170" i="96" s="1"/>
  <c r="M1171" i="96"/>
  <c r="P1171" i="96" s="1"/>
  <c r="M1172" i="96"/>
  <c r="P1172" i="96" s="1"/>
  <c r="M1173" i="96"/>
  <c r="P1173" i="96" s="1"/>
  <c r="M1175" i="96"/>
  <c r="P1175" i="96" s="1"/>
  <c r="M1176" i="96"/>
  <c r="P1176" i="96" s="1"/>
  <c r="M1177" i="96"/>
  <c r="P1177" i="96" s="1"/>
  <c r="M1178" i="96"/>
  <c r="P1178" i="96" s="1"/>
  <c r="M1180" i="96"/>
  <c r="P1180" i="96" s="1"/>
  <c r="M1179" i="96"/>
  <c r="P1179" i="96" s="1"/>
  <c r="M1181" i="96"/>
  <c r="P1181" i="96" s="1"/>
  <c r="M1182" i="96"/>
  <c r="P1182" i="96" s="1"/>
  <c r="M1183" i="96"/>
  <c r="P1183" i="96" s="1"/>
  <c r="M1184" i="96"/>
  <c r="P1184" i="96" s="1"/>
  <c r="M1185" i="96"/>
  <c r="P1185" i="96" s="1"/>
  <c r="M1186" i="96"/>
  <c r="P1186" i="96" s="1"/>
  <c r="M1187" i="96"/>
  <c r="P1187" i="96" s="1"/>
  <c r="M1188" i="96"/>
  <c r="P1188" i="96" s="1"/>
  <c r="M1189" i="96"/>
  <c r="P1189" i="96" s="1"/>
  <c r="M3" i="96"/>
  <c r="P3" i="96" s="1"/>
  <c r="M9" i="96"/>
  <c r="P9" i="96" s="1"/>
  <c r="M11" i="96"/>
  <c r="P11" i="96" s="1"/>
  <c r="M19" i="96"/>
  <c r="P19" i="96" s="1"/>
  <c r="M20" i="96"/>
  <c r="P20" i="96" s="1"/>
  <c r="M32" i="96"/>
  <c r="P32" i="96" s="1"/>
  <c r="M75" i="96"/>
  <c r="P75" i="96" s="1"/>
  <c r="M77" i="96"/>
  <c r="P77" i="96" s="1"/>
  <c r="M87" i="96"/>
  <c r="P87" i="96" s="1"/>
  <c r="M91" i="96"/>
  <c r="P91" i="96" s="1"/>
  <c r="M99" i="96"/>
  <c r="P99" i="96" s="1"/>
  <c r="M125" i="96"/>
  <c r="P125" i="96" s="1"/>
  <c r="M129" i="96"/>
  <c r="P129" i="96" s="1"/>
  <c r="M132" i="96"/>
  <c r="P132" i="96" s="1"/>
  <c r="M162" i="96"/>
  <c r="P162" i="96" s="1"/>
  <c r="M165" i="96"/>
  <c r="P165" i="96" s="1"/>
  <c r="M184" i="96"/>
  <c r="P184" i="96" s="1"/>
  <c r="M203" i="96"/>
  <c r="P203" i="96" s="1"/>
  <c r="M207" i="96"/>
  <c r="P207" i="96" s="1"/>
  <c r="M222" i="96"/>
  <c r="P222" i="96" s="1"/>
  <c r="M228" i="96"/>
  <c r="P228" i="96" s="1"/>
  <c r="M279" i="96"/>
  <c r="P279" i="96" s="1"/>
  <c r="M282" i="96"/>
  <c r="P282" i="96" s="1"/>
  <c r="M327" i="96"/>
  <c r="P327" i="96" s="1"/>
  <c r="M336" i="96"/>
  <c r="P336" i="96" s="1"/>
  <c r="M342" i="96"/>
  <c r="P342" i="96" s="1"/>
  <c r="M354" i="96"/>
  <c r="P354" i="96" s="1"/>
  <c r="M368" i="96"/>
  <c r="P368" i="96" s="1"/>
  <c r="M369" i="96"/>
  <c r="P369" i="96" s="1"/>
  <c r="M379" i="96"/>
  <c r="P379" i="96" s="1"/>
  <c r="M381" i="96"/>
  <c r="P381" i="96" s="1"/>
  <c r="M384" i="96"/>
  <c r="P384" i="96" s="1"/>
  <c r="M385" i="96"/>
  <c r="P385" i="96" s="1"/>
  <c r="M391" i="96"/>
  <c r="P391" i="96" s="1"/>
  <c r="M401" i="96"/>
  <c r="P401" i="96" s="1"/>
  <c r="M436" i="96"/>
  <c r="P436" i="96" s="1"/>
  <c r="M445" i="96"/>
  <c r="P445" i="96" s="1"/>
  <c r="M446" i="96"/>
  <c r="P446" i="96" s="1"/>
  <c r="M464" i="96"/>
  <c r="P464" i="96" s="1"/>
  <c r="M479" i="96"/>
  <c r="P479" i="96" s="1"/>
  <c r="M514" i="96"/>
  <c r="P514" i="96" s="1"/>
  <c r="M537" i="96"/>
  <c r="P537" i="96" s="1"/>
  <c r="M545" i="96"/>
  <c r="P545" i="96" s="1"/>
  <c r="M551" i="96"/>
  <c r="P551" i="96" s="1"/>
  <c r="M552" i="96"/>
  <c r="P552" i="96" s="1"/>
  <c r="M563" i="96"/>
  <c r="P563" i="96" s="1"/>
  <c r="M564" i="96"/>
  <c r="P564" i="96" s="1"/>
  <c r="M571" i="96"/>
  <c r="P571" i="96" s="1"/>
  <c r="M576" i="96"/>
  <c r="P576" i="96" s="1"/>
  <c r="M587" i="96"/>
  <c r="P587" i="96" s="1"/>
  <c r="M588" i="96"/>
  <c r="P588" i="96" s="1"/>
  <c r="M590" i="96"/>
  <c r="P590" i="96" s="1"/>
  <c r="M596" i="96"/>
  <c r="P596" i="96" s="1"/>
  <c r="M601" i="96"/>
  <c r="P601" i="96" s="1"/>
  <c r="M649" i="96"/>
  <c r="P649" i="96" s="1"/>
  <c r="M654" i="96"/>
  <c r="P654" i="96" s="1"/>
  <c r="M664" i="96"/>
  <c r="P664" i="96" s="1"/>
  <c r="M666" i="96"/>
  <c r="P666" i="96" s="1"/>
  <c r="M669" i="96"/>
  <c r="P669" i="96" s="1"/>
  <c r="M675" i="96"/>
  <c r="P675" i="96" s="1"/>
  <c r="M698" i="96"/>
  <c r="P698" i="96" s="1"/>
  <c r="M700" i="96"/>
  <c r="P700" i="96" s="1"/>
  <c r="M708" i="96"/>
  <c r="P708" i="96" s="1"/>
  <c r="M718" i="96"/>
  <c r="P718" i="96" s="1"/>
  <c r="M748" i="96"/>
  <c r="P748" i="96" s="1"/>
  <c r="M753" i="96"/>
  <c r="P753" i="96" s="1"/>
  <c r="M759" i="96"/>
  <c r="P759" i="96" s="1"/>
  <c r="M770" i="96"/>
  <c r="P770" i="96" s="1"/>
  <c r="M784" i="96"/>
  <c r="P784" i="96" s="1"/>
  <c r="M800" i="96"/>
  <c r="P800" i="96" s="1"/>
  <c r="M850" i="96"/>
  <c r="P850" i="96" s="1"/>
  <c r="M874" i="96"/>
  <c r="P874" i="96" s="1"/>
  <c r="M881" i="96"/>
  <c r="P881" i="96" s="1"/>
  <c r="M890" i="96"/>
  <c r="P890" i="96" s="1"/>
  <c r="M900" i="96"/>
  <c r="P900" i="96" s="1"/>
  <c r="M902" i="96"/>
  <c r="P902" i="96" s="1"/>
  <c r="M913" i="96"/>
  <c r="P913" i="96" s="1"/>
  <c r="M914" i="96"/>
  <c r="P914" i="96" s="1"/>
  <c r="M947" i="96"/>
  <c r="P947" i="96" s="1"/>
  <c r="M988" i="96"/>
  <c r="P988" i="96" s="1"/>
  <c r="M990" i="96"/>
  <c r="P990" i="96" s="1"/>
  <c r="M1009" i="96"/>
  <c r="P1009" i="96" s="1"/>
  <c r="M1032" i="96"/>
  <c r="P1032" i="96" s="1"/>
  <c r="M1034" i="96"/>
  <c r="P1034" i="96" s="1"/>
  <c r="M1035" i="96"/>
  <c r="P1035" i="96" s="1"/>
  <c r="M1052" i="96"/>
  <c r="P1052" i="96" s="1"/>
  <c r="M1060" i="96"/>
  <c r="P1060" i="96" s="1"/>
  <c r="M1061" i="96"/>
  <c r="P1061" i="96" s="1"/>
  <c r="M1095" i="96"/>
  <c r="P1095" i="96" s="1"/>
  <c r="M1102" i="96"/>
  <c r="P1102" i="96" s="1"/>
  <c r="M1135" i="96"/>
  <c r="P1135" i="96" s="1"/>
  <c r="M1147" i="96"/>
  <c r="P1147" i="96" s="1"/>
  <c r="M1151" i="96"/>
  <c r="P1151" i="96" s="1"/>
  <c r="M1154" i="96"/>
  <c r="P1154" i="96" s="1"/>
  <c r="M180" i="96"/>
  <c r="P180" i="96" s="1"/>
  <c r="M5" i="96"/>
  <c r="P5" i="96" s="1"/>
  <c r="M47" i="96"/>
  <c r="P47" i="96" s="1"/>
  <c r="M62" i="96"/>
  <c r="P62" i="96" s="1"/>
  <c r="M64" i="96"/>
  <c r="P64" i="96" s="1"/>
  <c r="M123" i="96"/>
  <c r="P123" i="96" s="1"/>
  <c r="M131" i="96"/>
  <c r="P131" i="96" s="1"/>
  <c r="M133" i="96"/>
  <c r="P133" i="96" s="1"/>
  <c r="M182" i="96"/>
  <c r="P182" i="96" s="1"/>
  <c r="M185" i="96"/>
  <c r="P185" i="96" s="1"/>
  <c r="M231" i="96"/>
  <c r="P231" i="96" s="1"/>
  <c r="M278" i="96"/>
  <c r="P278" i="96" s="1"/>
  <c r="M280" i="96"/>
  <c r="P280" i="96" s="1"/>
  <c r="M283" i="96"/>
  <c r="P283" i="96" s="1"/>
  <c r="M299" i="96"/>
  <c r="P299" i="96" s="1"/>
  <c r="M302" i="96"/>
  <c r="P302" i="96" s="1"/>
  <c r="M308" i="96"/>
  <c r="P308" i="96" s="1"/>
  <c r="M330" i="96"/>
  <c r="P330" i="96" s="1"/>
  <c r="M517" i="96"/>
  <c r="P517" i="96" s="1"/>
  <c r="M539" i="96"/>
  <c r="P539" i="96" s="1"/>
  <c r="M577" i="96"/>
  <c r="P577" i="96" s="1"/>
  <c r="M583" i="96"/>
  <c r="P583" i="96" s="1"/>
  <c r="M634" i="96"/>
  <c r="P634" i="96" s="1"/>
  <c r="M645" i="96"/>
  <c r="P645" i="96" s="1"/>
  <c r="M651" i="96"/>
  <c r="P651" i="96" s="1"/>
  <c r="M733" i="96"/>
  <c r="P733" i="96" s="1"/>
  <c r="M738" i="96"/>
  <c r="P738" i="96" s="1"/>
  <c r="M801" i="96"/>
  <c r="P801" i="96" s="1"/>
  <c r="M807" i="96"/>
  <c r="P807" i="96" s="1"/>
  <c r="M813" i="96"/>
  <c r="P813" i="96" s="1"/>
  <c r="M891" i="96"/>
  <c r="P891" i="96" s="1"/>
  <c r="M972" i="96"/>
  <c r="P972" i="96" s="1"/>
  <c r="M985" i="96"/>
  <c r="P985" i="96" s="1"/>
  <c r="M986" i="96"/>
  <c r="P986" i="96" s="1"/>
  <c r="M1031" i="96"/>
  <c r="P1031" i="96" s="1"/>
  <c r="M1053" i="96"/>
  <c r="P1053" i="96" s="1"/>
  <c r="M1139" i="96"/>
  <c r="P1139" i="96" s="1"/>
  <c r="M1158" i="96"/>
  <c r="P1158" i="96" s="1"/>
  <c r="M1160" i="96"/>
  <c r="P1160" i="96" s="1"/>
  <c r="M1190" i="96"/>
  <c r="P1190" i="96" s="1"/>
  <c r="M13" i="96"/>
  <c r="P13" i="96" s="1"/>
  <c r="M26" i="96"/>
  <c r="P26" i="96" s="1"/>
  <c r="M31" i="96"/>
  <c r="P31" i="96" s="1"/>
  <c r="M36" i="96"/>
  <c r="P36" i="96" s="1"/>
  <c r="M38" i="96"/>
  <c r="P38" i="96" s="1"/>
  <c r="M42" i="96"/>
  <c r="P42" i="96" s="1"/>
  <c r="M68" i="96"/>
  <c r="P68" i="96" s="1"/>
  <c r="M86" i="96"/>
  <c r="P86" i="96" s="1"/>
  <c r="M111" i="96"/>
  <c r="P111" i="96" s="1"/>
  <c r="M115" i="96"/>
  <c r="P115" i="96" s="1"/>
  <c r="M120" i="96"/>
  <c r="P120" i="96" s="1"/>
  <c r="M135" i="96"/>
  <c r="P135" i="96" s="1"/>
  <c r="M145" i="96"/>
  <c r="P145" i="96" s="1"/>
  <c r="M147" i="96"/>
  <c r="P147" i="96" s="1"/>
  <c r="M151" i="96"/>
  <c r="P151" i="96" s="1"/>
  <c r="M166" i="96"/>
  <c r="P166" i="96" s="1"/>
  <c r="M221" i="96"/>
  <c r="P221" i="96" s="1"/>
  <c r="M259" i="96"/>
  <c r="P259" i="96" s="1"/>
  <c r="M272" i="96"/>
  <c r="P272" i="96" s="1"/>
  <c r="M297" i="96"/>
  <c r="P297" i="96" s="1"/>
  <c r="M310" i="96"/>
  <c r="P310" i="96" s="1"/>
  <c r="M375" i="96"/>
  <c r="P375" i="96" s="1"/>
  <c r="M389" i="96"/>
  <c r="P389" i="96" s="1"/>
  <c r="M398" i="96"/>
  <c r="P398" i="96" s="1"/>
  <c r="M402" i="96"/>
  <c r="P402" i="96" s="1"/>
  <c r="M404" i="96"/>
  <c r="P404" i="96" s="1"/>
  <c r="M405" i="96"/>
  <c r="P405" i="96" s="1"/>
  <c r="M412" i="96"/>
  <c r="P412" i="96" s="1"/>
  <c r="M422" i="96"/>
  <c r="P422" i="96" s="1"/>
  <c r="M429" i="96"/>
  <c r="P429" i="96" s="1"/>
  <c r="M430" i="96"/>
  <c r="P430" i="96" s="1"/>
  <c r="M471" i="96"/>
  <c r="P471" i="96" s="1"/>
  <c r="M496" i="96"/>
  <c r="P496" i="96" s="1"/>
  <c r="M498" i="96"/>
  <c r="P498" i="96" s="1"/>
  <c r="M504" i="96"/>
  <c r="P504" i="96" s="1"/>
  <c r="M574" i="96"/>
  <c r="P574" i="96" s="1"/>
  <c r="M606" i="96"/>
  <c r="P606" i="96" s="1"/>
  <c r="M611" i="96"/>
  <c r="P611" i="96" s="1"/>
  <c r="M620" i="96"/>
  <c r="P620" i="96" s="1"/>
  <c r="M712" i="96"/>
  <c r="P712" i="96" s="1"/>
  <c r="M716" i="96"/>
  <c r="P716" i="96" s="1"/>
  <c r="M730" i="96"/>
  <c r="P730" i="96" s="1"/>
  <c r="M756" i="96"/>
  <c r="P756" i="96" s="1"/>
  <c r="M775" i="96"/>
  <c r="P775" i="96" s="1"/>
  <c r="M785" i="96"/>
  <c r="P785" i="96" s="1"/>
  <c r="M788" i="96"/>
  <c r="P788" i="96" s="1"/>
  <c r="M821" i="96"/>
  <c r="P821" i="96" s="1"/>
  <c r="M822" i="96"/>
  <c r="P822" i="96" s="1"/>
  <c r="M828" i="96"/>
  <c r="P828" i="96" s="1"/>
  <c r="M832" i="96"/>
  <c r="P832" i="96" s="1"/>
  <c r="M834" i="96"/>
  <c r="P834" i="96" s="1"/>
  <c r="M883" i="96"/>
  <c r="P883" i="96" s="1"/>
  <c r="M884" i="96"/>
  <c r="P884" i="96" s="1"/>
  <c r="M905" i="96"/>
  <c r="P905" i="96" s="1"/>
  <c r="M911" i="96"/>
  <c r="P911" i="96" s="1"/>
  <c r="M912" i="96"/>
  <c r="P912" i="96" s="1"/>
  <c r="C3" i="96"/>
  <c r="C9" i="96"/>
  <c r="C11" i="96"/>
  <c r="C19" i="96"/>
  <c r="C20" i="96"/>
  <c r="C32" i="96"/>
  <c r="C75" i="96"/>
  <c r="C77" i="96"/>
  <c r="C87" i="96"/>
  <c r="C91" i="96"/>
  <c r="C99" i="96"/>
  <c r="C125" i="96"/>
  <c r="C129" i="96"/>
  <c r="C132" i="96"/>
  <c r="C162" i="96"/>
  <c r="C165" i="96"/>
  <c r="C184" i="96"/>
  <c r="C203" i="96"/>
  <c r="C207" i="96"/>
  <c r="C222" i="96"/>
  <c r="C228" i="96"/>
  <c r="C279" i="96"/>
  <c r="C282" i="96"/>
  <c r="C327" i="96"/>
  <c r="C336" i="96"/>
  <c r="C342" i="96"/>
  <c r="C354" i="96"/>
  <c r="C368" i="96"/>
  <c r="C369" i="96"/>
  <c r="C379" i="96"/>
  <c r="C381" i="96"/>
  <c r="C384" i="96"/>
  <c r="C385" i="96"/>
  <c r="C391" i="96"/>
  <c r="C401" i="96"/>
  <c r="C436" i="96"/>
  <c r="C445" i="96"/>
  <c r="C446" i="96"/>
  <c r="C464" i="96"/>
  <c r="C479" i="96"/>
  <c r="C514" i="96"/>
  <c r="C537" i="96"/>
  <c r="C545" i="96"/>
  <c r="C551" i="96"/>
  <c r="C552" i="96"/>
  <c r="C563" i="96"/>
  <c r="C564" i="96"/>
  <c r="C571" i="96"/>
  <c r="C576" i="96"/>
  <c r="C587" i="96"/>
  <c r="C588" i="96"/>
  <c r="C590" i="96"/>
  <c r="C596" i="96"/>
  <c r="C601" i="96"/>
  <c r="C649" i="96"/>
  <c r="C654" i="96"/>
  <c r="C664" i="96"/>
  <c r="C666" i="96"/>
  <c r="C669" i="96"/>
  <c r="C675" i="96"/>
  <c r="C698" i="96"/>
  <c r="C700" i="96"/>
  <c r="C708" i="96"/>
  <c r="C718" i="96"/>
  <c r="C748" i="96"/>
  <c r="C753" i="96"/>
  <c r="C759" i="96"/>
  <c r="C770" i="96"/>
  <c r="C784" i="96"/>
  <c r="C800" i="96"/>
  <c r="C850" i="96"/>
  <c r="C874" i="96"/>
  <c r="C881" i="96"/>
  <c r="C890" i="96"/>
  <c r="C900" i="96"/>
  <c r="C902" i="96"/>
  <c r="C913" i="96"/>
  <c r="C914" i="96"/>
  <c r="C947" i="96"/>
  <c r="C988" i="96"/>
  <c r="C990" i="96"/>
  <c r="C1009" i="96"/>
  <c r="C1032" i="96"/>
  <c r="C1034" i="96"/>
  <c r="C1035" i="96"/>
  <c r="C1052" i="96"/>
  <c r="C1060" i="96"/>
  <c r="C1061" i="96"/>
  <c r="C1095" i="96"/>
  <c r="C1102" i="96"/>
  <c r="C1135" i="96"/>
  <c r="C1147" i="96"/>
  <c r="C1151" i="96"/>
  <c r="C1154" i="96"/>
  <c r="C180" i="96"/>
  <c r="C5" i="96"/>
  <c r="C47" i="96"/>
  <c r="C62" i="96"/>
  <c r="C64" i="96"/>
  <c r="C123" i="96"/>
  <c r="C131" i="96"/>
  <c r="C133" i="96"/>
  <c r="C182" i="96"/>
  <c r="C185" i="96"/>
  <c r="C231" i="96"/>
  <c r="C278" i="96"/>
  <c r="C280" i="96"/>
  <c r="C283" i="96"/>
  <c r="C299" i="96"/>
  <c r="C302" i="96"/>
  <c r="C308" i="96"/>
  <c r="C330" i="96"/>
  <c r="C517" i="96"/>
  <c r="C539" i="96"/>
  <c r="C577" i="96"/>
  <c r="C583" i="96"/>
  <c r="C634" i="96"/>
  <c r="C645" i="96"/>
  <c r="C651" i="96"/>
  <c r="C733" i="96"/>
  <c r="C738" i="96"/>
  <c r="C801" i="96"/>
  <c r="C807" i="96"/>
  <c r="C813" i="96"/>
  <c r="C891" i="96"/>
  <c r="C972" i="96"/>
  <c r="C985" i="96"/>
  <c r="C986" i="96"/>
  <c r="C1031" i="96"/>
  <c r="C1053" i="96"/>
  <c r="C1139" i="96"/>
  <c r="C1158" i="96"/>
  <c r="C1160" i="96"/>
  <c r="C13" i="96"/>
  <c r="C26" i="96"/>
  <c r="C31" i="96"/>
  <c r="C36" i="96"/>
  <c r="C38" i="96"/>
  <c r="C42" i="96"/>
  <c r="C68" i="96"/>
  <c r="C86" i="96"/>
  <c r="C111" i="96"/>
  <c r="C115" i="96"/>
  <c r="C120" i="96"/>
  <c r="C135" i="96"/>
  <c r="C145" i="96"/>
  <c r="C147" i="96"/>
  <c r="C151" i="96"/>
  <c r="C166" i="96"/>
  <c r="C221" i="96"/>
  <c r="C259" i="96"/>
  <c r="C272" i="96"/>
  <c r="C297" i="96"/>
  <c r="C310" i="96"/>
  <c r="C375" i="96"/>
  <c r="C389" i="96"/>
  <c r="C398" i="96"/>
  <c r="C402" i="96"/>
  <c r="C404" i="96"/>
  <c r="C405" i="96"/>
  <c r="C412" i="96"/>
  <c r="C422" i="96"/>
  <c r="C429" i="96"/>
  <c r="C430" i="96"/>
  <c r="C471" i="96"/>
  <c r="C496" i="96"/>
  <c r="C498" i="96"/>
  <c r="C504" i="96"/>
  <c r="C574" i="96"/>
  <c r="C606" i="96"/>
  <c r="C611" i="96"/>
  <c r="C620" i="96"/>
  <c r="C712" i="96"/>
  <c r="C716" i="96"/>
  <c r="C730" i="96"/>
  <c r="C756" i="96"/>
  <c r="C775" i="96"/>
  <c r="C785" i="96"/>
  <c r="C788" i="96"/>
  <c r="C821" i="96"/>
  <c r="C822" i="96"/>
  <c r="C828" i="96"/>
  <c r="C832" i="96"/>
  <c r="C834" i="96"/>
  <c r="C883" i="96"/>
  <c r="C884" i="96"/>
  <c r="C905" i="96"/>
  <c r="C911" i="96"/>
  <c r="C912" i="96"/>
  <c r="C923" i="96"/>
  <c r="C950" i="96"/>
  <c r="C953" i="96"/>
  <c r="C959" i="96"/>
  <c r="C976" i="96"/>
  <c r="C989" i="96"/>
  <c r="C1017" i="96"/>
  <c r="C1021" i="96"/>
  <c r="C1069" i="96"/>
  <c r="C1072" i="96"/>
  <c r="C1074" i="96"/>
  <c r="C1083" i="96"/>
  <c r="C1084" i="96"/>
  <c r="C1096" i="96"/>
  <c r="C1120" i="96"/>
  <c r="C1123" i="96"/>
  <c r="C1125" i="96"/>
  <c r="C1129" i="96"/>
  <c r="C1130" i="96"/>
  <c r="C1164" i="96"/>
  <c r="C1174" i="96"/>
  <c r="B3" i="96"/>
  <c r="B9" i="96"/>
  <c r="B11" i="96"/>
  <c r="B19" i="96"/>
  <c r="B20" i="96"/>
  <c r="B32" i="96"/>
  <c r="B75" i="96"/>
  <c r="B77" i="96"/>
  <c r="B87" i="96"/>
  <c r="B91" i="96"/>
  <c r="B99" i="96"/>
  <c r="B125" i="96"/>
  <c r="B129" i="96"/>
  <c r="B132" i="96"/>
  <c r="B162" i="96"/>
  <c r="B165" i="96"/>
  <c r="B184" i="96"/>
  <c r="B203" i="96"/>
  <c r="B207" i="96"/>
  <c r="B222" i="96"/>
  <c r="B228" i="96"/>
  <c r="B279" i="96"/>
  <c r="B282" i="96"/>
  <c r="B327" i="96"/>
  <c r="B336" i="96"/>
  <c r="B342" i="96"/>
  <c r="B354" i="96"/>
  <c r="B368" i="96"/>
  <c r="B369" i="96"/>
  <c r="B379" i="96"/>
  <c r="B381" i="96"/>
  <c r="B384" i="96"/>
  <c r="B385" i="96"/>
  <c r="B391" i="96"/>
  <c r="B401" i="96"/>
  <c r="B436" i="96"/>
  <c r="B445" i="96"/>
  <c r="B446" i="96"/>
  <c r="B464" i="96"/>
  <c r="B479" i="96"/>
  <c r="B514" i="96"/>
  <c r="B537" i="96"/>
  <c r="B545" i="96"/>
  <c r="B551" i="96"/>
  <c r="B552" i="96"/>
  <c r="B563" i="96"/>
  <c r="B564" i="96"/>
  <c r="B571" i="96"/>
  <c r="B576" i="96"/>
  <c r="B587" i="96"/>
  <c r="B588" i="96"/>
  <c r="B590" i="96"/>
  <c r="B596" i="96"/>
  <c r="B601" i="96"/>
  <c r="B649" i="96"/>
  <c r="B654" i="96"/>
  <c r="B664" i="96"/>
  <c r="B666" i="96"/>
  <c r="B669" i="96"/>
  <c r="B675" i="96"/>
  <c r="B698" i="96"/>
  <c r="B700" i="96"/>
  <c r="B708" i="96"/>
  <c r="B718" i="96"/>
  <c r="B748" i="96"/>
  <c r="B753" i="96"/>
  <c r="B759" i="96"/>
  <c r="B770" i="96"/>
  <c r="B784" i="96"/>
  <c r="B800" i="96"/>
  <c r="B850" i="96"/>
  <c r="B874" i="96"/>
  <c r="B881" i="96"/>
  <c r="B890" i="96"/>
  <c r="B900" i="96"/>
  <c r="B902" i="96"/>
  <c r="B913" i="96"/>
  <c r="B914" i="96"/>
  <c r="B947" i="96"/>
  <c r="B988" i="96"/>
  <c r="B990" i="96"/>
  <c r="B1009" i="96"/>
  <c r="B1032" i="96"/>
  <c r="B1034" i="96"/>
  <c r="B1035" i="96"/>
  <c r="B1052" i="96"/>
  <c r="B1060" i="96"/>
  <c r="B1061" i="96"/>
  <c r="B1095" i="96"/>
  <c r="B1102" i="96"/>
  <c r="B1135" i="96"/>
  <c r="B1147" i="96"/>
  <c r="B1151" i="96"/>
  <c r="B1154" i="96"/>
  <c r="B180" i="96"/>
  <c r="B5" i="96"/>
  <c r="B47" i="96"/>
  <c r="B62" i="96"/>
  <c r="B64" i="96"/>
  <c r="B123" i="96"/>
  <c r="B131" i="96"/>
  <c r="B133" i="96"/>
  <c r="B182" i="96"/>
  <c r="B185" i="96"/>
  <c r="B231" i="96"/>
  <c r="B278" i="96"/>
  <c r="B280" i="96"/>
  <c r="B283" i="96"/>
  <c r="B299" i="96"/>
  <c r="B302" i="96"/>
  <c r="B308" i="96"/>
  <c r="B330" i="96"/>
  <c r="B517" i="96"/>
  <c r="B539" i="96"/>
  <c r="B577" i="96"/>
  <c r="B583" i="96"/>
  <c r="B634" i="96"/>
  <c r="B645" i="96"/>
  <c r="B651" i="96"/>
  <c r="B733" i="96"/>
  <c r="B738" i="96"/>
  <c r="B801" i="96"/>
  <c r="B807" i="96"/>
  <c r="B813" i="96"/>
  <c r="B891" i="96"/>
  <c r="B972" i="96"/>
  <c r="B985" i="96"/>
  <c r="B986" i="96"/>
  <c r="B1031" i="96"/>
  <c r="B1053" i="96"/>
  <c r="B1139" i="96"/>
  <c r="B1158" i="96"/>
  <c r="B1160" i="96"/>
  <c r="B13" i="96"/>
  <c r="B26" i="96"/>
  <c r="B31" i="96"/>
  <c r="B36" i="96"/>
  <c r="B38" i="96"/>
  <c r="B42" i="96"/>
  <c r="B68" i="96"/>
  <c r="B86" i="96"/>
  <c r="B111" i="96"/>
  <c r="B115" i="96"/>
  <c r="B120" i="96"/>
  <c r="B135" i="96"/>
  <c r="B145" i="96"/>
  <c r="B147" i="96"/>
  <c r="B151" i="96"/>
  <c r="B166" i="96"/>
  <c r="B221" i="96"/>
  <c r="B259" i="96"/>
  <c r="B272" i="96"/>
  <c r="B297" i="96"/>
  <c r="B310" i="96"/>
  <c r="B375" i="96"/>
  <c r="B389" i="96"/>
  <c r="B398" i="96"/>
  <c r="B402" i="96"/>
  <c r="B404" i="96"/>
  <c r="B405" i="96"/>
  <c r="B412" i="96"/>
  <c r="B422" i="96"/>
  <c r="B429" i="96"/>
  <c r="B430" i="96"/>
  <c r="B471" i="96"/>
  <c r="B496" i="96"/>
  <c r="B498" i="96"/>
  <c r="B504" i="96"/>
  <c r="B574" i="96"/>
  <c r="B606" i="96"/>
  <c r="B611" i="96"/>
  <c r="B620" i="96"/>
  <c r="B712" i="96"/>
  <c r="B716" i="96"/>
  <c r="B730" i="96"/>
  <c r="B756" i="96"/>
  <c r="B775" i="96"/>
  <c r="B785" i="96"/>
  <c r="B788" i="96"/>
  <c r="B821" i="96"/>
  <c r="B822" i="96"/>
  <c r="B828" i="96"/>
  <c r="B832" i="96"/>
  <c r="B834" i="96"/>
  <c r="B883" i="96"/>
  <c r="B884" i="96"/>
  <c r="B905" i="96"/>
  <c r="B911" i="96"/>
  <c r="B912" i="96"/>
  <c r="B923" i="96"/>
  <c r="B950" i="96"/>
  <c r="B953" i="96"/>
  <c r="B959" i="96"/>
  <c r="B976" i="96"/>
  <c r="B989" i="96"/>
  <c r="B1017" i="96"/>
  <c r="B1021" i="96"/>
  <c r="B1069" i="96"/>
  <c r="B1072" i="96"/>
  <c r="B1074" i="96"/>
  <c r="B1083" i="96"/>
  <c r="B1084" i="96"/>
  <c r="B1096" i="96"/>
  <c r="B1120" i="96"/>
  <c r="B1123" i="96"/>
  <c r="B1125" i="96"/>
  <c r="B1129" i="96"/>
  <c r="B1130" i="96"/>
  <c r="B1164" i="96"/>
  <c r="B1174" i="96"/>
  <c r="N650" i="96"/>
  <c r="N575" i="96"/>
  <c r="N558" i="96"/>
  <c r="N554" i="96"/>
  <c r="N535" i="96"/>
  <c r="N499" i="96"/>
  <c r="N491" i="96"/>
  <c r="N481" i="96"/>
  <c r="N469" i="96"/>
  <c r="N459" i="96"/>
  <c r="N443" i="96"/>
  <c r="N406" i="96"/>
  <c r="N386" i="96"/>
  <c r="N367" i="96"/>
  <c r="N340" i="96"/>
  <c r="N289" i="96"/>
  <c r="N250" i="96"/>
  <c r="N107" i="96"/>
  <c r="N80" i="96"/>
  <c r="N55" i="96"/>
  <c r="N34" i="96"/>
  <c r="N1185" i="96"/>
  <c r="N1184" i="96"/>
  <c r="N1067" i="96"/>
  <c r="N1045" i="96"/>
  <c r="N1005" i="96"/>
  <c r="N963" i="96"/>
  <c r="N941" i="96"/>
  <c r="N864" i="96"/>
  <c r="N697" i="96"/>
  <c r="N722" i="96"/>
  <c r="N736" i="96"/>
  <c r="N15" i="96"/>
  <c r="N1178" i="96"/>
  <c r="N1176" i="96"/>
  <c r="N1163" i="96"/>
  <c r="N1089" i="96"/>
  <c r="N1055" i="96"/>
  <c r="N1019" i="96"/>
  <c r="N1016" i="96"/>
  <c r="N1010" i="96"/>
  <c r="N1001" i="96"/>
  <c r="N940" i="96"/>
  <c r="N860" i="96"/>
  <c r="N829" i="96"/>
  <c r="N778" i="96"/>
  <c r="N707" i="96"/>
  <c r="N683" i="96"/>
  <c r="N627" i="96"/>
  <c r="N580" i="96"/>
  <c r="N561" i="96"/>
  <c r="N553" i="96"/>
  <c r="N521" i="96"/>
  <c r="N508" i="96"/>
  <c r="N486" i="96"/>
  <c r="N440" i="96"/>
  <c r="N427" i="96"/>
  <c r="N396" i="96"/>
  <c r="N374" i="96"/>
  <c r="N358" i="96"/>
  <c r="N313" i="96"/>
  <c r="N304" i="96"/>
  <c r="N275" i="96"/>
  <c r="N252" i="96"/>
  <c r="N248" i="96"/>
  <c r="N208" i="96"/>
  <c r="N179" i="96"/>
  <c r="N130" i="96"/>
  <c r="N35" i="96"/>
  <c r="B1061" i="11361"/>
  <c r="B1046" i="11361"/>
  <c r="B990" i="11361"/>
  <c r="B963" i="11361"/>
  <c r="B958" i="11361"/>
  <c r="B951" i="11361"/>
  <c r="B947" i="11361"/>
  <c r="B900" i="11361"/>
  <c r="B899" i="11361"/>
  <c r="B898" i="11361"/>
  <c r="B897" i="11361"/>
  <c r="B896" i="11361"/>
  <c r="B895" i="11361"/>
  <c r="B894" i="11361"/>
  <c r="B893" i="11361"/>
  <c r="B892" i="11361"/>
  <c r="B891" i="11361"/>
  <c r="B890" i="11361"/>
  <c r="B889" i="11361"/>
  <c r="B888" i="11361"/>
  <c r="B887" i="11361"/>
  <c r="B886" i="11361"/>
  <c r="B885" i="11361"/>
  <c r="B884" i="11361"/>
  <c r="B883" i="11361"/>
  <c r="B882" i="11361"/>
  <c r="B881" i="11361"/>
  <c r="B429" i="11361"/>
  <c r="B428" i="11361"/>
  <c r="B427" i="11361"/>
  <c r="B426" i="11361"/>
  <c r="B425" i="11361"/>
  <c r="B424" i="11361"/>
  <c r="B423" i="11361"/>
  <c r="B422" i="11361"/>
  <c r="B421" i="11361"/>
  <c r="B420" i="11361"/>
  <c r="B419" i="11361"/>
  <c r="B418" i="11361"/>
  <c r="B417" i="11361"/>
  <c r="B416" i="11361"/>
  <c r="B1062" i="11361"/>
  <c r="B1060" i="11361"/>
  <c r="B1050" i="11361"/>
  <c r="B1004" i="11361"/>
  <c r="B985" i="11361"/>
  <c r="B922" i="11361"/>
  <c r="B880" i="11361"/>
  <c r="B879" i="11361"/>
  <c r="B878" i="11361"/>
  <c r="B877" i="11361"/>
  <c r="B876" i="11361"/>
  <c r="B875" i="11361"/>
  <c r="B874" i="11361"/>
  <c r="B873" i="11361"/>
  <c r="B872" i="11361"/>
  <c r="B871" i="11361"/>
  <c r="B870" i="11361"/>
  <c r="B869" i="11361"/>
  <c r="B868" i="11361"/>
  <c r="B867" i="11361"/>
  <c r="B866" i="11361"/>
  <c r="B865" i="11361"/>
  <c r="B864" i="11361"/>
  <c r="B863" i="11361"/>
  <c r="B450" i="11361"/>
  <c r="B444" i="11361"/>
  <c r="B415" i="11361"/>
  <c r="B414" i="11361"/>
  <c r="B412" i="11361"/>
  <c r="B411" i="11361"/>
  <c r="B410" i="11361"/>
  <c r="B409" i="11361"/>
  <c r="B408" i="11361"/>
  <c r="B406" i="11361"/>
  <c r="B405" i="11361"/>
  <c r="B64" i="11361"/>
  <c r="B911" i="11361"/>
  <c r="B1047" i="11361"/>
  <c r="B1024" i="11361"/>
  <c r="B986" i="11361"/>
  <c r="B975" i="11361"/>
  <c r="B950" i="11361"/>
  <c r="B941" i="11361"/>
  <c r="B862" i="11361"/>
  <c r="B861" i="11361"/>
  <c r="B860" i="11361"/>
  <c r="B859" i="11361"/>
  <c r="B858" i="11361"/>
  <c r="B857" i="11361"/>
  <c r="B856" i="11361"/>
  <c r="B855" i="11361"/>
  <c r="B854" i="11361"/>
  <c r="B853" i="11361"/>
  <c r="B852" i="11361"/>
  <c r="B851" i="11361"/>
  <c r="B849" i="11361"/>
  <c r="B848" i="11361"/>
  <c r="B847" i="11361"/>
  <c r="B574" i="11361"/>
  <c r="B446" i="11361"/>
  <c r="B404" i="11361"/>
  <c r="B403" i="11361"/>
  <c r="B401" i="11361"/>
  <c r="B399" i="11361"/>
  <c r="B398" i="11361"/>
  <c r="B397" i="11361"/>
  <c r="B396" i="11361"/>
  <c r="B393" i="11361"/>
  <c r="B392" i="11361"/>
  <c r="B391" i="11361"/>
  <c r="B390" i="11361"/>
  <c r="B389" i="11361"/>
  <c r="B388" i="11361"/>
  <c r="B216" i="11361"/>
  <c r="B1053" i="11361"/>
  <c r="B1052" i="11361"/>
  <c r="B1049" i="11361"/>
  <c r="B1027" i="11361"/>
  <c r="B1005" i="11361"/>
  <c r="B977" i="11361"/>
  <c r="B956" i="11361"/>
  <c r="B949" i="11361"/>
  <c r="B948" i="11361"/>
  <c r="B845" i="11361"/>
  <c r="B844" i="11361"/>
  <c r="B843" i="11361"/>
  <c r="B842" i="11361"/>
  <c r="B841" i="11361"/>
  <c r="B840" i="11361"/>
  <c r="B839" i="11361"/>
  <c r="B838" i="11361"/>
  <c r="B443" i="11361"/>
  <c r="B387" i="11361"/>
  <c r="B386" i="11361"/>
  <c r="B385" i="11361"/>
  <c r="B382" i="11361"/>
  <c r="B380" i="11361"/>
  <c r="B379" i="11361"/>
  <c r="B376" i="11361"/>
  <c r="B375" i="11361"/>
  <c r="B372" i="11361"/>
  <c r="B370" i="11361"/>
  <c r="B369" i="11361"/>
  <c r="B915" i="11361"/>
  <c r="B913" i="11361"/>
  <c r="B1036" i="11361"/>
  <c r="B1014" i="11361"/>
  <c r="B1009" i="11361"/>
  <c r="B1007" i="11361"/>
  <c r="B969" i="11361"/>
  <c r="B946" i="11361"/>
  <c r="B837" i="11361"/>
  <c r="B836" i="11361"/>
  <c r="B835" i="11361"/>
  <c r="B834" i="11361"/>
  <c r="B833" i="11361"/>
  <c r="B831" i="11361"/>
  <c r="B830" i="11361"/>
  <c r="B829" i="11361"/>
  <c r="B828" i="11361"/>
  <c r="B827" i="11361"/>
  <c r="B826" i="11361"/>
  <c r="B824" i="11361"/>
  <c r="B823" i="11361"/>
  <c r="B821" i="11361"/>
  <c r="B577" i="11361"/>
  <c r="B572" i="11361"/>
  <c r="B448" i="11361"/>
  <c r="B445" i="11361"/>
  <c r="B442" i="11361"/>
  <c r="B436" i="11361"/>
  <c r="B435" i="11361"/>
  <c r="B434" i="11361"/>
  <c r="B368" i="11361"/>
  <c r="B367" i="11361"/>
  <c r="B366" i="11361"/>
  <c r="B365" i="11361"/>
  <c r="B364" i="11361"/>
  <c r="B363" i="11361"/>
  <c r="B361" i="11361"/>
  <c r="B360" i="11361"/>
  <c r="B359" i="11361"/>
  <c r="B358" i="11361"/>
  <c r="B357" i="11361"/>
  <c r="B356" i="11361"/>
  <c r="B355" i="11361"/>
  <c r="B166" i="11361"/>
  <c r="B908" i="11361"/>
  <c r="B1022" i="11361"/>
  <c r="B980" i="11361"/>
  <c r="B978" i="11361"/>
  <c r="B973" i="11361"/>
  <c r="B968" i="11361"/>
  <c r="B953" i="11361"/>
  <c r="B820" i="11361"/>
  <c r="B819" i="11361"/>
  <c r="B817" i="11361"/>
  <c r="B815" i="11361"/>
  <c r="B813" i="11361"/>
  <c r="B811" i="11361"/>
  <c r="B810" i="11361"/>
  <c r="B809" i="11361"/>
  <c r="B808" i="11361"/>
  <c r="B807" i="11361"/>
  <c r="B806" i="11361"/>
  <c r="B804" i="11361"/>
  <c r="B803" i="11361"/>
  <c r="B638" i="11361"/>
  <c r="B441" i="11361"/>
  <c r="B354" i="11361"/>
  <c r="B353" i="11361"/>
  <c r="B351" i="11361"/>
  <c r="B349" i="11361"/>
  <c r="B348" i="11361"/>
  <c r="B347" i="11361"/>
  <c r="B346" i="11361"/>
  <c r="B345" i="11361"/>
  <c r="B344" i="11361"/>
  <c r="B343" i="11361"/>
  <c r="B342" i="11361"/>
  <c r="B236" i="11361"/>
  <c r="B234" i="11361"/>
  <c r="B229" i="11361"/>
  <c r="B61" i="11361"/>
  <c r="B48" i="11361"/>
  <c r="B47" i="11361"/>
  <c r="B43" i="11361"/>
  <c r="B1016" i="11361"/>
  <c r="B979" i="11361"/>
  <c r="B931" i="11361"/>
  <c r="B801" i="11361"/>
  <c r="B800" i="11361"/>
  <c r="B799" i="11361"/>
  <c r="B798" i="11361"/>
  <c r="B797" i="11361"/>
  <c r="B796" i="11361"/>
  <c r="B795" i="11361"/>
  <c r="B794" i="11361"/>
  <c r="B793" i="11361"/>
  <c r="B792" i="11361"/>
  <c r="B791" i="11361"/>
  <c r="B790" i="11361"/>
  <c r="B789" i="11361"/>
  <c r="B788" i="11361"/>
  <c r="B787" i="11361"/>
  <c r="B786" i="11361"/>
  <c r="B785" i="11361"/>
  <c r="B784" i="11361"/>
  <c r="B783" i="11361"/>
  <c r="B782" i="11361"/>
  <c r="B781" i="11361"/>
  <c r="B780" i="11361"/>
  <c r="B779" i="11361"/>
  <c r="B778" i="11361"/>
  <c r="B433" i="11361"/>
  <c r="B341" i="11361"/>
  <c r="B340" i="11361"/>
  <c r="B339" i="11361"/>
  <c r="B338" i="11361"/>
  <c r="B337" i="11361"/>
  <c r="B336" i="11361"/>
  <c r="B334" i="11361"/>
  <c r="B333" i="11361"/>
  <c r="B332" i="11361"/>
  <c r="B331" i="11361"/>
  <c r="B330" i="11361"/>
  <c r="B329" i="11361"/>
  <c r="B60" i="11361"/>
  <c r="B41" i="11361"/>
  <c r="B40" i="11361"/>
  <c r="B35" i="11361"/>
  <c r="B981" i="11361"/>
  <c r="B961" i="11361"/>
  <c r="B944" i="11361"/>
  <c r="B943" i="11361"/>
  <c r="B936" i="11361"/>
  <c r="B777" i="11361"/>
  <c r="B776" i="11361"/>
  <c r="B775" i="11361"/>
  <c r="B774" i="11361"/>
  <c r="B773" i="11361"/>
  <c r="B772" i="11361"/>
  <c r="B771" i="11361"/>
  <c r="B770" i="11361"/>
  <c r="B769" i="11361"/>
  <c r="B768" i="11361"/>
  <c r="B767" i="11361"/>
  <c r="B766" i="11361"/>
  <c r="B765" i="11361"/>
  <c r="B764" i="11361"/>
  <c r="B763" i="11361"/>
  <c r="B762" i="11361"/>
  <c r="B761" i="11361"/>
  <c r="B760" i="11361"/>
  <c r="B759" i="11361"/>
  <c r="B758" i="11361"/>
  <c r="B757" i="11361"/>
  <c r="B756" i="11361"/>
  <c r="B755" i="11361"/>
  <c r="B754" i="11361"/>
  <c r="B449" i="11361"/>
  <c r="B328" i="11361"/>
  <c r="B327" i="11361"/>
  <c r="B326" i="11361"/>
  <c r="B325" i="11361"/>
  <c r="B323" i="11361"/>
  <c r="B322" i="11361"/>
  <c r="B321" i="11361"/>
  <c r="B320" i="11361"/>
  <c r="B319" i="11361"/>
  <c r="B318" i="11361"/>
  <c r="B317" i="11361"/>
  <c r="B316" i="11361"/>
  <c r="B315" i="11361"/>
  <c r="B59" i="11361"/>
  <c r="B1030" i="11361"/>
  <c r="B1008" i="11361"/>
  <c r="B989" i="11361"/>
  <c r="B974" i="11361"/>
  <c r="B967" i="11361"/>
  <c r="B753" i="11361"/>
  <c r="B752" i="11361"/>
  <c r="B751" i="11361"/>
  <c r="B750" i="11361"/>
  <c r="B749" i="11361"/>
  <c r="B748" i="11361"/>
  <c r="B747" i="11361"/>
  <c r="B746" i="11361"/>
  <c r="B745" i="11361"/>
  <c r="B744" i="11361"/>
  <c r="B743" i="11361"/>
  <c r="B742" i="11361"/>
  <c r="B741" i="11361"/>
  <c r="B740" i="11361"/>
  <c r="B314" i="11361"/>
  <c r="B313" i="11361"/>
  <c r="B312" i="11361"/>
  <c r="B311" i="11361"/>
  <c r="B310" i="11361"/>
  <c r="B309" i="11361"/>
  <c r="B308" i="11361"/>
  <c r="B307" i="11361"/>
  <c r="B306" i="11361"/>
  <c r="B305" i="11361"/>
  <c r="B304" i="11361"/>
  <c r="B303" i="11361"/>
  <c r="B302" i="11361"/>
  <c r="B301" i="11361"/>
  <c r="B300" i="11361"/>
  <c r="B299" i="11361"/>
  <c r="B298" i="11361"/>
  <c r="B297" i="11361"/>
  <c r="B278" i="11361"/>
  <c r="B1051" i="11361"/>
  <c r="B1037" i="11361"/>
  <c r="B1029" i="11361"/>
  <c r="B1021" i="11361"/>
  <c r="B1013" i="11361"/>
  <c r="B1010" i="11361"/>
  <c r="B999" i="11361"/>
  <c r="B997" i="11361"/>
  <c r="B993" i="11361"/>
  <c r="B992" i="11361"/>
  <c r="B960" i="11361"/>
  <c r="B925" i="11361"/>
  <c r="B917" i="11361"/>
  <c r="B738" i="11361"/>
  <c r="B737" i="11361"/>
  <c r="B736" i="11361"/>
  <c r="B735" i="11361"/>
  <c r="B734" i="11361"/>
  <c r="B733" i="11361"/>
  <c r="B732" i="11361"/>
  <c r="B731" i="11361"/>
  <c r="B730" i="11361"/>
  <c r="B729" i="11361"/>
  <c r="B728" i="11361"/>
  <c r="B727" i="11361"/>
  <c r="B726" i="11361"/>
  <c r="B725" i="11361"/>
  <c r="B724" i="11361"/>
  <c r="B723" i="11361"/>
  <c r="B722" i="11361"/>
  <c r="B296" i="11361"/>
  <c r="B295" i="11361"/>
  <c r="B294" i="11361"/>
  <c r="B293" i="11361"/>
  <c r="B292" i="11361"/>
  <c r="B291" i="11361"/>
  <c r="B290" i="11361"/>
  <c r="B289" i="11361"/>
  <c r="B288" i="11361"/>
  <c r="B287" i="11361"/>
  <c r="B286" i="11361"/>
  <c r="B285" i="11361"/>
  <c r="B905" i="11361"/>
  <c r="B1015" i="11361"/>
  <c r="B1012" i="11361"/>
  <c r="B962" i="11361"/>
  <c r="B926" i="11361"/>
  <c r="B924" i="11361"/>
  <c r="B921" i="11361"/>
  <c r="B920" i="11361"/>
  <c r="B919" i="11361"/>
  <c r="B721" i="11361"/>
  <c r="B720" i="11361"/>
  <c r="B719" i="11361"/>
  <c r="B717" i="11361"/>
  <c r="B716" i="11361"/>
  <c r="B715" i="11361"/>
  <c r="B714" i="11361"/>
  <c r="B713" i="11361"/>
  <c r="B712" i="11361"/>
  <c r="B711" i="11361"/>
  <c r="B710" i="11361"/>
  <c r="B709" i="11361"/>
  <c r="B708" i="11361"/>
  <c r="B707" i="11361"/>
  <c r="B706" i="11361"/>
  <c r="B705" i="11361"/>
  <c r="B704" i="11361"/>
  <c r="B703" i="11361"/>
  <c r="B702" i="11361"/>
  <c r="B701" i="11361"/>
  <c r="B700" i="11361"/>
  <c r="B699" i="11361"/>
  <c r="B698" i="11361"/>
  <c r="B697" i="11361"/>
  <c r="B696" i="11361"/>
  <c r="B695" i="11361"/>
  <c r="B283" i="11361"/>
  <c r="B282" i="11361"/>
  <c r="B281" i="11361"/>
  <c r="B279" i="11361"/>
  <c r="B276" i="11361"/>
  <c r="B275" i="11361"/>
  <c r="B274" i="11361"/>
  <c r="B273" i="11361"/>
  <c r="B272" i="11361"/>
  <c r="B160" i="11361"/>
  <c r="B983" i="11361"/>
  <c r="B694" i="11361"/>
  <c r="B693" i="11361"/>
  <c r="B692" i="11361"/>
  <c r="B691" i="11361"/>
  <c r="B690" i="11361"/>
  <c r="B689" i="11361"/>
  <c r="B688" i="11361"/>
  <c r="B687" i="11361"/>
  <c r="B686" i="11361"/>
  <c r="B685" i="11361"/>
  <c r="B684" i="11361"/>
  <c r="B683" i="11361"/>
  <c r="B682" i="11361"/>
  <c r="B681" i="11361"/>
  <c r="B680" i="11361"/>
  <c r="B679" i="11361"/>
  <c r="B678" i="11361"/>
  <c r="B677" i="11361"/>
  <c r="B676" i="11361"/>
  <c r="B675" i="11361"/>
  <c r="B674" i="11361"/>
  <c r="B673" i="11361"/>
  <c r="B672" i="11361"/>
  <c r="B671" i="11361"/>
  <c r="B670" i="11361"/>
  <c r="B669" i="11361"/>
  <c r="B271" i="11361"/>
  <c r="B270" i="11361"/>
  <c r="B269" i="11361"/>
  <c r="B268" i="11361"/>
  <c r="B267" i="11361"/>
  <c r="B266" i="11361"/>
  <c r="B265" i="11361"/>
  <c r="B264" i="11361"/>
  <c r="B263" i="11361"/>
  <c r="B262" i="11361"/>
  <c r="B261" i="11361"/>
  <c r="B260" i="11361"/>
  <c r="B259" i="11361"/>
  <c r="B258" i="11361"/>
  <c r="B257" i="11361"/>
  <c r="B256" i="11361"/>
  <c r="B255" i="11361"/>
  <c r="B45" i="11361"/>
  <c r="B1011" i="11361"/>
  <c r="B971" i="11361"/>
  <c r="B945" i="11361"/>
  <c r="B927" i="11361"/>
  <c r="B668" i="11361"/>
  <c r="B667" i="11361"/>
  <c r="B666" i="11361"/>
  <c r="B665" i="11361"/>
  <c r="B664" i="11361"/>
  <c r="B663" i="11361"/>
  <c r="B662" i="11361"/>
  <c r="B661" i="11361"/>
  <c r="B660" i="11361"/>
  <c r="B659" i="11361"/>
  <c r="B658" i="11361"/>
  <c r="B657" i="11361"/>
  <c r="B656" i="11361"/>
  <c r="B655" i="11361"/>
  <c r="B440" i="11361"/>
  <c r="B254" i="11361"/>
  <c r="B253" i="11361"/>
  <c r="B252" i="11361"/>
  <c r="B251" i="11361"/>
  <c r="B250" i="11361"/>
  <c r="B249" i="11361"/>
  <c r="B248" i="11361"/>
  <c r="B247" i="11361"/>
  <c r="B246" i="11361"/>
  <c r="B245" i="11361"/>
  <c r="B244" i="11361"/>
  <c r="B243" i="11361"/>
  <c r="B242" i="11361"/>
  <c r="B241" i="11361"/>
  <c r="B909" i="11361"/>
  <c r="B907" i="11361"/>
  <c r="B902" i="11361"/>
  <c r="B1055" i="11361"/>
  <c r="B1045" i="11361"/>
  <c r="B1018" i="11361"/>
  <c r="B996" i="11361"/>
  <c r="B816" i="11361"/>
  <c r="B812" i="11361"/>
  <c r="B805" i="11361"/>
  <c r="B802" i="11361"/>
  <c r="B654" i="11361"/>
  <c r="B653" i="11361"/>
  <c r="B652" i="11361"/>
  <c r="B651" i="11361"/>
  <c r="B650" i="11361"/>
  <c r="B649" i="11361"/>
  <c r="B648" i="11361"/>
  <c r="B647" i="11361"/>
  <c r="B646" i="11361"/>
  <c r="B645" i="11361"/>
  <c r="B642" i="11361"/>
  <c r="B641" i="11361"/>
  <c r="B640" i="11361"/>
  <c r="B637" i="11361"/>
  <c r="B636" i="11361"/>
  <c r="B578" i="11361"/>
  <c r="B565" i="11361"/>
  <c r="B538" i="11361"/>
  <c r="B517" i="11361"/>
  <c r="B501" i="11361"/>
  <c r="B352" i="11361"/>
  <c r="B240" i="11361"/>
  <c r="B239" i="11361"/>
  <c r="B238" i="11361"/>
  <c r="B237" i="11361"/>
  <c r="B233" i="11361"/>
  <c r="B232" i="11361"/>
  <c r="B231" i="11361"/>
  <c r="B230" i="11361"/>
  <c r="B228" i="11361"/>
  <c r="B227" i="11361"/>
  <c r="B135" i="11361"/>
  <c r="B1064" i="11361"/>
  <c r="B1057" i="11361"/>
  <c r="B1048" i="11361"/>
  <c r="B1043" i="11361"/>
  <c r="B1035" i="11361"/>
  <c r="B994" i="11361"/>
  <c r="B965" i="11361"/>
  <c r="B959" i="11361"/>
  <c r="B954" i="11361"/>
  <c r="B929" i="11361"/>
  <c r="B918" i="11361"/>
  <c r="B635" i="11361"/>
  <c r="B634" i="11361"/>
  <c r="B633" i="11361"/>
  <c r="B632" i="11361"/>
  <c r="B631" i="11361"/>
  <c r="B630" i="11361"/>
  <c r="B629" i="11361"/>
  <c r="B628" i="11361"/>
  <c r="B627" i="11361"/>
  <c r="B626" i="11361"/>
  <c r="B625" i="11361"/>
  <c r="B624" i="11361"/>
  <c r="B623" i="11361"/>
  <c r="B439" i="11361"/>
  <c r="B402" i="11361"/>
  <c r="B394" i="11361"/>
  <c r="B226" i="11361"/>
  <c r="B225" i="11361"/>
  <c r="B224" i="11361"/>
  <c r="B223" i="11361"/>
  <c r="B221" i="11361"/>
  <c r="B220" i="11361"/>
  <c r="B219" i="11361"/>
  <c r="B218" i="11361"/>
  <c r="B215" i="11361"/>
  <c r="B214" i="11361"/>
  <c r="B213" i="11361"/>
  <c r="B212" i="11361"/>
  <c r="B211" i="11361"/>
  <c r="B210" i="11361"/>
  <c r="B208" i="11361"/>
  <c r="B207" i="11361"/>
  <c r="B206" i="11361"/>
  <c r="B1028" i="11361"/>
  <c r="B622" i="11361"/>
  <c r="B621" i="11361"/>
  <c r="B620" i="11361"/>
  <c r="B619" i="11361"/>
  <c r="B618" i="11361"/>
  <c r="B617" i="11361"/>
  <c r="B616" i="11361"/>
  <c r="B615" i="11361"/>
  <c r="B614" i="11361"/>
  <c r="B613" i="11361"/>
  <c r="B612" i="11361"/>
  <c r="B611" i="11361"/>
  <c r="B610" i="11361"/>
  <c r="B609" i="11361"/>
  <c r="B608" i="11361"/>
  <c r="B607" i="11361"/>
  <c r="B606" i="11361"/>
  <c r="B605" i="11361"/>
  <c r="B604" i="11361"/>
  <c r="B603" i="11361"/>
  <c r="B602" i="11361"/>
  <c r="B205" i="11361"/>
  <c r="B204" i="11361"/>
  <c r="B203" i="11361"/>
  <c r="B202" i="11361"/>
  <c r="B201" i="11361"/>
  <c r="B200" i="11361"/>
  <c r="B199" i="11361"/>
  <c r="B198" i="11361"/>
  <c r="B197" i="11361"/>
  <c r="B196" i="11361"/>
  <c r="B195" i="11361"/>
  <c r="B194" i="11361"/>
  <c r="B193" i="11361"/>
  <c r="B192" i="11361"/>
  <c r="B191" i="11361"/>
  <c r="B190" i="11361"/>
  <c r="B189" i="11361"/>
  <c r="B188" i="11361"/>
  <c r="B66" i="11361"/>
  <c r="B1019" i="11361"/>
  <c r="B1017" i="11361"/>
  <c r="B998" i="11361"/>
  <c r="B972" i="11361"/>
  <c r="B938" i="11361"/>
  <c r="B601" i="11361"/>
  <c r="B600" i="11361"/>
  <c r="B599" i="11361"/>
  <c r="B598" i="11361"/>
  <c r="B597" i="11361"/>
  <c r="B596" i="11361"/>
  <c r="B595" i="11361"/>
  <c r="B594" i="11361"/>
  <c r="B593" i="11361"/>
  <c r="B592" i="11361"/>
  <c r="B591" i="11361"/>
  <c r="B590" i="11361"/>
  <c r="B589" i="11361"/>
  <c r="B588" i="11361"/>
  <c r="B587" i="11361"/>
  <c r="B586" i="11361"/>
  <c r="B585" i="11361"/>
  <c r="B584" i="11361"/>
  <c r="B583" i="11361"/>
  <c r="B374" i="11361"/>
  <c r="B187" i="11361"/>
  <c r="B186" i="11361"/>
  <c r="B185" i="11361"/>
  <c r="B184" i="11361"/>
  <c r="B183" i="11361"/>
  <c r="B182" i="11361"/>
  <c r="B181" i="11361"/>
  <c r="B180" i="11361"/>
  <c r="B179" i="11361"/>
  <c r="B178" i="11361"/>
  <c r="B177" i="11361"/>
  <c r="B176" i="11361"/>
  <c r="B1039" i="11361"/>
  <c r="B1038" i="11361"/>
  <c r="B1032" i="11361"/>
  <c r="B1020" i="11361"/>
  <c r="B1000" i="11361"/>
  <c r="B935" i="11361"/>
  <c r="B930" i="11361"/>
  <c r="B559" i="11361"/>
  <c r="B558" i="11361"/>
  <c r="B557" i="11361"/>
  <c r="B556" i="11361"/>
  <c r="B555" i="11361"/>
  <c r="B554" i="11361"/>
  <c r="B553" i="11361"/>
  <c r="B552" i="11361"/>
  <c r="B551" i="11361"/>
  <c r="B550" i="11361"/>
  <c r="B549" i="11361"/>
  <c r="B548" i="11361"/>
  <c r="B547" i="11361"/>
  <c r="B546" i="11361"/>
  <c r="B545" i="11361"/>
  <c r="B544" i="11361"/>
  <c r="B438" i="11361"/>
  <c r="B432" i="11361"/>
  <c r="B217" i="11361"/>
  <c r="B158" i="11361"/>
  <c r="B157" i="11361"/>
  <c r="B156" i="11361"/>
  <c r="B155" i="11361"/>
  <c r="B154" i="11361"/>
  <c r="B153" i="11361"/>
  <c r="B152" i="11361"/>
  <c r="B151" i="11361"/>
  <c r="B150" i="11361"/>
  <c r="B149" i="11361"/>
  <c r="B148" i="11361"/>
  <c r="B147" i="11361"/>
  <c r="B146" i="11361"/>
  <c r="B901" i="11361"/>
  <c r="B1041" i="11361"/>
  <c r="B1031" i="11361"/>
  <c r="B995" i="11361"/>
  <c r="B970" i="11361"/>
  <c r="B942" i="11361"/>
  <c r="B940" i="11361"/>
  <c r="B939" i="11361"/>
  <c r="B928" i="11361"/>
  <c r="B644" i="11361"/>
  <c r="B543" i="11361"/>
  <c r="B542" i="11361"/>
  <c r="B541" i="11361"/>
  <c r="B540" i="11361"/>
  <c r="B537" i="11361"/>
  <c r="B536" i="11361"/>
  <c r="B535" i="11361"/>
  <c r="B534" i="11361"/>
  <c r="B533" i="11361"/>
  <c r="B532" i="11361"/>
  <c r="B531" i="11361"/>
  <c r="B145" i="11361"/>
  <c r="B144" i="11361"/>
  <c r="B143" i="11361"/>
  <c r="B142" i="11361"/>
  <c r="B141" i="11361"/>
  <c r="B140" i="11361"/>
  <c r="B139" i="11361"/>
  <c r="B138" i="11361"/>
  <c r="B137" i="11361"/>
  <c r="B136" i="11361"/>
  <c r="B134" i="11361"/>
  <c r="B133" i="11361"/>
  <c r="B1063" i="11361"/>
  <c r="B1059" i="11361"/>
  <c r="B1058" i="11361"/>
  <c r="B1040" i="11361"/>
  <c r="B1026" i="11361"/>
  <c r="B991" i="11361"/>
  <c r="B984" i="11361"/>
  <c r="B964" i="11361"/>
  <c r="B952" i="11361"/>
  <c r="B933" i="11361"/>
  <c r="B530" i="11361"/>
  <c r="B529" i="11361"/>
  <c r="B528" i="11361"/>
  <c r="B527" i="11361"/>
  <c r="B526" i="11361"/>
  <c r="B525" i="11361"/>
  <c r="B524" i="11361"/>
  <c r="B523" i="11361"/>
  <c r="B522" i="11361"/>
  <c r="B521" i="11361"/>
  <c r="B520" i="11361"/>
  <c r="B519" i="11361"/>
  <c r="B518" i="11361"/>
  <c r="B431" i="11361"/>
  <c r="B131" i="11361"/>
  <c r="B130" i="11361"/>
  <c r="B129" i="11361"/>
  <c r="B128" i="11361"/>
  <c r="B127" i="11361"/>
  <c r="B126" i="11361"/>
  <c r="B125" i="11361"/>
  <c r="B124" i="11361"/>
  <c r="B123" i="11361"/>
  <c r="B122" i="11361"/>
  <c r="B121" i="11361"/>
  <c r="B120" i="11361"/>
  <c r="B119" i="11361"/>
  <c r="B118" i="11361"/>
  <c r="B117" i="11361"/>
  <c r="B116" i="11361"/>
  <c r="B115" i="11361"/>
  <c r="B114" i="11361"/>
  <c r="B113" i="11361"/>
  <c r="B52" i="11361"/>
  <c r="B903" i="11361"/>
  <c r="B1042" i="11361"/>
  <c r="B976" i="11361"/>
  <c r="B516" i="11361"/>
  <c r="B515" i="11361"/>
  <c r="B514" i="11361"/>
  <c r="B513" i="11361"/>
  <c r="B512" i="11361"/>
  <c r="B511" i="11361"/>
  <c r="B510" i="11361"/>
  <c r="B509" i="11361"/>
  <c r="B508" i="11361"/>
  <c r="B507" i="11361"/>
  <c r="B506" i="11361"/>
  <c r="B504" i="11361"/>
  <c r="B503" i="11361"/>
  <c r="B499" i="11361"/>
  <c r="B497" i="11361"/>
  <c r="B496" i="11361"/>
  <c r="B495" i="11361"/>
  <c r="B494" i="11361"/>
  <c r="B493" i="11361"/>
  <c r="B447" i="11361"/>
  <c r="B437" i="11361"/>
  <c r="B430" i="11361"/>
  <c r="B235" i="11361"/>
  <c r="B112" i="11361"/>
  <c r="B108" i="11361"/>
  <c r="B106" i="11361"/>
  <c r="B105" i="11361"/>
  <c r="B103" i="11361"/>
  <c r="B102" i="11361"/>
  <c r="B101" i="11361"/>
  <c r="B100" i="11361"/>
  <c r="B51" i="11361"/>
  <c r="B492" i="11361"/>
  <c r="B491" i="11361"/>
  <c r="B490" i="11361"/>
  <c r="B489" i="11361"/>
  <c r="B488" i="11361"/>
  <c r="B487" i="11361"/>
  <c r="B486" i="11361"/>
  <c r="B485" i="11361"/>
  <c r="B484" i="11361"/>
  <c r="B483" i="11361"/>
  <c r="B482" i="11361"/>
  <c r="B481" i="11361"/>
  <c r="B480" i="11361"/>
  <c r="B479" i="11361"/>
  <c r="B478" i="11361"/>
  <c r="B476" i="11361"/>
  <c r="B475" i="11361"/>
  <c r="B474" i="11361"/>
  <c r="B473" i="11361"/>
  <c r="B472" i="11361"/>
  <c r="B99" i="11361"/>
  <c r="B98" i="11361"/>
  <c r="B97" i="11361"/>
  <c r="B96" i="11361"/>
  <c r="B95" i="11361"/>
  <c r="B94" i="11361"/>
  <c r="B93" i="11361"/>
  <c r="B92" i="11361"/>
  <c r="B90" i="11361"/>
  <c r="B89" i="11361"/>
  <c r="B88" i="11361"/>
  <c r="B87" i="11361"/>
  <c r="B86" i="11361"/>
  <c r="B85" i="11361"/>
  <c r="B84" i="11361"/>
  <c r="B50" i="11361"/>
  <c r="B987" i="11361"/>
  <c r="B966" i="11361"/>
  <c r="B957" i="11361"/>
  <c r="B937" i="11361"/>
  <c r="B923" i="11361"/>
  <c r="B471" i="11361"/>
  <c r="B470" i="11361"/>
  <c r="B469" i="11361"/>
  <c r="B468" i="11361"/>
  <c r="B467" i="11361"/>
  <c r="B466" i="11361"/>
  <c r="B465" i="11361"/>
  <c r="B463" i="11361"/>
  <c r="B462" i="11361"/>
  <c r="B461" i="11361"/>
  <c r="B460" i="11361"/>
  <c r="B459" i="11361"/>
  <c r="B458" i="11361"/>
  <c r="B457" i="11361"/>
  <c r="B456" i="11361"/>
  <c r="B455" i="11361"/>
  <c r="B454" i="11361"/>
  <c r="B453" i="11361"/>
  <c r="B452" i="11361"/>
  <c r="B451" i="11361"/>
  <c r="B82" i="11361"/>
  <c r="B81" i="11361"/>
  <c r="B80" i="11361"/>
  <c r="B78" i="11361"/>
  <c r="B77" i="11361"/>
  <c r="B76" i="11361"/>
  <c r="B75" i="11361"/>
  <c r="B73" i="11361"/>
  <c r="B72" i="11361"/>
  <c r="B71" i="11361"/>
  <c r="B70" i="11361"/>
  <c r="B69" i="11361"/>
  <c r="B68" i="11361"/>
  <c r="B67" i="11361"/>
  <c r="B49" i="11361"/>
  <c r="B916" i="11361"/>
  <c r="B914" i="11361"/>
  <c r="B912" i="11361"/>
  <c r="B910" i="11361"/>
  <c r="B906" i="11361"/>
  <c r="B904" i="11361"/>
  <c r="B1056" i="11361"/>
  <c r="B1054" i="11361"/>
  <c r="B1006" i="11361"/>
  <c r="B1001" i="11361"/>
  <c r="B988" i="11361"/>
  <c r="B955" i="11361"/>
  <c r="B846" i="11361"/>
  <c r="B832" i="11361"/>
  <c r="B639" i="11361"/>
  <c r="B582" i="11361"/>
  <c r="B581" i="11361"/>
  <c r="B580" i="11361"/>
  <c r="B579" i="11361"/>
  <c r="B575" i="11361"/>
  <c r="B571" i="11361"/>
  <c r="B569" i="11361"/>
  <c r="B568" i="11361"/>
  <c r="B566" i="11361"/>
  <c r="B563" i="11361"/>
  <c r="B562" i="11361"/>
  <c r="B560" i="11361"/>
  <c r="B362" i="11361"/>
  <c r="B280" i="11361"/>
  <c r="B222" i="11361"/>
  <c r="B174" i="11361"/>
  <c r="B173" i="11361"/>
  <c r="B172" i="11361"/>
  <c r="B171" i="11361"/>
  <c r="B170" i="11361"/>
  <c r="B169" i="11361"/>
  <c r="B168" i="11361"/>
  <c r="B167" i="11361"/>
  <c r="B165" i="11361"/>
  <c r="B164" i="11361"/>
  <c r="B163" i="11361"/>
  <c r="B162" i="11361"/>
  <c r="B161" i="11361"/>
  <c r="B159" i="11361"/>
  <c r="B104" i="11361"/>
  <c r="U8" i="11356"/>
  <c r="U10" i="11356"/>
  <c r="AG8" i="6"/>
  <c r="AG10" i="6"/>
  <c r="AA8" i="4"/>
  <c r="AA10" i="4"/>
  <c r="C49" i="96"/>
  <c r="C50" i="96"/>
  <c r="C51" i="96"/>
  <c r="C52" i="96"/>
  <c r="C53" i="96"/>
  <c r="C54" i="96"/>
  <c r="C55" i="96"/>
  <c r="C57" i="96"/>
  <c r="C58" i="96"/>
  <c r="C59" i="96"/>
  <c r="C60" i="96"/>
  <c r="C61" i="96"/>
  <c r="C63" i="96"/>
  <c r="C65" i="96"/>
  <c r="C66" i="96"/>
  <c r="C67" i="96"/>
  <c r="C69" i="96"/>
  <c r="C70" i="96"/>
  <c r="C72" i="96"/>
  <c r="C73" i="96"/>
  <c r="C74" i="96"/>
  <c r="C76" i="96"/>
  <c r="C78" i="96"/>
  <c r="C79" i="96"/>
  <c r="C80" i="96"/>
  <c r="C81" i="96"/>
  <c r="C82" i="96"/>
  <c r="C85" i="96"/>
  <c r="C88" i="96"/>
  <c r="C90" i="96"/>
  <c r="C93" i="96"/>
  <c r="C94" i="96"/>
  <c r="C95" i="96"/>
  <c r="C96" i="96"/>
  <c r="C98" i="96"/>
  <c r="C100" i="96"/>
  <c r="C102" i="96"/>
  <c r="C103" i="96"/>
  <c r="C104" i="96"/>
  <c r="C105" i="96"/>
  <c r="C108" i="96"/>
  <c r="C109" i="96"/>
  <c r="C112" i="96"/>
  <c r="C113" i="96"/>
  <c r="C114" i="96"/>
  <c r="C119" i="96"/>
  <c r="C122" i="96"/>
  <c r="C124" i="96"/>
  <c r="C126" i="96"/>
  <c r="C127" i="96"/>
  <c r="C134" i="96"/>
  <c r="C137" i="96"/>
  <c r="C138" i="96"/>
  <c r="C139" i="96"/>
  <c r="C140" i="96"/>
  <c r="C141" i="96"/>
  <c r="C142" i="96"/>
  <c r="C143" i="96"/>
  <c r="C144" i="96"/>
  <c r="C149" i="96"/>
  <c r="C150" i="96"/>
  <c r="C152" i="96"/>
  <c r="C154" i="96"/>
  <c r="C155" i="96"/>
  <c r="C156" i="96"/>
  <c r="C157" i="96"/>
  <c r="C158" i="96"/>
  <c r="C159" i="96"/>
  <c r="C160" i="96"/>
  <c r="C161" i="96"/>
  <c r="C163" i="96"/>
  <c r="C164" i="96"/>
  <c r="C167" i="96"/>
  <c r="C168" i="96"/>
  <c r="C169" i="96"/>
  <c r="C170" i="96"/>
  <c r="C173" i="96"/>
  <c r="C174" i="96"/>
  <c r="C175" i="96"/>
  <c r="C177" i="96"/>
  <c r="C178" i="96"/>
  <c r="C179" i="96"/>
  <c r="C181" i="96"/>
  <c r="C183" i="96"/>
  <c r="C186" i="96"/>
  <c r="C187" i="96"/>
  <c r="C190" i="96"/>
  <c r="C191" i="96"/>
  <c r="C192" i="96"/>
  <c r="C193" i="96"/>
  <c r="C194" i="96"/>
  <c r="C197" i="96"/>
  <c r="C198" i="96"/>
  <c r="C199" i="96"/>
  <c r="C202" i="96"/>
  <c r="C204" i="96"/>
  <c r="C205" i="96"/>
  <c r="C206" i="96"/>
  <c r="C208" i="96"/>
  <c r="C209" i="96"/>
  <c r="C210" i="96"/>
  <c r="C211" i="96"/>
  <c r="C212" i="96"/>
  <c r="C213" i="96"/>
  <c r="C214" i="96"/>
  <c r="C215" i="96"/>
  <c r="C216" i="96"/>
  <c r="C218" i="96"/>
  <c r="C219" i="96"/>
  <c r="C220" i="96"/>
  <c r="C223" i="96"/>
  <c r="C224" i="96"/>
  <c r="C225" i="96"/>
  <c r="C226" i="96"/>
  <c r="C227" i="96"/>
  <c r="C230" i="96"/>
  <c r="C232" i="96"/>
  <c r="C233" i="96"/>
  <c r="C235" i="96"/>
  <c r="C236" i="96"/>
  <c r="C237" i="96"/>
  <c r="C238" i="96"/>
  <c r="C239" i="96"/>
  <c r="C240" i="96"/>
  <c r="C243" i="96"/>
  <c r="C244" i="96"/>
  <c r="C245" i="96"/>
  <c r="C247" i="96"/>
  <c r="C248" i="96"/>
  <c r="C249" i="96"/>
  <c r="C250" i="96"/>
  <c r="C251" i="96"/>
  <c r="C252" i="96"/>
  <c r="C253" i="96"/>
  <c r="C254" i="96"/>
  <c r="C255" i="96"/>
  <c r="C256" i="96"/>
  <c r="C260" i="96"/>
  <c r="C261" i="96"/>
  <c r="C262" i="96"/>
  <c r="C263" i="96"/>
  <c r="C264" i="96"/>
  <c r="C265" i="96"/>
  <c r="C266" i="96"/>
  <c r="C267" i="96"/>
  <c r="C268" i="96"/>
  <c r="C269" i="96"/>
  <c r="C271" i="96"/>
  <c r="C273" i="96"/>
  <c r="C274" i="96"/>
  <c r="C276" i="96"/>
  <c r="C277" i="96"/>
  <c r="C281" i="96"/>
  <c r="C284" i="96"/>
  <c r="C285" i="96"/>
  <c r="C286" i="96"/>
  <c r="C287" i="96"/>
  <c r="C288" i="96"/>
  <c r="C289" i="96"/>
  <c r="C290" i="96"/>
  <c r="C292" i="96"/>
  <c r="C294" i="96"/>
  <c r="C295" i="96"/>
  <c r="C298" i="96"/>
  <c r="C300" i="96"/>
  <c r="C301" i="96"/>
  <c r="C303" i="96"/>
  <c r="C304" i="96"/>
  <c r="C305" i="96"/>
  <c r="B305" i="96"/>
  <c r="C306" i="96"/>
  <c r="C307" i="96"/>
  <c r="C309" i="96"/>
  <c r="C311" i="96"/>
  <c r="C312" i="96"/>
  <c r="C313" i="96"/>
  <c r="C316" i="96"/>
  <c r="C317" i="96"/>
  <c r="C318" i="96"/>
  <c r="C319" i="96"/>
  <c r="C320" i="96"/>
  <c r="C321" i="96"/>
  <c r="C322" i="96"/>
  <c r="C323" i="96"/>
  <c r="C324" i="96"/>
  <c r="C325" i="96"/>
  <c r="C326" i="96"/>
  <c r="C328" i="96"/>
  <c r="C329" i="96"/>
  <c r="C331" i="96"/>
  <c r="C332" i="96"/>
  <c r="C333" i="96"/>
  <c r="C335" i="96"/>
  <c r="C337" i="96"/>
  <c r="C338" i="96"/>
  <c r="C340" i="96"/>
  <c r="C341" i="96"/>
  <c r="C344" i="96"/>
  <c r="C345" i="96"/>
  <c r="C346" i="96"/>
  <c r="C347" i="96"/>
  <c r="C348" i="96"/>
  <c r="C349" i="96"/>
  <c r="C350" i="96"/>
  <c r="C351" i="96"/>
  <c r="C352" i="96"/>
  <c r="C353" i="96"/>
  <c r="C355" i="96"/>
  <c r="C358" i="96"/>
  <c r="C359" i="96"/>
  <c r="C360" i="96"/>
  <c r="C361" i="96"/>
  <c r="C363" i="96"/>
  <c r="C364" i="96"/>
  <c r="C365" i="96"/>
  <c r="C366" i="96"/>
  <c r="C367" i="96"/>
  <c r="C372" i="96"/>
  <c r="C373" i="96"/>
  <c r="C374" i="96"/>
  <c r="C376" i="96"/>
  <c r="C377" i="96"/>
  <c r="C378" i="96"/>
  <c r="C382" i="96"/>
  <c r="C386" i="96"/>
  <c r="C387" i="96"/>
  <c r="C388" i="96"/>
  <c r="C390" i="96"/>
  <c r="C393" i="96"/>
  <c r="C394" i="96"/>
  <c r="C395" i="96"/>
  <c r="C396" i="96"/>
  <c r="C400" i="96"/>
  <c r="C403" i="96"/>
  <c r="C407" i="96"/>
  <c r="C410" i="96"/>
  <c r="C411" i="96"/>
  <c r="C414" i="96"/>
  <c r="C415" i="96"/>
  <c r="C416" i="96"/>
  <c r="C417" i="96"/>
  <c r="C418" i="96"/>
  <c r="C419" i="96"/>
  <c r="C421" i="96"/>
  <c r="C424" i="96"/>
  <c r="C425" i="96"/>
  <c r="C426" i="96"/>
  <c r="C428" i="96"/>
  <c r="C431" i="96"/>
  <c r="C432" i="96"/>
  <c r="C433" i="96"/>
  <c r="C434" i="96"/>
  <c r="C435" i="96"/>
  <c r="C437" i="96"/>
  <c r="C439" i="96"/>
  <c r="C440" i="96"/>
  <c r="C441" i="96"/>
  <c r="C442" i="96"/>
  <c r="C444" i="96"/>
  <c r="C447" i="96"/>
  <c r="C448" i="96"/>
  <c r="C451" i="96"/>
  <c r="C452" i="96"/>
  <c r="C453" i="96"/>
  <c r="C454" i="96"/>
  <c r="C455" i="96"/>
  <c r="C456" i="96"/>
  <c r="B456" i="96"/>
  <c r="C457" i="96"/>
  <c r="C459" i="96"/>
  <c r="C461" i="96"/>
  <c r="C462" i="96"/>
  <c r="C463" i="96"/>
  <c r="C467" i="96"/>
  <c r="C468" i="96"/>
  <c r="C469" i="96"/>
  <c r="C470" i="96"/>
  <c r="C472" i="96"/>
  <c r="C473" i="96"/>
  <c r="C474" i="96"/>
  <c r="C475" i="96"/>
  <c r="C476" i="96"/>
  <c r="C477" i="96"/>
  <c r="C480" i="96"/>
  <c r="C481" i="96"/>
  <c r="C482" i="96"/>
  <c r="C483" i="96"/>
  <c r="C484" i="96"/>
  <c r="C485" i="96"/>
  <c r="C486" i="96"/>
  <c r="C487" i="96"/>
  <c r="C488" i="96"/>
  <c r="C489" i="96"/>
  <c r="C490" i="96"/>
  <c r="C492" i="96"/>
  <c r="C495" i="96"/>
  <c r="C499" i="96"/>
  <c r="C500" i="96"/>
  <c r="C501" i="96"/>
  <c r="C502" i="96"/>
  <c r="C506" i="96"/>
  <c r="C508" i="96"/>
  <c r="C509" i="96"/>
  <c r="C510" i="96"/>
  <c r="C512" i="96"/>
  <c r="C513" i="96"/>
  <c r="C515" i="96"/>
  <c r="C516" i="96"/>
  <c r="C518" i="96"/>
  <c r="C521" i="96"/>
  <c r="C522" i="96"/>
  <c r="C524" i="96"/>
  <c r="C525" i="96"/>
  <c r="C528" i="96"/>
  <c r="C529" i="96"/>
  <c r="C530" i="96"/>
  <c r="C531" i="96"/>
  <c r="C532" i="96"/>
  <c r="C533" i="96"/>
  <c r="C534" i="96"/>
  <c r="C535" i="96"/>
  <c r="C536" i="96"/>
  <c r="C538" i="96"/>
  <c r="C540" i="96"/>
  <c r="C541" i="96"/>
  <c r="C542" i="96"/>
  <c r="C546" i="96"/>
  <c r="C547" i="96"/>
  <c r="C548" i="96"/>
  <c r="C549" i="96"/>
  <c r="C550" i="96"/>
  <c r="C554" i="96"/>
  <c r="C555" i="96"/>
  <c r="C556" i="96"/>
  <c r="C559" i="96"/>
  <c r="C560" i="96"/>
  <c r="C561" i="96"/>
  <c r="C562" i="96"/>
  <c r="C566" i="96"/>
  <c r="C567" i="96"/>
  <c r="C568" i="96"/>
  <c r="C569" i="96"/>
  <c r="C570" i="96"/>
  <c r="C572" i="96"/>
  <c r="C573" i="96"/>
  <c r="C578" i="96"/>
  <c r="C579" i="96"/>
  <c r="C580" i="96"/>
  <c r="C581" i="96"/>
  <c r="C582" i="96"/>
  <c r="C584" i="96"/>
  <c r="C585" i="96"/>
  <c r="C586" i="96"/>
  <c r="C589" i="96"/>
  <c r="C591" i="96"/>
  <c r="C592" i="96"/>
  <c r="C593" i="96"/>
  <c r="C594" i="96"/>
  <c r="C595" i="96"/>
  <c r="C597" i="96"/>
  <c r="C598" i="96"/>
  <c r="C599" i="96"/>
  <c r="C602" i="96"/>
  <c r="C603" i="96"/>
  <c r="C604" i="96"/>
  <c r="C605" i="96"/>
  <c r="C607" i="96"/>
  <c r="C608" i="96"/>
  <c r="C612" i="96"/>
  <c r="C613" i="96"/>
  <c r="C614" i="96"/>
  <c r="C615" i="96"/>
  <c r="C616" i="96"/>
  <c r="C617" i="96"/>
  <c r="C618" i="96"/>
  <c r="C622" i="96"/>
  <c r="C623" i="96"/>
  <c r="C624" i="96"/>
  <c r="C625" i="96"/>
  <c r="C626" i="96"/>
  <c r="C628" i="96"/>
  <c r="C629" i="96"/>
  <c r="C630" i="96"/>
  <c r="C631" i="96"/>
  <c r="C632" i="96"/>
  <c r="C633" i="96"/>
  <c r="C635" i="96"/>
  <c r="C636" i="96"/>
  <c r="C637" i="96"/>
  <c r="C638" i="96"/>
  <c r="C641" i="96"/>
  <c r="C642" i="96"/>
  <c r="C643" i="96"/>
  <c r="C644" i="96"/>
  <c r="C646" i="96"/>
  <c r="C650" i="96"/>
  <c r="C652" i="96"/>
  <c r="C653" i="96"/>
  <c r="C658" i="96"/>
  <c r="C659" i="96"/>
  <c r="C660" i="96"/>
  <c r="C661" i="96"/>
  <c r="C662" i="96"/>
  <c r="C663" i="96"/>
  <c r="C665" i="96"/>
  <c r="C668" i="96"/>
  <c r="C670" i="96"/>
  <c r="C671" i="96"/>
  <c r="C673" i="96"/>
  <c r="C676" i="96"/>
  <c r="C677" i="96"/>
  <c r="C678" i="96"/>
  <c r="C679" i="96"/>
  <c r="C680" i="96"/>
  <c r="C681" i="96"/>
  <c r="C682" i="96"/>
  <c r="C683" i="96"/>
  <c r="C684" i="96"/>
  <c r="C685" i="96"/>
  <c r="C686" i="96"/>
  <c r="C687" i="96"/>
  <c r="C688" i="96"/>
  <c r="C691" i="96"/>
  <c r="C692" i="96"/>
  <c r="C693" i="96"/>
  <c r="C695" i="96"/>
  <c r="C696" i="96"/>
  <c r="C697" i="96"/>
  <c r="C701" i="96"/>
  <c r="C702" i="96"/>
  <c r="C703" i="96"/>
  <c r="C704" i="96"/>
  <c r="C705" i="96"/>
  <c r="C706" i="96"/>
  <c r="C707" i="96"/>
  <c r="C709" i="96"/>
  <c r="C711" i="96"/>
  <c r="C713" i="96"/>
  <c r="C714" i="96"/>
  <c r="C715" i="96"/>
  <c r="C719" i="96"/>
  <c r="C720" i="96"/>
  <c r="C721" i="96"/>
  <c r="C722" i="96"/>
  <c r="C723" i="96"/>
  <c r="C724" i="96"/>
  <c r="C725" i="96"/>
  <c r="C726" i="96"/>
  <c r="C727" i="96"/>
  <c r="C728" i="96"/>
  <c r="C731" i="96"/>
  <c r="C732" i="96"/>
  <c r="C734" i="96"/>
  <c r="C735" i="96"/>
  <c r="C737" i="96"/>
  <c r="C739" i="96"/>
  <c r="C741" i="96"/>
  <c r="C742" i="96"/>
  <c r="C743" i="96"/>
  <c r="C744" i="96"/>
  <c r="C745" i="96"/>
  <c r="C746" i="96"/>
  <c r="C747" i="96"/>
  <c r="C749" i="96"/>
  <c r="C751" i="96"/>
  <c r="C752" i="96"/>
  <c r="C754" i="96"/>
  <c r="C755" i="96"/>
  <c r="C758" i="96"/>
  <c r="C761" i="96"/>
  <c r="C763" i="96"/>
  <c r="C764" i="96"/>
  <c r="C765" i="96"/>
  <c r="C766" i="96"/>
  <c r="C767" i="96"/>
  <c r="C768" i="96"/>
  <c r="C769" i="96"/>
  <c r="C771" i="96"/>
  <c r="C773" i="96"/>
  <c r="C774" i="96"/>
  <c r="C776" i="96"/>
  <c r="C777" i="96"/>
  <c r="C778" i="96"/>
  <c r="C779" i="96"/>
  <c r="C780" i="96"/>
  <c r="C781" i="96"/>
  <c r="C782" i="96"/>
  <c r="C783" i="96"/>
  <c r="C787" i="96"/>
  <c r="C789" i="96"/>
  <c r="C790" i="96"/>
  <c r="C791" i="96"/>
  <c r="C792" i="96"/>
  <c r="C793" i="96"/>
  <c r="C794" i="96"/>
  <c r="C796" i="96"/>
  <c r="C797" i="96"/>
  <c r="C798" i="96"/>
  <c r="C802" i="96"/>
  <c r="C803" i="96"/>
  <c r="C804" i="96"/>
  <c r="C805" i="96"/>
  <c r="C806" i="96"/>
  <c r="C808" i="96"/>
  <c r="C809" i="96"/>
  <c r="C810" i="96"/>
  <c r="C814" i="96"/>
  <c r="C815" i="96"/>
  <c r="C817" i="96"/>
  <c r="C818" i="96"/>
  <c r="C819" i="96"/>
  <c r="C820" i="96"/>
  <c r="C823" i="96"/>
  <c r="C824" i="96"/>
  <c r="C826" i="96"/>
  <c r="C827" i="96"/>
  <c r="C829" i="96"/>
  <c r="C830" i="96"/>
  <c r="C831" i="96"/>
  <c r="C833" i="96"/>
  <c r="C835" i="96"/>
  <c r="C836" i="96"/>
  <c r="C837" i="96"/>
  <c r="C838" i="96"/>
  <c r="C839" i="96"/>
  <c r="C840" i="96"/>
  <c r="C841" i="96"/>
  <c r="C842" i="96"/>
  <c r="C843" i="96"/>
  <c r="C844" i="96"/>
  <c r="C845" i="96"/>
  <c r="C846" i="96"/>
  <c r="C847" i="96"/>
  <c r="C848" i="96"/>
  <c r="C849" i="96"/>
  <c r="C851" i="96"/>
  <c r="C852" i="96"/>
  <c r="C853" i="96"/>
  <c r="C854" i="96"/>
  <c r="C855" i="96"/>
  <c r="C856" i="96"/>
  <c r="C857" i="96"/>
  <c r="C858" i="96"/>
  <c r="C859" i="96"/>
  <c r="C860" i="96"/>
  <c r="C861" i="96"/>
  <c r="C862" i="96"/>
  <c r="C863" i="96"/>
  <c r="C864" i="96"/>
  <c r="C865" i="96"/>
  <c r="C867" i="96"/>
  <c r="C868" i="96"/>
  <c r="C869" i="96"/>
  <c r="C870" i="96"/>
  <c r="C871" i="96"/>
  <c r="C872" i="96"/>
  <c r="C873" i="96"/>
  <c r="C875" i="96"/>
  <c r="C876" i="96"/>
  <c r="C877" i="96"/>
  <c r="C878" i="96"/>
  <c r="C880" i="96"/>
  <c r="C882" i="96"/>
  <c r="C885" i="96"/>
  <c r="C887" i="96"/>
  <c r="C888" i="96"/>
  <c r="C889" i="96"/>
  <c r="C892" i="96"/>
  <c r="C894" i="96"/>
  <c r="C895" i="96"/>
  <c r="C896" i="96"/>
  <c r="C897" i="96"/>
  <c r="C898" i="96"/>
  <c r="C901" i="96"/>
  <c r="C903" i="96"/>
  <c r="C904" i="96"/>
  <c r="C906" i="96"/>
  <c r="C907" i="96"/>
  <c r="C908" i="96"/>
  <c r="C909" i="96"/>
  <c r="C910" i="96"/>
  <c r="C916" i="96"/>
  <c r="C917" i="96"/>
  <c r="C918" i="96"/>
  <c r="C920" i="96"/>
  <c r="C921" i="96"/>
  <c r="C922" i="96"/>
  <c r="C924" i="96"/>
  <c r="C925" i="96"/>
  <c r="C926" i="96"/>
  <c r="C927" i="96"/>
  <c r="C928" i="96"/>
  <c r="C929" i="96"/>
  <c r="C930" i="96"/>
  <c r="C931" i="96"/>
  <c r="C932" i="96"/>
  <c r="C933" i="96"/>
  <c r="C934" i="96"/>
  <c r="C935" i="96"/>
  <c r="C936" i="96"/>
  <c r="C938" i="96"/>
  <c r="C939" i="96"/>
  <c r="C940" i="96"/>
  <c r="C941" i="96"/>
  <c r="C942" i="96"/>
  <c r="C943" i="96"/>
  <c r="C944" i="96"/>
  <c r="C946" i="96"/>
  <c r="C951" i="96"/>
  <c r="C952" i="96"/>
  <c r="C954" i="96"/>
  <c r="C955" i="96"/>
  <c r="C956" i="96"/>
  <c r="C957" i="96"/>
  <c r="C958" i="96"/>
  <c r="C960" i="96"/>
  <c r="C961" i="96"/>
  <c r="C962" i="96"/>
  <c r="C963" i="96"/>
  <c r="C964" i="96"/>
  <c r="C965" i="96"/>
  <c r="C966" i="96"/>
  <c r="C967" i="96"/>
  <c r="C968" i="96"/>
  <c r="C969" i="96"/>
  <c r="C970" i="96"/>
  <c r="C971" i="96"/>
  <c r="C973" i="96"/>
  <c r="C974" i="96"/>
  <c r="C975" i="96"/>
  <c r="C977" i="96"/>
  <c r="C978" i="96"/>
  <c r="C979" i="96"/>
  <c r="C980" i="96"/>
  <c r="C981" i="96"/>
  <c r="C982" i="96"/>
  <c r="C983" i="96"/>
  <c r="C984" i="96"/>
  <c r="C987" i="96"/>
  <c r="C991" i="96"/>
  <c r="C992" i="96"/>
  <c r="C993" i="96"/>
  <c r="C994" i="96"/>
  <c r="C995" i="96"/>
  <c r="C996" i="96"/>
  <c r="C997" i="96"/>
  <c r="C998" i="96"/>
  <c r="C999" i="96"/>
  <c r="C1000" i="96"/>
  <c r="C1003" i="96"/>
  <c r="C1004" i="96"/>
  <c r="C1005" i="96"/>
  <c r="C1006" i="96"/>
  <c r="C1007" i="96"/>
  <c r="C1008" i="96"/>
  <c r="C1010" i="96"/>
  <c r="C1011" i="96"/>
  <c r="C1012" i="96"/>
  <c r="C1013" i="96"/>
  <c r="C1014" i="96"/>
  <c r="C1015" i="96"/>
  <c r="C1016" i="96"/>
  <c r="C1018" i="96"/>
  <c r="C1019" i="96"/>
  <c r="C1020" i="96"/>
  <c r="C1023" i="96"/>
  <c r="C1024" i="96"/>
  <c r="C1026" i="96"/>
  <c r="C1027" i="96"/>
  <c r="C1028" i="96"/>
  <c r="C1029" i="96"/>
  <c r="C1030" i="96"/>
  <c r="C1033" i="96"/>
  <c r="C1036" i="96"/>
  <c r="C1037" i="96"/>
  <c r="C1038" i="96"/>
  <c r="C1039" i="96"/>
  <c r="C1040" i="96"/>
  <c r="C1041" i="96"/>
  <c r="C1043" i="96"/>
  <c r="C1044" i="96"/>
  <c r="C1049" i="96"/>
  <c r="C1051" i="96"/>
  <c r="C1054" i="96"/>
  <c r="C1055" i="96"/>
  <c r="C1056" i="96"/>
  <c r="C1057" i="96"/>
  <c r="C1058" i="96"/>
  <c r="C1059" i="96"/>
  <c r="C1063" i="96"/>
  <c r="C1064" i="96"/>
  <c r="C1066" i="96"/>
  <c r="C1067" i="96"/>
  <c r="C1068" i="96"/>
  <c r="C1070" i="96"/>
  <c r="C1073" i="96"/>
  <c r="C1077" i="96"/>
  <c r="C1079" i="96"/>
  <c r="C1080" i="96"/>
  <c r="C1081" i="96"/>
  <c r="C1082" i="96"/>
  <c r="C1085" i="96"/>
  <c r="C1087" i="96"/>
  <c r="C1088" i="96"/>
  <c r="C1089" i="96"/>
  <c r="C1090" i="96"/>
  <c r="C1091" i="96"/>
  <c r="C1092" i="96"/>
  <c r="C1093" i="96"/>
  <c r="C1094" i="96"/>
  <c r="C1097" i="96"/>
  <c r="C1098" i="96"/>
  <c r="C1099" i="96"/>
  <c r="C1100" i="96"/>
  <c r="C1101" i="96"/>
  <c r="C1104" i="96"/>
  <c r="C1105" i="96"/>
  <c r="C1106" i="96"/>
  <c r="C1107" i="96"/>
  <c r="C1108" i="96"/>
  <c r="C1109" i="96"/>
  <c r="C1110" i="96"/>
  <c r="C1111" i="96"/>
  <c r="C1112" i="96"/>
  <c r="C1113" i="96"/>
  <c r="C1114" i="96"/>
  <c r="C1115" i="96"/>
  <c r="C1116" i="96"/>
  <c r="C1118" i="96"/>
  <c r="C1117" i="96"/>
  <c r="C1119" i="96"/>
  <c r="C1121" i="96"/>
  <c r="C1122" i="96"/>
  <c r="C1124" i="96"/>
  <c r="C1128" i="96"/>
  <c r="C1131" i="96"/>
  <c r="C1132" i="96"/>
  <c r="C1133" i="96"/>
  <c r="C1134" i="96"/>
  <c r="C1136" i="96"/>
  <c r="C1137" i="96"/>
  <c r="C1138" i="96"/>
  <c r="C1140" i="96"/>
  <c r="C1142" i="96"/>
  <c r="C1143" i="96"/>
  <c r="C1144" i="96"/>
  <c r="C1146" i="96"/>
  <c r="C1148" i="96"/>
  <c r="C1149" i="96"/>
  <c r="C1150" i="96"/>
  <c r="C1152" i="96"/>
  <c r="C1155" i="96"/>
  <c r="C1159" i="96"/>
  <c r="C1161" i="96"/>
  <c r="C1163" i="96"/>
  <c r="C1165" i="96"/>
  <c r="C1166" i="96"/>
  <c r="C1167" i="96"/>
  <c r="C1168" i="96"/>
  <c r="C1169" i="96"/>
  <c r="C1170" i="96"/>
  <c r="C1171" i="96"/>
  <c r="C1172" i="96"/>
  <c r="C1173" i="96"/>
  <c r="C1175" i="96"/>
  <c r="C1176" i="96"/>
  <c r="C1177" i="96"/>
  <c r="C1178" i="96"/>
  <c r="C1179" i="96"/>
  <c r="C1181" i="96"/>
  <c r="C1182" i="96"/>
  <c r="C1183" i="96"/>
  <c r="C1184" i="96"/>
  <c r="C1185" i="96"/>
  <c r="C1186" i="96"/>
  <c r="C772" i="96"/>
  <c r="C519" i="96"/>
  <c r="C640" i="96"/>
  <c r="C812" i="96"/>
  <c r="C146" i="96"/>
  <c r="C217" i="96"/>
  <c r="C71" i="96"/>
  <c r="C84" i="96"/>
  <c r="C116" i="96"/>
  <c r="C117" i="96"/>
  <c r="C130" i="96"/>
  <c r="C258" i="96"/>
  <c r="C275" i="96"/>
  <c r="C409" i="96"/>
  <c r="C478" i="96"/>
  <c r="C497" i="96"/>
  <c r="C557" i="96"/>
  <c r="C689" i="96"/>
  <c r="C886" i="96"/>
  <c r="C949" i="96"/>
  <c r="C507" i="96"/>
  <c r="C315" i="96"/>
  <c r="C296" i="96"/>
  <c r="C915" i="96"/>
  <c r="C466" i="96"/>
  <c r="C1002" i="96"/>
  <c r="C92" i="96"/>
  <c r="C491" i="96"/>
  <c r="C465" i="96"/>
  <c r="C136" i="96"/>
  <c r="C291" i="96"/>
  <c r="C356" i="96"/>
  <c r="C408" i="96"/>
  <c r="C527" i="96"/>
  <c r="C56" i="96"/>
  <c r="C229" i="96"/>
  <c r="C619" i="96"/>
  <c r="C1050" i="96"/>
  <c r="C121" i="96"/>
  <c r="C449" i="96"/>
  <c r="C1157" i="96"/>
  <c r="C241" i="96"/>
  <c r="C293" i="96"/>
  <c r="C427" i="96"/>
  <c r="C866" i="96"/>
  <c r="C242" i="96"/>
  <c r="C543" i="96"/>
  <c r="C443" i="96"/>
  <c r="C757" i="96"/>
  <c r="C526" i="96"/>
  <c r="C879" i="96"/>
  <c r="C339" i="96"/>
  <c r="C176" i="96"/>
  <c r="C672" i="96"/>
  <c r="C246" i="96"/>
  <c r="C750" i="96"/>
  <c r="C937" i="96"/>
  <c r="C257" i="96"/>
  <c r="C438" i="96"/>
  <c r="C334" i="96"/>
  <c r="C493" i="96"/>
  <c r="C544" i="96"/>
  <c r="C655" i="96"/>
  <c r="C736" i="96"/>
  <c r="C899" i="96"/>
  <c r="C1086" i="96"/>
  <c r="C893" i="96"/>
  <c r="C89" i="96"/>
  <c r="C107" i="96"/>
  <c r="C575" i="96"/>
  <c r="C270" i="96"/>
  <c r="C118" i="96"/>
  <c r="C786" i="96"/>
  <c r="C740" i="96"/>
  <c r="C188" i="96"/>
  <c r="C357" i="96"/>
  <c r="C370" i="96"/>
  <c r="C656" i="96"/>
  <c r="C1062" i="96"/>
  <c r="C458" i="96"/>
  <c r="C1001" i="96"/>
  <c r="C825" i="96"/>
  <c r="C200" i="96"/>
  <c r="C799" i="96"/>
  <c r="C627" i="96"/>
  <c r="C392" i="96"/>
  <c r="C1076" i="96"/>
  <c r="C816" i="96"/>
  <c r="C621" i="96"/>
  <c r="C383" i="96"/>
  <c r="C1045" i="96"/>
  <c r="C1078" i="96"/>
  <c r="C1180" i="96"/>
  <c r="C948" i="96"/>
  <c r="C234" i="96"/>
  <c r="C1141" i="96"/>
  <c r="C380" i="96"/>
  <c r="C919" i="96"/>
  <c r="C1065" i="96"/>
  <c r="C1153" i="96"/>
  <c r="C760" i="96"/>
  <c r="C520" i="96"/>
  <c r="C639" i="96"/>
  <c r="C406" i="96"/>
  <c r="C1156" i="96"/>
  <c r="C413" i="96"/>
  <c r="C460" i="96"/>
  <c r="C1048" i="96"/>
  <c r="C1127" i="96"/>
  <c r="C511" i="96"/>
  <c r="C600" i="96"/>
  <c r="C690" i="96"/>
  <c r="C729" i="96"/>
  <c r="C1162" i="96"/>
  <c r="C762" i="96"/>
  <c r="C699" i="96"/>
  <c r="C343" i="96"/>
  <c r="C195" i="96"/>
  <c r="C558" i="96"/>
  <c r="C1025" i="96"/>
  <c r="C196" i="96"/>
  <c r="C523" i="96"/>
  <c r="C710" i="96"/>
  <c r="C371" i="96"/>
  <c r="C420" i="96"/>
  <c r="C153" i="96"/>
  <c r="C811" i="96"/>
  <c r="C717" i="96"/>
  <c r="C553" i="96"/>
  <c r="C1022" i="96"/>
  <c r="C314" i="96"/>
  <c r="C610" i="96"/>
  <c r="C667" i="96"/>
  <c r="C128" i="96"/>
  <c r="C189" i="96"/>
  <c r="C423" i="96"/>
  <c r="C1103" i="96"/>
  <c r="C4" i="96"/>
  <c r="B6" i="96"/>
  <c r="B8" i="96"/>
  <c r="B10" i="96"/>
  <c r="B14" i="96"/>
  <c r="B15" i="96"/>
  <c r="B16" i="96"/>
  <c r="B17" i="96"/>
  <c r="B18" i="96"/>
  <c r="B21" i="96"/>
  <c r="B22" i="96"/>
  <c r="B23" i="96"/>
  <c r="B24" i="96"/>
  <c r="B25" i="96"/>
  <c r="B27" i="96"/>
  <c r="B28" i="96"/>
  <c r="B29" i="96"/>
  <c r="B30" i="96"/>
  <c r="B33" i="96"/>
  <c r="B34" i="96"/>
  <c r="B35" i="96"/>
  <c r="B37" i="96"/>
  <c r="B39" i="96"/>
  <c r="B40" i="96"/>
  <c r="B41" i="96"/>
  <c r="B43" i="96"/>
  <c r="B44" i="96"/>
  <c r="B45" i="96"/>
  <c r="B46" i="96"/>
  <c r="B48" i="96"/>
  <c r="B49" i="96"/>
  <c r="B50" i="96"/>
  <c r="B51" i="96"/>
  <c r="B52" i="96"/>
  <c r="B53" i="96"/>
  <c r="B54" i="96"/>
  <c r="B55" i="96"/>
  <c r="B57" i="96"/>
  <c r="B58" i="96"/>
  <c r="B59" i="96"/>
  <c r="B60" i="96"/>
  <c r="B61" i="96"/>
  <c r="B63" i="96"/>
  <c r="B65" i="96"/>
  <c r="B66" i="96"/>
  <c r="B67" i="96"/>
  <c r="B69" i="96"/>
  <c r="B70" i="96"/>
  <c r="B72" i="96"/>
  <c r="B73" i="96"/>
  <c r="B74" i="96"/>
  <c r="B76" i="96"/>
  <c r="B78" i="96"/>
  <c r="B79" i="96"/>
  <c r="B80" i="96"/>
  <c r="B81" i="96"/>
  <c r="B82" i="96"/>
  <c r="B85" i="96"/>
  <c r="B88" i="96"/>
  <c r="B90" i="96"/>
  <c r="B93" i="96"/>
  <c r="B94" i="96"/>
  <c r="B95" i="96"/>
  <c r="B96" i="96"/>
  <c r="B98" i="96"/>
  <c r="B100" i="96"/>
  <c r="B102" i="96"/>
  <c r="B103" i="96"/>
  <c r="B104" i="96"/>
  <c r="B105" i="96"/>
  <c r="B108" i="96"/>
  <c r="B109" i="96"/>
  <c r="B112" i="96"/>
  <c r="B113" i="96"/>
  <c r="B114" i="96"/>
  <c r="B119" i="96"/>
  <c r="B122" i="96"/>
  <c r="B124" i="96"/>
  <c r="B126" i="96"/>
  <c r="B127" i="96"/>
  <c r="B134" i="96"/>
  <c r="B137" i="96"/>
  <c r="B138" i="96"/>
  <c r="B139" i="96"/>
  <c r="B140" i="96"/>
  <c r="B141" i="96"/>
  <c r="B142" i="96"/>
  <c r="B143" i="96"/>
  <c r="B144" i="96"/>
  <c r="B149" i="96"/>
  <c r="B150" i="96"/>
  <c r="B152" i="96"/>
  <c r="B154" i="96"/>
  <c r="B155" i="96"/>
  <c r="B156" i="96"/>
  <c r="B157" i="96"/>
  <c r="B158" i="96"/>
  <c r="B159" i="96"/>
  <c r="B160" i="96"/>
  <c r="B161" i="96"/>
  <c r="B163" i="96"/>
  <c r="B164" i="96"/>
  <c r="B167" i="96"/>
  <c r="B168" i="96"/>
  <c r="B169" i="96"/>
  <c r="B170" i="96"/>
  <c r="B173" i="96"/>
  <c r="B174" i="96"/>
  <c r="B175" i="96"/>
  <c r="B177" i="96"/>
  <c r="B178" i="96"/>
  <c r="B179" i="96"/>
  <c r="B181" i="96"/>
  <c r="B183" i="96"/>
  <c r="B186" i="96"/>
  <c r="B187" i="96"/>
  <c r="B190" i="96"/>
  <c r="B191" i="96"/>
  <c r="B192" i="96"/>
  <c r="B193" i="96"/>
  <c r="B194" i="96"/>
  <c r="B197" i="96"/>
  <c r="B198" i="96"/>
  <c r="B199" i="96"/>
  <c r="B202" i="96"/>
  <c r="B204" i="96"/>
  <c r="B205" i="96"/>
  <c r="B206" i="96"/>
  <c r="B208" i="96"/>
  <c r="B209" i="96"/>
  <c r="B210" i="96"/>
  <c r="B211" i="96"/>
  <c r="B212" i="96"/>
  <c r="B213" i="96"/>
  <c r="B214" i="96"/>
  <c r="B215" i="96"/>
  <c r="B216" i="96"/>
  <c r="B218" i="96"/>
  <c r="B219" i="96"/>
  <c r="B220" i="96"/>
  <c r="B223" i="96"/>
  <c r="B224" i="96"/>
  <c r="B225" i="96"/>
  <c r="B226" i="96"/>
  <c r="B227" i="96"/>
  <c r="B230" i="96"/>
  <c r="B232" i="96"/>
  <c r="B233" i="96"/>
  <c r="B235" i="96"/>
  <c r="B236" i="96"/>
  <c r="B237" i="96"/>
  <c r="B238" i="96"/>
  <c r="B239" i="96"/>
  <c r="B240" i="96"/>
  <c r="B243" i="96"/>
  <c r="B244" i="96"/>
  <c r="B245" i="96"/>
  <c r="B247" i="96"/>
  <c r="B248" i="96"/>
  <c r="B249" i="96"/>
  <c r="B250" i="96"/>
  <c r="B251" i="96"/>
  <c r="B252" i="96"/>
  <c r="B253" i="96"/>
  <c r="B254" i="96"/>
  <c r="B255" i="96"/>
  <c r="B256" i="96"/>
  <c r="B260" i="96"/>
  <c r="B261" i="96"/>
  <c r="B262" i="96"/>
  <c r="B263" i="96"/>
  <c r="B264" i="96"/>
  <c r="B265" i="96"/>
  <c r="B266" i="96"/>
  <c r="B267" i="96"/>
  <c r="B268" i="96"/>
  <c r="B269" i="96"/>
  <c r="B271" i="96"/>
  <c r="B273" i="96"/>
  <c r="B274" i="96"/>
  <c r="B276" i="96"/>
  <c r="B277" i="96"/>
  <c r="B281" i="96"/>
  <c r="B284" i="96"/>
  <c r="B285" i="96"/>
  <c r="B286" i="96"/>
  <c r="B287" i="96"/>
  <c r="B288" i="96"/>
  <c r="B289" i="96"/>
  <c r="B290" i="96"/>
  <c r="B292" i="96"/>
  <c r="B294" i="96"/>
  <c r="B295" i="96"/>
  <c r="B298" i="96"/>
  <c r="B300" i="96"/>
  <c r="B301" i="96"/>
  <c r="B303" i="96"/>
  <c r="B304" i="96"/>
  <c r="B306" i="96"/>
  <c r="B307" i="96"/>
  <c r="B309" i="96"/>
  <c r="B311" i="96"/>
  <c r="B312" i="96"/>
  <c r="B313" i="96"/>
  <c r="B316" i="96"/>
  <c r="B317" i="96"/>
  <c r="B318" i="96"/>
  <c r="B319" i="96"/>
  <c r="B320" i="96"/>
  <c r="B321" i="96"/>
  <c r="B322" i="96"/>
  <c r="B323" i="96"/>
  <c r="B324" i="96"/>
  <c r="B325" i="96"/>
  <c r="B326" i="96"/>
  <c r="B328" i="96"/>
  <c r="B329" i="96"/>
  <c r="B331" i="96"/>
  <c r="B332" i="96"/>
  <c r="B333" i="96"/>
  <c r="B335" i="96"/>
  <c r="B337" i="96"/>
  <c r="B338" i="96"/>
  <c r="B340" i="96"/>
  <c r="B341" i="96"/>
  <c r="B344" i="96"/>
  <c r="B345" i="96"/>
  <c r="B346" i="96"/>
  <c r="B347" i="96"/>
  <c r="B348" i="96"/>
  <c r="B349" i="96"/>
  <c r="B350" i="96"/>
  <c r="B351" i="96"/>
  <c r="B352" i="96"/>
  <c r="B353" i="96"/>
  <c r="B355" i="96"/>
  <c r="B358" i="96"/>
  <c r="B359" i="96"/>
  <c r="B360" i="96"/>
  <c r="B361" i="96"/>
  <c r="B363" i="96"/>
  <c r="B364" i="96"/>
  <c r="B365" i="96"/>
  <c r="B366" i="96"/>
  <c r="B367" i="96"/>
  <c r="B372" i="96"/>
  <c r="B373" i="96"/>
  <c r="B374" i="96"/>
  <c r="B376" i="96"/>
  <c r="B377" i="96"/>
  <c r="B378" i="96"/>
  <c r="B382" i="96"/>
  <c r="B386" i="96"/>
  <c r="B387" i="96"/>
  <c r="B388" i="96"/>
  <c r="B390" i="96"/>
  <c r="B393" i="96"/>
  <c r="B394" i="96"/>
  <c r="B395" i="96"/>
  <c r="B396" i="96"/>
  <c r="B400" i="96"/>
  <c r="B403" i="96"/>
  <c r="B407" i="96"/>
  <c r="B410" i="96"/>
  <c r="B411" i="96"/>
  <c r="B414" i="96"/>
  <c r="B415" i="96"/>
  <c r="B416" i="96"/>
  <c r="B417" i="96"/>
  <c r="B418" i="96"/>
  <c r="B419" i="96"/>
  <c r="B421" i="96"/>
  <c r="B424" i="96"/>
  <c r="B425" i="96"/>
  <c r="B426" i="96"/>
  <c r="B428" i="96"/>
  <c r="B431" i="96"/>
  <c r="B432" i="96"/>
  <c r="B433" i="96"/>
  <c r="B434" i="96"/>
  <c r="B435" i="96"/>
  <c r="B437" i="96"/>
  <c r="B439" i="96"/>
  <c r="B440" i="96"/>
  <c r="B441" i="96"/>
  <c r="B442" i="96"/>
  <c r="B444" i="96"/>
  <c r="B447" i="96"/>
  <c r="B448" i="96"/>
  <c r="B451" i="96"/>
  <c r="B452" i="96"/>
  <c r="B453" i="96"/>
  <c r="B454" i="96"/>
  <c r="B455" i="96"/>
  <c r="B457" i="96"/>
  <c r="B459" i="96"/>
  <c r="B461" i="96"/>
  <c r="B462" i="96"/>
  <c r="B463" i="96"/>
  <c r="B467" i="96"/>
  <c r="B468" i="96"/>
  <c r="B469" i="96"/>
  <c r="B470" i="96"/>
  <c r="B472" i="96"/>
  <c r="B473" i="96"/>
  <c r="B474" i="96"/>
  <c r="B475" i="96"/>
  <c r="B476" i="96"/>
  <c r="B477" i="96"/>
  <c r="B480" i="96"/>
  <c r="B481" i="96"/>
  <c r="B482" i="96"/>
  <c r="B483" i="96"/>
  <c r="B484" i="96"/>
  <c r="B485" i="96"/>
  <c r="B486" i="96"/>
  <c r="B487" i="96"/>
  <c r="B488" i="96"/>
  <c r="B489" i="96"/>
  <c r="B490" i="96"/>
  <c r="B492" i="96"/>
  <c r="B495" i="96"/>
  <c r="B499" i="96"/>
  <c r="B500" i="96"/>
  <c r="B501" i="96"/>
  <c r="B502" i="96"/>
  <c r="B506" i="96"/>
  <c r="B508" i="96"/>
  <c r="B509" i="96"/>
  <c r="B510" i="96"/>
  <c r="B512" i="96"/>
  <c r="B513" i="96"/>
  <c r="B515" i="96"/>
  <c r="B516" i="96"/>
  <c r="B518" i="96"/>
  <c r="B521" i="96"/>
  <c r="B522" i="96"/>
  <c r="B524" i="96"/>
  <c r="B525" i="96"/>
  <c r="B528" i="96"/>
  <c r="B529" i="96"/>
  <c r="B530" i="96"/>
  <c r="B531" i="96"/>
  <c r="B532" i="96"/>
  <c r="B533" i="96"/>
  <c r="B534" i="96"/>
  <c r="B535" i="96"/>
  <c r="B536" i="96"/>
  <c r="B538" i="96"/>
  <c r="B540" i="96"/>
  <c r="B541" i="96"/>
  <c r="B542" i="96"/>
  <c r="B546" i="96"/>
  <c r="B547" i="96"/>
  <c r="B548" i="96"/>
  <c r="B549" i="96"/>
  <c r="B550" i="96"/>
  <c r="B554" i="96"/>
  <c r="B555" i="96"/>
  <c r="B556" i="96"/>
  <c r="B559" i="96"/>
  <c r="B560" i="96"/>
  <c r="B561" i="96"/>
  <c r="B562" i="96"/>
  <c r="B566" i="96"/>
  <c r="B567" i="96"/>
  <c r="B568" i="96"/>
  <c r="B569" i="96"/>
  <c r="B570" i="96"/>
  <c r="B572" i="96"/>
  <c r="B573" i="96"/>
  <c r="B578" i="96"/>
  <c r="B579" i="96"/>
  <c r="B580" i="96"/>
  <c r="B581" i="96"/>
  <c r="B582" i="96"/>
  <c r="B584" i="96"/>
  <c r="B585" i="96"/>
  <c r="B586" i="96"/>
  <c r="B589" i="96"/>
  <c r="B591" i="96"/>
  <c r="B592" i="96"/>
  <c r="B593" i="96"/>
  <c r="B594" i="96"/>
  <c r="B595" i="96"/>
  <c r="B597" i="96"/>
  <c r="B598" i="96"/>
  <c r="B599" i="96"/>
  <c r="B602" i="96"/>
  <c r="B603" i="96"/>
  <c r="B604" i="96"/>
  <c r="B605" i="96"/>
  <c r="B607" i="96"/>
  <c r="B608" i="96"/>
  <c r="B612" i="96"/>
  <c r="B613" i="96"/>
  <c r="B614" i="96"/>
  <c r="B615" i="96"/>
  <c r="B616" i="96"/>
  <c r="B617" i="96"/>
  <c r="B618" i="96"/>
  <c r="B622" i="96"/>
  <c r="B623" i="96"/>
  <c r="B624" i="96"/>
  <c r="B625" i="96"/>
  <c r="B626" i="96"/>
  <c r="B628" i="96"/>
  <c r="B629" i="96"/>
  <c r="B630" i="96"/>
  <c r="B631" i="96"/>
  <c r="B632" i="96"/>
  <c r="B633" i="96"/>
  <c r="B635" i="96"/>
  <c r="B636" i="96"/>
  <c r="B637" i="96"/>
  <c r="B638" i="96"/>
  <c r="B641" i="96"/>
  <c r="B642" i="96"/>
  <c r="B643" i="96"/>
  <c r="B644" i="96"/>
  <c r="B646" i="96"/>
  <c r="B650" i="96"/>
  <c r="B652" i="96"/>
  <c r="B653" i="96"/>
  <c r="B658" i="96"/>
  <c r="B659" i="96"/>
  <c r="B660" i="96"/>
  <c r="B661" i="96"/>
  <c r="B662" i="96"/>
  <c r="B663" i="96"/>
  <c r="B665" i="96"/>
  <c r="B668" i="96"/>
  <c r="B670" i="96"/>
  <c r="B671" i="96"/>
  <c r="B673" i="96"/>
  <c r="B676" i="96"/>
  <c r="B677" i="96"/>
  <c r="B678" i="96"/>
  <c r="B679" i="96"/>
  <c r="B680" i="96"/>
  <c r="B681" i="96"/>
  <c r="B682" i="96"/>
  <c r="B683" i="96"/>
  <c r="B684" i="96"/>
  <c r="B685" i="96"/>
  <c r="B686" i="96"/>
  <c r="B687" i="96"/>
  <c r="B688" i="96"/>
  <c r="B691" i="96"/>
  <c r="B692" i="96"/>
  <c r="B693" i="96"/>
  <c r="B695" i="96"/>
  <c r="B696" i="96"/>
  <c r="B697" i="96"/>
  <c r="B701" i="96"/>
  <c r="B702" i="96"/>
  <c r="B703" i="96"/>
  <c r="B704" i="96"/>
  <c r="B705" i="96"/>
  <c r="B706" i="96"/>
  <c r="B707" i="96"/>
  <c r="B709" i="96"/>
  <c r="B711" i="96"/>
  <c r="B713" i="96"/>
  <c r="B714" i="96"/>
  <c r="B715" i="96"/>
  <c r="B719" i="96"/>
  <c r="B720" i="96"/>
  <c r="B721" i="96"/>
  <c r="B722" i="96"/>
  <c r="B723" i="96"/>
  <c r="B724" i="96"/>
  <c r="B725" i="96"/>
  <c r="B726" i="96"/>
  <c r="B727" i="96"/>
  <c r="B728" i="96"/>
  <c r="B731" i="96"/>
  <c r="B732" i="96"/>
  <c r="B734" i="96"/>
  <c r="B735" i="96"/>
  <c r="B737" i="96"/>
  <c r="B739" i="96"/>
  <c r="B741" i="96"/>
  <c r="B742" i="96"/>
  <c r="B743" i="96"/>
  <c r="B744" i="96"/>
  <c r="B745" i="96"/>
  <c r="B746" i="96"/>
  <c r="B747" i="96"/>
  <c r="B749" i="96"/>
  <c r="B751" i="96"/>
  <c r="B752" i="96"/>
  <c r="B754" i="96"/>
  <c r="B755" i="96"/>
  <c r="B758" i="96"/>
  <c r="B761" i="96"/>
  <c r="B763" i="96"/>
  <c r="B764" i="96"/>
  <c r="B765" i="96"/>
  <c r="B766" i="96"/>
  <c r="B767" i="96"/>
  <c r="B768" i="96"/>
  <c r="B769" i="96"/>
  <c r="B771" i="96"/>
  <c r="B773" i="96"/>
  <c r="B774" i="96"/>
  <c r="B776" i="96"/>
  <c r="B777" i="96"/>
  <c r="B778" i="96"/>
  <c r="B779" i="96"/>
  <c r="B780" i="96"/>
  <c r="B781" i="96"/>
  <c r="B782" i="96"/>
  <c r="B783" i="96"/>
  <c r="B787" i="96"/>
  <c r="B789" i="96"/>
  <c r="B790" i="96"/>
  <c r="B791" i="96"/>
  <c r="B792" i="96"/>
  <c r="B793" i="96"/>
  <c r="B794" i="96"/>
  <c r="B796" i="96"/>
  <c r="B797" i="96"/>
  <c r="B798" i="96"/>
  <c r="B802" i="96"/>
  <c r="B803" i="96"/>
  <c r="B804" i="96"/>
  <c r="B805" i="96"/>
  <c r="B806" i="96"/>
  <c r="B808" i="96"/>
  <c r="B809" i="96"/>
  <c r="B810" i="96"/>
  <c r="B814" i="96"/>
  <c r="B815" i="96"/>
  <c r="B817" i="96"/>
  <c r="B818" i="96"/>
  <c r="B819" i="96"/>
  <c r="B820" i="96"/>
  <c r="B823" i="96"/>
  <c r="B824" i="96"/>
  <c r="B826" i="96"/>
  <c r="B827" i="96"/>
  <c r="B829" i="96"/>
  <c r="B830" i="96"/>
  <c r="B831" i="96"/>
  <c r="B833" i="96"/>
  <c r="B835" i="96"/>
  <c r="B836" i="96"/>
  <c r="B837" i="96"/>
  <c r="B838" i="96"/>
  <c r="B839" i="96"/>
  <c r="B840" i="96"/>
  <c r="B841" i="96"/>
  <c r="B842" i="96"/>
  <c r="B843" i="96"/>
  <c r="B844" i="96"/>
  <c r="B845" i="96"/>
  <c r="B846" i="96"/>
  <c r="B847" i="96"/>
  <c r="B848" i="96"/>
  <c r="B849" i="96"/>
  <c r="B851" i="96"/>
  <c r="B852" i="96"/>
  <c r="B853" i="96"/>
  <c r="B854" i="96"/>
  <c r="B855" i="96"/>
  <c r="B856" i="96"/>
  <c r="B857" i="96"/>
  <c r="B858" i="96"/>
  <c r="B859" i="96"/>
  <c r="B860" i="96"/>
  <c r="B861" i="96"/>
  <c r="B862" i="96"/>
  <c r="B863" i="96"/>
  <c r="B864" i="96"/>
  <c r="B865" i="96"/>
  <c r="B867" i="96"/>
  <c r="B868" i="96"/>
  <c r="B869" i="96"/>
  <c r="B870" i="96"/>
  <c r="B871" i="96"/>
  <c r="B872" i="96"/>
  <c r="B873" i="96"/>
  <c r="B875" i="96"/>
  <c r="B876" i="96"/>
  <c r="B877" i="96"/>
  <c r="B878" i="96"/>
  <c r="B880" i="96"/>
  <c r="B882" i="96"/>
  <c r="B885" i="96"/>
  <c r="B887" i="96"/>
  <c r="B888" i="96"/>
  <c r="B889" i="96"/>
  <c r="B892" i="96"/>
  <c r="B894" i="96"/>
  <c r="B895" i="96"/>
  <c r="B896" i="96"/>
  <c r="B897" i="96"/>
  <c r="B898" i="96"/>
  <c r="B901" i="96"/>
  <c r="B903" i="96"/>
  <c r="B904" i="96"/>
  <c r="B906" i="96"/>
  <c r="B907" i="96"/>
  <c r="B908" i="96"/>
  <c r="B909" i="96"/>
  <c r="B910" i="96"/>
  <c r="B916" i="96"/>
  <c r="B917" i="96"/>
  <c r="B918" i="96"/>
  <c r="B920" i="96"/>
  <c r="B921" i="96"/>
  <c r="B922" i="96"/>
  <c r="B924" i="96"/>
  <c r="B925" i="96"/>
  <c r="B926" i="96"/>
  <c r="B927" i="96"/>
  <c r="B928" i="96"/>
  <c r="B929" i="96"/>
  <c r="B930" i="96"/>
  <c r="B931" i="96"/>
  <c r="B932" i="96"/>
  <c r="B933" i="96"/>
  <c r="B934" i="96"/>
  <c r="B935" i="96"/>
  <c r="B936" i="96"/>
  <c r="B938" i="96"/>
  <c r="B939" i="96"/>
  <c r="B940" i="96"/>
  <c r="B941" i="96"/>
  <c r="B942" i="96"/>
  <c r="B943" i="96"/>
  <c r="B944" i="96"/>
  <c r="B946" i="96"/>
  <c r="B951" i="96"/>
  <c r="B952" i="96"/>
  <c r="B954" i="96"/>
  <c r="B955" i="96"/>
  <c r="B956" i="96"/>
  <c r="B957" i="96"/>
  <c r="B958" i="96"/>
  <c r="B960" i="96"/>
  <c r="B961" i="96"/>
  <c r="B962" i="96"/>
  <c r="B963" i="96"/>
  <c r="B964" i="96"/>
  <c r="B965" i="96"/>
  <c r="B966" i="96"/>
  <c r="B967" i="96"/>
  <c r="B968" i="96"/>
  <c r="B969" i="96"/>
  <c r="B970" i="96"/>
  <c r="B971" i="96"/>
  <c r="B973" i="96"/>
  <c r="B974" i="96"/>
  <c r="B975" i="96"/>
  <c r="B977" i="96"/>
  <c r="B978" i="96"/>
  <c r="B979" i="96"/>
  <c r="B980" i="96"/>
  <c r="B981" i="96"/>
  <c r="B982" i="96"/>
  <c r="B983" i="96"/>
  <c r="B984" i="96"/>
  <c r="B987" i="96"/>
  <c r="B991" i="96"/>
  <c r="B992" i="96"/>
  <c r="B993" i="96"/>
  <c r="B994" i="96"/>
  <c r="B995" i="96"/>
  <c r="B996" i="96"/>
  <c r="B997" i="96"/>
  <c r="B998" i="96"/>
  <c r="B999" i="96"/>
  <c r="B1000" i="96"/>
  <c r="B1003" i="96"/>
  <c r="B1004" i="96"/>
  <c r="B1005" i="96"/>
  <c r="B1006" i="96"/>
  <c r="B1007" i="96"/>
  <c r="B1008" i="96"/>
  <c r="B1010" i="96"/>
  <c r="B1011" i="96"/>
  <c r="B1012" i="96"/>
  <c r="B1013" i="96"/>
  <c r="B1014" i="96"/>
  <c r="B1015" i="96"/>
  <c r="B1016" i="96"/>
  <c r="B1018" i="96"/>
  <c r="B1019" i="96"/>
  <c r="B1020" i="96"/>
  <c r="B1023" i="96"/>
  <c r="B1024" i="96"/>
  <c r="B1026" i="96"/>
  <c r="B1027" i="96"/>
  <c r="B1028" i="96"/>
  <c r="B1029" i="96"/>
  <c r="B1030" i="96"/>
  <c r="B1033" i="96"/>
  <c r="B1036" i="96"/>
  <c r="B1037" i="96"/>
  <c r="B1038" i="96"/>
  <c r="B1039" i="96"/>
  <c r="B1040" i="96"/>
  <c r="B1041" i="96"/>
  <c r="B1043" i="96"/>
  <c r="B1044" i="96"/>
  <c r="B1049" i="96"/>
  <c r="B1051" i="96"/>
  <c r="B1054" i="96"/>
  <c r="B1055" i="96"/>
  <c r="B1056" i="96"/>
  <c r="B1057" i="96"/>
  <c r="B1058" i="96"/>
  <c r="B1059" i="96"/>
  <c r="B1063" i="96"/>
  <c r="B1064" i="96"/>
  <c r="B1066" i="96"/>
  <c r="B1067" i="96"/>
  <c r="B1068" i="96"/>
  <c r="B1070" i="96"/>
  <c r="B1073" i="96"/>
  <c r="B1077" i="96"/>
  <c r="B1079" i="96"/>
  <c r="B1080" i="96"/>
  <c r="B1081" i="96"/>
  <c r="B1082" i="96"/>
  <c r="B1085" i="96"/>
  <c r="B1087" i="96"/>
  <c r="B1088" i="96"/>
  <c r="B1089" i="96"/>
  <c r="B1090" i="96"/>
  <c r="B1091" i="96"/>
  <c r="B1092" i="96"/>
  <c r="B1093" i="96"/>
  <c r="B1094" i="96"/>
  <c r="B1097" i="96"/>
  <c r="B1098" i="96"/>
  <c r="B1099" i="96"/>
  <c r="B1100" i="96"/>
  <c r="B1101" i="96"/>
  <c r="B1104" i="96"/>
  <c r="B1105" i="96"/>
  <c r="B1106" i="96"/>
  <c r="B1107" i="96"/>
  <c r="B1108" i="96"/>
  <c r="B1109" i="96"/>
  <c r="B1110" i="96"/>
  <c r="B1111" i="96"/>
  <c r="B1112" i="96"/>
  <c r="B1113" i="96"/>
  <c r="B1114" i="96"/>
  <c r="B1115" i="96"/>
  <c r="B1116" i="96"/>
  <c r="B1118" i="96"/>
  <c r="B1117" i="96"/>
  <c r="B1119" i="96"/>
  <c r="B1121" i="96"/>
  <c r="B1122" i="96"/>
  <c r="B1124" i="96"/>
  <c r="B1128" i="96"/>
  <c r="B1131" i="96"/>
  <c r="B1132" i="96"/>
  <c r="B1133" i="96"/>
  <c r="B1134" i="96"/>
  <c r="B1136" i="96"/>
  <c r="B1137" i="96"/>
  <c r="B1138" i="96"/>
  <c r="B1140" i="96"/>
  <c r="B1142" i="96"/>
  <c r="B1143" i="96"/>
  <c r="B1144" i="96"/>
  <c r="B1146" i="96"/>
  <c r="B1148" i="96"/>
  <c r="B1149" i="96"/>
  <c r="B1150" i="96"/>
  <c r="B1152" i="96"/>
  <c r="B1155" i="96"/>
  <c r="B1159" i="96"/>
  <c r="B1161" i="96"/>
  <c r="B1163" i="96"/>
  <c r="B1165" i="96"/>
  <c r="B1166" i="96"/>
  <c r="B1167" i="96"/>
  <c r="B1168" i="96"/>
  <c r="B1169" i="96"/>
  <c r="B1170" i="96"/>
  <c r="B1171" i="96"/>
  <c r="B1172" i="96"/>
  <c r="B1173" i="96"/>
  <c r="B1175" i="96"/>
  <c r="B1176" i="96"/>
  <c r="B1177" i="96"/>
  <c r="B1178" i="96"/>
  <c r="B1179" i="96"/>
  <c r="B1181" i="96"/>
  <c r="B1182" i="96"/>
  <c r="B1183" i="96"/>
  <c r="B1184" i="96"/>
  <c r="B1185" i="96"/>
  <c r="B1186" i="96"/>
  <c r="B1187" i="96"/>
  <c r="B772" i="96"/>
  <c r="B519" i="96"/>
  <c r="B640" i="96"/>
  <c r="B812" i="96"/>
  <c r="B146" i="96"/>
  <c r="B217" i="96"/>
  <c r="B71" i="96"/>
  <c r="B84" i="96"/>
  <c r="B116" i="96"/>
  <c r="B117" i="96"/>
  <c r="B130" i="96"/>
  <c r="B258" i="96"/>
  <c r="B275" i="96"/>
  <c r="B409" i="96"/>
  <c r="B478" i="96"/>
  <c r="B497" i="96"/>
  <c r="B557" i="96"/>
  <c r="B689" i="96"/>
  <c r="B886" i="96"/>
  <c r="B949" i="96"/>
  <c r="B507" i="96"/>
  <c r="B315" i="96"/>
  <c r="B296" i="96"/>
  <c r="B915" i="96"/>
  <c r="B466" i="96"/>
  <c r="B1002" i="96"/>
  <c r="B92" i="96"/>
  <c r="B491" i="96"/>
  <c r="B465" i="96"/>
  <c r="B136" i="96"/>
  <c r="B291" i="96"/>
  <c r="B356" i="96"/>
  <c r="B408" i="96"/>
  <c r="B527" i="96"/>
  <c r="B56" i="96"/>
  <c r="B229" i="96"/>
  <c r="B619" i="96"/>
  <c r="B1050" i="96"/>
  <c r="B121" i="96"/>
  <c r="B449" i="96"/>
  <c r="B1157" i="96"/>
  <c r="B241" i="96"/>
  <c r="B293" i="96"/>
  <c r="B427" i="96"/>
  <c r="B866" i="96"/>
  <c r="B242" i="96"/>
  <c r="B543" i="96"/>
  <c r="B443" i="96"/>
  <c r="B757" i="96"/>
  <c r="B526" i="96"/>
  <c r="B879" i="96"/>
  <c r="B339" i="96"/>
  <c r="B176" i="96"/>
  <c r="B672" i="96"/>
  <c r="B246" i="96"/>
  <c r="B750" i="96"/>
  <c r="B937" i="96"/>
  <c r="B257" i="96"/>
  <c r="B438" i="96"/>
  <c r="B334" i="96"/>
  <c r="B493" i="96"/>
  <c r="B544" i="96"/>
  <c r="B655" i="96"/>
  <c r="B736" i="96"/>
  <c r="B899" i="96"/>
  <c r="B1086" i="96"/>
  <c r="B893" i="96"/>
  <c r="B89" i="96"/>
  <c r="B107" i="96"/>
  <c r="B575" i="96"/>
  <c r="B270" i="96"/>
  <c r="B118" i="96"/>
  <c r="B786" i="96"/>
  <c r="B740" i="96"/>
  <c r="B188" i="96"/>
  <c r="B357" i="96"/>
  <c r="B370" i="96"/>
  <c r="B656" i="96"/>
  <c r="B1062" i="96"/>
  <c r="B458" i="96"/>
  <c r="B1001" i="96"/>
  <c r="B825" i="96"/>
  <c r="B200" i="96"/>
  <c r="B799" i="96"/>
  <c r="B627" i="96"/>
  <c r="B392" i="96"/>
  <c r="B1076" i="96"/>
  <c r="B816" i="96"/>
  <c r="B621" i="96"/>
  <c r="B383" i="96"/>
  <c r="B1045" i="96"/>
  <c r="B1078" i="96"/>
  <c r="B1180" i="96"/>
  <c r="B948" i="96"/>
  <c r="B234" i="96"/>
  <c r="B1141" i="96"/>
  <c r="B380" i="96"/>
  <c r="B919" i="96"/>
  <c r="B1065" i="96"/>
  <c r="B1153" i="96"/>
  <c r="B760" i="96"/>
  <c r="B520" i="96"/>
  <c r="B639" i="96"/>
  <c r="B406" i="96"/>
  <c r="B1156" i="96"/>
  <c r="B413" i="96"/>
  <c r="B460" i="96"/>
  <c r="B1048" i="96"/>
  <c r="B1127" i="96"/>
  <c r="B511" i="96"/>
  <c r="B600" i="96"/>
  <c r="B690" i="96"/>
  <c r="B729" i="96"/>
  <c r="B1162" i="96"/>
  <c r="B762" i="96"/>
  <c r="B699" i="96"/>
  <c r="B343" i="96"/>
  <c r="B195" i="96"/>
  <c r="B558" i="96"/>
  <c r="B1025" i="96"/>
  <c r="B196" i="96"/>
  <c r="B523" i="96"/>
  <c r="B710" i="96"/>
  <c r="B371" i="96"/>
  <c r="B420" i="96"/>
  <c r="B153" i="96"/>
  <c r="B811" i="96"/>
  <c r="B717" i="96"/>
  <c r="B553" i="96"/>
  <c r="B1022" i="96"/>
  <c r="B314" i="96"/>
  <c r="B610" i="96"/>
  <c r="B667" i="96"/>
  <c r="B128" i="96"/>
  <c r="B189" i="96"/>
  <c r="B423" i="96"/>
  <c r="B1103" i="96"/>
  <c r="B4" i="96"/>
  <c r="B2" i="96"/>
  <c r="T772" i="96"/>
  <c r="T519" i="96"/>
  <c r="T640" i="96"/>
  <c r="T812" i="96"/>
  <c r="T146" i="96"/>
  <c r="T217" i="96"/>
  <c r="T71" i="96"/>
  <c r="T84" i="96"/>
  <c r="T116" i="96"/>
  <c r="T117" i="96"/>
  <c r="T130" i="96"/>
  <c r="T258" i="96"/>
  <c r="T275" i="96"/>
  <c r="T409" i="96"/>
  <c r="T478" i="96"/>
  <c r="T497" i="96"/>
  <c r="T557" i="96"/>
  <c r="T689" i="96"/>
  <c r="T886" i="96"/>
  <c r="T949" i="96"/>
  <c r="T507" i="96"/>
  <c r="T315" i="96"/>
  <c r="T296" i="96"/>
  <c r="T915" i="96"/>
  <c r="T466" i="96"/>
  <c r="T1002" i="96"/>
  <c r="T92" i="96"/>
  <c r="T491" i="96"/>
  <c r="T465" i="96"/>
  <c r="T136" i="96"/>
  <c r="T291" i="96"/>
  <c r="T356" i="96"/>
  <c r="T408" i="96"/>
  <c r="T527" i="96"/>
  <c r="T56" i="96"/>
  <c r="T229" i="96"/>
  <c r="T619" i="96"/>
  <c r="T1050" i="96"/>
  <c r="T121" i="96"/>
  <c r="T449" i="96"/>
  <c r="T1157" i="96"/>
  <c r="T241" i="96"/>
  <c r="T293" i="96"/>
  <c r="T427" i="96"/>
  <c r="T866" i="96"/>
  <c r="T242" i="96"/>
  <c r="T543" i="96"/>
  <c r="T443" i="96"/>
  <c r="T757" i="96"/>
  <c r="T526" i="96"/>
  <c r="T879" i="96"/>
  <c r="T339" i="96"/>
  <c r="T176" i="96"/>
  <c r="T672" i="96"/>
  <c r="T246" i="96"/>
  <c r="T750" i="96"/>
  <c r="T937" i="96"/>
  <c r="T257" i="96"/>
  <c r="T438" i="96"/>
  <c r="T334" i="96"/>
  <c r="T493" i="96"/>
  <c r="T544" i="96"/>
  <c r="T655" i="96"/>
  <c r="T736" i="96"/>
  <c r="T1086" i="96"/>
  <c r="T893" i="96"/>
  <c r="T89" i="96"/>
  <c r="T107" i="96"/>
  <c r="T575" i="96"/>
  <c r="T270" i="96"/>
  <c r="T118" i="96"/>
  <c r="T786" i="96"/>
  <c r="T740" i="96"/>
  <c r="T188" i="96"/>
  <c r="T357" i="96"/>
  <c r="T370" i="96"/>
  <c r="T656" i="96"/>
  <c r="T1062" i="96"/>
  <c r="T458" i="96"/>
  <c r="T1001" i="96"/>
  <c r="T825" i="96"/>
  <c r="T200" i="96"/>
  <c r="T799" i="96"/>
  <c r="T627" i="96"/>
  <c r="T392" i="96"/>
  <c r="T1076" i="96"/>
  <c r="T816" i="96"/>
  <c r="T621" i="96"/>
  <c r="T383" i="96"/>
  <c r="T1045" i="96"/>
  <c r="T1078" i="96"/>
  <c r="T1180" i="96"/>
  <c r="T948" i="96"/>
  <c r="T234" i="96"/>
  <c r="T1141" i="96"/>
  <c r="T380" i="96"/>
  <c r="T919" i="96"/>
  <c r="T1065" i="96"/>
  <c r="T1153" i="96"/>
  <c r="T760" i="96"/>
  <c r="T520" i="96"/>
  <c r="T639" i="96"/>
  <c r="T406" i="96"/>
  <c r="T1156" i="96"/>
  <c r="T413" i="96"/>
  <c r="T460" i="96"/>
  <c r="T1048" i="96"/>
  <c r="T1127" i="96"/>
  <c r="T511" i="96"/>
  <c r="T600" i="96"/>
  <c r="T690" i="96"/>
  <c r="T729" i="96"/>
  <c r="T1162" i="96"/>
  <c r="T762" i="96"/>
  <c r="T699" i="96"/>
  <c r="T343" i="96"/>
  <c r="T195" i="96"/>
  <c r="T558" i="96"/>
  <c r="T1025" i="96"/>
  <c r="T196" i="96"/>
  <c r="T523" i="96"/>
  <c r="T710" i="96"/>
  <c r="T371" i="96"/>
  <c r="T420" i="96"/>
  <c r="T153" i="96"/>
  <c r="T811" i="96"/>
  <c r="T717" i="96"/>
  <c r="T553" i="96"/>
  <c r="T1022" i="96"/>
  <c r="T314" i="96"/>
  <c r="T610" i="96"/>
  <c r="T667" i="96"/>
  <c r="T128" i="96"/>
  <c r="T189" i="96"/>
  <c r="T423" i="96"/>
  <c r="T1103" i="96"/>
  <c r="T4" i="96"/>
  <c r="S772" i="96"/>
  <c r="S519" i="96"/>
  <c r="S640" i="96"/>
  <c r="S812" i="96"/>
  <c r="S146" i="96"/>
  <c r="S217" i="96"/>
  <c r="S71" i="96"/>
  <c r="S84" i="96"/>
  <c r="S116" i="96"/>
  <c r="S117" i="96"/>
  <c r="S130" i="96"/>
  <c r="S258" i="96"/>
  <c r="S275" i="96"/>
  <c r="S409" i="96"/>
  <c r="S478" i="96"/>
  <c r="S497" i="96"/>
  <c r="S557" i="96"/>
  <c r="S689" i="96"/>
  <c r="S886" i="96"/>
  <c r="S949" i="96"/>
  <c r="S507" i="96"/>
  <c r="S315" i="96"/>
  <c r="S296" i="96"/>
  <c r="S915" i="96"/>
  <c r="S466" i="96"/>
  <c r="S1002" i="96"/>
  <c r="S92" i="96"/>
  <c r="S491" i="96"/>
  <c r="S465" i="96"/>
  <c r="S136" i="96"/>
  <c r="S291" i="96"/>
  <c r="S356" i="96"/>
  <c r="S408" i="96"/>
  <c r="S527" i="96"/>
  <c r="S56" i="96"/>
  <c r="S229" i="96"/>
  <c r="S619" i="96"/>
  <c r="S1050" i="96"/>
  <c r="S121" i="96"/>
  <c r="S449" i="96"/>
  <c r="S1157" i="96"/>
  <c r="S241" i="96"/>
  <c r="S293" i="96"/>
  <c r="S427" i="96"/>
  <c r="S866" i="96"/>
  <c r="S242" i="96"/>
  <c r="S543" i="96"/>
  <c r="S443" i="96"/>
  <c r="S757" i="96"/>
  <c r="S526" i="96"/>
  <c r="S879" i="96"/>
  <c r="S339" i="96"/>
  <c r="S176" i="96"/>
  <c r="S672" i="96"/>
  <c r="S246" i="96"/>
  <c r="S750" i="96"/>
  <c r="S937" i="96"/>
  <c r="S257" i="96"/>
  <c r="S438" i="96"/>
  <c r="S334" i="96"/>
  <c r="S493" i="96"/>
  <c r="S544" i="96"/>
  <c r="S655" i="96"/>
  <c r="S736" i="96"/>
  <c r="S1086" i="96"/>
  <c r="S893" i="96"/>
  <c r="S89" i="96"/>
  <c r="S107" i="96"/>
  <c r="S575" i="96"/>
  <c r="S270" i="96"/>
  <c r="S118" i="96"/>
  <c r="S786" i="96"/>
  <c r="S740" i="96"/>
  <c r="S188" i="96"/>
  <c r="S357" i="96"/>
  <c r="S370" i="96"/>
  <c r="S656" i="96"/>
  <c r="S1062" i="96"/>
  <c r="S458" i="96"/>
  <c r="S1001" i="96"/>
  <c r="S825" i="96"/>
  <c r="S200" i="96"/>
  <c r="S799" i="96"/>
  <c r="S627" i="96"/>
  <c r="S392" i="96"/>
  <c r="S1076" i="96"/>
  <c r="S816" i="96"/>
  <c r="S621" i="96"/>
  <c r="S383" i="96"/>
  <c r="S1045" i="96"/>
  <c r="S1078" i="96"/>
  <c r="S1180" i="96"/>
  <c r="S948" i="96"/>
  <c r="S234" i="96"/>
  <c r="S1141" i="96"/>
  <c r="S380" i="96"/>
  <c r="S919" i="96"/>
  <c r="S1065" i="96"/>
  <c r="S1153" i="96"/>
  <c r="S760" i="96"/>
  <c r="S520" i="96"/>
  <c r="S639" i="96"/>
  <c r="S406" i="96"/>
  <c r="S1156" i="96"/>
  <c r="S413" i="96"/>
  <c r="S460" i="96"/>
  <c r="S1048" i="96"/>
  <c r="S1127" i="96"/>
  <c r="S511" i="96"/>
  <c r="S600" i="96"/>
  <c r="S690" i="96"/>
  <c r="S729" i="96"/>
  <c r="S1162" i="96"/>
  <c r="S762" i="96"/>
  <c r="S699" i="96"/>
  <c r="S343" i="96"/>
  <c r="S195" i="96"/>
  <c r="S558" i="96"/>
  <c r="S1025" i="96"/>
  <c r="S196" i="96"/>
  <c r="S523" i="96"/>
  <c r="S710" i="96"/>
  <c r="S371" i="96"/>
  <c r="S420" i="96"/>
  <c r="S153" i="96"/>
  <c r="S811" i="96"/>
  <c r="S717" i="96"/>
  <c r="S553" i="96"/>
  <c r="S1022" i="96"/>
  <c r="S314" i="96"/>
  <c r="S610" i="96"/>
  <c r="S667" i="96"/>
  <c r="S128" i="96"/>
  <c r="S189" i="96"/>
  <c r="S423" i="96"/>
  <c r="S1103" i="96"/>
  <c r="S4" i="96"/>
  <c r="R772" i="96"/>
  <c r="R519" i="96"/>
  <c r="R640" i="96"/>
  <c r="R812" i="96"/>
  <c r="R146" i="96"/>
  <c r="R217" i="96"/>
  <c r="R71" i="96"/>
  <c r="R84" i="96"/>
  <c r="R116" i="96"/>
  <c r="R117" i="96"/>
  <c r="R130" i="96"/>
  <c r="R258" i="96"/>
  <c r="R275" i="96"/>
  <c r="R409" i="96"/>
  <c r="R478" i="96"/>
  <c r="R497" i="96"/>
  <c r="R557" i="96"/>
  <c r="R689" i="96"/>
  <c r="R886" i="96"/>
  <c r="R949" i="96"/>
  <c r="R507" i="96"/>
  <c r="R315" i="96"/>
  <c r="R296" i="96"/>
  <c r="R915" i="96"/>
  <c r="R466" i="96"/>
  <c r="R1002" i="96"/>
  <c r="R92" i="96"/>
  <c r="R491" i="96"/>
  <c r="R465" i="96"/>
  <c r="R136" i="96"/>
  <c r="R291" i="96"/>
  <c r="R356" i="96"/>
  <c r="R408" i="96"/>
  <c r="R527" i="96"/>
  <c r="R56" i="96"/>
  <c r="R229" i="96"/>
  <c r="R619" i="96"/>
  <c r="R1050" i="96"/>
  <c r="R121" i="96"/>
  <c r="R449" i="96"/>
  <c r="R1157" i="96"/>
  <c r="R241" i="96"/>
  <c r="R293" i="96"/>
  <c r="R427" i="96"/>
  <c r="R866" i="96"/>
  <c r="R242" i="96"/>
  <c r="R543" i="96"/>
  <c r="R443" i="96"/>
  <c r="R757" i="96"/>
  <c r="R526" i="96"/>
  <c r="R879" i="96"/>
  <c r="R339" i="96"/>
  <c r="R176" i="96"/>
  <c r="R672" i="96"/>
  <c r="R246" i="96"/>
  <c r="R750" i="96"/>
  <c r="R937" i="96"/>
  <c r="R257" i="96"/>
  <c r="R438" i="96"/>
  <c r="R334" i="96"/>
  <c r="R493" i="96"/>
  <c r="R544" i="96"/>
  <c r="R655" i="96"/>
  <c r="R736" i="96"/>
  <c r="R1086" i="96"/>
  <c r="R893" i="96"/>
  <c r="R89" i="96"/>
  <c r="R107" i="96"/>
  <c r="R575" i="96"/>
  <c r="R270" i="96"/>
  <c r="R118" i="96"/>
  <c r="R786" i="96"/>
  <c r="R740" i="96"/>
  <c r="R188" i="96"/>
  <c r="R357" i="96"/>
  <c r="R370" i="96"/>
  <c r="R656" i="96"/>
  <c r="R1062" i="96"/>
  <c r="R458" i="96"/>
  <c r="R1001" i="96"/>
  <c r="R825" i="96"/>
  <c r="R200" i="96"/>
  <c r="R799" i="96"/>
  <c r="R627" i="96"/>
  <c r="R392" i="96"/>
  <c r="R1076" i="96"/>
  <c r="R816" i="96"/>
  <c r="R621" i="96"/>
  <c r="R383" i="96"/>
  <c r="R1045" i="96"/>
  <c r="R1078" i="96"/>
  <c r="R1180" i="96"/>
  <c r="R948" i="96"/>
  <c r="R234" i="96"/>
  <c r="R1141" i="96"/>
  <c r="R380" i="96"/>
  <c r="R919" i="96"/>
  <c r="R1065" i="96"/>
  <c r="R1153" i="96"/>
  <c r="R760" i="96"/>
  <c r="R520" i="96"/>
  <c r="R639" i="96"/>
  <c r="R406" i="96"/>
  <c r="R1156" i="96"/>
  <c r="R413" i="96"/>
  <c r="R460" i="96"/>
  <c r="R1048" i="96"/>
  <c r="R1127" i="96"/>
  <c r="R511" i="96"/>
  <c r="R600" i="96"/>
  <c r="R690" i="96"/>
  <c r="R729" i="96"/>
  <c r="R1162" i="96"/>
  <c r="R762" i="96"/>
  <c r="R699" i="96"/>
  <c r="R343" i="96"/>
  <c r="R195" i="96"/>
  <c r="R558" i="96"/>
  <c r="R1025" i="96"/>
  <c r="R196" i="96"/>
  <c r="R523" i="96"/>
  <c r="R710" i="96"/>
  <c r="R371" i="96"/>
  <c r="R420" i="96"/>
  <c r="R153" i="96"/>
  <c r="R811" i="96"/>
  <c r="R717" i="96"/>
  <c r="R553" i="96"/>
  <c r="R1022" i="96"/>
  <c r="R314" i="96"/>
  <c r="R610" i="96"/>
  <c r="R667" i="96"/>
  <c r="R128" i="96"/>
  <c r="R189" i="96"/>
  <c r="R423" i="96"/>
  <c r="R1103" i="96"/>
  <c r="R4" i="96"/>
  <c r="Q772" i="96"/>
  <c r="Q519" i="96"/>
  <c r="Q640" i="96"/>
  <c r="Q812" i="96"/>
  <c r="Q146" i="96"/>
  <c r="Q217" i="96"/>
  <c r="Q71" i="96"/>
  <c r="Q84" i="96"/>
  <c r="Q116" i="96"/>
  <c r="Q117" i="96"/>
  <c r="Q130" i="96"/>
  <c r="Q258" i="96"/>
  <c r="Q275" i="96"/>
  <c r="Q409" i="96"/>
  <c r="Q478" i="96"/>
  <c r="Q497" i="96"/>
  <c r="Q557" i="96"/>
  <c r="Q689" i="96"/>
  <c r="Q886" i="96"/>
  <c r="Q949" i="96"/>
  <c r="Q507" i="96"/>
  <c r="Q315" i="96"/>
  <c r="Q296" i="96"/>
  <c r="Q915" i="96"/>
  <c r="Q466" i="96"/>
  <c r="Q1002" i="96"/>
  <c r="Q92" i="96"/>
  <c r="Q491" i="96"/>
  <c r="Q465" i="96"/>
  <c r="Q136" i="96"/>
  <c r="Q291" i="96"/>
  <c r="Q356" i="96"/>
  <c r="Q408" i="96"/>
  <c r="Q527" i="96"/>
  <c r="Q56" i="96"/>
  <c r="Q229" i="96"/>
  <c r="Q619" i="96"/>
  <c r="Q1050" i="96"/>
  <c r="Q121" i="96"/>
  <c r="Q449" i="96"/>
  <c r="Q1157" i="96"/>
  <c r="Q241" i="96"/>
  <c r="Q293" i="96"/>
  <c r="Q427" i="96"/>
  <c r="Q866" i="96"/>
  <c r="Q242" i="96"/>
  <c r="Q543" i="96"/>
  <c r="Q443" i="96"/>
  <c r="Q757" i="96"/>
  <c r="Q526" i="96"/>
  <c r="Q879" i="96"/>
  <c r="Q339" i="96"/>
  <c r="Q176" i="96"/>
  <c r="Q672" i="96"/>
  <c r="Q246" i="96"/>
  <c r="Q750" i="96"/>
  <c r="Q937" i="96"/>
  <c r="Q257" i="96"/>
  <c r="Q438" i="96"/>
  <c r="Q334" i="96"/>
  <c r="Q493" i="96"/>
  <c r="Q544" i="96"/>
  <c r="Q655" i="96"/>
  <c r="Q736" i="96"/>
  <c r="Q899" i="96"/>
  <c r="Q1086" i="96"/>
  <c r="Q893" i="96"/>
  <c r="Q89" i="96"/>
  <c r="Q107" i="96"/>
  <c r="Q575" i="96"/>
  <c r="Q270" i="96"/>
  <c r="Q118" i="96"/>
  <c r="Q786" i="96"/>
  <c r="Q740" i="96"/>
  <c r="Q188" i="96"/>
  <c r="Q357" i="96"/>
  <c r="Q370" i="96"/>
  <c r="Q656" i="96"/>
  <c r="Q1062" i="96"/>
  <c r="Q458" i="96"/>
  <c r="Q1001" i="96"/>
  <c r="Q825" i="96"/>
  <c r="Q200" i="96"/>
  <c r="Q799" i="96"/>
  <c r="Q627" i="96"/>
  <c r="Q392" i="96"/>
  <c r="Q1076" i="96"/>
  <c r="Q816" i="96"/>
  <c r="Q621" i="96"/>
  <c r="Q383" i="96"/>
  <c r="Q1045" i="96"/>
  <c r="Q1078" i="96"/>
  <c r="Q1180" i="96"/>
  <c r="Q948" i="96"/>
  <c r="Q234" i="96"/>
  <c r="Q1141" i="96"/>
  <c r="Q380" i="96"/>
  <c r="Q919" i="96"/>
  <c r="Q1065" i="96"/>
  <c r="Q1153" i="96"/>
  <c r="Q760" i="96"/>
  <c r="Q520" i="96"/>
  <c r="Q639" i="96"/>
  <c r="Q406" i="96"/>
  <c r="Q1156" i="96"/>
  <c r="Q413" i="96"/>
  <c r="Q460" i="96"/>
  <c r="Q1048" i="96"/>
  <c r="Q1127" i="96"/>
  <c r="Q511" i="96"/>
  <c r="Q600" i="96"/>
  <c r="Q690" i="96"/>
  <c r="Q729" i="96"/>
  <c r="Q1162" i="96"/>
  <c r="Q762" i="96"/>
  <c r="Q699" i="96"/>
  <c r="Q343" i="96"/>
  <c r="Q195" i="96"/>
  <c r="Q558" i="96"/>
  <c r="Q1025" i="96"/>
  <c r="Q196" i="96"/>
  <c r="Q523" i="96"/>
  <c r="Q710" i="96"/>
  <c r="Q371" i="96"/>
  <c r="Q420" i="96"/>
  <c r="Q153" i="96"/>
  <c r="Q811" i="96"/>
  <c r="Q717" i="96"/>
  <c r="Q553" i="96"/>
  <c r="Q1022" i="96"/>
  <c r="Q314" i="96"/>
  <c r="Q610" i="96"/>
  <c r="Q667" i="96"/>
  <c r="Q128" i="96"/>
  <c r="Q189" i="96"/>
  <c r="Q423" i="96"/>
  <c r="Q1103" i="96"/>
  <c r="Q4" i="96"/>
  <c r="C216" i="11372"/>
  <c r="E216" i="11372" s="1"/>
  <c r="M216" i="11372"/>
  <c r="P216" i="11372" s="1"/>
  <c r="Q216" i="11372"/>
  <c r="R216" i="11372"/>
  <c r="S216" i="11372"/>
  <c r="T216" i="11372"/>
  <c r="C28" i="11372"/>
  <c r="D28" i="11372" s="1"/>
  <c r="M28" i="11372"/>
  <c r="P28" i="11372" s="1"/>
  <c r="Q28" i="11372"/>
  <c r="R28" i="11372"/>
  <c r="S28" i="11372"/>
  <c r="T28" i="11372"/>
  <c r="C88" i="11372"/>
  <c r="E88" i="11372" s="1"/>
  <c r="M88" i="11372"/>
  <c r="P88" i="11372" s="1"/>
  <c r="N88" i="11372"/>
  <c r="Q88" i="11372"/>
  <c r="R88" i="11372"/>
  <c r="S88" i="11372"/>
  <c r="T88" i="11372"/>
  <c r="T2" i="11372"/>
  <c r="S2" i="11372"/>
  <c r="R2" i="11372"/>
  <c r="Q2" i="11372"/>
  <c r="M2" i="11372"/>
  <c r="P2" i="11372" s="1"/>
  <c r="N2" i="11372"/>
  <c r="C2" i="11372"/>
  <c r="E2" i="11372" s="1"/>
  <c r="T33" i="11372"/>
  <c r="S33" i="11372"/>
  <c r="R33" i="11372"/>
  <c r="Q33" i="11372"/>
  <c r="M33" i="11372"/>
  <c r="P33" i="11372" s="1"/>
  <c r="N33" i="11372"/>
  <c r="C33" i="11372"/>
  <c r="D33" i="11372" s="1"/>
  <c r="T140" i="11372"/>
  <c r="S140" i="11372"/>
  <c r="R140" i="11372"/>
  <c r="Q140" i="11372"/>
  <c r="M140" i="11372"/>
  <c r="P140" i="11372" s="1"/>
  <c r="N140" i="11372"/>
  <c r="C140" i="11372"/>
  <c r="D140" i="11372" s="1"/>
  <c r="T127" i="11372"/>
  <c r="S127" i="11372"/>
  <c r="R127" i="11372"/>
  <c r="Q127" i="11372"/>
  <c r="M127" i="11372"/>
  <c r="P127" i="11372" s="1"/>
  <c r="N127" i="11372"/>
  <c r="C127" i="11372"/>
  <c r="E127" i="11372" s="1"/>
  <c r="T177" i="11372"/>
  <c r="S177" i="11372"/>
  <c r="R177" i="11372"/>
  <c r="Q177" i="11372"/>
  <c r="M177" i="11372"/>
  <c r="P177" i="11372" s="1"/>
  <c r="N177" i="11372"/>
  <c r="C177" i="11372"/>
  <c r="E177" i="11372" s="1"/>
  <c r="T107" i="11372"/>
  <c r="S107" i="11372"/>
  <c r="R107" i="11372"/>
  <c r="Q107" i="11372"/>
  <c r="M107" i="11372"/>
  <c r="P107" i="11372" s="1"/>
  <c r="N107" i="11372"/>
  <c r="C107" i="11372"/>
  <c r="D107" i="11372" s="1"/>
  <c r="T186" i="11372"/>
  <c r="S186" i="11372"/>
  <c r="R186" i="11372"/>
  <c r="Q186" i="11372"/>
  <c r="P186" i="11372"/>
  <c r="N186" i="11372"/>
  <c r="C186" i="11372"/>
  <c r="D186" i="11372" s="1"/>
  <c r="T8" i="11372"/>
  <c r="S8" i="11372"/>
  <c r="R8" i="11372"/>
  <c r="Q8" i="11372"/>
  <c r="P8" i="11372"/>
  <c r="N8" i="11372"/>
  <c r="C8" i="11372"/>
  <c r="D8" i="11372" s="1"/>
  <c r="T427" i="11372"/>
  <c r="S427" i="11372"/>
  <c r="R427" i="11372"/>
  <c r="Q427" i="11372"/>
  <c r="P427" i="11372"/>
  <c r="N427" i="11372"/>
  <c r="C427" i="11372"/>
  <c r="E427" i="11372" s="1"/>
  <c r="T366" i="11372"/>
  <c r="S366" i="11372"/>
  <c r="R366" i="11372"/>
  <c r="Q366" i="11372"/>
  <c r="P366" i="11372"/>
  <c r="N366" i="11372"/>
  <c r="C366" i="11372"/>
  <c r="D366" i="11372" s="1"/>
  <c r="T158" i="11372"/>
  <c r="S158" i="11372"/>
  <c r="R158" i="11372"/>
  <c r="Q158" i="11372"/>
  <c r="P158" i="11372"/>
  <c r="N158" i="11372"/>
  <c r="C158" i="11372"/>
  <c r="D158" i="11372" s="1"/>
  <c r="T361" i="11372"/>
  <c r="S361" i="11372"/>
  <c r="R361" i="11372"/>
  <c r="Q361" i="11372"/>
  <c r="P361" i="11372"/>
  <c r="N361" i="11372"/>
  <c r="C361" i="11372"/>
  <c r="D361" i="11372" s="1"/>
  <c r="T318" i="11372"/>
  <c r="S318" i="11372"/>
  <c r="R318" i="11372"/>
  <c r="Q318" i="11372"/>
  <c r="P318" i="11372"/>
  <c r="C318" i="11372"/>
  <c r="D318" i="11372" s="1"/>
  <c r="T250" i="11372"/>
  <c r="S250" i="11372"/>
  <c r="R250" i="11372"/>
  <c r="Q250" i="11372"/>
  <c r="P250" i="11372"/>
  <c r="N250" i="11372"/>
  <c r="C250" i="11372"/>
  <c r="E250" i="11372" s="1"/>
  <c r="T236" i="11372"/>
  <c r="S236" i="11372"/>
  <c r="R236" i="11372"/>
  <c r="Q236" i="11372"/>
  <c r="P236" i="11372"/>
  <c r="N236" i="11372"/>
  <c r="C236" i="11372"/>
  <c r="E236" i="11372" s="1"/>
  <c r="T256" i="11372"/>
  <c r="S256" i="11372"/>
  <c r="R256" i="11372"/>
  <c r="Q256" i="11372"/>
  <c r="P256" i="11372"/>
  <c r="C256" i="11372"/>
  <c r="E256" i="11372" s="1"/>
  <c r="T7" i="11372"/>
  <c r="S7" i="11372"/>
  <c r="R7" i="11372"/>
  <c r="Q7" i="11372"/>
  <c r="P7" i="11372"/>
  <c r="N7" i="11372"/>
  <c r="C7" i="11372"/>
  <c r="D7" i="11372" s="1"/>
  <c r="T200" i="11372"/>
  <c r="S200" i="11372"/>
  <c r="R200" i="11372"/>
  <c r="Q200" i="11372"/>
  <c r="P200" i="11372"/>
  <c r="N200" i="11372"/>
  <c r="C200" i="11372"/>
  <c r="E200" i="11372" s="1"/>
  <c r="T394" i="11372"/>
  <c r="S394" i="11372"/>
  <c r="R394" i="11372"/>
  <c r="Q394" i="11372"/>
  <c r="P394" i="11372"/>
  <c r="N394" i="11372"/>
  <c r="C394" i="11372"/>
  <c r="D394" i="11372" s="1"/>
  <c r="T332" i="11372"/>
  <c r="S332" i="11372"/>
  <c r="R332" i="11372"/>
  <c r="Q332" i="11372"/>
  <c r="P332" i="11372"/>
  <c r="N332" i="11372"/>
  <c r="C332" i="11372"/>
  <c r="T382" i="11372"/>
  <c r="S382" i="11372"/>
  <c r="R382" i="11372"/>
  <c r="Q382" i="11372"/>
  <c r="P382" i="11372"/>
  <c r="N382" i="11372"/>
  <c r="C382" i="11372"/>
  <c r="E382" i="11372" s="1"/>
  <c r="T362" i="11372"/>
  <c r="S362" i="11372"/>
  <c r="R362" i="11372"/>
  <c r="Q362" i="11372"/>
  <c r="P362" i="11372"/>
  <c r="N362" i="11372"/>
  <c r="C362" i="11372"/>
  <c r="E362" i="11372" s="1"/>
  <c r="T381" i="11372"/>
  <c r="S381" i="11372"/>
  <c r="R381" i="11372"/>
  <c r="Q381" i="11372"/>
  <c r="P381" i="11372"/>
  <c r="N381" i="11372"/>
  <c r="C381" i="11372"/>
  <c r="D381" i="11372" s="1"/>
  <c r="T376" i="11372"/>
  <c r="S376" i="11372"/>
  <c r="R376" i="11372"/>
  <c r="Q376" i="11372"/>
  <c r="P376" i="11372"/>
  <c r="N376" i="11372"/>
  <c r="C376" i="11372"/>
  <c r="D376" i="11372" s="1"/>
  <c r="T298" i="11372"/>
  <c r="S298" i="11372"/>
  <c r="R298" i="11372"/>
  <c r="Q298" i="11372"/>
  <c r="P298" i="11372"/>
  <c r="N298" i="11372"/>
  <c r="C298" i="11372"/>
  <c r="E298" i="11372" s="1"/>
  <c r="T232" i="11372"/>
  <c r="S232" i="11372"/>
  <c r="R232" i="11372"/>
  <c r="Q232" i="11372"/>
  <c r="P232" i="11372"/>
  <c r="N232" i="11372"/>
  <c r="C232" i="11372"/>
  <c r="E232" i="11372" s="1"/>
  <c r="T191" i="11372"/>
  <c r="S191" i="11372"/>
  <c r="R191" i="11372"/>
  <c r="Q191" i="11372"/>
  <c r="P191" i="11372"/>
  <c r="N191" i="11372"/>
  <c r="C191" i="11372"/>
  <c r="D191" i="11372" s="1"/>
  <c r="T16" i="11372"/>
  <c r="S16" i="11372"/>
  <c r="R16" i="11372"/>
  <c r="Q16" i="11372"/>
  <c r="P16" i="11372"/>
  <c r="N16" i="11372"/>
  <c r="C16" i="11372"/>
  <c r="D16" i="11372" s="1"/>
  <c r="T278" i="11372"/>
  <c r="S278" i="11372"/>
  <c r="R278" i="11372"/>
  <c r="Q278" i="11372"/>
  <c r="P278" i="11372"/>
  <c r="C278" i="11372"/>
  <c r="D278" i="11372" s="1"/>
  <c r="T55" i="11372"/>
  <c r="S55" i="11372"/>
  <c r="R55" i="11372"/>
  <c r="Q55" i="11372"/>
  <c r="P55" i="11372"/>
  <c r="N55" i="11372"/>
  <c r="C55" i="11372"/>
  <c r="E55" i="11372" s="1"/>
  <c r="T436" i="11372"/>
  <c r="S436" i="11372"/>
  <c r="R436" i="11372"/>
  <c r="Q436" i="11372"/>
  <c r="P436" i="11372"/>
  <c r="N436" i="11372"/>
  <c r="C436" i="11372"/>
  <c r="D436" i="11372" s="1"/>
  <c r="T9" i="11372"/>
  <c r="S9" i="11372"/>
  <c r="R9" i="11372"/>
  <c r="Q9" i="11372"/>
  <c r="P9" i="11372"/>
  <c r="N9" i="11372"/>
  <c r="C9" i="11372"/>
  <c r="D9" i="11372" s="1"/>
  <c r="T307" i="11372"/>
  <c r="S307" i="11372"/>
  <c r="R307" i="11372"/>
  <c r="Q307" i="11372"/>
  <c r="P307" i="11372"/>
  <c r="N307" i="11372"/>
  <c r="C307" i="11372"/>
  <c r="E307" i="11372" s="1"/>
  <c r="T24" i="11372"/>
  <c r="S24" i="11372"/>
  <c r="R24" i="11372"/>
  <c r="Q24" i="11372"/>
  <c r="P24" i="11372"/>
  <c r="N24" i="11372"/>
  <c r="C24" i="11372"/>
  <c r="T196" i="11372"/>
  <c r="S196" i="11372"/>
  <c r="R196" i="11372"/>
  <c r="Q196" i="11372"/>
  <c r="P196" i="11372"/>
  <c r="N196" i="11372"/>
  <c r="C196" i="11372"/>
  <c r="D196" i="11372" s="1"/>
  <c r="T373" i="11372"/>
  <c r="S373" i="11372"/>
  <c r="R373" i="11372"/>
  <c r="Q373" i="11372"/>
  <c r="P373" i="11372"/>
  <c r="N373" i="11372"/>
  <c r="C373" i="11372"/>
  <c r="D373" i="11372" s="1"/>
  <c r="T313" i="11372"/>
  <c r="S313" i="11372"/>
  <c r="R313" i="11372"/>
  <c r="Q313" i="11372"/>
  <c r="P313" i="11372"/>
  <c r="C313" i="11372"/>
  <c r="E313" i="11372" s="1"/>
  <c r="T424" i="11372"/>
  <c r="S424" i="11372"/>
  <c r="R424" i="11372"/>
  <c r="Q424" i="11372"/>
  <c r="P424" i="11372"/>
  <c r="N424" i="11372"/>
  <c r="C424" i="11372"/>
  <c r="D424" i="11372" s="1"/>
  <c r="T115" i="11372"/>
  <c r="S115" i="11372"/>
  <c r="R115" i="11372"/>
  <c r="Q115" i="11372"/>
  <c r="P115" i="11372"/>
  <c r="N115" i="11372"/>
  <c r="C115" i="11372"/>
  <c r="E115" i="11372" s="1"/>
  <c r="T179" i="11372"/>
  <c r="S179" i="11372"/>
  <c r="R179" i="11372"/>
  <c r="Q179" i="11372"/>
  <c r="P179" i="11372"/>
  <c r="N179" i="11372"/>
  <c r="C179" i="11372"/>
  <c r="D179" i="11372" s="1"/>
  <c r="T120" i="11372"/>
  <c r="S120" i="11372"/>
  <c r="R120" i="11372"/>
  <c r="Q120" i="11372"/>
  <c r="P120" i="11372"/>
  <c r="N120" i="11372"/>
  <c r="C120" i="11372"/>
  <c r="D120" i="11372" s="1"/>
  <c r="T279" i="11372"/>
  <c r="S279" i="11372"/>
  <c r="R279" i="11372"/>
  <c r="Q279" i="11372"/>
  <c r="P279" i="11372"/>
  <c r="C279" i="11372"/>
  <c r="D279" i="11372" s="1"/>
  <c r="T257" i="11372"/>
  <c r="S257" i="11372"/>
  <c r="R257" i="11372"/>
  <c r="Q257" i="11372"/>
  <c r="P257" i="11372"/>
  <c r="C257" i="11372"/>
  <c r="D257" i="11372" s="1"/>
  <c r="T438" i="11372"/>
  <c r="S438" i="11372"/>
  <c r="R438" i="11372"/>
  <c r="Q438" i="11372"/>
  <c r="P438" i="11372"/>
  <c r="C438" i="11372"/>
  <c r="D438" i="11372" s="1"/>
  <c r="T118" i="11372"/>
  <c r="S118" i="11372"/>
  <c r="R118" i="11372"/>
  <c r="Q118" i="11372"/>
  <c r="P118" i="11372"/>
  <c r="C118" i="11372"/>
  <c r="D118" i="11372" s="1"/>
  <c r="T410" i="11372"/>
  <c r="S410" i="11372"/>
  <c r="R410" i="11372"/>
  <c r="Q410" i="11372"/>
  <c r="P410" i="11372"/>
  <c r="N410" i="11372"/>
  <c r="C410" i="11372"/>
  <c r="D410" i="11372" s="1"/>
  <c r="T217" i="11372"/>
  <c r="S217" i="11372"/>
  <c r="R217" i="11372"/>
  <c r="Q217" i="11372"/>
  <c r="P217" i="11372"/>
  <c r="N217" i="11372"/>
  <c r="C217" i="11372"/>
  <c r="D217" i="11372" s="1"/>
  <c r="T119" i="11372"/>
  <c r="S119" i="11372"/>
  <c r="R119" i="11372"/>
  <c r="Q119" i="11372"/>
  <c r="P119" i="11372"/>
  <c r="C119" i="11372"/>
  <c r="D119" i="11372" s="1"/>
  <c r="T227" i="11372"/>
  <c r="S227" i="11372"/>
  <c r="R227" i="11372"/>
  <c r="Q227" i="11372"/>
  <c r="P227" i="11372"/>
  <c r="N227" i="11372"/>
  <c r="C227" i="11372"/>
  <c r="E227" i="11372" s="1"/>
  <c r="T294" i="11372"/>
  <c r="S294" i="11372"/>
  <c r="R294" i="11372"/>
  <c r="Q294" i="11372"/>
  <c r="P294" i="11372"/>
  <c r="C294" i="11372"/>
  <c r="E294" i="11372" s="1"/>
  <c r="T341" i="11372"/>
  <c r="S341" i="11372"/>
  <c r="R341" i="11372"/>
  <c r="Q341" i="11372"/>
  <c r="P341" i="11372"/>
  <c r="N341" i="11372"/>
  <c r="C341" i="11372"/>
  <c r="E341" i="11372" s="1"/>
  <c r="T125" i="11372"/>
  <c r="S125" i="11372"/>
  <c r="R125" i="11372"/>
  <c r="Q125" i="11372"/>
  <c r="P125" i="11372"/>
  <c r="N125" i="11372"/>
  <c r="C125" i="11372"/>
  <c r="D125" i="11372" s="1"/>
  <c r="T145" i="11372"/>
  <c r="S145" i="11372"/>
  <c r="R145" i="11372"/>
  <c r="Q145" i="11372"/>
  <c r="P145" i="11372"/>
  <c r="N145" i="11372"/>
  <c r="C145" i="11372"/>
  <c r="D145" i="11372" s="1"/>
  <c r="T406" i="11372"/>
  <c r="S406" i="11372"/>
  <c r="R406" i="11372"/>
  <c r="Q406" i="11372"/>
  <c r="P406" i="11372"/>
  <c r="N406" i="11372"/>
  <c r="C406" i="11372"/>
  <c r="E406" i="11372" s="1"/>
  <c r="T97" i="11372"/>
  <c r="S97" i="11372"/>
  <c r="R97" i="11372"/>
  <c r="Q97" i="11372"/>
  <c r="P97" i="11372"/>
  <c r="N97" i="11372"/>
  <c r="C97" i="11372"/>
  <c r="D97" i="11372" s="1"/>
  <c r="T287" i="11372"/>
  <c r="S287" i="11372"/>
  <c r="R287" i="11372"/>
  <c r="Q287" i="11372"/>
  <c r="P287" i="11372"/>
  <c r="N287" i="11372"/>
  <c r="C287" i="11372"/>
  <c r="D287" i="11372" s="1"/>
  <c r="T283" i="11372"/>
  <c r="S283" i="11372"/>
  <c r="R283" i="11372"/>
  <c r="Q283" i="11372"/>
  <c r="P283" i="11372"/>
  <c r="N283" i="11372"/>
  <c r="C283" i="11372"/>
  <c r="D283" i="11372" s="1"/>
  <c r="T151" i="11372"/>
  <c r="S151" i="11372"/>
  <c r="R151" i="11372"/>
  <c r="Q151" i="11372"/>
  <c r="P151" i="11372"/>
  <c r="N151" i="11372"/>
  <c r="C151" i="11372"/>
  <c r="E151" i="11372" s="1"/>
  <c r="T431" i="11372"/>
  <c r="S431" i="11372"/>
  <c r="R431" i="11372"/>
  <c r="Q431" i="11372"/>
  <c r="P431" i="11372"/>
  <c r="N431" i="11372"/>
  <c r="C431" i="11372"/>
  <c r="D431" i="11372" s="1"/>
  <c r="T47" i="11372"/>
  <c r="S47" i="11372"/>
  <c r="R47" i="11372"/>
  <c r="Q47" i="11372"/>
  <c r="P47" i="11372"/>
  <c r="N47" i="11372"/>
  <c r="C47" i="11372"/>
  <c r="D47" i="11372" s="1"/>
  <c r="T39" i="11372"/>
  <c r="S39" i="11372"/>
  <c r="R39" i="11372"/>
  <c r="Q39" i="11372"/>
  <c r="P39" i="11372"/>
  <c r="N39" i="11372"/>
  <c r="C39" i="11372"/>
  <c r="E39" i="11372" s="1"/>
  <c r="T233" i="11372"/>
  <c r="S233" i="11372"/>
  <c r="R233" i="11372"/>
  <c r="Q233" i="11372"/>
  <c r="P233" i="11372"/>
  <c r="C233" i="11372"/>
  <c r="E233" i="11372" s="1"/>
  <c r="T155" i="11372"/>
  <c r="S155" i="11372"/>
  <c r="R155" i="11372"/>
  <c r="Q155" i="11372"/>
  <c r="P155" i="11372"/>
  <c r="N155" i="11372"/>
  <c r="C155" i="11372"/>
  <c r="E155" i="11372" s="1"/>
  <c r="T272" i="11372"/>
  <c r="S272" i="11372"/>
  <c r="R272" i="11372"/>
  <c r="Q272" i="11372"/>
  <c r="P272" i="11372"/>
  <c r="N272" i="11372"/>
  <c r="C272" i="11372"/>
  <c r="D272" i="11372" s="1"/>
  <c r="T271" i="11372"/>
  <c r="S271" i="11372"/>
  <c r="R271" i="11372"/>
  <c r="Q271" i="11372"/>
  <c r="P271" i="11372"/>
  <c r="N271" i="11372"/>
  <c r="C271" i="11372"/>
  <c r="E271" i="11372" s="1"/>
  <c r="T295" i="11372"/>
  <c r="S295" i="11372"/>
  <c r="R295" i="11372"/>
  <c r="Q295" i="11372"/>
  <c r="P295" i="11372"/>
  <c r="N295" i="11372"/>
  <c r="C295" i="11372"/>
  <c r="E295" i="11372" s="1"/>
  <c r="T46" i="11372"/>
  <c r="S46" i="11372"/>
  <c r="R46" i="11372"/>
  <c r="Q46" i="11372"/>
  <c r="P46" i="11372"/>
  <c r="N46" i="11372"/>
  <c r="C46" i="11372"/>
  <c r="D46" i="11372" s="1"/>
  <c r="T321" i="11372"/>
  <c r="S321" i="11372"/>
  <c r="R321" i="11372"/>
  <c r="Q321" i="11372"/>
  <c r="P321" i="11372"/>
  <c r="N321" i="11372"/>
  <c r="C321" i="11372"/>
  <c r="D321" i="11372" s="1"/>
  <c r="T384" i="11372"/>
  <c r="S384" i="11372"/>
  <c r="R384" i="11372"/>
  <c r="Q384" i="11372"/>
  <c r="P384" i="11372"/>
  <c r="N384" i="11372"/>
  <c r="C384" i="11372"/>
  <c r="T59" i="11372"/>
  <c r="S59" i="11372"/>
  <c r="R59" i="11372"/>
  <c r="Q59" i="11372"/>
  <c r="P59" i="11372"/>
  <c r="N59" i="11372"/>
  <c r="C59" i="11372"/>
  <c r="D59" i="11372" s="1"/>
  <c r="T387" i="11372"/>
  <c r="S387" i="11372"/>
  <c r="R387" i="11372"/>
  <c r="Q387" i="11372"/>
  <c r="P387" i="11372"/>
  <c r="N387" i="11372"/>
  <c r="C387" i="11372"/>
  <c r="D387" i="11372" s="1"/>
  <c r="T378" i="11372"/>
  <c r="S378" i="11372"/>
  <c r="R378" i="11372"/>
  <c r="Q378" i="11372"/>
  <c r="P378" i="11372"/>
  <c r="N378" i="11372"/>
  <c r="C378" i="11372"/>
  <c r="D378" i="11372" s="1"/>
  <c r="T174" i="11372"/>
  <c r="S174" i="11372"/>
  <c r="R174" i="11372"/>
  <c r="Q174" i="11372"/>
  <c r="P174" i="11372"/>
  <c r="N174" i="11372"/>
  <c r="C174" i="11372"/>
  <c r="T390" i="11372"/>
  <c r="S390" i="11372"/>
  <c r="R390" i="11372"/>
  <c r="Q390" i="11372"/>
  <c r="P390" i="11372"/>
  <c r="N390" i="11372"/>
  <c r="C390" i="11372"/>
  <c r="D390" i="11372" s="1"/>
  <c r="T408" i="11372"/>
  <c r="S408" i="11372"/>
  <c r="R408" i="11372"/>
  <c r="Q408" i="11372"/>
  <c r="P408" i="11372"/>
  <c r="N408" i="11372"/>
  <c r="C408" i="11372"/>
  <c r="D408" i="11372" s="1"/>
  <c r="T354" i="11372"/>
  <c r="S354" i="11372"/>
  <c r="R354" i="11372"/>
  <c r="Q354" i="11372"/>
  <c r="P354" i="11372"/>
  <c r="N354" i="11372"/>
  <c r="C354" i="11372"/>
  <c r="D354" i="11372" s="1"/>
  <c r="T326" i="11372"/>
  <c r="S326" i="11372"/>
  <c r="R326" i="11372"/>
  <c r="Q326" i="11372"/>
  <c r="P326" i="11372"/>
  <c r="N326" i="11372"/>
  <c r="C326" i="11372"/>
  <c r="T260" i="11372"/>
  <c r="S260" i="11372"/>
  <c r="R260" i="11372"/>
  <c r="Q260" i="11372"/>
  <c r="P260" i="11372"/>
  <c r="N260" i="11372"/>
  <c r="C260" i="11372"/>
  <c r="D260" i="11372" s="1"/>
  <c r="T428" i="11372"/>
  <c r="S428" i="11372"/>
  <c r="R428" i="11372"/>
  <c r="Q428" i="11372"/>
  <c r="P428" i="11372"/>
  <c r="N428" i="11372"/>
  <c r="C428" i="11372"/>
  <c r="D428" i="11372" s="1"/>
  <c r="T239" i="11372"/>
  <c r="S239" i="11372"/>
  <c r="R239" i="11372"/>
  <c r="Q239" i="11372"/>
  <c r="P239" i="11372"/>
  <c r="N239" i="11372"/>
  <c r="C239" i="11372"/>
  <c r="D239" i="11372" s="1"/>
  <c r="T423" i="11372"/>
  <c r="S423" i="11372"/>
  <c r="R423" i="11372"/>
  <c r="Q423" i="11372"/>
  <c r="P423" i="11372"/>
  <c r="N423" i="11372"/>
  <c r="C423" i="11372"/>
  <c r="D423" i="11372" s="1"/>
  <c r="T302" i="11372"/>
  <c r="S302" i="11372"/>
  <c r="R302" i="11372"/>
  <c r="Q302" i="11372"/>
  <c r="P302" i="11372"/>
  <c r="N302" i="11372"/>
  <c r="C302" i="11372"/>
  <c r="E302" i="11372" s="1"/>
  <c r="T273" i="11372"/>
  <c r="S273" i="11372"/>
  <c r="R273" i="11372"/>
  <c r="Q273" i="11372"/>
  <c r="P273" i="11372"/>
  <c r="N273" i="11372"/>
  <c r="C273" i="11372"/>
  <c r="D273" i="11372" s="1"/>
  <c r="T240" i="11372"/>
  <c r="S240" i="11372"/>
  <c r="R240" i="11372"/>
  <c r="Q240" i="11372"/>
  <c r="P240" i="11372"/>
  <c r="N240" i="11372"/>
  <c r="C240" i="11372"/>
  <c r="D240" i="11372" s="1"/>
  <c r="T400" i="11372"/>
  <c r="S400" i="11372"/>
  <c r="R400" i="11372"/>
  <c r="Q400" i="11372"/>
  <c r="P400" i="11372"/>
  <c r="C400" i="11372"/>
  <c r="D400" i="11372" s="1"/>
  <c r="T234" i="11372"/>
  <c r="S234" i="11372"/>
  <c r="R234" i="11372"/>
  <c r="Q234" i="11372"/>
  <c r="P234" i="11372"/>
  <c r="N234" i="11372"/>
  <c r="C234" i="11372"/>
  <c r="D234" i="11372" s="1"/>
  <c r="T157" i="11372"/>
  <c r="S157" i="11372"/>
  <c r="R157" i="11372"/>
  <c r="Q157" i="11372"/>
  <c r="P157" i="11372"/>
  <c r="C157" i="11372"/>
  <c r="D157" i="11372" s="1"/>
  <c r="T198" i="11372"/>
  <c r="S198" i="11372"/>
  <c r="R198" i="11372"/>
  <c r="Q198" i="11372"/>
  <c r="P198" i="11372"/>
  <c r="N198" i="11372"/>
  <c r="C198" i="11372"/>
  <c r="E198" i="11372" s="1"/>
  <c r="T11" i="11372"/>
  <c r="S11" i="11372"/>
  <c r="R11" i="11372"/>
  <c r="Q11" i="11372"/>
  <c r="P11" i="11372"/>
  <c r="N11" i="11372"/>
  <c r="C11" i="11372"/>
  <c r="D11" i="11372" s="1"/>
  <c r="T402" i="11372"/>
  <c r="S402" i="11372"/>
  <c r="R402" i="11372"/>
  <c r="Q402" i="11372"/>
  <c r="P402" i="11372"/>
  <c r="N402" i="11372"/>
  <c r="C402" i="11372"/>
  <c r="D402" i="11372" s="1"/>
  <c r="T247" i="11372"/>
  <c r="S247" i="11372"/>
  <c r="R247" i="11372"/>
  <c r="Q247" i="11372"/>
  <c r="P247" i="11372"/>
  <c r="N247" i="11372"/>
  <c r="C247" i="11372"/>
  <c r="D247" i="11372" s="1"/>
  <c r="T188" i="11372"/>
  <c r="S188" i="11372"/>
  <c r="R188" i="11372"/>
  <c r="Q188" i="11372"/>
  <c r="P188" i="11372"/>
  <c r="N188" i="11372"/>
  <c r="C188" i="11372"/>
  <c r="E188" i="11372" s="1"/>
  <c r="T243" i="11372"/>
  <c r="S243" i="11372"/>
  <c r="R243" i="11372"/>
  <c r="Q243" i="11372"/>
  <c r="P243" i="11372"/>
  <c r="N243" i="11372"/>
  <c r="C243" i="11372"/>
  <c r="D243" i="11372" s="1"/>
  <c r="T156" i="11372"/>
  <c r="S156" i="11372"/>
  <c r="R156" i="11372"/>
  <c r="Q156" i="11372"/>
  <c r="P156" i="11372"/>
  <c r="N156" i="11372"/>
  <c r="C156" i="11372"/>
  <c r="D156" i="11372" s="1"/>
  <c r="B65" i="11361"/>
  <c r="B32" i="11361"/>
  <c r="B63" i="11361"/>
  <c r="B62" i="11361"/>
  <c r="B38" i="11361"/>
  <c r="B33" i="11361"/>
  <c r="B31" i="11361"/>
  <c r="B42" i="11361"/>
  <c r="B58" i="11361"/>
  <c r="B284" i="11361"/>
  <c r="B57" i="11361"/>
  <c r="B44" i="11361"/>
  <c r="B56" i="11361"/>
  <c r="B34" i="11361"/>
  <c r="B55" i="11361"/>
  <c r="B54" i="11361"/>
  <c r="B175" i="11361"/>
  <c r="B53" i="11361"/>
  <c r="A10" i="11361"/>
  <c r="B132" i="11361"/>
  <c r="B46" i="11361"/>
  <c r="B39" i="11361"/>
  <c r="B37" i="11361"/>
  <c r="B36" i="11361"/>
  <c r="M2" i="96"/>
  <c r="P2" i="96" s="1"/>
  <c r="C252" i="11372"/>
  <c r="E252" i="11372" s="1"/>
  <c r="M252" i="11372"/>
  <c r="P252" i="11372" s="1"/>
  <c r="Q252" i="11372"/>
  <c r="R252" i="11372"/>
  <c r="S252" i="11372"/>
  <c r="T252" i="11372"/>
  <c r="C220" i="11372"/>
  <c r="E220" i="11372" s="1"/>
  <c r="M220" i="11372"/>
  <c r="P220" i="11372" s="1"/>
  <c r="Q220" i="11372"/>
  <c r="R220" i="11372"/>
  <c r="S220" i="11372"/>
  <c r="T220" i="11372"/>
  <c r="C264" i="11372"/>
  <c r="E264" i="11372" s="1"/>
  <c r="M264" i="11372"/>
  <c r="P264" i="11372" s="1"/>
  <c r="N264" i="11372"/>
  <c r="Q264" i="11372"/>
  <c r="R264" i="11372"/>
  <c r="S264" i="11372"/>
  <c r="T264" i="11372"/>
  <c r="C51" i="11372"/>
  <c r="E51" i="11372" s="1"/>
  <c r="M51" i="11372"/>
  <c r="P51" i="11372" s="1"/>
  <c r="Q51" i="11372"/>
  <c r="R51" i="11372"/>
  <c r="S51" i="11372"/>
  <c r="T51" i="11372"/>
  <c r="C110" i="11372"/>
  <c r="E110" i="11372" s="1"/>
  <c r="M110" i="11372"/>
  <c r="P110" i="11372" s="1"/>
  <c r="N110" i="11372"/>
  <c r="Q110" i="11372"/>
  <c r="R110" i="11372"/>
  <c r="S110" i="11372"/>
  <c r="T110" i="11372"/>
  <c r="AB8" i="320"/>
  <c r="AC8" i="320"/>
  <c r="AD8" i="320"/>
  <c r="AA8" i="320"/>
  <c r="K8" i="320"/>
  <c r="L8" i="320"/>
  <c r="J8" i="320"/>
  <c r="I8" i="320"/>
  <c r="I10" i="320"/>
  <c r="E1" i="11372"/>
  <c r="E4" i="11372"/>
  <c r="E5" i="11372"/>
  <c r="E6" i="11372"/>
  <c r="E12" i="11372"/>
  <c r="E13" i="11372"/>
  <c r="E15" i="11372"/>
  <c r="E17" i="11372"/>
  <c r="E19" i="11372"/>
  <c r="E23" i="11372"/>
  <c r="E25" i="11372"/>
  <c r="E26" i="11372"/>
  <c r="E27" i="11372"/>
  <c r="E30" i="11372"/>
  <c r="E31" i="11372"/>
  <c r="E32" i="11372"/>
  <c r="E35" i="11372"/>
  <c r="E40" i="11372"/>
  <c r="E41" i="11372"/>
  <c r="E42" i="11372"/>
  <c r="E43" i="11372"/>
  <c r="E44" i="11372"/>
  <c r="E45" i="11372"/>
  <c r="E48" i="11372"/>
  <c r="E50" i="11372"/>
  <c r="E56" i="11372"/>
  <c r="E57" i="11372"/>
  <c r="E58" i="11372"/>
  <c r="E61" i="11372"/>
  <c r="E62" i="11372"/>
  <c r="E63" i="11372"/>
  <c r="E67" i="11372"/>
  <c r="E68" i="11372"/>
  <c r="E71" i="11372"/>
  <c r="E72" i="11372"/>
  <c r="E74" i="11372"/>
  <c r="E75" i="11372"/>
  <c r="E76" i="11372"/>
  <c r="E78" i="11372"/>
  <c r="E80" i="11372"/>
  <c r="E81" i="11372"/>
  <c r="E83" i="11372"/>
  <c r="E84" i="11372"/>
  <c r="E85" i="11372"/>
  <c r="E86" i="11372"/>
  <c r="E87" i="11372"/>
  <c r="E89" i="11372"/>
  <c r="E90" i="11372"/>
  <c r="E91" i="11372"/>
  <c r="E94" i="11372"/>
  <c r="E98" i="11372"/>
  <c r="E99" i="11372"/>
  <c r="E100" i="11372"/>
  <c r="E101" i="11372"/>
  <c r="E102" i="11372"/>
  <c r="E103" i="11372"/>
  <c r="E104" i="11372"/>
  <c r="E105" i="11372"/>
  <c r="E106" i="11372"/>
  <c r="E108" i="11372"/>
  <c r="E111" i="11372"/>
  <c r="E112" i="11372"/>
  <c r="E113" i="11372"/>
  <c r="E117" i="11372"/>
  <c r="E121" i="11372"/>
  <c r="E122" i="11372"/>
  <c r="E123" i="11372"/>
  <c r="E124" i="11372"/>
  <c r="E126" i="11372"/>
  <c r="E128" i="11372"/>
  <c r="E129" i="11372"/>
  <c r="E130" i="11372"/>
  <c r="E131" i="11372"/>
  <c r="E132" i="11372"/>
  <c r="E133" i="11372"/>
  <c r="E135" i="11372"/>
  <c r="E136" i="11372"/>
  <c r="E137" i="11372"/>
  <c r="E138" i="11372"/>
  <c r="E141" i="11372"/>
  <c r="E142" i="11372"/>
  <c r="E144" i="11372"/>
  <c r="E146" i="11372"/>
  <c r="E148" i="11372"/>
  <c r="E149" i="11372"/>
  <c r="E153" i="11372"/>
  <c r="E159" i="11372"/>
  <c r="E160" i="11372"/>
  <c r="E161" i="11372"/>
  <c r="E162" i="11372"/>
  <c r="E163" i="11372"/>
  <c r="E164" i="11372"/>
  <c r="E169" i="11372"/>
  <c r="E170" i="11372"/>
  <c r="E171" i="11372"/>
  <c r="E172" i="11372"/>
  <c r="E173" i="11372"/>
  <c r="E175" i="11372"/>
  <c r="E176" i="11372"/>
  <c r="E178" i="11372"/>
  <c r="E180" i="11372"/>
  <c r="E181" i="11372"/>
  <c r="E182" i="11372"/>
  <c r="E183" i="11372"/>
  <c r="E184" i="11372"/>
  <c r="E185" i="11372"/>
  <c r="E187" i="11372"/>
  <c r="E189" i="11372"/>
  <c r="E190" i="11372"/>
  <c r="E192" i="11372"/>
  <c r="E193" i="11372"/>
  <c r="E194" i="11372"/>
  <c r="E195" i="11372"/>
  <c r="E197" i="11372"/>
  <c r="E199" i="11372"/>
  <c r="E202" i="11372"/>
  <c r="E203" i="11372"/>
  <c r="E204" i="11372"/>
  <c r="E205" i="11372"/>
  <c r="E207" i="11372"/>
  <c r="E208" i="11372"/>
  <c r="E209" i="11372"/>
  <c r="E210" i="11372"/>
  <c r="E211" i="11372"/>
  <c r="E212" i="11372"/>
  <c r="E213" i="11372"/>
  <c r="E214" i="11372"/>
  <c r="E215" i="11372"/>
  <c r="E219" i="11372"/>
  <c r="E221" i="11372"/>
  <c r="E222" i="11372"/>
  <c r="E223" i="11372"/>
  <c r="E224" i="11372"/>
  <c r="E225" i="11372"/>
  <c r="E226" i="11372"/>
  <c r="E228" i="11372"/>
  <c r="E229" i="11372"/>
  <c r="E230" i="11372"/>
  <c r="E235" i="11372"/>
  <c r="E237" i="11372"/>
  <c r="E244" i="11372"/>
  <c r="E245" i="11372"/>
  <c r="E246" i="11372"/>
  <c r="E248" i="11372"/>
  <c r="E251" i="11372"/>
  <c r="E255" i="11372"/>
  <c r="E258" i="11372"/>
  <c r="E261" i="11372"/>
  <c r="E265" i="11372"/>
  <c r="E268" i="11372"/>
  <c r="E274" i="11372"/>
  <c r="E275" i="11372"/>
  <c r="E281" i="11372"/>
  <c r="E282" i="11372"/>
  <c r="E285" i="11372"/>
  <c r="E288" i="11372"/>
  <c r="E299" i="11372"/>
  <c r="E301" i="11372"/>
  <c r="E305" i="11372"/>
  <c r="E309" i="11372"/>
  <c r="E312" i="11372"/>
  <c r="E314" i="11372"/>
  <c r="E317" i="11372"/>
  <c r="E319" i="11372"/>
  <c r="E328" i="11372"/>
  <c r="E329" i="11372"/>
  <c r="E330" i="11372"/>
  <c r="E334" i="11372"/>
  <c r="E337" i="11372"/>
  <c r="E338" i="11372"/>
  <c r="E339" i="11372"/>
  <c r="E340" i="11372"/>
  <c r="E342" i="11372"/>
  <c r="E344" i="11372"/>
  <c r="E346" i="11372"/>
  <c r="E347" i="11372"/>
  <c r="E348" i="11372"/>
  <c r="E350" i="11372"/>
  <c r="E352" i="11372"/>
  <c r="E355" i="11372"/>
  <c r="E358" i="11372"/>
  <c r="E359" i="11372"/>
  <c r="E364" i="11372"/>
  <c r="E367" i="11372"/>
  <c r="E369" i="11372"/>
  <c r="E370" i="11372"/>
  <c r="E374" i="11372"/>
  <c r="E375" i="11372"/>
  <c r="E377" i="11372"/>
  <c r="E380" i="11372"/>
  <c r="E383" i="11372"/>
  <c r="E385" i="11372"/>
  <c r="E386" i="11372"/>
  <c r="E388" i="11372"/>
  <c r="E391" i="11372"/>
  <c r="E392" i="11372"/>
  <c r="E393" i="11372"/>
  <c r="E395" i="11372"/>
  <c r="E396" i="11372"/>
  <c r="E397" i="11372"/>
  <c r="E398" i="11372"/>
  <c r="E401" i="11372"/>
  <c r="E404" i="11372"/>
  <c r="E407" i="11372"/>
  <c r="E409" i="11372"/>
  <c r="E411" i="11372"/>
  <c r="E415" i="11372"/>
  <c r="E416" i="11372"/>
  <c r="E417" i="11372"/>
  <c r="E420" i="11372"/>
  <c r="E421" i="11372"/>
  <c r="E430" i="11372"/>
  <c r="E432" i="11372"/>
  <c r="E433" i="11372"/>
  <c r="E434" i="11372"/>
  <c r="E147" i="11372"/>
  <c r="E371" i="11372"/>
  <c r="E3" i="11372"/>
  <c r="E37" i="11372"/>
  <c r="E60" i="11372"/>
  <c r="E65" i="11372"/>
  <c r="E79" i="11372"/>
  <c r="E154" i="11372"/>
  <c r="E165" i="11372"/>
  <c r="E166" i="11372"/>
  <c r="E206" i="11372"/>
  <c r="E259" i="11372"/>
  <c r="E276" i="11372"/>
  <c r="E308" i="11372"/>
  <c r="E320" i="11372"/>
  <c r="E331" i="11372"/>
  <c r="E414" i="11372"/>
  <c r="E95" i="11372"/>
  <c r="E10" i="11372"/>
  <c r="E303" i="11372"/>
  <c r="E345" i="11372"/>
  <c r="E241" i="11372"/>
  <c r="E77" i="11372"/>
  <c r="E437" i="11372"/>
  <c r="E280" i="11372"/>
  <c r="E167" i="11372"/>
  <c r="E327" i="11372"/>
  <c r="E231" i="11372"/>
  <c r="E253" i="11372"/>
  <c r="E290" i="11372"/>
  <c r="E324" i="11372"/>
  <c r="E365" i="11372"/>
  <c r="E20" i="11372"/>
  <c r="E22" i="11372"/>
  <c r="E69" i="11372"/>
  <c r="E52" i="11372"/>
  <c r="E38" i="11372"/>
  <c r="E66" i="11372"/>
  <c r="E143" i="11372"/>
  <c r="E363" i="11372"/>
  <c r="T292" i="11372"/>
  <c r="S292" i="11372"/>
  <c r="R292" i="11372"/>
  <c r="Q292" i="11372"/>
  <c r="M292" i="11372"/>
  <c r="P292" i="11372" s="1"/>
  <c r="C292" i="11372"/>
  <c r="D292" i="11372" s="1"/>
  <c r="B15" i="11373"/>
  <c r="C22" i="96"/>
  <c r="C15" i="96"/>
  <c r="C33" i="96"/>
  <c r="C29" i="96"/>
  <c r="C44" i="96"/>
  <c r="C14" i="96"/>
  <c r="C24" i="96"/>
  <c r="C16" i="96"/>
  <c r="C34" i="96"/>
  <c r="C35" i="96"/>
  <c r="C43" i="96"/>
  <c r="C21" i="96"/>
  <c r="C39" i="96"/>
  <c r="C28" i="96"/>
  <c r="C46" i="96"/>
  <c r="C48" i="96"/>
  <c r="C18" i="96"/>
  <c r="C27" i="96"/>
  <c r="C2" i="96"/>
  <c r="C41" i="96"/>
  <c r="C8" i="96"/>
  <c r="C23" i="96"/>
  <c r="C10" i="96"/>
  <c r="C45" i="96"/>
  <c r="C40" i="96"/>
  <c r="C30" i="96"/>
  <c r="C17" i="96"/>
  <c r="C37" i="96"/>
  <c r="C6" i="96"/>
  <c r="C25" i="96"/>
  <c r="C1" i="96"/>
  <c r="U363" i="11372"/>
  <c r="T363" i="11372"/>
  <c r="S363" i="11372"/>
  <c r="R363" i="11372"/>
  <c r="Q363" i="11372"/>
  <c r="L363" i="11372"/>
  <c r="P363" i="11372" s="1"/>
  <c r="D363" i="11372"/>
  <c r="Q727" i="96"/>
  <c r="R727" i="96"/>
  <c r="S727" i="96"/>
  <c r="T727" i="96"/>
  <c r="B11" i="84"/>
  <c r="U143" i="11372"/>
  <c r="T143" i="11372"/>
  <c r="S143" i="11372"/>
  <c r="R143" i="11372"/>
  <c r="Q143" i="11372"/>
  <c r="N143" i="11372"/>
  <c r="M143" i="11372"/>
  <c r="P143" i="11372" s="1"/>
  <c r="D143" i="11372"/>
  <c r="U66" i="11372"/>
  <c r="T66" i="11372"/>
  <c r="S66" i="11372"/>
  <c r="R66" i="11372"/>
  <c r="Q66" i="11372"/>
  <c r="N66" i="11372"/>
  <c r="M66" i="11372"/>
  <c r="P66" i="11372" s="1"/>
  <c r="D66" i="11372"/>
  <c r="U38" i="11372"/>
  <c r="T38" i="11372"/>
  <c r="S38" i="11372"/>
  <c r="R38" i="11372"/>
  <c r="Q38" i="11372"/>
  <c r="N38" i="11372"/>
  <c r="M38" i="11372"/>
  <c r="P38" i="11372" s="1"/>
  <c r="D38" i="11372"/>
  <c r="U52" i="11372"/>
  <c r="T52" i="11372"/>
  <c r="S52" i="11372"/>
  <c r="R52" i="11372"/>
  <c r="Q52" i="11372"/>
  <c r="M52" i="11372"/>
  <c r="P52" i="11372" s="1"/>
  <c r="D52" i="11372"/>
  <c r="U69" i="11372"/>
  <c r="T69" i="11372"/>
  <c r="S69" i="11372"/>
  <c r="R69" i="11372"/>
  <c r="Q69" i="11372"/>
  <c r="N69" i="11372"/>
  <c r="M69" i="11372"/>
  <c r="P69" i="11372" s="1"/>
  <c r="D69" i="11372"/>
  <c r="U22" i="11372"/>
  <c r="T22" i="11372"/>
  <c r="S22" i="11372"/>
  <c r="R22" i="11372"/>
  <c r="Q22" i="11372"/>
  <c r="N22" i="11372"/>
  <c r="M22" i="11372"/>
  <c r="P22" i="11372" s="1"/>
  <c r="D22" i="11372"/>
  <c r="U20" i="11372"/>
  <c r="T20" i="11372"/>
  <c r="S20" i="11372"/>
  <c r="R20" i="11372"/>
  <c r="Q20" i="11372"/>
  <c r="M20" i="11372"/>
  <c r="P20" i="11372" s="1"/>
  <c r="D20" i="11372"/>
  <c r="U365" i="11372"/>
  <c r="T365" i="11372"/>
  <c r="S365" i="11372"/>
  <c r="R365" i="11372"/>
  <c r="Q365" i="11372"/>
  <c r="N365" i="11372"/>
  <c r="M365" i="11372"/>
  <c r="P365" i="11372" s="1"/>
  <c r="D365" i="11372"/>
  <c r="U324" i="11372"/>
  <c r="T324" i="11372"/>
  <c r="S324" i="11372"/>
  <c r="R324" i="11372"/>
  <c r="Q324" i="11372"/>
  <c r="M324" i="11372"/>
  <c r="P324" i="11372" s="1"/>
  <c r="D324" i="11372"/>
  <c r="U290" i="11372"/>
  <c r="T290" i="11372"/>
  <c r="S290" i="11372"/>
  <c r="R290" i="11372"/>
  <c r="Q290" i="11372"/>
  <c r="M290" i="11372"/>
  <c r="P290" i="11372" s="1"/>
  <c r="D290" i="11372"/>
  <c r="U253" i="11372"/>
  <c r="T253" i="11372"/>
  <c r="S253" i="11372"/>
  <c r="R253" i="11372"/>
  <c r="Q253" i="11372"/>
  <c r="N253" i="11372"/>
  <c r="M253" i="11372"/>
  <c r="P253" i="11372" s="1"/>
  <c r="D253" i="11372"/>
  <c r="U231" i="11372"/>
  <c r="T231" i="11372"/>
  <c r="S231" i="11372"/>
  <c r="R231" i="11372"/>
  <c r="Q231" i="11372"/>
  <c r="N231" i="11372"/>
  <c r="M231" i="11372"/>
  <c r="P231" i="11372" s="1"/>
  <c r="D231" i="11372"/>
  <c r="U327" i="11372"/>
  <c r="T327" i="11372"/>
  <c r="S327" i="11372"/>
  <c r="R327" i="11372"/>
  <c r="Q327" i="11372"/>
  <c r="N327" i="11372"/>
  <c r="M327" i="11372"/>
  <c r="P327" i="11372" s="1"/>
  <c r="D327" i="11372"/>
  <c r="U167" i="11372"/>
  <c r="T167" i="11372"/>
  <c r="S167" i="11372"/>
  <c r="R167" i="11372"/>
  <c r="Q167" i="11372"/>
  <c r="N167" i="11372"/>
  <c r="M167" i="11372"/>
  <c r="P167" i="11372" s="1"/>
  <c r="D167" i="11372"/>
  <c r="U280" i="11372"/>
  <c r="T280" i="11372"/>
  <c r="S280" i="11372"/>
  <c r="R280" i="11372"/>
  <c r="Q280" i="11372"/>
  <c r="N280" i="11372"/>
  <c r="M280" i="11372"/>
  <c r="P280" i="11372" s="1"/>
  <c r="D280" i="11372"/>
  <c r="U437" i="11372"/>
  <c r="T437" i="11372"/>
  <c r="S437" i="11372"/>
  <c r="R437" i="11372"/>
  <c r="Q437" i="11372"/>
  <c r="M437" i="11372"/>
  <c r="P437" i="11372" s="1"/>
  <c r="D437" i="11372"/>
  <c r="U77" i="11372"/>
  <c r="T77" i="11372"/>
  <c r="S77" i="11372"/>
  <c r="R77" i="11372"/>
  <c r="Q77" i="11372"/>
  <c r="M77" i="11372"/>
  <c r="P77" i="11372" s="1"/>
  <c r="D77" i="11372"/>
  <c r="U241" i="11372"/>
  <c r="T241" i="11372"/>
  <c r="S241" i="11372"/>
  <c r="R241" i="11372"/>
  <c r="Q241" i="11372"/>
  <c r="N241" i="11372"/>
  <c r="M241" i="11372"/>
  <c r="P241" i="11372" s="1"/>
  <c r="D241" i="11372"/>
  <c r="U345" i="11372"/>
  <c r="T345" i="11372"/>
  <c r="S345" i="11372"/>
  <c r="R345" i="11372"/>
  <c r="Q345" i="11372"/>
  <c r="M345" i="11372"/>
  <c r="P345" i="11372" s="1"/>
  <c r="D345" i="11372"/>
  <c r="U303" i="11372"/>
  <c r="T303" i="11372"/>
  <c r="S303" i="11372"/>
  <c r="R303" i="11372"/>
  <c r="Q303" i="11372"/>
  <c r="M303" i="11372"/>
  <c r="P303" i="11372" s="1"/>
  <c r="D303" i="11372"/>
  <c r="U10" i="11372"/>
  <c r="T10" i="11372"/>
  <c r="S10" i="11372"/>
  <c r="R10" i="11372"/>
  <c r="Q10" i="11372"/>
  <c r="N10" i="11372"/>
  <c r="M10" i="11372"/>
  <c r="P10" i="11372" s="1"/>
  <c r="D10" i="11372"/>
  <c r="U95" i="11372"/>
  <c r="T95" i="11372"/>
  <c r="S95" i="11372"/>
  <c r="R95" i="11372"/>
  <c r="Q95" i="11372"/>
  <c r="M95" i="11372"/>
  <c r="P95" i="11372" s="1"/>
  <c r="D95" i="11372"/>
  <c r="U414" i="11372"/>
  <c r="T414" i="11372"/>
  <c r="S414" i="11372"/>
  <c r="R414" i="11372"/>
  <c r="Q414" i="11372"/>
  <c r="N414" i="11372"/>
  <c r="M414" i="11372"/>
  <c r="P414" i="11372" s="1"/>
  <c r="D414" i="11372"/>
  <c r="U331" i="11372"/>
  <c r="T331" i="11372"/>
  <c r="S331" i="11372"/>
  <c r="R331" i="11372"/>
  <c r="Q331" i="11372"/>
  <c r="M331" i="11372"/>
  <c r="P331" i="11372" s="1"/>
  <c r="D331" i="11372"/>
  <c r="U320" i="11372"/>
  <c r="T320" i="11372"/>
  <c r="S320" i="11372"/>
  <c r="R320" i="11372"/>
  <c r="Q320" i="11372"/>
  <c r="N320" i="11372"/>
  <c r="M320" i="11372"/>
  <c r="P320" i="11372" s="1"/>
  <c r="D320" i="11372"/>
  <c r="U308" i="11372"/>
  <c r="T308" i="11372"/>
  <c r="S308" i="11372"/>
  <c r="R308" i="11372"/>
  <c r="Q308" i="11372"/>
  <c r="N308" i="11372"/>
  <c r="M308" i="11372"/>
  <c r="P308" i="11372" s="1"/>
  <c r="D308" i="11372"/>
  <c r="U276" i="11372"/>
  <c r="T276" i="11372"/>
  <c r="S276" i="11372"/>
  <c r="R276" i="11372"/>
  <c r="Q276" i="11372"/>
  <c r="M276" i="11372"/>
  <c r="P276" i="11372" s="1"/>
  <c r="D276" i="11372"/>
  <c r="U259" i="11372"/>
  <c r="Q259" i="11372"/>
  <c r="M259" i="11372"/>
  <c r="P259" i="11372" s="1"/>
  <c r="D259" i="11372"/>
  <c r="U206" i="11372"/>
  <c r="T206" i="11372"/>
  <c r="S206" i="11372"/>
  <c r="R206" i="11372"/>
  <c r="Q206" i="11372"/>
  <c r="M206" i="11372"/>
  <c r="P206" i="11372" s="1"/>
  <c r="D206" i="11372"/>
  <c r="U166" i="11372"/>
  <c r="T166" i="11372"/>
  <c r="S166" i="11372"/>
  <c r="R166" i="11372"/>
  <c r="Q166" i="11372"/>
  <c r="M166" i="11372"/>
  <c r="P166" i="11372" s="1"/>
  <c r="D166" i="11372"/>
  <c r="U165" i="11372"/>
  <c r="T165" i="11372"/>
  <c r="S165" i="11372"/>
  <c r="R165" i="11372"/>
  <c r="Q165" i="11372"/>
  <c r="M165" i="11372"/>
  <c r="P165" i="11372" s="1"/>
  <c r="D165" i="11372"/>
  <c r="U154" i="11372"/>
  <c r="T154" i="11372"/>
  <c r="S154" i="11372"/>
  <c r="R154" i="11372"/>
  <c r="Q154" i="11372"/>
  <c r="M154" i="11372"/>
  <c r="P154" i="11372" s="1"/>
  <c r="D154" i="11372"/>
  <c r="U79" i="11372"/>
  <c r="T79" i="11372"/>
  <c r="S79" i="11372"/>
  <c r="R79" i="11372"/>
  <c r="Q79" i="11372"/>
  <c r="M79" i="11372"/>
  <c r="P79" i="11372" s="1"/>
  <c r="D79" i="11372"/>
  <c r="U65" i="11372"/>
  <c r="T65" i="11372"/>
  <c r="S65" i="11372"/>
  <c r="R65" i="11372"/>
  <c r="Q65" i="11372"/>
  <c r="M65" i="11372"/>
  <c r="P65" i="11372" s="1"/>
  <c r="D65" i="11372"/>
  <c r="U60" i="11372"/>
  <c r="T60" i="11372"/>
  <c r="S60" i="11372"/>
  <c r="R60" i="11372"/>
  <c r="Q60" i="11372"/>
  <c r="M60" i="11372"/>
  <c r="P60" i="11372" s="1"/>
  <c r="D60" i="11372"/>
  <c r="U37" i="11372"/>
  <c r="T37" i="11372"/>
  <c r="S37" i="11372"/>
  <c r="R37" i="11372"/>
  <c r="Q37" i="11372"/>
  <c r="M37" i="11372"/>
  <c r="P37" i="11372" s="1"/>
  <c r="D37" i="11372"/>
  <c r="U3" i="11372"/>
  <c r="T3" i="11372"/>
  <c r="S3" i="11372"/>
  <c r="R3" i="11372"/>
  <c r="Q3" i="11372"/>
  <c r="M3" i="11372"/>
  <c r="P3" i="11372" s="1"/>
  <c r="D3" i="11372"/>
  <c r="U371" i="11372"/>
  <c r="T371" i="11372"/>
  <c r="S371" i="11372"/>
  <c r="R371" i="11372"/>
  <c r="Q371" i="11372"/>
  <c r="M371" i="11372"/>
  <c r="P371" i="11372" s="1"/>
  <c r="D371" i="11372"/>
  <c r="U147" i="11372"/>
  <c r="T147" i="11372"/>
  <c r="S147" i="11372"/>
  <c r="R147" i="11372"/>
  <c r="Q147" i="11372"/>
  <c r="N147" i="11372"/>
  <c r="M147" i="11372"/>
  <c r="P147" i="11372" s="1"/>
  <c r="D147" i="11372"/>
  <c r="T2" i="96"/>
  <c r="T6" i="96"/>
  <c r="T8" i="96"/>
  <c r="T10" i="96"/>
  <c r="T14" i="96"/>
  <c r="T15" i="96"/>
  <c r="T16" i="96"/>
  <c r="T17" i="96"/>
  <c r="T18" i="96"/>
  <c r="T21" i="96"/>
  <c r="T22" i="96"/>
  <c r="T23" i="96"/>
  <c r="T24" i="96"/>
  <c r="T25" i="96"/>
  <c r="T27" i="96"/>
  <c r="T28" i="96"/>
  <c r="T30" i="96"/>
  <c r="T29" i="96"/>
  <c r="T33" i="96"/>
  <c r="T34" i="96"/>
  <c r="T35" i="96"/>
  <c r="T37" i="96"/>
  <c r="T39" i="96"/>
  <c r="T40" i="96"/>
  <c r="T41" i="96"/>
  <c r="T43" i="96"/>
  <c r="T44" i="96"/>
  <c r="T45" i="96"/>
  <c r="T46" i="96"/>
  <c r="T48" i="96"/>
  <c r="T49" i="96"/>
  <c r="T50" i="96"/>
  <c r="T51" i="96"/>
  <c r="T52" i="96"/>
  <c r="T53" i="96"/>
  <c r="T54" i="96"/>
  <c r="T55" i="96"/>
  <c r="T57" i="96"/>
  <c r="T58" i="96"/>
  <c r="T59" i="96"/>
  <c r="T60" i="96"/>
  <c r="T61" i="96"/>
  <c r="T63" i="96"/>
  <c r="T65" i="96"/>
  <c r="T66" i="96"/>
  <c r="T67" i="96"/>
  <c r="T69" i="96"/>
  <c r="T70" i="96"/>
  <c r="T72" i="96"/>
  <c r="T73" i="96"/>
  <c r="T74" i="96"/>
  <c r="T76" i="96"/>
  <c r="T78" i="96"/>
  <c r="T79" i="96"/>
  <c r="T80" i="96"/>
  <c r="T81" i="96"/>
  <c r="T82" i="96"/>
  <c r="T85" i="96"/>
  <c r="T88" i="96"/>
  <c r="T90" i="96"/>
  <c r="T93" i="96"/>
  <c r="T94" i="96"/>
  <c r="T95" i="96"/>
  <c r="T96" i="96"/>
  <c r="T98" i="96"/>
  <c r="T100" i="96"/>
  <c r="T102" i="96"/>
  <c r="T103" i="96"/>
  <c r="T104" i="96"/>
  <c r="T105" i="96"/>
  <c r="T108" i="96"/>
  <c r="T109" i="96"/>
  <c r="T112" i="96"/>
  <c r="T113" i="96"/>
  <c r="T114" i="96"/>
  <c r="T119" i="96"/>
  <c r="T122" i="96"/>
  <c r="T124" i="96"/>
  <c r="T126" i="96"/>
  <c r="T127" i="96"/>
  <c r="T134" i="96"/>
  <c r="T137" i="96"/>
  <c r="T138" i="96"/>
  <c r="T139" i="96"/>
  <c r="T140" i="96"/>
  <c r="T141" i="96"/>
  <c r="T142" i="96"/>
  <c r="T143" i="96"/>
  <c r="T144" i="96"/>
  <c r="T149" i="96"/>
  <c r="T150" i="96"/>
  <c r="T152" i="96"/>
  <c r="T154" i="96"/>
  <c r="T155" i="96"/>
  <c r="T156" i="96"/>
  <c r="T157" i="96"/>
  <c r="T158" i="96"/>
  <c r="T159" i="96"/>
  <c r="T160" i="96"/>
  <c r="T161" i="96"/>
  <c r="T163" i="96"/>
  <c r="T164" i="96"/>
  <c r="T167" i="96"/>
  <c r="T168" i="96"/>
  <c r="T169" i="96"/>
  <c r="T170" i="96"/>
  <c r="T173" i="96"/>
  <c r="T174" i="96"/>
  <c r="T175" i="96"/>
  <c r="T177" i="96"/>
  <c r="T178" i="96"/>
  <c r="T179" i="96"/>
  <c r="T181" i="96"/>
  <c r="T183" i="96"/>
  <c r="T186" i="96"/>
  <c r="T187" i="96"/>
  <c r="T190" i="96"/>
  <c r="T191" i="96"/>
  <c r="T192" i="96"/>
  <c r="T193" i="96"/>
  <c r="T194" i="96"/>
  <c r="T197" i="96"/>
  <c r="T198" i="96"/>
  <c r="T199" i="96"/>
  <c r="T202" i="96"/>
  <c r="T204" i="96"/>
  <c r="T205" i="96"/>
  <c r="T206" i="96"/>
  <c r="T208" i="96"/>
  <c r="T209" i="96"/>
  <c r="T210" i="96"/>
  <c r="T211" i="96"/>
  <c r="T212" i="96"/>
  <c r="T213" i="96"/>
  <c r="T214" i="96"/>
  <c r="T215" i="96"/>
  <c r="T216" i="96"/>
  <c r="T218" i="96"/>
  <c r="T219" i="96"/>
  <c r="T220" i="96"/>
  <c r="T223" i="96"/>
  <c r="T224" i="96"/>
  <c r="T225" i="96"/>
  <c r="T226" i="96"/>
  <c r="T227" i="96"/>
  <c r="T230" i="96"/>
  <c r="T232" i="96"/>
  <c r="T233" i="96"/>
  <c r="T235" i="96"/>
  <c r="T236" i="96"/>
  <c r="T237" i="96"/>
  <c r="T238" i="96"/>
  <c r="T239" i="96"/>
  <c r="T240" i="96"/>
  <c r="T243" i="96"/>
  <c r="T244" i="96"/>
  <c r="T245" i="96"/>
  <c r="T247" i="96"/>
  <c r="T248" i="96"/>
  <c r="T250" i="96"/>
  <c r="T249" i="96"/>
  <c r="T251" i="96"/>
  <c r="T252" i="96"/>
  <c r="T253" i="96"/>
  <c r="T254" i="96"/>
  <c r="T255" i="96"/>
  <c r="T256" i="96"/>
  <c r="T260" i="96"/>
  <c r="T261" i="96"/>
  <c r="T262" i="96"/>
  <c r="T263" i="96"/>
  <c r="T264" i="96"/>
  <c r="T265" i="96"/>
  <c r="T266" i="96"/>
  <c r="T267" i="96"/>
  <c r="T268" i="96"/>
  <c r="T269" i="96"/>
  <c r="T271" i="96"/>
  <c r="T273" i="96"/>
  <c r="T274" i="96"/>
  <c r="T276" i="96"/>
  <c r="T277" i="96"/>
  <c r="T281" i="96"/>
  <c r="T284" i="96"/>
  <c r="T285" i="96"/>
  <c r="T286" i="96"/>
  <c r="T287" i="96"/>
  <c r="T288" i="96"/>
  <c r="T289" i="96"/>
  <c r="T290" i="96"/>
  <c r="T292" i="96"/>
  <c r="T294" i="96"/>
  <c r="T295" i="96"/>
  <c r="T298" i="96"/>
  <c r="T300" i="96"/>
  <c r="T301" i="96"/>
  <c r="T303" i="96"/>
  <c r="T304" i="96"/>
  <c r="T305" i="96"/>
  <c r="T306" i="96"/>
  <c r="T307" i="96"/>
  <c r="T309" i="96"/>
  <c r="T311" i="96"/>
  <c r="T312" i="96"/>
  <c r="T313" i="96"/>
  <c r="T316" i="96"/>
  <c r="T317" i="96"/>
  <c r="T318" i="96"/>
  <c r="T319" i="96"/>
  <c r="T320" i="96"/>
  <c r="T321" i="96"/>
  <c r="T322" i="96"/>
  <c r="T323" i="96"/>
  <c r="T324" i="96"/>
  <c r="T325" i="96"/>
  <c r="T326" i="96"/>
  <c r="T328" i="96"/>
  <c r="T329" i="96"/>
  <c r="T331" i="96"/>
  <c r="T332" i="96"/>
  <c r="T333" i="96"/>
  <c r="T335" i="96"/>
  <c r="T337" i="96"/>
  <c r="T338" i="96"/>
  <c r="T340" i="96"/>
  <c r="T341" i="96"/>
  <c r="T345" i="96"/>
  <c r="T344" i="96"/>
  <c r="T346" i="96"/>
  <c r="T347" i="96"/>
  <c r="T348" i="96"/>
  <c r="T349" i="96"/>
  <c r="T350" i="96"/>
  <c r="T351" i="96"/>
  <c r="T352" i="96"/>
  <c r="T353" i="96"/>
  <c r="T355" i="96"/>
  <c r="T358" i="96"/>
  <c r="T359" i="96"/>
  <c r="T360" i="96"/>
  <c r="T361" i="96"/>
  <c r="T363" i="96"/>
  <c r="T364" i="96"/>
  <c r="T365" i="96"/>
  <c r="T366" i="96"/>
  <c r="T367" i="96"/>
  <c r="T372" i="96"/>
  <c r="T373" i="96"/>
  <c r="T374" i="96"/>
  <c r="T376" i="96"/>
  <c r="T378" i="96"/>
  <c r="T382" i="96"/>
  <c r="T377" i="96"/>
  <c r="T386" i="96"/>
  <c r="T387" i="96"/>
  <c r="T388" i="96"/>
  <c r="T390" i="96"/>
  <c r="T393" i="96"/>
  <c r="T394" i="96"/>
  <c r="T396" i="96"/>
  <c r="T395" i="96"/>
  <c r="T400" i="96"/>
  <c r="T403" i="96"/>
  <c r="T407" i="96"/>
  <c r="T410" i="96"/>
  <c r="T411" i="96"/>
  <c r="T414" i="96"/>
  <c r="T415" i="96"/>
  <c r="T416" i="96"/>
  <c r="T417" i="96"/>
  <c r="T418" i="96"/>
  <c r="T419" i="96"/>
  <c r="T421" i="96"/>
  <c r="T424" i="96"/>
  <c r="T425" i="96"/>
  <c r="T426" i="96"/>
  <c r="T428" i="96"/>
  <c r="T431" i="96"/>
  <c r="T432" i="96"/>
  <c r="T433" i="96"/>
  <c r="T434" i="96"/>
  <c r="T435" i="96"/>
  <c r="T437" i="96"/>
  <c r="T439" i="96"/>
  <c r="T440" i="96"/>
  <c r="T441" i="96"/>
  <c r="T442" i="96"/>
  <c r="T444" i="96"/>
  <c r="T447" i="96"/>
  <c r="T448" i="96"/>
  <c r="T451" i="96"/>
  <c r="T452" i="96"/>
  <c r="T453" i="96"/>
  <c r="T454" i="96"/>
  <c r="T455" i="96"/>
  <c r="T456" i="96"/>
  <c r="T457" i="96"/>
  <c r="T459" i="96"/>
  <c r="T461" i="96"/>
  <c r="T462" i="96"/>
  <c r="T463" i="96"/>
  <c r="T467" i="96"/>
  <c r="T468" i="96"/>
  <c r="T469" i="96"/>
  <c r="T470" i="96"/>
  <c r="T472" i="96"/>
  <c r="T473" i="96"/>
  <c r="T474" i="96"/>
  <c r="T475" i="96"/>
  <c r="T476" i="96"/>
  <c r="T477" i="96"/>
  <c r="T480" i="96"/>
  <c r="T481" i="96"/>
  <c r="T482" i="96"/>
  <c r="T483" i="96"/>
  <c r="T484" i="96"/>
  <c r="T485" i="96"/>
  <c r="T486" i="96"/>
  <c r="T488" i="96"/>
  <c r="T489" i="96"/>
  <c r="T490" i="96"/>
  <c r="T487" i="96"/>
  <c r="T492" i="96"/>
  <c r="T495" i="96"/>
  <c r="T499" i="96"/>
  <c r="T500" i="96"/>
  <c r="T501" i="96"/>
  <c r="T502" i="96"/>
  <c r="T506" i="96"/>
  <c r="T508" i="96"/>
  <c r="T509" i="96"/>
  <c r="T510" i="96"/>
  <c r="T512" i="96"/>
  <c r="T513" i="96"/>
  <c r="T515" i="96"/>
  <c r="T516" i="96"/>
  <c r="T518" i="96"/>
  <c r="T521" i="96"/>
  <c r="T522" i="96"/>
  <c r="T524" i="96"/>
  <c r="T525" i="96"/>
  <c r="T528" i="96"/>
  <c r="T529" i="96"/>
  <c r="T530" i="96"/>
  <c r="T531" i="96"/>
  <c r="T532" i="96"/>
  <c r="T533" i="96"/>
  <c r="T534" i="96"/>
  <c r="T536" i="96"/>
  <c r="T538" i="96"/>
  <c r="T535" i="96"/>
  <c r="T540" i="96"/>
  <c r="T541" i="96"/>
  <c r="T542" i="96"/>
  <c r="T546" i="96"/>
  <c r="T547" i="96"/>
  <c r="T548" i="96"/>
  <c r="T549" i="96"/>
  <c r="T550" i="96"/>
  <c r="T555" i="96"/>
  <c r="T556" i="96"/>
  <c r="T560" i="96"/>
  <c r="T554" i="96"/>
  <c r="T559" i="96"/>
  <c r="T561" i="96"/>
  <c r="T562" i="96"/>
  <c r="T566" i="96"/>
  <c r="T567" i="96"/>
  <c r="T568" i="96"/>
  <c r="T569" i="96"/>
  <c r="T570" i="96"/>
  <c r="T572" i="96"/>
  <c r="T573" i="96"/>
  <c r="T578" i="96"/>
  <c r="T579" i="96"/>
  <c r="T580" i="96"/>
  <c r="T581" i="96"/>
  <c r="T582" i="96"/>
  <c r="T584" i="96"/>
  <c r="T585" i="96"/>
  <c r="T586" i="96"/>
  <c r="T589" i="96"/>
  <c r="T591" i="96"/>
  <c r="T592" i="96"/>
  <c r="T593" i="96"/>
  <c r="T594" i="96"/>
  <c r="T595" i="96"/>
  <c r="T597" i="96"/>
  <c r="T598" i="96"/>
  <c r="T599" i="96"/>
  <c r="T602" i="96"/>
  <c r="T603" i="96"/>
  <c r="T604" i="96"/>
  <c r="T605" i="96"/>
  <c r="T607" i="96"/>
  <c r="T608" i="96"/>
  <c r="T612" i="96"/>
  <c r="T613" i="96"/>
  <c r="T614" i="96"/>
  <c r="T615" i="96"/>
  <c r="T616" i="96"/>
  <c r="T617" i="96"/>
  <c r="T618" i="96"/>
  <c r="T622" i="96"/>
  <c r="T623" i="96"/>
  <c r="T624" i="96"/>
  <c r="T625" i="96"/>
  <c r="T626" i="96"/>
  <c r="T628" i="96"/>
  <c r="T629" i="96"/>
  <c r="T630" i="96"/>
  <c r="T631" i="96"/>
  <c r="T632" i="96"/>
  <c r="T633" i="96"/>
  <c r="T635" i="96"/>
  <c r="T636" i="96"/>
  <c r="T637" i="96"/>
  <c r="T638" i="96"/>
  <c r="T641" i="96"/>
  <c r="T642" i="96"/>
  <c r="T643" i="96"/>
  <c r="T644" i="96"/>
  <c r="T646" i="96"/>
  <c r="T650" i="96"/>
  <c r="T652" i="96"/>
  <c r="T653" i="96"/>
  <c r="T658" i="96"/>
  <c r="T659" i="96"/>
  <c r="T660" i="96"/>
  <c r="T661" i="96"/>
  <c r="T663" i="96"/>
  <c r="T662" i="96"/>
  <c r="T665" i="96"/>
  <c r="T668" i="96"/>
  <c r="T671" i="96"/>
  <c r="T670" i="96"/>
  <c r="T673" i="96"/>
  <c r="T676" i="96"/>
  <c r="T677" i="96"/>
  <c r="T678" i="96"/>
  <c r="T679" i="96"/>
  <c r="T680" i="96"/>
  <c r="T681" i="96"/>
  <c r="T682" i="96"/>
  <c r="T683" i="96"/>
  <c r="T684" i="96"/>
  <c r="T685" i="96"/>
  <c r="T686" i="96"/>
  <c r="T687" i="96"/>
  <c r="T688" i="96"/>
  <c r="T691" i="96"/>
  <c r="T692" i="96"/>
  <c r="T693" i="96"/>
  <c r="T695" i="96"/>
  <c r="T696" i="96"/>
  <c r="T697" i="96"/>
  <c r="T701" i="96"/>
  <c r="T702" i="96"/>
  <c r="T703" i="96"/>
  <c r="T704" i="96"/>
  <c r="T705" i="96"/>
  <c r="T706" i="96"/>
  <c r="T707" i="96"/>
  <c r="T709" i="96"/>
  <c r="T711" i="96"/>
  <c r="T713" i="96"/>
  <c r="T714" i="96"/>
  <c r="T715" i="96"/>
  <c r="T719" i="96"/>
  <c r="T720" i="96"/>
  <c r="T721" i="96"/>
  <c r="T722" i="96"/>
  <c r="T723" i="96"/>
  <c r="T724" i="96"/>
  <c r="T725" i="96"/>
  <c r="T726" i="96"/>
  <c r="T728" i="96"/>
  <c r="T731" i="96"/>
  <c r="T732" i="96"/>
  <c r="T734" i="96"/>
  <c r="T735" i="96"/>
  <c r="T737" i="96"/>
  <c r="T739" i="96"/>
  <c r="T741" i="96"/>
  <c r="T742" i="96"/>
  <c r="T743" i="96"/>
  <c r="T744" i="96"/>
  <c r="T745" i="96"/>
  <c r="T746" i="96"/>
  <c r="T747" i="96"/>
  <c r="T749" i="96"/>
  <c r="T751" i="96"/>
  <c r="T752" i="96"/>
  <c r="T754" i="96"/>
  <c r="T755" i="96"/>
  <c r="T758" i="96"/>
  <c r="T761" i="96"/>
  <c r="T763" i="96"/>
  <c r="T764" i="96"/>
  <c r="T765" i="96"/>
  <c r="T766" i="96"/>
  <c r="T767" i="96"/>
  <c r="T768" i="96"/>
  <c r="T769" i="96"/>
  <c r="T771" i="96"/>
  <c r="T773" i="96"/>
  <c r="T774" i="96"/>
  <c r="T776" i="96"/>
  <c r="T777" i="96"/>
  <c r="T778" i="96"/>
  <c r="T779" i="96"/>
  <c r="T780" i="96"/>
  <c r="T781" i="96"/>
  <c r="T782" i="96"/>
  <c r="T783" i="96"/>
  <c r="T787" i="96"/>
  <c r="T789" i="96"/>
  <c r="T790" i="96"/>
  <c r="T791" i="96"/>
  <c r="T792" i="96"/>
  <c r="T793" i="96"/>
  <c r="T794" i="96"/>
  <c r="T796" i="96"/>
  <c r="T797" i="96"/>
  <c r="T798" i="96"/>
  <c r="T802" i="96"/>
  <c r="T803" i="96"/>
  <c r="T804" i="96"/>
  <c r="T805" i="96"/>
  <c r="T806" i="96"/>
  <c r="T808" i="96"/>
  <c r="T809" i="96"/>
  <c r="T810" i="96"/>
  <c r="T814" i="96"/>
  <c r="T815" i="96"/>
  <c r="T817" i="96"/>
  <c r="T818" i="96"/>
  <c r="T819" i="96"/>
  <c r="T820" i="96"/>
  <c r="T823" i="96"/>
  <c r="T824" i="96"/>
  <c r="T826" i="96"/>
  <c r="T827" i="96"/>
  <c r="T829" i="96"/>
  <c r="T830" i="96"/>
  <c r="T831" i="96"/>
  <c r="T833" i="96"/>
  <c r="T835" i="96"/>
  <c r="T836" i="96"/>
  <c r="T837" i="96"/>
  <c r="T838" i="96"/>
  <c r="T839" i="96"/>
  <c r="T840" i="96"/>
  <c r="T841" i="96"/>
  <c r="T842" i="96"/>
  <c r="T843" i="96"/>
  <c r="T844" i="96"/>
  <c r="T845" i="96"/>
  <c r="T846" i="96"/>
  <c r="T847" i="96"/>
  <c r="T848" i="96"/>
  <c r="T849" i="96"/>
  <c r="T851" i="96"/>
  <c r="T852" i="96"/>
  <c r="T853" i="96"/>
  <c r="T854" i="96"/>
  <c r="T855" i="96"/>
  <c r="T856" i="96"/>
  <c r="T857" i="96"/>
  <c r="T858" i="96"/>
  <c r="T859" i="96"/>
  <c r="T860" i="96"/>
  <c r="T861" i="96"/>
  <c r="T862" i="96"/>
  <c r="T863" i="96"/>
  <c r="T864" i="96"/>
  <c r="T865" i="96"/>
  <c r="T867" i="96"/>
  <c r="T868" i="96"/>
  <c r="T869" i="96"/>
  <c r="T870" i="96"/>
  <c r="T871" i="96"/>
  <c r="T872" i="96"/>
  <c r="T873" i="96"/>
  <c r="T876" i="96"/>
  <c r="T875" i="96"/>
  <c r="T877" i="96"/>
  <c r="T878" i="96"/>
  <c r="T880" i="96"/>
  <c r="T882" i="96"/>
  <c r="T885" i="96"/>
  <c r="T887" i="96"/>
  <c r="T888" i="96"/>
  <c r="T889" i="96"/>
  <c r="T892" i="96"/>
  <c r="T894" i="96"/>
  <c r="T895" i="96"/>
  <c r="T896" i="96"/>
  <c r="T897" i="96"/>
  <c r="T898" i="96"/>
  <c r="T903" i="96"/>
  <c r="T904" i="96"/>
  <c r="T906" i="96"/>
  <c r="T907" i="96"/>
  <c r="T908" i="96"/>
  <c r="T909" i="96"/>
  <c r="T910" i="96"/>
  <c r="T916" i="96"/>
  <c r="T917" i="96"/>
  <c r="T918" i="96"/>
  <c r="T920" i="96"/>
  <c r="T921" i="96"/>
  <c r="T922" i="96"/>
  <c r="T924" i="96"/>
  <c r="T925" i="96"/>
  <c r="T926" i="96"/>
  <c r="T927" i="96"/>
  <c r="T928" i="96"/>
  <c r="T930" i="96"/>
  <c r="T929" i="96"/>
  <c r="T931" i="96"/>
  <c r="T932" i="96"/>
  <c r="T935" i="96"/>
  <c r="T933" i="96"/>
  <c r="T934" i="96"/>
  <c r="T936" i="96"/>
  <c r="T938" i="96"/>
  <c r="T939" i="96"/>
  <c r="T940" i="96"/>
  <c r="T941" i="96"/>
  <c r="T942" i="96"/>
  <c r="T943" i="96"/>
  <c r="T944" i="96"/>
  <c r="T946" i="96"/>
  <c r="T951" i="96"/>
  <c r="T952" i="96"/>
  <c r="T954" i="96"/>
  <c r="T955" i="96"/>
  <c r="T956" i="96"/>
  <c r="T957" i="96"/>
  <c r="T958" i="96"/>
  <c r="T960" i="96"/>
  <c r="T961" i="96"/>
  <c r="T962" i="96"/>
  <c r="T963" i="96"/>
  <c r="T964" i="96"/>
  <c r="T965" i="96"/>
  <c r="T966" i="96"/>
  <c r="T967" i="96"/>
  <c r="T968" i="96"/>
  <c r="T969" i="96"/>
  <c r="T970" i="96"/>
  <c r="T971" i="96"/>
  <c r="T973" i="96"/>
  <c r="T974" i="96"/>
  <c r="T975" i="96"/>
  <c r="T977" i="96"/>
  <c r="T978" i="96"/>
  <c r="T979" i="96"/>
  <c r="T980" i="96"/>
  <c r="T981" i="96"/>
  <c r="T982" i="96"/>
  <c r="T983" i="96"/>
  <c r="T984" i="96"/>
  <c r="T987" i="96"/>
  <c r="T991" i="96"/>
  <c r="T992" i="96"/>
  <c r="T993" i="96"/>
  <c r="T994" i="96"/>
  <c r="T995" i="96"/>
  <c r="T996" i="96"/>
  <c r="T997" i="96"/>
  <c r="T998" i="96"/>
  <c r="T999" i="96"/>
  <c r="T1000" i="96"/>
  <c r="T1003" i="96"/>
  <c r="T1004" i="96"/>
  <c r="T1005" i="96"/>
  <c r="T1006" i="96"/>
  <c r="T1007" i="96"/>
  <c r="T1008" i="96"/>
  <c r="T1010" i="96"/>
  <c r="T1011" i="96"/>
  <c r="T1012" i="96"/>
  <c r="T1013" i="96"/>
  <c r="T1014" i="96"/>
  <c r="T1015" i="96"/>
  <c r="T1016" i="96"/>
  <c r="T1018" i="96"/>
  <c r="T1019" i="96"/>
  <c r="T1020" i="96"/>
  <c r="T1023" i="96"/>
  <c r="T1024" i="96"/>
  <c r="T1026" i="96"/>
  <c r="T1027" i="96"/>
  <c r="T1028" i="96"/>
  <c r="T1029" i="96"/>
  <c r="T1030" i="96"/>
  <c r="T1033" i="96"/>
  <c r="T1036" i="96"/>
  <c r="T1037" i="96"/>
  <c r="T1038" i="96"/>
  <c r="T1039" i="96"/>
  <c r="T1040" i="96"/>
  <c r="T1041" i="96"/>
  <c r="T1043" i="96"/>
  <c r="T1044" i="96"/>
  <c r="T1049" i="96"/>
  <c r="T1051" i="96"/>
  <c r="T1054" i="96"/>
  <c r="T1055" i="96"/>
  <c r="T1056" i="96"/>
  <c r="T1057" i="96"/>
  <c r="T1058" i="96"/>
  <c r="T1059" i="96"/>
  <c r="T1063" i="96"/>
  <c r="T1064" i="96"/>
  <c r="T1066" i="96"/>
  <c r="T1067" i="96"/>
  <c r="T1068" i="96"/>
  <c r="T1070" i="96"/>
  <c r="T1073" i="96"/>
  <c r="T1077" i="96"/>
  <c r="T1079" i="96"/>
  <c r="T1080" i="96"/>
  <c r="T1081" i="96"/>
  <c r="T1082" i="96"/>
  <c r="T1085" i="96"/>
  <c r="T1087" i="96"/>
  <c r="T1088" i="96"/>
  <c r="T1089" i="96"/>
  <c r="T1090" i="96"/>
  <c r="T1091" i="96"/>
  <c r="T1092" i="96"/>
  <c r="T1093" i="96"/>
  <c r="T1094" i="96"/>
  <c r="T1097" i="96"/>
  <c r="T1098" i="96"/>
  <c r="T1099" i="96"/>
  <c r="T1100" i="96"/>
  <c r="T1101" i="96"/>
  <c r="T1104" i="96"/>
  <c r="T1105" i="96"/>
  <c r="T1106" i="96"/>
  <c r="T1107" i="96"/>
  <c r="T1108" i="96"/>
  <c r="T1109" i="96"/>
  <c r="T1110" i="96"/>
  <c r="T1111" i="96"/>
  <c r="T1112" i="96"/>
  <c r="T1113" i="96"/>
  <c r="T1114" i="96"/>
  <c r="T1115" i="96"/>
  <c r="T1116" i="96"/>
  <c r="T1117" i="96"/>
  <c r="T1118" i="96"/>
  <c r="T1119" i="96"/>
  <c r="T1121" i="96"/>
  <c r="T1122" i="96"/>
  <c r="T1124" i="96"/>
  <c r="T1128" i="96"/>
  <c r="T1131" i="96"/>
  <c r="T1132" i="96"/>
  <c r="T1133" i="96"/>
  <c r="T1134" i="96"/>
  <c r="T1136" i="96"/>
  <c r="T1137" i="96"/>
  <c r="T1138" i="96"/>
  <c r="T1140" i="96"/>
  <c r="T1142" i="96"/>
  <c r="T1143" i="96"/>
  <c r="T1144" i="96"/>
  <c r="T1146" i="96"/>
  <c r="T1148" i="96"/>
  <c r="T1149" i="96"/>
  <c r="T1150" i="96"/>
  <c r="T1152" i="96"/>
  <c r="T1155" i="96"/>
  <c r="T1159" i="96"/>
  <c r="T1161" i="96"/>
  <c r="T1163" i="96"/>
  <c r="T1165" i="96"/>
  <c r="T1166" i="96"/>
  <c r="T1167" i="96"/>
  <c r="T1168" i="96"/>
  <c r="T1169" i="96"/>
  <c r="T1170" i="96"/>
  <c r="T1171" i="96"/>
  <c r="T1172" i="96"/>
  <c r="T1173" i="96"/>
  <c r="T1175" i="96"/>
  <c r="T1176" i="96"/>
  <c r="T1177" i="96"/>
  <c r="T1178" i="96"/>
  <c r="T1179" i="96"/>
  <c r="T1181" i="96"/>
  <c r="T1182" i="96"/>
  <c r="T1184" i="96"/>
  <c r="T1183" i="96"/>
  <c r="T1185" i="96"/>
  <c r="T164" i="11372"/>
  <c r="S164" i="11372"/>
  <c r="R164" i="11372"/>
  <c r="Q164" i="11372"/>
  <c r="M164" i="11372"/>
  <c r="P164" i="11372" s="1"/>
  <c r="D164" i="11372"/>
  <c r="D40" i="11372"/>
  <c r="M40" i="11372"/>
  <c r="P40" i="11372" s="1"/>
  <c r="N40" i="11372"/>
  <c r="Q40" i="11372"/>
  <c r="R40" i="11372"/>
  <c r="S40" i="11372"/>
  <c r="T40" i="11372"/>
  <c r="T169" i="11372"/>
  <c r="S169" i="11372"/>
  <c r="R169" i="11372"/>
  <c r="Q169" i="11372"/>
  <c r="N169" i="11372"/>
  <c r="M169" i="11372"/>
  <c r="P169" i="11372" s="1"/>
  <c r="D169" i="11372"/>
  <c r="T203" i="11372"/>
  <c r="S203" i="11372"/>
  <c r="R203" i="11372"/>
  <c r="Q203" i="11372"/>
  <c r="M203" i="11372"/>
  <c r="P203" i="11372" s="1"/>
  <c r="D203" i="11372"/>
  <c r="T369" i="11372"/>
  <c r="S369" i="11372"/>
  <c r="R369" i="11372"/>
  <c r="Q369" i="11372"/>
  <c r="M369" i="11372"/>
  <c r="P369" i="11372" s="1"/>
  <c r="D369" i="11372"/>
  <c r="D71" i="11372"/>
  <c r="M71" i="11372"/>
  <c r="P71" i="11372" s="1"/>
  <c r="N71" i="11372"/>
  <c r="Q71" i="11372"/>
  <c r="R71" i="11372"/>
  <c r="S71" i="11372"/>
  <c r="T71" i="11372"/>
  <c r="T192" i="11372"/>
  <c r="S192" i="11372"/>
  <c r="R192" i="11372"/>
  <c r="Q192" i="11372"/>
  <c r="N192" i="11372"/>
  <c r="M192" i="11372"/>
  <c r="P192" i="11372" s="1"/>
  <c r="D192" i="11372"/>
  <c r="S134" i="96"/>
  <c r="R134" i="96"/>
  <c r="Q134" i="96"/>
  <c r="D146" i="11372"/>
  <c r="M146" i="11372"/>
  <c r="P146" i="11372" s="1"/>
  <c r="N146" i="11372"/>
  <c r="Q146" i="11372"/>
  <c r="R146" i="11372"/>
  <c r="S146" i="11372"/>
  <c r="T146" i="11372"/>
  <c r="T319" i="11372"/>
  <c r="S319" i="11372"/>
  <c r="R319" i="11372"/>
  <c r="Q319" i="11372"/>
  <c r="N319" i="11372"/>
  <c r="M319" i="11372"/>
  <c r="P319" i="11372" s="1"/>
  <c r="D319" i="11372"/>
  <c r="T172" i="11372"/>
  <c r="S172" i="11372"/>
  <c r="R172" i="11372"/>
  <c r="Q172" i="11372"/>
  <c r="N172" i="11372"/>
  <c r="M172" i="11372"/>
  <c r="P172" i="11372" s="1"/>
  <c r="D172" i="11372"/>
  <c r="N328" i="96"/>
  <c r="T274" i="11372"/>
  <c r="S274" i="11372"/>
  <c r="R274" i="11372"/>
  <c r="Q274" i="11372"/>
  <c r="M274" i="11372"/>
  <c r="P274" i="11372" s="1"/>
  <c r="D274" i="11372"/>
  <c r="D153" i="11372"/>
  <c r="M153" i="11372"/>
  <c r="P153" i="11372" s="1"/>
  <c r="N153" i="11372"/>
  <c r="Q153" i="11372"/>
  <c r="R153" i="11372"/>
  <c r="S153" i="11372"/>
  <c r="T153" i="11372"/>
  <c r="T207" i="11372"/>
  <c r="S207" i="11372"/>
  <c r="R207" i="11372"/>
  <c r="Q207" i="11372"/>
  <c r="N207" i="11372"/>
  <c r="M207" i="11372"/>
  <c r="P207" i="11372" s="1"/>
  <c r="D207" i="11372"/>
  <c r="D30" i="11372"/>
  <c r="M30" i="11372"/>
  <c r="P30" i="11372" s="1"/>
  <c r="Q30" i="11372"/>
  <c r="R30" i="11372"/>
  <c r="S30" i="11372"/>
  <c r="T30" i="11372"/>
  <c r="S2" i="96"/>
  <c r="R2" i="96"/>
  <c r="Q2" i="96"/>
  <c r="N29" i="96"/>
  <c r="T176" i="11372"/>
  <c r="S176" i="11372"/>
  <c r="R176" i="11372"/>
  <c r="Q176" i="11372"/>
  <c r="N176" i="11372"/>
  <c r="M176" i="11372"/>
  <c r="P176" i="11372" s="1"/>
  <c r="D176" i="11372"/>
  <c r="D124" i="11372"/>
  <c r="M124" i="11372"/>
  <c r="P124" i="11372" s="1"/>
  <c r="N124" i="11372"/>
  <c r="Q124" i="11372"/>
  <c r="R124" i="11372"/>
  <c r="S124" i="11372"/>
  <c r="T124" i="11372"/>
  <c r="D90" i="11372"/>
  <c r="M90" i="11372"/>
  <c r="P90" i="11372" s="1"/>
  <c r="N90" i="11372"/>
  <c r="Q90" i="11372"/>
  <c r="R90" i="11372"/>
  <c r="S90" i="11372"/>
  <c r="T90" i="11372"/>
  <c r="D83" i="11372"/>
  <c r="M83" i="11372"/>
  <c r="P83" i="11372" s="1"/>
  <c r="Q83" i="11372"/>
  <c r="R83" i="11372"/>
  <c r="S83" i="11372"/>
  <c r="T83" i="11372"/>
  <c r="T401" i="11372"/>
  <c r="S401" i="11372"/>
  <c r="R401" i="11372"/>
  <c r="Q401" i="11372"/>
  <c r="N401" i="11372"/>
  <c r="M401" i="11372"/>
  <c r="P401" i="11372" s="1"/>
  <c r="D401" i="11372"/>
  <c r="T328" i="11372"/>
  <c r="S328" i="11372"/>
  <c r="R328" i="11372"/>
  <c r="Q328" i="11372"/>
  <c r="N328" i="11372"/>
  <c r="M328" i="11372"/>
  <c r="P328" i="11372" s="1"/>
  <c r="D328" i="11372"/>
  <c r="T184" i="11372"/>
  <c r="S184" i="11372"/>
  <c r="R184" i="11372"/>
  <c r="Q184" i="11372"/>
  <c r="N184" i="11372"/>
  <c r="M184" i="11372"/>
  <c r="P184" i="11372" s="1"/>
  <c r="D184" i="11372"/>
  <c r="N112" i="96"/>
  <c r="T398" i="11372"/>
  <c r="S398" i="11372"/>
  <c r="R398" i="11372"/>
  <c r="Q398" i="11372"/>
  <c r="N398" i="11372"/>
  <c r="M398" i="11372"/>
  <c r="P398" i="11372" s="1"/>
  <c r="D398" i="11372"/>
  <c r="T212" i="11372"/>
  <c r="S212" i="11372"/>
  <c r="R212" i="11372"/>
  <c r="Q212" i="11372"/>
  <c r="N212" i="11372"/>
  <c r="M212" i="11372"/>
  <c r="P212" i="11372" s="1"/>
  <c r="D212" i="11372"/>
  <c r="D15" i="11372"/>
  <c r="M15" i="11372"/>
  <c r="P15" i="11372" s="1"/>
  <c r="Q15" i="11372"/>
  <c r="R15" i="11372"/>
  <c r="S15" i="11372"/>
  <c r="T15" i="11372"/>
  <c r="T199" i="11372"/>
  <c r="S199" i="11372"/>
  <c r="R199" i="11372"/>
  <c r="Q199" i="11372"/>
  <c r="N199" i="11372"/>
  <c r="M199" i="11372"/>
  <c r="P199" i="11372" s="1"/>
  <c r="D199" i="11372"/>
  <c r="T235" i="11372"/>
  <c r="S235" i="11372"/>
  <c r="R235" i="11372"/>
  <c r="Q235" i="11372"/>
  <c r="N235" i="11372"/>
  <c r="M235" i="11372"/>
  <c r="P235" i="11372" s="1"/>
  <c r="D235" i="11372"/>
  <c r="T397" i="11372"/>
  <c r="S397" i="11372"/>
  <c r="R397" i="11372"/>
  <c r="Q397" i="11372"/>
  <c r="N397" i="11372"/>
  <c r="M397" i="11372"/>
  <c r="P397" i="11372" s="1"/>
  <c r="D397" i="11372"/>
  <c r="T193" i="11372"/>
  <c r="S193" i="11372"/>
  <c r="R193" i="11372"/>
  <c r="Q193" i="11372"/>
  <c r="N193" i="11372"/>
  <c r="M193" i="11372"/>
  <c r="P193" i="11372" s="1"/>
  <c r="D193" i="11372"/>
  <c r="T432" i="11372"/>
  <c r="S432" i="11372"/>
  <c r="R432" i="11372"/>
  <c r="Q432" i="11372"/>
  <c r="N432" i="11372"/>
  <c r="M432" i="11372"/>
  <c r="P432" i="11372" s="1"/>
  <c r="D432" i="11372"/>
  <c r="T393" i="11372"/>
  <c r="S393" i="11372"/>
  <c r="R393" i="11372"/>
  <c r="Q393" i="11372"/>
  <c r="N393" i="11372"/>
  <c r="M393" i="11372"/>
  <c r="P393" i="11372" s="1"/>
  <c r="D393" i="11372"/>
  <c r="T258" i="11372"/>
  <c r="S258" i="11372"/>
  <c r="R258" i="11372"/>
  <c r="Q258" i="11372"/>
  <c r="M258" i="11372"/>
  <c r="P258" i="11372" s="1"/>
  <c r="D258" i="11372"/>
  <c r="T388" i="11372"/>
  <c r="S388" i="11372"/>
  <c r="R388" i="11372"/>
  <c r="Q388" i="11372"/>
  <c r="N388" i="11372"/>
  <c r="M388" i="11372"/>
  <c r="P388" i="11372" s="1"/>
  <c r="D388" i="11372"/>
  <c r="T221" i="11372"/>
  <c r="S221" i="11372"/>
  <c r="R221" i="11372"/>
  <c r="Q221" i="11372"/>
  <c r="N221" i="11372"/>
  <c r="M221" i="11372"/>
  <c r="P221" i="11372" s="1"/>
  <c r="D221" i="11372"/>
  <c r="T223" i="11372"/>
  <c r="S223" i="11372"/>
  <c r="R223" i="11372"/>
  <c r="Q223" i="11372"/>
  <c r="M223" i="11372"/>
  <c r="P223" i="11372" s="1"/>
  <c r="D223" i="11372"/>
  <c r="T213" i="11372"/>
  <c r="S213" i="11372"/>
  <c r="R213" i="11372"/>
  <c r="Q213" i="11372"/>
  <c r="N213" i="11372"/>
  <c r="M213" i="11372"/>
  <c r="P213" i="11372" s="1"/>
  <c r="D213" i="11372"/>
  <c r="D1" i="11372"/>
  <c r="M1" i="11372"/>
  <c r="P1" i="11372" s="1"/>
  <c r="Q1" i="11372"/>
  <c r="R1" i="11372"/>
  <c r="S1" i="11372"/>
  <c r="T1" i="11372"/>
  <c r="D104" i="11372"/>
  <c r="M104" i="11372"/>
  <c r="P104" i="11372" s="1"/>
  <c r="Q104" i="11372"/>
  <c r="R104" i="11372"/>
  <c r="S104" i="11372"/>
  <c r="T104" i="11372"/>
  <c r="D142" i="11372"/>
  <c r="M142" i="11372"/>
  <c r="P142" i="11372" s="1"/>
  <c r="N142" i="11372"/>
  <c r="Q142" i="11372"/>
  <c r="R142" i="11372"/>
  <c r="S142" i="11372"/>
  <c r="T142" i="11372"/>
  <c r="T380" i="11372"/>
  <c r="S380" i="11372"/>
  <c r="R380" i="11372"/>
  <c r="Q380" i="11372"/>
  <c r="M380" i="11372"/>
  <c r="P380" i="11372" s="1"/>
  <c r="D380" i="11372"/>
  <c r="T386" i="11372"/>
  <c r="S386" i="11372"/>
  <c r="R386" i="11372"/>
  <c r="Q386" i="11372"/>
  <c r="M386" i="11372"/>
  <c r="P386" i="11372" s="1"/>
  <c r="D386" i="11372"/>
  <c r="S8" i="96"/>
  <c r="S10" i="96"/>
  <c r="S14" i="96"/>
  <c r="S15" i="96"/>
  <c r="S16" i="96"/>
  <c r="S17" i="96"/>
  <c r="S18" i="96"/>
  <c r="S21" i="96"/>
  <c r="S22" i="96"/>
  <c r="S23" i="96"/>
  <c r="S24" i="96"/>
  <c r="S25" i="96"/>
  <c r="S27" i="96"/>
  <c r="S28" i="96"/>
  <c r="S30" i="96"/>
  <c r="S29" i="96"/>
  <c r="S33" i="96"/>
  <c r="S34" i="96"/>
  <c r="S35" i="96"/>
  <c r="S37" i="96"/>
  <c r="S39" i="96"/>
  <c r="S40" i="96"/>
  <c r="S41" i="96"/>
  <c r="S43" i="96"/>
  <c r="S44" i="96"/>
  <c r="S45" i="96"/>
  <c r="S46" i="96"/>
  <c r="S48" i="96"/>
  <c r="S49" i="96"/>
  <c r="S50" i="96"/>
  <c r="S51" i="96"/>
  <c r="S52" i="96"/>
  <c r="S53" i="96"/>
  <c r="S54" i="96"/>
  <c r="S55" i="96"/>
  <c r="S57" i="96"/>
  <c r="S58" i="96"/>
  <c r="S59" i="96"/>
  <c r="S60" i="96"/>
  <c r="S61" i="96"/>
  <c r="S63" i="96"/>
  <c r="S65" i="96"/>
  <c r="S66" i="96"/>
  <c r="S67" i="96"/>
  <c r="S69" i="96"/>
  <c r="S70" i="96"/>
  <c r="S72" i="96"/>
  <c r="S73" i="96"/>
  <c r="S74" i="96"/>
  <c r="S76" i="96"/>
  <c r="S78" i="96"/>
  <c r="S79" i="96"/>
  <c r="S80" i="96"/>
  <c r="S81" i="96"/>
  <c r="S82" i="96"/>
  <c r="S85" i="96"/>
  <c r="S88" i="96"/>
  <c r="S90" i="96"/>
  <c r="S93" i="96"/>
  <c r="S94" i="96"/>
  <c r="S95" i="96"/>
  <c r="S96" i="96"/>
  <c r="S98" i="96"/>
  <c r="S100" i="96"/>
  <c r="S102" i="96"/>
  <c r="S103" i="96"/>
  <c r="S104" i="96"/>
  <c r="S105" i="96"/>
  <c r="S108" i="96"/>
  <c r="S109" i="96"/>
  <c r="S112" i="96"/>
  <c r="S113" i="96"/>
  <c r="S114" i="96"/>
  <c r="S119" i="96"/>
  <c r="S122" i="96"/>
  <c r="S124" i="96"/>
  <c r="S126" i="96"/>
  <c r="S127" i="96"/>
  <c r="S137" i="96"/>
  <c r="S138" i="96"/>
  <c r="S139" i="96"/>
  <c r="S140" i="96"/>
  <c r="S141" i="96"/>
  <c r="S142" i="96"/>
  <c r="S143" i="96"/>
  <c r="S144" i="96"/>
  <c r="S149" i="96"/>
  <c r="S150" i="96"/>
  <c r="S152" i="96"/>
  <c r="S154" i="96"/>
  <c r="S155" i="96"/>
  <c r="S156" i="96"/>
  <c r="S157" i="96"/>
  <c r="S158" i="96"/>
  <c r="S159" i="96"/>
  <c r="S160" i="96"/>
  <c r="S161" i="96"/>
  <c r="S163" i="96"/>
  <c r="S164" i="96"/>
  <c r="S167" i="96"/>
  <c r="S168" i="96"/>
  <c r="S169" i="96"/>
  <c r="S170" i="96"/>
  <c r="S173" i="96"/>
  <c r="S174" i="96"/>
  <c r="S175" i="96"/>
  <c r="S177" i="96"/>
  <c r="S178" i="96"/>
  <c r="S179" i="96"/>
  <c r="S181" i="96"/>
  <c r="S183" i="96"/>
  <c r="S186" i="96"/>
  <c r="S187" i="96"/>
  <c r="S190" i="96"/>
  <c r="S191" i="96"/>
  <c r="S192" i="96"/>
  <c r="S193" i="96"/>
  <c r="S194" i="96"/>
  <c r="S197" i="96"/>
  <c r="S198" i="96"/>
  <c r="S199" i="96"/>
  <c r="S202" i="96"/>
  <c r="S204" i="96"/>
  <c r="S205" i="96"/>
  <c r="S206" i="96"/>
  <c r="S208" i="96"/>
  <c r="S209" i="96"/>
  <c r="S210" i="96"/>
  <c r="S211" i="96"/>
  <c r="S212" i="96"/>
  <c r="S213" i="96"/>
  <c r="S214" i="96"/>
  <c r="S215" i="96"/>
  <c r="S216" i="96"/>
  <c r="S218" i="96"/>
  <c r="S219" i="96"/>
  <c r="S220" i="96"/>
  <c r="S223" i="96"/>
  <c r="S224" i="96"/>
  <c r="S225" i="96"/>
  <c r="S226" i="96"/>
  <c r="S227" i="96"/>
  <c r="S230" i="96"/>
  <c r="S232" i="96"/>
  <c r="S233" i="96"/>
  <c r="S235" i="96"/>
  <c r="S236" i="96"/>
  <c r="S237" i="96"/>
  <c r="S238" i="96"/>
  <c r="S239" i="96"/>
  <c r="S240" i="96"/>
  <c r="S243" i="96"/>
  <c r="S244" i="96"/>
  <c r="S245" i="96"/>
  <c r="S247" i="96"/>
  <c r="S248" i="96"/>
  <c r="S250" i="96"/>
  <c r="S249" i="96"/>
  <c r="S251" i="96"/>
  <c r="S252" i="96"/>
  <c r="S253" i="96"/>
  <c r="S254" i="96"/>
  <c r="S255" i="96"/>
  <c r="S256" i="96"/>
  <c r="S260" i="96"/>
  <c r="S261" i="96"/>
  <c r="S262" i="96"/>
  <c r="S263" i="96"/>
  <c r="S264" i="96"/>
  <c r="S265" i="96"/>
  <c r="S266" i="96"/>
  <c r="S267" i="96"/>
  <c r="S268" i="96"/>
  <c r="S269" i="96"/>
  <c r="S271" i="96"/>
  <c r="S273" i="96"/>
  <c r="S274" i="96"/>
  <c r="S276" i="96"/>
  <c r="S277" i="96"/>
  <c r="S281" i="96"/>
  <c r="S284" i="96"/>
  <c r="S285" i="96"/>
  <c r="S286" i="96"/>
  <c r="S287" i="96"/>
  <c r="S288" i="96"/>
  <c r="S289" i="96"/>
  <c r="S290" i="96"/>
  <c r="S292" i="96"/>
  <c r="S294" i="96"/>
  <c r="S295" i="96"/>
  <c r="S298" i="96"/>
  <c r="S300" i="96"/>
  <c r="S301" i="96"/>
  <c r="S303" i="96"/>
  <c r="S304" i="96"/>
  <c r="S305" i="96"/>
  <c r="S306" i="96"/>
  <c r="S307" i="96"/>
  <c r="S309" i="96"/>
  <c r="S311" i="96"/>
  <c r="S312" i="96"/>
  <c r="S313" i="96"/>
  <c r="S316" i="96"/>
  <c r="S317" i="96"/>
  <c r="S318" i="96"/>
  <c r="S319" i="96"/>
  <c r="S320" i="96"/>
  <c r="S321" i="96"/>
  <c r="S322" i="96"/>
  <c r="S323" i="96"/>
  <c r="S324" i="96"/>
  <c r="S325" i="96"/>
  <c r="S326" i="96"/>
  <c r="S328" i="96"/>
  <c r="S329" i="96"/>
  <c r="S331" i="96"/>
  <c r="S332" i="96"/>
  <c r="S333" i="96"/>
  <c r="S335" i="96"/>
  <c r="S337" i="96"/>
  <c r="S338" i="96"/>
  <c r="S340" i="96"/>
  <c r="S341" i="96"/>
  <c r="S345" i="96"/>
  <c r="S344" i="96"/>
  <c r="S346" i="96"/>
  <c r="S347" i="96"/>
  <c r="S348" i="96"/>
  <c r="S349" i="96"/>
  <c r="S350" i="96"/>
  <c r="S351" i="96"/>
  <c r="S352" i="96"/>
  <c r="S353" i="96"/>
  <c r="S355" i="96"/>
  <c r="S358" i="96"/>
  <c r="S359" i="96"/>
  <c r="S360" i="96"/>
  <c r="S361" i="96"/>
  <c r="S363" i="96"/>
  <c r="S364" i="96"/>
  <c r="S365" i="96"/>
  <c r="S366" i="96"/>
  <c r="S367" i="96"/>
  <c r="S372" i="96"/>
  <c r="S373" i="96"/>
  <c r="S374" i="96"/>
  <c r="S376" i="96"/>
  <c r="S378" i="96"/>
  <c r="S382" i="96"/>
  <c r="S377" i="96"/>
  <c r="S386" i="96"/>
  <c r="S387" i="96"/>
  <c r="S388" i="96"/>
  <c r="S390" i="96"/>
  <c r="S393" i="96"/>
  <c r="S394" i="96"/>
  <c r="S396" i="96"/>
  <c r="S395" i="96"/>
  <c r="S400" i="96"/>
  <c r="S403" i="96"/>
  <c r="S407" i="96"/>
  <c r="S410" i="96"/>
  <c r="S411" i="96"/>
  <c r="S414" i="96"/>
  <c r="S415" i="96"/>
  <c r="S416" i="96"/>
  <c r="S417" i="96"/>
  <c r="S418" i="96"/>
  <c r="S419" i="96"/>
  <c r="S421" i="96"/>
  <c r="S424" i="96"/>
  <c r="S425" i="96"/>
  <c r="S426" i="96"/>
  <c r="S428" i="96"/>
  <c r="S431" i="96"/>
  <c r="S432" i="96"/>
  <c r="S433" i="96"/>
  <c r="S434" i="96"/>
  <c r="S435" i="96"/>
  <c r="S437" i="96"/>
  <c r="S439" i="96"/>
  <c r="S440" i="96"/>
  <c r="S441" i="96"/>
  <c r="S442" i="96"/>
  <c r="S444" i="96"/>
  <c r="S447" i="96"/>
  <c r="S448" i="96"/>
  <c r="S451" i="96"/>
  <c r="S452" i="96"/>
  <c r="S453" i="96"/>
  <c r="S454" i="96"/>
  <c r="S455" i="96"/>
  <c r="S456" i="96"/>
  <c r="S457" i="96"/>
  <c r="S459" i="96"/>
  <c r="S461" i="96"/>
  <c r="S462" i="96"/>
  <c r="S463" i="96"/>
  <c r="S467" i="96"/>
  <c r="S468" i="96"/>
  <c r="S469" i="96"/>
  <c r="S470" i="96"/>
  <c r="S472" i="96"/>
  <c r="S473" i="96"/>
  <c r="S474" i="96"/>
  <c r="S475" i="96"/>
  <c r="S476" i="96"/>
  <c r="S477" i="96"/>
  <c r="S480" i="96"/>
  <c r="S481" i="96"/>
  <c r="S482" i="96"/>
  <c r="S483" i="96"/>
  <c r="S484" i="96"/>
  <c r="S485" i="96"/>
  <c r="S486" i="96"/>
  <c r="S488" i="96"/>
  <c r="S489" i="96"/>
  <c r="S490" i="96"/>
  <c r="S487" i="96"/>
  <c r="S492" i="96"/>
  <c r="S495" i="96"/>
  <c r="S499" i="96"/>
  <c r="S500" i="96"/>
  <c r="S501" i="96"/>
  <c r="S502" i="96"/>
  <c r="S506" i="96"/>
  <c r="S508" i="96"/>
  <c r="S509" i="96"/>
  <c r="S510" i="96"/>
  <c r="S512" i="96"/>
  <c r="S513" i="96"/>
  <c r="S515" i="96"/>
  <c r="S516" i="96"/>
  <c r="S518" i="96"/>
  <c r="S521" i="96"/>
  <c r="S522" i="96"/>
  <c r="S524" i="96"/>
  <c r="S525" i="96"/>
  <c r="S528" i="96"/>
  <c r="S529" i="96"/>
  <c r="S530" i="96"/>
  <c r="S531" i="96"/>
  <c r="S532" i="96"/>
  <c r="S533" i="96"/>
  <c r="S534" i="96"/>
  <c r="S536" i="96"/>
  <c r="S538" i="96"/>
  <c r="S535" i="96"/>
  <c r="S540" i="96"/>
  <c r="S541" i="96"/>
  <c r="S542" i="96"/>
  <c r="S546" i="96"/>
  <c r="S547" i="96"/>
  <c r="S548" i="96"/>
  <c r="S549" i="96"/>
  <c r="S550" i="96"/>
  <c r="S555" i="96"/>
  <c r="S556" i="96"/>
  <c r="S560" i="96"/>
  <c r="S554" i="96"/>
  <c r="S559" i="96"/>
  <c r="S561" i="96"/>
  <c r="S562" i="96"/>
  <c r="S566" i="96"/>
  <c r="S567" i="96"/>
  <c r="S568" i="96"/>
  <c r="S569" i="96"/>
  <c r="S570" i="96"/>
  <c r="S572" i="96"/>
  <c r="S573" i="96"/>
  <c r="S578" i="96"/>
  <c r="S579" i="96"/>
  <c r="S580" i="96"/>
  <c r="S581" i="96"/>
  <c r="S582" i="96"/>
  <c r="S584" i="96"/>
  <c r="S585" i="96"/>
  <c r="S586" i="96"/>
  <c r="S589" i="96"/>
  <c r="S591" i="96"/>
  <c r="S592" i="96"/>
  <c r="S593" i="96"/>
  <c r="S594" i="96"/>
  <c r="S595" i="96"/>
  <c r="S597" i="96"/>
  <c r="S598" i="96"/>
  <c r="S599" i="96"/>
  <c r="S602" i="96"/>
  <c r="S603" i="96"/>
  <c r="S604" i="96"/>
  <c r="S605" i="96"/>
  <c r="S607" i="96"/>
  <c r="S608" i="96"/>
  <c r="S612" i="96"/>
  <c r="S613" i="96"/>
  <c r="S614" i="96"/>
  <c r="S615" i="96"/>
  <c r="S616" i="96"/>
  <c r="S617" i="96"/>
  <c r="S618" i="96"/>
  <c r="S622" i="96"/>
  <c r="S623" i="96"/>
  <c r="S624" i="96"/>
  <c r="S625" i="96"/>
  <c r="S626" i="96"/>
  <c r="S628" i="96"/>
  <c r="S629" i="96"/>
  <c r="S630" i="96"/>
  <c r="S631" i="96"/>
  <c r="S632" i="96"/>
  <c r="S633" i="96"/>
  <c r="S635" i="96"/>
  <c r="S636" i="96"/>
  <c r="S637" i="96"/>
  <c r="S638" i="96"/>
  <c r="S641" i="96"/>
  <c r="S642" i="96"/>
  <c r="S643" i="96"/>
  <c r="S644" i="96"/>
  <c r="S646" i="96"/>
  <c r="S650" i="96"/>
  <c r="S652" i="96"/>
  <c r="S653" i="96"/>
  <c r="S658" i="96"/>
  <c r="S659" i="96"/>
  <c r="S660" i="96"/>
  <c r="S661" i="96"/>
  <c r="S663" i="96"/>
  <c r="S662" i="96"/>
  <c r="S665" i="96"/>
  <c r="S668" i="96"/>
  <c r="S671" i="96"/>
  <c r="S670" i="96"/>
  <c r="S676" i="96"/>
  <c r="S677" i="96"/>
  <c r="S678" i="96"/>
  <c r="S679" i="96"/>
  <c r="S680" i="96"/>
  <c r="S681" i="96"/>
  <c r="S682" i="96"/>
  <c r="S683" i="96"/>
  <c r="S684" i="96"/>
  <c r="S685" i="96"/>
  <c r="S686" i="96"/>
  <c r="S687" i="96"/>
  <c r="S688" i="96"/>
  <c r="S691" i="96"/>
  <c r="S692" i="96"/>
  <c r="S693" i="96"/>
  <c r="S695" i="96"/>
  <c r="S696" i="96"/>
  <c r="S697" i="96"/>
  <c r="S701" i="96"/>
  <c r="S702" i="96"/>
  <c r="S703" i="96"/>
  <c r="S704" i="96"/>
  <c r="S705" i="96"/>
  <c r="S706" i="96"/>
  <c r="S707" i="96"/>
  <c r="S709" i="96"/>
  <c r="S711" i="96"/>
  <c r="S713" i="96"/>
  <c r="S714" i="96"/>
  <c r="S715" i="96"/>
  <c r="S719" i="96"/>
  <c r="S720" i="96"/>
  <c r="S721" i="96"/>
  <c r="S722" i="96"/>
  <c r="S723" i="96"/>
  <c r="S724" i="96"/>
  <c r="S725" i="96"/>
  <c r="S726" i="96"/>
  <c r="S728" i="96"/>
  <c r="S731" i="96"/>
  <c r="S732" i="96"/>
  <c r="S734" i="96"/>
  <c r="S735" i="96"/>
  <c r="S737" i="96"/>
  <c r="S739" i="96"/>
  <c r="S741" i="96"/>
  <c r="S742" i="96"/>
  <c r="S743" i="96"/>
  <c r="S744" i="96"/>
  <c r="S745" i="96"/>
  <c r="S746" i="96"/>
  <c r="S747" i="96"/>
  <c r="S749" i="96"/>
  <c r="S751" i="96"/>
  <c r="S752" i="96"/>
  <c r="S754" i="96"/>
  <c r="S755" i="96"/>
  <c r="S758" i="96"/>
  <c r="S761" i="96"/>
  <c r="S763" i="96"/>
  <c r="S764" i="96"/>
  <c r="S765" i="96"/>
  <c r="S766" i="96"/>
  <c r="S767" i="96"/>
  <c r="S768" i="96"/>
  <c r="S769" i="96"/>
  <c r="S771" i="96"/>
  <c r="S773" i="96"/>
  <c r="S774" i="96"/>
  <c r="S776" i="96"/>
  <c r="S777" i="96"/>
  <c r="S778" i="96"/>
  <c r="S779" i="96"/>
  <c r="S780" i="96"/>
  <c r="S781" i="96"/>
  <c r="S782" i="96"/>
  <c r="S783" i="96"/>
  <c r="S787" i="96"/>
  <c r="S789" i="96"/>
  <c r="S790" i="96"/>
  <c r="S791" i="96"/>
  <c r="S792" i="96"/>
  <c r="S793" i="96"/>
  <c r="S794" i="96"/>
  <c r="S796" i="96"/>
  <c r="S797" i="96"/>
  <c r="S798" i="96"/>
  <c r="S802" i="96"/>
  <c r="S803" i="96"/>
  <c r="S804" i="96"/>
  <c r="S805" i="96"/>
  <c r="S806" i="96"/>
  <c r="S808" i="96"/>
  <c r="S809" i="96"/>
  <c r="S810" i="96"/>
  <c r="S814" i="96"/>
  <c r="S815" i="96"/>
  <c r="S817" i="96"/>
  <c r="S818" i="96"/>
  <c r="S819" i="96"/>
  <c r="S820" i="96"/>
  <c r="S823" i="96"/>
  <c r="S824" i="96"/>
  <c r="S826" i="96"/>
  <c r="S827" i="96"/>
  <c r="S829" i="96"/>
  <c r="S830" i="96"/>
  <c r="S831" i="96"/>
  <c r="S833" i="96"/>
  <c r="S835" i="96"/>
  <c r="S836" i="96"/>
  <c r="S837" i="96"/>
  <c r="S838" i="96"/>
  <c r="S839" i="96"/>
  <c r="S840" i="96"/>
  <c r="S841" i="96"/>
  <c r="S842" i="96"/>
  <c r="S843" i="96"/>
  <c r="S844" i="96"/>
  <c r="S845" i="96"/>
  <c r="S846" i="96"/>
  <c r="S847" i="96"/>
  <c r="S848" i="96"/>
  <c r="S849" i="96"/>
  <c r="S851" i="96"/>
  <c r="S852" i="96"/>
  <c r="S853" i="96"/>
  <c r="S854" i="96"/>
  <c r="S855" i="96"/>
  <c r="S856" i="96"/>
  <c r="S857" i="96"/>
  <c r="S858" i="96"/>
  <c r="S859" i="96"/>
  <c r="S860" i="96"/>
  <c r="S861" i="96"/>
  <c r="S862" i="96"/>
  <c r="S863" i="96"/>
  <c r="S864" i="96"/>
  <c r="S865" i="96"/>
  <c r="S867" i="96"/>
  <c r="S868" i="96"/>
  <c r="S869" i="96"/>
  <c r="S870" i="96"/>
  <c r="S871" i="96"/>
  <c r="S872" i="96"/>
  <c r="S873" i="96"/>
  <c r="S876" i="96"/>
  <c r="S875" i="96"/>
  <c r="S877" i="96"/>
  <c r="S878" i="96"/>
  <c r="S880" i="96"/>
  <c r="S882" i="96"/>
  <c r="S885" i="96"/>
  <c r="S887" i="96"/>
  <c r="S888" i="96"/>
  <c r="S889" i="96"/>
  <c r="S892" i="96"/>
  <c r="S894" i="96"/>
  <c r="S895" i="96"/>
  <c r="S896" i="96"/>
  <c r="S897" i="96"/>
  <c r="S898" i="96"/>
  <c r="S903" i="96"/>
  <c r="S904" i="96"/>
  <c r="S906" i="96"/>
  <c r="S907" i="96"/>
  <c r="S908" i="96"/>
  <c r="S909" i="96"/>
  <c r="S910" i="96"/>
  <c r="S916" i="96"/>
  <c r="S917" i="96"/>
  <c r="S918" i="96"/>
  <c r="S920" i="96"/>
  <c r="S921" i="96"/>
  <c r="S922" i="96"/>
  <c r="S924" i="96"/>
  <c r="S925" i="96"/>
  <c r="S926" i="96"/>
  <c r="S927" i="96"/>
  <c r="S928" i="96"/>
  <c r="S930" i="96"/>
  <c r="S929" i="96"/>
  <c r="S931" i="96"/>
  <c r="S932" i="96"/>
  <c r="S935" i="96"/>
  <c r="S933" i="96"/>
  <c r="S934" i="96"/>
  <c r="S936" i="96"/>
  <c r="S938" i="96"/>
  <c r="S939" i="96"/>
  <c r="S940" i="96"/>
  <c r="S941" i="96"/>
  <c r="S942" i="96"/>
  <c r="S943" i="96"/>
  <c r="S944" i="96"/>
  <c r="S946" i="96"/>
  <c r="S951" i="96"/>
  <c r="S952" i="96"/>
  <c r="S954" i="96"/>
  <c r="S955" i="96"/>
  <c r="S956" i="96"/>
  <c r="S957" i="96"/>
  <c r="S958" i="96"/>
  <c r="S960" i="96"/>
  <c r="S961" i="96"/>
  <c r="S962" i="96"/>
  <c r="S963" i="96"/>
  <c r="S964" i="96"/>
  <c r="S965" i="96"/>
  <c r="S966" i="96"/>
  <c r="S967" i="96"/>
  <c r="S968" i="96"/>
  <c r="S969" i="96"/>
  <c r="S970" i="96"/>
  <c r="S971" i="96"/>
  <c r="S973" i="96"/>
  <c r="S974" i="96"/>
  <c r="S975" i="96"/>
  <c r="S977" i="96"/>
  <c r="S978" i="96"/>
  <c r="S979" i="96"/>
  <c r="S980" i="96"/>
  <c r="S981" i="96"/>
  <c r="S982" i="96"/>
  <c r="S983" i="96"/>
  <c r="S984" i="96"/>
  <c r="S987" i="96"/>
  <c r="S991" i="96"/>
  <c r="S992" i="96"/>
  <c r="S993" i="96"/>
  <c r="S994" i="96"/>
  <c r="S995" i="96"/>
  <c r="S996" i="96"/>
  <c r="S997" i="96"/>
  <c r="S998" i="96"/>
  <c r="S999" i="96"/>
  <c r="S1000" i="96"/>
  <c r="S1003" i="96"/>
  <c r="S1004" i="96"/>
  <c r="S1005" i="96"/>
  <c r="S1006" i="96"/>
  <c r="S1007" i="96"/>
  <c r="S1008" i="96"/>
  <c r="S1010" i="96"/>
  <c r="S1011" i="96"/>
  <c r="S1012" i="96"/>
  <c r="S1013" i="96"/>
  <c r="S1014" i="96"/>
  <c r="S1015" i="96"/>
  <c r="S1016" i="96"/>
  <c r="S1018" i="96"/>
  <c r="S1019" i="96"/>
  <c r="S1020" i="96"/>
  <c r="S1023" i="96"/>
  <c r="S1024" i="96"/>
  <c r="S1026" i="96"/>
  <c r="S1027" i="96"/>
  <c r="S1028" i="96"/>
  <c r="S1029" i="96"/>
  <c r="S1030" i="96"/>
  <c r="S1033" i="96"/>
  <c r="S1036" i="96"/>
  <c r="S1037" i="96"/>
  <c r="S1038" i="96"/>
  <c r="S1039" i="96"/>
  <c r="S1040" i="96"/>
  <c r="S1041" i="96"/>
  <c r="S1043" i="96"/>
  <c r="S1044" i="96"/>
  <c r="S1049" i="96"/>
  <c r="S1051" i="96"/>
  <c r="S1054" i="96"/>
  <c r="S1055" i="96"/>
  <c r="S1056" i="96"/>
  <c r="S1057" i="96"/>
  <c r="S1058" i="96"/>
  <c r="S1059" i="96"/>
  <c r="S1063" i="96"/>
  <c r="S1064" i="96"/>
  <c r="S1066" i="96"/>
  <c r="S1067" i="96"/>
  <c r="S1068" i="96"/>
  <c r="S1070" i="96"/>
  <c r="S1073" i="96"/>
  <c r="S1077" i="96"/>
  <c r="S1079" i="96"/>
  <c r="S1080" i="96"/>
  <c r="S1081" i="96"/>
  <c r="S1082" i="96"/>
  <c r="S1085" i="96"/>
  <c r="S1087" i="96"/>
  <c r="S1088" i="96"/>
  <c r="S1089" i="96"/>
  <c r="S1090" i="96"/>
  <c r="S1091" i="96"/>
  <c r="S1092" i="96"/>
  <c r="S1093" i="96"/>
  <c r="S1094" i="96"/>
  <c r="S1097" i="96"/>
  <c r="S1098" i="96"/>
  <c r="S1099" i="96"/>
  <c r="S1100" i="96"/>
  <c r="S1101" i="96"/>
  <c r="S1104" i="96"/>
  <c r="S1105" i="96"/>
  <c r="S1106" i="96"/>
  <c r="S1107" i="96"/>
  <c r="S1108" i="96"/>
  <c r="S1109" i="96"/>
  <c r="S1110" i="96"/>
  <c r="S1111" i="96"/>
  <c r="S1112" i="96"/>
  <c r="S1113" i="96"/>
  <c r="S1114" i="96"/>
  <c r="S1115" i="96"/>
  <c r="S1116" i="96"/>
  <c r="S1117" i="96"/>
  <c r="S1118" i="96"/>
  <c r="S1119" i="96"/>
  <c r="S1121" i="96"/>
  <c r="S1122" i="96"/>
  <c r="S1124" i="96"/>
  <c r="S1128" i="96"/>
  <c r="S1131" i="96"/>
  <c r="S1132" i="96"/>
  <c r="S1133" i="96"/>
  <c r="S1134" i="96"/>
  <c r="S1136" i="96"/>
  <c r="S1137" i="96"/>
  <c r="S1138" i="96"/>
  <c r="S1140" i="96"/>
  <c r="S1142" i="96"/>
  <c r="S1143" i="96"/>
  <c r="S1144" i="96"/>
  <c r="S1146" i="96"/>
  <c r="S1148" i="96"/>
  <c r="S1149" i="96"/>
  <c r="S1150" i="96"/>
  <c r="S1152" i="96"/>
  <c r="S1155" i="96"/>
  <c r="S1159" i="96"/>
  <c r="S1161" i="96"/>
  <c r="S1163" i="96"/>
  <c r="S1165" i="96"/>
  <c r="S1166" i="96"/>
  <c r="S1167" i="96"/>
  <c r="S1168" i="96"/>
  <c r="S1169" i="96"/>
  <c r="S1170" i="96"/>
  <c r="S1171" i="96"/>
  <c r="S1172" i="96"/>
  <c r="S1173" i="96"/>
  <c r="S1175" i="96"/>
  <c r="S1176" i="96"/>
  <c r="S1177" i="96"/>
  <c r="S1178" i="96"/>
  <c r="S1179" i="96"/>
  <c r="S1181" i="96"/>
  <c r="S1182" i="96"/>
  <c r="S1184" i="96"/>
  <c r="S1183" i="96"/>
  <c r="S1185" i="96"/>
  <c r="S1186" i="96"/>
  <c r="S1187" i="96"/>
  <c r="S1188" i="96"/>
  <c r="D129" i="11372"/>
  <c r="M129" i="11372"/>
  <c r="P129" i="11372" s="1"/>
  <c r="N129" i="11372"/>
  <c r="Q129" i="11372"/>
  <c r="R129" i="11372"/>
  <c r="S129" i="11372"/>
  <c r="T129" i="11372"/>
  <c r="T348" i="11372"/>
  <c r="S348" i="11372"/>
  <c r="R348" i="11372"/>
  <c r="Q348" i="11372"/>
  <c r="M348" i="11372"/>
  <c r="P348" i="11372" s="1"/>
  <c r="D348" i="11372"/>
  <c r="D23" i="11372"/>
  <c r="M23" i="11372"/>
  <c r="P23" i="11372" s="1"/>
  <c r="N23" i="11372"/>
  <c r="Q23" i="11372"/>
  <c r="R23" i="11372"/>
  <c r="S23" i="11372"/>
  <c r="T23" i="11372"/>
  <c r="T420" i="11372"/>
  <c r="S420" i="11372"/>
  <c r="R420" i="11372"/>
  <c r="Q420" i="11372"/>
  <c r="N420" i="11372"/>
  <c r="M420" i="11372"/>
  <c r="P420" i="11372" s="1"/>
  <c r="D420" i="11372"/>
  <c r="T407" i="11372"/>
  <c r="S407" i="11372"/>
  <c r="R407" i="11372"/>
  <c r="Q407" i="11372"/>
  <c r="M407" i="11372"/>
  <c r="P407" i="11372" s="1"/>
  <c r="D407" i="11372"/>
  <c r="T288" i="11372"/>
  <c r="S288" i="11372"/>
  <c r="R288" i="11372"/>
  <c r="Q288" i="11372"/>
  <c r="N288" i="11372"/>
  <c r="M288" i="11372"/>
  <c r="P288" i="11372" s="1"/>
  <c r="D288" i="11372"/>
  <c r="T370" i="11372"/>
  <c r="S370" i="11372"/>
  <c r="R370" i="11372"/>
  <c r="Q370" i="11372"/>
  <c r="N370" i="11372"/>
  <c r="M370" i="11372"/>
  <c r="P370" i="11372" s="1"/>
  <c r="D370" i="11372"/>
  <c r="D76" i="11372"/>
  <c r="M76" i="11372"/>
  <c r="P76" i="11372" s="1"/>
  <c r="N76" i="11372"/>
  <c r="Q76" i="11372"/>
  <c r="R76" i="11372"/>
  <c r="S76" i="11372"/>
  <c r="T76" i="11372"/>
  <c r="T281" i="11372"/>
  <c r="S281" i="11372"/>
  <c r="R281" i="11372"/>
  <c r="Q281" i="11372"/>
  <c r="N281" i="11372"/>
  <c r="M281" i="11372"/>
  <c r="P281" i="11372" s="1"/>
  <c r="D281" i="11372"/>
  <c r="T344" i="11372"/>
  <c r="S344" i="11372"/>
  <c r="R344" i="11372"/>
  <c r="Q344" i="11372"/>
  <c r="N344" i="11372"/>
  <c r="M344" i="11372"/>
  <c r="P344" i="11372" s="1"/>
  <c r="D344" i="11372"/>
  <c r="D108" i="11372"/>
  <c r="M108" i="11372"/>
  <c r="P108" i="11372" s="1"/>
  <c r="N108" i="11372"/>
  <c r="Q108" i="11372"/>
  <c r="R108" i="11372"/>
  <c r="S108" i="11372"/>
  <c r="T108" i="11372"/>
  <c r="T411" i="11372"/>
  <c r="S411" i="11372"/>
  <c r="R411" i="11372"/>
  <c r="Q411" i="11372"/>
  <c r="N411" i="11372"/>
  <c r="M411" i="11372"/>
  <c r="P411" i="11372" s="1"/>
  <c r="D411" i="11372"/>
  <c r="R52" i="96"/>
  <c r="R266" i="96"/>
  <c r="R691" i="96"/>
  <c r="R973" i="96"/>
  <c r="R1012" i="96"/>
  <c r="R1039" i="96"/>
  <c r="R1188" i="96"/>
  <c r="Q52" i="96"/>
  <c r="Q266" i="96"/>
  <c r="Q691" i="96"/>
  <c r="Q973" i="96"/>
  <c r="Q1012" i="96"/>
  <c r="Q1039" i="96"/>
  <c r="AA8" i="6"/>
  <c r="AB8" i="6"/>
  <c r="AC8" i="6"/>
  <c r="AD8" i="6"/>
  <c r="AA10" i="6"/>
  <c r="AG10" i="320"/>
  <c r="AJ8" i="320"/>
  <c r="AI8" i="320"/>
  <c r="AH8" i="320"/>
  <c r="AG8" i="320"/>
  <c r="B36" i="11378"/>
  <c r="B27" i="11378"/>
  <c r="B26" i="11378"/>
  <c r="B25" i="11378"/>
  <c r="B24" i="11378"/>
  <c r="B23" i="11378"/>
  <c r="B6" i="11378"/>
  <c r="B22" i="11378"/>
  <c r="B19" i="11378"/>
  <c r="B17" i="11378"/>
  <c r="B16" i="11378"/>
  <c r="B21" i="11378"/>
  <c r="B13" i="11378"/>
  <c r="B12" i="11378"/>
  <c r="B11" i="11378"/>
  <c r="B10" i="11378"/>
  <c r="B9" i="11378"/>
  <c r="B8" i="11378"/>
  <c r="B15" i="11378"/>
  <c r="B7" i="11378"/>
  <c r="B18" i="11378"/>
  <c r="B20" i="11378"/>
  <c r="B14" i="11378"/>
  <c r="B5" i="11378"/>
  <c r="B4" i="11378"/>
  <c r="N139" i="96"/>
  <c r="N1181" i="96"/>
  <c r="N323" i="96"/>
  <c r="N637" i="96"/>
  <c r="N658" i="96"/>
  <c r="N682" i="96"/>
  <c r="N1013" i="96"/>
  <c r="N1138" i="96"/>
  <c r="N961" i="96"/>
  <c r="N1168" i="96"/>
  <c r="N108" i="96"/>
  <c r="N276" i="96"/>
  <c r="N623" i="96"/>
  <c r="N720" i="96"/>
  <c r="N929" i="96"/>
  <c r="N594" i="96"/>
  <c r="N363" i="96"/>
  <c r="N441" i="96"/>
  <c r="N1058" i="96"/>
  <c r="N395" i="96"/>
  <c r="N453" i="96"/>
  <c r="N559" i="96"/>
  <c r="N777" i="96"/>
  <c r="N67" i="96"/>
  <c r="N164" i="96"/>
  <c r="N693" i="96"/>
  <c r="N70" i="96"/>
  <c r="N531" i="96"/>
  <c r="N570" i="96"/>
  <c r="N661" i="96"/>
  <c r="N776" i="96"/>
  <c r="N1088" i="96"/>
  <c r="N274" i="96"/>
  <c r="N311" i="96"/>
  <c r="N1183" i="96"/>
  <c r="N72" i="96"/>
  <c r="N271" i="96"/>
  <c r="N281" i="96"/>
  <c r="R1114" i="96"/>
  <c r="Q1114" i="96"/>
  <c r="R489" i="96"/>
  <c r="Q489" i="96"/>
  <c r="R477" i="96"/>
  <c r="Q477" i="96"/>
  <c r="R454" i="96"/>
  <c r="Q454" i="96"/>
  <c r="R72" i="96"/>
  <c r="Q72" i="96"/>
  <c r="R35" i="96"/>
  <c r="Q35" i="96"/>
  <c r="R967" i="96"/>
  <c r="Q967" i="96"/>
  <c r="R731" i="96"/>
  <c r="Q731" i="96"/>
  <c r="R485" i="96"/>
  <c r="Q485" i="96"/>
  <c r="R467" i="96"/>
  <c r="Q467" i="96"/>
  <c r="R281" i="96"/>
  <c r="Q281" i="96"/>
  <c r="R271" i="96"/>
  <c r="Q271" i="96"/>
  <c r="R1019" i="96"/>
  <c r="Q1019" i="96"/>
  <c r="R924" i="96"/>
  <c r="Q924" i="96"/>
  <c r="R962" i="96"/>
  <c r="Q962" i="96"/>
  <c r="R628" i="96"/>
  <c r="Q628" i="96"/>
  <c r="R586" i="96"/>
  <c r="Q586" i="96"/>
  <c r="R139" i="96"/>
  <c r="Q139" i="96"/>
  <c r="R605" i="96"/>
  <c r="Q605" i="96"/>
  <c r="R680" i="96"/>
  <c r="Q680" i="96"/>
  <c r="R993" i="96"/>
  <c r="Q993" i="96"/>
  <c r="R833" i="96"/>
  <c r="Q833" i="96"/>
  <c r="R817" i="96"/>
  <c r="Q817" i="96"/>
  <c r="R844" i="96"/>
  <c r="Q844" i="96"/>
  <c r="R752" i="96"/>
  <c r="Q752" i="96"/>
  <c r="R394" i="96"/>
  <c r="Q394" i="96"/>
  <c r="R346" i="96"/>
  <c r="Q346" i="96"/>
  <c r="R113" i="96"/>
  <c r="Q113" i="96"/>
  <c r="R93" i="96"/>
  <c r="Q93" i="96"/>
  <c r="R877" i="96"/>
  <c r="Q877" i="96"/>
  <c r="R264" i="96"/>
  <c r="Q264" i="96"/>
  <c r="R1138" i="96"/>
  <c r="Q1138" i="96"/>
  <c r="R441" i="96"/>
  <c r="Q441" i="96"/>
  <c r="R363" i="96"/>
  <c r="Q363" i="96"/>
  <c r="R58" i="96"/>
  <c r="Q58" i="96"/>
  <c r="R864" i="96"/>
  <c r="Q864" i="96"/>
  <c r="R693" i="96"/>
  <c r="Q693" i="96"/>
  <c r="R164" i="96"/>
  <c r="Q164" i="96"/>
  <c r="R671" i="96"/>
  <c r="Q671" i="96"/>
  <c r="R532" i="96"/>
  <c r="Q532" i="96"/>
  <c r="R428" i="96"/>
  <c r="Q428" i="96"/>
  <c r="R197" i="96"/>
  <c r="Q197" i="96"/>
  <c r="R1091" i="96"/>
  <c r="Q1091" i="96"/>
  <c r="R566" i="96"/>
  <c r="Q566" i="96"/>
  <c r="R437" i="96"/>
  <c r="Q437" i="96"/>
  <c r="R306" i="96"/>
  <c r="Q306" i="96"/>
  <c r="R70" i="96"/>
  <c r="Q70" i="96"/>
  <c r="R311" i="96"/>
  <c r="Q311" i="96"/>
  <c r="R274" i="96"/>
  <c r="Q274" i="96"/>
  <c r="R865" i="96"/>
  <c r="Q865" i="96"/>
  <c r="R944" i="96"/>
  <c r="Q944" i="96"/>
  <c r="R218" i="96"/>
  <c r="Q218" i="96"/>
  <c r="R1092" i="96"/>
  <c r="Q1092" i="96"/>
  <c r="R994" i="96"/>
  <c r="Q994" i="96"/>
  <c r="R852" i="96"/>
  <c r="Q852" i="96"/>
  <c r="R556" i="96"/>
  <c r="Q556" i="96"/>
  <c r="R382" i="96"/>
  <c r="Q382" i="96"/>
  <c r="R686" i="96"/>
  <c r="Q686" i="96"/>
  <c r="R300" i="96"/>
  <c r="Q300" i="96"/>
  <c r="R205" i="96"/>
  <c r="Q205" i="96"/>
  <c r="R1097" i="96"/>
  <c r="Q1097" i="96"/>
  <c r="R885" i="96"/>
  <c r="Q885" i="96"/>
  <c r="R328" i="96"/>
  <c r="Q328" i="96"/>
  <c r="R1178" i="96"/>
  <c r="Q1178" i="96"/>
  <c r="R617" i="96"/>
  <c r="Q617" i="96"/>
  <c r="R508" i="96"/>
  <c r="Q508" i="96"/>
  <c r="R304" i="96"/>
  <c r="Q304" i="96"/>
  <c r="R163" i="96"/>
  <c r="Q163" i="96"/>
  <c r="R805" i="96"/>
  <c r="Q805" i="96"/>
  <c r="R192" i="96"/>
  <c r="Q192" i="96"/>
  <c r="R1006" i="96"/>
  <c r="Q1006" i="96"/>
  <c r="R875" i="96"/>
  <c r="Q875" i="96"/>
  <c r="R1024" i="96"/>
  <c r="Q1024" i="96"/>
  <c r="R492" i="96"/>
  <c r="Q492" i="96"/>
  <c r="R855" i="96"/>
  <c r="Q855" i="96"/>
  <c r="R742" i="96"/>
  <c r="Q742" i="96"/>
  <c r="R1026" i="96"/>
  <c r="Q1026" i="96"/>
  <c r="R1013" i="96"/>
  <c r="Q1013" i="96"/>
  <c r="R594" i="96"/>
  <c r="Q594" i="96"/>
  <c r="R67" i="96"/>
  <c r="Q67" i="96"/>
  <c r="R10" i="96"/>
  <c r="Q10" i="96"/>
  <c r="R1063" i="96"/>
  <c r="Q1063" i="96"/>
  <c r="R826" i="96"/>
  <c r="Q826" i="96"/>
  <c r="R433" i="96"/>
  <c r="Q433" i="96"/>
  <c r="R341" i="96"/>
  <c r="Q341" i="96"/>
  <c r="R81" i="96"/>
  <c r="Q81" i="96"/>
  <c r="R755" i="96"/>
  <c r="Q755" i="96"/>
  <c r="R178" i="96"/>
  <c r="Q178" i="96"/>
  <c r="R174" i="96"/>
  <c r="Q174" i="96"/>
  <c r="R1175" i="96"/>
  <c r="Q1175" i="96"/>
  <c r="R1043" i="96"/>
  <c r="Q1043" i="96"/>
  <c r="R846" i="96"/>
  <c r="Q846" i="96"/>
  <c r="R892" i="96"/>
  <c r="Q892" i="96"/>
  <c r="R650" i="96"/>
  <c r="Q650" i="96"/>
  <c r="R554" i="96"/>
  <c r="Q554" i="96"/>
  <c r="R1088" i="96"/>
  <c r="Q1088" i="96"/>
  <c r="R933" i="96"/>
  <c r="Q933" i="96"/>
  <c r="R677" i="96"/>
  <c r="Q677" i="96"/>
  <c r="R512" i="96"/>
  <c r="Q512" i="96"/>
  <c r="R344" i="96"/>
  <c r="Q344" i="96"/>
  <c r="R249" i="96"/>
  <c r="Q249" i="96"/>
  <c r="R1090" i="96"/>
  <c r="Q1090" i="96"/>
  <c r="R696" i="96"/>
  <c r="Q696" i="96"/>
  <c r="R567" i="96"/>
  <c r="Q567" i="96"/>
  <c r="R219" i="96"/>
  <c r="Q219" i="96"/>
  <c r="R838" i="96"/>
  <c r="Q838" i="96"/>
  <c r="R787" i="96"/>
  <c r="Q787" i="96"/>
  <c r="R251" i="96"/>
  <c r="Q251" i="96"/>
  <c r="R44" i="96"/>
  <c r="Q44" i="96"/>
  <c r="R1187" i="96"/>
  <c r="Q1187" i="96"/>
  <c r="R783" i="96"/>
  <c r="Q783" i="96"/>
  <c r="R773" i="96"/>
  <c r="Q773" i="96"/>
  <c r="R607" i="96"/>
  <c r="Q607" i="96"/>
  <c r="R487" i="96"/>
  <c r="Q487" i="96"/>
  <c r="R474" i="96"/>
  <c r="Q474" i="96"/>
  <c r="R414" i="96"/>
  <c r="Q414" i="96"/>
  <c r="R49" i="96"/>
  <c r="Q49" i="96"/>
  <c r="R506" i="96"/>
  <c r="Q506" i="96"/>
  <c r="R288" i="96"/>
  <c r="Q288" i="96"/>
  <c r="R1176" i="96"/>
  <c r="Q1176" i="96"/>
  <c r="R789" i="96"/>
  <c r="Q789" i="96"/>
  <c r="R707" i="96"/>
  <c r="Q707" i="96"/>
  <c r="R374" i="96"/>
  <c r="Q374" i="96"/>
  <c r="R313" i="96"/>
  <c r="Q313" i="96"/>
  <c r="R223" i="96"/>
  <c r="Q223" i="96"/>
  <c r="R934" i="96"/>
  <c r="Q934" i="96"/>
  <c r="R842" i="96"/>
  <c r="Q842" i="96"/>
  <c r="R791" i="96"/>
  <c r="Q791" i="96"/>
  <c r="R547" i="96"/>
  <c r="Q547" i="96"/>
  <c r="R186" i="96"/>
  <c r="Q186" i="96"/>
  <c r="R1081" i="96"/>
  <c r="Q1081" i="96"/>
  <c r="R636" i="96"/>
  <c r="Q636" i="96"/>
  <c r="R377" i="96"/>
  <c r="Q377" i="96"/>
  <c r="R61" i="96"/>
  <c r="Q61" i="96"/>
  <c r="R1122" i="96"/>
  <c r="Q1122" i="96"/>
  <c r="R1087" i="96"/>
  <c r="Q1087" i="96"/>
  <c r="R1064" i="96"/>
  <c r="Q1064" i="96"/>
  <c r="R997" i="96"/>
  <c r="Q997" i="96"/>
  <c r="R14" i="96"/>
  <c r="Q14" i="96"/>
  <c r="R1073" i="96"/>
  <c r="Q1073" i="96"/>
  <c r="R1003" i="96"/>
  <c r="Q1003" i="96"/>
  <c r="R662" i="96"/>
  <c r="Q662" i="96"/>
  <c r="R144" i="96"/>
  <c r="Q144" i="96"/>
  <c r="R1144" i="96"/>
  <c r="Q1144" i="96"/>
  <c r="R765" i="96"/>
  <c r="Q765" i="96"/>
  <c r="R599" i="96"/>
  <c r="Q599" i="96"/>
  <c r="R502" i="96"/>
  <c r="Q502" i="96"/>
  <c r="R194" i="96"/>
  <c r="Q194" i="96"/>
  <c r="R1015" i="96"/>
  <c r="Q1015" i="96"/>
  <c r="R1118" i="96"/>
  <c r="Q1118" i="96"/>
  <c r="R309" i="96"/>
  <c r="Q309" i="96"/>
  <c r="R1105" i="96"/>
  <c r="Q1105" i="96"/>
  <c r="R931" i="96"/>
  <c r="Q931" i="96"/>
  <c r="R331" i="96"/>
  <c r="Q331" i="96"/>
  <c r="R262" i="96"/>
  <c r="Q262" i="96"/>
  <c r="S6" i="96"/>
  <c r="R6" i="96"/>
  <c r="R984" i="96"/>
  <c r="Q984" i="96"/>
  <c r="R703" i="96"/>
  <c r="Q703" i="96"/>
  <c r="R635" i="96"/>
  <c r="Q635" i="96"/>
  <c r="R593" i="96"/>
  <c r="Q593" i="96"/>
  <c r="R102" i="96"/>
  <c r="Q102" i="96"/>
  <c r="R682" i="96"/>
  <c r="Q682" i="96"/>
  <c r="R658" i="96"/>
  <c r="Q658" i="96"/>
  <c r="R637" i="96"/>
  <c r="Q637" i="96"/>
  <c r="R323" i="96"/>
  <c r="Q323" i="96"/>
  <c r="R929" i="96"/>
  <c r="Q929" i="96"/>
  <c r="R720" i="96"/>
  <c r="Q720" i="96"/>
  <c r="R623" i="96"/>
  <c r="Q623" i="96"/>
  <c r="R276" i="96"/>
  <c r="Q276" i="96"/>
  <c r="R108" i="96"/>
  <c r="Q108" i="96"/>
  <c r="R535" i="96"/>
  <c r="Q535" i="96"/>
  <c r="R777" i="96"/>
  <c r="Q777" i="96"/>
  <c r="R559" i="96"/>
  <c r="Q559" i="96"/>
  <c r="R453" i="96"/>
  <c r="Q453" i="96"/>
  <c r="R395" i="96"/>
  <c r="Q395" i="96"/>
  <c r="R1108" i="96"/>
  <c r="Q1108" i="96"/>
  <c r="R978" i="96"/>
  <c r="Q978" i="96"/>
  <c r="R889" i="96"/>
  <c r="Q889" i="96"/>
  <c r="R758" i="96"/>
  <c r="Q758" i="96"/>
  <c r="R82" i="96"/>
  <c r="Q82" i="96"/>
  <c r="R701" i="96"/>
  <c r="Q701" i="96"/>
  <c r="R360" i="96"/>
  <c r="Q360" i="96"/>
  <c r="R263" i="96"/>
  <c r="Q263" i="96"/>
  <c r="R776" i="96"/>
  <c r="Q776" i="96"/>
  <c r="R661" i="96"/>
  <c r="Q661" i="96"/>
  <c r="R570" i="96"/>
  <c r="Q570" i="96"/>
  <c r="R531" i="96"/>
  <c r="Q531" i="96"/>
  <c r="R1183" i="96"/>
  <c r="Q1183" i="96"/>
  <c r="R1100" i="96"/>
  <c r="Q1100" i="96"/>
  <c r="R425" i="96"/>
  <c r="Q425" i="96"/>
  <c r="R333" i="96"/>
  <c r="Q333" i="96"/>
  <c r="R294" i="96"/>
  <c r="Q294" i="96"/>
  <c r="R230" i="96"/>
  <c r="Q230" i="96"/>
  <c r="N501" i="96"/>
  <c r="D101" i="11372"/>
  <c r="M101" i="11372"/>
  <c r="P101" i="11372" s="1"/>
  <c r="N101" i="11372"/>
  <c r="Q101" i="11372"/>
  <c r="R101" i="11372"/>
  <c r="S101" i="11372"/>
  <c r="T101" i="11372"/>
  <c r="Q109" i="96"/>
  <c r="R109" i="96"/>
  <c r="N927" i="96"/>
  <c r="N797" i="96"/>
  <c r="D113" i="11372"/>
  <c r="M113" i="11372"/>
  <c r="P113" i="11372" s="1"/>
  <c r="N113" i="11372"/>
  <c r="Q113" i="11372"/>
  <c r="R113" i="11372"/>
  <c r="S113" i="11372"/>
  <c r="T113" i="11372"/>
  <c r="T187" i="11372"/>
  <c r="S187" i="11372"/>
  <c r="R187" i="11372"/>
  <c r="Q187" i="11372"/>
  <c r="N187" i="11372"/>
  <c r="M187" i="11372"/>
  <c r="P187" i="11372" s="1"/>
  <c r="D187" i="11372"/>
  <c r="D91" i="11372"/>
  <c r="M91" i="11372"/>
  <c r="P91" i="11372" s="1"/>
  <c r="N91" i="11372"/>
  <c r="Q91" i="11372"/>
  <c r="R91" i="11372"/>
  <c r="S91" i="11372"/>
  <c r="T91" i="11372"/>
  <c r="D135" i="11372"/>
  <c r="M135" i="11372"/>
  <c r="P135" i="11372" s="1"/>
  <c r="N135" i="11372"/>
  <c r="Q135" i="11372"/>
  <c r="R135" i="11372"/>
  <c r="S135" i="11372"/>
  <c r="T135" i="11372"/>
  <c r="R1098" i="96"/>
  <c r="R456" i="96"/>
  <c r="R1140" i="96"/>
  <c r="R618" i="96"/>
  <c r="R991" i="96"/>
  <c r="R579" i="96"/>
  <c r="R961" i="96"/>
  <c r="R873" i="96"/>
  <c r="R386" i="96"/>
  <c r="R154" i="96"/>
  <c r="R1150" i="96"/>
  <c r="R631" i="96"/>
  <c r="R660" i="96"/>
  <c r="R815" i="96"/>
  <c r="R59" i="96"/>
  <c r="R1124" i="96"/>
  <c r="R1185" i="96"/>
  <c r="R529" i="96"/>
  <c r="R898" i="96"/>
  <c r="R591" i="96"/>
  <c r="R1172" i="96"/>
  <c r="R925" i="96"/>
  <c r="R1113" i="96"/>
  <c r="R332" i="96"/>
  <c r="R603" i="96"/>
  <c r="R55" i="96"/>
  <c r="R285" i="96"/>
  <c r="R337" i="96"/>
  <c r="R670" i="96"/>
  <c r="R469" i="96"/>
  <c r="R809" i="96"/>
  <c r="R340" i="96"/>
  <c r="R858" i="96"/>
  <c r="R863" i="96"/>
  <c r="R808" i="96"/>
  <c r="R199" i="96"/>
  <c r="R1109" i="96"/>
  <c r="R260" i="96"/>
  <c r="R140" i="96"/>
  <c r="R632" i="96"/>
  <c r="R1008" i="96"/>
  <c r="R581" i="96"/>
  <c r="R678" i="96"/>
  <c r="R1132" i="96"/>
  <c r="R550" i="96"/>
  <c r="R320" i="96"/>
  <c r="R149" i="96"/>
  <c r="R904" i="96"/>
  <c r="R910" i="96"/>
  <c r="R255" i="96"/>
  <c r="R1173" i="96"/>
  <c r="R210" i="96"/>
  <c r="R1107" i="96"/>
  <c r="R555" i="96"/>
  <c r="R1181" i="96"/>
  <c r="R301" i="96"/>
  <c r="R325" i="96"/>
  <c r="R954" i="96"/>
  <c r="R814" i="96"/>
  <c r="R790" i="96"/>
  <c r="R367" i="96"/>
  <c r="R766" i="96"/>
  <c r="R34" i="96"/>
  <c r="R928" i="96"/>
  <c r="R265" i="96"/>
  <c r="R921" i="96"/>
  <c r="R1080" i="96"/>
  <c r="R1082" i="96"/>
  <c r="R1152" i="96"/>
  <c r="R253" i="96"/>
  <c r="R53" i="96"/>
  <c r="R191" i="96"/>
  <c r="R763" i="96"/>
  <c r="R932" i="96"/>
  <c r="R1182" i="96"/>
  <c r="R652" i="96"/>
  <c r="R350" i="96"/>
  <c r="R538" i="96"/>
  <c r="R917" i="96"/>
  <c r="R542" i="96"/>
  <c r="R269" i="96"/>
  <c r="R25" i="96"/>
  <c r="R54" i="96"/>
  <c r="R839" i="96"/>
  <c r="R461" i="96"/>
  <c r="R781" i="96"/>
  <c r="R46" i="96"/>
  <c r="R225" i="96"/>
  <c r="R312" i="96"/>
  <c r="R743" i="96"/>
  <c r="R122" i="96"/>
  <c r="R525" i="96"/>
  <c r="R22" i="96"/>
  <c r="R63" i="96"/>
  <c r="R486" i="96"/>
  <c r="R613" i="96"/>
  <c r="R840" i="96"/>
  <c r="Q456" i="96"/>
  <c r="Q1140" i="96"/>
  <c r="Q618" i="96"/>
  <c r="Q991" i="96"/>
  <c r="Q579" i="96"/>
  <c r="Q961" i="96"/>
  <c r="Q873" i="96"/>
  <c r="Q386" i="96"/>
  <c r="Q154" i="96"/>
  <c r="Q1150" i="96"/>
  <c r="Q631" i="96"/>
  <c r="Q660" i="96"/>
  <c r="Q815" i="96"/>
  <c r="Q59" i="96"/>
  <c r="Q1124" i="96"/>
  <c r="Q1185" i="96"/>
  <c r="Q529" i="96"/>
  <c r="Q898" i="96"/>
  <c r="Q591" i="96"/>
  <c r="Q1172" i="96"/>
  <c r="Q925" i="96"/>
  <c r="Q1113" i="96"/>
  <c r="Q332" i="96"/>
  <c r="Q603" i="96"/>
  <c r="Q55" i="96"/>
  <c r="Q285" i="96"/>
  <c r="Q337" i="96"/>
  <c r="Q670" i="96"/>
  <c r="Q469" i="96"/>
  <c r="Q809" i="96"/>
  <c r="Q340" i="96"/>
  <c r="Q858" i="96"/>
  <c r="Q863" i="96"/>
  <c r="Q808" i="96"/>
  <c r="Q199" i="96"/>
  <c r="Q1109" i="96"/>
  <c r="Q260" i="96"/>
  <c r="Q140" i="96"/>
  <c r="Q632" i="96"/>
  <c r="Q1008" i="96"/>
  <c r="Q581" i="96"/>
  <c r="Q678" i="96"/>
  <c r="Q1132" i="96"/>
  <c r="Q550" i="96"/>
  <c r="Q320" i="96"/>
  <c r="Q149" i="96"/>
  <c r="Q904" i="96"/>
  <c r="Q910" i="96"/>
  <c r="Q255" i="96"/>
  <c r="Q1173" i="96"/>
  <c r="Q210" i="96"/>
  <c r="Q1107" i="96"/>
  <c r="Q555" i="96"/>
  <c r="Q1181" i="96"/>
  <c r="Q301" i="96"/>
  <c r="Q325" i="96"/>
  <c r="Q954" i="96"/>
  <c r="Q814" i="96"/>
  <c r="Q790" i="96"/>
  <c r="Q367" i="96"/>
  <c r="Q766" i="96"/>
  <c r="Q34" i="96"/>
  <c r="Q928" i="96"/>
  <c r="Q265" i="96"/>
  <c r="Q921" i="96"/>
  <c r="Q1080" i="96"/>
  <c r="Q1082" i="96"/>
  <c r="Q1152" i="96"/>
  <c r="Q253" i="96"/>
  <c r="Q53" i="96"/>
  <c r="Q191" i="96"/>
  <c r="Q763" i="96"/>
  <c r="Q932" i="96"/>
  <c r="Q1182" i="96"/>
  <c r="Q652" i="96"/>
  <c r="Q350" i="96"/>
  <c r="Q538" i="96"/>
  <c r="Q917" i="96"/>
  <c r="Q542" i="96"/>
  <c r="Q269" i="96"/>
  <c r="Q25" i="96"/>
  <c r="Q54" i="96"/>
  <c r="Q839" i="96"/>
  <c r="Q461" i="96"/>
  <c r="Q781" i="96"/>
  <c r="Q46" i="96"/>
  <c r="Q225" i="96"/>
  <c r="Q312" i="96"/>
  <c r="Q743" i="96"/>
  <c r="Q122" i="96"/>
  <c r="Q525" i="96"/>
  <c r="Q22" i="96"/>
  <c r="Q63" i="96"/>
  <c r="Q486" i="96"/>
  <c r="Q613" i="96"/>
  <c r="Q840" i="96"/>
  <c r="Q1098" i="96"/>
  <c r="D31" i="11372"/>
  <c r="M31" i="11372"/>
  <c r="P31" i="11372" s="1"/>
  <c r="N31" i="11372"/>
  <c r="Q31" i="11372"/>
  <c r="R31" i="11372"/>
  <c r="S31" i="11372"/>
  <c r="T31" i="11372"/>
  <c r="T285" i="11372"/>
  <c r="S285" i="11372"/>
  <c r="R285" i="11372"/>
  <c r="Q285" i="11372"/>
  <c r="M285" i="11372"/>
  <c r="P285" i="11372" s="1"/>
  <c r="D285" i="11372"/>
  <c r="N713" i="96"/>
  <c r="N1041" i="96"/>
  <c r="D133" i="11372"/>
  <c r="M133" i="11372"/>
  <c r="P133" i="11372" s="1"/>
  <c r="N133" i="11372"/>
  <c r="Q133" i="11372"/>
  <c r="R133" i="11372"/>
  <c r="S133" i="11372"/>
  <c r="T133" i="11372"/>
  <c r="T430" i="11372"/>
  <c r="S430" i="11372"/>
  <c r="R430" i="11372"/>
  <c r="Q430" i="11372"/>
  <c r="N430" i="11372"/>
  <c r="M430" i="11372"/>
  <c r="P430" i="11372" s="1"/>
  <c r="D430" i="11372"/>
  <c r="D245" i="11372"/>
  <c r="M245" i="11372"/>
  <c r="P245" i="11372" s="1"/>
  <c r="N245" i="11372"/>
  <c r="Q245" i="11372"/>
  <c r="R245" i="11372"/>
  <c r="S245" i="11372"/>
  <c r="T245" i="11372"/>
  <c r="D194" i="11372"/>
  <c r="M194" i="11372"/>
  <c r="P194" i="11372" s="1"/>
  <c r="N194" i="11372"/>
  <c r="Q194" i="11372"/>
  <c r="R194" i="11372"/>
  <c r="S194" i="11372"/>
  <c r="T194" i="11372"/>
  <c r="D189" i="11372"/>
  <c r="M189" i="11372"/>
  <c r="P189" i="11372" s="1"/>
  <c r="N189" i="11372"/>
  <c r="Q189" i="11372"/>
  <c r="R189" i="11372"/>
  <c r="S189" i="11372"/>
  <c r="T189" i="11372"/>
  <c r="D13" i="11372"/>
  <c r="M13" i="11372"/>
  <c r="P13" i="11372" s="1"/>
  <c r="N13" i="11372"/>
  <c r="Q13" i="11372"/>
  <c r="R13" i="11372"/>
  <c r="S13" i="11372"/>
  <c r="T13" i="11372"/>
  <c r="N187" i="96"/>
  <c r="T421" i="11372"/>
  <c r="S421" i="11372"/>
  <c r="R421" i="11372"/>
  <c r="Q421" i="11372"/>
  <c r="N421" i="11372"/>
  <c r="M421" i="11372"/>
  <c r="P421" i="11372" s="1"/>
  <c r="D421" i="11372"/>
  <c r="D224" i="11372"/>
  <c r="M224" i="11372"/>
  <c r="P224" i="11372" s="1"/>
  <c r="N224" i="11372"/>
  <c r="Q224" i="11372"/>
  <c r="R224" i="11372"/>
  <c r="S224" i="11372"/>
  <c r="T224" i="11372"/>
  <c r="D89" i="11372"/>
  <c r="M89" i="11372"/>
  <c r="P89" i="11372" s="1"/>
  <c r="N89" i="11372"/>
  <c r="Q89" i="11372"/>
  <c r="R89" i="11372"/>
  <c r="S89" i="11372"/>
  <c r="T89" i="11372"/>
  <c r="T391" i="11372"/>
  <c r="S391" i="11372"/>
  <c r="R391" i="11372"/>
  <c r="Q391" i="11372"/>
  <c r="N391" i="11372"/>
  <c r="M391" i="11372"/>
  <c r="P391" i="11372" s="1"/>
  <c r="D391" i="11372"/>
  <c r="D244" i="11372"/>
  <c r="M244" i="11372"/>
  <c r="P244" i="11372" s="1"/>
  <c r="N244" i="11372"/>
  <c r="Q244" i="11372"/>
  <c r="R244" i="11372"/>
  <c r="S244" i="11372"/>
  <c r="T244" i="11372"/>
  <c r="D175" i="11372"/>
  <c r="M175" i="11372"/>
  <c r="P175" i="11372" s="1"/>
  <c r="N175" i="11372"/>
  <c r="Q175" i="11372"/>
  <c r="R175" i="11372"/>
  <c r="S175" i="11372"/>
  <c r="T175" i="11372"/>
  <c r="D171" i="11372"/>
  <c r="M171" i="11372"/>
  <c r="P171" i="11372" s="1"/>
  <c r="N171" i="11372"/>
  <c r="Q171" i="11372"/>
  <c r="R171" i="11372"/>
  <c r="S171" i="11372"/>
  <c r="T171" i="11372"/>
  <c r="D148" i="11372"/>
  <c r="M148" i="11372"/>
  <c r="P148" i="11372" s="1"/>
  <c r="N148" i="11372"/>
  <c r="Q148" i="11372"/>
  <c r="R148" i="11372"/>
  <c r="S148" i="11372"/>
  <c r="T148" i="11372"/>
  <c r="D123" i="11372"/>
  <c r="M123" i="11372"/>
  <c r="P123" i="11372" s="1"/>
  <c r="N123" i="11372"/>
  <c r="Q123" i="11372"/>
  <c r="R123" i="11372"/>
  <c r="S123" i="11372"/>
  <c r="T123" i="11372"/>
  <c r="T396" i="11372"/>
  <c r="S396" i="11372"/>
  <c r="R396" i="11372"/>
  <c r="Q396" i="11372"/>
  <c r="N396" i="11372"/>
  <c r="M396" i="11372"/>
  <c r="P396" i="11372" s="1"/>
  <c r="D396" i="11372"/>
  <c r="D100" i="11372"/>
  <c r="M100" i="11372"/>
  <c r="P100" i="11372" s="1"/>
  <c r="Q100" i="11372"/>
  <c r="R100" i="11372"/>
  <c r="S100" i="11372"/>
  <c r="T100" i="11372"/>
  <c r="D12" i="11372"/>
  <c r="M12" i="11372"/>
  <c r="P12" i="11372" s="1"/>
  <c r="Q12" i="11372"/>
  <c r="R12" i="11372"/>
  <c r="S12" i="11372"/>
  <c r="T12" i="11372"/>
  <c r="T299" i="11372"/>
  <c r="S299" i="11372"/>
  <c r="R299" i="11372"/>
  <c r="Q299" i="11372"/>
  <c r="N299" i="11372"/>
  <c r="M299" i="11372"/>
  <c r="P299" i="11372" s="1"/>
  <c r="D299" i="11372"/>
  <c r="D251" i="11372"/>
  <c r="M251" i="11372"/>
  <c r="P251" i="11372" s="1"/>
  <c r="N251" i="11372"/>
  <c r="Q251" i="11372"/>
  <c r="R251" i="11372"/>
  <c r="S251" i="11372"/>
  <c r="T251" i="11372"/>
  <c r="D122" i="11372"/>
  <c r="M122" i="11372"/>
  <c r="P122" i="11372" s="1"/>
  <c r="N122" i="11372"/>
  <c r="Q122" i="11372"/>
  <c r="R122" i="11372"/>
  <c r="S122" i="11372"/>
  <c r="T122" i="11372"/>
  <c r="T337" i="11372"/>
  <c r="S337" i="11372"/>
  <c r="R337" i="11372"/>
  <c r="Q337" i="11372"/>
  <c r="N337" i="11372"/>
  <c r="M337" i="11372"/>
  <c r="P337" i="11372" s="1"/>
  <c r="D337" i="11372"/>
  <c r="T261" i="11372"/>
  <c r="S261" i="11372"/>
  <c r="R261" i="11372"/>
  <c r="Q261" i="11372"/>
  <c r="N261" i="11372"/>
  <c r="M261" i="11372"/>
  <c r="P261" i="11372" s="1"/>
  <c r="D261" i="11372"/>
  <c r="D178" i="11372"/>
  <c r="M178" i="11372"/>
  <c r="P178" i="11372" s="1"/>
  <c r="N178" i="11372"/>
  <c r="Q178" i="11372"/>
  <c r="R178" i="11372"/>
  <c r="S178" i="11372"/>
  <c r="T178" i="11372"/>
  <c r="T404" i="11372"/>
  <c r="S404" i="11372"/>
  <c r="R404" i="11372"/>
  <c r="Q404" i="11372"/>
  <c r="N404" i="11372"/>
  <c r="M404" i="11372"/>
  <c r="P404" i="11372" s="1"/>
  <c r="D404" i="11372"/>
  <c r="T375" i="11372"/>
  <c r="S375" i="11372"/>
  <c r="R375" i="11372"/>
  <c r="Q375" i="11372"/>
  <c r="M375" i="11372"/>
  <c r="P375" i="11372" s="1"/>
  <c r="D375" i="11372"/>
  <c r="T347" i="11372"/>
  <c r="S347" i="11372"/>
  <c r="R347" i="11372"/>
  <c r="Q347" i="11372"/>
  <c r="M347" i="11372"/>
  <c r="P347" i="11372" s="1"/>
  <c r="D347" i="11372"/>
  <c r="T329" i="11372"/>
  <c r="S329" i="11372"/>
  <c r="R329" i="11372"/>
  <c r="Q329" i="11372"/>
  <c r="M329" i="11372"/>
  <c r="P329" i="11372" s="1"/>
  <c r="D329" i="11372"/>
  <c r="D58" i="11372"/>
  <c r="M58" i="11372"/>
  <c r="P58" i="11372" s="1"/>
  <c r="N58" i="11372"/>
  <c r="Q58" i="11372"/>
  <c r="R58" i="11372"/>
  <c r="S58" i="11372"/>
  <c r="T58" i="11372"/>
  <c r="D74" i="11372"/>
  <c r="M74" i="11372"/>
  <c r="P74" i="11372" s="1"/>
  <c r="Q74" i="11372"/>
  <c r="R74" i="11372"/>
  <c r="S74" i="11372"/>
  <c r="T74" i="11372"/>
  <c r="D50" i="11372"/>
  <c r="M50" i="11372"/>
  <c r="P50" i="11372" s="1"/>
  <c r="Q50" i="11372"/>
  <c r="R50" i="11372"/>
  <c r="S50" i="11372"/>
  <c r="T50" i="11372"/>
  <c r="T359" i="11372"/>
  <c r="S359" i="11372"/>
  <c r="R359" i="11372"/>
  <c r="Q359" i="11372"/>
  <c r="N359" i="11372"/>
  <c r="M359" i="11372"/>
  <c r="P359" i="11372" s="1"/>
  <c r="D359" i="11372"/>
  <c r="D183" i="11372"/>
  <c r="M183" i="11372"/>
  <c r="P183" i="11372" s="1"/>
  <c r="N183" i="11372"/>
  <c r="Q183" i="11372"/>
  <c r="R183" i="11372"/>
  <c r="S183" i="11372"/>
  <c r="T183" i="11372"/>
  <c r="D163" i="11372"/>
  <c r="M163" i="11372"/>
  <c r="P163" i="11372" s="1"/>
  <c r="N163" i="11372"/>
  <c r="Q163" i="11372"/>
  <c r="R163" i="11372"/>
  <c r="S163" i="11372"/>
  <c r="T163" i="11372"/>
  <c r="D126" i="11372"/>
  <c r="M126" i="11372"/>
  <c r="P126" i="11372" s="1"/>
  <c r="N126" i="11372"/>
  <c r="Q126" i="11372"/>
  <c r="R126" i="11372"/>
  <c r="S126" i="11372"/>
  <c r="T126" i="11372"/>
  <c r="D112" i="11372"/>
  <c r="M112" i="11372"/>
  <c r="P112" i="11372" s="1"/>
  <c r="N112" i="11372"/>
  <c r="Q112" i="11372"/>
  <c r="R112" i="11372"/>
  <c r="S112" i="11372"/>
  <c r="T112" i="11372"/>
  <c r="T417" i="11372"/>
  <c r="S417" i="11372"/>
  <c r="R417" i="11372"/>
  <c r="Q417" i="11372"/>
  <c r="N417" i="11372"/>
  <c r="M417" i="11372"/>
  <c r="P417" i="11372" s="1"/>
  <c r="D417" i="11372"/>
  <c r="T358" i="11372"/>
  <c r="S358" i="11372"/>
  <c r="R358" i="11372"/>
  <c r="Q358" i="11372"/>
  <c r="N358" i="11372"/>
  <c r="M358" i="11372"/>
  <c r="P358" i="11372" s="1"/>
  <c r="D358" i="11372"/>
  <c r="T268" i="11372"/>
  <c r="S268" i="11372"/>
  <c r="R268" i="11372"/>
  <c r="Q268" i="11372"/>
  <c r="M268" i="11372"/>
  <c r="P268" i="11372" s="1"/>
  <c r="D268" i="11372"/>
  <c r="D226" i="11372"/>
  <c r="M226" i="11372"/>
  <c r="P226" i="11372" s="1"/>
  <c r="N226" i="11372"/>
  <c r="Q226" i="11372"/>
  <c r="R226" i="11372"/>
  <c r="S226" i="11372"/>
  <c r="T226" i="11372"/>
  <c r="D160" i="11372"/>
  <c r="M160" i="11372"/>
  <c r="P160" i="11372" s="1"/>
  <c r="Q160" i="11372"/>
  <c r="R160" i="11372"/>
  <c r="S160" i="11372"/>
  <c r="T160" i="11372"/>
  <c r="D131" i="11372"/>
  <c r="M131" i="11372"/>
  <c r="P131" i="11372" s="1"/>
  <c r="N131" i="11372"/>
  <c r="Q131" i="11372"/>
  <c r="R131" i="11372"/>
  <c r="S131" i="11372"/>
  <c r="T131" i="11372"/>
  <c r="D121" i="11372"/>
  <c r="M121" i="11372"/>
  <c r="P121" i="11372" s="1"/>
  <c r="N121" i="11372"/>
  <c r="Q121" i="11372"/>
  <c r="R121" i="11372"/>
  <c r="S121" i="11372"/>
  <c r="T121" i="11372"/>
  <c r="D98" i="11372"/>
  <c r="M98" i="11372"/>
  <c r="P98" i="11372" s="1"/>
  <c r="Q98" i="11372"/>
  <c r="R98" i="11372"/>
  <c r="S98" i="11372"/>
  <c r="T98" i="11372"/>
  <c r="T433" i="11372"/>
  <c r="S433" i="11372"/>
  <c r="R433" i="11372"/>
  <c r="Q433" i="11372"/>
  <c r="M433" i="11372"/>
  <c r="P433" i="11372" s="1"/>
  <c r="D433" i="11372"/>
  <c r="D75" i="11372"/>
  <c r="M75" i="11372"/>
  <c r="P75" i="11372" s="1"/>
  <c r="N75" i="11372"/>
  <c r="Q75" i="11372"/>
  <c r="R75" i="11372"/>
  <c r="S75" i="11372"/>
  <c r="T75" i="11372"/>
  <c r="D67" i="11372"/>
  <c r="M67" i="11372"/>
  <c r="P67" i="11372" s="1"/>
  <c r="N67" i="11372"/>
  <c r="Q67" i="11372"/>
  <c r="R67" i="11372"/>
  <c r="S67" i="11372"/>
  <c r="T67" i="11372"/>
  <c r="D61" i="11372"/>
  <c r="M61" i="11372"/>
  <c r="P61" i="11372" s="1"/>
  <c r="Q61" i="11372"/>
  <c r="R61" i="11372"/>
  <c r="S61" i="11372"/>
  <c r="T61" i="11372"/>
  <c r="T385" i="11372"/>
  <c r="S385" i="11372"/>
  <c r="R385" i="11372"/>
  <c r="Q385" i="11372"/>
  <c r="N385" i="11372"/>
  <c r="M385" i="11372"/>
  <c r="P385" i="11372" s="1"/>
  <c r="D385" i="11372"/>
  <c r="T275" i="11372"/>
  <c r="S275" i="11372"/>
  <c r="R275" i="11372"/>
  <c r="Q275" i="11372"/>
  <c r="M275" i="11372"/>
  <c r="P275" i="11372" s="1"/>
  <c r="D275" i="11372"/>
  <c r="T350" i="11372"/>
  <c r="S350" i="11372"/>
  <c r="R350" i="11372"/>
  <c r="Q350" i="11372"/>
  <c r="M350" i="11372"/>
  <c r="P350" i="11372" s="1"/>
  <c r="D350" i="11372"/>
  <c r="T330" i="11372"/>
  <c r="S330" i="11372"/>
  <c r="R330" i="11372"/>
  <c r="Q330" i="11372"/>
  <c r="M330" i="11372"/>
  <c r="P330" i="11372" s="1"/>
  <c r="D330" i="11372"/>
  <c r="T248" i="11372"/>
  <c r="S248" i="11372"/>
  <c r="R248" i="11372"/>
  <c r="Q248" i="11372"/>
  <c r="M248" i="11372"/>
  <c r="P248" i="11372" s="1"/>
  <c r="D248" i="11372"/>
  <c r="T416" i="11372"/>
  <c r="S416" i="11372"/>
  <c r="R416" i="11372"/>
  <c r="Q416" i="11372"/>
  <c r="N416" i="11372"/>
  <c r="M416" i="11372"/>
  <c r="P416" i="11372" s="1"/>
  <c r="D416" i="11372"/>
  <c r="D99" i="11372"/>
  <c r="M99" i="11372"/>
  <c r="P99" i="11372" s="1"/>
  <c r="Q99" i="11372"/>
  <c r="R99" i="11372"/>
  <c r="S99" i="11372"/>
  <c r="T99" i="11372"/>
  <c r="T415" i="11372"/>
  <c r="S415" i="11372"/>
  <c r="R415" i="11372"/>
  <c r="Q415" i="11372"/>
  <c r="M415" i="11372"/>
  <c r="P415" i="11372" s="1"/>
  <c r="D415" i="11372"/>
  <c r="T392" i="11372"/>
  <c r="S392" i="11372"/>
  <c r="R392" i="11372"/>
  <c r="Q392" i="11372"/>
  <c r="N392" i="11372"/>
  <c r="M392" i="11372"/>
  <c r="P392" i="11372" s="1"/>
  <c r="D392" i="11372"/>
  <c r="T383" i="11372"/>
  <c r="S383" i="11372"/>
  <c r="R383" i="11372"/>
  <c r="Q383" i="11372"/>
  <c r="M383" i="11372"/>
  <c r="P383" i="11372" s="1"/>
  <c r="D383" i="11372"/>
  <c r="T265" i="11372"/>
  <c r="S265" i="11372"/>
  <c r="R265" i="11372"/>
  <c r="Q265" i="11372"/>
  <c r="M265" i="11372"/>
  <c r="P265" i="11372" s="1"/>
  <c r="D265" i="11372"/>
  <c r="T255" i="11372"/>
  <c r="S255" i="11372"/>
  <c r="R255" i="11372"/>
  <c r="Q255" i="11372"/>
  <c r="M255" i="11372"/>
  <c r="P255" i="11372" s="1"/>
  <c r="D255" i="11372"/>
  <c r="T229" i="11372"/>
  <c r="S229" i="11372"/>
  <c r="R229" i="11372"/>
  <c r="Q229" i="11372"/>
  <c r="M229" i="11372"/>
  <c r="P229" i="11372" s="1"/>
  <c r="D229" i="11372"/>
  <c r="D111" i="11372"/>
  <c r="M111" i="11372"/>
  <c r="P111" i="11372" s="1"/>
  <c r="N111" i="11372"/>
  <c r="Q111" i="11372"/>
  <c r="R111" i="11372"/>
  <c r="S111" i="11372"/>
  <c r="T111" i="11372"/>
  <c r="T364" i="11372"/>
  <c r="S364" i="11372"/>
  <c r="R364" i="11372"/>
  <c r="Q364" i="11372"/>
  <c r="M364" i="11372"/>
  <c r="P364" i="11372" s="1"/>
  <c r="D364" i="11372"/>
  <c r="D144" i="11372"/>
  <c r="M144" i="11372"/>
  <c r="P144" i="11372" s="1"/>
  <c r="Q144" i="11372"/>
  <c r="R144" i="11372"/>
  <c r="S144" i="11372"/>
  <c r="T144" i="11372"/>
  <c r="D103" i="11372"/>
  <c r="M103" i="11372"/>
  <c r="P103" i="11372" s="1"/>
  <c r="N103" i="11372"/>
  <c r="Q103" i="11372"/>
  <c r="R103" i="11372"/>
  <c r="S103" i="11372"/>
  <c r="T103" i="11372"/>
  <c r="D48" i="11372"/>
  <c r="M48" i="11372"/>
  <c r="P48" i="11372" s="1"/>
  <c r="N48" i="11372"/>
  <c r="Q48" i="11372"/>
  <c r="R48" i="11372"/>
  <c r="S48" i="11372"/>
  <c r="T48" i="11372"/>
  <c r="T367" i="11372"/>
  <c r="S367" i="11372"/>
  <c r="R367" i="11372"/>
  <c r="Q367" i="11372"/>
  <c r="N367" i="11372"/>
  <c r="M367" i="11372"/>
  <c r="P367" i="11372" s="1"/>
  <c r="D367" i="11372"/>
  <c r="D159" i="11372"/>
  <c r="M159" i="11372"/>
  <c r="P159" i="11372" s="1"/>
  <c r="N159" i="11372"/>
  <c r="Q159" i="11372"/>
  <c r="R159" i="11372"/>
  <c r="S159" i="11372"/>
  <c r="T159" i="11372"/>
  <c r="D106" i="11372"/>
  <c r="M106" i="11372"/>
  <c r="P106" i="11372" s="1"/>
  <c r="N106" i="11372"/>
  <c r="Q106" i="11372"/>
  <c r="R106" i="11372"/>
  <c r="S106" i="11372"/>
  <c r="T106" i="11372"/>
  <c r="D63" i="11372"/>
  <c r="M63" i="11372"/>
  <c r="P63" i="11372" s="1"/>
  <c r="N63" i="11372"/>
  <c r="Q63" i="11372"/>
  <c r="R63" i="11372"/>
  <c r="S63" i="11372"/>
  <c r="T63" i="11372"/>
  <c r="D25" i="11372"/>
  <c r="M25" i="11372"/>
  <c r="P25" i="11372" s="1"/>
  <c r="N25" i="11372"/>
  <c r="Q25" i="11372"/>
  <c r="R25" i="11372"/>
  <c r="S25" i="11372"/>
  <c r="T25" i="11372"/>
  <c r="D195" i="11372"/>
  <c r="M195" i="11372"/>
  <c r="P195" i="11372" s="1"/>
  <c r="Q195" i="11372"/>
  <c r="R195" i="11372"/>
  <c r="S195" i="11372"/>
  <c r="T195" i="11372"/>
  <c r="D162" i="11372"/>
  <c r="M162" i="11372"/>
  <c r="P162" i="11372" s="1"/>
  <c r="N162" i="11372"/>
  <c r="Q162" i="11372"/>
  <c r="R162" i="11372"/>
  <c r="S162" i="11372"/>
  <c r="T162" i="11372"/>
  <c r="D170" i="11372"/>
  <c r="M170" i="11372"/>
  <c r="P170" i="11372" s="1"/>
  <c r="N170" i="11372"/>
  <c r="Q170" i="11372"/>
  <c r="R170" i="11372"/>
  <c r="S170" i="11372"/>
  <c r="T170" i="11372"/>
  <c r="D80" i="11372"/>
  <c r="M80" i="11372"/>
  <c r="P80" i="11372" s="1"/>
  <c r="N80" i="11372"/>
  <c r="Q80" i="11372"/>
  <c r="R80" i="11372"/>
  <c r="S80" i="11372"/>
  <c r="T80" i="11372"/>
  <c r="T204" i="11372"/>
  <c r="S204" i="11372"/>
  <c r="R204" i="11372"/>
  <c r="Q204" i="11372"/>
  <c r="N204" i="11372"/>
  <c r="M204" i="11372"/>
  <c r="P204" i="11372" s="1"/>
  <c r="D204" i="11372"/>
  <c r="D56" i="11372"/>
  <c r="M56" i="11372"/>
  <c r="P56" i="11372" s="1"/>
  <c r="N56" i="11372"/>
  <c r="Q56" i="11372"/>
  <c r="R56" i="11372"/>
  <c r="S56" i="11372"/>
  <c r="T56" i="11372"/>
  <c r="T215" i="11372"/>
  <c r="S215" i="11372"/>
  <c r="R215" i="11372"/>
  <c r="Q215" i="11372"/>
  <c r="N215" i="11372"/>
  <c r="M215" i="11372"/>
  <c r="P215" i="11372" s="1"/>
  <c r="D215" i="11372"/>
  <c r="T185" i="11372"/>
  <c r="S185" i="11372"/>
  <c r="R185" i="11372"/>
  <c r="Q185" i="11372"/>
  <c r="N185" i="11372"/>
  <c r="M185" i="11372"/>
  <c r="P185" i="11372" s="1"/>
  <c r="D185" i="11372"/>
  <c r="D62" i="11372"/>
  <c r="M62" i="11372"/>
  <c r="P62" i="11372" s="1"/>
  <c r="N62" i="11372"/>
  <c r="Q62" i="11372"/>
  <c r="R62" i="11372"/>
  <c r="S62" i="11372"/>
  <c r="T62" i="11372"/>
  <c r="D94" i="11372"/>
  <c r="M94" i="11372"/>
  <c r="P94" i="11372" s="1"/>
  <c r="N94" i="11372"/>
  <c r="Q94" i="11372"/>
  <c r="R94" i="11372"/>
  <c r="S94" i="11372"/>
  <c r="T94" i="11372"/>
  <c r="T305" i="11372"/>
  <c r="S305" i="11372"/>
  <c r="R305" i="11372"/>
  <c r="Q305" i="11372"/>
  <c r="M305" i="11372"/>
  <c r="P305" i="11372" s="1"/>
  <c r="D305" i="11372"/>
  <c r="T409" i="11372"/>
  <c r="S409" i="11372"/>
  <c r="R409" i="11372"/>
  <c r="Q409" i="11372"/>
  <c r="M409" i="11372"/>
  <c r="P409" i="11372" s="1"/>
  <c r="D409" i="11372"/>
  <c r="T340" i="11372"/>
  <c r="S340" i="11372"/>
  <c r="R340" i="11372"/>
  <c r="Q340" i="11372"/>
  <c r="M340" i="11372"/>
  <c r="P340" i="11372" s="1"/>
  <c r="D340" i="11372"/>
  <c r="T161" i="11372"/>
  <c r="S161" i="11372"/>
  <c r="R161" i="11372"/>
  <c r="Q161" i="11372"/>
  <c r="N161" i="11372"/>
  <c r="M161" i="11372"/>
  <c r="P161" i="11372" s="1"/>
  <c r="D161" i="11372"/>
  <c r="D42" i="11372"/>
  <c r="M42" i="11372"/>
  <c r="P42" i="11372" s="1"/>
  <c r="Q42" i="11372"/>
  <c r="R42" i="11372"/>
  <c r="S42" i="11372"/>
  <c r="T42" i="11372"/>
  <c r="T214" i="11372"/>
  <c r="S214" i="11372"/>
  <c r="R214" i="11372"/>
  <c r="Q214" i="11372"/>
  <c r="N214" i="11372"/>
  <c r="M214" i="11372"/>
  <c r="P214" i="11372" s="1"/>
  <c r="D214" i="11372"/>
  <c r="D84" i="11372"/>
  <c r="M84" i="11372"/>
  <c r="P84" i="11372" s="1"/>
  <c r="N84" i="11372"/>
  <c r="Q84" i="11372"/>
  <c r="R84" i="11372"/>
  <c r="S84" i="11372"/>
  <c r="T84" i="11372"/>
  <c r="D78" i="11372"/>
  <c r="M78" i="11372"/>
  <c r="P78" i="11372" s="1"/>
  <c r="N78" i="11372"/>
  <c r="Q78" i="11372"/>
  <c r="R78" i="11372"/>
  <c r="S78" i="11372"/>
  <c r="T78" i="11372"/>
  <c r="Q818" i="96"/>
  <c r="R818" i="96"/>
  <c r="N573" i="96"/>
  <c r="Q573" i="96"/>
  <c r="R573" i="96"/>
  <c r="T27" i="11372"/>
  <c r="S27" i="11372"/>
  <c r="R27" i="11372"/>
  <c r="Q27" i="11372"/>
  <c r="M27" i="11372"/>
  <c r="P27" i="11372" s="1"/>
  <c r="D27" i="11372"/>
  <c r="R8" i="96"/>
  <c r="R15" i="96"/>
  <c r="R16" i="96"/>
  <c r="R17" i="96"/>
  <c r="R18" i="96"/>
  <c r="R21" i="96"/>
  <c r="R23" i="96"/>
  <c r="R24" i="96"/>
  <c r="R27" i="96"/>
  <c r="R28" i="96"/>
  <c r="R30" i="96"/>
  <c r="R29" i="96"/>
  <c r="R33" i="96"/>
  <c r="R37" i="96"/>
  <c r="R39" i="96"/>
  <c r="R40" i="96"/>
  <c r="R41" i="96"/>
  <c r="R43" i="96"/>
  <c r="R45" i="96"/>
  <c r="R48" i="96"/>
  <c r="R50" i="96"/>
  <c r="R51" i="96"/>
  <c r="R57" i="96"/>
  <c r="R60" i="96"/>
  <c r="R65" i="96"/>
  <c r="R66" i="96"/>
  <c r="R69" i="96"/>
  <c r="R73" i="96"/>
  <c r="R74" i="96"/>
  <c r="R76" i="96"/>
  <c r="R78" i="96"/>
  <c r="R79" i="96"/>
  <c r="R80" i="96"/>
  <c r="R85" i="96"/>
  <c r="R88" i="96"/>
  <c r="R90" i="96"/>
  <c r="R94" i="96"/>
  <c r="R95" i="96"/>
  <c r="R96" i="96"/>
  <c r="R98" i="96"/>
  <c r="R100" i="96"/>
  <c r="R103" i="96"/>
  <c r="R104" i="96"/>
  <c r="R105" i="96"/>
  <c r="R112" i="96"/>
  <c r="R114" i="96"/>
  <c r="R119" i="96"/>
  <c r="R124" i="96"/>
  <c r="R126" i="96"/>
  <c r="R127" i="96"/>
  <c r="R137" i="96"/>
  <c r="R138" i="96"/>
  <c r="R141" i="96"/>
  <c r="R142" i="96"/>
  <c r="R143" i="96"/>
  <c r="R150" i="96"/>
  <c r="R152" i="96"/>
  <c r="R155" i="96"/>
  <c r="R156" i="96"/>
  <c r="R157" i="96"/>
  <c r="R158" i="96"/>
  <c r="R159" i="96"/>
  <c r="R160" i="96"/>
  <c r="R161" i="96"/>
  <c r="R167" i="96"/>
  <c r="R168" i="96"/>
  <c r="R169" i="96"/>
  <c r="R170" i="96"/>
  <c r="R173" i="96"/>
  <c r="R175" i="96"/>
  <c r="R177" i="96"/>
  <c r="R179" i="96"/>
  <c r="R181" i="96"/>
  <c r="R183" i="96"/>
  <c r="R187" i="96"/>
  <c r="R190" i="96"/>
  <c r="R193" i="96"/>
  <c r="R198" i="96"/>
  <c r="R202" i="96"/>
  <c r="R204" i="96"/>
  <c r="R206" i="96"/>
  <c r="R208" i="96"/>
  <c r="R209" i="96"/>
  <c r="R211" i="96"/>
  <c r="R212" i="96"/>
  <c r="R213" i="96"/>
  <c r="R214" i="96"/>
  <c r="R215" i="96"/>
  <c r="R216" i="96"/>
  <c r="R220" i="96"/>
  <c r="R224" i="96"/>
  <c r="R226" i="96"/>
  <c r="R227" i="96"/>
  <c r="R232" i="96"/>
  <c r="R233" i="96"/>
  <c r="R235" i="96"/>
  <c r="R236" i="96"/>
  <c r="R237" i="96"/>
  <c r="R238" i="96"/>
  <c r="R239" i="96"/>
  <c r="R240" i="96"/>
  <c r="R243" i="96"/>
  <c r="R244" i="96"/>
  <c r="R245" i="96"/>
  <c r="R247" i="96"/>
  <c r="R248" i="96"/>
  <c r="R250" i="96"/>
  <c r="R252" i="96"/>
  <c r="R254" i="96"/>
  <c r="R256" i="96"/>
  <c r="R261" i="96"/>
  <c r="R267" i="96"/>
  <c r="R268" i="96"/>
  <c r="R273" i="96"/>
  <c r="R277" i="96"/>
  <c r="R284" i="96"/>
  <c r="R286" i="96"/>
  <c r="R287" i="96"/>
  <c r="R289" i="96"/>
  <c r="R290" i="96"/>
  <c r="R292" i="96"/>
  <c r="R295" i="96"/>
  <c r="R298" i="96"/>
  <c r="R303" i="96"/>
  <c r="R305" i="96"/>
  <c r="R307" i="96"/>
  <c r="R316" i="96"/>
  <c r="R317" i="96"/>
  <c r="R318" i="96"/>
  <c r="R319" i="96"/>
  <c r="R321" i="96"/>
  <c r="R322" i="96"/>
  <c r="R324" i="96"/>
  <c r="R326" i="96"/>
  <c r="R329" i="96"/>
  <c r="R335" i="96"/>
  <c r="R338" i="96"/>
  <c r="R345" i="96"/>
  <c r="R347" i="96"/>
  <c r="R348" i="96"/>
  <c r="R349" i="96"/>
  <c r="R351" i="96"/>
  <c r="R352" i="96"/>
  <c r="R353" i="96"/>
  <c r="R355" i="96"/>
  <c r="R358" i="96"/>
  <c r="R359" i="96"/>
  <c r="R361" i="96"/>
  <c r="R364" i="96"/>
  <c r="R365" i="96"/>
  <c r="R366" i="96"/>
  <c r="R372" i="96"/>
  <c r="R373" i="96"/>
  <c r="R376" i="96"/>
  <c r="R378" i="96"/>
  <c r="R387" i="96"/>
  <c r="R388" i="96"/>
  <c r="R390" i="96"/>
  <c r="R393" i="96"/>
  <c r="R396" i="96"/>
  <c r="R400" i="96"/>
  <c r="R403" i="96"/>
  <c r="R407" i="96"/>
  <c r="R410" i="96"/>
  <c r="R411" i="96"/>
  <c r="R415" i="96"/>
  <c r="R416" i="96"/>
  <c r="R417" i="96"/>
  <c r="R418" i="96"/>
  <c r="R419" i="96"/>
  <c r="R421" i="96"/>
  <c r="R424" i="96"/>
  <c r="R426" i="96"/>
  <c r="R431" i="96"/>
  <c r="R432" i="96"/>
  <c r="R434" i="96"/>
  <c r="R435" i="96"/>
  <c r="R439" i="96"/>
  <c r="R440" i="96"/>
  <c r="R442" i="96"/>
  <c r="R444" i="96"/>
  <c r="R447" i="96"/>
  <c r="R448" i="96"/>
  <c r="R451" i="96"/>
  <c r="R452" i="96"/>
  <c r="R455" i="96"/>
  <c r="R457" i="96"/>
  <c r="R459" i="96"/>
  <c r="R462" i="96"/>
  <c r="R463" i="96"/>
  <c r="R468" i="96"/>
  <c r="R470" i="96"/>
  <c r="R472" i="96"/>
  <c r="R473" i="96"/>
  <c r="R475" i="96"/>
  <c r="R476" i="96"/>
  <c r="R480" i="96"/>
  <c r="R481" i="96"/>
  <c r="R482" i="96"/>
  <c r="R483" i="96"/>
  <c r="R484" i="96"/>
  <c r="R488" i="96"/>
  <c r="R490" i="96"/>
  <c r="R495" i="96"/>
  <c r="R499" i="96"/>
  <c r="R500" i="96"/>
  <c r="R501" i="96"/>
  <c r="R509" i="96"/>
  <c r="R510" i="96"/>
  <c r="R513" i="96"/>
  <c r="R515" i="96"/>
  <c r="R516" i="96"/>
  <c r="R518" i="96"/>
  <c r="R521" i="96"/>
  <c r="R522" i="96"/>
  <c r="R524" i="96"/>
  <c r="R528" i="96"/>
  <c r="R530" i="96"/>
  <c r="R533" i="96"/>
  <c r="R534" i="96"/>
  <c r="R536" i="96"/>
  <c r="R540" i="96"/>
  <c r="R541" i="96"/>
  <c r="R546" i="96"/>
  <c r="R548" i="96"/>
  <c r="R549" i="96"/>
  <c r="R560" i="96"/>
  <c r="R561" i="96"/>
  <c r="R562" i="96"/>
  <c r="R568" i="96"/>
  <c r="R569" i="96"/>
  <c r="R572" i="96"/>
  <c r="R578" i="96"/>
  <c r="R580" i="96"/>
  <c r="R582" i="96"/>
  <c r="R584" i="96"/>
  <c r="R585" i="96"/>
  <c r="R589" i="96"/>
  <c r="R592" i="96"/>
  <c r="R595" i="96"/>
  <c r="R597" i="96"/>
  <c r="R598" i="96"/>
  <c r="R602" i="96"/>
  <c r="R604" i="96"/>
  <c r="R608" i="96"/>
  <c r="R612" i="96"/>
  <c r="R614" i="96"/>
  <c r="R615" i="96"/>
  <c r="R616" i="96"/>
  <c r="R622" i="96"/>
  <c r="R624" i="96"/>
  <c r="R625" i="96"/>
  <c r="R626" i="96"/>
  <c r="R629" i="96"/>
  <c r="R630" i="96"/>
  <c r="R633" i="96"/>
  <c r="R638" i="96"/>
  <c r="R641" i="96"/>
  <c r="R642" i="96"/>
  <c r="R643" i="96"/>
  <c r="R644" i="96"/>
  <c r="R646" i="96"/>
  <c r="R653" i="96"/>
  <c r="R659" i="96"/>
  <c r="R663" i="96"/>
  <c r="R665" i="96"/>
  <c r="R668" i="96"/>
  <c r="R676" i="96"/>
  <c r="R679" i="96"/>
  <c r="R681" i="96"/>
  <c r="R683" i="96"/>
  <c r="R684" i="96"/>
  <c r="R685" i="96"/>
  <c r="R687" i="96"/>
  <c r="R688" i="96"/>
  <c r="R692" i="96"/>
  <c r="R695" i="96"/>
  <c r="R697" i="96"/>
  <c r="R702" i="96"/>
  <c r="R704" i="96"/>
  <c r="R705" i="96"/>
  <c r="R706" i="96"/>
  <c r="R709" i="96"/>
  <c r="R711" i="96"/>
  <c r="R713" i="96"/>
  <c r="R714" i="96"/>
  <c r="R715" i="96"/>
  <c r="R719" i="96"/>
  <c r="R721" i="96"/>
  <c r="R722" i="96"/>
  <c r="R723" i="96"/>
  <c r="R724" i="96"/>
  <c r="R725" i="96"/>
  <c r="R726" i="96"/>
  <c r="R728" i="96"/>
  <c r="R732" i="96"/>
  <c r="R734" i="96"/>
  <c r="R735" i="96"/>
  <c r="R737" i="96"/>
  <c r="R739" i="96"/>
  <c r="R741" i="96"/>
  <c r="R744" i="96"/>
  <c r="R745" i="96"/>
  <c r="R746" i="96"/>
  <c r="R747" i="96"/>
  <c r="R749" i="96"/>
  <c r="R751" i="96"/>
  <c r="R754" i="96"/>
  <c r="R761" i="96"/>
  <c r="R764" i="96"/>
  <c r="R767" i="96"/>
  <c r="R768" i="96"/>
  <c r="R769" i="96"/>
  <c r="R771" i="96"/>
  <c r="R774" i="96"/>
  <c r="R778" i="96"/>
  <c r="R779" i="96"/>
  <c r="R780" i="96"/>
  <c r="R782" i="96"/>
  <c r="R792" i="96"/>
  <c r="R793" i="96"/>
  <c r="R794" i="96"/>
  <c r="R796" i="96"/>
  <c r="R797" i="96"/>
  <c r="R798" i="96"/>
  <c r="R802" i="96"/>
  <c r="R803" i="96"/>
  <c r="R804" i="96"/>
  <c r="R806" i="96"/>
  <c r="R810" i="96"/>
  <c r="R819" i="96"/>
  <c r="R820" i="96"/>
  <c r="R823" i="96"/>
  <c r="R824" i="96"/>
  <c r="R827" i="96"/>
  <c r="R829" i="96"/>
  <c r="R830" i="96"/>
  <c r="R831" i="96"/>
  <c r="R835" i="96"/>
  <c r="R836" i="96"/>
  <c r="R837" i="96"/>
  <c r="R841" i="96"/>
  <c r="R843" i="96"/>
  <c r="R845" i="96"/>
  <c r="R847" i="96"/>
  <c r="R848" i="96"/>
  <c r="R849" i="96"/>
  <c r="R851" i="96"/>
  <c r="R853" i="96"/>
  <c r="R854" i="96"/>
  <c r="R856" i="96"/>
  <c r="R857" i="96"/>
  <c r="R859" i="96"/>
  <c r="R860" i="96"/>
  <c r="R861" i="96"/>
  <c r="R862" i="96"/>
  <c r="R867" i="96"/>
  <c r="R868" i="96"/>
  <c r="R869" i="96"/>
  <c r="R870" i="96"/>
  <c r="R871" i="96"/>
  <c r="R872" i="96"/>
  <c r="R876" i="96"/>
  <c r="R878" i="96"/>
  <c r="R880" i="96"/>
  <c r="R882" i="96"/>
  <c r="R887" i="96"/>
  <c r="R888" i="96"/>
  <c r="R894" i="96"/>
  <c r="R895" i="96"/>
  <c r="R896" i="96"/>
  <c r="R897" i="96"/>
  <c r="R903" i="96"/>
  <c r="R906" i="96"/>
  <c r="R907" i="96"/>
  <c r="R908" i="96"/>
  <c r="R909" i="96"/>
  <c r="R916" i="96"/>
  <c r="R918" i="96"/>
  <c r="R920" i="96"/>
  <c r="R922" i="96"/>
  <c r="R926" i="96"/>
  <c r="R927" i="96"/>
  <c r="R930" i="96"/>
  <c r="R935" i="96"/>
  <c r="R936" i="96"/>
  <c r="R938" i="96"/>
  <c r="R939" i="96"/>
  <c r="R940" i="96"/>
  <c r="R941" i="96"/>
  <c r="R942" i="96"/>
  <c r="R943" i="96"/>
  <c r="R946" i="96"/>
  <c r="R951" i="96"/>
  <c r="R952" i="96"/>
  <c r="R955" i="96"/>
  <c r="R956" i="96"/>
  <c r="R957" i="96"/>
  <c r="R958" i="96"/>
  <c r="R960" i="96"/>
  <c r="R963" i="96"/>
  <c r="R964" i="96"/>
  <c r="R965" i="96"/>
  <c r="R966" i="96"/>
  <c r="R968" i="96"/>
  <c r="R969" i="96"/>
  <c r="R970" i="96"/>
  <c r="R971" i="96"/>
  <c r="R974" i="96"/>
  <c r="R975" i="96"/>
  <c r="R977" i="96"/>
  <c r="R979" i="96"/>
  <c r="R980" i="96"/>
  <c r="R981" i="96"/>
  <c r="R982" i="96"/>
  <c r="R983" i="96"/>
  <c r="R987" i="96"/>
  <c r="R992" i="96"/>
  <c r="R995" i="96"/>
  <c r="R996" i="96"/>
  <c r="R998" i="96"/>
  <c r="R999" i="96"/>
  <c r="R1000" i="96"/>
  <c r="R1004" i="96"/>
  <c r="R1005" i="96"/>
  <c r="R1007" i="96"/>
  <c r="R1010" i="96"/>
  <c r="R1011" i="96"/>
  <c r="R1014" i="96"/>
  <c r="R1016" i="96"/>
  <c r="R1018" i="96"/>
  <c r="R1020" i="96"/>
  <c r="R1023" i="96"/>
  <c r="R1027" i="96"/>
  <c r="R1028" i="96"/>
  <c r="R1029" i="96"/>
  <c r="R1030" i="96"/>
  <c r="R1033" i="96"/>
  <c r="R1036" i="96"/>
  <c r="R1037" i="96"/>
  <c r="R1038" i="96"/>
  <c r="R1040" i="96"/>
  <c r="R1041" i="96"/>
  <c r="R1044" i="96"/>
  <c r="R1049" i="96"/>
  <c r="R1051" i="96"/>
  <c r="R1054" i="96"/>
  <c r="R1055" i="96"/>
  <c r="R1056" i="96"/>
  <c r="R1057" i="96"/>
  <c r="R1058" i="96"/>
  <c r="R1059" i="96"/>
  <c r="R1066" i="96"/>
  <c r="R1067" i="96"/>
  <c r="R1068" i="96"/>
  <c r="R1070" i="96"/>
  <c r="R1077" i="96"/>
  <c r="R1079" i="96"/>
  <c r="R1085" i="96"/>
  <c r="R1089" i="96"/>
  <c r="R1093" i="96"/>
  <c r="R1094" i="96"/>
  <c r="R1099" i="96"/>
  <c r="R1101" i="96"/>
  <c r="R1104" i="96"/>
  <c r="R1106" i="96"/>
  <c r="R1110" i="96"/>
  <c r="R1111" i="96"/>
  <c r="R1112" i="96"/>
  <c r="R1115" i="96"/>
  <c r="R1116" i="96"/>
  <c r="R1117" i="96"/>
  <c r="R1119" i="96"/>
  <c r="R1121" i="96"/>
  <c r="R1128" i="96"/>
  <c r="R1131" i="96"/>
  <c r="R1133" i="96"/>
  <c r="R1134" i="96"/>
  <c r="R1136" i="96"/>
  <c r="R1137" i="96"/>
  <c r="R1142" i="96"/>
  <c r="R1143" i="96"/>
  <c r="R1146" i="96"/>
  <c r="R1148" i="96"/>
  <c r="R1149" i="96"/>
  <c r="R1155" i="96"/>
  <c r="R1159" i="96"/>
  <c r="R1161" i="96"/>
  <c r="R1163" i="96"/>
  <c r="R1165" i="96"/>
  <c r="R1166" i="96"/>
  <c r="R1167" i="96"/>
  <c r="R1168" i="96"/>
  <c r="R1169" i="96"/>
  <c r="R1170" i="96"/>
  <c r="R1171" i="96"/>
  <c r="R1177" i="96"/>
  <c r="R1179" i="96"/>
  <c r="R1184" i="96"/>
  <c r="R1186" i="96"/>
  <c r="Q8" i="96"/>
  <c r="Q15" i="96"/>
  <c r="Q16" i="96"/>
  <c r="Q17" i="96"/>
  <c r="Q18" i="96"/>
  <c r="Q21" i="96"/>
  <c r="Q23" i="96"/>
  <c r="Q24" i="96"/>
  <c r="Q27" i="96"/>
  <c r="Q28" i="96"/>
  <c r="Q30" i="96"/>
  <c r="Q29" i="96"/>
  <c r="Q33" i="96"/>
  <c r="Q37" i="96"/>
  <c r="Q39" i="96"/>
  <c r="Q40" i="96"/>
  <c r="Q41" i="96"/>
  <c r="Q43" i="96"/>
  <c r="Q45" i="96"/>
  <c r="Q48" i="96"/>
  <c r="Q50" i="96"/>
  <c r="Q51" i="96"/>
  <c r="Q57" i="96"/>
  <c r="Q60" i="96"/>
  <c r="Q65" i="96"/>
  <c r="Q66" i="96"/>
  <c r="Q69" i="96"/>
  <c r="Q73" i="96"/>
  <c r="Q74" i="96"/>
  <c r="Q76" i="96"/>
  <c r="Q78" i="96"/>
  <c r="Q79" i="96"/>
  <c r="Q80" i="96"/>
  <c r="Q85" i="96"/>
  <c r="Q88" i="96"/>
  <c r="Q90" i="96"/>
  <c r="Q94" i="96"/>
  <c r="Q95" i="96"/>
  <c r="Q96" i="96"/>
  <c r="Q98" i="96"/>
  <c r="Q100" i="96"/>
  <c r="Q103" i="96"/>
  <c r="Q104" i="96"/>
  <c r="Q105" i="96"/>
  <c r="Q112" i="96"/>
  <c r="Q114" i="96"/>
  <c r="Q119" i="96"/>
  <c r="Q124" i="96"/>
  <c r="Q126" i="96"/>
  <c r="Q127" i="96"/>
  <c r="Q137" i="96"/>
  <c r="Q138" i="96"/>
  <c r="Q141" i="96"/>
  <c r="Q142" i="96"/>
  <c r="Q143" i="96"/>
  <c r="Q150" i="96"/>
  <c r="Q152" i="96"/>
  <c r="Q155" i="96"/>
  <c r="Q156" i="96"/>
  <c r="Q157" i="96"/>
  <c r="Q158" i="96"/>
  <c r="Q159" i="96"/>
  <c r="Q160" i="96"/>
  <c r="Q161" i="96"/>
  <c r="Q167" i="96"/>
  <c r="Q168" i="96"/>
  <c r="Q169" i="96"/>
  <c r="Q170" i="96"/>
  <c r="Q173" i="96"/>
  <c r="Q175" i="96"/>
  <c r="Q177" i="96"/>
  <c r="Q179" i="96"/>
  <c r="Q181" i="96"/>
  <c r="Q183" i="96"/>
  <c r="Q187" i="96"/>
  <c r="Q190" i="96"/>
  <c r="Q193" i="96"/>
  <c r="Q198" i="96"/>
  <c r="Q202" i="96"/>
  <c r="Q204" i="96"/>
  <c r="Q206" i="96"/>
  <c r="Q208" i="96"/>
  <c r="Q209" i="96"/>
  <c r="Q211" i="96"/>
  <c r="Q212" i="96"/>
  <c r="Q213" i="96"/>
  <c r="Q214" i="96"/>
  <c r="Q215" i="96"/>
  <c r="Q216" i="96"/>
  <c r="Q220" i="96"/>
  <c r="Q224" i="96"/>
  <c r="Q226" i="96"/>
  <c r="Q227" i="96"/>
  <c r="Q232" i="96"/>
  <c r="Q233" i="96"/>
  <c r="Q235" i="96"/>
  <c r="Q236" i="96"/>
  <c r="Q237" i="96"/>
  <c r="Q238" i="96"/>
  <c r="Q239" i="96"/>
  <c r="Q240" i="96"/>
  <c r="Q243" i="96"/>
  <c r="Q244" i="96"/>
  <c r="Q245" i="96"/>
  <c r="Q247" i="96"/>
  <c r="Q248" i="96"/>
  <c r="Q250" i="96"/>
  <c r="Q252" i="96"/>
  <c r="Q254" i="96"/>
  <c r="Q256" i="96"/>
  <c r="Q261" i="96"/>
  <c r="Q267" i="96"/>
  <c r="Q268" i="96"/>
  <c r="Q273" i="96"/>
  <c r="Q277" i="96"/>
  <c r="Q284" i="96"/>
  <c r="Q286" i="96"/>
  <c r="Q287" i="96"/>
  <c r="Q289" i="96"/>
  <c r="Q290" i="96"/>
  <c r="Q292" i="96"/>
  <c r="Q295" i="96"/>
  <c r="Q298" i="96"/>
  <c r="Q303" i="96"/>
  <c r="Q305" i="96"/>
  <c r="Q307" i="96"/>
  <c r="Q316" i="96"/>
  <c r="Q317" i="96"/>
  <c r="Q318" i="96"/>
  <c r="Q319" i="96"/>
  <c r="Q321" i="96"/>
  <c r="Q322" i="96"/>
  <c r="Q324" i="96"/>
  <c r="Q326" i="96"/>
  <c r="Q329" i="96"/>
  <c r="Q335" i="96"/>
  <c r="Q338" i="96"/>
  <c r="Q345" i="96"/>
  <c r="Q347" i="96"/>
  <c r="Q348" i="96"/>
  <c r="Q349" i="96"/>
  <c r="Q351" i="96"/>
  <c r="Q352" i="96"/>
  <c r="Q353" i="96"/>
  <c r="Q355" i="96"/>
  <c r="Q358" i="96"/>
  <c r="Q359" i="96"/>
  <c r="Q361" i="96"/>
  <c r="Q364" i="96"/>
  <c r="Q365" i="96"/>
  <c r="Q366" i="96"/>
  <c r="Q372" i="96"/>
  <c r="Q373" i="96"/>
  <c r="Q376" i="96"/>
  <c r="Q378" i="96"/>
  <c r="Q387" i="96"/>
  <c r="Q388" i="96"/>
  <c r="Q390" i="96"/>
  <c r="Q393" i="96"/>
  <c r="Q396" i="96"/>
  <c r="Q400" i="96"/>
  <c r="Q403" i="96"/>
  <c r="Q407" i="96"/>
  <c r="Q410" i="96"/>
  <c r="Q411" i="96"/>
  <c r="Q415" i="96"/>
  <c r="Q416" i="96"/>
  <c r="Q417" i="96"/>
  <c r="Q418" i="96"/>
  <c r="Q419" i="96"/>
  <c r="Q421" i="96"/>
  <c r="Q424" i="96"/>
  <c r="Q426" i="96"/>
  <c r="Q431" i="96"/>
  <c r="Q432" i="96"/>
  <c r="Q434" i="96"/>
  <c r="Q435" i="96"/>
  <c r="Q439" i="96"/>
  <c r="Q440" i="96"/>
  <c r="Q442" i="96"/>
  <c r="Q444" i="96"/>
  <c r="Q447" i="96"/>
  <c r="Q448" i="96"/>
  <c r="Q451" i="96"/>
  <c r="Q452" i="96"/>
  <c r="Q455" i="96"/>
  <c r="Q457" i="96"/>
  <c r="Q459" i="96"/>
  <c r="Q462" i="96"/>
  <c r="Q463" i="96"/>
  <c r="Q468" i="96"/>
  <c r="Q470" i="96"/>
  <c r="Q472" i="96"/>
  <c r="Q473" i="96"/>
  <c r="Q475" i="96"/>
  <c r="Q476" i="96"/>
  <c r="Q480" i="96"/>
  <c r="Q481" i="96"/>
  <c r="Q482" i="96"/>
  <c r="Q483" i="96"/>
  <c r="Q484" i="96"/>
  <c r="Q488" i="96"/>
  <c r="Q490" i="96"/>
  <c r="Q495" i="96"/>
  <c r="Q499" i="96"/>
  <c r="Q500" i="96"/>
  <c r="Q501" i="96"/>
  <c r="Q509" i="96"/>
  <c r="Q510" i="96"/>
  <c r="Q513" i="96"/>
  <c r="Q515" i="96"/>
  <c r="Q516" i="96"/>
  <c r="Q518" i="96"/>
  <c r="Q521" i="96"/>
  <c r="Q522" i="96"/>
  <c r="Q524" i="96"/>
  <c r="Q528" i="96"/>
  <c r="Q530" i="96"/>
  <c r="Q533" i="96"/>
  <c r="Q534" i="96"/>
  <c r="Q536" i="96"/>
  <c r="Q540" i="96"/>
  <c r="Q541" i="96"/>
  <c r="Q546" i="96"/>
  <c r="Q548" i="96"/>
  <c r="Q549" i="96"/>
  <c r="Q560" i="96"/>
  <c r="Q561" i="96"/>
  <c r="Q562" i="96"/>
  <c r="Q568" i="96"/>
  <c r="Q569" i="96"/>
  <c r="Q572" i="96"/>
  <c r="Q578" i="96"/>
  <c r="Q580" i="96"/>
  <c r="Q582" i="96"/>
  <c r="Q584" i="96"/>
  <c r="Q585" i="96"/>
  <c r="Q589" i="96"/>
  <c r="Q592" i="96"/>
  <c r="Q595" i="96"/>
  <c r="Q597" i="96"/>
  <c r="Q598" i="96"/>
  <c r="Q602" i="96"/>
  <c r="Q604" i="96"/>
  <c r="Q608" i="96"/>
  <c r="Q612" i="96"/>
  <c r="Q614" i="96"/>
  <c r="Q615" i="96"/>
  <c r="Q616" i="96"/>
  <c r="Q622" i="96"/>
  <c r="Q624" i="96"/>
  <c r="Q625" i="96"/>
  <c r="Q626" i="96"/>
  <c r="Q629" i="96"/>
  <c r="Q630" i="96"/>
  <c r="Q633" i="96"/>
  <c r="Q638" i="96"/>
  <c r="Q641" i="96"/>
  <c r="Q642" i="96"/>
  <c r="Q643" i="96"/>
  <c r="Q644" i="96"/>
  <c r="Q646" i="96"/>
  <c r="Q653" i="96"/>
  <c r="Q659" i="96"/>
  <c r="Q663" i="96"/>
  <c r="Q665" i="96"/>
  <c r="Q668" i="96"/>
  <c r="Q676" i="96"/>
  <c r="Q679" i="96"/>
  <c r="Q681" i="96"/>
  <c r="Q683" i="96"/>
  <c r="Q684" i="96"/>
  <c r="Q685" i="96"/>
  <c r="Q687" i="96"/>
  <c r="Q688" i="96"/>
  <c r="Q692" i="96"/>
  <c r="Q695" i="96"/>
  <c r="Q697" i="96"/>
  <c r="Q702" i="96"/>
  <c r="Q704" i="96"/>
  <c r="Q705" i="96"/>
  <c r="Q706" i="96"/>
  <c r="Q709" i="96"/>
  <c r="Q711" i="96"/>
  <c r="Q713" i="96"/>
  <c r="Q714" i="96"/>
  <c r="Q715" i="96"/>
  <c r="Q719" i="96"/>
  <c r="Q721" i="96"/>
  <c r="Q722" i="96"/>
  <c r="Q723" i="96"/>
  <c r="Q724" i="96"/>
  <c r="Q725" i="96"/>
  <c r="Q726" i="96"/>
  <c r="Q728" i="96"/>
  <c r="Q732" i="96"/>
  <c r="Q734" i="96"/>
  <c r="Q735" i="96"/>
  <c r="Q737" i="96"/>
  <c r="Q739" i="96"/>
  <c r="Q741" i="96"/>
  <c r="Q744" i="96"/>
  <c r="Q745" i="96"/>
  <c r="Q746" i="96"/>
  <c r="Q747" i="96"/>
  <c r="Q749" i="96"/>
  <c r="Q751" i="96"/>
  <c r="Q754" i="96"/>
  <c r="Q761" i="96"/>
  <c r="Q764" i="96"/>
  <c r="Q767" i="96"/>
  <c r="Q768" i="96"/>
  <c r="Q769" i="96"/>
  <c r="Q771" i="96"/>
  <c r="Q774" i="96"/>
  <c r="Q778" i="96"/>
  <c r="Q779" i="96"/>
  <c r="Q780" i="96"/>
  <c r="Q782" i="96"/>
  <c r="Q792" i="96"/>
  <c r="Q793" i="96"/>
  <c r="Q794" i="96"/>
  <c r="Q796" i="96"/>
  <c r="Q797" i="96"/>
  <c r="Q798" i="96"/>
  <c r="Q802" i="96"/>
  <c r="Q803" i="96"/>
  <c r="Q804" i="96"/>
  <c r="Q806" i="96"/>
  <c r="Q810" i="96"/>
  <c r="Q819" i="96"/>
  <c r="Q820" i="96"/>
  <c r="Q823" i="96"/>
  <c r="Q824" i="96"/>
  <c r="Q827" i="96"/>
  <c r="Q829" i="96"/>
  <c r="Q830" i="96"/>
  <c r="Q831" i="96"/>
  <c r="Q835" i="96"/>
  <c r="Q836" i="96"/>
  <c r="Q837" i="96"/>
  <c r="Q841" i="96"/>
  <c r="Q843" i="96"/>
  <c r="Q845" i="96"/>
  <c r="Q847" i="96"/>
  <c r="Q848" i="96"/>
  <c r="Q849" i="96"/>
  <c r="Q851" i="96"/>
  <c r="Q853" i="96"/>
  <c r="Q854" i="96"/>
  <c r="Q856" i="96"/>
  <c r="Q857" i="96"/>
  <c r="Q859" i="96"/>
  <c r="Q860" i="96"/>
  <c r="Q861" i="96"/>
  <c r="Q862" i="96"/>
  <c r="Q867" i="96"/>
  <c r="Q868" i="96"/>
  <c r="Q869" i="96"/>
  <c r="Q870" i="96"/>
  <c r="Q871" i="96"/>
  <c r="Q872" i="96"/>
  <c r="Q876" i="96"/>
  <c r="Q878" i="96"/>
  <c r="Q880" i="96"/>
  <c r="Q882" i="96"/>
  <c r="Q887" i="96"/>
  <c r="Q888" i="96"/>
  <c r="Q894" i="96"/>
  <c r="Q895" i="96"/>
  <c r="Q896" i="96"/>
  <c r="Q897" i="96"/>
  <c r="Q901" i="96"/>
  <c r="Q903" i="96"/>
  <c r="Q906" i="96"/>
  <c r="Q907" i="96"/>
  <c r="Q908" i="96"/>
  <c r="Q909" i="96"/>
  <c r="Q916" i="96"/>
  <c r="Q918" i="96"/>
  <c r="Q920" i="96"/>
  <c r="Q922" i="96"/>
  <c r="Q926" i="96"/>
  <c r="Q927" i="96"/>
  <c r="Q930" i="96"/>
  <c r="Q935" i="96"/>
  <c r="Q936" i="96"/>
  <c r="Q938" i="96"/>
  <c r="Q939" i="96"/>
  <c r="Q940" i="96"/>
  <c r="Q941" i="96"/>
  <c r="Q942" i="96"/>
  <c r="Q943" i="96"/>
  <c r="Q946" i="96"/>
  <c r="Q951" i="96"/>
  <c r="Q952" i="96"/>
  <c r="Q955" i="96"/>
  <c r="Q956" i="96"/>
  <c r="Q957" i="96"/>
  <c r="Q958" i="96"/>
  <c r="Q960" i="96"/>
  <c r="Q963" i="96"/>
  <c r="Q964" i="96"/>
  <c r="Q965" i="96"/>
  <c r="Q966" i="96"/>
  <c r="Q968" i="96"/>
  <c r="Q969" i="96"/>
  <c r="Q970" i="96"/>
  <c r="Q971" i="96"/>
  <c r="Q974" i="96"/>
  <c r="Q975" i="96"/>
  <c r="Q977" i="96"/>
  <c r="Q979" i="96"/>
  <c r="Q980" i="96"/>
  <c r="Q981" i="96"/>
  <c r="Q982" i="96"/>
  <c r="Q983" i="96"/>
  <c r="Q987" i="96"/>
  <c r="Q992" i="96"/>
  <c r="Q995" i="96"/>
  <c r="Q996" i="96"/>
  <c r="Q998" i="96"/>
  <c r="Q999" i="96"/>
  <c r="Q1000" i="96"/>
  <c r="Q1004" i="96"/>
  <c r="Q1005" i="96"/>
  <c r="Q1007" i="96"/>
  <c r="Q1010" i="96"/>
  <c r="Q1011" i="96"/>
  <c r="Q1014" i="96"/>
  <c r="Q1016" i="96"/>
  <c r="Q1018" i="96"/>
  <c r="Q1020" i="96"/>
  <c r="Q1023" i="96"/>
  <c r="Q1027" i="96"/>
  <c r="Q1028" i="96"/>
  <c r="Q1029" i="96"/>
  <c r="Q1030" i="96"/>
  <c r="Q1033" i="96"/>
  <c r="Q1036" i="96"/>
  <c r="Q1037" i="96"/>
  <c r="Q1038" i="96"/>
  <c r="Q1040" i="96"/>
  <c r="Q1041" i="96"/>
  <c r="Q1044" i="96"/>
  <c r="Q1049" i="96"/>
  <c r="Q1051" i="96"/>
  <c r="Q1054" i="96"/>
  <c r="Q1055" i="96"/>
  <c r="Q1056" i="96"/>
  <c r="Q1057" i="96"/>
  <c r="Q1058" i="96"/>
  <c r="Q1059" i="96"/>
  <c r="Q1066" i="96"/>
  <c r="Q1067" i="96"/>
  <c r="Q1068" i="96"/>
  <c r="Q1070" i="96"/>
  <c r="Q1077" i="96"/>
  <c r="Q1079" i="96"/>
  <c r="Q1085" i="96"/>
  <c r="Q1089" i="96"/>
  <c r="Q1093" i="96"/>
  <c r="Q1094" i="96"/>
  <c r="Q1099" i="96"/>
  <c r="Q1101" i="96"/>
  <c r="Q1104" i="96"/>
  <c r="Q1106" i="96"/>
  <c r="Q1110" i="96"/>
  <c r="Q1111" i="96"/>
  <c r="Q1112" i="96"/>
  <c r="Q1115" i="96"/>
  <c r="Q1116" i="96"/>
  <c r="Q1117" i="96"/>
  <c r="Q1119" i="96"/>
  <c r="Q1121" i="96"/>
  <c r="Q1128" i="96"/>
  <c r="Q1131" i="96"/>
  <c r="Q1133" i="96"/>
  <c r="Q1134" i="96"/>
  <c r="Q1136" i="96"/>
  <c r="Q1137" i="96"/>
  <c r="Q1142" i="96"/>
  <c r="Q1143" i="96"/>
  <c r="Q1146" i="96"/>
  <c r="Q1148" i="96"/>
  <c r="Q1149" i="96"/>
  <c r="Q1155" i="96"/>
  <c r="Q1159" i="96"/>
  <c r="Q1161" i="96"/>
  <c r="Q1163" i="96"/>
  <c r="Q1165" i="96"/>
  <c r="Q1166" i="96"/>
  <c r="Q1167" i="96"/>
  <c r="Q1168" i="96"/>
  <c r="Q1169" i="96"/>
  <c r="Q1170" i="96"/>
  <c r="Q1171" i="96"/>
  <c r="Q1177" i="96"/>
  <c r="Q1179" i="96"/>
  <c r="Q1184" i="96"/>
  <c r="Q1186" i="96"/>
  <c r="Q1188" i="96"/>
  <c r="Q1189" i="96"/>
  <c r="N377" i="11372"/>
  <c r="M377" i="11372"/>
  <c r="P377" i="11372" s="1"/>
  <c r="D377" i="11372"/>
  <c r="M352" i="11372"/>
  <c r="P352" i="11372" s="1"/>
  <c r="D352" i="11372"/>
  <c r="N342" i="11372"/>
  <c r="M342" i="11372"/>
  <c r="P342" i="11372" s="1"/>
  <c r="D342" i="11372"/>
  <c r="N339" i="11372"/>
  <c r="M339" i="11372"/>
  <c r="P339" i="11372" s="1"/>
  <c r="D339" i="11372"/>
  <c r="N338" i="11372"/>
  <c r="M338" i="11372"/>
  <c r="P338" i="11372" s="1"/>
  <c r="D338" i="11372"/>
  <c r="N334" i="11372"/>
  <c r="M334" i="11372"/>
  <c r="P334" i="11372" s="1"/>
  <c r="D334" i="11372"/>
  <c r="N314" i="11372"/>
  <c r="M314" i="11372"/>
  <c r="P314" i="11372" s="1"/>
  <c r="D314" i="11372"/>
  <c r="M309" i="11372"/>
  <c r="P309" i="11372" s="1"/>
  <c r="D309" i="11372"/>
  <c r="M301" i="11372"/>
  <c r="P301" i="11372" s="1"/>
  <c r="D301" i="11372"/>
  <c r="M282" i="11372"/>
  <c r="P282" i="11372" s="1"/>
  <c r="D282" i="11372"/>
  <c r="T230" i="11372"/>
  <c r="S230" i="11372"/>
  <c r="R230" i="11372"/>
  <c r="Q230" i="11372"/>
  <c r="N230" i="11372"/>
  <c r="M230" i="11372"/>
  <c r="P230" i="11372" s="1"/>
  <c r="D230" i="11372"/>
  <c r="M222" i="11372"/>
  <c r="P222" i="11372" s="1"/>
  <c r="D222" i="11372"/>
  <c r="T211" i="11372"/>
  <c r="S211" i="11372"/>
  <c r="R211" i="11372"/>
  <c r="Q211" i="11372"/>
  <c r="N211" i="11372"/>
  <c r="M211" i="11372"/>
  <c r="P211" i="11372" s="1"/>
  <c r="D211" i="11372"/>
  <c r="N205" i="11372"/>
  <c r="M205" i="11372"/>
  <c r="P205" i="11372" s="1"/>
  <c r="D205" i="11372"/>
  <c r="N202" i="11372"/>
  <c r="M202" i="11372"/>
  <c r="P202" i="11372" s="1"/>
  <c r="D202" i="11372"/>
  <c r="M190" i="11372"/>
  <c r="P190" i="11372" s="1"/>
  <c r="D190" i="11372"/>
  <c r="T180" i="11372"/>
  <c r="S180" i="11372"/>
  <c r="R180" i="11372"/>
  <c r="Q180" i="11372"/>
  <c r="N180" i="11372"/>
  <c r="M180" i="11372"/>
  <c r="P180" i="11372" s="1"/>
  <c r="D180" i="11372"/>
  <c r="M173" i="11372"/>
  <c r="P173" i="11372" s="1"/>
  <c r="D173" i="11372"/>
  <c r="T149" i="11372"/>
  <c r="S149" i="11372"/>
  <c r="R149" i="11372"/>
  <c r="Q149" i="11372"/>
  <c r="N149" i="11372"/>
  <c r="M149" i="11372"/>
  <c r="P149" i="11372" s="1"/>
  <c r="D149" i="11372"/>
  <c r="N130" i="11372"/>
  <c r="M130" i="11372"/>
  <c r="P130" i="11372" s="1"/>
  <c r="D130" i="11372"/>
  <c r="T128" i="11372"/>
  <c r="S128" i="11372"/>
  <c r="R128" i="11372"/>
  <c r="Q128" i="11372"/>
  <c r="N128" i="11372"/>
  <c r="M128" i="11372"/>
  <c r="P128" i="11372" s="1"/>
  <c r="D128" i="11372"/>
  <c r="N85" i="11372"/>
  <c r="M85" i="11372"/>
  <c r="P85" i="11372" s="1"/>
  <c r="D85" i="11372"/>
  <c r="T45" i="11372"/>
  <c r="S45" i="11372"/>
  <c r="R45" i="11372"/>
  <c r="Q45" i="11372"/>
  <c r="N45" i="11372"/>
  <c r="M45" i="11372"/>
  <c r="P45" i="11372" s="1"/>
  <c r="D45" i="11372"/>
  <c r="M44" i="11372"/>
  <c r="P44" i="11372" s="1"/>
  <c r="D44" i="11372"/>
  <c r="T26" i="11372"/>
  <c r="S26" i="11372"/>
  <c r="R26" i="11372"/>
  <c r="Q26" i="11372"/>
  <c r="N26" i="11372"/>
  <c r="M26" i="11372"/>
  <c r="P26" i="11372" s="1"/>
  <c r="D26" i="11372"/>
  <c r="N4" i="11372"/>
  <c r="M4" i="11372"/>
  <c r="P4" i="11372" s="1"/>
  <c r="D4" i="11372"/>
  <c r="T434" i="11372"/>
  <c r="S434" i="11372"/>
  <c r="R434" i="11372"/>
  <c r="Q434" i="11372"/>
  <c r="N434" i="11372"/>
  <c r="M434" i="11372"/>
  <c r="P434" i="11372" s="1"/>
  <c r="D434" i="11372"/>
  <c r="T317" i="11372"/>
  <c r="S317" i="11372"/>
  <c r="R317" i="11372"/>
  <c r="Q317" i="11372"/>
  <c r="N317" i="11372"/>
  <c r="M317" i="11372"/>
  <c r="P317" i="11372" s="1"/>
  <c r="D317" i="11372"/>
  <c r="T228" i="11372"/>
  <c r="S228" i="11372"/>
  <c r="R228" i="11372"/>
  <c r="Q228" i="11372"/>
  <c r="M228" i="11372"/>
  <c r="P228" i="11372" s="1"/>
  <c r="D228" i="11372"/>
  <c r="T136" i="11372"/>
  <c r="S136" i="11372"/>
  <c r="R136" i="11372"/>
  <c r="Q136" i="11372"/>
  <c r="N136" i="11372"/>
  <c r="M136" i="11372"/>
  <c r="P136" i="11372" s="1"/>
  <c r="D136" i="11372"/>
  <c r="T87" i="11372"/>
  <c r="S87" i="11372"/>
  <c r="R87" i="11372"/>
  <c r="Q87" i="11372"/>
  <c r="N87" i="11372"/>
  <c r="M87" i="11372"/>
  <c r="P87" i="11372" s="1"/>
  <c r="D87" i="11372"/>
  <c r="T237" i="11372"/>
  <c r="S237" i="11372"/>
  <c r="R237" i="11372"/>
  <c r="Q237" i="11372"/>
  <c r="N237" i="11372"/>
  <c r="M237" i="11372"/>
  <c r="P237" i="11372" s="1"/>
  <c r="D237" i="11372"/>
  <c r="T57" i="11372"/>
  <c r="S57" i="11372"/>
  <c r="R57" i="11372"/>
  <c r="Q57" i="11372"/>
  <c r="N57" i="11372"/>
  <c r="M57" i="11372"/>
  <c r="P57" i="11372" s="1"/>
  <c r="D57" i="11372"/>
  <c r="T246" i="11372"/>
  <c r="S246" i="11372"/>
  <c r="R246" i="11372"/>
  <c r="Q246" i="11372"/>
  <c r="N246" i="11372"/>
  <c r="M246" i="11372"/>
  <c r="P246" i="11372" s="1"/>
  <c r="D246" i="11372"/>
  <c r="T41" i="11372"/>
  <c r="S41" i="11372"/>
  <c r="R41" i="11372"/>
  <c r="Q41" i="11372"/>
  <c r="M41" i="11372"/>
  <c r="P41" i="11372" s="1"/>
  <c r="D41" i="11372"/>
  <c r="T210" i="11372"/>
  <c r="S210" i="11372"/>
  <c r="R210" i="11372"/>
  <c r="Q210" i="11372"/>
  <c r="M210" i="11372"/>
  <c r="P210" i="11372" s="1"/>
  <c r="D210" i="11372"/>
  <c r="N1038" i="96"/>
  <c r="N273" i="96"/>
  <c r="T219" i="11372"/>
  <c r="S219" i="11372"/>
  <c r="R219" i="11372"/>
  <c r="Q219" i="11372"/>
  <c r="N219" i="11372"/>
  <c r="M219" i="11372"/>
  <c r="P219" i="11372" s="1"/>
  <c r="D219" i="11372"/>
  <c r="N455" i="96"/>
  <c r="D35" i="11372"/>
  <c r="M35" i="11372"/>
  <c r="P35" i="11372" s="1"/>
  <c r="N35" i="11372"/>
  <c r="Q35" i="11372"/>
  <c r="R35" i="11372"/>
  <c r="S35" i="11372"/>
  <c r="T35" i="11372"/>
  <c r="D355" i="11372"/>
  <c r="T132" i="11372"/>
  <c r="S132" i="11372"/>
  <c r="R132" i="11372"/>
  <c r="Q132" i="11372"/>
  <c r="N132" i="11372"/>
  <c r="M132" i="11372"/>
  <c r="P132" i="11372" s="1"/>
  <c r="D132" i="11372"/>
  <c r="N65" i="96"/>
  <c r="T141" i="11372"/>
  <c r="S141" i="11372"/>
  <c r="R141" i="11372"/>
  <c r="Q141" i="11372"/>
  <c r="N141" i="11372"/>
  <c r="M141" i="11372"/>
  <c r="P141" i="11372" s="1"/>
  <c r="D141" i="11372"/>
  <c r="T209" i="11372"/>
  <c r="S209" i="11372"/>
  <c r="R209" i="11372"/>
  <c r="Q209" i="11372"/>
  <c r="N209" i="11372"/>
  <c r="M209" i="11372"/>
  <c r="P209" i="11372" s="1"/>
  <c r="D209" i="11372"/>
  <c r="D5" i="11372"/>
  <c r="M5" i="11372"/>
  <c r="P5" i="11372" s="1"/>
  <c r="Q5" i="11372"/>
  <c r="R5" i="11372"/>
  <c r="S5" i="11372"/>
  <c r="T5" i="11372"/>
  <c r="T138" i="11372"/>
  <c r="S138" i="11372"/>
  <c r="R138" i="11372"/>
  <c r="Q138" i="11372"/>
  <c r="N138" i="11372"/>
  <c r="M138" i="11372"/>
  <c r="P138" i="11372" s="1"/>
  <c r="D138" i="11372"/>
  <c r="T81" i="11372"/>
  <c r="S81" i="11372"/>
  <c r="R81" i="11372"/>
  <c r="Q81" i="11372"/>
  <c r="N81" i="11372"/>
  <c r="M81" i="11372"/>
  <c r="P81" i="11372" s="1"/>
  <c r="D81" i="11372"/>
  <c r="T102" i="11372"/>
  <c r="S102" i="11372"/>
  <c r="R102" i="11372"/>
  <c r="Q102" i="11372"/>
  <c r="N102" i="11372"/>
  <c r="M102" i="11372"/>
  <c r="P102" i="11372" s="1"/>
  <c r="D102" i="11372"/>
  <c r="T137" i="11372"/>
  <c r="S137" i="11372"/>
  <c r="R137" i="11372"/>
  <c r="Q137" i="11372"/>
  <c r="N137" i="11372"/>
  <c r="M137" i="11372"/>
  <c r="P137" i="11372" s="1"/>
  <c r="D137" i="11372"/>
  <c r="T117" i="11372"/>
  <c r="S117" i="11372"/>
  <c r="R117" i="11372"/>
  <c r="Q117" i="11372"/>
  <c r="N117" i="11372"/>
  <c r="M117" i="11372"/>
  <c r="P117" i="11372" s="1"/>
  <c r="D117" i="11372"/>
  <c r="T208" i="11372"/>
  <c r="S208" i="11372"/>
  <c r="R208" i="11372"/>
  <c r="Q208" i="11372"/>
  <c r="N208" i="11372"/>
  <c r="M208" i="11372"/>
  <c r="P208" i="11372" s="1"/>
  <c r="D208" i="11372"/>
  <c r="T86" i="11372"/>
  <c r="S86" i="11372"/>
  <c r="R86" i="11372"/>
  <c r="Q86" i="11372"/>
  <c r="N86" i="11372"/>
  <c r="M86" i="11372"/>
  <c r="P86" i="11372" s="1"/>
  <c r="D86" i="11372"/>
  <c r="T181" i="11372"/>
  <c r="S181" i="11372"/>
  <c r="R181" i="11372"/>
  <c r="Q181" i="11372"/>
  <c r="N181" i="11372"/>
  <c r="M181" i="11372"/>
  <c r="P181" i="11372" s="1"/>
  <c r="D181" i="11372"/>
  <c r="T72" i="11372"/>
  <c r="S72" i="11372"/>
  <c r="R72" i="11372"/>
  <c r="Q72" i="11372"/>
  <c r="N72" i="11372"/>
  <c r="M72" i="11372"/>
  <c r="P72" i="11372" s="1"/>
  <c r="D72" i="11372"/>
  <c r="T225" i="11372"/>
  <c r="S225" i="11372"/>
  <c r="R225" i="11372"/>
  <c r="Q225" i="11372"/>
  <c r="N225" i="11372"/>
  <c r="M225" i="11372"/>
  <c r="P225" i="11372" s="1"/>
  <c r="D225" i="11372"/>
  <c r="T197" i="11372"/>
  <c r="S197" i="11372"/>
  <c r="R197" i="11372"/>
  <c r="Q197" i="11372"/>
  <c r="N197" i="11372"/>
  <c r="M197" i="11372"/>
  <c r="P197" i="11372" s="1"/>
  <c r="D197" i="11372"/>
  <c r="T43" i="11372"/>
  <c r="S43" i="11372"/>
  <c r="R43" i="11372"/>
  <c r="Q43" i="11372"/>
  <c r="N43" i="11372"/>
  <c r="M43" i="11372"/>
  <c r="P43" i="11372" s="1"/>
  <c r="D43" i="11372"/>
  <c r="D346" i="11372"/>
  <c r="D6" i="11372"/>
  <c r="M6" i="11372"/>
  <c r="P6" i="11372" s="1"/>
  <c r="N6" i="11372"/>
  <c r="Q6" i="11372"/>
  <c r="R6" i="11372"/>
  <c r="S6" i="11372"/>
  <c r="T6" i="11372"/>
  <c r="T17" i="11372"/>
  <c r="S17" i="11372"/>
  <c r="R17" i="11372"/>
  <c r="Q17" i="11372"/>
  <c r="N17" i="11372"/>
  <c r="M17" i="11372"/>
  <c r="P17" i="11372" s="1"/>
  <c r="D17" i="11372"/>
  <c r="T312" i="11372"/>
  <c r="S312" i="11372"/>
  <c r="R312" i="11372"/>
  <c r="Q312" i="11372"/>
  <c r="M312" i="11372"/>
  <c r="P312" i="11372" s="1"/>
  <c r="D312" i="11372"/>
  <c r="T68" i="11372"/>
  <c r="S68" i="11372"/>
  <c r="R68" i="11372"/>
  <c r="Q68" i="11372"/>
  <c r="N68" i="11372"/>
  <c r="M68" i="11372"/>
  <c r="P68" i="11372" s="1"/>
  <c r="D68" i="11372"/>
  <c r="N395" i="11372"/>
  <c r="N182" i="11372"/>
  <c r="N374" i="11372"/>
  <c r="T374" i="11372"/>
  <c r="S374" i="11372"/>
  <c r="R374" i="11372"/>
  <c r="Q374" i="11372"/>
  <c r="M374" i="11372"/>
  <c r="P374" i="11372" s="1"/>
  <c r="D374" i="11372"/>
  <c r="T182" i="11372"/>
  <c r="S182" i="11372"/>
  <c r="R182" i="11372"/>
  <c r="Q182" i="11372"/>
  <c r="M182" i="11372"/>
  <c r="P182" i="11372" s="1"/>
  <c r="D182" i="11372"/>
  <c r="T395" i="11372"/>
  <c r="S395" i="11372"/>
  <c r="R395" i="11372"/>
  <c r="Q395" i="11372"/>
  <c r="M395" i="11372"/>
  <c r="P395" i="11372" s="1"/>
  <c r="D395" i="11372"/>
  <c r="T105" i="11372"/>
  <c r="S105" i="11372"/>
  <c r="R105" i="11372"/>
  <c r="Q105" i="11372"/>
  <c r="N105" i="11372"/>
  <c r="M105" i="11372"/>
  <c r="P105" i="11372" s="1"/>
  <c r="D105" i="11372"/>
  <c r="N143" i="96"/>
  <c r="N624" i="96"/>
  <c r="N88" i="96"/>
  <c r="A34" i="11373"/>
  <c r="B27" i="11373"/>
  <c r="B26" i="11373"/>
  <c r="B25" i="11373"/>
  <c r="B24" i="11373"/>
  <c r="B6" i="11373"/>
  <c r="B18" i="11373"/>
  <c r="B7" i="11373"/>
  <c r="B22" i="11373"/>
  <c r="B19" i="11373"/>
  <c r="B17" i="11373"/>
  <c r="B23" i="11373"/>
  <c r="B16" i="11373"/>
  <c r="B13" i="11373"/>
  <c r="B12" i="11373"/>
  <c r="B11" i="11373"/>
  <c r="B10" i="11373"/>
  <c r="B9" i="11373"/>
  <c r="B8" i="11373"/>
  <c r="B21" i="11373"/>
  <c r="B20" i="11373"/>
  <c r="B5" i="11373"/>
  <c r="B14" i="11373"/>
  <c r="B4" i="11373"/>
  <c r="T19" i="11372"/>
  <c r="S19" i="11372"/>
  <c r="R19" i="11372"/>
  <c r="Q19" i="11372"/>
  <c r="N19" i="11372"/>
  <c r="M19" i="11372"/>
  <c r="P19" i="11372" s="1"/>
  <c r="D19" i="11372"/>
  <c r="N119" i="96"/>
  <c r="N23" i="96"/>
  <c r="N40" i="96"/>
  <c r="N173" i="96"/>
  <c r="N324" i="96"/>
  <c r="N387" i="96"/>
  <c r="N442" i="96"/>
  <c r="N447" i="96"/>
  <c r="N614" i="96"/>
  <c r="N714" i="96"/>
  <c r="N793" i="96"/>
  <c r="N872" i="96"/>
  <c r="N1007" i="96"/>
  <c r="N1159" i="96"/>
  <c r="N1171" i="96"/>
  <c r="N124" i="96"/>
  <c r="U10" i="6"/>
  <c r="X8" i="6"/>
  <c r="W8" i="6"/>
  <c r="V8" i="6"/>
  <c r="U8" i="6"/>
  <c r="R8" i="4"/>
  <c r="Q8" i="4"/>
  <c r="P8" i="4"/>
  <c r="O8" i="4"/>
  <c r="U10" i="320"/>
  <c r="T32" i="11372"/>
  <c r="S32" i="11372"/>
  <c r="R32" i="11372"/>
  <c r="Q32" i="11372"/>
  <c r="N32" i="11372"/>
  <c r="M32" i="11372"/>
  <c r="P32" i="11372" s="1"/>
  <c r="D32" i="11372"/>
  <c r="D8" i="11356"/>
  <c r="E8" i="11356"/>
  <c r="F8" i="11356"/>
  <c r="C8" i="11356"/>
  <c r="D8" i="320"/>
  <c r="E8" i="320"/>
  <c r="F8" i="320"/>
  <c r="C8" i="320"/>
  <c r="V8" i="4"/>
  <c r="W8" i="4"/>
  <c r="X8" i="4"/>
  <c r="U8" i="4"/>
  <c r="J8" i="6"/>
  <c r="K8" i="6"/>
  <c r="I8" i="6"/>
  <c r="D8" i="6"/>
  <c r="E8" i="6"/>
  <c r="F8" i="6"/>
  <c r="C8" i="6"/>
  <c r="L8" i="11356"/>
  <c r="K8" i="11356"/>
  <c r="J8" i="11356"/>
  <c r="I8" i="11356"/>
  <c r="I10" i="11356"/>
  <c r="AJ84" i="11368"/>
  <c r="AJ86" i="11368"/>
  <c r="AJ85" i="11368"/>
  <c r="AJ87" i="11368"/>
  <c r="AI84" i="11368"/>
  <c r="AI86" i="11368"/>
  <c r="AI85" i="11368"/>
  <c r="AI87" i="11368"/>
  <c r="AH84" i="11368"/>
  <c r="AH86" i="11368"/>
  <c r="AH85" i="11368"/>
  <c r="AH87" i="11368"/>
  <c r="AG84" i="11368"/>
  <c r="AG86" i="11368"/>
  <c r="AG85" i="11368"/>
  <c r="AG87" i="11368"/>
  <c r="AE84" i="11368"/>
  <c r="AE86" i="11368"/>
  <c r="AE85" i="11368"/>
  <c r="AE87" i="11368"/>
  <c r="AD84" i="11368"/>
  <c r="AF84" i="11368"/>
  <c r="AD86" i="11368"/>
  <c r="AF86" i="11368"/>
  <c r="AD85" i="11368"/>
  <c r="AF85" i="11368"/>
  <c r="AD87" i="11368"/>
  <c r="AF87" i="11368"/>
  <c r="AB84" i="11368"/>
  <c r="AB86" i="11368"/>
  <c r="AB85" i="11368"/>
  <c r="AB87" i="11368"/>
  <c r="AA84" i="11368"/>
  <c r="AC84" i="11368"/>
  <c r="AA86" i="11368"/>
  <c r="AC86" i="11368"/>
  <c r="AA85" i="11368"/>
  <c r="AC85" i="11368"/>
  <c r="AA87" i="11368"/>
  <c r="AC87" i="11368"/>
  <c r="U39" i="10188"/>
  <c r="X42" i="10188"/>
  <c r="N27" i="96"/>
  <c r="U36" i="10188"/>
  <c r="V36" i="10188" s="1"/>
  <c r="W36" i="10188" s="1"/>
  <c r="X36" i="10188" s="1"/>
  <c r="U35" i="10188"/>
  <c r="V35" i="10188" s="1"/>
  <c r="W35" i="10188" s="1"/>
  <c r="X35" i="10188" s="1"/>
  <c r="U34" i="10188"/>
  <c r="V34" i="10188" s="1"/>
  <c r="W34" i="10188" s="1"/>
  <c r="X34" i="10188" s="1"/>
  <c r="M114" i="11368"/>
  <c r="M115" i="11368"/>
  <c r="M116" i="11368"/>
  <c r="M117" i="11368"/>
  <c r="M118" i="11368"/>
  <c r="M119" i="11368"/>
  <c r="M120" i="11368"/>
  <c r="M121" i="11368"/>
  <c r="M122" i="11368"/>
  <c r="M123" i="11368"/>
  <c r="M124" i="11368"/>
  <c r="M125" i="11368"/>
  <c r="M126" i="11368"/>
  <c r="M127" i="11368"/>
  <c r="M128" i="11368"/>
  <c r="M129" i="11368"/>
  <c r="M130" i="11368"/>
  <c r="M131" i="11368"/>
  <c r="M132" i="11368"/>
  <c r="M133" i="11368"/>
  <c r="M134" i="11368"/>
  <c r="M135" i="11368"/>
  <c r="M136" i="11368"/>
  <c r="M113" i="11368"/>
  <c r="N202" i="96"/>
  <c r="A27" i="11371"/>
  <c r="B27" i="11371" s="1"/>
  <c r="A26" i="11371"/>
  <c r="B26" i="11371" s="1"/>
  <c r="A25" i="11371"/>
  <c r="B25" i="11371" s="1"/>
  <c r="A24" i="11371"/>
  <c r="B24" i="11371" s="1"/>
  <c r="A22" i="11371"/>
  <c r="B22" i="11371" s="1"/>
  <c r="A18" i="11371"/>
  <c r="B18" i="11371" s="1"/>
  <c r="A6" i="11371"/>
  <c r="B6" i="11371" s="1"/>
  <c r="A21" i="11371"/>
  <c r="B21" i="11371" s="1"/>
  <c r="A19" i="11371"/>
  <c r="B19" i="11371" s="1"/>
  <c r="A17" i="11371"/>
  <c r="B17" i="11371" s="1"/>
  <c r="A23" i="11371"/>
  <c r="B23" i="11371" s="1"/>
  <c r="A16" i="11371"/>
  <c r="B16" i="11371" s="1"/>
  <c r="A13" i="11371"/>
  <c r="A12" i="11371"/>
  <c r="B12" i="11371" s="1"/>
  <c r="A11" i="11371"/>
  <c r="B11" i="11371" s="1"/>
  <c r="A10" i="11371"/>
  <c r="B10" i="11371" s="1"/>
  <c r="A9" i="11371"/>
  <c r="B9" i="11371" s="1"/>
  <c r="A8" i="11371"/>
  <c r="B8" i="11371" s="1"/>
  <c r="A14" i="11371"/>
  <c r="B14" i="11371" s="1"/>
  <c r="A20" i="11371"/>
  <c r="B20" i="11371" s="1"/>
  <c r="A5" i="11371"/>
  <c r="B5" i="11371" s="1"/>
  <c r="A15" i="11371"/>
  <c r="B15" i="11371" s="1"/>
  <c r="A7" i="11371"/>
  <c r="B7" i="11371" s="1"/>
  <c r="A4" i="11371"/>
  <c r="B4" i="11371" s="1"/>
  <c r="I10" i="6"/>
  <c r="N326" i="96"/>
  <c r="N21" i="96"/>
  <c r="N979" i="96"/>
  <c r="N224" i="96"/>
  <c r="N916" i="96"/>
  <c r="N728" i="96"/>
  <c r="N24" i="96"/>
  <c r="N66" i="96"/>
  <c r="N45" i="96"/>
  <c r="N836" i="96"/>
  <c r="N235" i="96"/>
  <c r="N1028" i="96"/>
  <c r="C10" i="320"/>
  <c r="C10" i="11356"/>
  <c r="U10" i="4"/>
  <c r="V8" i="11356"/>
  <c r="X8" i="11356"/>
  <c r="N971" i="96"/>
  <c r="AA82" i="11368"/>
  <c r="AB82" i="11368"/>
  <c r="AD82" i="11368"/>
  <c r="AE82" i="11368"/>
  <c r="AG82" i="11368"/>
  <c r="AH82" i="11368"/>
  <c r="AI82" i="11368"/>
  <c r="AJ82" i="11368"/>
  <c r="A15" i="11361"/>
  <c r="N48" i="96"/>
  <c r="AA43" i="11368"/>
  <c r="AB43" i="11368"/>
  <c r="AD43" i="11368"/>
  <c r="AE43" i="11368"/>
  <c r="AG43" i="11368"/>
  <c r="AH43" i="11368"/>
  <c r="AI43" i="11368"/>
  <c r="AJ43" i="11368"/>
  <c r="N709" i="96"/>
  <c r="N28" i="96"/>
  <c r="N1169" i="96"/>
  <c r="N663" i="96"/>
  <c r="N629" i="96"/>
  <c r="N206" i="96"/>
  <c r="AJ36" i="11368"/>
  <c r="AI36" i="11368"/>
  <c r="AH36" i="11368"/>
  <c r="AG36" i="11368"/>
  <c r="AE36" i="11368"/>
  <c r="AD36" i="11368"/>
  <c r="AB36" i="11368"/>
  <c r="AA36" i="11368"/>
  <c r="AJ50" i="11368"/>
  <c r="AI50" i="11368"/>
  <c r="AH50" i="11368"/>
  <c r="AG50" i="11368"/>
  <c r="AE50" i="11368"/>
  <c r="AD50" i="11368"/>
  <c r="AB50" i="11368"/>
  <c r="AA50" i="11368"/>
  <c r="AJ47" i="11368"/>
  <c r="AI47" i="11368"/>
  <c r="AH47" i="11368"/>
  <c r="AG47" i="11368"/>
  <c r="AE47" i="11368"/>
  <c r="AD47" i="11368"/>
  <c r="AB47" i="11368"/>
  <c r="AA47" i="11368"/>
  <c r="AJ83" i="11368"/>
  <c r="AI83" i="11368"/>
  <c r="AH83" i="11368"/>
  <c r="AG83" i="11368"/>
  <c r="AD83" i="11368"/>
  <c r="AF83" i="11368" s="1"/>
  <c r="AE83" i="11368"/>
  <c r="AA83" i="11368"/>
  <c r="AB83" i="11368"/>
  <c r="N193" i="96"/>
  <c r="N956" i="96"/>
  <c r="N435" i="96"/>
  <c r="N1027" i="96"/>
  <c r="N646" i="96"/>
  <c r="AJ33" i="11368"/>
  <c r="AI33" i="11368"/>
  <c r="AH33" i="11368"/>
  <c r="AG33" i="11368"/>
  <c r="AD33" i="11368"/>
  <c r="AE33" i="11368"/>
  <c r="AA33" i="11368"/>
  <c r="AB33" i="11368"/>
  <c r="AA4" i="11368"/>
  <c r="AA7" i="11368"/>
  <c r="AA5" i="11368"/>
  <c r="AC5" i="11368"/>
  <c r="AA11" i="11368"/>
  <c r="AA16" i="11368"/>
  <c r="AA14" i="11368"/>
  <c r="AA9" i="11368"/>
  <c r="AC9" i="11368" s="1"/>
  <c r="AA8" i="11368"/>
  <c r="AA10" i="11368"/>
  <c r="AA6" i="11368"/>
  <c r="AA23" i="11368"/>
  <c r="AA19" i="11368"/>
  <c r="AA18" i="11368"/>
  <c r="AA12" i="11368"/>
  <c r="AC12" i="11368" s="1"/>
  <c r="AA21" i="11368"/>
  <c r="AA13" i="11368"/>
  <c r="AA27" i="11368"/>
  <c r="AC27" i="11368" s="1"/>
  <c r="AA15" i="11368"/>
  <c r="AA29" i="11368"/>
  <c r="AC29" i="11368" s="1"/>
  <c r="AA30" i="11368"/>
  <c r="AA32" i="11368"/>
  <c r="AA20" i="11368"/>
  <c r="AC20" i="11368" s="1"/>
  <c r="AA17" i="11368"/>
  <c r="AA28" i="11368"/>
  <c r="AA35" i="11368"/>
  <c r="AA22" i="11368"/>
  <c r="AC22" i="11368" s="1"/>
  <c r="AA31" i="11368"/>
  <c r="AA37" i="11368"/>
  <c r="AA24" i="11368"/>
  <c r="AA39" i="11368"/>
  <c r="AA41" i="11368"/>
  <c r="AA42" i="11368"/>
  <c r="AA44" i="11368"/>
  <c r="AA45" i="11368"/>
  <c r="AA46" i="11368"/>
  <c r="AA26" i="11368"/>
  <c r="AA40" i="11368"/>
  <c r="AA48" i="11368"/>
  <c r="AA49" i="11368"/>
  <c r="AA38" i="11368"/>
  <c r="AA52" i="11368"/>
  <c r="AA53" i="11368"/>
  <c r="AC53" i="11368" s="1"/>
  <c r="AA54" i="11368"/>
  <c r="AA25" i="11368"/>
  <c r="AA34" i="11368"/>
  <c r="AA51" i="11368"/>
  <c r="AB4" i="11368"/>
  <c r="AC4" i="11368" s="1"/>
  <c r="AB7" i="11368"/>
  <c r="AB5" i="11368"/>
  <c r="AB11" i="11368"/>
  <c r="AB16" i="11368"/>
  <c r="AC16" i="11368"/>
  <c r="AB14" i="11368"/>
  <c r="AC14" i="11368"/>
  <c r="AB9" i="11368"/>
  <c r="AB8" i="11368"/>
  <c r="AB10" i="11368"/>
  <c r="AC10" i="11368"/>
  <c r="AB6" i="11368"/>
  <c r="AC6" i="11368"/>
  <c r="AB23" i="11368"/>
  <c r="AB19" i="11368"/>
  <c r="AB18" i="11368"/>
  <c r="AB12" i="11368"/>
  <c r="AB21" i="11368"/>
  <c r="AC21" i="11368" s="1"/>
  <c r="AB13" i="11368"/>
  <c r="AB27" i="11368"/>
  <c r="AB15" i="11368"/>
  <c r="AC15" i="11368" s="1"/>
  <c r="AB29" i="11368"/>
  <c r="AB30" i="11368"/>
  <c r="AB32" i="11368"/>
  <c r="AC32" i="11368" s="1"/>
  <c r="AB20" i="11368"/>
  <c r="AB17" i="11368"/>
  <c r="AB28" i="11368"/>
  <c r="AB35" i="11368"/>
  <c r="AC35" i="11368" s="1"/>
  <c r="AB22" i="11368"/>
  <c r="AB31" i="11368"/>
  <c r="AB37" i="11368"/>
  <c r="AB24" i="11368"/>
  <c r="AC24" i="11368" s="1"/>
  <c r="AB39" i="11368"/>
  <c r="AC39" i="11368" s="1"/>
  <c r="AB41" i="11368"/>
  <c r="AB42" i="11368"/>
  <c r="AB44" i="11368"/>
  <c r="AC44" i="11368" s="1"/>
  <c r="AB45" i="11368"/>
  <c r="AB46" i="11368"/>
  <c r="AC46" i="11368" s="1"/>
  <c r="AB26" i="11368"/>
  <c r="AB40" i="11368"/>
  <c r="AB48" i="11368"/>
  <c r="AB49" i="11368"/>
  <c r="AB38" i="11368"/>
  <c r="AB52" i="11368"/>
  <c r="AB53" i="11368"/>
  <c r="AB54" i="11368"/>
  <c r="AC54" i="11368" s="1"/>
  <c r="AB25" i="11368"/>
  <c r="AB34" i="11368"/>
  <c r="AB51" i="11368"/>
  <c r="AJ34" i="11368"/>
  <c r="AI34" i="11368"/>
  <c r="AH34" i="11368"/>
  <c r="AG34" i="11368"/>
  <c r="AD34" i="11368"/>
  <c r="AE34" i="11368"/>
  <c r="N894" i="96"/>
  <c r="AE4" i="11368"/>
  <c r="AE7" i="11368"/>
  <c r="AE5" i="11368"/>
  <c r="AE11" i="11368"/>
  <c r="AE16" i="11368"/>
  <c r="AE14" i="11368"/>
  <c r="AE9" i="11368"/>
  <c r="AE8" i="11368"/>
  <c r="AE10" i="11368"/>
  <c r="AE6" i="11368"/>
  <c r="AE23" i="11368"/>
  <c r="AE19" i="11368"/>
  <c r="AE18" i="11368"/>
  <c r="AE12" i="11368"/>
  <c r="AE21" i="11368"/>
  <c r="AE13" i="11368"/>
  <c r="AE27" i="11368"/>
  <c r="AE15" i="11368"/>
  <c r="AE29" i="11368"/>
  <c r="AE30" i="11368"/>
  <c r="AE32" i="11368"/>
  <c r="AE20" i="11368"/>
  <c r="AE17" i="11368"/>
  <c r="AE28" i="11368"/>
  <c r="AE35" i="11368"/>
  <c r="AE22" i="11368"/>
  <c r="AE31" i="11368"/>
  <c r="AE37" i="11368"/>
  <c r="AE24" i="11368"/>
  <c r="AE39" i="11368"/>
  <c r="AE41" i="11368"/>
  <c r="AE42" i="11368"/>
  <c r="AE44" i="11368"/>
  <c r="AE45" i="11368"/>
  <c r="AE46" i="11368"/>
  <c r="AE26" i="11368"/>
  <c r="AE40" i="11368"/>
  <c r="AE48" i="11368"/>
  <c r="AE49" i="11368"/>
  <c r="AE38" i="11368"/>
  <c r="AE52" i="11368"/>
  <c r="AE53" i="11368"/>
  <c r="AE54" i="11368"/>
  <c r="AE25" i="11368"/>
  <c r="AE51" i="11368"/>
  <c r="AD4" i="11368"/>
  <c r="AF4" i="11368" s="1"/>
  <c r="AD7" i="11368"/>
  <c r="AD5" i="11368"/>
  <c r="AD11" i="11368"/>
  <c r="AD16" i="11368"/>
  <c r="AF16" i="11368"/>
  <c r="AD14" i="11368"/>
  <c r="AD9" i="11368"/>
  <c r="AD8" i="11368"/>
  <c r="AD10" i="11368"/>
  <c r="AF10" i="11368" s="1"/>
  <c r="AD6" i="11368"/>
  <c r="AD23" i="11368"/>
  <c r="AD19" i="11368"/>
  <c r="AD18" i="11368"/>
  <c r="AF18" i="11368" s="1"/>
  <c r="AD12" i="11368"/>
  <c r="AD21" i="11368"/>
  <c r="AD13" i="11368"/>
  <c r="AD27" i="11368"/>
  <c r="AF27" i="11368"/>
  <c r="AD15" i="11368"/>
  <c r="AD29" i="11368"/>
  <c r="AD30" i="11368"/>
  <c r="AD32" i="11368"/>
  <c r="AF32" i="11368" s="1"/>
  <c r="AD20" i="11368"/>
  <c r="AD17" i="11368"/>
  <c r="AD28" i="11368"/>
  <c r="AD35" i="11368"/>
  <c r="AF35" i="11368"/>
  <c r="AD22" i="11368"/>
  <c r="AF22" i="11368" s="1"/>
  <c r="AD31" i="11368"/>
  <c r="AD37" i="11368"/>
  <c r="AD24" i="11368"/>
  <c r="AF24" i="11368" s="1"/>
  <c r="AD39" i="11368"/>
  <c r="AF39" i="11368" s="1"/>
  <c r="AD41" i="11368"/>
  <c r="AD42" i="11368"/>
  <c r="AD44" i="11368"/>
  <c r="AF44" i="11368"/>
  <c r="AD45" i="11368"/>
  <c r="AF45" i="11368" s="1"/>
  <c r="AD46" i="11368"/>
  <c r="AF46" i="11368" s="1"/>
  <c r="AD26" i="11368"/>
  <c r="AD40" i="11368"/>
  <c r="AD48" i="11368"/>
  <c r="AF48" i="11368" s="1"/>
  <c r="AD49" i="11368"/>
  <c r="AD38" i="11368"/>
  <c r="AD52" i="11368"/>
  <c r="AF52" i="11368" s="1"/>
  <c r="AD53" i="11368"/>
  <c r="AD54" i="11368"/>
  <c r="AD25" i="11368"/>
  <c r="AD51" i="11368"/>
  <c r="AF51" i="11368" s="1"/>
  <c r="AG51" i="11368"/>
  <c r="AH51" i="11368"/>
  <c r="AI51" i="11368"/>
  <c r="AJ51" i="11368"/>
  <c r="AG25" i="11368"/>
  <c r="AH25" i="11368"/>
  <c r="AI25" i="11368"/>
  <c r="AJ25" i="11368"/>
  <c r="AJ54" i="11368"/>
  <c r="AI54" i="11368"/>
  <c r="AH54" i="11368"/>
  <c r="AG54" i="11368"/>
  <c r="AJ53" i="11368"/>
  <c r="AI53" i="11368"/>
  <c r="AH53" i="11368"/>
  <c r="AG53" i="11368"/>
  <c r="AJ52" i="11368"/>
  <c r="AI52" i="11368"/>
  <c r="AH52" i="11368"/>
  <c r="AG52" i="11368"/>
  <c r="AJ40" i="11368"/>
  <c r="AI40" i="11368"/>
  <c r="AH40" i="11368"/>
  <c r="AG40" i="11368"/>
  <c r="AJ38" i="11368"/>
  <c r="AI38" i="11368"/>
  <c r="AH38" i="11368"/>
  <c r="AG38" i="11368"/>
  <c r="AJ49" i="11368"/>
  <c r="AI49" i="11368"/>
  <c r="AH49" i="11368"/>
  <c r="AG49" i="11368"/>
  <c r="AJ48" i="11368"/>
  <c r="AI48" i="11368"/>
  <c r="AH48" i="11368"/>
  <c r="AG48" i="11368"/>
  <c r="AJ26" i="11368"/>
  <c r="AI26" i="11368"/>
  <c r="AH26" i="11368"/>
  <c r="AG26" i="11368"/>
  <c r="AJ46" i="11368"/>
  <c r="AI46" i="11368"/>
  <c r="AH46" i="11368"/>
  <c r="AG46" i="11368"/>
  <c r="AJ45" i="11368"/>
  <c r="AI45" i="11368"/>
  <c r="AH45" i="11368"/>
  <c r="AG45" i="11368"/>
  <c r="AJ44" i="11368"/>
  <c r="AI44" i="11368"/>
  <c r="AH44" i="11368"/>
  <c r="AG44" i="11368"/>
  <c r="AJ42" i="11368"/>
  <c r="AI42" i="11368"/>
  <c r="AH42" i="11368"/>
  <c r="AG42" i="11368"/>
  <c r="AJ24" i="11368"/>
  <c r="AI24" i="11368"/>
  <c r="AH24" i="11368"/>
  <c r="AG24" i="11368"/>
  <c r="AJ41" i="11368"/>
  <c r="AI41" i="11368"/>
  <c r="AH41" i="11368"/>
  <c r="AG41" i="11368"/>
  <c r="AJ39" i="11368"/>
  <c r="AI39" i="11368"/>
  <c r="AH39" i="11368"/>
  <c r="AG39" i="11368"/>
  <c r="AJ22" i="11368"/>
  <c r="AI22" i="11368"/>
  <c r="AH22" i="11368"/>
  <c r="AG22" i="11368"/>
  <c r="AJ37" i="11368"/>
  <c r="AI37" i="11368"/>
  <c r="AH37" i="11368"/>
  <c r="AG37" i="11368"/>
  <c r="AJ31" i="11368"/>
  <c r="AI31" i="11368"/>
  <c r="AH31" i="11368"/>
  <c r="AG31" i="11368"/>
  <c r="AJ17" i="11368"/>
  <c r="AI17" i="11368"/>
  <c r="AH17" i="11368"/>
  <c r="AG17" i="11368"/>
  <c r="AJ28" i="11368"/>
  <c r="AI28" i="11368"/>
  <c r="AH28" i="11368"/>
  <c r="AG28" i="11368"/>
  <c r="AJ35" i="11368"/>
  <c r="AI35" i="11368"/>
  <c r="AH35" i="11368"/>
  <c r="AG35" i="11368"/>
  <c r="AJ20" i="11368"/>
  <c r="AI20" i="11368"/>
  <c r="AH20" i="11368"/>
  <c r="AG20" i="11368"/>
  <c r="AJ32" i="11368"/>
  <c r="AI32" i="11368"/>
  <c r="AH32" i="11368"/>
  <c r="AG32" i="11368"/>
  <c r="AJ30" i="11368"/>
  <c r="AI30" i="11368"/>
  <c r="AH30" i="11368"/>
  <c r="AG30" i="11368"/>
  <c r="AJ29" i="11368"/>
  <c r="AI29" i="11368"/>
  <c r="AH29" i="11368"/>
  <c r="AG29" i="11368"/>
  <c r="AJ15" i="11368"/>
  <c r="AI15" i="11368"/>
  <c r="AH15" i="11368"/>
  <c r="AG15" i="11368"/>
  <c r="AJ27" i="11368"/>
  <c r="AI27" i="11368"/>
  <c r="AH27" i="11368"/>
  <c r="AG27" i="11368"/>
  <c r="AJ13" i="11368"/>
  <c r="AI13" i="11368"/>
  <c r="AH13" i="11368"/>
  <c r="AG13" i="11368"/>
  <c r="AJ21" i="11368"/>
  <c r="AI21" i="11368"/>
  <c r="AH21" i="11368"/>
  <c r="AG21" i="11368"/>
  <c r="AJ18" i="11368"/>
  <c r="AI18" i="11368"/>
  <c r="AH18" i="11368"/>
  <c r="AG18" i="11368"/>
  <c r="AJ12" i="11368"/>
  <c r="AI12" i="11368"/>
  <c r="AH12" i="11368"/>
  <c r="AG12" i="11368"/>
  <c r="AJ19" i="11368"/>
  <c r="AI19" i="11368"/>
  <c r="AH19" i="11368"/>
  <c r="AG19" i="11368"/>
  <c r="AJ23" i="11368"/>
  <c r="AI23" i="11368"/>
  <c r="AH23" i="11368"/>
  <c r="AG23" i="11368"/>
  <c r="AJ6" i="11368"/>
  <c r="AI6" i="11368"/>
  <c r="AH6" i="11368"/>
  <c r="AG6" i="11368"/>
  <c r="AJ10" i="11368"/>
  <c r="AI10" i="11368"/>
  <c r="AH10" i="11368"/>
  <c r="AG10" i="11368"/>
  <c r="AJ8" i="11368"/>
  <c r="AI8" i="11368"/>
  <c r="AH8" i="11368"/>
  <c r="AG8" i="11368"/>
  <c r="AJ9" i="11368"/>
  <c r="AI9" i="11368"/>
  <c r="AH9" i="11368"/>
  <c r="AG9" i="11368"/>
  <c r="AJ14" i="11368"/>
  <c r="AI14" i="11368"/>
  <c r="AH14" i="11368"/>
  <c r="AG14" i="11368"/>
  <c r="AJ11" i="11368"/>
  <c r="AI11" i="11368"/>
  <c r="AH11" i="11368"/>
  <c r="AG11" i="11368"/>
  <c r="AJ5" i="11368"/>
  <c r="AI5" i="11368"/>
  <c r="AH5" i="11368"/>
  <c r="AG5" i="11368"/>
  <c r="AJ16" i="11368"/>
  <c r="AI16" i="11368"/>
  <c r="AH16" i="11368"/>
  <c r="AG16" i="11368"/>
  <c r="AJ7" i="11368"/>
  <c r="AI7" i="11368"/>
  <c r="AH7" i="11368"/>
  <c r="AG7" i="11368"/>
  <c r="AJ4" i="11368"/>
  <c r="AI4" i="11368"/>
  <c r="AH4" i="11368"/>
  <c r="AG4" i="11368"/>
  <c r="X26" i="11368"/>
  <c r="W26" i="11368"/>
  <c r="V26" i="11368"/>
  <c r="U26" i="11368"/>
  <c r="S26" i="11368"/>
  <c r="R26" i="11368"/>
  <c r="P26" i="11368"/>
  <c r="O26" i="11368"/>
  <c r="X27" i="11368"/>
  <c r="W27" i="11368"/>
  <c r="V27" i="11368"/>
  <c r="U27" i="11368"/>
  <c r="S27" i="11368"/>
  <c r="R27" i="11368"/>
  <c r="P27" i="11368"/>
  <c r="O27" i="11368"/>
  <c r="X24" i="11368"/>
  <c r="W24" i="11368"/>
  <c r="V24" i="11368"/>
  <c r="U24" i="11368"/>
  <c r="S24" i="11368"/>
  <c r="R24" i="11368"/>
  <c r="P24" i="11368"/>
  <c r="O24" i="11368"/>
  <c r="X23" i="11368"/>
  <c r="W23" i="11368"/>
  <c r="V23" i="11368"/>
  <c r="U23" i="11368"/>
  <c r="S23" i="11368"/>
  <c r="R23" i="11368"/>
  <c r="P23" i="11368"/>
  <c r="O23" i="11368"/>
  <c r="X25" i="11368"/>
  <c r="W25" i="11368"/>
  <c r="V25" i="11368"/>
  <c r="U25" i="11368"/>
  <c r="S25" i="11368"/>
  <c r="R25" i="11368"/>
  <c r="P25" i="11368"/>
  <c r="O25" i="11368"/>
  <c r="X18" i="11368"/>
  <c r="W18" i="11368"/>
  <c r="V18" i="11368"/>
  <c r="U18" i="11368"/>
  <c r="S18" i="11368"/>
  <c r="R18" i="11368"/>
  <c r="P18" i="11368"/>
  <c r="O18" i="11368"/>
  <c r="X17" i="11368"/>
  <c r="W17" i="11368"/>
  <c r="V17" i="11368"/>
  <c r="U17" i="11368"/>
  <c r="S17" i="11368"/>
  <c r="R17" i="11368"/>
  <c r="P17" i="11368"/>
  <c r="O17" i="11368"/>
  <c r="X12" i="11368"/>
  <c r="W12" i="11368"/>
  <c r="V12" i="11368"/>
  <c r="U12" i="11368"/>
  <c r="S12" i="11368"/>
  <c r="R12" i="11368"/>
  <c r="P12" i="11368"/>
  <c r="O12" i="11368"/>
  <c r="X13" i="11368"/>
  <c r="W13" i="11368"/>
  <c r="V13" i="11368"/>
  <c r="U13" i="11368"/>
  <c r="S13" i="11368"/>
  <c r="R13" i="11368"/>
  <c r="P13" i="11368"/>
  <c r="O13" i="11368"/>
  <c r="X15" i="11368"/>
  <c r="W15" i="11368"/>
  <c r="V15" i="11368"/>
  <c r="U15" i="11368"/>
  <c r="S15" i="11368"/>
  <c r="R15" i="11368"/>
  <c r="P15" i="11368"/>
  <c r="O15" i="11368"/>
  <c r="X10" i="11368"/>
  <c r="W10" i="11368"/>
  <c r="V10" i="11368"/>
  <c r="U10" i="11368"/>
  <c r="S10" i="11368"/>
  <c r="R10" i="11368"/>
  <c r="P10" i="11368"/>
  <c r="O10" i="11368"/>
  <c r="X22" i="11368"/>
  <c r="W22" i="11368"/>
  <c r="V22" i="11368"/>
  <c r="U22" i="11368"/>
  <c r="S22" i="11368"/>
  <c r="R22" i="11368"/>
  <c r="P22" i="11368"/>
  <c r="O22" i="11368"/>
  <c r="X19" i="11368"/>
  <c r="W19" i="11368"/>
  <c r="V19" i="11368"/>
  <c r="U19" i="11368"/>
  <c r="S19" i="11368"/>
  <c r="R19" i="11368"/>
  <c r="P19" i="11368"/>
  <c r="O19" i="11368"/>
  <c r="X14" i="11368"/>
  <c r="W14" i="11368"/>
  <c r="V14" i="11368"/>
  <c r="U14" i="11368"/>
  <c r="S14" i="11368"/>
  <c r="R14" i="11368"/>
  <c r="P14" i="11368"/>
  <c r="O14" i="11368"/>
  <c r="Q14" i="11368" s="1"/>
  <c r="X20" i="11368"/>
  <c r="W20" i="11368"/>
  <c r="V20" i="11368"/>
  <c r="U20" i="11368"/>
  <c r="S20" i="11368"/>
  <c r="R20" i="11368"/>
  <c r="T20" i="11368" s="1"/>
  <c r="P20" i="11368"/>
  <c r="O20" i="11368"/>
  <c r="Q20" i="11368" s="1"/>
  <c r="X16" i="11368"/>
  <c r="W16" i="11368"/>
  <c r="V16" i="11368"/>
  <c r="U16" i="11368"/>
  <c r="S16" i="11368"/>
  <c r="R16" i="11368"/>
  <c r="P16" i="11368"/>
  <c r="O16" i="11368"/>
  <c r="X11" i="11368"/>
  <c r="W11" i="11368"/>
  <c r="V11" i="11368"/>
  <c r="U11" i="11368"/>
  <c r="S11" i="11368"/>
  <c r="R11" i="11368"/>
  <c r="P11" i="11368"/>
  <c r="O11" i="11368"/>
  <c r="Q11" i="11368" s="1"/>
  <c r="X7" i="11368"/>
  <c r="W7" i="11368"/>
  <c r="V7" i="11368"/>
  <c r="U7" i="11368"/>
  <c r="S7" i="11368"/>
  <c r="R7" i="11368"/>
  <c r="T7" i="11368" s="1"/>
  <c r="P7" i="11368"/>
  <c r="O7" i="11368"/>
  <c r="X21" i="11368"/>
  <c r="W21" i="11368"/>
  <c r="V21" i="11368"/>
  <c r="U21" i="11368"/>
  <c r="S21" i="11368"/>
  <c r="R21" i="11368"/>
  <c r="T21" i="11368" s="1"/>
  <c r="P21" i="11368"/>
  <c r="Q21" i="11368"/>
  <c r="O21" i="11368"/>
  <c r="X6" i="11368"/>
  <c r="W6" i="11368"/>
  <c r="V6" i="11368"/>
  <c r="U6" i="11368"/>
  <c r="S6" i="11368"/>
  <c r="R6" i="11368"/>
  <c r="P6" i="11368"/>
  <c r="O6" i="11368"/>
  <c r="X4" i="11368"/>
  <c r="W4" i="11368"/>
  <c r="V4" i="11368"/>
  <c r="U4" i="11368"/>
  <c r="S4" i="11368"/>
  <c r="S28" i="11368" s="1"/>
  <c r="R4" i="11368"/>
  <c r="P4" i="11368"/>
  <c r="P28" i="11368" s="1"/>
  <c r="O4" i="11368"/>
  <c r="Q4" i="11368" s="1"/>
  <c r="X8" i="11368"/>
  <c r="W8" i="11368"/>
  <c r="V8" i="11368"/>
  <c r="U8" i="11368"/>
  <c r="S8" i="11368"/>
  <c r="R8" i="11368"/>
  <c r="T8" i="11368" s="1"/>
  <c r="P8" i="11368"/>
  <c r="O8" i="11368"/>
  <c r="X9" i="11368"/>
  <c r="W9" i="11368"/>
  <c r="V9" i="11368"/>
  <c r="U9" i="11368"/>
  <c r="S9" i="11368"/>
  <c r="R9" i="11368"/>
  <c r="P9" i="11368"/>
  <c r="O9" i="11368"/>
  <c r="Q9" i="11368" s="1"/>
  <c r="X5" i="11368"/>
  <c r="W5" i="11368"/>
  <c r="V5" i="11368"/>
  <c r="U5" i="11368"/>
  <c r="S5" i="11368"/>
  <c r="R5" i="11368"/>
  <c r="R28" i="11368" s="1"/>
  <c r="P5" i="11368"/>
  <c r="O5" i="11368"/>
  <c r="N702" i="96"/>
  <c r="N216" i="96"/>
  <c r="N303" i="96"/>
  <c r="N27" i="11368"/>
  <c r="N4" i="11368"/>
  <c r="N6" i="11368"/>
  <c r="N22" i="11368"/>
  <c r="N16" i="11368"/>
  <c r="N24" i="11368"/>
  <c r="N14" i="11368"/>
  <c r="N20" i="11368"/>
  <c r="N8" i="11368"/>
  <c r="N11" i="11368"/>
  <c r="N17" i="11368"/>
  <c r="N18" i="11368"/>
  <c r="N15" i="11368"/>
  <c r="N23" i="11368"/>
  <c r="N10" i="11368"/>
  <c r="N9" i="11368"/>
  <c r="N5" i="11368"/>
  <c r="N21" i="11368"/>
  <c r="N26" i="11368"/>
  <c r="N13" i="11368"/>
  <c r="N7" i="11368"/>
  <c r="N25" i="11368"/>
  <c r="N19" i="11368"/>
  <c r="N12" i="11368"/>
  <c r="N935" i="96"/>
  <c r="N361" i="96"/>
  <c r="A24" i="11361"/>
  <c r="N803" i="96"/>
  <c r="AJ8" i="11356"/>
  <c r="AI8" i="11356"/>
  <c r="AH8" i="11356"/>
  <c r="AG8" i="11356"/>
  <c r="AD8" i="11356"/>
  <c r="AC8" i="11356"/>
  <c r="AB8" i="11356"/>
  <c r="AA8" i="11356"/>
  <c r="R8" i="11356"/>
  <c r="Q8" i="11356"/>
  <c r="P8" i="11356"/>
  <c r="O8" i="11356"/>
  <c r="X8" i="320"/>
  <c r="W8" i="320"/>
  <c r="V8" i="320"/>
  <c r="U8" i="320"/>
  <c r="R8" i="320"/>
  <c r="Q8" i="320"/>
  <c r="P8" i="320"/>
  <c r="O8" i="320"/>
  <c r="AJ8" i="4"/>
  <c r="AI8" i="4"/>
  <c r="AH8" i="4"/>
  <c r="AG8" i="4"/>
  <c r="AD8" i="4"/>
  <c r="AC8" i="4"/>
  <c r="AB8" i="4"/>
  <c r="L8" i="4"/>
  <c r="K8" i="4"/>
  <c r="J8" i="4"/>
  <c r="I8" i="4"/>
  <c r="F8" i="4"/>
  <c r="E8" i="4"/>
  <c r="D8" i="4"/>
  <c r="C8" i="4"/>
  <c r="R8" i="6"/>
  <c r="Q8" i="6"/>
  <c r="P8" i="6"/>
  <c r="O8" i="6"/>
  <c r="AJ8" i="6"/>
  <c r="AI8" i="6"/>
  <c r="AH8" i="6"/>
  <c r="O10" i="6"/>
  <c r="AG10" i="4"/>
  <c r="C10" i="4"/>
  <c r="AG10" i="11356"/>
  <c r="AA10" i="11356"/>
  <c r="A12" i="11361"/>
  <c r="AE86" i="6"/>
  <c r="M86" i="6"/>
  <c r="A18" i="11361"/>
  <c r="A26" i="11361"/>
  <c r="A27" i="11361"/>
  <c r="A20" i="11361"/>
  <c r="A14" i="11361"/>
  <c r="A11" i="11361"/>
  <c r="A17" i="11361"/>
  <c r="A23" i="11361"/>
  <c r="A16" i="11361"/>
  <c r="A5" i="11361"/>
  <c r="A21" i="11361"/>
  <c r="A7" i="11361"/>
  <c r="A19" i="11361"/>
  <c r="A4" i="11361"/>
  <c r="A22" i="11361"/>
  <c r="A9" i="11361"/>
  <c r="A8" i="11361"/>
  <c r="A13" i="11361"/>
  <c r="A25" i="11361"/>
  <c r="A6" i="11361"/>
  <c r="S86" i="320"/>
  <c r="A86" i="320"/>
  <c r="A73" i="14"/>
  <c r="A70" i="14"/>
  <c r="A67" i="14"/>
  <c r="A64" i="14"/>
  <c r="A61" i="14"/>
  <c r="A58" i="14"/>
  <c r="A40" i="14"/>
  <c r="A55" i="14"/>
  <c r="A52" i="14"/>
  <c r="A49" i="14"/>
  <c r="A46" i="14"/>
  <c r="A43" i="14"/>
  <c r="A25" i="14"/>
  <c r="A22" i="14"/>
  <c r="A37" i="14"/>
  <c r="A34" i="14"/>
  <c r="A31" i="14"/>
  <c r="A28" i="14"/>
  <c r="A19" i="14"/>
  <c r="A16" i="14"/>
  <c r="A13" i="14"/>
  <c r="A10" i="14"/>
  <c r="A7" i="14"/>
  <c r="A4" i="14"/>
  <c r="Y87" i="11356"/>
  <c r="M87" i="11356"/>
  <c r="A87" i="11356"/>
  <c r="C11" i="10188"/>
  <c r="C10" i="10188"/>
  <c r="C9" i="10188"/>
  <c r="B26" i="10188"/>
  <c r="B25" i="10188"/>
  <c r="B24" i="10188"/>
  <c r="B23" i="10188"/>
  <c r="B22" i="10188"/>
  <c r="Y86" i="4"/>
  <c r="M86" i="4"/>
  <c r="A86" i="4"/>
  <c r="AF40" i="11368"/>
  <c r="AF54" i="11368"/>
  <c r="AF49" i="11368"/>
  <c r="AF41" i="11368"/>
  <c r="AF31" i="11368"/>
  <c r="AF17" i="11368"/>
  <c r="AF29" i="11368"/>
  <c r="AF21" i="11368"/>
  <c r="AF23" i="11368"/>
  <c r="AF9" i="11368"/>
  <c r="AF5" i="11368"/>
  <c r="AF38" i="11368"/>
  <c r="AF26" i="11368"/>
  <c r="AF42" i="11368"/>
  <c r="AF37" i="11368"/>
  <c r="AF28" i="11368"/>
  <c r="AF30" i="11368"/>
  <c r="AF13" i="11368"/>
  <c r="AF19" i="11368"/>
  <c r="AF8" i="11368"/>
  <c r="AF11" i="11368"/>
  <c r="AC23" i="11368"/>
  <c r="AC38" i="11368"/>
  <c r="AC13" i="11368"/>
  <c r="AC51" i="11368"/>
  <c r="AC25" i="11368"/>
  <c r="AC48" i="11368"/>
  <c r="AC7" i="11368"/>
  <c r="AF34" i="11368"/>
  <c r="AF33" i="11368"/>
  <c r="AC83" i="11368"/>
  <c r="AC17" i="11368"/>
  <c r="AC34" i="11368"/>
  <c r="AC31" i="11368"/>
  <c r="AC18" i="11368"/>
  <c r="W8" i="11356"/>
  <c r="AA89" i="11368"/>
  <c r="AD89" i="11368"/>
  <c r="AC26" i="11368"/>
  <c r="AC42" i="11368"/>
  <c r="AC37" i="11368"/>
  <c r="AC28" i="11368"/>
  <c r="AC30" i="11368"/>
  <c r="AC19" i="11368"/>
  <c r="AC8" i="11368"/>
  <c r="AC11" i="11368"/>
  <c r="AC33" i="11368"/>
  <c r="W42" i="10188"/>
  <c r="T42" i="10188"/>
  <c r="V42" i="10188"/>
  <c r="AB89" i="11368"/>
  <c r="AF20" i="11368"/>
  <c r="AF15" i="11368"/>
  <c r="AF12" i="11368"/>
  <c r="AF6" i="11368"/>
  <c r="AF14" i="11368"/>
  <c r="AF7" i="11368"/>
  <c r="Q25" i="11368"/>
  <c r="Q8" i="11368"/>
  <c r="Q18" i="11368"/>
  <c r="Q24" i="11368"/>
  <c r="Q26" i="11368"/>
  <c r="AC50" i="11368"/>
  <c r="Q7" i="11368"/>
  <c r="Q22" i="11368"/>
  <c r="Q15" i="11368"/>
  <c r="Q13" i="11368"/>
  <c r="AC43" i="11368"/>
  <c r="AC36" i="11368"/>
  <c r="AC82" i="11368"/>
  <c r="Q6" i="11368"/>
  <c r="Q16" i="11368"/>
  <c r="Q19" i="11368"/>
  <c r="Q10" i="11368"/>
  <c r="Q12" i="11368"/>
  <c r="Q17" i="11368"/>
  <c r="Q23" i="11368"/>
  <c r="Q27" i="11368"/>
  <c r="AC52" i="11368"/>
  <c r="AC40" i="11368"/>
  <c r="Q5" i="11368"/>
  <c r="AC47" i="11368"/>
  <c r="AF43" i="11368"/>
  <c r="T15" i="11368"/>
  <c r="T26" i="11368"/>
  <c r="AF25" i="11368"/>
  <c r="AF53" i="11368"/>
  <c r="AF50" i="11368"/>
  <c r="AE89" i="11368"/>
  <c r="T22" i="11368"/>
  <c r="T18" i="11368"/>
  <c r="T24" i="11368"/>
  <c r="AF36" i="11368"/>
  <c r="T5" i="11368"/>
  <c r="T6" i="11368"/>
  <c r="T16" i="11368"/>
  <c r="T17" i="11368"/>
  <c r="AF82" i="11368"/>
  <c r="AF47" i="11368"/>
  <c r="T9" i="11368"/>
  <c r="T11" i="11368"/>
  <c r="T14" i="11368"/>
  <c r="T19" i="11368"/>
  <c r="T10" i="11368"/>
  <c r="T13" i="11368"/>
  <c r="T12" i="11368"/>
  <c r="T25" i="11368"/>
  <c r="T23" i="11368"/>
  <c r="T27" i="11368"/>
  <c r="U42" i="10188"/>
  <c r="L8" i="6"/>
  <c r="T4" i="11368" l="1"/>
  <c r="O28" i="11368"/>
  <c r="AC45" i="11368"/>
  <c r="AC49" i="11368"/>
  <c r="AC41" i="11368"/>
  <c r="AC55" i="11368"/>
  <c r="AF56" i="11368"/>
  <c r="AC57" i="11368"/>
  <c r="AF58" i="11368"/>
  <c r="AC59" i="11368"/>
  <c r="D795" i="96"/>
  <c r="E443" i="11372"/>
  <c r="D444" i="11372"/>
  <c r="E609" i="96"/>
  <c r="D443" i="11372"/>
  <c r="D7" i="96"/>
  <c r="D609" i="96"/>
  <c r="D442" i="11372"/>
  <c r="E101" i="96"/>
  <c r="D441" i="11372"/>
  <c r="E442" i="11372"/>
  <c r="E441" i="11372"/>
  <c r="E694" i="96"/>
  <c r="D101" i="96"/>
  <c r="E1126" i="96"/>
  <c r="D694" i="96"/>
  <c r="E440" i="11372"/>
  <c r="D439" i="11372"/>
  <c r="D1126" i="96"/>
  <c r="E1075" i="96"/>
  <c r="E439" i="11372"/>
  <c r="D440" i="11372"/>
  <c r="E657" i="96"/>
  <c r="D1075" i="96"/>
  <c r="D333" i="11372"/>
  <c r="D657" i="96"/>
  <c r="E333" i="11372"/>
  <c r="E674" i="96"/>
  <c r="E277" i="11372"/>
  <c r="D277" i="11372"/>
  <c r="E1047" i="96"/>
  <c r="D263" i="11372"/>
  <c r="D674" i="96"/>
  <c r="D1047" i="96"/>
  <c r="E218" i="11372"/>
  <c r="E351" i="11372"/>
  <c r="E263" i="11372"/>
  <c r="D787" i="96"/>
  <c r="D351" i="11372"/>
  <c r="D218" i="11372"/>
  <c r="E269" i="11372"/>
  <c r="D269" i="11372"/>
  <c r="E1071" i="96"/>
  <c r="D1071" i="96"/>
  <c r="E36" i="11372"/>
  <c r="E397" i="96"/>
  <c r="D36" i="11372"/>
  <c r="D397" i="96"/>
  <c r="E425" i="11372"/>
  <c r="D425" i="11372"/>
  <c r="E289" i="11372"/>
  <c r="E315" i="11372"/>
  <c r="E647" i="96"/>
  <c r="D289" i="11372"/>
  <c r="E1046" i="96"/>
  <c r="D647" i="96"/>
  <c r="E1042" i="96"/>
  <c r="D315" i="11372"/>
  <c r="E70" i="11372"/>
  <c r="D1046" i="96"/>
  <c r="D172" i="96"/>
  <c r="D1042" i="96"/>
  <c r="D70" i="11372"/>
  <c r="E96" i="11372"/>
  <c r="D96" i="11372"/>
  <c r="D362" i="96"/>
  <c r="D412" i="11372"/>
  <c r="E238" i="11372"/>
  <c r="E286" i="11372"/>
  <c r="D286" i="11372"/>
  <c r="E29" i="11372"/>
  <c r="E150" i="11372"/>
  <c r="D238" i="11372"/>
  <c r="D150" i="11372"/>
  <c r="E412" i="11372"/>
  <c r="D29" i="11372"/>
  <c r="E368" i="11372"/>
  <c r="E413" i="11372"/>
  <c r="E426" i="11372"/>
  <c r="E356" i="11372"/>
  <c r="E349" i="11372"/>
  <c r="D349" i="11372"/>
  <c r="D356" i="11372"/>
  <c r="D426" i="11372"/>
  <c r="D413" i="11372"/>
  <c r="D368" i="11372"/>
  <c r="E64" i="11372"/>
  <c r="E21" i="11372"/>
  <c r="D64" i="11372"/>
  <c r="E114" i="11372"/>
  <c r="D297" i="11372"/>
  <c r="D21" i="11372"/>
  <c r="E310" i="11372"/>
  <c r="D114" i="11372"/>
  <c r="D310" i="11372"/>
  <c r="E297" i="11372"/>
  <c r="E689" i="96"/>
  <c r="E1089" i="96"/>
  <c r="E939" i="96"/>
  <c r="E9" i="11372"/>
  <c r="E389" i="11372"/>
  <c r="E293" i="11372"/>
  <c r="D399" i="11372"/>
  <c r="E53" i="11372"/>
  <c r="E311" i="11372"/>
  <c r="E360" i="11372"/>
  <c r="E323" i="11372"/>
  <c r="E353" i="11372"/>
  <c r="E296" i="11372"/>
  <c r="E316" i="11372"/>
  <c r="D379" i="11372"/>
  <c r="D53" i="11372"/>
  <c r="E429" i="11372"/>
  <c r="E379" i="11372"/>
  <c r="D429" i="11372"/>
  <c r="E254" i="11372"/>
  <c r="D325" i="11372"/>
  <c r="E300" i="11372"/>
  <c r="E935" i="96"/>
  <c r="D267" i="96"/>
  <c r="E125" i="11372"/>
  <c r="E325" i="11372"/>
  <c r="E321" i="11372"/>
  <c r="D254" i="11372"/>
  <c r="D300" i="11372"/>
  <c r="D316" i="11372"/>
  <c r="D296" i="11372"/>
  <c r="D353" i="11372"/>
  <c r="D323" i="11372"/>
  <c r="E399" i="11372"/>
  <c r="D262" i="11372"/>
  <c r="E262" i="11372"/>
  <c r="E54" i="11372"/>
  <c r="D360" i="11372"/>
  <c r="D115" i="11372"/>
  <c r="E438" i="11372"/>
  <c r="D390" i="96"/>
  <c r="D350" i="96"/>
  <c r="E328" i="96"/>
  <c r="E319" i="96"/>
  <c r="E223" i="96"/>
  <c r="D54" i="11372"/>
  <c r="E320" i="96"/>
  <c r="D311" i="11372"/>
  <c r="D293" i="11372"/>
  <c r="E152" i="11372"/>
  <c r="D389" i="11372"/>
  <c r="E249" i="11372"/>
  <c r="E403" i="11372"/>
  <c r="E357" i="11372"/>
  <c r="D152" i="11372"/>
  <c r="D357" i="11372"/>
  <c r="E14" i="11372"/>
  <c r="E34" i="11372"/>
  <c r="E49" i="11372"/>
  <c r="E109" i="11372"/>
  <c r="D403" i="11372"/>
  <c r="D249" i="11372"/>
  <c r="E318" i="11372"/>
  <c r="D660" i="96"/>
  <c r="D995" i="96"/>
  <c r="D956" i="96"/>
  <c r="E924" i="96"/>
  <c r="E6" i="96"/>
  <c r="D1100" i="96"/>
  <c r="D1187" i="96"/>
  <c r="E270" i="11372"/>
  <c r="E266" i="11372"/>
  <c r="E267" i="11372"/>
  <c r="E418" i="11372"/>
  <c r="E322" i="11372"/>
  <c r="E336" i="11372"/>
  <c r="D109" i="11372"/>
  <c r="D336" i="11372"/>
  <c r="E581" i="96"/>
  <c r="D233" i="96"/>
  <c r="D183" i="96"/>
  <c r="D49" i="11372"/>
  <c r="D34" i="11372"/>
  <c r="D14" i="11372"/>
  <c r="D916" i="96"/>
  <c r="E903" i="96"/>
  <c r="D322" i="11372"/>
  <c r="D550" i="96"/>
  <c r="D240" i="96"/>
  <c r="D167" i="96"/>
  <c r="E108" i="96"/>
  <c r="D610" i="96"/>
  <c r="D717" i="96"/>
  <c r="E371" i="96"/>
  <c r="E1180" i="96"/>
  <c r="D270" i="96"/>
  <c r="D893" i="96"/>
  <c r="E736" i="96"/>
  <c r="D339" i="96"/>
  <c r="D443" i="96"/>
  <c r="E427" i="96"/>
  <c r="D814" i="96"/>
  <c r="E780" i="96"/>
  <c r="D630" i="96"/>
  <c r="E502" i="96"/>
  <c r="D173" i="96"/>
  <c r="D122" i="96"/>
  <c r="D418" i="11372"/>
  <c r="D267" i="11372"/>
  <c r="D266" i="11372"/>
  <c r="E139" i="11372"/>
  <c r="D270" i="11372"/>
  <c r="E1150" i="96"/>
  <c r="E848" i="96"/>
  <c r="E831" i="96"/>
  <c r="E803" i="96"/>
  <c r="E516" i="96"/>
  <c r="D124" i="96"/>
  <c r="D66" i="96"/>
  <c r="E1122" i="96"/>
  <c r="D951" i="96"/>
  <c r="D335" i="11372"/>
  <c r="D139" i="11372"/>
  <c r="D1159" i="96"/>
  <c r="D1128" i="96"/>
  <c r="D98" i="96"/>
  <c r="D93" i="96"/>
  <c r="D157" i="96"/>
  <c r="D507" i="96"/>
  <c r="E284" i="11372"/>
  <c r="D284" i="11372"/>
  <c r="E343" i="11372"/>
  <c r="E242" i="11372"/>
  <c r="E306" i="11372"/>
  <c r="E304" i="11372"/>
  <c r="E372" i="11372"/>
  <c r="E335" i="11372"/>
  <c r="E82" i="11372"/>
  <c r="E92" i="11372"/>
  <c r="E435" i="11372"/>
  <c r="D92" i="11372"/>
  <c r="D435" i="11372"/>
  <c r="D82" i="11372"/>
  <c r="E17" i="96"/>
  <c r="D201" i="11372"/>
  <c r="E7" i="11372"/>
  <c r="E428" i="11372"/>
  <c r="E168" i="11372"/>
  <c r="E158" i="11372"/>
  <c r="D382" i="11372"/>
  <c r="E243" i="11372"/>
  <c r="E116" i="11372"/>
  <c r="D298" i="11372"/>
  <c r="E11" i="11372"/>
  <c r="E186" i="11372"/>
  <c r="D250" i="11372"/>
  <c r="E28" i="11372"/>
  <c r="B24" i="11361"/>
  <c r="O5" i="320" s="1"/>
  <c r="B13" i="11371"/>
  <c r="D168" i="11372"/>
  <c r="D372" i="11372"/>
  <c r="D304" i="11372"/>
  <c r="D306" i="11372"/>
  <c r="E1038" i="96"/>
  <c r="E134" i="11372"/>
  <c r="D242" i="11372"/>
  <c r="D451" i="96"/>
  <c r="D440" i="96"/>
  <c r="D434" i="96"/>
  <c r="E428" i="96"/>
  <c r="E421" i="96"/>
  <c r="E396" i="96"/>
  <c r="E363" i="96"/>
  <c r="E347" i="96"/>
  <c r="E329" i="96"/>
  <c r="D320" i="96"/>
  <c r="E316" i="96"/>
  <c r="E18" i="11372"/>
  <c r="D134" i="11372"/>
  <c r="E35" i="96"/>
  <c r="E201" i="11372"/>
  <c r="D18" i="11372"/>
  <c r="D343" i="11372"/>
  <c r="D46" i="96"/>
  <c r="E295" i="96"/>
  <c r="D116" i="11372"/>
  <c r="E153" i="96"/>
  <c r="D413" i="96"/>
  <c r="E370" i="96"/>
  <c r="D257" i="96"/>
  <c r="D242" i="96"/>
  <c r="E1182" i="96"/>
  <c r="D1169" i="96"/>
  <c r="D1150" i="96"/>
  <c r="E1144" i="96"/>
  <c r="E1133" i="96"/>
  <c r="D1112" i="96"/>
  <c r="E1108" i="96"/>
  <c r="E1077" i="96"/>
  <c r="D1067" i="96"/>
  <c r="D1059" i="96"/>
  <c r="E1055" i="96"/>
  <c r="D1044" i="96"/>
  <c r="E1039" i="96"/>
  <c r="D1024" i="96"/>
  <c r="D1018" i="96"/>
  <c r="E1013" i="96"/>
  <c r="E1008" i="96"/>
  <c r="E998" i="96"/>
  <c r="E994" i="96"/>
  <c r="E987" i="96"/>
  <c r="D981" i="96"/>
  <c r="E977" i="96"/>
  <c r="E968" i="96"/>
  <c r="E964" i="96"/>
  <c r="E951" i="96"/>
  <c r="E942" i="96"/>
  <c r="E934" i="96"/>
  <c r="D920" i="96"/>
  <c r="E907" i="96"/>
  <c r="D901" i="96"/>
  <c r="E895" i="96"/>
  <c r="D888" i="96"/>
  <c r="D882" i="96"/>
  <c r="E871" i="96"/>
  <c r="D863" i="96"/>
  <c r="D856" i="96"/>
  <c r="E847" i="96"/>
  <c r="D843" i="96"/>
  <c r="E835" i="96"/>
  <c r="E830" i="96"/>
  <c r="E824" i="96"/>
  <c r="D780" i="96"/>
  <c r="E745" i="96"/>
  <c r="E741" i="96"/>
  <c r="D735" i="96"/>
  <c r="D728" i="96"/>
  <c r="D724" i="96"/>
  <c r="D720" i="96"/>
  <c r="D713" i="96"/>
  <c r="E706" i="96"/>
  <c r="E703" i="96"/>
  <c r="E688" i="96"/>
  <c r="E685" i="96"/>
  <c r="E677" i="96"/>
  <c r="D671" i="96"/>
  <c r="E633" i="96"/>
  <c r="E617" i="96"/>
  <c r="D607" i="96"/>
  <c r="D597" i="96"/>
  <c r="D592" i="96"/>
  <c r="E573" i="96"/>
  <c r="D562" i="96"/>
  <c r="E556" i="96"/>
  <c r="D542" i="96"/>
  <c r="E522" i="96"/>
  <c r="D510" i="96"/>
  <c r="D457" i="96"/>
  <c r="D286" i="96"/>
  <c r="E277" i="96"/>
  <c r="D271" i="96"/>
  <c r="E215" i="96"/>
  <c r="E206" i="96"/>
  <c r="D194" i="96"/>
  <c r="D190" i="96"/>
  <c r="E170" i="96"/>
  <c r="D160" i="96"/>
  <c r="D156" i="96"/>
  <c r="D143" i="96"/>
  <c r="E139" i="96"/>
  <c r="E113" i="96"/>
  <c r="E96" i="96"/>
  <c r="D90" i="96"/>
  <c r="E72" i="96"/>
  <c r="E57" i="96"/>
  <c r="D49" i="96"/>
  <c r="D15" i="96"/>
  <c r="D1183" i="96"/>
  <c r="E1178" i="96"/>
  <c r="D1173" i="96"/>
  <c r="E1152" i="96"/>
  <c r="D1146" i="96"/>
  <c r="E1140" i="96"/>
  <c r="D1113" i="96"/>
  <c r="D1094" i="96"/>
  <c r="E1085" i="96"/>
  <c r="E1079" i="96"/>
  <c r="E1040" i="96"/>
  <c r="D1036" i="96"/>
  <c r="D1019" i="96"/>
  <c r="D1014" i="96"/>
  <c r="D962" i="96"/>
  <c r="D939" i="96"/>
  <c r="E916" i="96"/>
  <c r="E908" i="96"/>
  <c r="D877" i="96"/>
  <c r="D857" i="96"/>
  <c r="D848" i="96"/>
  <c r="E840" i="96"/>
  <c r="D836" i="96"/>
  <c r="D831" i="96"/>
  <c r="E826" i="96"/>
  <c r="D819" i="96"/>
  <c r="D808" i="96"/>
  <c r="E781" i="96"/>
  <c r="D755" i="96"/>
  <c r="E751" i="96"/>
  <c r="E746" i="96"/>
  <c r="E742" i="96"/>
  <c r="E731" i="96"/>
  <c r="D714" i="96"/>
  <c r="D695" i="96"/>
  <c r="E691" i="96"/>
  <c r="E686" i="96"/>
  <c r="D665" i="96"/>
  <c r="D661" i="96"/>
  <c r="D646" i="96"/>
  <c r="E635" i="96"/>
  <c r="E630" i="96"/>
  <c r="D625" i="96"/>
  <c r="D618" i="96"/>
  <c r="D614" i="96"/>
  <c r="D586" i="96"/>
  <c r="E566" i="96"/>
  <c r="D559" i="96"/>
  <c r="E546" i="96"/>
  <c r="D534" i="96"/>
  <c r="D530" i="96"/>
  <c r="E524" i="96"/>
  <c r="E512" i="96"/>
  <c r="E489" i="96"/>
  <c r="E485" i="96"/>
  <c r="E467" i="96"/>
  <c r="E439" i="96"/>
  <c r="E415" i="96"/>
  <c r="E395" i="96"/>
  <c r="E382" i="96"/>
  <c r="E313" i="96"/>
  <c r="D292" i="96"/>
  <c r="D227" i="96"/>
  <c r="E216" i="96"/>
  <c r="E212" i="96"/>
  <c r="D208" i="96"/>
  <c r="E191" i="96"/>
  <c r="D178" i="96"/>
  <c r="D161" i="96"/>
  <c r="D103" i="96"/>
  <c r="E82" i="96"/>
  <c r="E73" i="96"/>
  <c r="E67" i="96"/>
  <c r="D332" i="11372"/>
  <c r="E332" i="11372"/>
  <c r="E1141" i="96"/>
  <c r="D1141" i="96"/>
  <c r="D1082" i="96"/>
  <c r="E1082" i="96"/>
  <c r="D1049" i="96"/>
  <c r="E1049" i="96"/>
  <c r="E797" i="96"/>
  <c r="D797" i="96"/>
  <c r="D706" i="96"/>
  <c r="E455" i="96"/>
  <c r="E419" i="96"/>
  <c r="E390" i="96"/>
  <c r="D374" i="96"/>
  <c r="E333" i="96"/>
  <c r="D867" i="96"/>
  <c r="E867" i="96"/>
  <c r="D806" i="96"/>
  <c r="E806" i="96"/>
  <c r="E326" i="11372"/>
  <c r="D326" i="11372"/>
  <c r="E969" i="96"/>
  <c r="D969" i="96"/>
  <c r="E582" i="96"/>
  <c r="D582" i="96"/>
  <c r="E109" i="96"/>
  <c r="D109" i="96"/>
  <c r="D830" i="96"/>
  <c r="D994" i="96"/>
  <c r="E33" i="11372"/>
  <c r="E451" i="96"/>
  <c r="E426" i="96"/>
  <c r="D415" i="96"/>
  <c r="E507" i="96"/>
  <c r="D1108" i="96"/>
  <c r="E671" i="96"/>
  <c r="D72" i="96"/>
  <c r="E366" i="11372"/>
  <c r="E29" i="96"/>
  <c r="D4" i="96"/>
  <c r="D511" i="96"/>
  <c r="E413" i="96"/>
  <c r="E234" i="96"/>
  <c r="D370" i="96"/>
  <c r="E257" i="96"/>
  <c r="E242" i="96"/>
  <c r="E1183" i="96"/>
  <c r="D1178" i="96"/>
  <c r="E1173" i="96"/>
  <c r="E1159" i="96"/>
  <c r="D1152" i="96"/>
  <c r="E1146" i="96"/>
  <c r="D1140" i="96"/>
  <c r="E1128" i="96"/>
  <c r="D1122" i="96"/>
  <c r="E1113" i="96"/>
  <c r="E1100" i="96"/>
  <c r="E1094" i="96"/>
  <c r="D1085" i="96"/>
  <c r="D1079" i="96"/>
  <c r="E1063" i="96"/>
  <c r="D1040" i="96"/>
  <c r="E1036" i="96"/>
  <c r="E1019" i="96"/>
  <c r="E1014" i="96"/>
  <c r="E1005" i="96"/>
  <c r="D999" i="96"/>
  <c r="E995" i="96"/>
  <c r="E962" i="96"/>
  <c r="D943" i="96"/>
  <c r="D935" i="96"/>
  <c r="D908" i="96"/>
  <c r="D903" i="96"/>
  <c r="E889" i="96"/>
  <c r="E877" i="96"/>
  <c r="D868" i="96"/>
  <c r="E857" i="96"/>
  <c r="D840" i="96"/>
  <c r="E836" i="96"/>
  <c r="D826" i="96"/>
  <c r="E819" i="96"/>
  <c r="E808" i="96"/>
  <c r="D803" i="96"/>
  <c r="E787" i="96"/>
  <c r="D781" i="96"/>
  <c r="E755" i="96"/>
  <c r="D751" i="96"/>
  <c r="D746" i="96"/>
  <c r="D742" i="96"/>
  <c r="D731" i="96"/>
  <c r="D725" i="96"/>
  <c r="E714" i="96"/>
  <c r="E701" i="96"/>
  <c r="E695" i="96"/>
  <c r="D691" i="96"/>
  <c r="D686" i="96"/>
  <c r="E665" i="96"/>
  <c r="E661" i="96"/>
  <c r="E646" i="96"/>
  <c r="E641" i="96"/>
  <c r="D635" i="96"/>
  <c r="E618" i="96"/>
  <c r="E602" i="96"/>
  <c r="D578" i="96"/>
  <c r="D569" i="96"/>
  <c r="D566" i="96"/>
  <c r="E559" i="96"/>
  <c r="D546" i="96"/>
  <c r="E534" i="96"/>
  <c r="D524" i="96"/>
  <c r="D516" i="96"/>
  <c r="D512" i="96"/>
  <c r="D506" i="96"/>
  <c r="D489" i="96"/>
  <c r="D485" i="96"/>
  <c r="D476" i="96"/>
  <c r="D472" i="96"/>
  <c r="D467" i="96"/>
  <c r="E292" i="96"/>
  <c r="D256" i="96"/>
  <c r="E248" i="96"/>
  <c r="D238" i="96"/>
  <c r="E233" i="96"/>
  <c r="E227" i="96"/>
  <c r="D223" i="96"/>
  <c r="D216" i="96"/>
  <c r="D212" i="96"/>
  <c r="E208" i="96"/>
  <c r="D191" i="96"/>
  <c r="E178" i="96"/>
  <c r="E173" i="96"/>
  <c r="E161" i="96"/>
  <c r="E157" i="96"/>
  <c r="D152" i="96"/>
  <c r="E140" i="96"/>
  <c r="E124" i="96"/>
  <c r="E103" i="96"/>
  <c r="E98" i="96"/>
  <c r="E93" i="96"/>
  <c r="D82" i="96"/>
  <c r="D73" i="96"/>
  <c r="D67" i="96"/>
  <c r="E58" i="96"/>
  <c r="D305" i="96"/>
  <c r="B18" i="11361"/>
  <c r="AG5" i="320" s="1"/>
  <c r="E45" i="96"/>
  <c r="E41" i="96"/>
  <c r="E15" i="96"/>
  <c r="D811" i="96"/>
  <c r="E799" i="96"/>
  <c r="D1086" i="96"/>
  <c r="D543" i="96"/>
  <c r="E116" i="96"/>
  <c r="E432" i="96"/>
  <c r="D425" i="96"/>
  <c r="D312" i="96"/>
  <c r="B10" i="11361"/>
  <c r="C5" i="6" s="1"/>
  <c r="B9" i="11361"/>
  <c r="I5" i="4" s="1"/>
  <c r="E717" i="96"/>
  <c r="D699" i="96"/>
  <c r="E1048" i="96"/>
  <c r="D1153" i="96"/>
  <c r="D627" i="96"/>
  <c r="E1062" i="96"/>
  <c r="E893" i="96"/>
  <c r="E334" i="96"/>
  <c r="E443" i="96"/>
  <c r="D619" i="96"/>
  <c r="E465" i="96"/>
  <c r="D915" i="96"/>
  <c r="D117" i="96"/>
  <c r="E519" i="96"/>
  <c r="E926" i="96"/>
  <c r="E692" i="96"/>
  <c r="E594" i="96"/>
  <c r="E452" i="96"/>
  <c r="E440" i="96"/>
  <c r="D421" i="96"/>
  <c r="D410" i="96"/>
  <c r="E386" i="96"/>
  <c r="E376" i="96"/>
  <c r="E367" i="96"/>
  <c r="D363" i="96"/>
  <c r="E351" i="96"/>
  <c r="E324" i="96"/>
  <c r="D316" i="96"/>
  <c r="D209" i="96"/>
  <c r="E667" i="96"/>
  <c r="D343" i="96"/>
  <c r="E760" i="96"/>
  <c r="D392" i="96"/>
  <c r="E118" i="96"/>
  <c r="D176" i="96"/>
  <c r="E527" i="96"/>
  <c r="E71" i="96"/>
  <c r="E980" i="96"/>
  <c r="E894" i="96"/>
  <c r="E210" i="96"/>
  <c r="E174" i="11372"/>
  <c r="D174" i="11372"/>
  <c r="E384" i="11372"/>
  <c r="D384" i="11372"/>
  <c r="D24" i="11372"/>
  <c r="E24" i="11372"/>
  <c r="D886" i="96"/>
  <c r="E886" i="96"/>
  <c r="D1170" i="96"/>
  <c r="E1170" i="96"/>
  <c r="E1134" i="96"/>
  <c r="D1134" i="96"/>
  <c r="D1118" i="96"/>
  <c r="E1118" i="96"/>
  <c r="E1109" i="96"/>
  <c r="D1109" i="96"/>
  <c r="D1090" i="96"/>
  <c r="E1090" i="96"/>
  <c r="E1030" i="96"/>
  <c r="D1030" i="96"/>
  <c r="D982" i="96"/>
  <c r="E982" i="96"/>
  <c r="D973" i="96"/>
  <c r="E973" i="96"/>
  <c r="E965" i="96"/>
  <c r="D965" i="96"/>
  <c r="D931" i="96"/>
  <c r="E931" i="96"/>
  <c r="E925" i="96"/>
  <c r="D925" i="96"/>
  <c r="E896" i="96"/>
  <c r="D896" i="96"/>
  <c r="E872" i="96"/>
  <c r="D872" i="96"/>
  <c r="D861" i="96"/>
  <c r="E861" i="96"/>
  <c r="D853" i="96"/>
  <c r="E853" i="96"/>
  <c r="E777" i="96"/>
  <c r="D777" i="96"/>
  <c r="D682" i="96"/>
  <c r="E682" i="96"/>
  <c r="E678" i="96"/>
  <c r="D678" i="96"/>
  <c r="E598" i="96"/>
  <c r="D598" i="96"/>
  <c r="D538" i="96"/>
  <c r="E538" i="96"/>
  <c r="E281" i="96"/>
  <c r="D281" i="96"/>
  <c r="D263" i="96"/>
  <c r="E263" i="96"/>
  <c r="D252" i="96"/>
  <c r="E252" i="96"/>
  <c r="D243" i="96"/>
  <c r="E243" i="96"/>
  <c r="D202" i="96"/>
  <c r="E202" i="96"/>
  <c r="D168" i="96"/>
  <c r="E168" i="96"/>
  <c r="D690" i="96"/>
  <c r="E690" i="96"/>
  <c r="D217" i="96"/>
  <c r="E217" i="96"/>
  <c r="E416" i="96"/>
  <c r="D416" i="96"/>
  <c r="E341" i="96"/>
  <c r="D341" i="96"/>
  <c r="D2" i="11372"/>
  <c r="B8" i="11361"/>
  <c r="I5" i="320" s="1"/>
  <c r="B20" i="11361"/>
  <c r="AA5" i="6" s="1"/>
  <c r="B15" i="11361"/>
  <c r="O5" i="11356" s="1"/>
  <c r="B19" i="11361"/>
  <c r="C5" i="4" s="1"/>
  <c r="B6" i="11361"/>
  <c r="AG5" i="6" s="1"/>
  <c r="B23" i="11361"/>
  <c r="U5" i="11356" s="1"/>
  <c r="B16" i="11361"/>
  <c r="U5" i="4" s="1"/>
  <c r="B26" i="11361"/>
  <c r="AG5" i="11356" s="1"/>
  <c r="B7" i="11361"/>
  <c r="AA5" i="320" s="1"/>
  <c r="D1166" i="96"/>
  <c r="E1166" i="96"/>
  <c r="E1106" i="96"/>
  <c r="D1106" i="96"/>
  <c r="E1068" i="96"/>
  <c r="D1068" i="96"/>
  <c r="E1056" i="96"/>
  <c r="D1056" i="96"/>
  <c r="E1026" i="96"/>
  <c r="D1026" i="96"/>
  <c r="D1010" i="96"/>
  <c r="E1010" i="96"/>
  <c r="E991" i="96"/>
  <c r="D991" i="96"/>
  <c r="E978" i="96"/>
  <c r="D978" i="96"/>
  <c r="D957" i="96"/>
  <c r="E957" i="96"/>
  <c r="D952" i="96"/>
  <c r="E952" i="96"/>
  <c r="D928" i="96"/>
  <c r="E928" i="96"/>
  <c r="E921" i="96"/>
  <c r="D921" i="96"/>
  <c r="E844" i="96"/>
  <c r="D844" i="96"/>
  <c r="D792" i="96"/>
  <c r="E792" i="96"/>
  <c r="D771" i="96"/>
  <c r="E771" i="96"/>
  <c r="E764" i="96"/>
  <c r="D764" i="96"/>
  <c r="E721" i="96"/>
  <c r="D721" i="96"/>
  <c r="E707" i="96"/>
  <c r="D707" i="96"/>
  <c r="D653" i="96"/>
  <c r="E653" i="96"/>
  <c r="E593" i="96"/>
  <c r="D593" i="96"/>
  <c r="E499" i="96"/>
  <c r="D499" i="96"/>
  <c r="D459" i="96"/>
  <c r="E459" i="96"/>
  <c r="E300" i="96"/>
  <c r="D300" i="96"/>
  <c r="D287" i="96"/>
  <c r="E287" i="96"/>
  <c r="D273" i="96"/>
  <c r="E273" i="96"/>
  <c r="E197" i="96"/>
  <c r="D197" i="96"/>
  <c r="D186" i="96"/>
  <c r="E186" i="96"/>
  <c r="D144" i="96"/>
  <c r="E144" i="96"/>
  <c r="D78" i="96"/>
  <c r="E78" i="96"/>
  <c r="E53" i="96"/>
  <c r="D53" i="96"/>
  <c r="D408" i="96"/>
  <c r="E408" i="96"/>
  <c r="D358" i="96"/>
  <c r="E358" i="96"/>
  <c r="D335" i="96"/>
  <c r="E335" i="96"/>
  <c r="D271" i="11372"/>
  <c r="B5" i="11361"/>
  <c r="C5" i="11356" s="1"/>
  <c r="B14" i="11361"/>
  <c r="C5" i="320" s="1"/>
  <c r="E238" i="96"/>
  <c r="E152" i="96"/>
  <c r="E256" i="96"/>
  <c r="E4" i="96"/>
  <c r="D58" i="96"/>
  <c r="E578" i="96"/>
  <c r="D889" i="96"/>
  <c r="D602" i="96"/>
  <c r="D140" i="96"/>
  <c r="D641" i="96"/>
  <c r="D701" i="96"/>
  <c r="E943" i="96"/>
  <c r="E999" i="96"/>
  <c r="D1063" i="96"/>
  <c r="B11" i="11361"/>
  <c r="O5" i="4" s="1"/>
  <c r="B12" i="11361"/>
  <c r="AA5" i="11356" s="1"/>
  <c r="E725" i="96"/>
  <c r="E868" i="96"/>
  <c r="D1005" i="96"/>
  <c r="D248" i="96"/>
  <c r="B13" i="11361"/>
  <c r="O5" i="6" s="1"/>
  <c r="B4" i="11361"/>
  <c r="I5" i="6" s="1"/>
  <c r="E37" i="96"/>
  <c r="E8" i="96"/>
  <c r="D43" i="96"/>
  <c r="D1184" i="96"/>
  <c r="D1175" i="96"/>
  <c r="D1167" i="96"/>
  <c r="D1131" i="96"/>
  <c r="D1117" i="96"/>
  <c r="E1107" i="96"/>
  <c r="D1101" i="96"/>
  <c r="D1080" i="96"/>
  <c r="D1064" i="96"/>
  <c r="D1051" i="96"/>
  <c r="D1037" i="96"/>
  <c r="E1027" i="96"/>
  <c r="E1015" i="96"/>
  <c r="E966" i="96"/>
  <c r="E958" i="96"/>
  <c r="D944" i="96"/>
  <c r="E936" i="96"/>
  <c r="E929" i="96"/>
  <c r="D922" i="96"/>
  <c r="E885" i="96"/>
  <c r="E873" i="96"/>
  <c r="E864" i="96"/>
  <c r="D858" i="96"/>
  <c r="D849" i="96"/>
  <c r="E841" i="96"/>
  <c r="E815" i="96"/>
  <c r="D804" i="96"/>
  <c r="E793" i="96"/>
  <c r="E778" i="96"/>
  <c r="D767" i="96"/>
  <c r="E758" i="96"/>
  <c r="E726" i="96"/>
  <c r="D704" i="96"/>
  <c r="E683" i="96"/>
  <c r="D636" i="96"/>
  <c r="E615" i="96"/>
  <c r="D603" i="96"/>
  <c r="E570" i="96"/>
  <c r="E547" i="96"/>
  <c r="E525" i="96"/>
  <c r="E513" i="96"/>
  <c r="E486" i="96"/>
  <c r="E477" i="96"/>
  <c r="E468" i="96"/>
  <c r="E284" i="96"/>
  <c r="D268" i="96"/>
  <c r="E260" i="96"/>
  <c r="E249" i="96"/>
  <c r="E230" i="96"/>
  <c r="E218" i="96"/>
  <c r="E209" i="96"/>
  <c r="E154" i="96"/>
  <c r="E141" i="96"/>
  <c r="E104" i="96"/>
  <c r="D79" i="96"/>
  <c r="E69" i="96"/>
  <c r="E54" i="96"/>
  <c r="D435" i="96"/>
  <c r="D311" i="96"/>
  <c r="E240" i="11372"/>
  <c r="E278" i="11372"/>
  <c r="E217" i="11372"/>
  <c r="B25" i="11361"/>
  <c r="U5" i="6" s="1"/>
  <c r="B22" i="11361"/>
  <c r="U5" i="320" s="1"/>
  <c r="B21" i="11361"/>
  <c r="AA5" i="4" s="1"/>
  <c r="B17" i="11361"/>
  <c r="I5" i="11356" s="1"/>
  <c r="B27" i="11361"/>
  <c r="AG5" i="4" s="1"/>
  <c r="E16" i="96"/>
  <c r="D423" i="96"/>
  <c r="E610" i="96"/>
  <c r="D371" i="96"/>
  <c r="D1025" i="96"/>
  <c r="E699" i="96"/>
  <c r="D1048" i="96"/>
  <c r="D406" i="96"/>
  <c r="E1153" i="96"/>
  <c r="D1180" i="96"/>
  <c r="D621" i="96"/>
  <c r="E627" i="96"/>
  <c r="D1062" i="96"/>
  <c r="D188" i="96"/>
  <c r="E270" i="96"/>
  <c r="D736" i="96"/>
  <c r="D334" i="96"/>
  <c r="D750" i="96"/>
  <c r="E339" i="96"/>
  <c r="D427" i="96"/>
  <c r="D1157" i="96"/>
  <c r="E619" i="96"/>
  <c r="D465" i="96"/>
  <c r="D1002" i="96"/>
  <c r="E915" i="96"/>
  <c r="D689" i="96"/>
  <c r="D409" i="96"/>
  <c r="E117" i="96"/>
  <c r="D519" i="96"/>
  <c r="E27" i="96"/>
  <c r="E46" i="96"/>
  <c r="D1179" i="96"/>
  <c r="E1171" i="96"/>
  <c r="E1161" i="96"/>
  <c r="D1087" i="96"/>
  <c r="E1070" i="96"/>
  <c r="E1057" i="96"/>
  <c r="E1041" i="96"/>
  <c r="E1011" i="96"/>
  <c r="D992" i="96"/>
  <c r="D979" i="96"/>
  <c r="E954" i="96"/>
  <c r="D932" i="96"/>
  <c r="D926" i="96"/>
  <c r="E917" i="96"/>
  <c r="D904" i="96"/>
  <c r="E869" i="96"/>
  <c r="E854" i="96"/>
  <c r="D837" i="96"/>
  <c r="D820" i="96"/>
  <c r="D809" i="96"/>
  <c r="D782" i="96"/>
  <c r="D743" i="96"/>
  <c r="D732" i="96"/>
  <c r="E696" i="96"/>
  <c r="E679" i="96"/>
  <c r="E658" i="96"/>
  <c r="D642" i="96"/>
  <c r="E622" i="96"/>
  <c r="E608" i="96"/>
  <c r="E605" i="96"/>
  <c r="E599" i="96"/>
  <c r="D579" i="96"/>
  <c r="E554" i="96"/>
  <c r="E540" i="96"/>
  <c r="E531" i="96"/>
  <c r="E518" i="96"/>
  <c r="D490" i="96"/>
  <c r="D473" i="96"/>
  <c r="E461" i="96"/>
  <c r="E301" i="96"/>
  <c r="D288" i="96"/>
  <c r="D244" i="96"/>
  <c r="E235" i="96"/>
  <c r="E224" i="96"/>
  <c r="D213" i="96"/>
  <c r="E204" i="96"/>
  <c r="E192" i="96"/>
  <c r="E158" i="96"/>
  <c r="D126" i="96"/>
  <c r="D112" i="96"/>
  <c r="E100" i="96"/>
  <c r="E85" i="96"/>
  <c r="D63" i="96"/>
  <c r="D50" i="96"/>
  <c r="E145" i="11372"/>
  <c r="D452" i="96"/>
  <c r="E434" i="96"/>
  <c r="D428" i="96"/>
  <c r="E410" i="96"/>
  <c r="D396" i="96"/>
  <c r="D386" i="96"/>
  <c r="D376" i="96"/>
  <c r="D367" i="96"/>
  <c r="D351" i="96"/>
  <c r="D347" i="96"/>
  <c r="D329" i="96"/>
  <c r="D324" i="96"/>
  <c r="D608" i="96"/>
  <c r="D69" i="96"/>
  <c r="E636" i="96"/>
  <c r="E1184" i="96"/>
  <c r="D100" i="96"/>
  <c r="D45" i="96"/>
  <c r="D41" i="96"/>
  <c r="E244" i="96"/>
  <c r="D224" i="96"/>
  <c r="D683" i="96"/>
  <c r="E849" i="96"/>
  <c r="E10" i="96"/>
  <c r="E2" i="96"/>
  <c r="D153" i="96"/>
  <c r="D523" i="96"/>
  <c r="E511" i="96"/>
  <c r="D234" i="96"/>
  <c r="D1045" i="96"/>
  <c r="D544" i="96"/>
  <c r="E241" i="96"/>
  <c r="E291" i="96"/>
  <c r="E497" i="96"/>
  <c r="E812" i="96"/>
  <c r="E314" i="96"/>
  <c r="E811" i="96"/>
  <c r="D762" i="96"/>
  <c r="E1065" i="96"/>
  <c r="D799" i="96"/>
  <c r="E575" i="96"/>
  <c r="E1086" i="96"/>
  <c r="E879" i="96"/>
  <c r="E543" i="96"/>
  <c r="D229" i="96"/>
  <c r="E949" i="96"/>
  <c r="D116" i="96"/>
  <c r="D448" i="96"/>
  <c r="D442" i="96"/>
  <c r="D418" i="96"/>
  <c r="D414" i="96"/>
  <c r="D394" i="96"/>
  <c r="E388" i="96"/>
  <c r="E373" i="96"/>
  <c r="D365" i="96"/>
  <c r="E360" i="96"/>
  <c r="D353" i="96"/>
  <c r="E345" i="96"/>
  <c r="E338" i="96"/>
  <c r="D332" i="96"/>
  <c r="E326" i="96"/>
  <c r="D318" i="96"/>
  <c r="D39" i="96"/>
  <c r="D17" i="96"/>
  <c r="E1103" i="96"/>
  <c r="D667" i="96"/>
  <c r="D196" i="96"/>
  <c r="E343" i="96"/>
  <c r="E1156" i="96"/>
  <c r="D760" i="96"/>
  <c r="D383" i="96"/>
  <c r="E392" i="96"/>
  <c r="E357" i="96"/>
  <c r="D118" i="96"/>
  <c r="E937" i="96"/>
  <c r="E176" i="96"/>
  <c r="D757" i="96"/>
  <c r="E1050" i="96"/>
  <c r="D527" i="96"/>
  <c r="E92" i="96"/>
  <c r="D315" i="96"/>
  <c r="E478" i="96"/>
  <c r="E130" i="96"/>
  <c r="D71" i="96"/>
  <c r="E1181" i="96"/>
  <c r="D1176" i="96"/>
  <c r="E1168" i="96"/>
  <c r="E1119" i="96"/>
  <c r="E1111" i="96"/>
  <c r="E1104" i="96"/>
  <c r="E1098" i="96"/>
  <c r="E1092" i="96"/>
  <c r="E1066" i="96"/>
  <c r="D1054" i="96"/>
  <c r="E1016" i="96"/>
  <c r="E967" i="96"/>
  <c r="E955" i="96"/>
  <c r="D941" i="96"/>
  <c r="E933" i="96"/>
  <c r="D898" i="96"/>
  <c r="D880" i="96"/>
  <c r="E875" i="96"/>
  <c r="D870" i="96"/>
  <c r="E842" i="96"/>
  <c r="D805" i="96"/>
  <c r="D794" i="96"/>
  <c r="D779" i="96"/>
  <c r="D761" i="96"/>
  <c r="E734" i="96"/>
  <c r="D727" i="96"/>
  <c r="E711" i="96"/>
  <c r="E684" i="96"/>
  <c r="D680" i="96"/>
  <c r="D662" i="96"/>
  <c r="E637" i="96"/>
  <c r="E628" i="96"/>
  <c r="E623" i="96"/>
  <c r="E616" i="96"/>
  <c r="D604" i="96"/>
  <c r="E595" i="96"/>
  <c r="D567" i="96"/>
  <c r="D561" i="96"/>
  <c r="E555" i="96"/>
  <c r="D548" i="96"/>
  <c r="D532" i="96"/>
  <c r="E521" i="96"/>
  <c r="E483" i="96"/>
  <c r="D453" i="96"/>
  <c r="E447" i="96"/>
  <c r="D424" i="96"/>
  <c r="D400" i="96"/>
  <c r="E393" i="96"/>
  <c r="E372" i="96"/>
  <c r="D348" i="96"/>
  <c r="E321" i="96"/>
  <c r="E311" i="96"/>
  <c r="E303" i="96"/>
  <c r="D295" i="96"/>
  <c r="D285" i="96"/>
  <c r="E276" i="96"/>
  <c r="D261" i="96"/>
  <c r="D236" i="96"/>
  <c r="D232" i="96"/>
  <c r="E225" i="96"/>
  <c r="E219" i="96"/>
  <c r="E214" i="96"/>
  <c r="D193" i="96"/>
  <c r="E181" i="96"/>
  <c r="E164" i="96"/>
  <c r="E149" i="96"/>
  <c r="E138" i="96"/>
  <c r="E127" i="96"/>
  <c r="E80" i="96"/>
  <c r="E76" i="96"/>
  <c r="E60" i="96"/>
  <c r="E55" i="96"/>
  <c r="E51" i="96"/>
  <c r="E1172" i="96"/>
  <c r="E1169" i="96"/>
  <c r="E1165" i="96"/>
  <c r="D1138" i="96"/>
  <c r="E1121" i="96"/>
  <c r="D1116" i="96"/>
  <c r="E1112" i="96"/>
  <c r="D1105" i="96"/>
  <c r="E1099" i="96"/>
  <c r="E1093" i="96"/>
  <c r="D1089" i="96"/>
  <c r="D1077" i="96"/>
  <c r="E1067" i="96"/>
  <c r="E1059" i="96"/>
  <c r="D1055" i="96"/>
  <c r="E1044" i="96"/>
  <c r="D1039" i="96"/>
  <c r="E1029" i="96"/>
  <c r="E1024" i="96"/>
  <c r="E1018" i="96"/>
  <c r="D1008" i="96"/>
  <c r="D1004" i="96"/>
  <c r="D998" i="96"/>
  <c r="D987" i="96"/>
  <c r="E981" i="96"/>
  <c r="E971" i="96"/>
  <c r="D968" i="96"/>
  <c r="D964" i="96"/>
  <c r="D961" i="96"/>
  <c r="E956" i="96"/>
  <c r="D942" i="96"/>
  <c r="D938" i="96"/>
  <c r="D934" i="96"/>
  <c r="D930" i="96"/>
  <c r="D927" i="96"/>
  <c r="D924" i="96"/>
  <c r="E920" i="96"/>
  <c r="D910" i="96"/>
  <c r="D907" i="96"/>
  <c r="E901" i="96"/>
  <c r="D895" i="96"/>
  <c r="E888" i="96"/>
  <c r="E882" i="96"/>
  <c r="E876" i="96"/>
  <c r="D871" i="96"/>
  <c r="E860" i="96"/>
  <c r="E856" i="96"/>
  <c r="E852" i="96"/>
  <c r="D847" i="96"/>
  <c r="E843" i="96"/>
  <c r="E839" i="96"/>
  <c r="D824" i="96"/>
  <c r="D818" i="96"/>
  <c r="E814" i="96"/>
  <c r="E802" i="96"/>
  <c r="D796" i="96"/>
  <c r="E791" i="96"/>
  <c r="D776" i="96"/>
  <c r="E769" i="96"/>
  <c r="E763" i="96"/>
  <c r="D754" i="96"/>
  <c r="D745" i="96"/>
  <c r="E735" i="96"/>
  <c r="E720" i="96"/>
  <c r="D703" i="96"/>
  <c r="D688" i="96"/>
  <c r="D685" i="96"/>
  <c r="D677" i="96"/>
  <c r="E652" i="96"/>
  <c r="E624" i="96"/>
  <c r="D613" i="96"/>
  <c r="E607" i="96"/>
  <c r="E568" i="96"/>
  <c r="E562" i="96"/>
  <c r="E549" i="96"/>
  <c r="E536" i="96"/>
  <c r="D515" i="96"/>
  <c r="E510" i="96"/>
  <c r="D502" i="96"/>
  <c r="E495" i="96"/>
  <c r="E484" i="96"/>
  <c r="D475" i="96"/>
  <c r="E470" i="96"/>
  <c r="E304" i="96"/>
  <c r="E290" i="96"/>
  <c r="E271" i="96"/>
  <c r="E266" i="96"/>
  <c r="E262" i="96"/>
  <c r="D255" i="96"/>
  <c r="D251" i="96"/>
  <c r="E237" i="96"/>
  <c r="E199" i="96"/>
  <c r="E183" i="96"/>
  <c r="D177" i="96"/>
  <c r="D150" i="96"/>
  <c r="E143" i="96"/>
  <c r="E122" i="96"/>
  <c r="D113" i="96"/>
  <c r="D96" i="96"/>
  <c r="E90" i="96"/>
  <c r="E66" i="96"/>
  <c r="E52" i="96"/>
  <c r="E49" i="96"/>
  <c r="D600" i="96"/>
  <c r="E600" i="96"/>
  <c r="D1001" i="96"/>
  <c r="E1001" i="96"/>
  <c r="D146" i="96"/>
  <c r="E146" i="96"/>
  <c r="D1148" i="96"/>
  <c r="E1148" i="96"/>
  <c r="E983" i="96"/>
  <c r="D983" i="96"/>
  <c r="D963" i="96"/>
  <c r="E963" i="96"/>
  <c r="D940" i="96"/>
  <c r="E940" i="96"/>
  <c r="D878" i="96"/>
  <c r="E878" i="96"/>
  <c r="D845" i="96"/>
  <c r="E845" i="96"/>
  <c r="D827" i="96"/>
  <c r="E827" i="96"/>
  <c r="E722" i="96"/>
  <c r="D722" i="96"/>
  <c r="E668" i="96"/>
  <c r="D668" i="96"/>
  <c r="D626" i="96"/>
  <c r="E626" i="96"/>
  <c r="D560" i="96"/>
  <c r="E560" i="96"/>
  <c r="D500" i="96"/>
  <c r="E500" i="96"/>
  <c r="D114" i="96"/>
  <c r="E114" i="96"/>
  <c r="E553" i="96"/>
  <c r="D553" i="96"/>
  <c r="E729" i="96"/>
  <c r="D729" i="96"/>
  <c r="E380" i="96"/>
  <c r="D380" i="96"/>
  <c r="E825" i="96"/>
  <c r="D825" i="96"/>
  <c r="E89" i="96"/>
  <c r="D89" i="96"/>
  <c r="D493" i="96"/>
  <c r="E493" i="96"/>
  <c r="D136" i="96"/>
  <c r="E136" i="96"/>
  <c r="D997" i="96"/>
  <c r="E997" i="96"/>
  <c r="E1117" i="96"/>
  <c r="E213" i="96"/>
  <c r="E414" i="96"/>
  <c r="E662" i="96"/>
  <c r="D357" i="96"/>
  <c r="D1156" i="96"/>
  <c r="D1103" i="96"/>
  <c r="E383" i="96"/>
  <c r="E196" i="96"/>
  <c r="D478" i="96"/>
  <c r="D1065" i="96"/>
  <c r="D303" i="96"/>
  <c r="E1179" i="96"/>
  <c r="E232" i="96"/>
  <c r="D338" i="96"/>
  <c r="E79" i="96"/>
  <c r="D486" i="96"/>
  <c r="D1181" i="96"/>
  <c r="E704" i="96"/>
  <c r="D531" i="96"/>
  <c r="E809" i="96"/>
  <c r="D454" i="96"/>
  <c r="D437" i="96"/>
  <c r="E403" i="96"/>
  <c r="D388" i="96"/>
  <c r="E378" i="96"/>
  <c r="D360" i="96"/>
  <c r="D322" i="96"/>
  <c r="E318" i="96"/>
  <c r="E236" i="96"/>
  <c r="E762" i="96"/>
  <c r="E229" i="96"/>
  <c r="D130" i="96"/>
  <c r="D1050" i="96"/>
  <c r="D949" i="96"/>
  <c r="E1167" i="96"/>
  <c r="D16" i="96"/>
  <c r="D154" i="96"/>
  <c r="E579" i="96"/>
  <c r="D218" i="96"/>
  <c r="D260" i="96"/>
  <c r="E112" i="96"/>
  <c r="E767" i="96"/>
  <c r="D30" i="96"/>
  <c r="E30" i="96"/>
  <c r="E22" i="96"/>
  <c r="D22" i="96"/>
  <c r="D356" i="96"/>
  <c r="E356" i="96"/>
  <c r="E1142" i="96"/>
  <c r="D1142" i="96"/>
  <c r="E1006" i="96"/>
  <c r="D1006" i="96"/>
  <c r="E789" i="96"/>
  <c r="D789" i="96"/>
  <c r="E747" i="96"/>
  <c r="D747" i="96"/>
  <c r="E589" i="96"/>
  <c r="D589" i="96"/>
  <c r="D508" i="96"/>
  <c r="E508" i="96"/>
  <c r="E482" i="96"/>
  <c r="D482" i="96"/>
  <c r="E294" i="96"/>
  <c r="D294" i="96"/>
  <c r="D274" i="96"/>
  <c r="E274" i="96"/>
  <c r="D74" i="96"/>
  <c r="E74" i="96"/>
  <c r="E420" i="96"/>
  <c r="D420" i="96"/>
  <c r="E1127" i="96"/>
  <c r="D1127" i="96"/>
  <c r="E948" i="96"/>
  <c r="D948" i="96"/>
  <c r="E458" i="96"/>
  <c r="D458" i="96"/>
  <c r="E899" i="96"/>
  <c r="D899" i="96"/>
  <c r="D866" i="96"/>
  <c r="E866" i="96"/>
  <c r="D640" i="96"/>
  <c r="E640" i="96"/>
  <c r="D1149" i="96"/>
  <c r="E1149" i="96"/>
  <c r="E851" i="96"/>
  <c r="D851" i="96"/>
  <c r="E265" i="96"/>
  <c r="D265" i="96"/>
  <c r="E743" i="96"/>
  <c r="D615" i="96"/>
  <c r="E1175" i="96"/>
  <c r="E400" i="96"/>
  <c r="D1119" i="96"/>
  <c r="D966" i="96"/>
  <c r="E44" i="96"/>
  <c r="E442" i="96"/>
  <c r="D432" i="96"/>
  <c r="E394" i="96"/>
  <c r="D373" i="96"/>
  <c r="E365" i="96"/>
  <c r="D345" i="96"/>
  <c r="D307" i="96"/>
  <c r="E193" i="96"/>
  <c r="E804" i="96"/>
  <c r="E904" i="96"/>
  <c r="E315" i="96"/>
  <c r="E757" i="96"/>
  <c r="E268" i="96"/>
  <c r="D864" i="96"/>
  <c r="D92" i="96"/>
  <c r="D937" i="96"/>
  <c r="D575" i="96"/>
  <c r="D314" i="96"/>
  <c r="D879" i="96"/>
  <c r="D554" i="96"/>
  <c r="E126" i="96"/>
  <c r="E1051" i="96"/>
  <c r="D726" i="96"/>
  <c r="D468" i="96"/>
  <c r="E910" i="96"/>
  <c r="E454" i="96"/>
  <c r="E818" i="96"/>
  <c r="E437" i="96"/>
  <c r="E188" i="96"/>
  <c r="E621" i="96"/>
  <c r="E406" i="96"/>
  <c r="E1025" i="96"/>
  <c r="E423" i="96"/>
  <c r="E409" i="96"/>
  <c r="E1002" i="96"/>
  <c r="E1157" i="96"/>
  <c r="E750" i="96"/>
  <c r="E544" i="96"/>
  <c r="E1045" i="96"/>
  <c r="E523" i="96"/>
  <c r="D497" i="96"/>
  <c r="D241" i="96"/>
  <c r="E927" i="96"/>
  <c r="D839" i="96"/>
  <c r="D876" i="96"/>
  <c r="E938" i="96"/>
  <c r="D1121" i="96"/>
  <c r="E322" i="96"/>
  <c r="D802" i="96"/>
  <c r="D403" i="96"/>
  <c r="D199" i="96"/>
  <c r="E613" i="96"/>
  <c r="E177" i="96"/>
  <c r="E40" i="96"/>
  <c r="D18" i="96"/>
  <c r="D28" i="96"/>
  <c r="D33" i="96"/>
  <c r="D1182" i="96"/>
  <c r="E1116" i="96"/>
  <c r="D812" i="96"/>
  <c r="D291" i="96"/>
  <c r="D1093" i="96"/>
  <c r="E1138" i="96"/>
  <c r="D769" i="96"/>
  <c r="E150" i="96"/>
  <c r="D23" i="96"/>
  <c r="D24" i="96"/>
  <c r="D25" i="96"/>
  <c r="D21" i="96"/>
  <c r="D29" i="96"/>
  <c r="D189" i="96"/>
  <c r="D710" i="96"/>
  <c r="D558" i="96"/>
  <c r="E460" i="96"/>
  <c r="D639" i="96"/>
  <c r="D1078" i="96"/>
  <c r="D816" i="96"/>
  <c r="E656" i="96"/>
  <c r="D740" i="96"/>
  <c r="D655" i="96"/>
  <c r="E438" i="96"/>
  <c r="D246" i="96"/>
  <c r="D293" i="96"/>
  <c r="D449" i="96"/>
  <c r="E491" i="96"/>
  <c r="D466" i="96"/>
  <c r="D557" i="96"/>
  <c r="D275" i="96"/>
  <c r="E772" i="96"/>
  <c r="D1171" i="96"/>
  <c r="D1161" i="96"/>
  <c r="D1136" i="96"/>
  <c r="E1131" i="96"/>
  <c r="D1114" i="96"/>
  <c r="D1107" i="96"/>
  <c r="E1101" i="96"/>
  <c r="E1097" i="96"/>
  <c r="E1087" i="96"/>
  <c r="E1080" i="96"/>
  <c r="D1070" i="96"/>
  <c r="E1064" i="96"/>
  <c r="D1057" i="96"/>
  <c r="D1041" i="96"/>
  <c r="E1037" i="96"/>
  <c r="D1027" i="96"/>
  <c r="D1020" i="96"/>
  <c r="D1015" i="96"/>
  <c r="D1011" i="96"/>
  <c r="D1000" i="96"/>
  <c r="E992" i="96"/>
  <c r="E979" i="96"/>
  <c r="D958" i="96"/>
  <c r="D954" i="96"/>
  <c r="E944" i="96"/>
  <c r="D936" i="96"/>
  <c r="E932" i="96"/>
  <c r="D929" i="96"/>
  <c r="E922" i="96"/>
  <c r="D917" i="96"/>
  <c r="D885" i="96"/>
  <c r="D873" i="96"/>
  <c r="D869" i="96"/>
  <c r="E858" i="96"/>
  <c r="D854" i="96"/>
  <c r="D841" i="96"/>
  <c r="E837" i="96"/>
  <c r="E820" i="96"/>
  <c r="D815" i="96"/>
  <c r="D793" i="96"/>
  <c r="E782" i="96"/>
  <c r="D778" i="96"/>
  <c r="D758" i="96"/>
  <c r="E732" i="96"/>
  <c r="D696" i="96"/>
  <c r="D692" i="96"/>
  <c r="D679" i="96"/>
  <c r="D658" i="96"/>
  <c r="E642" i="96"/>
  <c r="D622" i="96"/>
  <c r="D605" i="96"/>
  <c r="E603" i="96"/>
  <c r="D599" i="96"/>
  <c r="D594" i="96"/>
  <c r="D570" i="96"/>
  <c r="D547" i="96"/>
  <c r="D540" i="96"/>
  <c r="D525" i="96"/>
  <c r="D518" i="96"/>
  <c r="D513" i="96"/>
  <c r="E490" i="96"/>
  <c r="D477" i="96"/>
  <c r="E473" i="96"/>
  <c r="D461" i="96"/>
  <c r="D301" i="96"/>
  <c r="E288" i="96"/>
  <c r="D284" i="96"/>
  <c r="D249" i="96"/>
  <c r="D235" i="96"/>
  <c r="D230" i="96"/>
  <c r="D204" i="96"/>
  <c r="D187" i="96"/>
  <c r="D179" i="96"/>
  <c r="E163" i="96"/>
  <c r="D141" i="96"/>
  <c r="D104" i="96"/>
  <c r="D85" i="96"/>
  <c r="D59" i="96"/>
  <c r="D54" i="96"/>
  <c r="E50" i="96"/>
  <c r="E945" i="96"/>
  <c r="E503" i="96"/>
  <c r="D1097" i="96"/>
  <c r="E1136" i="96"/>
  <c r="E1020" i="96"/>
  <c r="E1114" i="96"/>
  <c r="D6" i="96"/>
  <c r="E23" i="96"/>
  <c r="E625" i="96"/>
  <c r="E614" i="96"/>
  <c r="E586" i="96"/>
  <c r="E569" i="96"/>
  <c r="E550" i="96"/>
  <c r="E530" i="96"/>
  <c r="E506" i="96"/>
  <c r="E476" i="96"/>
  <c r="E472" i="96"/>
  <c r="E267" i="96"/>
  <c r="E25" i="96"/>
  <c r="E33" i="96"/>
  <c r="D8" i="96"/>
  <c r="E1000" i="96"/>
  <c r="D455" i="96"/>
  <c r="E444" i="96"/>
  <c r="D439" i="96"/>
  <c r="D433" i="96"/>
  <c r="D426" i="96"/>
  <c r="D419" i="96"/>
  <c r="D395" i="96"/>
  <c r="D382" i="96"/>
  <c r="E374" i="96"/>
  <c r="D366" i="96"/>
  <c r="E361" i="96"/>
  <c r="E350" i="96"/>
  <c r="E340" i="96"/>
  <c r="D333" i="96"/>
  <c r="D328" i="96"/>
  <c r="D319" i="96"/>
  <c r="D313" i="96"/>
  <c r="D70" i="96"/>
  <c r="D65" i="96"/>
  <c r="D60" i="96"/>
  <c r="D55" i="96"/>
  <c r="D51" i="96"/>
  <c r="D97" i="96"/>
  <c r="E330" i="96"/>
  <c r="E3" i="96"/>
  <c r="E39" i="96"/>
  <c r="E424" i="96"/>
  <c r="D417" i="96"/>
  <c r="E377" i="96"/>
  <c r="E352" i="96"/>
  <c r="E348" i="96"/>
  <c r="E344" i="96"/>
  <c r="E331" i="96"/>
  <c r="D306" i="96"/>
  <c r="E1177" i="96"/>
  <c r="D1165" i="96"/>
  <c r="D1155" i="96"/>
  <c r="D1133" i="96"/>
  <c r="E1105" i="96"/>
  <c r="D1099" i="96"/>
  <c r="D1029" i="96"/>
  <c r="D1013" i="96"/>
  <c r="E1004" i="96"/>
  <c r="D971" i="96"/>
  <c r="E961" i="96"/>
  <c r="E930" i="96"/>
  <c r="E863" i="96"/>
  <c r="D860" i="96"/>
  <c r="D852" i="96"/>
  <c r="D835" i="96"/>
  <c r="E796" i="96"/>
  <c r="D766" i="96"/>
  <c r="E754" i="96"/>
  <c r="D741" i="96"/>
  <c r="E663" i="96"/>
  <c r="E644" i="96"/>
  <c r="D633" i="96"/>
  <c r="E629" i="96"/>
  <c r="D624" i="96"/>
  <c r="E597" i="96"/>
  <c r="E592" i="96"/>
  <c r="D585" i="96"/>
  <c r="D573" i="96"/>
  <c r="D568" i="96"/>
  <c r="E542" i="96"/>
  <c r="D536" i="96"/>
  <c r="E529" i="96"/>
  <c r="E515" i="96"/>
  <c r="E488" i="96"/>
  <c r="D484" i="96"/>
  <c r="E475" i="96"/>
  <c r="D470" i="96"/>
  <c r="E463" i="96"/>
  <c r="E298" i="96"/>
  <c r="E286" i="96"/>
  <c r="D277" i="96"/>
  <c r="D266" i="96"/>
  <c r="E251" i="96"/>
  <c r="E240" i="96"/>
  <c r="E194" i="96"/>
  <c r="D170" i="96"/>
  <c r="E167" i="96"/>
  <c r="D139" i="96"/>
  <c r="D108" i="96"/>
  <c r="D57" i="96"/>
  <c r="D52" i="96"/>
  <c r="E986" i="96"/>
  <c r="D62" i="96"/>
  <c r="E1102" i="96"/>
  <c r="D1009" i="96"/>
  <c r="D537" i="96"/>
  <c r="D9" i="96"/>
  <c r="D1124" i="96"/>
  <c r="E1124" i="96"/>
  <c r="E1110" i="96"/>
  <c r="D1110" i="96"/>
  <c r="D1091" i="96"/>
  <c r="E1091" i="96"/>
  <c r="D996" i="96"/>
  <c r="E996" i="96"/>
  <c r="D974" i="96"/>
  <c r="E974" i="96"/>
  <c r="E970" i="96"/>
  <c r="D970" i="96"/>
  <c r="D897" i="96"/>
  <c r="E897" i="96"/>
  <c r="D892" i="96"/>
  <c r="E892" i="96"/>
  <c r="E798" i="96"/>
  <c r="D798" i="96"/>
  <c r="D773" i="96"/>
  <c r="E773" i="96"/>
  <c r="D752" i="96"/>
  <c r="E752" i="96"/>
  <c r="D737" i="96"/>
  <c r="E737" i="96"/>
  <c r="D715" i="96"/>
  <c r="E715" i="96"/>
  <c r="D709" i="96"/>
  <c r="E709" i="96"/>
  <c r="E673" i="96"/>
  <c r="D673" i="96"/>
  <c r="E631" i="96"/>
  <c r="D631" i="96"/>
  <c r="D264" i="96"/>
  <c r="E264" i="96"/>
  <c r="E253" i="96"/>
  <c r="D253" i="96"/>
  <c r="E239" i="96"/>
  <c r="D239" i="96"/>
  <c r="E198" i="96"/>
  <c r="D198" i="96"/>
  <c r="D174" i="96"/>
  <c r="E174" i="96"/>
  <c r="D137" i="96"/>
  <c r="E137" i="96"/>
  <c r="D94" i="96"/>
  <c r="E94" i="96"/>
  <c r="E846" i="96"/>
  <c r="D846" i="96"/>
  <c r="D823" i="96"/>
  <c r="E823" i="96"/>
  <c r="E387" i="96"/>
  <c r="D387" i="96"/>
  <c r="E317" i="96"/>
  <c r="D317" i="96"/>
  <c r="E169" i="96"/>
  <c r="D169" i="96"/>
  <c r="D37" i="96"/>
  <c r="E43" i="96"/>
  <c r="D27" i="96"/>
  <c r="D1163" i="96"/>
  <c r="D1143" i="96"/>
  <c r="D1132" i="96"/>
  <c r="D1098" i="96"/>
  <c r="E1088" i="96"/>
  <c r="D1073" i="96"/>
  <c r="D1058" i="96"/>
  <c r="D1033" i="96"/>
  <c r="E1028" i="96"/>
  <c r="D1012" i="96"/>
  <c r="E993" i="96"/>
  <c r="D980" i="96"/>
  <c r="D955" i="96"/>
  <c r="D933" i="96"/>
  <c r="E880" i="96"/>
  <c r="E859" i="96"/>
  <c r="D855" i="96"/>
  <c r="D838" i="96"/>
  <c r="E774" i="96"/>
  <c r="E761" i="96"/>
  <c r="D734" i="96"/>
  <c r="D711" i="96"/>
  <c r="E705" i="96"/>
  <c r="E670" i="96"/>
  <c r="E659" i="96"/>
  <c r="E650" i="96"/>
  <c r="E643" i="96"/>
  <c r="E612" i="96"/>
  <c r="E604" i="96"/>
  <c r="D580" i="96"/>
  <c r="E561" i="96"/>
  <c r="D509" i="96"/>
  <c r="E487" i="96"/>
  <c r="D483" i="96"/>
  <c r="E469" i="96"/>
  <c r="D276" i="96"/>
  <c r="E175" i="96"/>
  <c r="D159" i="96"/>
  <c r="D155" i="96"/>
  <c r="E142" i="96"/>
  <c r="E105" i="96"/>
  <c r="D95" i="96"/>
  <c r="D407" i="96"/>
  <c r="E407" i="96"/>
  <c r="D355" i="96"/>
  <c r="E355" i="96"/>
  <c r="E346" i="96"/>
  <c r="D346" i="96"/>
  <c r="E681" i="96"/>
  <c r="D681" i="96"/>
  <c r="D638" i="96"/>
  <c r="E638" i="96"/>
  <c r="E533" i="96"/>
  <c r="D533" i="96"/>
  <c r="E481" i="96"/>
  <c r="D481" i="96"/>
  <c r="E247" i="96"/>
  <c r="D247" i="96"/>
  <c r="D226" i="96"/>
  <c r="E226" i="96"/>
  <c r="D220" i="96"/>
  <c r="E220" i="96"/>
  <c r="E134" i="96"/>
  <c r="D134" i="96"/>
  <c r="D102" i="96"/>
  <c r="E102" i="96"/>
  <c r="D81" i="96"/>
  <c r="E81" i="96"/>
  <c r="E61" i="96"/>
  <c r="D61" i="96"/>
  <c r="E18" i="96"/>
  <c r="D35" i="96"/>
  <c r="E448" i="96"/>
  <c r="E349" i="96"/>
  <c r="D759" i="96"/>
  <c r="D10" i="96"/>
  <c r="D48" i="96"/>
  <c r="D791" i="96"/>
  <c r="E776" i="96"/>
  <c r="D763" i="96"/>
  <c r="E728" i="96"/>
  <c r="E724" i="96"/>
  <c r="E713" i="96"/>
  <c r="D663" i="96"/>
  <c r="E660" i="96"/>
  <c r="D436" i="96"/>
  <c r="D110" i="96"/>
  <c r="D44" i="96"/>
  <c r="E1145" i="96"/>
  <c r="E505" i="96"/>
  <c r="E399" i="96"/>
  <c r="E565" i="96"/>
  <c r="E648" i="96"/>
  <c r="D494" i="96"/>
  <c r="E1185" i="96"/>
  <c r="E171" i="96"/>
  <c r="E1190" i="96"/>
  <c r="D648" i="96"/>
  <c r="D1190" i="96"/>
  <c r="E494" i="96"/>
  <c r="E1186" i="96"/>
  <c r="E97" i="96"/>
  <c r="E1187" i="96"/>
  <c r="D106" i="96"/>
  <c r="D1188" i="96"/>
  <c r="D171" i="96"/>
  <c r="E1060" i="96"/>
  <c r="D565" i="96"/>
  <c r="D450" i="96"/>
  <c r="E110" i="96"/>
  <c r="E1189" i="96"/>
  <c r="D1189" i="96"/>
  <c r="E450" i="96"/>
  <c r="D1185" i="96"/>
  <c r="E106" i="96"/>
  <c r="E1188" i="96"/>
  <c r="D945" i="96"/>
  <c r="D503" i="96"/>
  <c r="D1186" i="96"/>
  <c r="D1145" i="96"/>
  <c r="D505" i="96"/>
  <c r="E456" i="96"/>
  <c r="D399" i="96"/>
  <c r="E21" i="96"/>
  <c r="D402" i="96"/>
  <c r="E402" i="96"/>
  <c r="E1034" i="96"/>
  <c r="D675" i="96"/>
  <c r="D1095" i="96"/>
  <c r="E748" i="96"/>
  <c r="D375" i="96"/>
  <c r="D552" i="96"/>
  <c r="D228" i="96"/>
  <c r="E184" i="96"/>
  <c r="D2" i="96"/>
  <c r="E48" i="96"/>
  <c r="D40" i="96"/>
  <c r="E34" i="96"/>
  <c r="E28" i="96"/>
  <c r="E24" i="96"/>
  <c r="D14" i="96"/>
  <c r="D128" i="96"/>
  <c r="D1022" i="96"/>
  <c r="D195" i="96"/>
  <c r="D1162" i="96"/>
  <c r="D520" i="96"/>
  <c r="D919" i="96"/>
  <c r="E1076" i="96"/>
  <c r="D200" i="96"/>
  <c r="D786" i="96"/>
  <c r="D107" i="96"/>
  <c r="D672" i="96"/>
  <c r="E526" i="96"/>
  <c r="E121" i="96"/>
  <c r="E56" i="96"/>
  <c r="E296" i="96"/>
  <c r="E258" i="96"/>
  <c r="E84" i="96"/>
  <c r="E1176" i="96"/>
  <c r="D1168" i="96"/>
  <c r="E1163" i="96"/>
  <c r="E1143" i="96"/>
  <c r="E1132" i="96"/>
  <c r="E1115" i="96"/>
  <c r="D1104" i="96"/>
  <c r="D1092" i="96"/>
  <c r="D1088" i="96"/>
  <c r="D1081" i="96"/>
  <c r="E1073" i="96"/>
  <c r="E1058" i="96"/>
  <c r="E1054" i="96"/>
  <c r="D1043" i="96"/>
  <c r="D1038" i="96"/>
  <c r="E1033" i="96"/>
  <c r="D1028" i="96"/>
  <c r="E1023" i="96"/>
  <c r="E1012" i="96"/>
  <c r="D1003" i="96"/>
  <c r="D975" i="96"/>
  <c r="D960" i="96"/>
  <c r="E941" i="96"/>
  <c r="E906" i="96"/>
  <c r="E898" i="96"/>
  <c r="D875" i="96"/>
  <c r="D862" i="96"/>
  <c r="D859" i="96"/>
  <c r="E855" i="96"/>
  <c r="D842" i="96"/>
  <c r="D833" i="96"/>
  <c r="D817" i="96"/>
  <c r="D810" i="96"/>
  <c r="E805" i="96"/>
  <c r="D783" i="96"/>
  <c r="E779" i="96"/>
  <c r="E768" i="96"/>
  <c r="E744" i="96"/>
  <c r="D739" i="96"/>
  <c r="E727" i="96"/>
  <c r="D705" i="96"/>
  <c r="D702" i="96"/>
  <c r="E687" i="96"/>
  <c r="D684" i="96"/>
  <c r="E680" i="96"/>
  <c r="D659" i="96"/>
  <c r="D643" i="96"/>
  <c r="D637" i="96"/>
  <c r="D623" i="96"/>
  <c r="D616" i="96"/>
  <c r="E580" i="96"/>
  <c r="D555" i="96"/>
  <c r="D535" i="96"/>
  <c r="E532" i="96"/>
  <c r="E509" i="96"/>
  <c r="D487" i="96"/>
  <c r="D462" i="96"/>
  <c r="E453" i="96"/>
  <c r="D447" i="96"/>
  <c r="D441" i="96"/>
  <c r="E435" i="96"/>
  <c r="E431" i="96"/>
  <c r="E417" i="96"/>
  <c r="E411" i="96"/>
  <c r="D393" i="96"/>
  <c r="D377" i="96"/>
  <c r="D372" i="96"/>
  <c r="E364" i="96"/>
  <c r="E359" i="96"/>
  <c r="D352" i="96"/>
  <c r="D344" i="96"/>
  <c r="E337" i="96"/>
  <c r="D331" i="96"/>
  <c r="D325" i="96"/>
  <c r="D321" i="96"/>
  <c r="E306" i="96"/>
  <c r="E289" i="96"/>
  <c r="D269" i="96"/>
  <c r="E254" i="96"/>
  <c r="E250" i="96"/>
  <c r="D245" i="96"/>
  <c r="D225" i="96"/>
  <c r="D219" i="96"/>
  <c r="D214" i="96"/>
  <c r="D210" i="96"/>
  <c r="E205" i="96"/>
  <c r="D181" i="96"/>
  <c r="D175" i="96"/>
  <c r="D164" i="96"/>
  <c r="E159" i="96"/>
  <c r="E155" i="96"/>
  <c r="E119" i="96"/>
  <c r="E70" i="96"/>
  <c r="E65" i="96"/>
  <c r="E959" i="96"/>
  <c r="D883" i="96"/>
  <c r="E712" i="96"/>
  <c r="E297" i="96"/>
  <c r="D111" i="96"/>
  <c r="D891" i="96"/>
  <c r="E539" i="96"/>
  <c r="E64" i="96"/>
  <c r="D1135" i="96"/>
  <c r="E759" i="96"/>
  <c r="D545" i="96"/>
  <c r="E282" i="96"/>
  <c r="E1125" i="96"/>
  <c r="D620" i="96"/>
  <c r="E430" i="96"/>
  <c r="D1139" i="96"/>
  <c r="E563" i="96"/>
  <c r="E572" i="96"/>
  <c r="D572" i="96"/>
  <c r="D309" i="96"/>
  <c r="E309" i="96"/>
  <c r="E211" i="96"/>
  <c r="D211" i="96"/>
  <c r="D1066" i="96"/>
  <c r="D1016" i="96"/>
  <c r="D984" i="96"/>
  <c r="D967" i="96"/>
  <c r="D918" i="96"/>
  <c r="D894" i="96"/>
  <c r="D865" i="96"/>
  <c r="E838" i="96"/>
  <c r="D790" i="96"/>
  <c r="D774" i="96"/>
  <c r="D749" i="96"/>
  <c r="D719" i="96"/>
  <c r="D693" i="96"/>
  <c r="D676" i="96"/>
  <c r="D650" i="96"/>
  <c r="D628" i="96"/>
  <c r="D595" i="96"/>
  <c r="D584" i="96"/>
  <c r="E548" i="96"/>
  <c r="D521" i="96"/>
  <c r="D492" i="96"/>
  <c r="D480" i="96"/>
  <c r="D469" i="96"/>
  <c r="D364" i="96"/>
  <c r="E960" i="96"/>
  <c r="E719" i="96"/>
  <c r="E480" i="96"/>
  <c r="E462" i="96"/>
  <c r="E1043" i="96"/>
  <c r="E833" i="96"/>
  <c r="E655" i="96"/>
  <c r="E1078" i="96"/>
  <c r="E710" i="96"/>
  <c r="E557" i="96"/>
  <c r="E293" i="96"/>
  <c r="E786" i="96"/>
  <c r="E520" i="96"/>
  <c r="E672" i="96"/>
  <c r="D656" i="96"/>
  <c r="D460" i="96"/>
  <c r="D772" i="96"/>
  <c r="D491" i="96"/>
  <c r="D438" i="96"/>
  <c r="D1076" i="96"/>
  <c r="D205" i="96"/>
  <c r="E366" i="96"/>
  <c r="D444" i="96"/>
  <c r="D254" i="96"/>
  <c r="E702" i="96"/>
  <c r="E865" i="96"/>
  <c r="E984" i="96"/>
  <c r="D1115" i="96"/>
  <c r="E693" i="96"/>
  <c r="E810" i="96"/>
  <c r="D34" i="96"/>
  <c r="D1177" i="96"/>
  <c r="D1172" i="96"/>
  <c r="E1155" i="96"/>
  <c r="D1144" i="96"/>
  <c r="D977" i="96"/>
  <c r="D652" i="96"/>
  <c r="D644" i="96"/>
  <c r="D629" i="96"/>
  <c r="D617" i="96"/>
  <c r="E585" i="96"/>
  <c r="D581" i="96"/>
  <c r="D556" i="96"/>
  <c r="D549" i="96"/>
  <c r="D529" i="96"/>
  <c r="D522" i="96"/>
  <c r="D495" i="96"/>
  <c r="D488" i="96"/>
  <c r="D463" i="96"/>
  <c r="E457" i="96"/>
  <c r="D304" i="96"/>
  <c r="D298" i="96"/>
  <c r="D290" i="96"/>
  <c r="D262" i="96"/>
  <c r="E255" i="96"/>
  <c r="D237" i="96"/>
  <c r="D215" i="96"/>
  <c r="D206" i="96"/>
  <c r="E190" i="96"/>
  <c r="E160" i="96"/>
  <c r="E156" i="96"/>
  <c r="D282" i="96"/>
  <c r="E545" i="96"/>
  <c r="D323" i="96"/>
  <c r="E323" i="96"/>
  <c r="D909" i="96"/>
  <c r="E909" i="96"/>
  <c r="E632" i="96"/>
  <c r="D632" i="96"/>
  <c r="D1137" i="96"/>
  <c r="D1111" i="96"/>
  <c r="E1081" i="96"/>
  <c r="D1007" i="96"/>
  <c r="D993" i="96"/>
  <c r="D946" i="96"/>
  <c r="E887" i="96"/>
  <c r="E870" i="96"/>
  <c r="D829" i="96"/>
  <c r="E794" i="96"/>
  <c r="D765" i="96"/>
  <c r="D744" i="96"/>
  <c r="D723" i="96"/>
  <c r="D697" i="96"/>
  <c r="D670" i="96"/>
  <c r="D612" i="96"/>
  <c r="D591" i="96"/>
  <c r="E567" i="96"/>
  <c r="E541" i="96"/>
  <c r="D528" i="96"/>
  <c r="D501" i="96"/>
  <c r="D474" i="96"/>
  <c r="D88" i="96"/>
  <c r="E975" i="96"/>
  <c r="E433" i="96"/>
  <c r="E528" i="96"/>
  <c r="E195" i="96"/>
  <c r="E128" i="96"/>
  <c r="D258" i="96"/>
  <c r="D121" i="96"/>
  <c r="E1007" i="96"/>
  <c r="E1003" i="96"/>
  <c r="D250" i="96"/>
  <c r="D289" i="96"/>
  <c r="E269" i="96"/>
  <c r="D340" i="96"/>
  <c r="E325" i="96"/>
  <c r="D431" i="96"/>
  <c r="E790" i="96"/>
  <c r="D768" i="96"/>
  <c r="E862" i="96"/>
  <c r="D337" i="96"/>
  <c r="D359" i="96"/>
  <c r="D411" i="96"/>
  <c r="D1023" i="96"/>
  <c r="E474" i="96"/>
  <c r="D541" i="96"/>
  <c r="E783" i="96"/>
  <c r="E817" i="96"/>
  <c r="E591" i="96"/>
  <c r="E829" i="96"/>
  <c r="E740" i="96"/>
  <c r="E816" i="96"/>
  <c r="E639" i="96"/>
  <c r="E558" i="96"/>
  <c r="E189" i="96"/>
  <c r="E275" i="96"/>
  <c r="E466" i="96"/>
  <c r="E449" i="96"/>
  <c r="E246" i="96"/>
  <c r="E107" i="96"/>
  <c r="E200" i="96"/>
  <c r="E919" i="96"/>
  <c r="E1162" i="96"/>
  <c r="E1022" i="96"/>
  <c r="D84" i="96"/>
  <c r="D296" i="96"/>
  <c r="D56" i="96"/>
  <c r="D526" i="96"/>
  <c r="E739" i="96"/>
  <c r="D361" i="96"/>
  <c r="E697" i="96"/>
  <c r="E14" i="96"/>
  <c r="D906" i="96"/>
  <c r="E749" i="96"/>
  <c r="E723" i="96"/>
  <c r="E441" i="96"/>
  <c r="D687" i="96"/>
  <c r="E765" i="96"/>
  <c r="E918" i="96"/>
  <c r="E1137" i="96"/>
  <c r="E676" i="96"/>
  <c r="D887" i="96"/>
  <c r="E946" i="96"/>
  <c r="E535" i="96"/>
  <c r="E501" i="96"/>
  <c r="E492" i="96"/>
  <c r="E584" i="96"/>
  <c r="E425" i="96"/>
  <c r="E418" i="96"/>
  <c r="D378" i="96"/>
  <c r="E353" i="96"/>
  <c r="D349" i="96"/>
  <c r="E332" i="96"/>
  <c r="D326" i="96"/>
  <c r="E312" i="96"/>
  <c r="E307" i="96"/>
  <c r="D1164" i="96"/>
  <c r="D1123" i="96"/>
  <c r="D1083" i="96"/>
  <c r="E1069" i="96"/>
  <c r="D989" i="96"/>
  <c r="D950" i="96"/>
  <c r="D905" i="96"/>
  <c r="E832" i="96"/>
  <c r="D788" i="96"/>
  <c r="E730" i="96"/>
  <c r="D611" i="96"/>
  <c r="E498" i="96"/>
  <c r="D429" i="96"/>
  <c r="D404" i="96"/>
  <c r="E375" i="96"/>
  <c r="E259" i="96"/>
  <c r="D151" i="96"/>
  <c r="D120" i="96"/>
  <c r="D68" i="96"/>
  <c r="E31" i="96"/>
  <c r="D1160" i="96"/>
  <c r="D985" i="96"/>
  <c r="E807" i="96"/>
  <c r="D733" i="96"/>
  <c r="E583" i="96"/>
  <c r="D330" i="96"/>
  <c r="E299" i="96"/>
  <c r="D278" i="96"/>
  <c r="D182" i="96"/>
  <c r="E47" i="96"/>
  <c r="D1151" i="96"/>
  <c r="E1095" i="96"/>
  <c r="D1035" i="96"/>
  <c r="E990" i="96"/>
  <c r="D913" i="96"/>
  <c r="D881" i="96"/>
  <c r="E784" i="96"/>
  <c r="D698" i="96"/>
  <c r="D664" i="96"/>
  <c r="D596" i="96"/>
  <c r="E576" i="96"/>
  <c r="D514" i="96"/>
  <c r="D445" i="96"/>
  <c r="E385" i="96"/>
  <c r="D369" i="96"/>
  <c r="D336" i="96"/>
  <c r="E228" i="96"/>
  <c r="D184" i="96"/>
  <c r="D129" i="96"/>
  <c r="E87" i="96"/>
  <c r="E20" i="96"/>
  <c r="D953" i="96"/>
  <c r="E911" i="96"/>
  <c r="D272" i="96"/>
  <c r="E135" i="96"/>
  <c r="D517" i="96"/>
  <c r="E280" i="96"/>
  <c r="E753" i="96"/>
  <c r="D700" i="96"/>
  <c r="E342" i="96"/>
  <c r="D203" i="96"/>
  <c r="E32" i="96"/>
  <c r="E514" i="96"/>
  <c r="E611" i="96"/>
  <c r="D1074" i="96"/>
  <c r="E884" i="96"/>
  <c r="D828" i="96"/>
  <c r="E42" i="96"/>
  <c r="E801" i="96"/>
  <c r="E133" i="96"/>
  <c r="D988" i="96"/>
  <c r="E718" i="96"/>
  <c r="E479" i="96"/>
  <c r="E222" i="96"/>
  <c r="D165" i="96"/>
  <c r="E77" i="96"/>
  <c r="D19" i="96"/>
  <c r="E1035" i="96"/>
  <c r="D583" i="96"/>
  <c r="D784" i="96"/>
  <c r="D730" i="96"/>
  <c r="E950" i="96"/>
  <c r="D412" i="96"/>
  <c r="D42" i="96"/>
  <c r="D801" i="96"/>
  <c r="D133" i="96"/>
  <c r="D1129" i="96"/>
  <c r="E1096" i="96"/>
  <c r="E1072" i="96"/>
  <c r="D959" i="96"/>
  <c r="D912" i="96"/>
  <c r="E883" i="96"/>
  <c r="E775" i="96"/>
  <c r="D712" i="96"/>
  <c r="D574" i="96"/>
  <c r="E412" i="96"/>
  <c r="E398" i="96"/>
  <c r="D297" i="96"/>
  <c r="D145" i="96"/>
  <c r="E111" i="96"/>
  <c r="E38" i="96"/>
  <c r="D1031" i="96"/>
  <c r="E891" i="96"/>
  <c r="E645" i="96"/>
  <c r="D539" i="96"/>
  <c r="E131" i="96"/>
  <c r="D64" i="96"/>
  <c r="E1135" i="96"/>
  <c r="D1060" i="96"/>
  <c r="E1032" i="96"/>
  <c r="D947" i="96"/>
  <c r="D900" i="96"/>
  <c r="D850" i="96"/>
  <c r="E669" i="96"/>
  <c r="E649" i="96"/>
  <c r="E588" i="96"/>
  <c r="E464" i="96"/>
  <c r="E401" i="96"/>
  <c r="E354" i="96"/>
  <c r="E207" i="96"/>
  <c r="E99" i="96"/>
  <c r="E75" i="96"/>
  <c r="E156" i="11372"/>
  <c r="E283" i="11372"/>
  <c r="E16" i="11372"/>
  <c r="E436" i="11372"/>
  <c r="E279" i="11372"/>
  <c r="D307" i="11372"/>
  <c r="D220" i="11372"/>
  <c r="E239" i="11372"/>
  <c r="D232" i="11372"/>
  <c r="D252" i="11372"/>
  <c r="E387" i="11372"/>
  <c r="E361" i="11372"/>
  <c r="E59" i="11372"/>
  <c r="E423" i="11372"/>
  <c r="D55" i="11372"/>
  <c r="D406" i="11372"/>
  <c r="D177" i="11372"/>
  <c r="D341" i="11372"/>
  <c r="E247" i="11372"/>
  <c r="E422" i="11372"/>
  <c r="E410" i="11372"/>
  <c r="D227" i="11372"/>
  <c r="E107" i="11372"/>
  <c r="E378" i="11372"/>
  <c r="D198" i="11372"/>
  <c r="D188" i="11372"/>
  <c r="E196" i="11372"/>
  <c r="E376" i="11372"/>
  <c r="E272" i="11372"/>
  <c r="D302" i="11372"/>
  <c r="D39" i="11372"/>
  <c r="E287" i="11372"/>
  <c r="E424" i="11372"/>
  <c r="D127" i="11372"/>
  <c r="E354" i="11372"/>
  <c r="D256" i="11372"/>
  <c r="E292" i="11372"/>
  <c r="E400" i="11372"/>
  <c r="E234" i="11372"/>
  <c r="E273" i="11372"/>
  <c r="D73" i="11372"/>
  <c r="D93" i="11372"/>
  <c r="D1120" i="96"/>
  <c r="E923" i="96"/>
  <c r="D884" i="96"/>
  <c r="E716" i="96"/>
  <c r="E606" i="96"/>
  <c r="E496" i="96"/>
  <c r="E310" i="96"/>
  <c r="E115" i="96"/>
  <c r="E26" i="96"/>
  <c r="E1053" i="96"/>
  <c r="E972" i="96"/>
  <c r="E577" i="96"/>
  <c r="E308" i="96"/>
  <c r="E5" i="96"/>
  <c r="D1147" i="96"/>
  <c r="E1061" i="96"/>
  <c r="D1034" i="96"/>
  <c r="E988" i="96"/>
  <c r="D902" i="96"/>
  <c r="E874" i="96"/>
  <c r="E770" i="96"/>
  <c r="D718" i="96"/>
  <c r="E654" i="96"/>
  <c r="E590" i="96"/>
  <c r="E571" i="96"/>
  <c r="D551" i="96"/>
  <c r="E436" i="96"/>
  <c r="E384" i="96"/>
  <c r="D368" i="96"/>
  <c r="E327" i="96"/>
  <c r="D222" i="96"/>
  <c r="E165" i="96"/>
  <c r="E125" i="96"/>
  <c r="D77" i="96"/>
  <c r="E19" i="96"/>
  <c r="E245" i="96"/>
  <c r="D127" i="96"/>
  <c r="D76" i="96"/>
  <c r="E191" i="11372"/>
  <c r="E381" i="11372"/>
  <c r="E179" i="11372"/>
  <c r="E260" i="11372"/>
  <c r="E402" i="11372"/>
  <c r="D200" i="11372"/>
  <c r="E120" i="11372"/>
  <c r="D427" i="11372"/>
  <c r="D233" i="11372"/>
  <c r="E390" i="11372"/>
  <c r="E373" i="11372"/>
  <c r="D294" i="11372"/>
  <c r="D295" i="11372"/>
  <c r="D151" i="11372"/>
  <c r="E118" i="11372"/>
  <c r="D264" i="11372"/>
  <c r="E47" i="11372"/>
  <c r="D110" i="11372"/>
  <c r="D216" i="11372"/>
  <c r="E46" i="11372"/>
  <c r="E119" i="11372"/>
  <c r="E431" i="11372"/>
  <c r="D88" i="11372"/>
  <c r="E140" i="11372"/>
  <c r="E394" i="11372"/>
  <c r="E408" i="11372"/>
  <c r="E257" i="11372"/>
  <c r="D362" i="11372"/>
  <c r="E97" i="11372"/>
  <c r="E157" i="11372"/>
  <c r="E8" i="11372"/>
  <c r="D313" i="11372"/>
  <c r="D155" i="11372"/>
  <c r="D236" i="11372"/>
  <c r="D51" i="11372"/>
  <c r="E285" i="96"/>
  <c r="E261" i="96"/>
  <c r="D119" i="96"/>
  <c r="D105" i="96"/>
  <c r="E95" i="96"/>
  <c r="E88" i="96"/>
  <c r="D80" i="96"/>
  <c r="D384" i="96"/>
  <c r="D590" i="96"/>
  <c r="E445" i="96"/>
  <c r="E664" i="96"/>
  <c r="D577" i="96"/>
  <c r="D26" i="96"/>
  <c r="D310" i="96"/>
  <c r="D716" i="96"/>
  <c r="E985" i="96"/>
  <c r="E120" i="96"/>
  <c r="E905" i="96"/>
  <c r="E1123" i="96"/>
  <c r="D1096" i="96"/>
  <c r="E93" i="11372"/>
  <c r="D20" i="96"/>
  <c r="D571" i="96"/>
  <c r="D770" i="96"/>
  <c r="E596" i="96"/>
  <c r="E881" i="96"/>
  <c r="D125" i="96"/>
  <c r="D5" i="96"/>
  <c r="D308" i="96"/>
  <c r="D1053" i="96"/>
  <c r="D606" i="96"/>
  <c r="D923" i="96"/>
  <c r="E182" i="96"/>
  <c r="E68" i="96"/>
  <c r="E404" i="96"/>
  <c r="E1083" i="96"/>
  <c r="E1120" i="96"/>
  <c r="D1174" i="96"/>
  <c r="D1125" i="96"/>
  <c r="D1084" i="96"/>
  <c r="D1017" i="96"/>
  <c r="E953" i="96"/>
  <c r="D911" i="96"/>
  <c r="E834" i="96"/>
  <c r="D821" i="96"/>
  <c r="D756" i="96"/>
  <c r="E620" i="96"/>
  <c r="E504" i="96"/>
  <c r="D430" i="96"/>
  <c r="D405" i="96"/>
  <c r="D389" i="96"/>
  <c r="E272" i="96"/>
  <c r="D166" i="96"/>
  <c r="D135" i="96"/>
  <c r="D86" i="96"/>
  <c r="E36" i="96"/>
  <c r="E1139" i="96"/>
  <c r="D986" i="96"/>
  <c r="E813" i="96"/>
  <c r="D738" i="96"/>
  <c r="D634" i="96"/>
  <c r="E517" i="96"/>
  <c r="E302" i="96"/>
  <c r="D280" i="96"/>
  <c r="D185" i="96"/>
  <c r="D123" i="96"/>
  <c r="E62" i="96"/>
  <c r="E1154" i="96"/>
  <c r="D1102" i="96"/>
  <c r="D1052" i="96"/>
  <c r="E1009" i="96"/>
  <c r="E914" i="96"/>
  <c r="E890" i="96"/>
  <c r="D800" i="96"/>
  <c r="D753" i="96"/>
  <c r="E700" i="96"/>
  <c r="E666" i="96"/>
  <c r="D601" i="96"/>
  <c r="E587" i="96"/>
  <c r="D563" i="96"/>
  <c r="E537" i="96"/>
  <c r="D446" i="96"/>
  <c r="E391" i="96"/>
  <c r="E379" i="96"/>
  <c r="D342" i="96"/>
  <c r="D279" i="96"/>
  <c r="E203" i="96"/>
  <c r="D132" i="96"/>
  <c r="E91" i="96"/>
  <c r="D32" i="96"/>
  <c r="E9" i="96"/>
  <c r="D149" i="96"/>
  <c r="D142" i="96"/>
  <c r="D138" i="96"/>
  <c r="D456" i="96"/>
  <c r="E305" i="96"/>
  <c r="D192" i="96"/>
  <c r="E179" i="96"/>
  <c r="D158" i="96"/>
  <c r="E63" i="96"/>
  <c r="E59" i="96"/>
  <c r="D972" i="96"/>
  <c r="D115" i="96"/>
  <c r="D496" i="96"/>
  <c r="E1130" i="96"/>
  <c r="E1074" i="96"/>
  <c r="E976" i="96"/>
  <c r="E828" i="96"/>
  <c r="E785" i="96"/>
  <c r="E422" i="96"/>
  <c r="E147" i="96"/>
  <c r="E1158" i="96"/>
  <c r="E651" i="96"/>
  <c r="E231" i="96"/>
  <c r="E1147" i="96"/>
  <c r="D1061" i="96"/>
  <c r="E902" i="96"/>
  <c r="D874" i="96"/>
  <c r="E675" i="96"/>
  <c r="D654" i="96"/>
  <c r="E551" i="96"/>
  <c r="D479" i="96"/>
  <c r="E368" i="96"/>
  <c r="D327" i="96"/>
  <c r="D422" i="11372"/>
  <c r="E73" i="11372"/>
  <c r="E187" i="96"/>
  <c r="D302" i="96"/>
  <c r="D504" i="96"/>
  <c r="D207" i="96"/>
  <c r="D464" i="96"/>
  <c r="D669" i="96"/>
  <c r="D99" i="96"/>
  <c r="D391" i="96"/>
  <c r="D666" i="96"/>
  <c r="D914" i="96"/>
  <c r="E850" i="96"/>
  <c r="E1031" i="96"/>
  <c r="E145" i="96"/>
  <c r="E574" i="96"/>
  <c r="E912" i="96"/>
  <c r="E1129" i="96"/>
  <c r="E185" i="96"/>
  <c r="E738" i="96"/>
  <c r="E86" i="96"/>
  <c r="E405" i="96"/>
  <c r="E821" i="96"/>
  <c r="E1084" i="96"/>
  <c r="D131" i="96"/>
  <c r="D645" i="96"/>
  <c r="D38" i="96"/>
  <c r="D398" i="96"/>
  <c r="D775" i="96"/>
  <c r="D1072" i="96"/>
  <c r="D1021" i="96"/>
  <c r="D822" i="96"/>
  <c r="D471" i="96"/>
  <c r="D221" i="96"/>
  <c r="D13" i="96"/>
  <c r="D283" i="96"/>
  <c r="D180" i="96"/>
  <c r="D1032" i="96"/>
  <c r="E947" i="96"/>
  <c r="E708" i="96"/>
  <c r="E564" i="96"/>
  <c r="E381" i="96"/>
  <c r="E162" i="96"/>
  <c r="D11" i="96"/>
  <c r="E766" i="96"/>
  <c r="D813" i="96"/>
  <c r="D834" i="96"/>
  <c r="D401" i="96"/>
  <c r="D649" i="96"/>
  <c r="D75" i="96"/>
  <c r="D379" i="96"/>
  <c r="D587" i="96"/>
  <c r="D890" i="96"/>
  <c r="D1154" i="96"/>
  <c r="D91" i="96"/>
  <c r="E123" i="96"/>
  <c r="E634" i="96"/>
  <c r="E389" i="96"/>
  <c r="E756" i="96"/>
  <c r="E1017" i="96"/>
  <c r="E900" i="96"/>
  <c r="D163" i="96"/>
  <c r="E132" i="96"/>
  <c r="D36" i="96"/>
  <c r="D354" i="96"/>
  <c r="D588" i="96"/>
  <c r="E166" i="96"/>
  <c r="E1174" i="96"/>
  <c r="E1164" i="96"/>
  <c r="D1069" i="96"/>
  <c r="E989" i="96"/>
  <c r="D832" i="96"/>
  <c r="E788" i="96"/>
  <c r="D498" i="96"/>
  <c r="E429" i="96"/>
  <c r="D259" i="96"/>
  <c r="E151" i="96"/>
  <c r="D31" i="96"/>
  <c r="E1160" i="96"/>
  <c r="D807" i="96"/>
  <c r="E733" i="96"/>
  <c r="D299" i="96"/>
  <c r="E278" i="96"/>
  <c r="D47" i="96"/>
  <c r="E1151" i="96"/>
  <c r="D990" i="96"/>
  <c r="E913" i="96"/>
  <c r="D748" i="96"/>
  <c r="E698" i="96"/>
  <c r="D576" i="96"/>
  <c r="E552" i="96"/>
  <c r="D385" i="96"/>
  <c r="E369" i="96"/>
  <c r="E336" i="96"/>
  <c r="E129" i="96"/>
  <c r="D87" i="96"/>
  <c r="D3" i="96"/>
  <c r="D148" i="96"/>
  <c r="E148" i="96"/>
  <c r="E11" i="96"/>
  <c r="E279" i="96"/>
  <c r="E446" i="96"/>
  <c r="E601" i="96"/>
  <c r="E800" i="96"/>
  <c r="E1052" i="96"/>
  <c r="D162" i="96"/>
  <c r="D381" i="96"/>
  <c r="D564" i="96"/>
  <c r="D708" i="96"/>
  <c r="E180" i="96"/>
  <c r="E283" i="96"/>
  <c r="E13" i="96"/>
  <c r="E221" i="96"/>
  <c r="E471" i="96"/>
  <c r="E822" i="96"/>
  <c r="E1021" i="96"/>
  <c r="D231" i="96"/>
  <c r="D651" i="96"/>
  <c r="D1158" i="96"/>
  <c r="D147" i="96"/>
  <c r="D422" i="96"/>
  <c r="D785" i="96"/>
  <c r="D976" i="96"/>
  <c r="D1130" i="96"/>
</calcChain>
</file>

<file path=xl/comments1.xml><?xml version="1.0" encoding="utf-8"?>
<comments xmlns="http://schemas.openxmlformats.org/spreadsheetml/2006/main">
  <authors>
    <author>Corey Weisser</author>
  </authors>
  <commentList>
    <comment ref="U3" authorId="0" shape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AH3" authorId="0" shape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AJ3" authorId="0" shape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</commentList>
</comments>
</file>

<file path=xl/sharedStrings.xml><?xml version="1.0" encoding="utf-8"?>
<sst xmlns="http://schemas.openxmlformats.org/spreadsheetml/2006/main" count="21631" uniqueCount="5404">
  <si>
    <t>Bautista, Jose</t>
  </si>
  <si>
    <t>.700 -.774</t>
  </si>
  <si>
    <t>Arredondo, Jose</t>
  </si>
  <si>
    <t>Span, Denard</t>
  </si>
  <si>
    <t>Aviles, Mike</t>
  </si>
  <si>
    <t>Lynn, Lance</t>
  </si>
  <si>
    <t>1,F3-3.6M</t>
  </si>
  <si>
    <t>Crow, Aaron</t>
  </si>
  <si>
    <t>Parra, Gerardo</t>
  </si>
  <si>
    <t>Revere, Ben</t>
  </si>
  <si>
    <t>Frazier, Todd</t>
  </si>
  <si>
    <t>H</t>
  </si>
  <si>
    <t>Brian Budzyn</t>
  </si>
  <si>
    <t>Dunn, Mike</t>
  </si>
  <si>
    <t>Lucroy, Jonathan</t>
  </si>
  <si>
    <t>300 -399</t>
  </si>
  <si>
    <t>400 -499</t>
  </si>
  <si>
    <t>200 -299</t>
  </si>
  <si>
    <t>Giambi, Jason</t>
  </si>
  <si>
    <t>ORDER</t>
  </si>
  <si>
    <t>Camden Yards</t>
  </si>
  <si>
    <t>Consult Strat's ballpark listings for Baltimore's ballpark dimensions.</t>
  </si>
  <si>
    <t>Mansfield Park</t>
  </si>
  <si>
    <t>7/7</t>
  </si>
  <si>
    <t>d'Arnaud, Travis</t>
  </si>
  <si>
    <t>Cuddyer, Michael</t>
  </si>
  <si>
    <t>3,L4-16M</t>
  </si>
  <si>
    <t>Jim Bodnar</t>
  </si>
  <si>
    <t>5-13</t>
  </si>
  <si>
    <t>1-13</t>
  </si>
  <si>
    <t>14-18</t>
  </si>
  <si>
    <t>DOCUMENT DATE</t>
  </si>
  <si>
    <t>Wayne Foulke</t>
  </si>
  <si>
    <t>*** minimum raise</t>
  </si>
  <si>
    <t>Blanton, Joe</t>
  </si>
  <si>
    <t>Y4</t>
  </si>
  <si>
    <t>threshold is reached in one full ML season</t>
  </si>
  <si>
    <t>500 - up</t>
  </si>
  <si>
    <t>Gorzelanny, Tom</t>
  </si>
  <si>
    <t>Consult Strat's ballpark listings for Arizona's ballpark dimensions.</t>
  </si>
  <si>
    <t>100 -149</t>
  </si>
  <si>
    <t>75 -100</t>
  </si>
  <si>
    <t>30 - 74</t>
  </si>
  <si>
    <t>Virginia Patriots</t>
  </si>
  <si>
    <t>Mays 3</t>
  </si>
  <si>
    <t>0.00 -3.74</t>
  </si>
  <si>
    <t>3.75 -4.49</t>
  </si>
  <si>
    <t>Colvin, Tyler</t>
  </si>
  <si>
    <t>Durbin, Chad</t>
  </si>
  <si>
    <t>Kemp, Matt</t>
  </si>
  <si>
    <t>4,F4-24M</t>
  </si>
  <si>
    <t>Mansfield Mounties</t>
  </si>
  <si>
    <t>Santa Barbara Quakes</t>
  </si>
  <si>
    <t>San Bernardino Stampede</t>
  </si>
  <si>
    <t>Buckeye Eclipse</t>
  </si>
  <si>
    <t>Rivendell Knights</t>
  </si>
  <si>
    <t>Yearly Stipend</t>
  </si>
  <si>
    <t>5,F5-8.25M</t>
  </si>
  <si>
    <t xml:space="preserve">  * player remains in Yr 0 until the 100 PA/30(20) IP</t>
  </si>
  <si>
    <t>2,F2-1.25M</t>
  </si>
  <si>
    <t>Romo, Sergio</t>
  </si>
  <si>
    <t>BACKUP STATISTICIAN</t>
  </si>
  <si>
    <t>DRAFT COORDINATOR</t>
  </si>
  <si>
    <t>FREE AGENCY CONDUCTOR</t>
  </si>
  <si>
    <t>2010 TRX #19</t>
  </si>
  <si>
    <t>2007 TRX #55</t>
  </si>
  <si>
    <t>2009 TRX #10</t>
  </si>
  <si>
    <t>Gomes, Jonny</t>
  </si>
  <si>
    <t>Escobar, Alcides</t>
  </si>
  <si>
    <t>Dominguez, Matt</t>
  </si>
  <si>
    <t>Werth, Jayson</t>
  </si>
  <si>
    <t>Dunn, Adam</t>
  </si>
  <si>
    <t>3,F3-1.2M</t>
  </si>
  <si>
    <t>2,F3-1.2M</t>
  </si>
  <si>
    <t>Exe</t>
  </si>
  <si>
    <t>Johnson, Kelly</t>
  </si>
  <si>
    <t>Samardzija, Jeff</t>
  </si>
  <si>
    <t>Hellickson, Jeremy</t>
  </si>
  <si>
    <t>Porcello, Rick</t>
  </si>
  <si>
    <t>Hamilton, Josh</t>
  </si>
  <si>
    <t>Moustakas, Mike</t>
  </si>
  <si>
    <t>Cueto, Johnny</t>
  </si>
  <si>
    <t>Heyward, Jason</t>
  </si>
  <si>
    <t>Exeter</t>
  </si>
  <si>
    <t>Alewives</t>
  </si>
  <si>
    <t>WEBSITE COORDINATOR</t>
  </si>
  <si>
    <t>Free Agency</t>
  </si>
  <si>
    <t>TEAM ROSTER</t>
  </si>
  <si>
    <t>Holliday, Matt</t>
  </si>
  <si>
    <t>Morrow, Brandon</t>
  </si>
  <si>
    <t>Player</t>
  </si>
  <si>
    <t>Wainwright, Adam</t>
  </si>
  <si>
    <t>Latos, Mat</t>
  </si>
  <si>
    <t>4,F5-33.5M</t>
  </si>
  <si>
    <t>5,F5-33.5M</t>
  </si>
  <si>
    <t>Pence, Hunter</t>
  </si>
  <si>
    <t>Miller, Andrew</t>
  </si>
  <si>
    <t>Rasmus, Colby</t>
  </si>
  <si>
    <t>Kennedy, Ian</t>
  </si>
  <si>
    <t>Price, David</t>
  </si>
  <si>
    <t>Johnson, Chris</t>
  </si>
  <si>
    <t>Chapman, Aroldis</t>
  </si>
  <si>
    <t>Sale, Chris</t>
  </si>
  <si>
    <t>Jay, Jon</t>
  </si>
  <si>
    <t>Jaso, John</t>
  </si>
  <si>
    <t>Player's Decision</t>
  </si>
  <si>
    <t>Extensions</t>
  </si>
  <si>
    <t>Garza, Matt</t>
  </si>
  <si>
    <t>Ellsbury, Jacoby</t>
  </si>
  <si>
    <t>Cabrera, Asdrubal</t>
  </si>
  <si>
    <t>Arencibia, J.P.</t>
  </si>
  <si>
    <t>Longoria, Evan</t>
  </si>
  <si>
    <t>Mike Bardos</t>
  </si>
  <si>
    <t>Tillman, Chris</t>
  </si>
  <si>
    <t>11-16</t>
  </si>
  <si>
    <t>20</t>
  </si>
  <si>
    <t>Ramirez, Hanley</t>
  </si>
  <si>
    <t>Davidson, Matt</t>
  </si>
  <si>
    <t>Tomlin, Josh</t>
  </si>
  <si>
    <t>Frieri, Ernesto</t>
  </si>
  <si>
    <t>Trumbo, Mark</t>
  </si>
  <si>
    <t>Duda, Lucas</t>
  </si>
  <si>
    <t>Descalso, Daniel</t>
  </si>
  <si>
    <t>Nava, Daniel</t>
  </si>
  <si>
    <t>Ellis, A.J.</t>
  </si>
  <si>
    <t>Plouffe, Trevor</t>
  </si>
  <si>
    <t>Barney, Darwin</t>
  </si>
  <si>
    <t>Nunez, Eduardo</t>
  </si>
  <si>
    <t>Gomez, Jeanmar</t>
  </si>
  <si>
    <t>Stassi, Max</t>
  </si>
  <si>
    <t>Sogard, Eric</t>
  </si>
  <si>
    <t>Bradley, Jackie</t>
  </si>
  <si>
    <t>Wil</t>
  </si>
  <si>
    <t>Asp</t>
  </si>
  <si>
    <t>1-3</t>
  </si>
  <si>
    <t>Jackie Robinson Field</t>
  </si>
  <si>
    <t>3,F4-7M</t>
  </si>
  <si>
    <t>2010 TRX #10</t>
  </si>
  <si>
    <t>2007 TRX #3</t>
  </si>
  <si>
    <t>2009 TRX #31</t>
  </si>
  <si>
    <t>2009 TRX #15</t>
  </si>
  <si>
    <t>2010 TRX #92</t>
  </si>
  <si>
    <t>Hanrahan, Joel</t>
  </si>
  <si>
    <t>Hannahan, Jack</t>
  </si>
  <si>
    <t>Headley, Chase</t>
  </si>
  <si>
    <t>2010 TRX #91</t>
  </si>
  <si>
    <t>2009 TRX #81</t>
  </si>
  <si>
    <t>2009 TRX #69</t>
  </si>
  <si>
    <t>2006 TRX #135</t>
  </si>
  <si>
    <t>2008 TRX #19</t>
  </si>
  <si>
    <t>2009 TRX #41</t>
  </si>
  <si>
    <t>McCarthy, Brandon</t>
  </si>
  <si>
    <t>Palm Harbor Sand Cranes</t>
  </si>
  <si>
    <t>Floyd, Gavin</t>
  </si>
  <si>
    <t>Kazmir, Scott</t>
  </si>
  <si>
    <t>Freeman, Freddie</t>
  </si>
  <si>
    <t>Minor, Mike</t>
  </si>
  <si>
    <t>Tazawa, Junichi</t>
  </si>
  <si>
    <t>Borbon, Julio</t>
  </si>
  <si>
    <t>Harper, Bryce</t>
  </si>
  <si>
    <t>3,F3-5.4M</t>
  </si>
  <si>
    <t>STADIUM NAME</t>
  </si>
  <si>
    <t>WEATHER</t>
  </si>
  <si>
    <t>DAY</t>
  </si>
  <si>
    <t>Matt Wright</t>
  </si>
  <si>
    <t>DeJesus, David</t>
  </si>
  <si>
    <t>Uribe, Juan</t>
  </si>
  <si>
    <t>Axford, John</t>
  </si>
  <si>
    <t>Dobbs, Greg</t>
  </si>
  <si>
    <t>Dickey, R.A.</t>
  </si>
  <si>
    <t>Balfour, Grant</t>
  </si>
  <si>
    <t>2016 Contract</t>
  </si>
  <si>
    <t>BW Team</t>
  </si>
  <si>
    <t>P</t>
  </si>
  <si>
    <t>(Greater value is cost of the extension)</t>
  </si>
  <si>
    <t>Rene Custeau</t>
  </si>
  <si>
    <t>Hardy, J.J.</t>
  </si>
  <si>
    <t>Denofria, Chris</t>
  </si>
  <si>
    <t>Owner's decision***</t>
  </si>
  <si>
    <t>Owner</t>
  </si>
  <si>
    <t>1 - 2</t>
  </si>
  <si>
    <t>1 - 6</t>
  </si>
  <si>
    <t>1 - 10</t>
  </si>
  <si>
    <t>1 - 14</t>
  </si>
  <si>
    <t>1 - 16</t>
  </si>
  <si>
    <t>1 - 18</t>
  </si>
  <si>
    <t>19 - 20</t>
  </si>
  <si>
    <t>17 - 20</t>
  </si>
  <si>
    <t>15 - 20</t>
  </si>
  <si>
    <t>11 - 20</t>
  </si>
  <si>
    <t>7 - 20</t>
  </si>
  <si>
    <t>3 - 20</t>
  </si>
  <si>
    <t>1,F2-1.2M</t>
  </si>
  <si>
    <t>2,F2-1.2M</t>
  </si>
  <si>
    <t>Steve Lockney</t>
  </si>
  <si>
    <t>Steve Maljian</t>
  </si>
  <si>
    <t>Tim Rock</t>
  </si>
  <si>
    <t>Tom Fish</t>
  </si>
  <si>
    <t>Don Herklotz</t>
  </si>
  <si>
    <t>Ray Cappocchi</t>
  </si>
  <si>
    <t>Hogan's Heroes</t>
  </si>
  <si>
    <t>Maryland Munders</t>
  </si>
  <si>
    <t>Scherzer, Max</t>
  </si>
  <si>
    <t>Walden, Jordan</t>
  </si>
  <si>
    <t>Tulowitzki, Troy</t>
  </si>
  <si>
    <t>Cash</t>
  </si>
  <si>
    <t>2011 TRX #25</t>
  </si>
  <si>
    <t>2011 TRX #14</t>
  </si>
  <si>
    <t>2011 TRX #18</t>
  </si>
  <si>
    <t>15-20</t>
  </si>
  <si>
    <t>Kevin Kolb</t>
  </si>
  <si>
    <t>Team</t>
  </si>
  <si>
    <t>1-10</t>
  </si>
  <si>
    <t>11-17</t>
  </si>
  <si>
    <t>16/3</t>
  </si>
  <si>
    <t>15/2</t>
  </si>
  <si>
    <t>Davis, Rajai</t>
  </si>
  <si>
    <t>1,F3-1M</t>
  </si>
  <si>
    <t>3,F3-1M</t>
  </si>
  <si>
    <t>2,F3-1M</t>
  </si>
  <si>
    <t>Dave Silverberg</t>
  </si>
  <si>
    <t>Waukesha Keglers</t>
  </si>
  <si>
    <t>Exeter Alewifes</t>
  </si>
  <si>
    <t>Lake Zurich Stingrays</t>
  </si>
  <si>
    <t>Ianetta, Chris</t>
  </si>
  <si>
    <t>Andrus, Elvis</t>
  </si>
  <si>
    <t>Hochevar, Luke</t>
  </si>
  <si>
    <t>Bowden, Michael</t>
  </si>
  <si>
    <t>Buchholz, Clay</t>
  </si>
  <si>
    <t>Palo Alto Robber Barons</t>
  </si>
  <si>
    <t>Aaron 1</t>
  </si>
  <si>
    <t>Ruth 6</t>
  </si>
  <si>
    <t>Williamsburg Burgesses</t>
  </si>
  <si>
    <t>Ruth 4</t>
  </si>
  <si>
    <t>New York Metz</t>
  </si>
  <si>
    <t>Aaron 3</t>
  </si>
  <si>
    <t>Taggart Titans</t>
  </si>
  <si>
    <t>Cobb 3</t>
  </si>
  <si>
    <t>South Range Mariners</t>
  </si>
  <si>
    <t>Cobb 5</t>
  </si>
  <si>
    <t>Mequon Keglers</t>
  </si>
  <si>
    <t>Cobb 1</t>
  </si>
  <si>
    <t>Silver Sluggers</t>
  </si>
  <si>
    <t>Mays 1</t>
  </si>
  <si>
    <t>Aspen Rainmakers</t>
  </si>
  <si>
    <t>Ruth 5</t>
  </si>
  <si>
    <t>Lafontaine Park Diamonds</t>
  </si>
  <si>
    <t>Aaron 2</t>
  </si>
  <si>
    <t>Drew, Stephen</t>
  </si>
  <si>
    <t>Mathis, Jeff</t>
  </si>
  <si>
    <t>Walker, Neil</t>
  </si>
  <si>
    <t>Kenon Carter</t>
  </si>
  <si>
    <t>7/10</t>
  </si>
  <si>
    <t>5-14</t>
  </si>
  <si>
    <t>3-12</t>
  </si>
  <si>
    <t>10-17</t>
  </si>
  <si>
    <t>Wrigley Field</t>
  </si>
  <si>
    <t>Fred Lambrecht</t>
  </si>
  <si>
    <t>Lenny Luchtefeld</t>
  </si>
  <si>
    <t>5.00 -5.49</t>
  </si>
  <si>
    <t>5.50 -5.99</t>
  </si>
  <si>
    <t>Doumit, Ryan</t>
  </si>
  <si>
    <t>Smith, Joe</t>
  </si>
  <si>
    <t>Feliz, Neftali</t>
  </si>
  <si>
    <t xml:space="preserve"># of </t>
  </si>
  <si>
    <t>6**</t>
  </si>
  <si>
    <t>5**</t>
  </si>
  <si>
    <t>4**</t>
  </si>
  <si>
    <t>Player Only</t>
  </si>
  <si>
    <t>Wieters, Matt</t>
  </si>
  <si>
    <t>Cain, Lorenzo</t>
  </si>
  <si>
    <t>O P S</t>
  </si>
  <si>
    <t>ERA</t>
  </si>
  <si>
    <t>Plum Island</t>
  </si>
  <si>
    <t>Greenheads</t>
  </si>
  <si>
    <t>Waikiki</t>
  </si>
  <si>
    <t>Rabbits</t>
  </si>
  <si>
    <t>Wai</t>
  </si>
  <si>
    <t>200 - up</t>
  </si>
  <si>
    <t>150 -199</t>
  </si>
  <si>
    <t>Upton, Justin</t>
  </si>
  <si>
    <t>Lind, Adam</t>
  </si>
  <si>
    <t>Peralta, Jhonny</t>
  </si>
  <si>
    <t>2,X2-10M</t>
  </si>
  <si>
    <t>Doug Beebe</t>
  </si>
  <si>
    <t>Peavy, Jake</t>
  </si>
  <si>
    <t>Perez, Oliver</t>
  </si>
  <si>
    <t>Consult Strat's ballpark listings for Philadelphia's ballpark dimensions.</t>
  </si>
  <si>
    <t>Lumberjack Coliseum</t>
  </si>
  <si>
    <t>Ortiz, David</t>
  </si>
  <si>
    <t>Chris Blake</t>
  </si>
  <si>
    <t>2011 TRX #53</t>
  </si>
  <si>
    <t>Ziegler, Brad</t>
  </si>
  <si>
    <t>Prado, Martin</t>
  </si>
  <si>
    <t>Johnson, Jim</t>
  </si>
  <si>
    <t>Gardner, Brett</t>
  </si>
  <si>
    <t>Murphy, Daniel</t>
  </si>
  <si>
    <t>Villanueva, Carlos</t>
  </si>
  <si>
    <t>Ross, David</t>
  </si>
  <si>
    <t>Pete Blake</t>
  </si>
  <si>
    <t>Bastardo, Antonio</t>
  </si>
  <si>
    <t>Greene, Tyler</t>
  </si>
  <si>
    <t>Carp, Mike</t>
  </si>
  <si>
    <t>Y2*</t>
  </si>
  <si>
    <t>Y1*</t>
  </si>
  <si>
    <t>Hairston, Scott</t>
  </si>
  <si>
    <t>9-15</t>
  </si>
  <si>
    <t>14-20</t>
  </si>
  <si>
    <t>19-20</t>
  </si>
  <si>
    <t>10/10</t>
  </si>
  <si>
    <t>Francoeur, Jeff</t>
  </si>
  <si>
    <t>2,F3-1.002M</t>
  </si>
  <si>
    <t>3,F3-1.002M</t>
  </si>
  <si>
    <t>Smoak, Justin</t>
  </si>
  <si>
    <t>Anderson, Brett</t>
  </si>
  <si>
    <t>Parker, Jarrod</t>
  </si>
  <si>
    <t>Jackson, Austin</t>
  </si>
  <si>
    <t>Cabrera, Miguel</t>
  </si>
  <si>
    <t>Burnett, Sean</t>
  </si>
  <si>
    <t>1.1 * CAS</t>
  </si>
  <si>
    <t>Date</t>
  </si>
  <si>
    <t>2008 Draft</t>
  </si>
  <si>
    <t>ARBITRATION JUDGE</t>
  </si>
  <si>
    <t>Morse, Mike</t>
  </si>
  <si>
    <t>Michael Swanson</t>
  </si>
  <si>
    <t>2008 TRX #29</t>
  </si>
  <si>
    <t>2009 TRX #82</t>
  </si>
  <si>
    <t>5-12</t>
  </si>
  <si>
    <t>15-19</t>
  </si>
  <si>
    <t>Moreland, Mitch</t>
  </si>
  <si>
    <t>Ceda, Jose</t>
  </si>
  <si>
    <t>Gee, Dillon</t>
  </si>
  <si>
    <t>Adams, Mike</t>
  </si>
  <si>
    <t>3,F3-7.5M</t>
  </si>
  <si>
    <t>Beckham, Gordon</t>
  </si>
  <si>
    <t>Morrison, Logan</t>
  </si>
  <si>
    <t>Holland, Derek</t>
  </si>
  <si>
    <t>Huff, David</t>
  </si>
  <si>
    <t>Castro, Jason</t>
  </si>
  <si>
    <t>Montero, Jesus</t>
  </si>
  <si>
    <t>Blanks, Kyle</t>
  </si>
  <si>
    <t>Flores, Wilmer</t>
  </si>
  <si>
    <t>Perez, Martin</t>
  </si>
  <si>
    <t>Ackley, Dustin</t>
  </si>
  <si>
    <t>Lawrie, Brett</t>
  </si>
  <si>
    <t>Belt, Brandon</t>
  </si>
  <si>
    <t>Machado, Manny</t>
  </si>
  <si>
    <t>Taillon, Jameson</t>
  </si>
  <si>
    <t>Mesoraco, Devin</t>
  </si>
  <si>
    <t>Singleton, Jonathan</t>
  </si>
  <si>
    <t>Kipnis, Jason</t>
  </si>
  <si>
    <t>Duffy, Danny</t>
  </si>
  <si>
    <t>Archer, Chris</t>
  </si>
  <si>
    <t>Franklin, Nick</t>
  </si>
  <si>
    <t>Hamilton, Billy</t>
  </si>
  <si>
    <t>Delgado, Randall</t>
  </si>
  <si>
    <t>Sanchez, Gary</t>
  </si>
  <si>
    <t>Cosart, Jarred</t>
  </si>
  <si>
    <t>Cox, Zack</t>
  </si>
  <si>
    <t>Segura, Jean</t>
  </si>
  <si>
    <t>Skaggs, Tyler</t>
  </si>
  <si>
    <t>Arenado, Nolan</t>
  </si>
  <si>
    <t>Grandal, Yasmani</t>
  </si>
  <si>
    <t>Castellanos, Nick</t>
  </si>
  <si>
    <t>Pomeranz, Drew</t>
  </si>
  <si>
    <t>Lee, Zach</t>
  </si>
  <si>
    <t>Sale, Josh</t>
  </si>
  <si>
    <t>Yelich, Christian</t>
  </si>
  <si>
    <t>Arcia, Oswaldo</t>
  </si>
  <si>
    <t>Owings, Chris</t>
  </si>
  <si>
    <t>Hoover, J.J.</t>
  </si>
  <si>
    <t>Choice, Michael</t>
  </si>
  <si>
    <t>Jungmann, Taylor</t>
  </si>
  <si>
    <t>de la Rosa, Rubby</t>
  </si>
  <si>
    <t>Gose, Anthony</t>
  </si>
  <si>
    <t>Erlin, Robbie</t>
  </si>
  <si>
    <t>Springer, George</t>
  </si>
  <si>
    <t>Harvey, Matt</t>
  </si>
  <si>
    <t>Cozart, Zack</t>
  </si>
  <si>
    <t>Chatwood, Tyler</t>
  </si>
  <si>
    <t>Gray, Sonny</t>
  </si>
  <si>
    <t>Villar, Jonathan</t>
  </si>
  <si>
    <t>Susac, Andrew</t>
  </si>
  <si>
    <t>Cowart, Kaleb</t>
  </si>
  <si>
    <t>Hultzen, Danny</t>
  </si>
  <si>
    <t>Pollock, A.J.</t>
  </si>
  <si>
    <t>LeCure, Sam</t>
  </si>
  <si>
    <t>2011 Draft</t>
  </si>
  <si>
    <t>4,L5-14M</t>
  </si>
  <si>
    <t>3,L5-14M</t>
  </si>
  <si>
    <t>17-20</t>
  </si>
  <si>
    <t>Utley, Chase</t>
  </si>
  <si>
    <t>Morneau, Justin</t>
  </si>
  <si>
    <t>Mauer, Joe</t>
  </si>
  <si>
    <t>Rodriguez, Sean</t>
  </si>
  <si>
    <t>Snider, Travis</t>
  </si>
  <si>
    <t>Conger, Hank</t>
  </si>
  <si>
    <t>Carpenter, Chris</t>
  </si>
  <si>
    <t>Hunter, Torii</t>
  </si>
  <si>
    <t>San Jose Tasmanian Devils</t>
  </si>
  <si>
    <t>Butler, Billy</t>
  </si>
  <si>
    <t>Suzuki, Ichiro</t>
  </si>
  <si>
    <t>2007 Draft</t>
  </si>
  <si>
    <t>(minimum contract)</t>
  </si>
  <si>
    <t>Total</t>
  </si>
  <si>
    <t>Cost</t>
  </si>
  <si>
    <t>Annual</t>
  </si>
  <si>
    <t>Note</t>
  </si>
  <si>
    <t>2,F4-4M</t>
  </si>
  <si>
    <t>3,F4-4M</t>
  </si>
  <si>
    <t>4,F4-4M</t>
  </si>
  <si>
    <t>2009 Draft</t>
  </si>
  <si>
    <t>free agent</t>
  </si>
  <si>
    <t>Fox River Field</t>
  </si>
  <si>
    <t>1-6</t>
  </si>
  <si>
    <t>7-12</t>
  </si>
  <si>
    <t>1,F4-6M</t>
  </si>
  <si>
    <t>2,F4-6M</t>
  </si>
  <si>
    <t>3,F4-6M</t>
  </si>
  <si>
    <t>4,F4-6M</t>
  </si>
  <si>
    <t>Brantley, Michael</t>
  </si>
  <si>
    <t>Flowers, Tyler</t>
  </si>
  <si>
    <t>Rosario, Wilin</t>
  </si>
  <si>
    <t>Bourjos, Peter</t>
  </si>
  <si>
    <t>Freese, David</t>
  </si>
  <si>
    <t>Pineda, Michael</t>
  </si>
  <si>
    <t>Montgomery, Mike</t>
  </si>
  <si>
    <t>4,F4-7M</t>
  </si>
  <si>
    <t>Anthill Stadium</t>
  </si>
  <si>
    <t>BRASSWORLD BALLPARK LAYOUTS</t>
  </si>
  <si>
    <t>1-14</t>
  </si>
  <si>
    <t>Lohse, Kyle</t>
  </si>
  <si>
    <t>Alaska</t>
  </si>
  <si>
    <t>Hot Stoves</t>
  </si>
  <si>
    <t>Ala</t>
  </si>
  <si>
    <t>Tundra Field</t>
  </si>
  <si>
    <t>1-9</t>
  </si>
  <si>
    <t>13/15</t>
  </si>
  <si>
    <t>Consult Strat's ballpark listings for New York Met's ballpark dimensions.</t>
  </si>
  <si>
    <t>Patriot Park in Virginia</t>
  </si>
  <si>
    <t>Avila, Alex</t>
  </si>
  <si>
    <t>Gregerson, Luke</t>
  </si>
  <si>
    <t>Greinke, Zack</t>
  </si>
  <si>
    <t>Belisle, Matt</t>
  </si>
  <si>
    <t>Chelsea</t>
  </si>
  <si>
    <t>Chelsea Fire</t>
  </si>
  <si>
    <t>Mansfield</t>
  </si>
  <si>
    <t>Mounties</t>
  </si>
  <si>
    <t>Man</t>
  </si>
  <si>
    <t>Fowler, Dexter</t>
  </si>
  <si>
    <t>5,F5-15.5M</t>
  </si>
  <si>
    <t>Badenhop, Burke</t>
  </si>
  <si>
    <t>Chacin, Jhoulys</t>
  </si>
  <si>
    <t>Paolo Passarello</t>
  </si>
  <si>
    <t>Ray Martin</t>
  </si>
  <si>
    <t>Rob Foulke</t>
  </si>
  <si>
    <t>Sean Brit</t>
  </si>
  <si>
    <t>Stefan Feurherdt</t>
  </si>
  <si>
    <t>Stephen Pope</t>
  </si>
  <si>
    <t>Rios, Alexis</t>
  </si>
  <si>
    <t>Exeter Field</t>
  </si>
  <si>
    <t>Consult Strat's ballpark listings for Cincinnati's ballpark dimensions.</t>
  </si>
  <si>
    <t>Hoboken Ballpark</t>
  </si>
  <si>
    <t>Halladay, Roy</t>
  </si>
  <si>
    <t>Zimmerman, Ryan</t>
  </si>
  <si>
    <t>Y3</t>
  </si>
  <si>
    <t>Maybin, Cameron</t>
  </si>
  <si>
    <t>Jackson, Edwin</t>
  </si>
  <si>
    <t>Gordon, Alex</t>
  </si>
  <si>
    <t>1,F3-1.5M</t>
  </si>
  <si>
    <t>3,F3-1.5M</t>
  </si>
  <si>
    <t>Safeco Field</t>
  </si>
  <si>
    <t>De Aza, Alejandro</t>
  </si>
  <si>
    <t>South Range</t>
  </si>
  <si>
    <t>Current Contract</t>
  </si>
  <si>
    <t>Robert Smith</t>
  </si>
  <si>
    <t>Lester, Jon</t>
  </si>
  <si>
    <t>Janssen, Casey</t>
  </si>
  <si>
    <t>Danks, John</t>
  </si>
  <si>
    <t>Ben and Jacob Weisser</t>
  </si>
  <si>
    <t>Todd Ebert</t>
  </si>
  <si>
    <t>Tampa Bay Bravos</t>
  </si>
  <si>
    <t>Torrington Trumpeteers</t>
  </si>
  <si>
    <t>Reyes, Jose</t>
  </si>
  <si>
    <t>2,F2-2.2M</t>
  </si>
  <si>
    <t>Consult Strat's ballpark listings for Chicago Cub's ballpark dimensions.</t>
  </si>
  <si>
    <t>3,F3-2.1M</t>
  </si>
  <si>
    <t>Feldman, Scott</t>
  </si>
  <si>
    <t>Jimenez, Ubaldo</t>
  </si>
  <si>
    <t>de la Rosa, Jorge</t>
  </si>
  <si>
    <t>Davis, Wade</t>
  </si>
  <si>
    <t>New York</t>
  </si>
  <si>
    <t>Metz</t>
  </si>
  <si>
    <t>1,F2-1.25M</t>
  </si>
  <si>
    <t>100 -199</t>
  </si>
  <si>
    <t xml:space="preserve">Decker, Jaff </t>
  </si>
  <si>
    <t>Bumgarner, Madison</t>
  </si>
  <si>
    <t>Strasburg, Stephen</t>
  </si>
  <si>
    <t>Posey, Buster</t>
  </si>
  <si>
    <t>Mike Forsyth</t>
  </si>
  <si>
    <t>Los Angeles</t>
  </si>
  <si>
    <t>Outlaws</t>
  </si>
  <si>
    <t>Molina, Yadier</t>
  </si>
  <si>
    <t>West Oakland</t>
  </si>
  <si>
    <t>APR/MAY/SEP/OCT</t>
  </si>
  <si>
    <t>JUN/JUL/AUG</t>
  </si>
  <si>
    <t>Gutierrez, Franklin</t>
  </si>
  <si>
    <t>Dotel, Octavio</t>
  </si>
  <si>
    <t>Guthrie, Jeremy</t>
  </si>
  <si>
    <t>Buck, John</t>
  </si>
  <si>
    <t>FRANCHISE</t>
  </si>
  <si>
    <t>W</t>
  </si>
  <si>
    <t>L</t>
  </si>
  <si>
    <t>PCT</t>
  </si>
  <si>
    <t>Ruth 1</t>
  </si>
  <si>
    <t>Plum Island Greenheads</t>
  </si>
  <si>
    <t>Ruth 3</t>
  </si>
  <si>
    <t>Hoboken Bums</t>
  </si>
  <si>
    <t>Ruth 2</t>
  </si>
  <si>
    <t>Gotham City Gargoyles</t>
  </si>
  <si>
    <t>Mays 5</t>
  </si>
  <si>
    <t>Montreal McGaffigans</t>
  </si>
  <si>
    <t>Mays 4</t>
  </si>
  <si>
    <t>Northwoods Moose</t>
  </si>
  <si>
    <t>Aaron 5</t>
  </si>
  <si>
    <t>Affeldt, Jeremy</t>
  </si>
  <si>
    <t>Hensley, Clay</t>
  </si>
  <si>
    <t>Hob</t>
  </si>
  <si>
    <t>Ellis, Mark</t>
  </si>
  <si>
    <t>Bruton Parish Commons</t>
  </si>
  <si>
    <t>Jennings, Desmond</t>
  </si>
  <si>
    <t>Masterson, Justin</t>
  </si>
  <si>
    <t>AL Ruth</t>
  </si>
  <si>
    <t>NL Aaron</t>
  </si>
  <si>
    <t>NL Mays</t>
  </si>
  <si>
    <t>Bedard, Erik</t>
  </si>
  <si>
    <t>Banuelos, Manny</t>
  </si>
  <si>
    <t>Davis, Ike</t>
  </si>
  <si>
    <t>Craig, Allen</t>
  </si>
  <si>
    <t>Tejada, Ruben</t>
  </si>
  <si>
    <t>Viciedo, Dayan</t>
  </si>
  <si>
    <t>Wood, Travis</t>
  </si>
  <si>
    <t>Chisenhall, Lonnie</t>
  </si>
  <si>
    <t>Leake, Mike</t>
  </si>
  <si>
    <t>10/0</t>
  </si>
  <si>
    <t>14/1</t>
  </si>
  <si>
    <t>18/2</t>
  </si>
  <si>
    <t>Hoboken</t>
  </si>
  <si>
    <t>Bums</t>
  </si>
  <si>
    <t>Young, Delmon</t>
  </si>
  <si>
    <t>Rollins, Jimmy</t>
  </si>
  <si>
    <t>Capuano, Chris</t>
  </si>
  <si>
    <t>Gonzalez, Alex</t>
  </si>
  <si>
    <t>Colon, Bartolo</t>
  </si>
  <si>
    <t>Mark Lentz</t>
  </si>
  <si>
    <t>Detail</t>
  </si>
  <si>
    <t>Type</t>
  </si>
  <si>
    <t>Morales, Kendry</t>
  </si>
  <si>
    <t>14/14</t>
  </si>
  <si>
    <t>1-8</t>
  </si>
  <si>
    <t>1-5</t>
  </si>
  <si>
    <t>Hicks, Aaron</t>
  </si>
  <si>
    <t>Santana, Carlos</t>
  </si>
  <si>
    <t>2,F5-8M</t>
  </si>
  <si>
    <t>3,F5-8M</t>
  </si>
  <si>
    <t>4,F5-8M</t>
  </si>
  <si>
    <t>5,F5-8M</t>
  </si>
  <si>
    <t>Markakis, Nick</t>
  </si>
  <si>
    <t>3,F3-2.7M</t>
  </si>
  <si>
    <t>Wright, David</t>
  </si>
  <si>
    <t>Escobar, Yunel</t>
  </si>
  <si>
    <t>San Jose</t>
  </si>
  <si>
    <t>Tasmanian Devils</t>
  </si>
  <si>
    <t>SJ</t>
  </si>
  <si>
    <t>12/2</t>
  </si>
  <si>
    <t>19/2</t>
  </si>
  <si>
    <t>14/4</t>
  </si>
  <si>
    <t>18/1</t>
  </si>
  <si>
    <t>16/6</t>
  </si>
  <si>
    <t>14/0</t>
  </si>
  <si>
    <t>Bruce, Jay</t>
  </si>
  <si>
    <t>Hamels, Cole</t>
  </si>
  <si>
    <t>3,F3-10.5M</t>
  </si>
  <si>
    <t>Daniel Valois</t>
  </si>
  <si>
    <t>Williamsburg</t>
  </si>
  <si>
    <t>2011 TRX #39</t>
  </si>
  <si>
    <t>Andover Huskies</t>
  </si>
  <si>
    <t>Haren, Dan</t>
  </si>
  <si>
    <t>Corey Weisser</t>
  </si>
  <si>
    <t>NIGHT</t>
  </si>
  <si>
    <t>SI (L/R)</t>
  </si>
  <si>
    <t>HR (L/R)</t>
  </si>
  <si>
    <t>GOOD</t>
  </si>
  <si>
    <t>1-7</t>
  </si>
  <si>
    <t>1-4</t>
  </si>
  <si>
    <t>1-12</t>
  </si>
  <si>
    <t>AVERAGE</t>
  </si>
  <si>
    <t>13-17</t>
  </si>
  <si>
    <t>BAD</t>
  </si>
  <si>
    <t>16-20</t>
  </si>
  <si>
    <t>LEAGUE POSITIONS</t>
  </si>
  <si>
    <t>1,F1-200k</t>
  </si>
  <si>
    <t>5,F5-43.75M</t>
  </si>
  <si>
    <t>4,F5-11.25M</t>
  </si>
  <si>
    <t>5,F5-11.25M</t>
  </si>
  <si>
    <t>15/18</t>
  </si>
  <si>
    <t>12/15</t>
  </si>
  <si>
    <t>10/12</t>
  </si>
  <si>
    <t>6/8</t>
  </si>
  <si>
    <t>Albers, Matt</t>
  </si>
  <si>
    <t>Casilla, Alexi</t>
  </si>
  <si>
    <t>Loney, James</t>
  </si>
  <si>
    <t>Detwiler, Ross</t>
  </si>
  <si>
    <t>9-20</t>
  </si>
  <si>
    <t>5-8</t>
  </si>
  <si>
    <t>6-14</t>
  </si>
  <si>
    <t>10/11</t>
  </si>
  <si>
    <t>8/9</t>
  </si>
  <si>
    <t>6/7</t>
  </si>
  <si>
    <t>3/5</t>
  </si>
  <si>
    <t>BANK BALANCE</t>
  </si>
  <si>
    <t>Factor</t>
  </si>
  <si>
    <t>(Contract Years Offered)</t>
  </si>
  <si>
    <t>1.15 * CAS</t>
  </si>
  <si>
    <t>1.2 * CAS</t>
  </si>
  <si>
    <t>Factor *</t>
  </si>
  <si>
    <t>Shields, James</t>
  </si>
  <si>
    <t>18-20</t>
  </si>
  <si>
    <t>1-20</t>
  </si>
  <si>
    <t>Davis, Chris</t>
  </si>
  <si>
    <t>Crawford, Carl</t>
  </si>
  <si>
    <t>Robertson, David</t>
  </si>
  <si>
    <t>Hanigan, Ryan</t>
  </si>
  <si>
    <t>O'Day, Darren</t>
  </si>
  <si>
    <t>Blevins, Jerry</t>
  </si>
  <si>
    <t>Bourn, Michael</t>
  </si>
  <si>
    <t>Brown, Andrew</t>
  </si>
  <si>
    <t>2011 TRX #22</t>
  </si>
  <si>
    <t>Downs, Scott</t>
  </si>
  <si>
    <t>Jansen, Kenley</t>
  </si>
  <si>
    <t>Jeffress, Jeremy</t>
  </si>
  <si>
    <t>Ogando, Alexi</t>
  </si>
  <si>
    <t>Nova, Ivan</t>
  </si>
  <si>
    <t>Beachy, Brandon</t>
  </si>
  <si>
    <t>Doubront, Felix</t>
  </si>
  <si>
    <t>Ross, Tyson</t>
  </si>
  <si>
    <t>Stubbs, Drew</t>
  </si>
  <si>
    <t>Francis, Jeff</t>
  </si>
  <si>
    <t>MM</t>
  </si>
  <si>
    <t>3,F3-2.4M</t>
  </si>
  <si>
    <t>Pos</t>
  </si>
  <si>
    <t>A</t>
  </si>
  <si>
    <t>Y1</t>
  </si>
  <si>
    <t>Y2</t>
  </si>
  <si>
    <t>Amount</t>
  </si>
  <si>
    <t>Bloomquist, Willie</t>
  </si>
  <si>
    <t>4.50 -4.99</t>
  </si>
  <si>
    <t>Ethier, Andre</t>
  </si>
  <si>
    <t>BRASSWORLD CURRENT MONEY &amp; DETAIL</t>
  </si>
  <si>
    <t>7/2</t>
  </si>
  <si>
    <t>9/9</t>
  </si>
  <si>
    <t>6/1</t>
  </si>
  <si>
    <t>Chris Metz</t>
  </si>
  <si>
    <t>Palo Alto</t>
  </si>
  <si>
    <t>Francisco, Juan</t>
  </si>
  <si>
    <t>Saunders, Michael</t>
  </si>
  <si>
    <t>Annadale Anteaters</t>
  </si>
  <si>
    <t>Aaron 6</t>
  </si>
  <si>
    <t>Port Richey Sand Cranes</t>
  </si>
  <si>
    <t>Cobb 6</t>
  </si>
  <si>
    <t>Waikiki Rabbits</t>
  </si>
  <si>
    <t>TOTAL</t>
  </si>
  <si>
    <t>OWNER</t>
  </si>
  <si>
    <t>Bill Galanis</t>
  </si>
  <si>
    <t>Bob Loose</t>
  </si>
  <si>
    <t>Clinton Hendricks</t>
  </si>
  <si>
    <t>Frank Blondeau</t>
  </si>
  <si>
    <t>Jay Scheer</t>
  </si>
  <si>
    <t>John Feola</t>
  </si>
  <si>
    <t>Georgia Satellites</t>
  </si>
  <si>
    <t>Aaron 4</t>
  </si>
  <si>
    <t>5/5</t>
  </si>
  <si>
    <t>16/13</t>
  </si>
  <si>
    <t>4,F4-8M</t>
  </si>
  <si>
    <t>Ayala, Luis</t>
  </si>
  <si>
    <t>Beltran, Carlos</t>
  </si>
  <si>
    <t>1-2</t>
  </si>
  <si>
    <t>Choo, Shin-Soo</t>
  </si>
  <si>
    <t>Bailey, Homer</t>
  </si>
  <si>
    <t>Bloomington Greeks</t>
  </si>
  <si>
    <t>Cobb 4</t>
  </si>
  <si>
    <t>Alaska Hot Stoves</t>
  </si>
  <si>
    <t>Cobb 2</t>
  </si>
  <si>
    <t>Greenville Black Sox</t>
  </si>
  <si>
    <t>Mays 6</t>
  </si>
  <si>
    <t>West Oakland Wolverines</t>
  </si>
  <si>
    <t>How Acquired</t>
  </si>
  <si>
    <t>TRANSACTIONS</t>
  </si>
  <si>
    <t>OCTOBER</t>
  </si>
  <si>
    <t>Martin, Russell</t>
  </si>
  <si>
    <t>Bank One Ballpark</t>
  </si>
  <si>
    <t>Virginia</t>
  </si>
  <si>
    <t>Patriots</t>
  </si>
  <si>
    <t>Vir</t>
  </si>
  <si>
    <t>1,F2-650k</t>
  </si>
  <si>
    <t>Parmelee, Chris</t>
  </si>
  <si>
    <t>Alvarez, Pedro</t>
  </si>
  <si>
    <t>3,F4-10M</t>
  </si>
  <si>
    <t>4,F4-10M</t>
  </si>
  <si>
    <t>MINORS</t>
  </si>
  <si>
    <t>DIV</t>
  </si>
  <si>
    <t>PEN</t>
  </si>
  <si>
    <t>BWS</t>
  </si>
  <si>
    <t>PLA</t>
  </si>
  <si>
    <t>POSTSEASON</t>
  </si>
  <si>
    <t>REG SEASON</t>
  </si>
  <si>
    <t>CHP</t>
  </si>
  <si>
    <t>Lowrie, Jed</t>
  </si>
  <si>
    <t>Proletarian Pastures</t>
  </si>
  <si>
    <t>9-14</t>
  </si>
  <si>
    <t>8-17</t>
  </si>
  <si>
    <t>* CAS is current annual salary</t>
  </si>
  <si>
    <t>Ryan, Brendan</t>
  </si>
  <si>
    <t>Bill Ziem</t>
  </si>
  <si>
    <t>Wolverines</t>
  </si>
  <si>
    <t>Rainmakers</t>
  </si>
  <si>
    <t>Gargoyles</t>
  </si>
  <si>
    <t>Burgesses</t>
  </si>
  <si>
    <t>Black Sox</t>
  </si>
  <si>
    <t>Bob Askin</t>
  </si>
  <si>
    <t>Fielder, Prince</t>
  </si>
  <si>
    <t>Cruz, Nelson R.</t>
  </si>
  <si>
    <t>Kinsler, Ian</t>
  </si>
  <si>
    <t>Pedroia, Dustin</t>
  </si>
  <si>
    <t>Dublin Gael Force</t>
  </si>
  <si>
    <t>Mays 2</t>
  </si>
  <si>
    <t>Consult Strat's ballpark listings for Seattle's ballpark dimensions.</t>
  </si>
  <si>
    <t>McCutchen, Andrew</t>
  </si>
  <si>
    <t>3,F3-6M</t>
  </si>
  <si>
    <t>2,F3-6M</t>
  </si>
  <si>
    <t xml:space="preserve">  ** if arbitration buyout option is chosen</t>
  </si>
  <si>
    <t>Rodriguez, Alex</t>
  </si>
  <si>
    <t>Crain, Jesse</t>
  </si>
  <si>
    <t>Cahill, Trevor</t>
  </si>
  <si>
    <t>Hanson, Tommy</t>
  </si>
  <si>
    <t>13-20</t>
  </si>
  <si>
    <t>2,F4-7.2M</t>
  </si>
  <si>
    <t>3,F4-7.2M</t>
  </si>
  <si>
    <t>4,F4-7.2M</t>
  </si>
  <si>
    <t>Getz, Chris</t>
  </si>
  <si>
    <t>Breslow, Craig</t>
  </si>
  <si>
    <t>Balance (Carried Forward)</t>
  </si>
  <si>
    <t>Arias, Joaquin</t>
  </si>
  <si>
    <t>5,L5-14M</t>
  </si>
  <si>
    <t>3,F4-8M</t>
  </si>
  <si>
    <t>Current Contracts</t>
  </si>
  <si>
    <t>Desmond, Ian</t>
  </si>
  <si>
    <t>Sanchez, Anibal</t>
  </si>
  <si>
    <t>Frandsen, Kevin</t>
  </si>
  <si>
    <t>Harrison, Matt</t>
  </si>
  <si>
    <t>Los Angeles Outlaws</t>
  </si>
  <si>
    <t>Kendrick, Kyle</t>
  </si>
  <si>
    <t>Uehara, Koji</t>
  </si>
  <si>
    <t>Thornton, Matt</t>
  </si>
  <si>
    <t>Broxton, Jonathan</t>
  </si>
  <si>
    <t>Martinez, Victor</t>
  </si>
  <si>
    <t>Result</t>
  </si>
  <si>
    <t>Minimum</t>
  </si>
  <si>
    <t>.850 -.924</t>
  </si>
  <si>
    <t>6.00 - up</t>
  </si>
  <si>
    <t>.925 - up</t>
  </si>
  <si>
    <t>.775 -.849</t>
  </si>
  <si>
    <t>.000 -.624</t>
  </si>
  <si>
    <t>2010 TRX #22</t>
  </si>
  <si>
    <t>Drabek, Kyle</t>
  </si>
  <si>
    <t>Bay, Jason</t>
  </si>
  <si>
    <t>2,F3-1.5M</t>
  </si>
  <si>
    <t>1,F2-500k</t>
  </si>
  <si>
    <t>Kershaw, Clayton</t>
  </si>
  <si>
    <t>Carrasco, Carlos</t>
  </si>
  <si>
    <t>Lincecum, Tim</t>
  </si>
  <si>
    <t>ROUND</t>
  </si>
  <si>
    <t>TEAM</t>
  </si>
  <si>
    <t>B</t>
  </si>
  <si>
    <t>Mujica, Edward</t>
  </si>
  <si>
    <t>Swisher, Nick</t>
  </si>
  <si>
    <t>Aspen</t>
  </si>
  <si>
    <t>Cabrera, Everth</t>
  </si>
  <si>
    <t>2011 TRX #6</t>
  </si>
  <si>
    <t>2011 TRX #11</t>
  </si>
  <si>
    <t>2011 TRX #12</t>
  </si>
  <si>
    <t>Judge's verdict</t>
  </si>
  <si>
    <t>Group</t>
  </si>
  <si>
    <t>All</t>
  </si>
  <si>
    <t xml:space="preserve">ARBITRATION </t>
  </si>
  <si>
    <t>Years</t>
  </si>
  <si>
    <t># of</t>
  </si>
  <si>
    <t>1,F3-12M</t>
  </si>
  <si>
    <t>3,F3-12M</t>
  </si>
  <si>
    <t>2,F3-12M</t>
  </si>
  <si>
    <t>Hernandez, Ramon</t>
  </si>
  <si>
    <t/>
  </si>
  <si>
    <t>Dr. David Dick</t>
  </si>
  <si>
    <t>Zimmermann, Jordan</t>
  </si>
  <si>
    <t>Eaton, Adam</t>
  </si>
  <si>
    <t>Keppinger, Jeff</t>
  </si>
  <si>
    <t>4,L4-16M</t>
  </si>
  <si>
    <t>Aybar, Erick</t>
  </si>
  <si>
    <t>Vargas, Jason</t>
  </si>
  <si>
    <t>2006 Draft</t>
  </si>
  <si>
    <t>Tony Cieszynski</t>
  </si>
  <si>
    <t>Pierzynski, A.J.</t>
  </si>
  <si>
    <t>Pujols, Albert</t>
  </si>
  <si>
    <t>Y5</t>
  </si>
  <si>
    <t>ARB-Y4</t>
  </si>
  <si>
    <t>The Ranch</t>
  </si>
  <si>
    <t>2,L5-14M</t>
  </si>
  <si>
    <t>Vaughn Nuest</t>
  </si>
  <si>
    <t>.625 -.699</t>
  </si>
  <si>
    <t>PITCHERS</t>
  </si>
  <si>
    <t>HITTERS</t>
  </si>
  <si>
    <t>(for players in 4-7 years if contract buyout option declined)</t>
  </si>
  <si>
    <t>Indefinite*</t>
  </si>
  <si>
    <t>11/6</t>
  </si>
  <si>
    <t>Greenville</t>
  </si>
  <si>
    <t>Henry Vance</t>
  </si>
  <si>
    <t>Gotham City</t>
  </si>
  <si>
    <t>Teixeira, Mark</t>
  </si>
  <si>
    <t>min</t>
  </si>
  <si>
    <t>Barajas, Rod</t>
  </si>
  <si>
    <t>7-14</t>
  </si>
  <si>
    <t>Robber Barons</t>
  </si>
  <si>
    <t>Burton, Jared</t>
  </si>
  <si>
    <t>2,F4-24M</t>
  </si>
  <si>
    <t>3,F4-24M</t>
  </si>
  <si>
    <t>Hunter, Tommy</t>
  </si>
  <si>
    <t>Betancourt, Yuniesky</t>
  </si>
  <si>
    <t>Cedeno, Ronny</t>
  </si>
  <si>
    <t>Atchison, Scott</t>
  </si>
  <si>
    <t>Lewis, Colby</t>
  </si>
  <si>
    <t>1,F2-810k</t>
  </si>
  <si>
    <t>2,F2-810k</t>
  </si>
  <si>
    <t>Toontown Rabbits</t>
  </si>
  <si>
    <t>Savannah Sand Gnats</t>
  </si>
  <si>
    <t>West Bend Rocks</t>
  </si>
  <si>
    <t>Abilene Longhorns</t>
  </si>
  <si>
    <t>Boston Braves</t>
  </si>
  <si>
    <t>REGULAR SEASON</t>
  </si>
  <si>
    <t>MONEY IN BANK</t>
  </si>
  <si>
    <t>Weaver, Jered</t>
  </si>
  <si>
    <t>Billingsley, Chad</t>
  </si>
  <si>
    <t>Elbert, Scott</t>
  </si>
  <si>
    <t>Jones, Adam</t>
  </si>
  <si>
    <t>Gonzalez, Gio</t>
  </si>
  <si>
    <t>Baltimore BaySox</t>
  </si>
  <si>
    <t>Santa Barbara Outlaws</t>
  </si>
  <si>
    <t>Portland Grays</t>
  </si>
  <si>
    <t>Donaldson, Josh</t>
  </si>
  <si>
    <t>Andino, Robert</t>
  </si>
  <si>
    <t>Dodgers Stadium</t>
  </si>
  <si>
    <t>2,F2-500k</t>
  </si>
  <si>
    <t>Jonah Keri</t>
  </si>
  <si>
    <t>Sandoval, Pablo</t>
  </si>
  <si>
    <t>Teheran, Julio</t>
  </si>
  <si>
    <t>Vizcaino, Arodys</t>
  </si>
  <si>
    <t>Cashner, Andrew</t>
  </si>
  <si>
    <t>Miller, Shelby</t>
  </si>
  <si>
    <t>Wheeler, Zack</t>
  </si>
  <si>
    <t>Font, Wilmer</t>
  </si>
  <si>
    <t>Norris, Derek</t>
  </si>
  <si>
    <t>Castro, Starlin</t>
  </si>
  <si>
    <t>Kimbrel, Craig</t>
  </si>
  <si>
    <t>Mejia, Jenrry</t>
  </si>
  <si>
    <t>Paxton, James</t>
  </si>
  <si>
    <t>Profar, Jurickson</t>
  </si>
  <si>
    <t>Espinosa, Danny</t>
  </si>
  <si>
    <t>Myers, Wil</t>
  </si>
  <si>
    <t>Sano, Miguel</t>
  </si>
  <si>
    <t>Rendon, Anthony</t>
  </si>
  <si>
    <t>Sanchez, Tony</t>
  </si>
  <si>
    <t>Rizzo, Anthony</t>
  </si>
  <si>
    <t>Spruill, Zeke</t>
  </si>
  <si>
    <t>Medlen, Kris</t>
  </si>
  <si>
    <t>Belisario, Ronald</t>
  </si>
  <si>
    <t>Clippard, Tyler</t>
  </si>
  <si>
    <t>Hernandez, David</t>
  </si>
  <si>
    <t>Fister, Doug</t>
  </si>
  <si>
    <t>Melancon, Mark</t>
  </si>
  <si>
    <t>15-17</t>
  </si>
  <si>
    <t>Venable, Will</t>
  </si>
  <si>
    <t>Brown, Domonic</t>
  </si>
  <si>
    <t>Angel's Stadium</t>
  </si>
  <si>
    <t>Consult Strat's ballpark listings for Los Angeles Angel's ballpark dimensions.</t>
  </si>
  <si>
    <t>Consult Strat's ballpark listings for Los Angeles Dodger's ballpark dimensions.</t>
  </si>
  <si>
    <t>2011 TRX #46</t>
  </si>
  <si>
    <t>Citizen's Bank Park</t>
  </si>
  <si>
    <t>Alonso, Yonder</t>
  </si>
  <si>
    <t>Green, Grant</t>
  </si>
  <si>
    <t>Ramos, Wilson</t>
  </si>
  <si>
    <t>Jones, Garrett</t>
  </si>
  <si>
    <t>Plate Appearances *</t>
  </si>
  <si>
    <t>Gargoyle Stadium</t>
  </si>
  <si>
    <t>AL Cobb</t>
  </si>
  <si>
    <t>9-17</t>
  </si>
  <si>
    <t>Bid Superiority</t>
  </si>
  <si>
    <t>Nolasco, Ricky</t>
  </si>
  <si>
    <t>Votto, Joey</t>
  </si>
  <si>
    <t>Lyles, Jordan</t>
  </si>
  <si>
    <t>Britton, Zach</t>
  </si>
  <si>
    <t>Castro, Simon</t>
  </si>
  <si>
    <t>Moore, Matt</t>
  </si>
  <si>
    <t>Scheppers, Tanner</t>
  </si>
  <si>
    <t>Trout, Mike</t>
  </si>
  <si>
    <t>Turner, Jacob</t>
  </si>
  <si>
    <t>Heisey, Chris</t>
  </si>
  <si>
    <t>Colome, Alexander</t>
  </si>
  <si>
    <t>7/8</t>
  </si>
  <si>
    <t>12/14</t>
  </si>
  <si>
    <t>Year</t>
  </si>
  <si>
    <t>Hosmer, Eric</t>
  </si>
  <si>
    <t>Arrieta, Jake</t>
  </si>
  <si>
    <t>Hagadone, Nick</t>
  </si>
  <si>
    <t>Iglesias, Jose</t>
  </si>
  <si>
    <t>Gordon, Dee</t>
  </si>
  <si>
    <t>2010 Draft</t>
  </si>
  <si>
    <t>Reddick, Josh</t>
  </si>
  <si>
    <t>Barmes, Clint</t>
  </si>
  <si>
    <t>Verlander, Justin</t>
  </si>
  <si>
    <t>Syracuse Sky Chiefs</t>
  </si>
  <si>
    <t>Benoit, Joaquin</t>
  </si>
  <si>
    <t>Initial Contract(s)</t>
  </si>
  <si>
    <t>2011 TRX #76</t>
  </si>
  <si>
    <t>Webb, Ryan</t>
  </si>
  <si>
    <t>John Olson</t>
  </si>
  <si>
    <t>2017 Contract</t>
  </si>
  <si>
    <t>Taillon, Jameson (min)</t>
  </si>
  <si>
    <t>Hultzen, Danny (min)</t>
  </si>
  <si>
    <t>AWARDS COORDINATOR</t>
  </si>
  <si>
    <t>POSITION</t>
  </si>
  <si>
    <t>ADMINISTRATOR</t>
  </si>
  <si>
    <t>ROSTER WRANGLER</t>
  </si>
  <si>
    <t>LEAGUE STATISTICIAN</t>
  </si>
  <si>
    <t>Rob Hamilton</t>
  </si>
  <si>
    <t>Steven Chandler</t>
  </si>
  <si>
    <t>Innings Pitched *</t>
  </si>
  <si>
    <t xml:space="preserve">  * if 100 PA/30IP threshold isn't reached, the player's salary is determined using Owner's decision</t>
  </si>
  <si>
    <t>2012 Free Agency</t>
  </si>
  <si>
    <t>5,F5-46.25M</t>
  </si>
  <si>
    <t>5,F5-17.375M</t>
  </si>
  <si>
    <t>Salas, Fernando</t>
  </si>
  <si>
    <t>5,F5-21.25M</t>
  </si>
  <si>
    <t>2,F3-3.6M</t>
  </si>
  <si>
    <t>3,F3-3.6M</t>
  </si>
  <si>
    <t>1,F3-1.77M</t>
  </si>
  <si>
    <t>2,F3-1.77M</t>
  </si>
  <si>
    <t>3,F3-1.77M</t>
  </si>
  <si>
    <t>1,F1-1.56M</t>
  </si>
  <si>
    <t>1,F1-1.425M</t>
  </si>
  <si>
    <t>1,F3-1.68M</t>
  </si>
  <si>
    <t>2,F3-1.68M</t>
  </si>
  <si>
    <t>3,F3-1.68M</t>
  </si>
  <si>
    <t>3,F3-3.3M</t>
  </si>
  <si>
    <t>3,F3-8.4M</t>
  </si>
  <si>
    <t>5,F5-9.875M</t>
  </si>
  <si>
    <t>Williams, Jerome</t>
  </si>
  <si>
    <t>2012 TRX #17</t>
  </si>
  <si>
    <t>SP</t>
  </si>
  <si>
    <t>Dirks, Andy</t>
  </si>
  <si>
    <t>Gentry, Craig</t>
  </si>
  <si>
    <t>Gyorko, Jedd</t>
  </si>
  <si>
    <t>Hutchison, Drew</t>
  </si>
  <si>
    <t>Miley, Wade</t>
  </si>
  <si>
    <t>Alburquerque, Al</t>
  </si>
  <si>
    <t>Appel, Mark</t>
  </si>
  <si>
    <t>Beck, Chris</t>
  </si>
  <si>
    <t>Holland, Greg</t>
  </si>
  <si>
    <t>Jankowski, Travis</t>
  </si>
  <si>
    <t>Roache, Victor</t>
  </si>
  <si>
    <t>Stroman, Marcus</t>
  </si>
  <si>
    <t>Collins, Tim</t>
  </si>
  <si>
    <t>Lindor, Francisco</t>
  </si>
  <si>
    <t>Noesi, Hector</t>
  </si>
  <si>
    <t>Stewart, Chris</t>
  </si>
  <si>
    <t>Thompson, Trayce</t>
  </si>
  <si>
    <t>Estrada, Marco</t>
  </si>
  <si>
    <t>Peralta, Wily</t>
  </si>
  <si>
    <t>Coleman, Louis</t>
  </si>
  <si>
    <t>Cuthbert, Cheslor</t>
  </si>
  <si>
    <t>Eovaldi, Nathan</t>
  </si>
  <si>
    <t>Liriano, Rymer</t>
  </si>
  <si>
    <t>Syndergaard, Noah</t>
  </si>
  <si>
    <t>Collmenter, Josh</t>
  </si>
  <si>
    <t>Dozier, Brian</t>
  </si>
  <si>
    <t>Ozuna, Marcell</t>
  </si>
  <si>
    <t>Altuve, Jose</t>
  </si>
  <si>
    <t>Aumont, Phillipe</t>
  </si>
  <si>
    <t>Smyly, Drew</t>
  </si>
  <si>
    <t>Brothers, Rex</t>
  </si>
  <si>
    <t>Furbush, Charlie</t>
  </si>
  <si>
    <t>Martin, Leonys</t>
  </si>
  <si>
    <t>Adams, Matt</t>
  </si>
  <si>
    <t>Clevenger, Steve</t>
  </si>
  <si>
    <t>Locke, Jeff</t>
  </si>
  <si>
    <t>Marte, Starling</t>
  </si>
  <si>
    <t>Odorizzi, Jake</t>
  </si>
  <si>
    <t>Solis, Sammy</t>
  </si>
  <si>
    <t>Campana, Tony</t>
  </si>
  <si>
    <t>De Fratus, Justin</t>
  </si>
  <si>
    <t>Familia, Jeurys</t>
  </si>
  <si>
    <t>Wong, Kolten</t>
  </si>
  <si>
    <t>Baez, Javier</t>
  </si>
  <si>
    <t>Cole, A.J.</t>
  </si>
  <si>
    <t>Crawford, Brandon</t>
  </si>
  <si>
    <t>Giavotella, Johnny</t>
  </si>
  <si>
    <t>Swihart, Blake</t>
  </si>
  <si>
    <t>Bettis, Chad</t>
  </si>
  <si>
    <t>DeShields Jr., Delino</t>
  </si>
  <si>
    <t>Rosario, Eddie</t>
  </si>
  <si>
    <t>Vettleson, Drew</t>
  </si>
  <si>
    <t>Guerrieri, Taylor</t>
  </si>
  <si>
    <t>Holmberg, David</t>
  </si>
  <si>
    <t>Meyer, Alex</t>
  </si>
  <si>
    <t>Richards, Garrett</t>
  </si>
  <si>
    <t>Simmons, Andrelton</t>
  </si>
  <si>
    <t>Carignan, Andrew</t>
  </si>
  <si>
    <t>Carreno, Joel</t>
  </si>
  <si>
    <t>Cleto, Maikel</t>
  </si>
  <si>
    <t>Dolis, Rafael</t>
  </si>
  <si>
    <t>Schoop, Jon</t>
  </si>
  <si>
    <t>Story, Trevor</t>
  </si>
  <si>
    <t>Walker, Taijuan</t>
  </si>
  <si>
    <t>Biddle, Jesse</t>
  </si>
  <si>
    <t>Carpenter, Matt</t>
  </si>
  <si>
    <t>Norris, Daniel</t>
  </si>
  <si>
    <t>Barnes, Matt</t>
  </si>
  <si>
    <t>Bauer, Trevor</t>
  </si>
  <si>
    <t>Guyer, Brandon</t>
  </si>
  <si>
    <t>Herrera, Kelvin</t>
  </si>
  <si>
    <t>Nicolino, Justin</t>
  </si>
  <si>
    <t>Nimmo, Brandon</t>
  </si>
  <si>
    <t>Reed, Addison</t>
  </si>
  <si>
    <t>Soler, Jorge</t>
  </si>
  <si>
    <t>Cishek, Steve</t>
  </si>
  <si>
    <t>Guzman, Jesus</t>
  </si>
  <si>
    <t>Romero, Enny</t>
  </si>
  <si>
    <t>Ross, Joe</t>
  </si>
  <si>
    <t>Shaw, Bryan</t>
  </si>
  <si>
    <t>Williams, Mason</t>
  </si>
  <si>
    <t>Blackmon, Charlie</t>
  </si>
  <si>
    <t>Buxton, Byron</t>
  </si>
  <si>
    <t>Wilhelmsen, Tom</t>
  </si>
  <si>
    <t>Bogaerts, Xander</t>
  </si>
  <si>
    <t>Bradley, Archie </t>
  </si>
  <si>
    <t>Bundy, Dylan</t>
  </si>
  <si>
    <t>Castillo, Welington</t>
  </si>
  <si>
    <t>Bethancourt, Christian</t>
  </si>
  <si>
    <t>Brentz, Bryce</t>
  </si>
  <si>
    <t>Lake, Junior</t>
  </si>
  <si>
    <t>Ramos, Cesar</t>
  </si>
  <si>
    <t>Turner, Justin</t>
  </si>
  <si>
    <t>Alvarez, Henderson</t>
  </si>
  <si>
    <t>Gausman, Kevin</t>
  </si>
  <si>
    <t>Goldschmidt, Paul</t>
  </si>
  <si>
    <t>Lobaton, Jose</t>
  </si>
  <si>
    <t>Perez, Salvador</t>
  </si>
  <si>
    <t>Seager, Kyle</t>
  </si>
  <si>
    <t>Taveras, Oscar</t>
  </si>
  <si>
    <t>Wieland, Joe</t>
  </si>
  <si>
    <t>Alfaro, Jorge</t>
  </si>
  <si>
    <t>Cobb, Alex</t>
  </si>
  <si>
    <t>Grossman, Robbie</t>
  </si>
  <si>
    <t>Marisnick, Jake</t>
  </si>
  <si>
    <t>Nicasio, Juan</t>
  </si>
  <si>
    <t>Watson, Tony</t>
  </si>
  <si>
    <t>Cecchini, Gavin</t>
  </si>
  <si>
    <t>Ross, Robbie</t>
  </si>
  <si>
    <t>Zunino, Mike</t>
  </si>
  <si>
    <t>2012 Draft</t>
  </si>
  <si>
    <t>Appel, Mark (min)</t>
  </si>
  <si>
    <t>Roache, Victor (min)</t>
  </si>
  <si>
    <t>Guerrieri, Taylor (min)</t>
  </si>
  <si>
    <t>Biddle, Jesse (min)</t>
  </si>
  <si>
    <t>Nimmo, Brandon (min)</t>
  </si>
  <si>
    <t>Story, Trevor (min)</t>
  </si>
  <si>
    <t>Alfaro, Jorge (min)</t>
  </si>
  <si>
    <t>2012 TRX #39</t>
  </si>
  <si>
    <t>Stanton, Giancarlo</t>
  </si>
  <si>
    <t>Patrick Brennick</t>
  </si>
  <si>
    <t>Diamond, Scott</t>
  </si>
  <si>
    <t>2012 TRX #78</t>
  </si>
  <si>
    <t>2018 Contract</t>
  </si>
  <si>
    <t>Gregorius, Didi</t>
  </si>
  <si>
    <t>Awards Coordinator</t>
  </si>
  <si>
    <t>Sandy Point Sand Cranes</t>
  </si>
  <si>
    <t>Bell, Josh (Pit)</t>
  </si>
  <si>
    <t>2013 TRX #5</t>
  </si>
  <si>
    <t>3,L3-18M</t>
  </si>
  <si>
    <t>Bell, Josh (Pit) (min)</t>
  </si>
  <si>
    <t>Steven Handley</t>
  </si>
  <si>
    <t>Gonzalez, Carlos</t>
  </si>
  <si>
    <t>Aoki, Norichika</t>
  </si>
  <si>
    <t>Ottavino, Adam</t>
  </si>
  <si>
    <t>Strop, Pedro</t>
  </si>
  <si>
    <t>Cespedes, Yoenis</t>
  </si>
  <si>
    <t>Ruggiano, Justin</t>
  </si>
  <si>
    <t>Corporan, Carlos</t>
  </si>
  <si>
    <t>Darvish, Yu</t>
  </si>
  <si>
    <t>Iwakuma, Hisashi</t>
  </si>
  <si>
    <t>Delabar, Steve</t>
  </si>
  <si>
    <t>1,F2-1.002M</t>
  </si>
  <si>
    <t>3,F3-4.8M</t>
  </si>
  <si>
    <t>3,F3-6.6M</t>
  </si>
  <si>
    <t>3,F3-1.635M</t>
  </si>
  <si>
    <t>3,F3-1.467M</t>
  </si>
  <si>
    <t>3,F3-1.977M</t>
  </si>
  <si>
    <t>4,F4-11.992M</t>
  </si>
  <si>
    <t>3,F4-6.101M</t>
  </si>
  <si>
    <t>4,F4-6.101M</t>
  </si>
  <si>
    <t>1,F4-12.9M</t>
  </si>
  <si>
    <t>2,F4-12.9M</t>
  </si>
  <si>
    <t>3,F4-12.9M</t>
  </si>
  <si>
    <t>4,F4-12.9M</t>
  </si>
  <si>
    <t>4,F4-13.6M</t>
  </si>
  <si>
    <t>4,F4-24.4M</t>
  </si>
  <si>
    <t>4,F4-7.844M</t>
  </si>
  <si>
    <t>4,F4-9M</t>
  </si>
  <si>
    <t>4,F4-4.9M</t>
  </si>
  <si>
    <t>4,F4-16.8M</t>
  </si>
  <si>
    <t>4,F5-16.407M</t>
  </si>
  <si>
    <t>5,F5-16.407M</t>
  </si>
  <si>
    <t>2,F5-10M</t>
  </si>
  <si>
    <t>3,F5-10M</t>
  </si>
  <si>
    <t>4,F5-10M</t>
  </si>
  <si>
    <t>5,F5-10M</t>
  </si>
  <si>
    <t>4,F5-26.5M</t>
  </si>
  <si>
    <t>5,F5-26.5M</t>
  </si>
  <si>
    <t>4,F5-26.25M</t>
  </si>
  <si>
    <t>5,F5-26.25M</t>
  </si>
  <si>
    <t>4,F5-9.75M</t>
  </si>
  <si>
    <t>5,F5-9.75M</t>
  </si>
  <si>
    <t>2,F2-650k</t>
  </si>
  <si>
    <t>2013 Free Agency</t>
  </si>
  <si>
    <t>4,F4-8.505M</t>
  </si>
  <si>
    <t>2013 TRX #15</t>
  </si>
  <si>
    <t>2013 TRX #19</t>
  </si>
  <si>
    <t>2013 TRX #20</t>
  </si>
  <si>
    <t>2013 TRX #24</t>
  </si>
  <si>
    <t>2013 TRX #32</t>
  </si>
  <si>
    <t>Almora, Albert (min)</t>
  </si>
  <si>
    <t>Hanson, Alen (min)</t>
  </si>
  <si>
    <t>Vogelbach, Dan (min)</t>
  </si>
  <si>
    <t>Zimmer, Kyle (min)</t>
  </si>
  <si>
    <t>Fried, Max (min)</t>
  </si>
  <si>
    <t>Stephenson, Robert (min)</t>
  </si>
  <si>
    <t>Crick, Kyle (min)</t>
  </si>
  <si>
    <t>Quinn, Roman (min)</t>
  </si>
  <si>
    <t>Manaea, Sean (min)</t>
  </si>
  <si>
    <t>Stanek, Ryne (min)</t>
  </si>
  <si>
    <t>Giolito, Lucas (min)</t>
  </si>
  <si>
    <t>Bonifacio, Jorge (min)</t>
  </si>
  <si>
    <t>Moran, Colin (min)</t>
  </si>
  <si>
    <t>Blackburn, Clayton (min)</t>
  </si>
  <si>
    <t>McGuire, Reese (min)</t>
  </si>
  <si>
    <t>GCG</t>
  </si>
  <si>
    <t>GBS</t>
  </si>
  <si>
    <t>LAO</t>
  </si>
  <si>
    <t>NYM</t>
  </si>
  <si>
    <t>PAR</t>
  </si>
  <si>
    <t>PIG</t>
  </si>
  <si>
    <t>WOW</t>
  </si>
  <si>
    <t>Koehler, Tom</t>
  </si>
  <si>
    <t>2013 Draft</t>
  </si>
  <si>
    <t>Herrmann, Chris</t>
  </si>
  <si>
    <t>Wilson, Justin</t>
  </si>
  <si>
    <t>Mercer, Jordy</t>
  </si>
  <si>
    <t>Danks, Jordan</t>
  </si>
  <si>
    <t>Thornburg, Tyler</t>
  </si>
  <si>
    <t>Elmore, Jake</t>
  </si>
  <si>
    <t>Ruf, Darin</t>
  </si>
  <si>
    <t>Grimm, Justin</t>
  </si>
  <si>
    <t>Hoes, LJ</t>
  </si>
  <si>
    <t>Morris, Bryan</t>
  </si>
  <si>
    <t>Ramos, AJ</t>
  </si>
  <si>
    <t>Calhoun, Kole</t>
  </si>
  <si>
    <t>Bianchi, Jeff</t>
  </si>
  <si>
    <t>Canzler, Russ</t>
  </si>
  <si>
    <t>Solano, Jhonatan</t>
  </si>
  <si>
    <t>Cabrera, Edwar</t>
  </si>
  <si>
    <t>Cingrani, Tony</t>
  </si>
  <si>
    <t>Garcia, Avisail</t>
  </si>
  <si>
    <t>Kluber, Corey</t>
  </si>
  <si>
    <t>McAllister, Zach</t>
  </si>
  <si>
    <t>Flaherty, Ryan</t>
  </si>
  <si>
    <t>Devries, Cole</t>
  </si>
  <si>
    <t>Pryor, Stephen</t>
  </si>
  <si>
    <t>Straily, Dan</t>
  </si>
  <si>
    <t>Brach, Brad</t>
  </si>
  <si>
    <t>Fien, Casey</t>
  </si>
  <si>
    <t>Dyson, Jarrod</t>
  </si>
  <si>
    <t>Corbin, Patrick</t>
  </si>
  <si>
    <t>Scribner, Evan</t>
  </si>
  <si>
    <t>Allen, Cody</t>
  </si>
  <si>
    <t>Capps, Carter</t>
  </si>
  <si>
    <t>Gomez, Mauro</t>
  </si>
  <si>
    <t>Doolittle, Sean</t>
  </si>
  <si>
    <t>Henderson, Jim</t>
  </si>
  <si>
    <t>Amarista, Alexi</t>
  </si>
  <si>
    <t>Abad, Fernando</t>
  </si>
  <si>
    <t>Fiers, Mike</t>
  </si>
  <si>
    <t>Edgin, Josh</t>
  </si>
  <si>
    <t>Phelps, David</t>
  </si>
  <si>
    <t>Quintana, Jose</t>
  </si>
  <si>
    <t>Santiago, Hector</t>
  </si>
  <si>
    <t>Blackley, Travis</t>
  </si>
  <si>
    <t>Rosenthal, Trevor</t>
  </si>
  <si>
    <t>Barnes, Brandon</t>
  </si>
  <si>
    <t>Berry, Quintin</t>
  </si>
  <si>
    <t>Brantly, Rob</t>
  </si>
  <si>
    <t>Cruz, Rhiner</t>
  </si>
  <si>
    <t>Harrell, Lucas</t>
  </si>
  <si>
    <t>Hughes, Jared</t>
  </si>
  <si>
    <t>Jones, Nate</t>
  </si>
  <si>
    <t>Keuchel, Dallas</t>
  </si>
  <si>
    <t>Florimon, Pedro</t>
  </si>
  <si>
    <t>Avilan, Luis</t>
  </si>
  <si>
    <t>Cook, Ryan</t>
  </si>
  <si>
    <t>Griffin, AJ</t>
  </si>
  <si>
    <t>Ramirez, Erasmo</t>
  </si>
  <si>
    <t>LeMahieu, DJ</t>
  </si>
  <si>
    <t>Torres, Carlos</t>
  </si>
  <si>
    <t>Friedrich, Christian</t>
  </si>
  <si>
    <t>Ciriaco, Pedro</t>
  </si>
  <si>
    <t>Galvis, Freddy</t>
  </si>
  <si>
    <t>Hechavarria, Adeiny</t>
  </si>
  <si>
    <t>Rutledge, Josh</t>
  </si>
  <si>
    <t>Hefner, Jeremy</t>
  </si>
  <si>
    <t>Loup, Aaron</t>
  </si>
  <si>
    <t>Kelly, Joe</t>
  </si>
  <si>
    <t>Kontos, George</t>
  </si>
  <si>
    <t>Boxberger, Brad</t>
  </si>
  <si>
    <t>Diekman, Jake</t>
  </si>
  <si>
    <t>Corcino, Daniel</t>
  </si>
  <si>
    <t>Almora, Albert</t>
  </si>
  <si>
    <t>Heredia, Luis</t>
  </si>
  <si>
    <t>Sanchez, Aaron</t>
  </si>
  <si>
    <t>Blackburn, Clayton</t>
  </si>
  <si>
    <t>Gibson, Kyle</t>
  </si>
  <si>
    <t>Graham, JR</t>
  </si>
  <si>
    <t>Cron, CJ</t>
  </si>
  <si>
    <t>Hensley, Ty</t>
  </si>
  <si>
    <t>Asche, Cody</t>
  </si>
  <si>
    <t>Hanson, Alen</t>
  </si>
  <si>
    <t>Correa, Carlos</t>
  </si>
  <si>
    <t>Zimmer, Kyle</t>
  </si>
  <si>
    <t>Hawkins, Courtney</t>
  </si>
  <si>
    <t>Fried, Max</t>
  </si>
  <si>
    <t>Heathcott, Slade</t>
  </si>
  <si>
    <t>Crick, Kyle</t>
  </si>
  <si>
    <t>Quinn, Roman</t>
  </si>
  <si>
    <t>Manaea, Sean</t>
  </si>
  <si>
    <t>McGuire, Reese</t>
  </si>
  <si>
    <t>Conley, Adam</t>
  </si>
  <si>
    <t>Stanek, Ryne</t>
  </si>
  <si>
    <t>Austin, Tyler</t>
  </si>
  <si>
    <t>Collins, Tyler</t>
  </si>
  <si>
    <t>Karns, Nate</t>
  </si>
  <si>
    <t>Russell, Addison</t>
  </si>
  <si>
    <t>Hedges, Austin</t>
  </si>
  <si>
    <t>Goodwin, Brian</t>
  </si>
  <si>
    <t>Giolito, Lucas</t>
  </si>
  <si>
    <t>Rondon, Bruce</t>
  </si>
  <si>
    <t>Ryu, Hyun-Jin</t>
  </si>
  <si>
    <t>Owens, Henry</t>
  </si>
  <si>
    <t>Maurer, Brandon</t>
  </si>
  <si>
    <t>McCullers, Lance</t>
  </si>
  <si>
    <t>Stripling, Ross</t>
  </si>
  <si>
    <t>Moran, Colin</t>
  </si>
  <si>
    <t>Miller, Brad</t>
  </si>
  <si>
    <t>Puig, Yasiel</t>
  </si>
  <si>
    <t>Vogelbach, Dan</t>
  </si>
  <si>
    <t>Heaney, Andrew</t>
  </si>
  <si>
    <t>Buckel, Cody</t>
  </si>
  <si>
    <t>Polanco, Gregory</t>
  </si>
  <si>
    <t>Stephenson, Robert</t>
  </si>
  <si>
    <t>Bonifacio, Jorge</t>
  </si>
  <si>
    <t>Ventura, Yordano</t>
  </si>
  <si>
    <t>Gallo, Joey</t>
  </si>
  <si>
    <t>Wisler, Matt</t>
  </si>
  <si>
    <t>Hellweg, Johnny</t>
  </si>
  <si>
    <t>Pederson, Joc</t>
  </si>
  <si>
    <t>Parker, Kyle</t>
  </si>
  <si>
    <t>Seager, Corey</t>
  </si>
  <si>
    <t>Wacha, Mickael</t>
  </si>
  <si>
    <t>Stratton, Chris</t>
  </si>
  <si>
    <t xml:space="preserve">SALARY </t>
  </si>
  <si>
    <t xml:space="preserve">LEAGUE DIRECTOR </t>
  </si>
  <si>
    <t>Henry Vance </t>
  </si>
  <si>
    <t>Last Name</t>
  </si>
  <si>
    <t>Nathan</t>
  </si>
  <si>
    <t>Henderson</t>
  </si>
  <si>
    <t>Wilson</t>
  </si>
  <si>
    <t>Abad</t>
  </si>
  <si>
    <t xml:space="preserve"> Bobby</t>
  </si>
  <si>
    <t xml:space="preserve"> Dustin</t>
  </si>
  <si>
    <t xml:space="preserve"> Manny</t>
  </si>
  <si>
    <t>Adams</t>
  </si>
  <si>
    <t xml:space="preserve"> Matt</t>
  </si>
  <si>
    <t xml:space="preserve"> Mike</t>
  </si>
  <si>
    <t>Affeldt</t>
  </si>
  <si>
    <t xml:space="preserve"> Jeremy</t>
  </si>
  <si>
    <t>Albers</t>
  </si>
  <si>
    <t xml:space="preserve"> Cody</t>
  </si>
  <si>
    <t xml:space="preserve"> Jose</t>
  </si>
  <si>
    <t>Alvarez</t>
  </si>
  <si>
    <t xml:space="preserve"> Pedro</t>
  </si>
  <si>
    <t xml:space="preserve"> Alexi</t>
  </si>
  <si>
    <t>Anderson</t>
  </si>
  <si>
    <t>Andino</t>
  </si>
  <si>
    <t xml:space="preserve"> Robert</t>
  </si>
  <si>
    <t xml:space="preserve"> Mark</t>
  </si>
  <si>
    <t xml:space="preserve"> Chris</t>
  </si>
  <si>
    <t>Arredondo</t>
  </si>
  <si>
    <t xml:space="preserve"> Jake</t>
  </si>
  <si>
    <t>Atchison</t>
  </si>
  <si>
    <t xml:space="preserve"> Scott</t>
  </si>
  <si>
    <t>Aumont</t>
  </si>
  <si>
    <t xml:space="preserve"> Phillipe</t>
  </si>
  <si>
    <t>Austin</t>
  </si>
  <si>
    <t xml:space="preserve"> Tyler</t>
  </si>
  <si>
    <t xml:space="preserve"> Alex</t>
  </si>
  <si>
    <t>Avilan</t>
  </si>
  <si>
    <t xml:space="preserve"> Luis</t>
  </si>
  <si>
    <t xml:space="preserve"> John</t>
  </si>
  <si>
    <t>Ayala</t>
  </si>
  <si>
    <t>Bailey</t>
  </si>
  <si>
    <t>Banuelos</t>
  </si>
  <si>
    <t>Barajas</t>
  </si>
  <si>
    <t xml:space="preserve"> Rod</t>
  </si>
  <si>
    <t xml:space="preserve"> Daniel</t>
  </si>
  <si>
    <t xml:space="preserve"> Brandon</t>
  </si>
  <si>
    <t>Barney</t>
  </si>
  <si>
    <t xml:space="preserve"> Jason</t>
  </si>
  <si>
    <t>Bay</t>
  </si>
  <si>
    <t xml:space="preserve"> Josh</t>
  </si>
  <si>
    <t>Bedard</t>
  </si>
  <si>
    <t xml:space="preserve"> Erik</t>
  </si>
  <si>
    <t>Belisario</t>
  </si>
  <si>
    <t xml:space="preserve"> Ronald</t>
  </si>
  <si>
    <t>Bell</t>
  </si>
  <si>
    <t>Berry</t>
  </si>
  <si>
    <t xml:space="preserve"> Quintin</t>
  </si>
  <si>
    <t>Betancourt</t>
  </si>
  <si>
    <t xml:space="preserve"> Rafael</t>
  </si>
  <si>
    <t xml:space="preserve"> Yuniesky</t>
  </si>
  <si>
    <t xml:space="preserve"> Chad</t>
  </si>
  <si>
    <t>Bianchi</t>
  </si>
  <si>
    <t xml:space="preserve"> Jeff</t>
  </si>
  <si>
    <t xml:space="preserve"> Jesse</t>
  </si>
  <si>
    <t>Blackley</t>
  </si>
  <si>
    <t xml:space="preserve"> Travis</t>
  </si>
  <si>
    <t xml:space="preserve"> Kyle</t>
  </si>
  <si>
    <t xml:space="preserve"> Joe</t>
  </si>
  <si>
    <t>Blevins</t>
  </si>
  <si>
    <t>Bloomquist</t>
  </si>
  <si>
    <t xml:space="preserve"> Willie</t>
  </si>
  <si>
    <t xml:space="preserve"> Brian</t>
  </si>
  <si>
    <t>Borbon</t>
  </si>
  <si>
    <t xml:space="preserve"> Julio</t>
  </si>
  <si>
    <t xml:space="preserve"> Michael</t>
  </si>
  <si>
    <t>Bowden</t>
  </si>
  <si>
    <t>Brantly</t>
  </si>
  <si>
    <t xml:space="preserve"> Rob</t>
  </si>
  <si>
    <t>Brentz</t>
  </si>
  <si>
    <t>Britton</t>
  </si>
  <si>
    <t xml:space="preserve"> Zach</t>
  </si>
  <si>
    <t>Brothers</t>
  </si>
  <si>
    <t xml:space="preserve"> Rex</t>
  </si>
  <si>
    <t>Brown</t>
  </si>
  <si>
    <t xml:space="preserve"> Andrew</t>
  </si>
  <si>
    <t xml:space="preserve"> Clay</t>
  </si>
  <si>
    <t>Buck</t>
  </si>
  <si>
    <t>Buckel</t>
  </si>
  <si>
    <t>Burnett</t>
  </si>
  <si>
    <t xml:space="preserve"> Sean</t>
  </si>
  <si>
    <t>Burton</t>
  </si>
  <si>
    <t xml:space="preserve"> Jared</t>
  </si>
  <si>
    <t xml:space="preserve"> Drew</t>
  </si>
  <si>
    <t>Butler</t>
  </si>
  <si>
    <t>Cabrera</t>
  </si>
  <si>
    <t xml:space="preserve"> Edwar</t>
  </si>
  <si>
    <t xml:space="preserve"> Miguel</t>
  </si>
  <si>
    <t>Campana</t>
  </si>
  <si>
    <t xml:space="preserve"> Tony</t>
  </si>
  <si>
    <t>Canzler</t>
  </si>
  <si>
    <t xml:space="preserve"> Russ</t>
  </si>
  <si>
    <t>Capuano</t>
  </si>
  <si>
    <t>Carignan</t>
  </si>
  <si>
    <t>Carp</t>
  </si>
  <si>
    <t>Carpenter</t>
  </si>
  <si>
    <t xml:space="preserve"> David</t>
  </si>
  <si>
    <t>Carreno</t>
  </si>
  <si>
    <t xml:space="preserve"> Joel</t>
  </si>
  <si>
    <t>Casilla</t>
  </si>
  <si>
    <t xml:space="preserve"> Nick</t>
  </si>
  <si>
    <t>Castro</t>
  </si>
  <si>
    <t xml:space="preserve"> Simon</t>
  </si>
  <si>
    <t>Cecchini</t>
  </si>
  <si>
    <t xml:space="preserve"> Gavin</t>
  </si>
  <si>
    <t>Ceda</t>
  </si>
  <si>
    <t>Cedeno</t>
  </si>
  <si>
    <t xml:space="preserve"> Ronny</t>
  </si>
  <si>
    <t>Chatwood</t>
  </si>
  <si>
    <t xml:space="preserve"> Eric</t>
  </si>
  <si>
    <t>Choice</t>
  </si>
  <si>
    <t>Ciriaco</t>
  </si>
  <si>
    <t xml:space="preserve"> Steve</t>
  </si>
  <si>
    <t>Cleto</t>
  </si>
  <si>
    <t xml:space="preserve"> Maikel</t>
  </si>
  <si>
    <t>Coleman</t>
  </si>
  <si>
    <t xml:space="preserve"> Louis</t>
  </si>
  <si>
    <t>Collins</t>
  </si>
  <si>
    <t xml:space="preserve"> Tim</t>
  </si>
  <si>
    <t>Colvin</t>
  </si>
  <si>
    <t>Conley</t>
  </si>
  <si>
    <t xml:space="preserve"> Adam</t>
  </si>
  <si>
    <t>Cook</t>
  </si>
  <si>
    <t xml:space="preserve"> Ryan</t>
  </si>
  <si>
    <t>Corcino</t>
  </si>
  <si>
    <t xml:space="preserve"> Kevin</t>
  </si>
  <si>
    <t>Cowart</t>
  </si>
  <si>
    <t xml:space="preserve"> Kaleb</t>
  </si>
  <si>
    <t>Cox</t>
  </si>
  <si>
    <t xml:space="preserve"> Zack</t>
  </si>
  <si>
    <t>Crain</t>
  </si>
  <si>
    <t>Cruz</t>
  </si>
  <si>
    <t xml:space="preserve"> Rhiner</t>
  </si>
  <si>
    <t xml:space="preserve"> Johnny</t>
  </si>
  <si>
    <t>Danks</t>
  </si>
  <si>
    <t xml:space="preserve"> Jordan</t>
  </si>
  <si>
    <t>Davis</t>
  </si>
  <si>
    <t xml:space="preserve"> Justin</t>
  </si>
  <si>
    <t>Decker</t>
  </si>
  <si>
    <t xml:space="preserve"> Jaff </t>
  </si>
  <si>
    <t>Deduno</t>
  </si>
  <si>
    <t>Delabar</t>
  </si>
  <si>
    <t>DeShields Jr.</t>
  </si>
  <si>
    <t xml:space="preserve"> Delino</t>
  </si>
  <si>
    <t xml:space="preserve"> Ian</t>
  </si>
  <si>
    <t xml:space="preserve"> Ross</t>
  </si>
  <si>
    <t>Devries</t>
  </si>
  <si>
    <t xml:space="preserve"> Cole</t>
  </si>
  <si>
    <t>Diamond</t>
  </si>
  <si>
    <t>Dirks</t>
  </si>
  <si>
    <t xml:space="preserve"> Andy</t>
  </si>
  <si>
    <t>Dobbs</t>
  </si>
  <si>
    <t xml:space="preserve"> Greg</t>
  </si>
  <si>
    <t>Dolis</t>
  </si>
  <si>
    <t>Dominguez</t>
  </si>
  <si>
    <t>Dotel</t>
  </si>
  <si>
    <t xml:space="preserve"> Octavio</t>
  </si>
  <si>
    <t>Doumit</t>
  </si>
  <si>
    <t>Downs</t>
  </si>
  <si>
    <t>Dozier</t>
  </si>
  <si>
    <t>Drabek</t>
  </si>
  <si>
    <t xml:space="preserve"> Stephen</t>
  </si>
  <si>
    <t xml:space="preserve"> Lucas</t>
  </si>
  <si>
    <t>Dunn</t>
  </si>
  <si>
    <t>Durbin</t>
  </si>
  <si>
    <t>Edgin</t>
  </si>
  <si>
    <t>Elbert</t>
  </si>
  <si>
    <t>Ellis</t>
  </si>
  <si>
    <t>Erlin</t>
  </si>
  <si>
    <t xml:space="preserve"> Robbie</t>
  </si>
  <si>
    <t>Escobar</t>
  </si>
  <si>
    <t>Fernandez</t>
  </si>
  <si>
    <t xml:space="preserve"> Doug</t>
  </si>
  <si>
    <t xml:space="preserve"> Wilmer</t>
  </si>
  <si>
    <t>Florimon</t>
  </si>
  <si>
    <t>Font</t>
  </si>
  <si>
    <t xml:space="preserve"> Logan</t>
  </si>
  <si>
    <t>Francis</t>
  </si>
  <si>
    <t>Francisco</t>
  </si>
  <si>
    <t xml:space="preserve"> Juan</t>
  </si>
  <si>
    <t>Frandsen</t>
  </si>
  <si>
    <t xml:space="preserve"> Todd</t>
  </si>
  <si>
    <t>Freese</t>
  </si>
  <si>
    <t xml:space="preserve"> Max</t>
  </si>
  <si>
    <t>Frieri</t>
  </si>
  <si>
    <t xml:space="preserve"> Ernesto</t>
  </si>
  <si>
    <t xml:space="preserve"> Freddy</t>
  </si>
  <si>
    <t>Garcia</t>
  </si>
  <si>
    <t>Gee</t>
  </si>
  <si>
    <t>Getz</t>
  </si>
  <si>
    <t>Giambi</t>
  </si>
  <si>
    <t xml:space="preserve"> Paul</t>
  </si>
  <si>
    <t>Gomez</t>
  </si>
  <si>
    <t xml:space="preserve"> Hector</t>
  </si>
  <si>
    <t xml:space="preserve"> Jeanmar</t>
  </si>
  <si>
    <t>Gonzalez</t>
  </si>
  <si>
    <t>Goodwin</t>
  </si>
  <si>
    <t>Gorzelanny</t>
  </si>
  <si>
    <t xml:space="preserve"> Tom</t>
  </si>
  <si>
    <t>Graham</t>
  </si>
  <si>
    <t xml:space="preserve"> JR</t>
  </si>
  <si>
    <t>Green</t>
  </si>
  <si>
    <t xml:space="preserve"> Taylor</t>
  </si>
  <si>
    <t>Greene</t>
  </si>
  <si>
    <t xml:space="preserve"> Luke</t>
  </si>
  <si>
    <t>Grossman</t>
  </si>
  <si>
    <t>Gutierrez</t>
  </si>
  <si>
    <t>Guzman</t>
  </si>
  <si>
    <t xml:space="preserve"> Jesus</t>
  </si>
  <si>
    <t>Hagadone</t>
  </si>
  <si>
    <t>Hairston</t>
  </si>
  <si>
    <t>Halladay</t>
  </si>
  <si>
    <t xml:space="preserve"> Roy</t>
  </si>
  <si>
    <t>Hannahan</t>
  </si>
  <si>
    <t xml:space="preserve"> Jack</t>
  </si>
  <si>
    <t>Hanrahan</t>
  </si>
  <si>
    <t>Hanson</t>
  </si>
  <si>
    <t xml:space="preserve"> Tommy</t>
  </si>
  <si>
    <t>Harrell</t>
  </si>
  <si>
    <t>Harrison</t>
  </si>
  <si>
    <t>Hawkins</t>
  </si>
  <si>
    <t>Hefner</t>
  </si>
  <si>
    <t>Heisey</t>
  </si>
  <si>
    <t>Hellweg</t>
  </si>
  <si>
    <t xml:space="preserve"> Jim</t>
  </si>
  <si>
    <t>Hensley</t>
  </si>
  <si>
    <t xml:space="preserve"> Ty</t>
  </si>
  <si>
    <t>Heredia</t>
  </si>
  <si>
    <t>Hernandez</t>
  </si>
  <si>
    <t xml:space="preserve"> Ramon</t>
  </si>
  <si>
    <t>Herrera</t>
  </si>
  <si>
    <t>Hicks</t>
  </si>
  <si>
    <t>Hoes</t>
  </si>
  <si>
    <t xml:space="preserve"> LJ</t>
  </si>
  <si>
    <t>Holmberg</t>
  </si>
  <si>
    <t>Huff</t>
  </si>
  <si>
    <t>Jackson</t>
  </si>
  <si>
    <t>Jimenez</t>
  </si>
  <si>
    <t>Johnson</t>
  </si>
  <si>
    <t xml:space="preserve"> Kelly</t>
  </si>
  <si>
    <t>Jones</t>
  </si>
  <si>
    <t xml:space="preserve"> Nate</t>
  </si>
  <si>
    <t>Kelly</t>
  </si>
  <si>
    <t>Lee</t>
  </si>
  <si>
    <t>Lindstrom</t>
  </si>
  <si>
    <t>Marshall</t>
  </si>
  <si>
    <t>Martin</t>
  </si>
  <si>
    <t xml:space="preserve"> Cameron</t>
  </si>
  <si>
    <t>Mejia</t>
  </si>
  <si>
    <t>Molina</t>
  </si>
  <si>
    <t xml:space="preserve"> Mitch</t>
  </si>
  <si>
    <t>Morris</t>
  </si>
  <si>
    <t>Murphy</t>
  </si>
  <si>
    <t xml:space="preserve"> Wil</t>
  </si>
  <si>
    <t xml:space="preserve"> Ricky</t>
  </si>
  <si>
    <t xml:space="preserve"> Darren</t>
  </si>
  <si>
    <t>Ortiz</t>
  </si>
  <si>
    <t>Parker</t>
  </si>
  <si>
    <t>Pena</t>
  </si>
  <si>
    <t xml:space="preserve"> Hunter</t>
  </si>
  <si>
    <t>Peralta</t>
  </si>
  <si>
    <t>Perez</t>
  </si>
  <si>
    <t>Polanco</t>
  </si>
  <si>
    <t>Ramirez</t>
  </si>
  <si>
    <t>Robinson</t>
  </si>
  <si>
    <t>Romero</t>
  </si>
  <si>
    <t>Rosario</t>
  </si>
  <si>
    <t xml:space="preserve"> Eddie</t>
  </si>
  <si>
    <t>Sale</t>
  </si>
  <si>
    <t>Sanchez</t>
  </si>
  <si>
    <t>Santana</t>
  </si>
  <si>
    <t>Santiago</t>
  </si>
  <si>
    <t>Schafer</t>
  </si>
  <si>
    <t>Simmons</t>
  </si>
  <si>
    <t>Smith</t>
  </si>
  <si>
    <t>Snyder</t>
  </si>
  <si>
    <t>Solano</t>
  </si>
  <si>
    <t xml:space="preserve"> Donovan</t>
  </si>
  <si>
    <t>Solis</t>
  </si>
  <si>
    <t xml:space="preserve"> Sammy</t>
  </si>
  <si>
    <t>Soriano</t>
  </si>
  <si>
    <t>Spruill</t>
  </si>
  <si>
    <t>Stassi</t>
  </si>
  <si>
    <t>Stratton</t>
  </si>
  <si>
    <t>Stripling</t>
  </si>
  <si>
    <t>Taveras</t>
  </si>
  <si>
    <t xml:space="preserve"> Oscar</t>
  </si>
  <si>
    <t>Taylor</t>
  </si>
  <si>
    <t>Thompson</t>
  </si>
  <si>
    <t xml:space="preserve"> Trayce</t>
  </si>
  <si>
    <t>Vettleson</t>
  </si>
  <si>
    <t>Vizcaino</t>
  </si>
  <si>
    <t xml:space="preserve"> Arodys</t>
  </si>
  <si>
    <t>Webb</t>
  </si>
  <si>
    <t xml:space="preserve"> Jayson</t>
  </si>
  <si>
    <t>Wheeler</t>
  </si>
  <si>
    <t>Williams</t>
  </si>
  <si>
    <t xml:space="preserve"> Mason</t>
  </si>
  <si>
    <t>Wright</t>
  </si>
  <si>
    <t>Abbrev Name</t>
  </si>
  <si>
    <t>Hembree, Heath</t>
  </si>
  <si>
    <t>Rodon, Carlos</t>
  </si>
  <si>
    <t>2013 TRX #42</t>
  </si>
  <si>
    <t>Bailey, Andrew</t>
  </si>
  <si>
    <t>Chamberlain, Joba</t>
  </si>
  <si>
    <t>1,F2-500K</t>
  </si>
  <si>
    <t>2,F2-500K</t>
  </si>
  <si>
    <t>2,F2-540K</t>
  </si>
  <si>
    <t>FUTURE BANK BALANCE</t>
  </si>
  <si>
    <t>BRASSWORLD FUTURE OBLIGATIONS</t>
  </si>
  <si>
    <t>Thunder Bay</t>
  </si>
  <si>
    <t>Roughnecks</t>
  </si>
  <si>
    <t>Contract Responsibility</t>
  </si>
  <si>
    <t>Off-Season</t>
  </si>
  <si>
    <t>By April 30th</t>
  </si>
  <si>
    <t>By May 31st</t>
  </si>
  <si>
    <t>By June 30th</t>
  </si>
  <si>
    <t>By July 31st</t>
  </si>
  <si>
    <t>By Aug 31st</t>
  </si>
  <si>
    <t>2013 TRX #67</t>
  </si>
  <si>
    <t>2013 TRX #70</t>
  </si>
  <si>
    <t>2013 TRX #72</t>
  </si>
  <si>
    <t>2013 TRX #73</t>
  </si>
  <si>
    <t>TB</t>
  </si>
  <si>
    <t>Thunder Bay Roughnecks</t>
  </si>
  <si>
    <t>2019 Contract</t>
  </si>
  <si>
    <t>ARB-Y5</t>
  </si>
  <si>
    <t>ARB-Y6</t>
  </si>
  <si>
    <t>ARB-Y7</t>
  </si>
  <si>
    <t>Gimenez</t>
  </si>
  <si>
    <t>Hembree</t>
  </si>
  <si>
    <t xml:space="preserve"> Heath</t>
  </si>
  <si>
    <t>Davidson, Matt (MM)</t>
  </si>
  <si>
    <t>Fernandez, Jose Manuel</t>
  </si>
  <si>
    <t>Kevin Cenna</t>
  </si>
  <si>
    <t>Salaries</t>
  </si>
  <si>
    <t>W/M$</t>
  </si>
  <si>
    <t>2014 Trx #1</t>
  </si>
  <si>
    <t>2014 TRX #2</t>
  </si>
  <si>
    <t>2014 Trx #3</t>
  </si>
  <si>
    <t>Sanchez, Tony (MM)</t>
  </si>
  <si>
    <t>Group1</t>
  </si>
  <si>
    <t>Group2</t>
  </si>
  <si>
    <t>Group3</t>
  </si>
  <si>
    <t>Cole Thornburg</t>
  </si>
  <si>
    <t>Colesburg</t>
  </si>
  <si>
    <t>Matt Foster</t>
  </si>
  <si>
    <t>Boston</t>
  </si>
  <si>
    <t>Kyle Kraft</t>
  </si>
  <si>
    <t>Consult Strat's ballpark listings for Boston's ballpark dimensions.</t>
  </si>
  <si>
    <t>Fenway Park</t>
  </si>
  <si>
    <t>Current</t>
  </si>
  <si>
    <t>Plus 5%</t>
  </si>
  <si>
    <t>1 year (1.000)</t>
  </si>
  <si>
    <t>2 years (1.33)</t>
  </si>
  <si>
    <t>3 years (1.66)</t>
  </si>
  <si>
    <t>4 years (2.000)</t>
  </si>
  <si>
    <t>5 years (2.25)</t>
  </si>
  <si>
    <t>Birthdate</t>
  </si>
  <si>
    <t>Handed</t>
  </si>
  <si>
    <t>Primary Position</t>
  </si>
  <si>
    <t>RP</t>
  </si>
  <si>
    <t>2B</t>
  </si>
  <si>
    <t>1B</t>
  </si>
  <si>
    <t>R</t>
  </si>
  <si>
    <t>C</t>
  </si>
  <si>
    <t>CF</t>
  </si>
  <si>
    <t>3B</t>
  </si>
  <si>
    <t>SS</t>
  </si>
  <si>
    <t>RF</t>
  </si>
  <si>
    <t>LF</t>
  </si>
  <si>
    <t>S</t>
  </si>
  <si>
    <t>UT</t>
  </si>
  <si>
    <t>Lackey, John</t>
  </si>
  <si>
    <t>Byrd, Marlon</t>
  </si>
  <si>
    <t>Marquis, Jason</t>
  </si>
  <si>
    <t>Marquis</t>
  </si>
  <si>
    <t>Chavez</t>
  </si>
  <si>
    <t>Reynolds, Mark</t>
  </si>
  <si>
    <t>Reynolds</t>
  </si>
  <si>
    <t>Helton, Todd</t>
  </si>
  <si>
    <t>Helton</t>
  </si>
  <si>
    <t>Murphy, Donnie</t>
  </si>
  <si>
    <t>Vogelsong, Ryan</t>
  </si>
  <si>
    <t>Nix, Jayson</t>
  </si>
  <si>
    <t>Nix</t>
  </si>
  <si>
    <t>DeRosa, Mark</t>
  </si>
  <si>
    <t>DeRosa</t>
  </si>
  <si>
    <t>Garcia, Freddy</t>
  </si>
  <si>
    <t>Kawasaki, Munenori</t>
  </si>
  <si>
    <t>Kawasaki</t>
  </si>
  <si>
    <t>Overbay, Lyle</t>
  </si>
  <si>
    <t>Overbay</t>
  </si>
  <si>
    <t>Roenicke, Josh</t>
  </si>
  <si>
    <t>Roenicke</t>
  </si>
  <si>
    <t>Guerrier, Matt</t>
  </si>
  <si>
    <t>Guerrier</t>
  </si>
  <si>
    <t>Choate, Randy</t>
  </si>
  <si>
    <t>Betancourt, Rafael</t>
  </si>
  <si>
    <t>Ransom, Cody</t>
  </si>
  <si>
    <t>Ransom</t>
  </si>
  <si>
    <t>1,F1-200K</t>
  </si>
  <si>
    <t>Oliver, Darren</t>
  </si>
  <si>
    <t>Oliver</t>
  </si>
  <si>
    <t>Chavez, Endy</t>
  </si>
  <si>
    <t>Escobar, Eduardo</t>
  </si>
  <si>
    <t>Polanco, Placido</t>
  </si>
  <si>
    <t>Fuld, Sam</t>
  </si>
  <si>
    <t>Abreu, Tony</t>
  </si>
  <si>
    <t>Abreu</t>
  </si>
  <si>
    <t>Hafner, Travis</t>
  </si>
  <si>
    <t>Hafner</t>
  </si>
  <si>
    <t>DH</t>
  </si>
  <si>
    <t>Gonzalez, Mike</t>
  </si>
  <si>
    <t>Arroyo, Bronson</t>
  </si>
  <si>
    <t>Arroyo</t>
  </si>
  <si>
    <t>2,F2-9,726M</t>
  </si>
  <si>
    <t>Grilli, Jason</t>
  </si>
  <si>
    <t>Napoli, Mike</t>
  </si>
  <si>
    <t>Blanco, Gregor</t>
  </si>
  <si>
    <t>Soriano, Alfonso</t>
  </si>
  <si>
    <t>2,F2-5.7M</t>
  </si>
  <si>
    <t>Hernandez, Roberto</t>
  </si>
  <si>
    <t>2,F2-5.2M</t>
  </si>
  <si>
    <t>Cotts, Neal</t>
  </si>
  <si>
    <t>Peralta, Joel</t>
  </si>
  <si>
    <t>2,F2-3M</t>
  </si>
  <si>
    <t>Frasor, Jason</t>
  </si>
  <si>
    <t>Frasor</t>
  </si>
  <si>
    <t>2,F2-2.967M</t>
  </si>
  <si>
    <t>Harang, Aaron</t>
  </si>
  <si>
    <t>Casilla, Santiago</t>
  </si>
  <si>
    <t>Reynolds, Matt</t>
  </si>
  <si>
    <t>1,F2-2.001M</t>
  </si>
  <si>
    <t>Reynolds, Matt (1,F2-2.001M)</t>
  </si>
  <si>
    <t>2,F2-2.001M</t>
  </si>
  <si>
    <t>Wright, Jamey</t>
  </si>
  <si>
    <t>2,F2-1.99M</t>
  </si>
  <si>
    <t>Chavez, Jesse</t>
  </si>
  <si>
    <t>Rodney, Fernando</t>
  </si>
  <si>
    <t>Nieves, Wil</t>
  </si>
  <si>
    <t>Nieves</t>
  </si>
  <si>
    <t>Maxwell, Justin</t>
  </si>
  <si>
    <t>Maxwell</t>
  </si>
  <si>
    <t>2,F2-1.702M</t>
  </si>
  <si>
    <t>Slowey, Kevin</t>
  </si>
  <si>
    <t>Slowey</t>
  </si>
  <si>
    <t>2,F2-1.7M</t>
  </si>
  <si>
    <t>Qualls, Chad</t>
  </si>
  <si>
    <t>2,F2-1.68M</t>
  </si>
  <si>
    <t>Bell, Heath</t>
  </si>
  <si>
    <t>Cervelli, Francisco</t>
  </si>
  <si>
    <t>Lopez, Javier</t>
  </si>
  <si>
    <t>Lombardozzi, Steve</t>
  </si>
  <si>
    <t>Lombardozzi</t>
  </si>
  <si>
    <t>Wallace, Brett</t>
  </si>
  <si>
    <t>Herrera, Jonathan</t>
  </si>
  <si>
    <t>Gregg, Kevin</t>
  </si>
  <si>
    <t>Gregg</t>
  </si>
  <si>
    <t>2,F2-760K</t>
  </si>
  <si>
    <t>Tuiasosopo, Matt</t>
  </si>
  <si>
    <t>Tuiasosopo</t>
  </si>
  <si>
    <t>2,F2-631K</t>
  </si>
  <si>
    <t>Wilson, Brian</t>
  </si>
  <si>
    <t>2,F2-600K</t>
  </si>
  <si>
    <t>Outman, Josh</t>
  </si>
  <si>
    <t>Outman</t>
  </si>
  <si>
    <t>2,F2-560K</t>
  </si>
  <si>
    <t>Pennington, Cliff</t>
  </si>
  <si>
    <t>2,F2-550K</t>
  </si>
  <si>
    <t>Kohn, Michael</t>
  </si>
  <si>
    <t>Kohn</t>
  </si>
  <si>
    <t>Sipp, Tony</t>
  </si>
  <si>
    <t>Rzepczynski, Marc</t>
  </si>
  <si>
    <t>Rzepczynski</t>
  </si>
  <si>
    <t>2,F2-520K</t>
  </si>
  <si>
    <t>Duensing, Brian</t>
  </si>
  <si>
    <t>Kelly, Don</t>
  </si>
  <si>
    <t>McGowan, Dustin</t>
  </si>
  <si>
    <t>McGowan</t>
  </si>
  <si>
    <t>Santana, Johan</t>
  </si>
  <si>
    <t>Neshek, Pat</t>
  </si>
  <si>
    <t>Pena, Ramiro</t>
  </si>
  <si>
    <t>Romero, Ricky</t>
  </si>
  <si>
    <t>Romero, Ricky (1,F2-500K)</t>
  </si>
  <si>
    <t>Beltre, Adrian</t>
  </si>
  <si>
    <t>Beltre</t>
  </si>
  <si>
    <t>3,F3-18.003M</t>
  </si>
  <si>
    <t>Kuroda, Hiroki</t>
  </si>
  <si>
    <t>Kuroda</t>
  </si>
  <si>
    <t>3,F3-18M</t>
  </si>
  <si>
    <t>Victorino, Shane</t>
  </si>
  <si>
    <t>Simon, Alfredo</t>
  </si>
  <si>
    <t>2,F3-11.4M</t>
  </si>
  <si>
    <t>3,F3-11.4M</t>
  </si>
  <si>
    <t>Infante, Omar</t>
  </si>
  <si>
    <t>3,F3-11.341M</t>
  </si>
  <si>
    <t>Hudson, Tim</t>
  </si>
  <si>
    <t>3,F3-10.875M</t>
  </si>
  <si>
    <t>Phillips, Brandon</t>
  </si>
  <si>
    <t>Liriano, Francisco</t>
  </si>
  <si>
    <t>3,F3-10.153M</t>
  </si>
  <si>
    <t>Navarro, Dioner</t>
  </si>
  <si>
    <t>Pagan, Angel</t>
  </si>
  <si>
    <t>3,F3-7.8M</t>
  </si>
  <si>
    <t>Carpenter, David D</t>
  </si>
  <si>
    <t>Gaudin, Chad</t>
  </si>
  <si>
    <t>Gaudin</t>
  </si>
  <si>
    <t>2,F3-7.323M</t>
  </si>
  <si>
    <t>3,F3-7.323M</t>
  </si>
  <si>
    <t>McLouth, Nate</t>
  </si>
  <si>
    <t>McLouth</t>
  </si>
  <si>
    <t>3,F3-7.32M</t>
  </si>
  <si>
    <t>Dempster, Ryan</t>
  </si>
  <si>
    <t>Dempster</t>
  </si>
  <si>
    <t>2,F3-6.675M</t>
  </si>
  <si>
    <t>3,F3-6.675M</t>
  </si>
  <si>
    <t>Perkins, Glen</t>
  </si>
  <si>
    <t>3,F3-6.3M</t>
  </si>
  <si>
    <t>Granderson, Curt</t>
  </si>
  <si>
    <t>Correia, Kevin</t>
  </si>
  <si>
    <t>Correia</t>
  </si>
  <si>
    <t>3,F3-5.7M</t>
  </si>
  <si>
    <t>Raburn, Ryan</t>
  </si>
  <si>
    <t>3,F3-5.556M</t>
  </si>
  <si>
    <t>Smith, Seth</t>
  </si>
  <si>
    <t>3,F3-5.048M</t>
  </si>
  <si>
    <t>Howard, Ryan</t>
  </si>
  <si>
    <t>Howard</t>
  </si>
  <si>
    <t>3,F3-4.725M</t>
  </si>
  <si>
    <t>Garcia, Jaime</t>
  </si>
  <si>
    <t>3,F3-3.975M</t>
  </si>
  <si>
    <t>LaRoche, Adam</t>
  </si>
  <si>
    <t>Laird, Gerald</t>
  </si>
  <si>
    <t>Laird</t>
  </si>
  <si>
    <t>3,F3-3.03M</t>
  </si>
  <si>
    <t>Hammel, Jason</t>
  </si>
  <si>
    <t>3,F3-3M</t>
  </si>
  <si>
    <t>Schumaker, Skip</t>
  </si>
  <si>
    <t>Ohlendorf, Ross</t>
  </si>
  <si>
    <t>3,F3-2.988M</t>
  </si>
  <si>
    <t>Petit, Yusmeiro</t>
  </si>
  <si>
    <t>Petit</t>
  </si>
  <si>
    <t>3,F3-2.85M</t>
  </si>
  <si>
    <t>Varvaro, Anthony</t>
  </si>
  <si>
    <t>3,F3-2.835M</t>
  </si>
  <si>
    <t>Rodriguez, Wandy</t>
  </si>
  <si>
    <t>Matusz, Brian</t>
  </si>
  <si>
    <t>Storen, Drew</t>
  </si>
  <si>
    <t>Murphy, David</t>
  </si>
  <si>
    <t>3,F3-2.649M</t>
  </si>
  <si>
    <t>Young, Chris</t>
  </si>
  <si>
    <t>Rogers, Esmil</t>
  </si>
  <si>
    <t>Stauffer, Tim</t>
  </si>
  <si>
    <t>3,F3-2.325M</t>
  </si>
  <si>
    <t>Rodriguez, Francisco</t>
  </si>
  <si>
    <t>Bogusevic, Brian</t>
  </si>
  <si>
    <t>3,F3-1.89M</t>
  </si>
  <si>
    <t>Izturis, Maicer</t>
  </si>
  <si>
    <t>3,F3-1.8M</t>
  </si>
  <si>
    <t>Logan, Boone</t>
  </si>
  <si>
    <t>3,F3-1.689M</t>
  </si>
  <si>
    <t>Baker, Jeff</t>
  </si>
  <si>
    <t>Baker</t>
  </si>
  <si>
    <t>3,F3-1.59M</t>
  </si>
  <si>
    <t>Valbuena, Luis</t>
  </si>
  <si>
    <t>3,F31.495M</t>
  </si>
  <si>
    <t>Baker, Scott</t>
  </si>
  <si>
    <t>Kubel, Jason</t>
  </si>
  <si>
    <t>Forsythe, Logan</t>
  </si>
  <si>
    <t>Valencia, Danny</t>
  </si>
  <si>
    <t>3,F3-1.179M</t>
  </si>
  <si>
    <t>Aardsma, David</t>
  </si>
  <si>
    <t>Aardsma</t>
  </si>
  <si>
    <t>Thatcher, Joe</t>
  </si>
  <si>
    <t>Sabathia, CC</t>
  </si>
  <si>
    <t>3,F4-18.22M</t>
  </si>
  <si>
    <t>4,F4-18.22M</t>
  </si>
  <si>
    <t>Hill, Aaron</t>
  </si>
  <si>
    <t>3,F4-16M</t>
  </si>
  <si>
    <t>4,F4-16M</t>
  </si>
  <si>
    <t>Buehrle, Mark</t>
  </si>
  <si>
    <t>3,F4-13.073M</t>
  </si>
  <si>
    <t>4,F4-13.073M</t>
  </si>
  <si>
    <t>Crisp, Coco</t>
  </si>
  <si>
    <t>3,F4-12M</t>
  </si>
  <si>
    <t>4,F4-12M</t>
  </si>
  <si>
    <t>Ruiz, Carlos</t>
  </si>
  <si>
    <t>Ruiz</t>
  </si>
  <si>
    <t>Montero, Miguel</t>
  </si>
  <si>
    <t>3,F4-11.84M</t>
  </si>
  <si>
    <t>4,F4-11.84M</t>
  </si>
  <si>
    <t>Volquez, Edinson</t>
  </si>
  <si>
    <t>3,F4-9.2M</t>
  </si>
  <si>
    <t>4,F4-9.2M</t>
  </si>
  <si>
    <t>Cecil, Brett</t>
  </si>
  <si>
    <t>3,F4-8.8M</t>
  </si>
  <si>
    <t>4,F4-8.8M</t>
  </si>
  <si>
    <t>Norris, Bud</t>
  </si>
  <si>
    <t>3,F4-8.02M</t>
  </si>
  <si>
    <t>4,F4-8.02M</t>
  </si>
  <si>
    <t>Ramirez, Aramis</t>
  </si>
  <si>
    <t>Mazzaro, Vin</t>
  </si>
  <si>
    <t>Ross, Cody</t>
  </si>
  <si>
    <t>3,F4-5.8M</t>
  </si>
  <si>
    <t>4,F4-5.8M</t>
  </si>
  <si>
    <t>Cabrera, Melky</t>
  </si>
  <si>
    <t>3,F4-5.584M</t>
  </si>
  <si>
    <t>4,F4-5.584M</t>
  </si>
  <si>
    <t>Callaspo, Alberto</t>
  </si>
  <si>
    <t>3,F4-4.92M</t>
  </si>
  <si>
    <t>4,F4-4.92M</t>
  </si>
  <si>
    <t>Punto, Nick</t>
  </si>
  <si>
    <t>3,F4-4.009M</t>
  </si>
  <si>
    <t>4,F4-4.009M</t>
  </si>
  <si>
    <t>Suzuki, Kurt</t>
  </si>
  <si>
    <t>Bonifacio, Emilio</t>
  </si>
  <si>
    <t>Hernandez, Felix</t>
  </si>
  <si>
    <t>3,F5-51.125M</t>
  </si>
  <si>
    <t>4,F5-51.125M</t>
  </si>
  <si>
    <t>5,F5-51.125M</t>
  </si>
  <si>
    <t>Cano, Robinson</t>
  </si>
  <si>
    <t>3,F5-48.51M</t>
  </si>
  <si>
    <t>4,F5-48.51M</t>
  </si>
  <si>
    <t>5,F5-48.51M</t>
  </si>
  <si>
    <t>Cain, Matt</t>
  </si>
  <si>
    <t>3,F5-33.6M</t>
  </si>
  <si>
    <t>4,F5-33.6M</t>
  </si>
  <si>
    <t>5,F5-33.6M</t>
  </si>
  <si>
    <t>Zobrist, Ben</t>
  </si>
  <si>
    <t>3,F5-30.87M</t>
  </si>
  <si>
    <t>4,F5-30.87M</t>
  </si>
  <si>
    <t>5,F5-30.87M</t>
  </si>
  <si>
    <t>Encarnacion, Edwin</t>
  </si>
  <si>
    <t>3,F5-30M</t>
  </si>
  <si>
    <t>4,F5-30M</t>
  </si>
  <si>
    <t>5,F5-30M</t>
  </si>
  <si>
    <t>Gomez, Carlos</t>
  </si>
  <si>
    <t>3,F5-24.313M</t>
  </si>
  <si>
    <t>4,F5-24.313M</t>
  </si>
  <si>
    <t>5,F5-24.313M</t>
  </si>
  <si>
    <t>McCann, Brian</t>
  </si>
  <si>
    <t>3,F5-24.009M</t>
  </si>
  <si>
    <t>4,F5-24.009M</t>
  </si>
  <si>
    <t>5,F5-24.009M</t>
  </si>
  <si>
    <t>Moss, Brandon</t>
  </si>
  <si>
    <t>3,F5-21.934M</t>
  </si>
  <si>
    <t>4,F5-21.934M</t>
  </si>
  <si>
    <t>5,F5-21.934M</t>
  </si>
  <si>
    <t>Santana, Ervin</t>
  </si>
  <si>
    <t>3,F5-20.535M</t>
  </si>
  <si>
    <t>4,F5-20.535M</t>
  </si>
  <si>
    <t>5,F5-20.535M</t>
  </si>
  <si>
    <t>Saltalamacchia, Jarrod</t>
  </si>
  <si>
    <t>3,F5-18.625M</t>
  </si>
  <si>
    <t>4,F5-18.625M</t>
  </si>
  <si>
    <t>5,F5-18.625M</t>
  </si>
  <si>
    <t>Kendrick, Howie</t>
  </si>
  <si>
    <t>3,F5-16.995M</t>
  </si>
  <si>
    <t>4,F5-16.995M</t>
  </si>
  <si>
    <t>5,F5-16.995M</t>
  </si>
  <si>
    <t>Papelbon, Jonathan</t>
  </si>
  <si>
    <t>3,F5-14.7M</t>
  </si>
  <si>
    <t>4,F5-14.7M</t>
  </si>
  <si>
    <t>5,F5-14.7M</t>
  </si>
  <si>
    <t>Gomes, Yan</t>
  </si>
  <si>
    <t>3,F5-11.75M</t>
  </si>
  <si>
    <t>4,F5-11.75M</t>
  </si>
  <si>
    <t>5,F5-11.75M</t>
  </si>
  <si>
    <t>Ramirez, Alexei</t>
  </si>
  <si>
    <t>Soto, Geovanni</t>
  </si>
  <si>
    <t>3,F5-9.54M</t>
  </si>
  <si>
    <t>4,F5-9.54M</t>
  </si>
  <si>
    <t>5,F5-9.54M</t>
  </si>
  <si>
    <t>Morton, Charlie</t>
  </si>
  <si>
    <t xml:space="preserve"> Donnie</t>
  </si>
  <si>
    <t xml:space="preserve"> Lyle</t>
  </si>
  <si>
    <t xml:space="preserve"> Endy</t>
  </si>
  <si>
    <t xml:space="preserve"> Placido</t>
  </si>
  <si>
    <t xml:space="preserve"> Bronson</t>
  </si>
  <si>
    <t xml:space="preserve"> Alfonso</t>
  </si>
  <si>
    <t xml:space="preserve"> Roberto</t>
  </si>
  <si>
    <t xml:space="preserve"> Jamey</t>
  </si>
  <si>
    <t xml:space="preserve"> Marc</t>
  </si>
  <si>
    <t xml:space="preserve"> Don</t>
  </si>
  <si>
    <t xml:space="preserve"> Johan</t>
  </si>
  <si>
    <t xml:space="preserve"> Ramiro</t>
  </si>
  <si>
    <t xml:space="preserve"> Alfredo</t>
  </si>
  <si>
    <t xml:space="preserve"> Omar</t>
  </si>
  <si>
    <t>2014 Free Agency</t>
  </si>
  <si>
    <t>Colesburg Blazing Aces</t>
  </si>
  <si>
    <t>Boston Brewers</t>
  </si>
  <si>
    <t>1,F2-2.002M</t>
  </si>
  <si>
    <t>2014 Trx #9</t>
  </si>
  <si>
    <t>2014 Trx #11</t>
  </si>
  <si>
    <t>locked and untradeable</t>
  </si>
  <si>
    <t>2014 Trx #16</t>
  </si>
  <si>
    <t>2014 Trx #19</t>
  </si>
  <si>
    <t>2014 TRX #19</t>
  </si>
  <si>
    <t>Gonzalez, Adrian</t>
  </si>
  <si>
    <t>3,F5-24.25M</t>
  </si>
  <si>
    <t>4,F5-24.25M</t>
  </si>
  <si>
    <t>5,F5-24.25M</t>
  </si>
  <si>
    <t>Columbus</t>
  </si>
  <si>
    <t>Bobcats</t>
  </si>
  <si>
    <t>Minute Maid Park</t>
  </si>
  <si>
    <t>Consult Strat's ballpark listings for Houston's ballpark dimensions.</t>
  </si>
  <si>
    <t>2014 Rrx #23</t>
  </si>
  <si>
    <t>OF</t>
  </si>
  <si>
    <t>2014 Draft</t>
  </si>
  <si>
    <t>Lindsey</t>
  </si>
  <si>
    <t>Naquin</t>
  </si>
  <si>
    <t>SS/2B</t>
  </si>
  <si>
    <t>3B/1B</t>
  </si>
  <si>
    <t>3B/SS</t>
  </si>
  <si>
    <t>Vasquez</t>
  </si>
  <si>
    <t>Redmond</t>
  </si>
  <si>
    <t xml:space="preserve"> T</t>
  </si>
  <si>
    <t>Tanaka</t>
  </si>
  <si>
    <t>Ciuffo</t>
  </si>
  <si>
    <t>Ball</t>
  </si>
  <si>
    <t xml:space="preserve"> Trey</t>
  </si>
  <si>
    <t>Nay</t>
  </si>
  <si>
    <t>Wittgren</t>
  </si>
  <si>
    <t>3B/OF</t>
  </si>
  <si>
    <t>Almonte</t>
  </si>
  <si>
    <t>Ray</t>
  </si>
  <si>
    <t xml:space="preserve"> Jose Dariel</t>
  </si>
  <si>
    <t>Trahan</t>
  </si>
  <si>
    <t xml:space="preserve"> Stryker</t>
  </si>
  <si>
    <t xml:space="preserve"> R.J.</t>
  </si>
  <si>
    <t xml:space="preserve"> D.J</t>
  </si>
  <si>
    <t>Katoh</t>
  </si>
  <si>
    <t xml:space="preserve"> Gosuke</t>
  </si>
  <si>
    <t>Kingham</t>
  </si>
  <si>
    <t>2B/SS</t>
  </si>
  <si>
    <t>Jagielo</t>
  </si>
  <si>
    <t>Wahl</t>
  </si>
  <si>
    <t>Flynn</t>
  </si>
  <si>
    <t>Black</t>
  </si>
  <si>
    <t>Valaika</t>
  </si>
  <si>
    <t xml:space="preserve"> Kensuke</t>
  </si>
  <si>
    <t>Rupp</t>
  </si>
  <si>
    <t>Adrianza</t>
  </si>
  <si>
    <t>Lutz</t>
  </si>
  <si>
    <t xml:space="preserve"> Donald</t>
  </si>
  <si>
    <t xml:space="preserve"> Engel</t>
  </si>
  <si>
    <t>Kieschnick</t>
  </si>
  <si>
    <t xml:space="preserve"> Roger</t>
  </si>
  <si>
    <t>Gosewisch</t>
  </si>
  <si>
    <t xml:space="preserve"> Tuffy</t>
  </si>
  <si>
    <t>Lo</t>
  </si>
  <si>
    <t xml:space="preserve"> Chia-Jen</t>
  </si>
  <si>
    <t>Terdoslavich</t>
  </si>
  <si>
    <t>Tonkin </t>
  </si>
  <si>
    <t>Lambo</t>
  </si>
  <si>
    <t>Caminero</t>
  </si>
  <si>
    <t xml:space="preserve"> Arquimedes</t>
  </si>
  <si>
    <t>Blazek</t>
  </si>
  <si>
    <t xml:space="preserve"> Juan Carlos</t>
  </si>
  <si>
    <t>Bernier</t>
  </si>
  <si>
    <t xml:space="preserve"> Wilken</t>
  </si>
  <si>
    <t>Gast</t>
  </si>
  <si>
    <t>Fujikawa</t>
  </si>
  <si>
    <t xml:space="preserve"> Kyuji</t>
  </si>
  <si>
    <t>Krauss</t>
  </si>
  <si>
    <t>Fife</t>
  </si>
  <si>
    <t>Thielbar</t>
  </si>
  <si>
    <t xml:space="preserve"> Caleb</t>
  </si>
  <si>
    <t>C/LF/1B-</t>
  </si>
  <si>
    <t>De La Rosa</t>
  </si>
  <si>
    <t xml:space="preserve"> Dane</t>
  </si>
  <si>
    <t>Noonan</t>
  </si>
  <si>
    <t>Scahill</t>
  </si>
  <si>
    <t>Wolf</t>
  </si>
  <si>
    <t>Halton</t>
  </si>
  <si>
    <t>Workman</t>
  </si>
  <si>
    <t>p</t>
  </si>
  <si>
    <t>SP/RP</t>
  </si>
  <si>
    <t>Hand</t>
  </si>
  <si>
    <t>LF/RF-</t>
  </si>
  <si>
    <t>Clemens</t>
  </si>
  <si>
    <t xml:space="preserve"> Pedro Michel</t>
  </si>
  <si>
    <t xml:space="preserve"> Zoilo</t>
  </si>
  <si>
    <t>Rienzo</t>
  </si>
  <si>
    <t xml:space="preserve"> Andre </t>
  </si>
  <si>
    <t>CF - GG</t>
  </si>
  <si>
    <t xml:space="preserve"> Derrick</t>
  </si>
  <si>
    <t xml:space="preserve"> Juan Pablo</t>
  </si>
  <si>
    <t>Jordan</t>
  </si>
  <si>
    <t>Medina</t>
  </si>
  <si>
    <t>Cumpton</t>
  </si>
  <si>
    <t>Culberson</t>
  </si>
  <si>
    <t xml:space="preserve"> Drake</t>
  </si>
  <si>
    <t>Kintzler</t>
  </si>
  <si>
    <t>Lucas</t>
  </si>
  <si>
    <t>Figaro</t>
  </si>
  <si>
    <t>Oberholtzer</t>
  </si>
  <si>
    <t>Cisnero</t>
  </si>
  <si>
    <t xml:space="preserve">LF </t>
  </si>
  <si>
    <t>Gindl</t>
  </si>
  <si>
    <t>Satin</t>
  </si>
  <si>
    <t>Freiman</t>
  </si>
  <si>
    <t xml:space="preserve"> Sandy</t>
  </si>
  <si>
    <t>Lough</t>
  </si>
  <si>
    <t>RF/LF-/CF-</t>
  </si>
  <si>
    <t>Veal</t>
  </si>
  <si>
    <t>Tepesch</t>
  </si>
  <si>
    <t>Federowicz</t>
  </si>
  <si>
    <t xml:space="preserve"> Ethan</t>
  </si>
  <si>
    <t xml:space="preserve">LF/CF/RF </t>
  </si>
  <si>
    <t>Rice</t>
  </si>
  <si>
    <t>Germen</t>
  </si>
  <si>
    <t xml:space="preserve"> Gonzalez</t>
  </si>
  <si>
    <t>Krol</t>
  </si>
  <si>
    <t>Putkonen</t>
  </si>
  <si>
    <t xml:space="preserve"> Keith</t>
  </si>
  <si>
    <t>LF/CF/RF-</t>
  </si>
  <si>
    <t>Otero</t>
  </si>
  <si>
    <t>Claiborne</t>
  </si>
  <si>
    <t xml:space="preserve"> Preston</t>
  </si>
  <si>
    <t>Dunning</t>
  </si>
  <si>
    <t>2B/OF</t>
  </si>
  <si>
    <t>Winker, Jesse</t>
  </si>
  <si>
    <t>Betts, Mookie</t>
  </si>
  <si>
    <t>Montero, Rafael</t>
  </si>
  <si>
    <t>Herrera, Rosell</t>
  </si>
  <si>
    <t>Glasnow, Tyler</t>
  </si>
  <si>
    <t>Velasquez, Vincent</t>
  </si>
  <si>
    <t>Lindsey, Taylor</t>
  </si>
  <si>
    <t>Naquin, Tyler</t>
  </si>
  <si>
    <t>Guerrero, Alexander</t>
  </si>
  <si>
    <t>Smith, Dominic</t>
  </si>
  <si>
    <t>Cecchini, Garin</t>
  </si>
  <si>
    <t>Lee, Hak-Ju</t>
  </si>
  <si>
    <t>Jackson, Luke</t>
  </si>
  <si>
    <t>Gonzalez, Miguel Alfredo</t>
  </si>
  <si>
    <t>Williams, Nick</t>
  </si>
  <si>
    <t>Starling, Bubba</t>
  </si>
  <si>
    <t>Peterson, DJ</t>
  </si>
  <si>
    <t>Dozier, Hunter</t>
  </si>
  <si>
    <t>Thorpe, Lewis</t>
  </si>
  <si>
    <t>Vasquez, Luis Miguel</t>
  </si>
  <si>
    <t>McKinney, Billy</t>
  </si>
  <si>
    <t>Alcantara, Raul</t>
  </si>
  <si>
    <t>Redmond, Todd</t>
  </si>
  <si>
    <t>Rodriguez, Yorman</t>
  </si>
  <si>
    <t>Clarkin, Ian</t>
  </si>
  <si>
    <t>Tanaka, Masahiro</t>
  </si>
  <si>
    <t>Ciuffo, Nick</t>
  </si>
  <si>
    <t>Ball, Trey</t>
  </si>
  <si>
    <t>Blair, Aaron</t>
  </si>
  <si>
    <t>Meadows, Austin</t>
  </si>
  <si>
    <t>Skole, Matt</t>
  </si>
  <si>
    <t>Nay, Mitch</t>
  </si>
  <si>
    <t>Wojciechowski, Asher</t>
  </si>
  <si>
    <t>Foltynewicz, Mike</t>
  </si>
  <si>
    <t>Tirado, Alberto</t>
  </si>
  <si>
    <t>Vazquez, Christian Rafael</t>
  </si>
  <si>
    <t>Peraza, Jose</t>
  </si>
  <si>
    <t>Stewart, Kohl</t>
  </si>
  <si>
    <t>Sims, Lucas</t>
  </si>
  <si>
    <t>Wittgren, Nick</t>
  </si>
  <si>
    <t>Knebel, Corey</t>
  </si>
  <si>
    <t>Franco, Maikel</t>
  </si>
  <si>
    <t>Gonzales, Marco</t>
  </si>
  <si>
    <t>Johnson, Pierce</t>
  </si>
  <si>
    <t xml:space="preserve">Gonzalez, Alex "Chi Chi" </t>
  </si>
  <si>
    <t>Sardinas, Luis</t>
  </si>
  <si>
    <t>Odor, Rougned</t>
  </si>
  <si>
    <t>Bryant, Kris</t>
  </si>
  <si>
    <t>Almonte, Miguel</t>
  </si>
  <si>
    <t>Flores, Kendry</t>
  </si>
  <si>
    <t>Ray, Robbie</t>
  </si>
  <si>
    <t>Lyons, Tyler</t>
  </si>
  <si>
    <t>Diaz, Edwin</t>
  </si>
  <si>
    <t>Barreto, Franklin</t>
  </si>
  <si>
    <t>Abreu, Jose Dariel</t>
  </si>
  <si>
    <t>Williamson, Mac</t>
  </si>
  <si>
    <t>Kaminsky, Rob</t>
  </si>
  <si>
    <t>Trahan, Stryker</t>
  </si>
  <si>
    <t>Frazier, Clint</t>
  </si>
  <si>
    <t>Travis, Devon</t>
  </si>
  <si>
    <t>Alvarez, RJ</t>
  </si>
  <si>
    <t>Piscotty, Stephen</t>
  </si>
  <si>
    <t>Anderson, Chris</t>
  </si>
  <si>
    <t>Dahl, David</t>
  </si>
  <si>
    <t>Santana, Domingo</t>
  </si>
  <si>
    <t>Butler, Eddie</t>
  </si>
  <si>
    <t>Renfroe, Hunter</t>
  </si>
  <si>
    <t>Anderson, Tim</t>
  </si>
  <si>
    <t>Davis, DJ</t>
  </si>
  <si>
    <t>Katoh, Gosuke</t>
  </si>
  <si>
    <t>Morris, Hunter</t>
  </si>
  <si>
    <t>Panik, Joe</t>
  </si>
  <si>
    <t>Plawecki, Kevin</t>
  </si>
  <si>
    <t>Haniger, Mitch</t>
  </si>
  <si>
    <t>Shipley, Braden</t>
  </si>
  <si>
    <t>Taylor, Chris</t>
  </si>
  <si>
    <t>Rodriguez, Eduardo</t>
  </si>
  <si>
    <t>Harvey, Hunter</t>
  </si>
  <si>
    <t>Kingham, Nick</t>
  </si>
  <si>
    <t>Alcantara, Arismendy</t>
  </si>
  <si>
    <t>Jagielo, Eric</t>
  </si>
  <si>
    <t>Crawford, JP</t>
  </si>
  <si>
    <t>Tapia, Raimel</t>
  </si>
  <si>
    <t>Murphy, Tom</t>
  </si>
  <si>
    <t>Mejia, Adalberto</t>
  </si>
  <si>
    <t>Wahl, Bobby</t>
  </si>
  <si>
    <t>Peterson, Jace</t>
  </si>
  <si>
    <t>Urias, Julio</t>
  </si>
  <si>
    <t>La Stella, Tommy</t>
  </si>
  <si>
    <t>Flynn, Brian</t>
  </si>
  <si>
    <t>Olt, Mike</t>
  </si>
  <si>
    <t>Black, Vic</t>
  </si>
  <si>
    <t>Semien, Marcus</t>
  </si>
  <si>
    <t>Holt, Brock</t>
  </si>
  <si>
    <t>Valaika, Chris</t>
  </si>
  <si>
    <t>Gimenez, Hector</t>
  </si>
  <si>
    <t>Tanaka, Kensuke</t>
  </si>
  <si>
    <t>Rupp, Cameron</t>
  </si>
  <si>
    <t>Adrianza, Ehire</t>
  </si>
  <si>
    <t>Pinto, Josmil</t>
  </si>
  <si>
    <t>den Dekker, Matt</t>
  </si>
  <si>
    <t>Walters, Zach</t>
  </si>
  <si>
    <t>Laird, Brandon</t>
  </si>
  <si>
    <t>Snyder, Brandon</t>
  </si>
  <si>
    <t>Lutz, Donald</t>
  </si>
  <si>
    <t>Beltre, Engel</t>
  </si>
  <si>
    <t>Kieschnick, Roger</t>
  </si>
  <si>
    <t>Gosewisch, Tuffy</t>
  </si>
  <si>
    <t>Johnson, Erik</t>
  </si>
  <si>
    <t>Beckham, Tim</t>
  </si>
  <si>
    <t>Lo, Chia-Jen</t>
  </si>
  <si>
    <t>Pimentel, Stolmy</t>
  </si>
  <si>
    <t>Hale, David</t>
  </si>
  <si>
    <t>Perez, Hernan</t>
  </si>
  <si>
    <t>Tonkin, Michael</t>
  </si>
  <si>
    <t>Almonte, Abraham</t>
  </si>
  <si>
    <t>Lambo, Andrew</t>
  </si>
  <si>
    <t>Webb, Daniel</t>
  </si>
  <si>
    <t>Urrutia, Henry</t>
  </si>
  <si>
    <t>Nelson, Jimmy</t>
  </si>
  <si>
    <t>Caminero, Arquimedes</t>
  </si>
  <si>
    <t>Betances, Dellin</t>
  </si>
  <si>
    <t>Blazek, Michael</t>
  </si>
  <si>
    <t>Fuentes, Reymond</t>
  </si>
  <si>
    <t>Medica, Tommy</t>
  </si>
  <si>
    <t>Perez, Juan Carlos</t>
  </si>
  <si>
    <t>Bernier, Doug</t>
  </si>
  <si>
    <t>Ramirez, Wilkin</t>
  </si>
  <si>
    <t>Dominguez, Jose</t>
  </si>
  <si>
    <t>Nolin, Sean</t>
  </si>
  <si>
    <t>Holaday, Bryan</t>
  </si>
  <si>
    <t>Davis, Erik</t>
  </si>
  <si>
    <t>Gast, John</t>
  </si>
  <si>
    <t>Fujikawa, Kyuji</t>
  </si>
  <si>
    <t>Nuno, Vidal</t>
  </si>
  <si>
    <t>Lee, CC</t>
  </si>
  <si>
    <t>Van Slyke, Scott</t>
  </si>
  <si>
    <t>Colabello, Chris</t>
  </si>
  <si>
    <t>Salazar, Danny</t>
  </si>
  <si>
    <t>Krauss, Marc</t>
  </si>
  <si>
    <t>Fife, Stephen</t>
  </si>
  <si>
    <t>McFarland, TJ</t>
  </si>
  <si>
    <t>Romine, Andrew</t>
  </si>
  <si>
    <t>Thielbar, Caleb</t>
  </si>
  <si>
    <t>Gattis, Evan</t>
  </si>
  <si>
    <t>Pillar, Kevin</t>
  </si>
  <si>
    <t>De La Rosa, Dane</t>
  </si>
  <si>
    <t>Farquhar, Danny</t>
  </si>
  <si>
    <t>Ortiz, Joseph</t>
  </si>
  <si>
    <t>Noonan, Nick</t>
  </si>
  <si>
    <t>Scahill, Rob</t>
  </si>
  <si>
    <t>Wolf, Ross</t>
  </si>
  <si>
    <t>Halton, Sean</t>
  </si>
  <si>
    <t>Roark, Tanner</t>
  </si>
  <si>
    <t>Workman, Brandon</t>
  </si>
  <si>
    <t>Dietrich, Derek</t>
  </si>
  <si>
    <t>Rondon, Hector</t>
  </si>
  <si>
    <t>Wood, Alex</t>
  </si>
  <si>
    <t>Hand, Donovan</t>
  </si>
  <si>
    <t>Shuck, JB</t>
  </si>
  <si>
    <t>Garcia, Leury</t>
  </si>
  <si>
    <t>Jimenez, Luis Domingo</t>
  </si>
  <si>
    <t>Clemens, Paul</t>
  </si>
  <si>
    <t>Hernandez, Pedro Michel</t>
  </si>
  <si>
    <t>Almonte, Zoilo</t>
  </si>
  <si>
    <t>Warren, Adam</t>
  </si>
  <si>
    <t>Rienzo, Andre</t>
  </si>
  <si>
    <t>Lagares, Juan</t>
  </si>
  <si>
    <t>Robinson, Derrick</t>
  </si>
  <si>
    <t>Perez, Juan Pablo</t>
  </si>
  <si>
    <t>Jordan, Taylor</t>
  </si>
  <si>
    <t>Medina, Yoervis</t>
  </si>
  <si>
    <t>Cumpton, Brandon</t>
  </si>
  <si>
    <t>Harris, Will</t>
  </si>
  <si>
    <t>Wilson, Alex</t>
  </si>
  <si>
    <t>Culberson, Charlie</t>
  </si>
  <si>
    <t>Britton, Drake</t>
  </si>
  <si>
    <t>Kintzler, Brandon</t>
  </si>
  <si>
    <t>Withrow, Chris</t>
  </si>
  <si>
    <t>Lucas, Ed</t>
  </si>
  <si>
    <t>Vogt, Stephen</t>
  </si>
  <si>
    <t>Figaro, Alfredo</t>
  </si>
  <si>
    <t>Oberholtzer, Brett</t>
  </si>
  <si>
    <t>Cisnero, Jose</t>
  </si>
  <si>
    <t>Davis, Khris</t>
  </si>
  <si>
    <t>Fields, Josh David</t>
  </si>
  <si>
    <t>Maness, Seth</t>
  </si>
  <si>
    <t>Gindl, Caleb</t>
  </si>
  <si>
    <t>Jennings, Dan</t>
  </si>
  <si>
    <t>Machi, Jean</t>
  </si>
  <si>
    <t>Satin, Josh</t>
  </si>
  <si>
    <t>Freiman, Nate</t>
  </si>
  <si>
    <t>Rosario, Sandy</t>
  </si>
  <si>
    <t>Phegley, Josh</t>
  </si>
  <si>
    <t>Torres, Alex</t>
  </si>
  <si>
    <t>Recker, Anthony</t>
  </si>
  <si>
    <t>Lough, David</t>
  </si>
  <si>
    <t>Gennett, Scooter</t>
  </si>
  <si>
    <t>Rusin, Chris</t>
  </si>
  <si>
    <t>Veal, Donnie</t>
  </si>
  <si>
    <t>Fernandez, Jose D</t>
  </si>
  <si>
    <t>Tepesch, Nick</t>
  </si>
  <si>
    <t>Pressly, Ryan</t>
  </si>
  <si>
    <t>Federowicz, Tim</t>
  </si>
  <si>
    <t>Gillaspie, Conor</t>
  </si>
  <si>
    <t>Martin, Ethan</t>
  </si>
  <si>
    <t>Schafer, Logan</t>
  </si>
  <si>
    <t>Rice, Scott</t>
  </si>
  <si>
    <t>Smith, Burch</t>
  </si>
  <si>
    <t>Germen, Gonzalez</t>
  </si>
  <si>
    <t>Krol, Ian</t>
  </si>
  <si>
    <t>Siegrist, Kevin</t>
  </si>
  <si>
    <t>Putkonen, Luke</t>
  </si>
  <si>
    <t>Parker, Blake</t>
  </si>
  <si>
    <t>Butler, Keith</t>
  </si>
  <si>
    <t>Albers, Andrew</t>
  </si>
  <si>
    <t>Dickerson, Corey</t>
  </si>
  <si>
    <t>Otero, Dan</t>
  </si>
  <si>
    <t>Adams, David</t>
  </si>
  <si>
    <t>Claiborne, Preston</t>
  </si>
  <si>
    <t>Wooten, Rob</t>
  </si>
  <si>
    <t>Rasmus, Cory</t>
  </si>
  <si>
    <t>Dunning, Jake</t>
  </si>
  <si>
    <t>Hernandez, Cesar</t>
  </si>
  <si>
    <t>Winker, Jesse (min)</t>
  </si>
  <si>
    <t>Glasnow, Tyler (min)</t>
  </si>
  <si>
    <t>Smith, Dominic (min)</t>
  </si>
  <si>
    <t>Lee, Hak-Ju (min)</t>
  </si>
  <si>
    <t>Williams, Nick (min)</t>
  </si>
  <si>
    <t>Starling, Bubba (min)</t>
  </si>
  <si>
    <t>Thorpe, Lewis (min)</t>
  </si>
  <si>
    <t>McKinney, Billy (min)</t>
  </si>
  <si>
    <t>Alcantara, Raul (min)</t>
  </si>
  <si>
    <t>Clarkin, Ian (min)</t>
  </si>
  <si>
    <t>Blair, Aaron (min)</t>
  </si>
  <si>
    <t>Meadows, Austin (min)</t>
  </si>
  <si>
    <t>Skole, Matt (min)</t>
  </si>
  <si>
    <t>Tirado, Alberto (min)</t>
  </si>
  <si>
    <t>Stewart, Kohl (min)</t>
  </si>
  <si>
    <t>Sims, Lucas (min)</t>
  </si>
  <si>
    <t>Johnson, Pierce (min)</t>
  </si>
  <si>
    <t>Diaz, Edwin (min)</t>
  </si>
  <si>
    <t>Barreto, Franklin (min)</t>
  </si>
  <si>
    <t>Kaminsky, Rob (min)</t>
  </si>
  <si>
    <t>Frazier, Clint (min)</t>
  </si>
  <si>
    <t>Dahl, David (min)</t>
  </si>
  <si>
    <t>Renfroe, Hunter (min)</t>
  </si>
  <si>
    <t>Anderson, Tim (min)</t>
  </si>
  <si>
    <t>Haniger, Mitch (min)</t>
  </si>
  <si>
    <t>Shipley, Braden (min)</t>
  </si>
  <si>
    <t>Harvey, Hunter (min)</t>
  </si>
  <si>
    <t>Crawford, JP (min)</t>
  </si>
  <si>
    <t>Tapia, Raimel (min)</t>
  </si>
  <si>
    <t>Urias, Julio (min)</t>
  </si>
  <si>
    <t>Urrutia, Henry (MM)</t>
  </si>
  <si>
    <t>Fuentes, Reymond (MM)</t>
  </si>
  <si>
    <t>Dan Reed</t>
  </si>
  <si>
    <t>Drumheller</t>
  </si>
  <si>
    <t>2014 SFA</t>
  </si>
  <si>
    <t>Carroll, Jamey</t>
  </si>
  <si>
    <t>Coghlan, Chris</t>
  </si>
  <si>
    <t>Hand, Brad</t>
  </si>
  <si>
    <t>Harrison, Josh</t>
  </si>
  <si>
    <t>Jepsen, Kevin</t>
  </si>
  <si>
    <t>Ludwick, Ryan</t>
  </si>
  <si>
    <t>Marcum, Shaun</t>
  </si>
  <si>
    <t>Morales, Franklin</t>
  </si>
  <si>
    <t>Quintanilla,  Omar</t>
  </si>
  <si>
    <t>Quintero, Humberto</t>
  </si>
  <si>
    <t>Shoppach, Kelly</t>
  </si>
  <si>
    <t>Sizemore, Grady</t>
  </si>
  <si>
    <t>Quintero</t>
  </si>
  <si>
    <t>Shoppach</t>
  </si>
  <si>
    <t>Carroll</t>
  </si>
  <si>
    <t>Ludwick</t>
  </si>
  <si>
    <t>Quintanilla</t>
  </si>
  <si>
    <t xml:space="preserve"> Humberto</t>
  </si>
  <si>
    <t>2,F2-1M</t>
  </si>
  <si>
    <t>2014 Trx #29</t>
  </si>
  <si>
    <t>2014 TRX #29</t>
  </si>
  <si>
    <t>LEAGUE HISTORIAN</t>
  </si>
  <si>
    <t>Miami</t>
  </si>
  <si>
    <t>2014 TRX #35; Terminal Pay</t>
  </si>
  <si>
    <t>Rodriguez, Alex (4,F4-7M)</t>
  </si>
  <si>
    <t>2016 Salary</t>
  </si>
  <si>
    <t>2014 TRX #41; Terminal Pay</t>
  </si>
  <si>
    <t>Halladay, Roy (4,F4-12.9M)</t>
  </si>
  <si>
    <t>(Extra min slot)</t>
  </si>
  <si>
    <t>3/15</t>
  </si>
  <si>
    <t>5/11</t>
  </si>
  <si>
    <t>Cruz, Tony</t>
  </si>
  <si>
    <t>Pearce, Steve</t>
  </si>
  <si>
    <t>2014 TRX #58</t>
  </si>
  <si>
    <t>2014 TRX #62; Terminal Pay</t>
  </si>
  <si>
    <t>Lilly, Ted (4,F4-8.404M)</t>
  </si>
  <si>
    <t>2014 TRX #66; Terminal Pay</t>
  </si>
  <si>
    <t>Baker, Scott (3,F3-1.35M)</t>
  </si>
  <si>
    <t>2014 TRX #67; Terminal Pay</t>
  </si>
  <si>
    <t>Sanchez, Jonathan (5,F5-12.5M)</t>
  </si>
  <si>
    <t>Pelfrey, Mike</t>
  </si>
  <si>
    <t>McKenry, Michael</t>
  </si>
  <si>
    <t>2014 TRX #71</t>
  </si>
  <si>
    <t>2014 TRX #73</t>
  </si>
  <si>
    <t>2014 TRX #74</t>
  </si>
  <si>
    <t>2014 TRX #78</t>
  </si>
  <si>
    <t>2014 TRX #81</t>
  </si>
  <si>
    <t>2014 TRX #83</t>
  </si>
  <si>
    <t>CBS</t>
  </si>
  <si>
    <t>Rodriguez, Wandy (3,F3-2.778M)</t>
  </si>
  <si>
    <t>2014 TRX #94; Terminal Pay</t>
  </si>
  <si>
    <t>2014 TRX #95</t>
  </si>
  <si>
    <t>Gonzalez, Marwin</t>
  </si>
  <si>
    <t>Maldonado, Martin</t>
  </si>
  <si>
    <t>Rosales, Adam</t>
  </si>
  <si>
    <t>LD</t>
  </si>
  <si>
    <t>Statistician</t>
  </si>
  <si>
    <t>Draft Coordinator</t>
  </si>
  <si>
    <t>League Historian</t>
  </si>
  <si>
    <t>Kottaras, George (2,F3-2.807M)</t>
  </si>
  <si>
    <t>Dempster, Ryan (2,F3-6.675M)</t>
  </si>
  <si>
    <t>Crawford, Jonathon</t>
  </si>
  <si>
    <t>Ervin, Phil</t>
  </si>
  <si>
    <t>Gonzalez, Miguel Antonio</t>
  </si>
  <si>
    <t>Gray, Jon</t>
  </si>
  <si>
    <t>Martinez, Carlos Ernesto</t>
  </si>
  <si>
    <t>Mondesi, Raul Adalberto</t>
  </si>
  <si>
    <t>Reyes, Alexander</t>
  </si>
  <si>
    <t>Early Finish</t>
  </si>
  <si>
    <t>INF</t>
  </si>
  <si>
    <t>Taylor, Michael D.</t>
  </si>
  <si>
    <t>Cole, Gerrit</t>
  </si>
  <si>
    <t>Gonzalez, Miguel Angel</t>
  </si>
  <si>
    <t>Milone, Tommy</t>
  </si>
  <si>
    <t>Smith, Will Michael</t>
  </si>
  <si>
    <t>2018</t>
  </si>
  <si>
    <t>Reyes, Alexander (min)</t>
  </si>
  <si>
    <t>Mondesi, Raul Adalberto (min)</t>
  </si>
  <si>
    <t>Ervin, Phil (min)</t>
  </si>
  <si>
    <t>Rodriguez, Yorman (MM)</t>
  </si>
  <si>
    <t>Crawford, Jonathon (min)</t>
  </si>
  <si>
    <t>Profar, Jurickson (Y1*)</t>
  </si>
  <si>
    <t>2,X3-15M</t>
  </si>
  <si>
    <t>3,X3-15M</t>
  </si>
  <si>
    <t>1,X1-5M</t>
  </si>
  <si>
    <t>Robertson, Daniel Ray</t>
  </si>
  <si>
    <t>Tristan Traviolia</t>
  </si>
  <si>
    <t>Frank Berta</t>
  </si>
  <si>
    <t>Pismo Beach</t>
  </si>
  <si>
    <t>Diamond Dogs</t>
  </si>
  <si>
    <t>PB</t>
  </si>
  <si>
    <t>Diamond, Scott (4,F4-6.101M)</t>
  </si>
  <si>
    <t>2015 TRX #7; Terminal Pay</t>
  </si>
  <si>
    <t>2015 TRX #8</t>
  </si>
  <si>
    <t>LEAGUE REPORTER</t>
  </si>
  <si>
    <t>2015 TRX #9</t>
  </si>
  <si>
    <t>Middlesex</t>
  </si>
  <si>
    <t>2015 TRX #11</t>
  </si>
  <si>
    <t>Mid</t>
  </si>
  <si>
    <t>2015 TRX #12</t>
  </si>
  <si>
    <t>1,F1-2M</t>
  </si>
  <si>
    <t>1,F1-1.3M</t>
  </si>
  <si>
    <t>1,F1-907k</t>
  </si>
  <si>
    <t>1,F1-735k</t>
  </si>
  <si>
    <t>1,F1-525k</t>
  </si>
  <si>
    <t>1,F1-220k</t>
  </si>
  <si>
    <t>2015 Free Agency</t>
  </si>
  <si>
    <t>Tolleson</t>
  </si>
  <si>
    <t>2,F5-32.75M</t>
  </si>
  <si>
    <t>2,F5-29.4M</t>
  </si>
  <si>
    <t>2,F5-28.875M</t>
  </si>
  <si>
    <t>2,F5-24.225M</t>
  </si>
  <si>
    <t>2,F3-19.845M</t>
  </si>
  <si>
    <t>2,F4-21M</t>
  </si>
  <si>
    <t>2,F5-22.45M</t>
  </si>
  <si>
    <t>2,F4-17M</t>
  </si>
  <si>
    <t>2,F3-14.535M</t>
  </si>
  <si>
    <t>2,F5-18.112M</t>
  </si>
  <si>
    <t>2,F3-14.715M</t>
  </si>
  <si>
    <t>2,F2-11.25M</t>
  </si>
  <si>
    <t>2,F5-15.75M</t>
  </si>
  <si>
    <t>2,F4-14M</t>
  </si>
  <si>
    <t>2,F5-14.25M</t>
  </si>
  <si>
    <t>2,F5-14.35M</t>
  </si>
  <si>
    <t>2,F3-11.1M</t>
  </si>
  <si>
    <t>2,F5-13.535M</t>
  </si>
  <si>
    <t>2,F5-13.25M</t>
  </si>
  <si>
    <t>2,F4-11.76M</t>
  </si>
  <si>
    <t>2,F2-7.968M</t>
  </si>
  <si>
    <t>2,F3-10.057M</t>
  </si>
  <si>
    <t>2,F3-10.005M</t>
  </si>
  <si>
    <t>2,F4-11M</t>
  </si>
  <si>
    <t>2,F3-9.9M</t>
  </si>
  <si>
    <t>2,F2-7.8M</t>
  </si>
  <si>
    <t>2,F5-12M</t>
  </si>
  <si>
    <t>2,F2-8M</t>
  </si>
  <si>
    <t>2,F4-9.975M</t>
  </si>
  <si>
    <t>2,F3-9.3M</t>
  </si>
  <si>
    <t>2,F4-10M</t>
  </si>
  <si>
    <t>2,F3-9M</t>
  </si>
  <si>
    <t>2,F4-9.31M</t>
  </si>
  <si>
    <t>2,F3-8.809M</t>
  </si>
  <si>
    <t>2,F3-8.539M</t>
  </si>
  <si>
    <t>2,F3-7.969M</t>
  </si>
  <si>
    <t>2,F3-7.875M</t>
  </si>
  <si>
    <t>2,F4-8.4M</t>
  </si>
  <si>
    <t>2,F4-8M</t>
  </si>
  <si>
    <t>2,F3-7.028M</t>
  </si>
  <si>
    <t>2,F4-7.5M</t>
  </si>
  <si>
    <t>2,F4-6.6M</t>
  </si>
  <si>
    <t>2,F3-5.906M</t>
  </si>
  <si>
    <t>2,F3-5.462M</t>
  </si>
  <si>
    <t>2,F3-5.4M</t>
  </si>
  <si>
    <t>2,F4-5M</t>
  </si>
  <si>
    <t>2,F3-4.5M</t>
  </si>
  <si>
    <t>2,F3-3.937M</t>
  </si>
  <si>
    <t>2,F3-3.785M</t>
  </si>
  <si>
    <t>2,F2-3.078M</t>
  </si>
  <si>
    <t>2,F3-3.142M</t>
  </si>
  <si>
    <t>2,F3-2.597M</t>
  </si>
  <si>
    <t>2,F3-2.55M</t>
  </si>
  <si>
    <t>2,F3-2.48M</t>
  </si>
  <si>
    <t>2,F3-2.441M</t>
  </si>
  <si>
    <t>2,F3-2.355M</t>
  </si>
  <si>
    <t>2,F2-1.944M</t>
  </si>
  <si>
    <t>2,F3-2.283M</t>
  </si>
  <si>
    <t>2,F3-1.995M</t>
  </si>
  <si>
    <t>2,F2-1.653M</t>
  </si>
  <si>
    <t>2,F3-1.892M</t>
  </si>
  <si>
    <t>2,F2-1.45M</t>
  </si>
  <si>
    <t>2,F3-1.653M</t>
  </si>
  <si>
    <t>2,F3-1.641M</t>
  </si>
  <si>
    <t>2,F3-1.575M</t>
  </si>
  <si>
    <t>2,F2-1.26M</t>
  </si>
  <si>
    <t>2,F3-1.425M</t>
  </si>
  <si>
    <t>2,F3-1.485M</t>
  </si>
  <si>
    <t>2,F2-1.23M</t>
  </si>
  <si>
    <t>2,F2-1.12M</t>
  </si>
  <si>
    <t>2,F2-1.102M</t>
  </si>
  <si>
    <t>2,F3-1.276M</t>
  </si>
  <si>
    <t>2,F3-1.275M</t>
  </si>
  <si>
    <t>2,F3-1.23M</t>
  </si>
  <si>
    <t>2,F3-1.118M</t>
  </si>
  <si>
    <t>2,F3-1.11M</t>
  </si>
  <si>
    <t>2,F2-900k</t>
  </si>
  <si>
    <t>2,F2-882k</t>
  </si>
  <si>
    <t>2,F2-860k</t>
  </si>
  <si>
    <t>2,F3-1.02M</t>
  </si>
  <si>
    <t>2,F2-800k</t>
  </si>
  <si>
    <t>2,F2-700k</t>
  </si>
  <si>
    <t>2,F2-631k</t>
  </si>
  <si>
    <t>2,F2-600k</t>
  </si>
  <si>
    <t>3,F5-32.75M</t>
  </si>
  <si>
    <t>3,F5-29.4M</t>
  </si>
  <si>
    <t>3,F5-28.875M</t>
  </si>
  <si>
    <t>3,F5-24.225M</t>
  </si>
  <si>
    <t>3,F3-19.845M</t>
  </si>
  <si>
    <t>3,F4-21M</t>
  </si>
  <si>
    <t>3,F5-22.45M</t>
  </si>
  <si>
    <t>3,F4-17M</t>
  </si>
  <si>
    <t>3,F3-14.535M</t>
  </si>
  <si>
    <t>3,F5-18.112M</t>
  </si>
  <si>
    <t>3,F3-14.715M</t>
  </si>
  <si>
    <t>3,F5-15.75M</t>
  </si>
  <si>
    <t>3,F4-14M</t>
  </si>
  <si>
    <t>3,F5-14.25M</t>
  </si>
  <si>
    <t>3,F5-14.35M</t>
  </si>
  <si>
    <t>3,F3-11.1M</t>
  </si>
  <si>
    <t>3,F5-13.535M</t>
  </si>
  <si>
    <t>3,F5-13.25M</t>
  </si>
  <si>
    <t>3,F4-11.76M</t>
  </si>
  <si>
    <t>3,F3-10.057M</t>
  </si>
  <si>
    <t>3,F3-10.005M</t>
  </si>
  <si>
    <t>3,F4-11M</t>
  </si>
  <si>
    <t>3,F3-9.9M</t>
  </si>
  <si>
    <t>3,F5-12M</t>
  </si>
  <si>
    <t>3,F4-9.975M</t>
  </si>
  <si>
    <t>3,F3-9.3M</t>
  </si>
  <si>
    <t>3,F3-9M</t>
  </si>
  <si>
    <t>3,F4-9.31M</t>
  </si>
  <si>
    <t>3,F3-8.809M</t>
  </si>
  <si>
    <t>3,F3-8.539M</t>
  </si>
  <si>
    <t>3,F3-7.969M</t>
  </si>
  <si>
    <t>3,F3-7.875M</t>
  </si>
  <si>
    <t>3,F4-8.4M</t>
  </si>
  <si>
    <t>3,F3-7.028M</t>
  </si>
  <si>
    <t>3,F4-7.5M</t>
  </si>
  <si>
    <t>3,F4-6.6M</t>
  </si>
  <si>
    <t>3,F3-5.906M</t>
  </si>
  <si>
    <t>3,F3-5.462M</t>
  </si>
  <si>
    <t>3,F4-5M</t>
  </si>
  <si>
    <t>3,F3-4.5M</t>
  </si>
  <si>
    <t>3,F3-3.937M</t>
  </si>
  <si>
    <t>3,F3-3.785M</t>
  </si>
  <si>
    <t>3,F3-3.142M</t>
  </si>
  <si>
    <t>3,F3-2.597M</t>
  </si>
  <si>
    <t>3,F3-2.55M</t>
  </si>
  <si>
    <t>3,F3-2.48M</t>
  </si>
  <si>
    <t>3,F3-2.441M</t>
  </si>
  <si>
    <t>3,F3-2.355M</t>
  </si>
  <si>
    <t>3,F3-2.283M</t>
  </si>
  <si>
    <t>3,F3-1.995M</t>
  </si>
  <si>
    <t>3,F3-1.892M</t>
  </si>
  <si>
    <t>3,F3-1.653M</t>
  </si>
  <si>
    <t>3,F3-1.641M</t>
  </si>
  <si>
    <t>3,F3-1.575M</t>
  </si>
  <si>
    <t>3,F3-1.425M</t>
  </si>
  <si>
    <t>3,F3-1.485M</t>
  </si>
  <si>
    <t>3,F3-1.276M</t>
  </si>
  <si>
    <t>3,F3-1.275M</t>
  </si>
  <si>
    <t>3,F3-1.23M</t>
  </si>
  <si>
    <t>3,F3-1.118M</t>
  </si>
  <si>
    <t>3,F3-1.11M</t>
  </si>
  <si>
    <t>3,F3-1.02M</t>
  </si>
  <si>
    <t>4,F5-32.75M</t>
  </si>
  <si>
    <t>4,F5-29.4M</t>
  </si>
  <si>
    <t>4,F5-28.875M</t>
  </si>
  <si>
    <t>4,F5-24.225M</t>
  </si>
  <si>
    <t>4,F4-21M</t>
  </si>
  <si>
    <t>4,F5-22.45M</t>
  </si>
  <si>
    <t>4,F4-17M</t>
  </si>
  <si>
    <t>4,F5-18.112M</t>
  </si>
  <si>
    <t>4,F5-15.75M</t>
  </si>
  <si>
    <t>4,F4-14M</t>
  </si>
  <si>
    <t>4,F5-14.25M</t>
  </si>
  <si>
    <t>4,F5-14.35M</t>
  </si>
  <si>
    <t>4,F5-13.535M</t>
  </si>
  <si>
    <t>4,F5-13.25M</t>
  </si>
  <si>
    <t>4,F4-11.76M</t>
  </si>
  <si>
    <t>4,F4-11M</t>
  </si>
  <si>
    <t>4,F5-12M</t>
  </si>
  <si>
    <t>4,F4-9.975M</t>
  </si>
  <si>
    <t>4,F4-9.31M</t>
  </si>
  <si>
    <t>4,F4-8.4M</t>
  </si>
  <si>
    <t>4,F4-7.5M</t>
  </si>
  <si>
    <t>4,F4-6.6M</t>
  </si>
  <si>
    <t>4,F4-5M</t>
  </si>
  <si>
    <t>5,F5-32.75M</t>
  </si>
  <si>
    <t>5,F5-29.4M</t>
  </si>
  <si>
    <t>5,F5-28.875M</t>
  </si>
  <si>
    <t>5,F5-24.225M</t>
  </si>
  <si>
    <t>5,F5-22.45M</t>
  </si>
  <si>
    <t>5,F5-18.112M</t>
  </si>
  <si>
    <t>5,F5-15.75M</t>
  </si>
  <si>
    <t>5,F5-14.25M</t>
  </si>
  <si>
    <t>5,F5-14.35M</t>
  </si>
  <si>
    <t>5,F5-13.535M</t>
  </si>
  <si>
    <t>5,F5-13.25M</t>
  </si>
  <si>
    <t>5,F5-12M</t>
  </si>
  <si>
    <t xml:space="preserve">  </t>
  </si>
  <si>
    <t>Robertson, Daniel Ray (min)</t>
  </si>
  <si>
    <t>Guerra, Javy</t>
  </si>
  <si>
    <t>2015 TRX #13</t>
  </si>
  <si>
    <t>2015 TRX #14</t>
  </si>
  <si>
    <t>2015 TRX #18</t>
  </si>
  <si>
    <t>2015 TRX #19</t>
  </si>
  <si>
    <t>Beliveau, Jeff*</t>
  </si>
  <si>
    <t>Pirela, Jose</t>
  </si>
  <si>
    <t>Quackenbush, Kevin</t>
  </si>
  <si>
    <t>Strickland, Hunter</t>
  </si>
  <si>
    <t>Wright, Steven</t>
  </si>
  <si>
    <t>Despaigne, Odrisamer</t>
  </si>
  <si>
    <t>Elias, Roenis*</t>
  </si>
  <si>
    <t>Jones, James*</t>
  </si>
  <si>
    <t>Casali, Curt</t>
  </si>
  <si>
    <t>Castillo, Rusney</t>
  </si>
  <si>
    <t>Neris, Hector</t>
  </si>
  <si>
    <t>Nieto, Adrian+</t>
  </si>
  <si>
    <t>Aguilar, Jesus</t>
  </si>
  <si>
    <t>Barrett, Aaron</t>
  </si>
  <si>
    <t>Bedrosian, Cam</t>
  </si>
  <si>
    <t>Dyson, Sam</t>
  </si>
  <si>
    <t>Finnegan, Brandon*</t>
  </si>
  <si>
    <t>Graveman, Kendall</t>
  </si>
  <si>
    <t>Greene, Shane</t>
  </si>
  <si>
    <t>Greenwood, Nick*</t>
  </si>
  <si>
    <t>Hicks, Brandon</t>
  </si>
  <si>
    <t>Joseph, Caleb</t>
  </si>
  <si>
    <t>Perez, Roberto</t>
  </si>
  <si>
    <t>Ruiz,Rio</t>
  </si>
  <si>
    <t>Treinen, Blake</t>
  </si>
  <si>
    <t>Ahmed, Nick</t>
  </si>
  <si>
    <t>Chirinos, Robinson</t>
  </si>
  <si>
    <t>Goebbert, Jake*</t>
  </si>
  <si>
    <t>Gosselin, Philip</t>
  </si>
  <si>
    <t>Inciarte, Ender*</t>
  </si>
  <si>
    <t>Martinez, Nick</t>
  </si>
  <si>
    <t>Perez, Juan</t>
  </si>
  <si>
    <t>Terdoslavich, Joey+</t>
  </si>
  <si>
    <t>Barnhart, Tucker+</t>
  </si>
  <si>
    <t>Campbell, Eric</t>
  </si>
  <si>
    <t>Marshall, Evan</t>
  </si>
  <si>
    <t>Matzek, Tyler*</t>
  </si>
  <si>
    <t>McHugh, Collin</t>
  </si>
  <si>
    <t>Tolleson, Steven</t>
  </si>
  <si>
    <t>Yates, Kirby</t>
  </si>
  <si>
    <t>De La Rosa, Eury*</t>
  </si>
  <si>
    <t>Putnam, Zach</t>
  </si>
  <si>
    <t>Ranaudo, Anthony</t>
  </si>
  <si>
    <t>Baez, Pedro</t>
  </si>
  <si>
    <t>Frias, Carlos</t>
  </si>
  <si>
    <t>Grichuk, Randal</t>
  </si>
  <si>
    <t>Klein, Phil</t>
  </si>
  <si>
    <t>Smolinski, Jake</t>
  </si>
  <si>
    <t>Wada, Tsuyoshi*</t>
  </si>
  <si>
    <t>Crockett, Kyle*</t>
  </si>
  <si>
    <t>Degrom, Jacob</t>
  </si>
  <si>
    <t>Negron, Kristopher</t>
  </si>
  <si>
    <t>Ramirez, Neil</t>
  </si>
  <si>
    <t>Suarez, Eugenio</t>
  </si>
  <si>
    <t>Adduci, Jim*</t>
  </si>
  <si>
    <t>Bergman, Christian</t>
  </si>
  <si>
    <t>Bolsinger, Mike</t>
  </si>
  <si>
    <t>Flande, Yohan*</t>
  </si>
  <si>
    <t>Giles, Ken</t>
  </si>
  <si>
    <t>Mendez, Roman</t>
  </si>
  <si>
    <t>Navarro, Efren*</t>
  </si>
  <si>
    <t>Pino, Yohan</t>
  </si>
  <si>
    <t>Robertson, Dan</t>
  </si>
  <si>
    <t>Romero, Stefen</t>
  </si>
  <si>
    <t>Sadler, Casey</t>
  </si>
  <si>
    <t>Spangenberg, Cory*</t>
  </si>
  <si>
    <t>Wheeler, Zelous</t>
  </si>
  <si>
    <t>House, T.J.*</t>
  </si>
  <si>
    <t>Peralta, David*</t>
  </si>
  <si>
    <t>Petricka, Jake</t>
  </si>
  <si>
    <t>Shoemaker, Matt</t>
  </si>
  <si>
    <t>Whitley, Chase</t>
  </si>
  <si>
    <t>Arruebarrena, Erisbel</t>
  </si>
  <si>
    <t>Carroll, Scott</t>
  </si>
  <si>
    <t>Lambo, Andrew*</t>
  </si>
  <si>
    <t>Moya, Steven*</t>
  </si>
  <si>
    <t>May, Trevor</t>
  </si>
  <si>
    <t>Pompey, Dalton+</t>
  </si>
  <si>
    <t>Herrera, Dilson</t>
  </si>
  <si>
    <t>Lamb, Jake*</t>
  </si>
  <si>
    <t>Souza, Steven</t>
  </si>
  <si>
    <t>Stites, Matt</t>
  </si>
  <si>
    <t>Walker, Christian</t>
  </si>
  <si>
    <t>Simmons, Shae</t>
  </si>
  <si>
    <t>Smith, Carson</t>
  </si>
  <si>
    <t>Bonilla, Lisalverto</t>
  </si>
  <si>
    <t>Buchanan, David</t>
  </si>
  <si>
    <t>Chafin, Andrew*</t>
  </si>
  <si>
    <t>Gore, Terrance</t>
  </si>
  <si>
    <t>Holt, Tyler</t>
  </si>
  <si>
    <t>Kiermaier, Kevin*</t>
  </si>
  <si>
    <t>Lobstein, Kyle*</t>
  </si>
  <si>
    <t>Paulsen, Ben*</t>
  </si>
  <si>
    <t>Sanchez, Carlos+</t>
  </si>
  <si>
    <t>Centeno, Juan*</t>
  </si>
  <si>
    <t>Duvall, Adam</t>
  </si>
  <si>
    <t>Holdzkom, John</t>
  </si>
  <si>
    <t>Leon, Sandy+</t>
  </si>
  <si>
    <t>Marte, Alfredo</t>
  </si>
  <si>
    <t>Rojas, Miguel</t>
  </si>
  <si>
    <t>Rua, Ryan</t>
  </si>
  <si>
    <t>Solarte, Yangervis+</t>
  </si>
  <si>
    <t>Telis, Tomas+</t>
  </si>
  <si>
    <t>Ynoa, Rafael+</t>
  </si>
  <si>
    <t>Desclafani, Anthony</t>
  </si>
  <si>
    <t>Diaz, Jumbo</t>
  </si>
  <si>
    <t>Farmer, Buck</t>
  </si>
  <si>
    <t>Realmuto, J.T.</t>
  </si>
  <si>
    <t>Schlitter, Brian</t>
  </si>
  <si>
    <t>Tuivailala, Samuel</t>
  </si>
  <si>
    <t>Hardy, Blaine*</t>
  </si>
  <si>
    <t>Hendricks, Kyle</t>
  </si>
  <si>
    <t>Morin, Mike</t>
  </si>
  <si>
    <t>Santana, Danny+</t>
  </si>
  <si>
    <t>Anderson, Chase</t>
  </si>
  <si>
    <t>Bassitt, Chris</t>
  </si>
  <si>
    <t>Claudio, Alex*</t>
  </si>
  <si>
    <t>Hahn, Jesse</t>
  </si>
  <si>
    <t>Hollands, Mario*</t>
  </si>
  <si>
    <t>Kahnle, Tommy</t>
  </si>
  <si>
    <t>McCann, James</t>
  </si>
  <si>
    <t>Sucre, Jesus</t>
  </si>
  <si>
    <t>Garcia, Yimi</t>
  </si>
  <si>
    <t>Hatcher, Chris</t>
  </si>
  <si>
    <t>Petit, Gregorio</t>
  </si>
  <si>
    <t>Polanco, Jorge+</t>
  </si>
  <si>
    <t>Rucinski, Drew</t>
  </si>
  <si>
    <t>Shreve, Chasen*</t>
  </si>
  <si>
    <t>Snodgress, Scott*</t>
  </si>
  <si>
    <t>Szczur, Matt</t>
  </si>
  <si>
    <t>Tropeano, Nick</t>
  </si>
  <si>
    <t>Colon, Christian</t>
  </si>
  <si>
    <t>Hernandez, Enrique</t>
  </si>
  <si>
    <t>Leone, Dominic</t>
  </si>
  <si>
    <t>Vargas, Kennys+</t>
  </si>
  <si>
    <t>Tucker</t>
  </si>
  <si>
    <t>Danish</t>
  </si>
  <si>
    <t>Gettys</t>
  </si>
  <si>
    <t>Ward</t>
  </si>
  <si>
    <t>Pentecost</t>
  </si>
  <si>
    <t>Torrens</t>
  </si>
  <si>
    <t>Aguilar</t>
  </si>
  <si>
    <t>Sadler</t>
  </si>
  <si>
    <t>Bonilla</t>
  </si>
  <si>
    <t>Gore</t>
  </si>
  <si>
    <t>Telis</t>
  </si>
  <si>
    <t>Sucre</t>
  </si>
  <si>
    <t>Rucinski</t>
  </si>
  <si>
    <t>Snodgress</t>
  </si>
  <si>
    <t>Szczur</t>
  </si>
  <si>
    <t>Beliveau</t>
  </si>
  <si>
    <t>Nieto</t>
  </si>
  <si>
    <t>Greenwood</t>
  </si>
  <si>
    <t>Goebbert</t>
  </si>
  <si>
    <t>Matzek</t>
  </si>
  <si>
    <t>Yates</t>
  </si>
  <si>
    <t>Ranaudo</t>
  </si>
  <si>
    <t>Crockett</t>
  </si>
  <si>
    <t>Adduci</t>
  </si>
  <si>
    <t>House</t>
  </si>
  <si>
    <t>Whitley</t>
  </si>
  <si>
    <t>Stites</t>
  </si>
  <si>
    <t>Rua</t>
  </si>
  <si>
    <t>Schlitter</t>
  </si>
  <si>
    <t>Hollands</t>
  </si>
  <si>
    <t>Kahnle</t>
  </si>
  <si>
    <t>Leone</t>
  </si>
  <si>
    <t>Juan</t>
  </si>
  <si>
    <t>Rio</t>
  </si>
  <si>
    <t>Matt</t>
  </si>
  <si>
    <t>Jesus</t>
  </si>
  <si>
    <t>Joey+</t>
  </si>
  <si>
    <t>Terrance</t>
  </si>
  <si>
    <t>Tomas+</t>
  </si>
  <si>
    <t>Kyuji</t>
  </si>
  <si>
    <t>Jake*</t>
  </si>
  <si>
    <t>2015 Draft</t>
  </si>
  <si>
    <t xml:space="preserve">C </t>
  </si>
  <si>
    <t>SP_</t>
  </si>
  <si>
    <t>3/112/93</t>
  </si>
  <si>
    <t>Taylor, Michael Anthony</t>
  </si>
  <si>
    <t>Ramirez, Jose Altagracia</t>
  </si>
  <si>
    <t>Pirela, Jose (MM)</t>
  </si>
  <si>
    <t>Arruebarrena, Erisbel (MM)</t>
  </si>
  <si>
    <t>Lambo, Andrew* (MM)</t>
  </si>
  <si>
    <t>Moya, Steven* (MM)</t>
  </si>
  <si>
    <t>Walker, Christian (MM)</t>
  </si>
  <si>
    <t>Holt, Tyler (MM)</t>
  </si>
  <si>
    <t>Centeno, Juan* (MM)</t>
  </si>
  <si>
    <t>Duvall, Adam (MM)</t>
  </si>
  <si>
    <t>Polanco, Jorge+ (MM)</t>
  </si>
  <si>
    <t>BRASSWORLD 2017 DRAFT</t>
  </si>
  <si>
    <t>1,F2-550K</t>
  </si>
  <si>
    <t>1,F1-368K</t>
  </si>
  <si>
    <t>2015 SFA</t>
  </si>
  <si>
    <t>Beimel</t>
  </si>
  <si>
    <t xml:space="preserve">Joe </t>
  </si>
  <si>
    <t>Carlyle</t>
  </si>
  <si>
    <t>Buddy</t>
  </si>
  <si>
    <t>David Lee</t>
  </si>
  <si>
    <t>J.C.</t>
  </si>
  <si>
    <t>Hart</t>
  </si>
  <si>
    <t>Joe</t>
  </si>
  <si>
    <t xml:space="preserve">Chris </t>
  </si>
  <si>
    <t>Gaby</t>
  </si>
  <si>
    <t>Ramon</t>
  </si>
  <si>
    <t>Brooks</t>
  </si>
  <si>
    <t>2,F3-1.050M</t>
  </si>
  <si>
    <t>2,F3-3.622M</t>
  </si>
  <si>
    <t>3,F3-3.622M</t>
  </si>
  <si>
    <t>3,F3-1.050M</t>
  </si>
  <si>
    <t>2,F3-1.335M</t>
  </si>
  <si>
    <t>2,F3-2.175</t>
  </si>
  <si>
    <t>3,F3-1.335M</t>
  </si>
  <si>
    <t>3,F3-2.175</t>
  </si>
  <si>
    <t>Beimel,Joe</t>
  </si>
  <si>
    <t>Brown,Brooks</t>
  </si>
  <si>
    <t>Carlyle,Buddy</t>
  </si>
  <si>
    <t>Carpenter,David Lee</t>
  </si>
  <si>
    <t>Gutierrez,JC</t>
  </si>
  <si>
    <t>Lindstrom,Matt</t>
  </si>
  <si>
    <t>Nathan,Joe</t>
  </si>
  <si>
    <t>Perez,Chris</t>
  </si>
  <si>
    <t>Sanchez,Gaby</t>
  </si>
  <si>
    <t>Santiago,Ramon</t>
  </si>
  <si>
    <t>Chen, Bruce (5,F5-10.25M)</t>
  </si>
  <si>
    <t>2015 TRX #23; Terminal Pay</t>
  </si>
  <si>
    <t>2015 TRX #30; Terminal Pay</t>
  </si>
  <si>
    <t>2015 TRX #27</t>
  </si>
  <si>
    <t>2015 TRX #32</t>
  </si>
  <si>
    <t>2015 TRX #35</t>
  </si>
  <si>
    <t>2015 TRX #36</t>
  </si>
  <si>
    <t>1,F1-2.7M</t>
  </si>
  <si>
    <t>2015 TRX #41</t>
  </si>
  <si>
    <t>Collins, Tim (2,F3-1M)</t>
  </si>
  <si>
    <t>2015 TRX #45; Terminal Pay</t>
  </si>
  <si>
    <t>Collins, Tim (3,F3-1M)</t>
  </si>
  <si>
    <t>2017 Salary</t>
  </si>
  <si>
    <t>Aardsma, David (3,F3-1.002M)</t>
  </si>
  <si>
    <t>Portsmouth</t>
  </si>
  <si>
    <t>Pirates</t>
  </si>
  <si>
    <t>Hanson, Tommy (4,L5-14M)</t>
  </si>
  <si>
    <t>Hanson, Tommy (5,L5-14M)</t>
  </si>
  <si>
    <t>2015 TRX #46; Terminal Pay</t>
  </si>
  <si>
    <t>Roberts, Ryan (5,F5-8M)</t>
  </si>
  <si>
    <t>2015 TRX #47; Terminal Pay</t>
  </si>
  <si>
    <t>Mudville</t>
  </si>
  <si>
    <t>Nine</t>
  </si>
  <si>
    <t>Jim Correll</t>
  </si>
  <si>
    <t>Carpenter,David Lee (2,F2-550K)</t>
  </si>
  <si>
    <t>2015 TRX #56; Terminal pay</t>
  </si>
  <si>
    <t>Gaudin, Chad (3,F3-7.323M)</t>
  </si>
  <si>
    <t>Abreu, Bobby</t>
  </si>
  <si>
    <t>2015 TRX #62</t>
  </si>
  <si>
    <t>Lindstrom,Matt (2,F2-500K)</t>
  </si>
  <si>
    <t>2015 TRX #67; Terminal Pay</t>
  </si>
  <si>
    <t>2015 TRX #68</t>
  </si>
  <si>
    <t>POR</t>
  </si>
  <si>
    <t>csf</t>
  </si>
  <si>
    <t>Freeman, Sam</t>
  </si>
  <si>
    <t>Brignac, Reid</t>
  </si>
  <si>
    <t>2015 Trx #80</t>
  </si>
  <si>
    <t>Kouzmanoff, Kevin</t>
  </si>
  <si>
    <t>2015 TRX #82</t>
  </si>
  <si>
    <t>Herrera, Elian</t>
  </si>
  <si>
    <t>2015 TRX #86</t>
  </si>
  <si>
    <t>Mud</t>
  </si>
  <si>
    <t>drm</t>
  </si>
  <si>
    <t>2015 TRX #90; Terminal Pay</t>
  </si>
  <si>
    <t>2019</t>
  </si>
  <si>
    <t>2020 Contract</t>
  </si>
  <si>
    <t>2020</t>
  </si>
  <si>
    <t>Berrios, Jose</t>
  </si>
  <si>
    <t>2015 Admin Salary</t>
  </si>
  <si>
    <t>2015 End of Year</t>
  </si>
  <si>
    <t>2016 Payment</t>
  </si>
  <si>
    <t>Bastardo, Antonio (ARB-Y5)</t>
  </si>
  <si>
    <t>Brach, Brad (2,F2-631k)</t>
  </si>
  <si>
    <t>Choate, Randy (2,F2-500k)</t>
  </si>
  <si>
    <t>Hudson, Tim (3,F3-10.875M)</t>
  </si>
  <si>
    <t>Locke, Jeff (ARB-Y4)</t>
  </si>
  <si>
    <t>Lohse, Kyle (2,F2-11.25M)</t>
  </si>
  <si>
    <t>Rodriguez, Francisco (3,F3-2.1M)</t>
  </si>
  <si>
    <t>Salas, Fernando (2,F4-4M)</t>
  </si>
  <si>
    <t>Sanchez, Anibal (2,F5-22.45M)</t>
  </si>
  <si>
    <t>Aviles, Mike (2,F2-1.26M)</t>
  </si>
  <si>
    <t>Butera,Drew (2,F2-500K)</t>
  </si>
  <si>
    <t>DeJesus, David (2,F2-1.944M)</t>
  </si>
  <si>
    <t>Freeman, Freddie (2,L5-14M)</t>
  </si>
  <si>
    <t>Hill, Aaron (3,F4-16M)</t>
  </si>
  <si>
    <t>Kubel, Jason (3,F3-1.2M)</t>
  </si>
  <si>
    <t>Parmelee, Chris (ARB-Y4)</t>
  </si>
  <si>
    <t>Reyes, Jose (2,F5-13.535M)</t>
  </si>
  <si>
    <t>Carpenter, David D (3,F3-7.5M)</t>
  </si>
  <si>
    <t>Darvish, Yu (4,F5-33.5M)</t>
  </si>
  <si>
    <t>Greinke, Zack (4,F5-26.25M)</t>
  </si>
  <si>
    <t>Hendriks,Liam (2,F2-500k)</t>
  </si>
  <si>
    <t>Iwakuma, Hisashi (4,F4-7M)</t>
  </si>
  <si>
    <t>Mazzaro, Vin (3,F4-7M)</t>
  </si>
  <si>
    <t>O'Day, Darren (4,F4-9M)</t>
  </si>
  <si>
    <t>Perkins, Glen (3,F3-6.3M)</t>
  </si>
  <si>
    <t>Price, David (4,L5-14M)</t>
  </si>
  <si>
    <t>Wooten, Rob (2,F2-500k)</t>
  </si>
  <si>
    <t>Blanks, Kyle (2,F2-1.2M)</t>
  </si>
  <si>
    <t>Castillo, Welington (ARB-Y4)</t>
  </si>
  <si>
    <t>Davis, Chris (3,L3-18M)</t>
  </si>
  <si>
    <t>Escobar, Alcides (ARB-Y7)</t>
  </si>
  <si>
    <t>Jones, Adam (5,L5-14M)</t>
  </si>
  <si>
    <t>Swisher, Nick (5,F5-15.5M)</t>
  </si>
  <si>
    <t>Bailey, Homer (2,F5-14.25M)</t>
  </si>
  <si>
    <t>Lester, Jon (2,F5-24.225M)</t>
  </si>
  <si>
    <t>Marcum, Shaun (3,F3-2.526M)</t>
  </si>
  <si>
    <t>Petit, Yusmeiro (3,F3-2.85M)</t>
  </si>
  <si>
    <t>Santana, Ervin (3,F5-20.535M)</t>
  </si>
  <si>
    <t>Shaw, Bryan (ARB-Y5)</t>
  </si>
  <si>
    <t>Butler, Billy (2,F5-8M)</t>
  </si>
  <si>
    <t>Craig, Allen (3,L5-14M)</t>
  </si>
  <si>
    <t>Duda, Lucas (2,L5-14M)</t>
  </si>
  <si>
    <t>Granderson, Curt (3,F3-6M)</t>
  </si>
  <si>
    <t>Harrison, Josh (3,F3-1M)</t>
  </si>
  <si>
    <t>Lucroy, Jonathan (3,L5-14M)</t>
  </si>
  <si>
    <t>Morse, Mike (4,F4-4M)</t>
  </si>
  <si>
    <t>Rodriguez, Alex (2,F3-1.275M)</t>
  </si>
  <si>
    <t>Cishek, Steve (ARB-Y4)</t>
  </si>
  <si>
    <t>Crow, Aaron (2,F3-1.575M)</t>
  </si>
  <si>
    <t>Cueto, Johnny (5,L5-14M)</t>
  </si>
  <si>
    <t>Delgado, Randall (ARB-Y5)</t>
  </si>
  <si>
    <t>Guerra, Javy (2,F3-1.2M)</t>
  </si>
  <si>
    <t>Jepsen, Kevin (2,F3-7.028M)</t>
  </si>
  <si>
    <t>Ogando, Alexi (2,F3-1M)</t>
  </si>
  <si>
    <t>Rasmus, Cory (2,F3-2.48M)</t>
  </si>
  <si>
    <t>Volquez, Edinson (3,F4-9.2M)</t>
  </si>
  <si>
    <t>Arias, Joaquin (2,F2-1.45M)</t>
  </si>
  <si>
    <t>Cabrera, Asdrubal (2,F5-18.112M)</t>
  </si>
  <si>
    <t>Cabrera, Melky (3,F4-5.584M)</t>
  </si>
  <si>
    <t>Ethier, Andre (2,F3-3.785M)</t>
  </si>
  <si>
    <t>Forsythe, Logan (3,F3-1.2M)</t>
  </si>
  <si>
    <t>Izturis, Maicer (3,F3-1.8M)</t>
  </si>
  <si>
    <t>Maldonado, Martin (2,F2-1.102M)</t>
  </si>
  <si>
    <t>Nava, Daniel (2,F2-3.078M)</t>
  </si>
  <si>
    <t>Ruiz, Carlos (3,F4-12M)</t>
  </si>
  <si>
    <t>Smith, Seth (3,F3-5.048M)</t>
  </si>
  <si>
    <t>Turner, Justin (ARB-Y5)</t>
  </si>
  <si>
    <t>Utley, Chase (2,F3-8.809M)</t>
  </si>
  <si>
    <t>Young, Chris (3,F3-2.4M)</t>
  </si>
  <si>
    <t>Alvarez, Henderson (2,L5-14M)</t>
  </si>
  <si>
    <t>Beachy, Brandon (2,F3-1.485M)</t>
  </si>
  <si>
    <t>Garcia, Jaime (3,F3-3.975M)</t>
  </si>
  <si>
    <t>Janssen, Casey (2,F3-1.23M)</t>
  </si>
  <si>
    <t>Romo, Sergio (2,F3-2.355M)</t>
  </si>
  <si>
    <t>Shields, James (2,F3-19.845M)</t>
  </si>
  <si>
    <t>Tolleson,Shawn (2,F2-1.68M)</t>
  </si>
  <si>
    <t>Weaver, Jered (2,F3-14.715M)</t>
  </si>
  <si>
    <t>Ziegler, Brad (2,F2-1.12M)</t>
  </si>
  <si>
    <t>Brantley, Michael (ARB-Y7)</t>
  </si>
  <si>
    <t>Cozart, Zack (ARB-Y4)</t>
  </si>
  <si>
    <t>Goldschmidt, Paul (2,L5-14M)</t>
  </si>
  <si>
    <t>Murphy, David (3,F3-2.649M)</t>
  </si>
  <si>
    <t>Perez, Salvador (ARB-Y5)</t>
  </si>
  <si>
    <t>Phillips, Brandon (3,F3-10.5M)</t>
  </si>
  <si>
    <t>Posey, Buster (3,L5-14M)</t>
  </si>
  <si>
    <t>Seager, Kyle (2,L5-14M)</t>
  </si>
  <si>
    <t>Arrieta, Jake (4,F5-10M)</t>
  </si>
  <si>
    <t>Billingsley, Chad (2,F3-1.2M)</t>
  </si>
  <si>
    <t>Correia, Kevin (3,F3-5.7M)</t>
  </si>
  <si>
    <t>Eovaldi, Nathan (ARB-Y5)</t>
  </si>
  <si>
    <t>Kennedy, Ian (4,F4-24.4M)</t>
  </si>
  <si>
    <t>Rosenthal, Trevor (ARB-Y4)</t>
  </si>
  <si>
    <t>Soriano, Rafael (2,F2-2.625M)</t>
  </si>
  <si>
    <t>Zimmermann, Jordan (4,L5-14M)</t>
  </si>
  <si>
    <t>Escobar, Yunel (4,F4-8M)</t>
  </si>
  <si>
    <t>Ianetta, Chris (2,F3-11.1M)</t>
  </si>
  <si>
    <t>Kemp, Matt (2,F4-21M)</t>
  </si>
  <si>
    <t>LaRoche, Adam (3,F3-3.3M)</t>
  </si>
  <si>
    <t>Maybin, Cameron (4,L5-14M)</t>
  </si>
  <si>
    <t>Moustakas, Mike (ARB-Y5)</t>
  </si>
  <si>
    <t>Weeks, Rickie (4,F4-10M)</t>
  </si>
  <si>
    <t>Carrasco, Carlos (2,L5-14M)</t>
  </si>
  <si>
    <t>Davis, Wade (4,L5-14M)</t>
  </si>
  <si>
    <t>Herrera, Kelvin (ARB-Y4)</t>
  </si>
  <si>
    <t>Kimbrel, Craig (3,L5-14M)</t>
  </si>
  <si>
    <t>Reed, Addison (ARB-Y4)</t>
  </si>
  <si>
    <t>Samardzija, Jeff (3,L5-14M)</t>
  </si>
  <si>
    <t>Scherzer, Max (5,L5-14M)</t>
  </si>
  <si>
    <t>Stauffer, Tim (3,F3-2.325M)</t>
  </si>
  <si>
    <t>Castro, Starlin (ARB-Y6)</t>
  </si>
  <si>
    <t>Cespedes, Yoenis (4,F5-26.5M)</t>
  </si>
  <si>
    <t>Escobar, Eduardo (2,F4-7.5M)</t>
  </si>
  <si>
    <t>Grandal, Yasmani (ARB-Y4)</t>
  </si>
  <si>
    <t>Kipnis, Jason (ARB-Y5)</t>
  </si>
  <si>
    <t>Mesoraco, Devin (ARB-Y4)</t>
  </si>
  <si>
    <t>Morneau, Justin (5,F5-8M)</t>
  </si>
  <si>
    <t>Sandoval, Pablo (5,L5-14M)</t>
  </si>
  <si>
    <t>Anderson, Brett (2,F3-2.55M)</t>
  </si>
  <si>
    <t>Fiers, Mike (2,F3-9.3M)</t>
  </si>
  <si>
    <t>Garza, Matt (2,F3-14.535M)</t>
  </si>
  <si>
    <t>Hammel, Jason (3,F3-3M)</t>
  </si>
  <si>
    <t>Haren, Dan (2,F2-8M)</t>
  </si>
  <si>
    <t>Aybar, Erick (2,F3-9.9M)</t>
  </si>
  <si>
    <t>Bruce, Jay (5,L5-14M)</t>
  </si>
  <si>
    <t>Donaldson, Josh (ARB-Y4)</t>
  </si>
  <si>
    <t>Fuld, Sam (2,F2-2.2M)</t>
  </si>
  <si>
    <t>Gentry, Craig (2,F3-1.2M)</t>
  </si>
  <si>
    <t>Montero, Miguel (3,F4-11.84M)</t>
  </si>
  <si>
    <t>Teixeira, Mark (5,F5-21.25M)</t>
  </si>
  <si>
    <t>Zimmerman, Ryan (2,F5-14.35M)</t>
  </si>
  <si>
    <t>Chacin, Jhoulys (2,F3-1.425M)</t>
  </si>
  <si>
    <t>Kazmir, Scott (2,X3-15M)</t>
  </si>
  <si>
    <t>Melancon, Mark (ARB-Y6)</t>
  </si>
  <si>
    <t>Miley, Wade (ARB-Y5)</t>
  </si>
  <si>
    <t>Sale, Chris (3,L5-14M)</t>
  </si>
  <si>
    <t>Gomez, Carlos (3,F5-24.313M)</t>
  </si>
  <si>
    <t>Keppinger, Jeff (4,F4-7.844M)</t>
  </si>
  <si>
    <t>Nieuwenhuis,Kirk (2,F3-1.5M)</t>
  </si>
  <si>
    <t>Pena,Wily Mo (2,F3-1M)</t>
  </si>
  <si>
    <t>Raburn, Ryan (3,F3-5.556M)</t>
  </si>
  <si>
    <t>Rodriguez, Sean (2,F3-1.995M)</t>
  </si>
  <si>
    <t>Rosario, Wilin (ARB-Y4)</t>
  </si>
  <si>
    <t>Soto, Geovanni (3,F5-9.54M)</t>
  </si>
  <si>
    <t>Valbuena, Luis (3,F31.495M)</t>
  </si>
  <si>
    <t>Young, Delmon (2,F3-4.5M)</t>
  </si>
  <si>
    <t>Allen, Cody (ARB-Y4)</t>
  </si>
  <si>
    <t>Kershaw, Clayton (5,L5-14M)</t>
  </si>
  <si>
    <t>Minor, Mike (3,L5-14M)</t>
  </si>
  <si>
    <t>Strasburg, Stephen (2,L5-14M)</t>
  </si>
  <si>
    <t>Brown, Domonic (ARB-Y5)</t>
  </si>
  <si>
    <t>Ellis, A.J. (2,F2-800k)</t>
  </si>
  <si>
    <t>Fowler, Dexter (ARB-Y7)</t>
  </si>
  <si>
    <t>Longoria, Evan (5,L5-14M)</t>
  </si>
  <si>
    <t>McKenry, Michael (2,F3-4.2M)</t>
  </si>
  <si>
    <t>Murphy, Daniel (ARB-Y7)</t>
  </si>
  <si>
    <t>Reddick, Josh (ARB-Y5)</t>
  </si>
  <si>
    <t>Rivera,Rene (2,F3-6M)</t>
  </si>
  <si>
    <t>Rizzo, Anthony (2,L5-14M)</t>
  </si>
  <si>
    <t>Snider, Travis (4,F4-4M)</t>
  </si>
  <si>
    <t>Stanton, Giancarlo (3,L5-14M)</t>
  </si>
  <si>
    <t>Britton, Zach (ARB-Y5)</t>
  </si>
  <si>
    <t>Cahill, Trevor (3,L4-16M)</t>
  </si>
  <si>
    <t>Clippard, Tyler (ARB-Y7)</t>
  </si>
  <si>
    <t>Collmenter, Josh (ARB-Y5)</t>
  </si>
  <si>
    <t>Liriano, Francisco (3,F3-10.153M)</t>
  </si>
  <si>
    <t>Lynn, Lance (2,L5-14M)</t>
  </si>
  <si>
    <t>Noesi, Hector (2,F3-1M)</t>
  </si>
  <si>
    <t>Perez, Martin (ARB-Y4)</t>
  </si>
  <si>
    <t>Thatcher, Joe (3,F3-1.002M)</t>
  </si>
  <si>
    <t>Andrus, Elvis (4,L5-14M)</t>
  </si>
  <si>
    <t>Beltre, Adrian (3,F3-18.003M)</t>
  </si>
  <si>
    <t>Bogusevic, Brian (3,F3-1.89M)</t>
  </si>
  <si>
    <t>Heyward, Jason (ARB-Y6)</t>
  </si>
  <si>
    <t>Jones, Garrett (4,L5-14M)</t>
  </si>
  <si>
    <t>McCann, Brian (3,F5-24.009M)</t>
  </si>
  <si>
    <t>Santana, Carlos (3,L5-14M)</t>
  </si>
  <si>
    <t>Feldman, Scott (2,F3-10.005M)</t>
  </si>
  <si>
    <t>Hellickson, Jeremy (ARB-Y6)</t>
  </si>
  <si>
    <t>Matusz, Brian (3,F3-2.7M)</t>
  </si>
  <si>
    <t>Morales, Franklin (3,F3-1.002M)</t>
  </si>
  <si>
    <t>Nolasco, Ricky (2,F3-2.597M)</t>
  </si>
  <si>
    <t>Rogers, Esmil (3,F3-2.4M)</t>
  </si>
  <si>
    <t>Ross, Robbie (ARB-Y4)</t>
  </si>
  <si>
    <t>Storen, Drew (3,F32.7M)</t>
  </si>
  <si>
    <t>Amarista, Alexi (ARB-Y4)</t>
  </si>
  <si>
    <t>Conger, Hank (ARB-Y4)</t>
  </si>
  <si>
    <t>Denofria, Chris (2,F3-1.2M)</t>
  </si>
  <si>
    <t>Fielder, Prince (2,F5-12M)</t>
  </si>
  <si>
    <t>Gordon, Dee (ARB-Y5)</t>
  </si>
  <si>
    <t>Rasmus, Colby (ARB-Y7)</t>
  </si>
  <si>
    <t>Rosales, Adam (2,F2-1.23M)</t>
  </si>
  <si>
    <t>Venable, Will (5,F5-9.875M)</t>
  </si>
  <si>
    <t>Hernandez, Felix (3,F5-51.125M)</t>
  </si>
  <si>
    <t>Logan, Boone (3,F3-1.689M)</t>
  </si>
  <si>
    <t>Norris, Bud (3,F4-8.02M)</t>
  </si>
  <si>
    <t>Ohlendorf, Ross (3,F3-2.988M)</t>
  </si>
  <si>
    <t>Sabathia, CC (3,F4-18.22M)</t>
  </si>
  <si>
    <t>Vogelsong, Ryan (2,F4-8M)</t>
  </si>
  <si>
    <t>Callaspo, Alberto (3,F4-4.92M)</t>
  </si>
  <si>
    <t>Castro, Jason (ARB-Y5)</t>
  </si>
  <si>
    <t>Davis, Rajai (2,F4-6.6M)</t>
  </si>
  <si>
    <t>Loney, James (2,F5-10M)</t>
  </si>
  <si>
    <t>McCutchen, Andrew (4,L5-14M)</t>
  </si>
  <si>
    <t>McLouth, Nate (3,F3-7.32M)</t>
  </si>
  <si>
    <t>Pierzynski, A.J. (2,F2-900k)</t>
  </si>
  <si>
    <t>Prado, Martin (2,F4-10M)</t>
  </si>
  <si>
    <t>Ramirez, Hanley (2,F4-17M)</t>
  </si>
  <si>
    <t>Sogard, Eric (ARB-Y4)</t>
  </si>
  <si>
    <t>Walker, Neil (ARB-Y6)</t>
  </si>
  <si>
    <t>Coke,Phil (2,F2-500k)</t>
  </si>
  <si>
    <t>Delabar,Steve (2,F2-500K)</t>
  </si>
  <si>
    <t>Dunn, Mike (ARB-Y5)</t>
  </si>
  <si>
    <t>Johnson, Josh (2,F2-500k)</t>
  </si>
  <si>
    <t>League, Brandon (2,F3-1M)</t>
  </si>
  <si>
    <t>LeCure, Sam (2,F2-500k)</t>
  </si>
  <si>
    <t>Mujica, Edward (2,F2-700k)</t>
  </si>
  <si>
    <t>Phelps, David (ARB-Y4)</t>
  </si>
  <si>
    <t>Santiago, Hector (ARB-Y4)</t>
  </si>
  <si>
    <t>Smyly, Drew (ARB-Y4)</t>
  </si>
  <si>
    <t>Street, Houston (3,F4-12M)</t>
  </si>
  <si>
    <t>Swarzak, Anthony (2,F3-1.35M)</t>
  </si>
  <si>
    <t>Desmond, Ian (3,L5-14M)</t>
  </si>
  <si>
    <t>Hart,Corey (2,F3-1.050M)</t>
  </si>
  <si>
    <t>Navarro, Dioner (3,F3-8.4M)</t>
  </si>
  <si>
    <t>Pagan, Angel (3,F3-7.8M)</t>
  </si>
  <si>
    <t>Pence, Hunter (2,F4-14M)</t>
  </si>
  <si>
    <t>Pujols, Albert (2,F4-10M)</t>
  </si>
  <si>
    <t>Saunders, Michael (4,F5-9.75M)</t>
  </si>
  <si>
    <t>Sierra, Moises (2,F2-500k)</t>
  </si>
  <si>
    <t>de la Rosa, Jorge (2,F3-8.539M)</t>
  </si>
  <si>
    <t>Dickey, R.A. (2,F2-7.8M)</t>
  </si>
  <si>
    <t>McCarthy, Brandon (5,F5-17.375M)</t>
  </si>
  <si>
    <t>Robertson, David (2,F3-6M)</t>
  </si>
  <si>
    <t>Smith, Joe (2,F3-7.969M)</t>
  </si>
  <si>
    <t>Vargas, Jason (2,F3-10.057M)</t>
  </si>
  <si>
    <t>Varvaro, Anthony (3,F3-2.835M)</t>
  </si>
  <si>
    <t>Coghlan, Chris (2,F3-5.462M)</t>
  </si>
  <si>
    <t>Howard, Ryan (3,F3-4.725M)</t>
  </si>
  <si>
    <t>LeMahieu, DJ (ARB-Y4)</t>
  </si>
  <si>
    <t>Lind, Adam (4,F4-4M)</t>
  </si>
  <si>
    <t>Pearce, Steve (2,F3-9M)</t>
  </si>
  <si>
    <t>Pena,Brayan (2,F2-3M)</t>
  </si>
  <si>
    <t>Ramirez, Alexei (3,F5-10M)</t>
  </si>
  <si>
    <t>Rios, Alexis (4,F4-7M)</t>
  </si>
  <si>
    <t>Uribe, Juan (2,F3-5.4M)</t>
  </si>
  <si>
    <t>Valencia, Danny (3,F3-1.179M)</t>
  </si>
  <si>
    <t>Alburquerque, Al (ARB-Y4)</t>
  </si>
  <si>
    <t>Buchholz, Clay (2,F5-10M)</t>
  </si>
  <si>
    <t>Buehrle, Mark (3,F4-13.073M)</t>
  </si>
  <si>
    <t>Gonzalez, Gio (5,L5-14M)</t>
  </si>
  <si>
    <t>Lackey, John (2,F4-11M)</t>
  </si>
  <si>
    <t>Arencibia, J.P. (2,F3-1M)</t>
  </si>
  <si>
    <t>Chisenhall, Lonnie (ARB-Y5)</t>
  </si>
  <si>
    <t>Corporan, Carlos (2,F3-1M)</t>
  </si>
  <si>
    <t>Dyson, Jarrod (ARB-Y4)</t>
  </si>
  <si>
    <t>Galvis, Freddy (ARB-Y4)</t>
  </si>
  <si>
    <t>Hosmer, Eric (ARB-Y5)</t>
  </si>
  <si>
    <t>Joyce, Matt (5,L5-14M)</t>
  </si>
  <si>
    <t>Moss, Brandon (3,F5-21.934M)</t>
  </si>
  <si>
    <t>Punto, Nick (3,F4-4.009M)</t>
  </si>
  <si>
    <t>Ramirez, Aramis (3,F4-7M)</t>
  </si>
  <si>
    <t>Ruggiano, Justin (4,F4-4.9M)</t>
  </si>
  <si>
    <t>Tejada, Ruben (ARB-Y6)</t>
  </si>
  <si>
    <t>Morton, Charlie (3,F5-8M)</t>
  </si>
  <si>
    <t>Ottavino, Adam (2,F3-3.142M)</t>
  </si>
  <si>
    <t>Cain, Lorenzo (2,L5-14M)</t>
  </si>
  <si>
    <t>Crawford, Brandon (ARB-Y5)</t>
  </si>
  <si>
    <t>Cruz, Nelson R. (2,X2-10M)</t>
  </si>
  <si>
    <t>Hanigan, Ryan (2,F2-860k)</t>
  </si>
  <si>
    <t>Kinsler, Ian (2,F5-13.25M)</t>
  </si>
  <si>
    <t>Berrios, Jose (min)</t>
  </si>
  <si>
    <t>Axford, John (2,F3-1.11M)</t>
  </si>
  <si>
    <t>Blevins, Jerry (2,F3-2.441M)</t>
  </si>
  <si>
    <t>Cecil, Brett (3,F4-8.8M)</t>
  </si>
  <si>
    <t>Jackson, Edwin (2,F3-1.275M)</t>
  </si>
  <si>
    <t>Kuroda, Hiroki (3,F3-18M)</t>
  </si>
  <si>
    <t>McAllister, Zach (ARB-Y4)</t>
  </si>
  <si>
    <t>Simon, Alfredo (3,F3-11.4M)</t>
  </si>
  <si>
    <t>Smith, Will Michael (ARB-Y4)</t>
  </si>
  <si>
    <t>Tomlin, Josh (2,F3-1.892M)</t>
  </si>
  <si>
    <t>Almonte, Abraham (2,F2-500k)</t>
  </si>
  <si>
    <t>Barmes, Clint (2,F2-500k)</t>
  </si>
  <si>
    <t>Blackmon, Charlie (ARB-Y5)</t>
  </si>
  <si>
    <t>Cabrera, Everth (2,F3-2.283M)</t>
  </si>
  <si>
    <t>Encarnacion, Edwin (3,F5-30M)</t>
  </si>
  <si>
    <t>Flaherty, Ryan (ARB-Y4)</t>
  </si>
  <si>
    <t>Heisey, Chris (2,F2-500k)</t>
  </si>
  <si>
    <t>Kawasaki, Munenori (2,F2-1.653M)</t>
  </si>
  <si>
    <t>Pillar, Kevin (2,F2-500k)</t>
  </si>
  <si>
    <t>Plouffe, Trevor (ARB-Y5)</t>
  </si>
  <si>
    <t>Schumaker, Skip (3,F3-3M)</t>
  </si>
  <si>
    <t>Suzuki, Kurt (3,F4-4M)</t>
  </si>
  <si>
    <t>Baker, Scott (2,F2-882k)</t>
  </si>
  <si>
    <t>Chamberlain, Joba (2,F3-2.441M)</t>
  </si>
  <si>
    <t>Duke,Zach (2,F3-3.937M)</t>
  </si>
  <si>
    <t>Estrada, Marco (ARB-Y5)</t>
  </si>
  <si>
    <t>Milone, Tommy (ARB-Y4)</t>
  </si>
  <si>
    <t>Ramirez, Erasmo (ARB-Y4)</t>
  </si>
  <si>
    <t>Webb, Ryan (2,F3-1.653M)</t>
  </si>
  <si>
    <t>Wood, Travis (3,L5-14M)</t>
  </si>
  <si>
    <t>Worley,Vance (2,F4-11.76M)</t>
  </si>
  <si>
    <t>Alonso, Yonder (2,F3-1.118M)</t>
  </si>
  <si>
    <t>Altuve, Jose (2,L5-14M)</t>
  </si>
  <si>
    <t>Aoki, Norichika (4,F5-16.407M)</t>
  </si>
  <si>
    <t>Barnes, Brandon (ARB-Y4)</t>
  </si>
  <si>
    <t>Belt, Brandon (2,L5-14M)</t>
  </si>
  <si>
    <t>Choo, Shin-Soo (2,F4-9.31M)</t>
  </si>
  <si>
    <t>Espinosa, Danny (ARB-Y6)</t>
  </si>
  <si>
    <t>Hundley,Nick (2,F2-600k)</t>
  </si>
  <si>
    <t>Markakis, Nick (2,F5-15.75M)</t>
  </si>
  <si>
    <t>McGehee,Casey (2,F3-3.622M)</t>
  </si>
  <si>
    <t>Cain, Matt (3,F5-33.6M)</t>
  </si>
  <si>
    <t>Floyd, Gavin (2,F3-1.276M)</t>
  </si>
  <si>
    <t>Papelbon, Jonathan (3,F5-14.7M)</t>
  </si>
  <si>
    <t>Verlander, Justin (2,F3-11.4M)</t>
  </si>
  <si>
    <t>Baker, Jeff (3,F3-1.59M)</t>
  </si>
  <si>
    <t>Davis, Ike (2,F3-1.641M)</t>
  </si>
  <si>
    <t>Frazier, Todd (ARB-Y5)</t>
  </si>
  <si>
    <t>Lake, Junior (2,F2-500k)</t>
  </si>
  <si>
    <t>Morrison, Logan (4,F4-8.505M)</t>
  </si>
  <si>
    <t>Norris, Derek (ARB-Y4)</t>
  </si>
  <si>
    <t>Parra, Gerardo (ARB-Y7)</t>
  </si>
  <si>
    <t>Saltalamacchia, Jarrod (3,F5-18.625M)</t>
  </si>
  <si>
    <t>Segura, Jean (ARB-Y4)</t>
  </si>
  <si>
    <t>Viciedo, Dayan (2,F3-1.02M)</t>
  </si>
  <si>
    <t>Avilan,Luis (2,F2-600K)</t>
  </si>
  <si>
    <t>Balfour, Grant (2,F3-1M)</t>
  </si>
  <si>
    <t>Holland, Greg (2,L5-14M)</t>
  </si>
  <si>
    <t>Leake, Mike (3,L5-14M)</t>
  </si>
  <si>
    <t>Lyles, Jordan (ARB-Y5)</t>
  </si>
  <si>
    <t>Masterson, Justin (4,F5-11.25M)</t>
  </si>
  <si>
    <t>Nova, Ivan (3,L5-14M)</t>
  </si>
  <si>
    <t>Peavy, Jake (2,F4-9.975M)</t>
  </si>
  <si>
    <t>Scheppers,Tanner (2,F3-1.335M)</t>
  </si>
  <si>
    <t>Straily,Dan (2,F3-2.175)</t>
  </si>
  <si>
    <t>Avila, Alex (ARB-Y6)</t>
  </si>
  <si>
    <t>Hechavarria, Adeiny (ARB-Y4)</t>
  </si>
  <si>
    <t>Infante, Omar (3,F3-11.341M)</t>
  </si>
  <si>
    <t>Peralta, Jhonny (2,X3-15M)</t>
  </si>
  <si>
    <t>Ramos, Wilson (ARB-Y4)</t>
  </si>
  <si>
    <t>Revere, Ben (ARB-Y5)</t>
  </si>
  <si>
    <t>Smoak,Justin (2,F2-540K)</t>
  </si>
  <si>
    <t>Victorino, Shane (3,F3-14.1M)</t>
  </si>
  <si>
    <t>Votto, Joey (5,L5-14M)</t>
  </si>
  <si>
    <t>Cashner, Andrew (ARB-Y5)</t>
  </si>
  <si>
    <t>Doolittle, Sean (ARB-Y4)</t>
  </si>
  <si>
    <t>Hughes, Jared (ARB-Y4)</t>
  </si>
  <si>
    <t>Richards, Garrett (ARB-Y4)</t>
  </si>
  <si>
    <t>Ross, Tyson (ARB-Y6)</t>
  </si>
  <si>
    <t>Uehara, Koji (5,F5-8.25M)</t>
  </si>
  <si>
    <t>Beckham, Gordon (4,L5-14M)</t>
  </si>
  <si>
    <t>Bonifacio, Emilio (3,F3-2.1M)</t>
  </si>
  <si>
    <t>Cabrera, Miguel (5,F5-46.25M)</t>
  </si>
  <si>
    <t>Crisp, Coco (3,F4-12M)</t>
  </si>
  <si>
    <t>Flowers, Tyler (ARB-Y5)</t>
  </si>
  <si>
    <t>Gomes, Yan (3,F5-11.75M)</t>
  </si>
  <si>
    <t>Gonzalez, Carlos (5,L5-14M)</t>
  </si>
  <si>
    <t>Johnson, Chris (2,F4-5M)</t>
  </si>
  <si>
    <t>Kendrick, Howie (3,F5-16.995M)</t>
  </si>
  <si>
    <t>Martinez,JD (2,F5-12M)</t>
  </si>
  <si>
    <t>Ross, Cody (3,F4-5.8M)</t>
  </si>
  <si>
    <t>Simmons, Andrelton (ARB-Y4)</t>
  </si>
  <si>
    <t>Tulowitzki, Troy (2,F5-32.75M)</t>
  </si>
  <si>
    <t>Chapman, Aroldis (2,L5-14M)</t>
  </si>
  <si>
    <t>Holland, Derek (4,L5-14M)</t>
  </si>
  <si>
    <t>Hoover, J.J. (ARB-Y4)</t>
  </si>
  <si>
    <t>Jansen, Kenley (ARB-Y6)</t>
  </si>
  <si>
    <t>Kelly, Joe (ARB-Y4)</t>
  </si>
  <si>
    <t>Kendrick, Kyle (2,F3-7.875M)</t>
  </si>
  <si>
    <t>Latos, Mat (4,L5-14M)</t>
  </si>
  <si>
    <t>Loup, Aaron (ARB-Y4)</t>
  </si>
  <si>
    <t>Porcello, Rick (4,L5-14M)</t>
  </si>
  <si>
    <t>Alvarez, Pedro (3,L5-14M)</t>
  </si>
  <si>
    <t>Cano, Robinson (3,F5-48.51M)</t>
  </si>
  <si>
    <t>Gonzalez, Adrian (3,F5-24.25M)</t>
  </si>
  <si>
    <t>Hardy, J.J. (4,F4-13.6M)</t>
  </si>
  <si>
    <t>Jackson, Austin (3,L5-14M)</t>
  </si>
  <si>
    <t>Jennings, Desmond (ARB-Y5)</t>
  </si>
  <si>
    <t>Laird, Gerald (3,F3-3.03M)</t>
  </si>
  <si>
    <t>Stewart, Chris (2,F2-1.33M)</t>
  </si>
  <si>
    <t>Trout, Mike (2,L5-14M)</t>
  </si>
  <si>
    <t>Wieters, Matt (4,L5-14M)</t>
  </si>
  <si>
    <t>Wright, David (2,F3-5.906M)</t>
  </si>
  <si>
    <t>Bumgarner, Madison (3,L5-14M)</t>
  </si>
  <si>
    <t>Cobb, Alex (2,L5-14M)</t>
  </si>
  <si>
    <t>Diekman, Jake (ARB-Y4)</t>
  </si>
  <si>
    <t>Gonzalez, Miguel Angel (ARB-Y4)</t>
  </si>
  <si>
    <t>Hamels, Cole (2,F5-29.4M)</t>
  </si>
  <si>
    <t>Wainwright, Adam (2,F5-28.875M)</t>
  </si>
  <si>
    <t>Watson, Tony (ARB-Y5)</t>
  </si>
  <si>
    <t>Bautista, Jose (4,F4-11.992M)</t>
  </si>
  <si>
    <t>Gose, Anthony (ARB-Y4)</t>
  </si>
  <si>
    <t>Headley, Chase (4,L4-16M)</t>
  </si>
  <si>
    <t>Mauer, Joe (2,F4-8.4M)</t>
  </si>
  <si>
    <t>Rollins, Jimmy (2,F2-7.968M)</t>
  </si>
  <si>
    <t>Trumbo, Mark (ARB-Y5)</t>
  </si>
  <si>
    <t>Zobrist, Ben (3,F5-30.87M)</t>
  </si>
  <si>
    <t>Fine</t>
  </si>
  <si>
    <t>Roster Wrangler</t>
  </si>
  <si>
    <t>Arbitration Judge</t>
  </si>
  <si>
    <t>as of Oct 1, 2015</t>
  </si>
  <si>
    <t>Compensation Picks 2015 Draft:</t>
  </si>
  <si>
    <t>LA extends Kendry Morales for one year at  $5M</t>
  </si>
  <si>
    <t>Morales, Kendry (1,X1-5M)</t>
  </si>
  <si>
    <t>Contract Extension</t>
  </si>
  <si>
    <t>No Qualifying Offer Response by Deadline</t>
  </si>
  <si>
    <t>Late Reporting Sept Results</t>
  </si>
  <si>
    <t>Eflin, Zach</t>
  </si>
  <si>
    <t xml:space="preserve">Y1 </t>
  </si>
  <si>
    <t>Edwards, Carl</t>
  </si>
  <si>
    <t>Urshela, Giovanny</t>
  </si>
  <si>
    <t>Rodon, Carlos (Y1)</t>
  </si>
  <si>
    <t>Wojciechowski, Asher (MM)</t>
  </si>
  <si>
    <t>Baez, Pedro (Y2)</t>
  </si>
  <si>
    <t>Foltynewicz, Mike (Y1)</t>
  </si>
  <si>
    <t>Frias, Carlos (Y2)</t>
  </si>
  <si>
    <t>Harris, Will (Y2)</t>
  </si>
  <si>
    <t>Klein, Phil (MM)</t>
  </si>
  <si>
    <t>Pimentel, Stolmy (Y1*)</t>
  </si>
  <si>
    <t>Clevenger, Steve (Y2)</t>
  </si>
  <si>
    <t>Grichuk, Randal (Y2)</t>
  </si>
  <si>
    <t>Gibson, Kyle (Y3)</t>
  </si>
  <si>
    <t>Hutchison, Drew (Y3)</t>
  </si>
  <si>
    <t>Montero, Rafael (Y1*)</t>
  </si>
  <si>
    <t>Quackenbush, Kevin (Y2)</t>
  </si>
  <si>
    <t>Strickland, Hunter (Y1)</t>
  </si>
  <si>
    <t>Velasquez, Vincent (Y1)</t>
  </si>
  <si>
    <t>Wright, Steven (Y1)</t>
  </si>
  <si>
    <t>Betts, Mookie (Y2)</t>
  </si>
  <si>
    <t>d'Arnaud, Travis (Y3)</t>
  </si>
  <si>
    <t>Eaton, Adam (Y3)</t>
  </si>
  <si>
    <t>Flores, Wilmer (Y3)</t>
  </si>
  <si>
    <t>Gyorko, Jedd (Y3)</t>
  </si>
  <si>
    <t>Mercer, Jordy (Y3)</t>
  </si>
  <si>
    <t>Miller, Brad (Y3)</t>
  </si>
  <si>
    <t>Olt, Mike (Y2)</t>
  </si>
  <si>
    <t>Van Slyke, Scott (Y3)</t>
  </si>
  <si>
    <t>Degrom, Jacob (Y2)</t>
  </si>
  <si>
    <t>Duffy, Danny (Y3)</t>
  </si>
  <si>
    <t>Gonzalez, Alex "Chi Chi"  (Y1)</t>
  </si>
  <si>
    <t>Ramirez, Neil (Y1*)</t>
  </si>
  <si>
    <t>Bethancourt, Christian (Y2)</t>
  </si>
  <si>
    <t>Cron, CJ (Y2)</t>
  </si>
  <si>
    <t>Davis, Khris (Y3)</t>
  </si>
  <si>
    <t>Negron, Kristopher (Y2)</t>
  </si>
  <si>
    <t>Sardinas, Luis (Y2)</t>
  </si>
  <si>
    <t>Anderson, Chase (Y2)</t>
  </si>
  <si>
    <t>Bassitt, Chris (Y2)</t>
  </si>
  <si>
    <t>Claudio, Alex* (MM)</t>
  </si>
  <si>
    <t>Gausman, Kevin (Y3)</t>
  </si>
  <si>
    <t>Hahn, Jesse (Y2)</t>
  </si>
  <si>
    <t>Moore, Matt (Y3)</t>
  </si>
  <si>
    <t>Rodriguez, Eduardo (Y1)</t>
  </si>
  <si>
    <t>Wieland, Joe (MM)</t>
  </si>
  <si>
    <t>Bradley, Jackie (Y3)</t>
  </si>
  <si>
    <t>Dickerson, Corey (Y3)</t>
  </si>
  <si>
    <t>McCann, James (Y1)</t>
  </si>
  <si>
    <t>Pederson, Joc (Y1)</t>
  </si>
  <si>
    <t>Jeffress, Jeremy (Y2)</t>
  </si>
  <si>
    <t>Jungmann, Taylor (Y1)</t>
  </si>
  <si>
    <t>Morris, Bryan (Y3)</t>
  </si>
  <si>
    <t>Neris, Hector (Y1)</t>
  </si>
  <si>
    <t>Ramos, AJ (Y3)</t>
  </si>
  <si>
    <t>Rondon, Hector (Y3)</t>
  </si>
  <si>
    <t>Syndergaard, Noah (Y1)</t>
  </si>
  <si>
    <t>Ventura, Yordano (Y2)</t>
  </si>
  <si>
    <t>Calhoun, Kole (Y3)</t>
  </si>
  <si>
    <t>Casali, Curt (Y1)</t>
  </si>
  <si>
    <t>Castillo, Rusney (Y1)</t>
  </si>
  <si>
    <t>Cuthbert, Cheslor (MM)</t>
  </si>
  <si>
    <t>den Dekker, Matt (Y2)</t>
  </si>
  <si>
    <t>Dietrich, Derek (Y3)</t>
  </si>
  <si>
    <t>Iglesias, Jose (Y2)</t>
  </si>
  <si>
    <t>Liriano, Rymer (Y1*)</t>
  </si>
  <si>
    <t>Pinto, Josmil (Y1*)</t>
  </si>
  <si>
    <t>Walters, Zach (Y1*)</t>
  </si>
  <si>
    <t>Peterson, DJ (min)</t>
  </si>
  <si>
    <t>Caminero, Arquimedes (Y1)</t>
  </si>
  <si>
    <t>Cosart, Jarred (Y3)</t>
  </si>
  <si>
    <t>Holdzkom, John (MM)</t>
  </si>
  <si>
    <t>Pryor, Stephen (Y1*)</t>
  </si>
  <si>
    <t>Sanchez, Aaron (Y2)</t>
  </si>
  <si>
    <t>Skaggs, Tyler (Y2*)</t>
  </si>
  <si>
    <t>Wilson, Justin (Y3)</t>
  </si>
  <si>
    <t>Bogaerts, Xander (Y2)</t>
  </si>
  <si>
    <t>Gillaspie, Conor (Y3)</t>
  </si>
  <si>
    <t>Leon, Sandy+ (Y1)</t>
  </si>
  <si>
    <t>Marte, Alfredo (Y1*)</t>
  </si>
  <si>
    <t>Myers, Wil (Y3)</t>
  </si>
  <si>
    <t>Piscotty, Stephen (Y1)</t>
  </si>
  <si>
    <t>Rojas, Miguel (Y2)</t>
  </si>
  <si>
    <t>Solarte, Yangervis+ (Y2)</t>
  </si>
  <si>
    <t>Travis, Devon (Y1)</t>
  </si>
  <si>
    <t>Ynoa, Rafael+ (Y1)</t>
  </si>
  <si>
    <t>Barnes, Matt (Y1)</t>
  </si>
  <si>
    <t>Bauer, Trevor (Y2)</t>
  </si>
  <si>
    <t>Betances, Dellin (Y2)</t>
  </si>
  <si>
    <t>Gray, Jon (Y1)</t>
  </si>
  <si>
    <t>Nicolino, Justin (Y1)</t>
  </si>
  <si>
    <t>Pomeranz, Drew (Y3)</t>
  </si>
  <si>
    <t>Ramirez, Jose Altagracia (MM)</t>
  </si>
  <si>
    <t>Smith, Carson (Y1)</t>
  </si>
  <si>
    <t>Walker, Taijuan (Y2)</t>
  </si>
  <si>
    <t>Correa, Carlos (Y1)</t>
  </si>
  <si>
    <t>Guyer, Brandon (Y2)</t>
  </si>
  <si>
    <t>Medica, Tommy (Y1*)</t>
  </si>
  <si>
    <t>Phegley, Josh (Y2)</t>
  </si>
  <si>
    <t>Puig, Yasiel (Y3)</t>
  </si>
  <si>
    <t>Soler, Jorge (Y1)</t>
  </si>
  <si>
    <t>Heaney, Andrew (Y1)</t>
  </si>
  <si>
    <t>Montgomery, Mike (Y1)</t>
  </si>
  <si>
    <t>Putnam, Zach (Y2)</t>
  </si>
  <si>
    <t>Arcia, Oswaldo (Y2*)</t>
  </si>
  <si>
    <t>Beckham, Tim (Y1)</t>
  </si>
  <si>
    <t>Martin, Leonys (Y3)</t>
  </si>
  <si>
    <t>Panik, Joe (Y2)</t>
  </si>
  <si>
    <t>Ruf, Darin (Y3)</t>
  </si>
  <si>
    <t>Sanchez, Gary (MM)</t>
  </si>
  <si>
    <t>Colome, Alexander (Y1)</t>
  </si>
  <si>
    <t>Corbin, Patrick (Y3)</t>
  </si>
  <si>
    <t>Familia, Jeurys (Y2)</t>
  </si>
  <si>
    <t>Gray, Sonny (Y3)</t>
  </si>
  <si>
    <t>Scribner, Evan (Y2)</t>
  </si>
  <si>
    <t>Wada, Tsuyoshi* (Y2)</t>
  </si>
  <si>
    <t>Wilson, Alex (Y2)</t>
  </si>
  <si>
    <t>Arenado, Nolan (Y3)</t>
  </si>
  <si>
    <t>Peraza, Jose (MM)</t>
  </si>
  <si>
    <t>Romine, Andrew (Y3)</t>
  </si>
  <si>
    <t>Smolinski, Jake (Y1)</t>
  </si>
  <si>
    <t>Springer, George (Y2)</t>
  </si>
  <si>
    <t>Vazquez, Christian Rafael (Y1*)</t>
  </si>
  <si>
    <t>Wong, Kolten (Y2)</t>
  </si>
  <si>
    <t>Archer, Chris (Y3)</t>
  </si>
  <si>
    <t>Capps, Carter (Y3)</t>
  </si>
  <si>
    <t>Cole, A.J. (MM)</t>
  </si>
  <si>
    <t>Cole, Gerrit (Y3)</t>
  </si>
  <si>
    <t>Fields, Josh David (Y3)</t>
  </si>
  <si>
    <t>Grimm, Justin (Y3)</t>
  </si>
  <si>
    <t>Lee, Zach (MM)</t>
  </si>
  <si>
    <t>Nelson, Jimmy (Y2)</t>
  </si>
  <si>
    <t>Paxton, James (Y2)</t>
  </si>
  <si>
    <t>Gregorius, Didi (Y3)</t>
  </si>
  <si>
    <t>Heathcott, Slade (MM)</t>
  </si>
  <si>
    <t>Montero, Jesus (Y3)</t>
  </si>
  <si>
    <t>Odor, Rougned (Y2)</t>
  </si>
  <si>
    <t>Polanco, Gregory (Y2)</t>
  </si>
  <si>
    <t>Bergman, Christian (Y2)</t>
  </si>
  <si>
    <t>Bolsinger, Mike (Y2)</t>
  </si>
  <si>
    <t>Flande, Yohan* (Y2)</t>
  </si>
  <si>
    <t>Giles, Ken (Y2)</t>
  </si>
  <si>
    <t>Mendez, Roman (Y1*)</t>
  </si>
  <si>
    <t>Pino, Yohan (Y1*)</t>
  </si>
  <si>
    <t>Navarro, Efren* (Y1*)</t>
  </si>
  <si>
    <t>Ozuna, Marcell (Y3)</t>
  </si>
  <si>
    <t>Perez, Roberto (Y1)</t>
  </si>
  <si>
    <t>Robertson, Dan (Y1*)</t>
  </si>
  <si>
    <t>Romero, Stefen (Y1*)</t>
  </si>
  <si>
    <t>Spangenberg, Cory* (Y1)</t>
  </si>
  <si>
    <t>Eflin, Zach (min)</t>
  </si>
  <si>
    <t>Farmer, Buck (Y1)</t>
  </si>
  <si>
    <t>Martinez, Carlos Ernesto (Y2)</t>
  </si>
  <si>
    <t>Mejia, Jenrry (Y2*)</t>
  </si>
  <si>
    <t>Asche, Cody (Y3)</t>
  </si>
  <si>
    <t>Colon, Christian (Y1)</t>
  </si>
  <si>
    <t>Hernandez, Cesar (Y3)</t>
  </si>
  <si>
    <t>Hernandez, Enrique (Y2)</t>
  </si>
  <si>
    <t>Hicks, Aaron (Y3)</t>
  </si>
  <si>
    <t>La Stella, Tommy (Y1*)</t>
  </si>
  <si>
    <t>Peterson, Jace (Y1)</t>
  </si>
  <si>
    <t>Rupp, Cameron (Y1)</t>
  </si>
  <si>
    <t>Vargas, Kennys+ (Y2)</t>
  </si>
  <si>
    <t>Zunino, Mike (Y3)</t>
  </si>
  <si>
    <t>Bradley, Archie  (Y1)</t>
  </si>
  <si>
    <t>Harvey, Matt (Y3)</t>
  </si>
  <si>
    <t>Koehler, Tom (Y3)</t>
  </si>
  <si>
    <t>Petricka, Jake (Y2)</t>
  </si>
  <si>
    <t>Salazar, Danny (Y3)</t>
  </si>
  <si>
    <t>Shoemaker, Matt (Y2)</t>
  </si>
  <si>
    <t>Colabello, Chris (Y3)</t>
  </si>
  <si>
    <t>Peralta, David* (Y2)</t>
  </si>
  <si>
    <t>Sano, Miguel (Y1)</t>
  </si>
  <si>
    <t>Yelich, Christian (Y3)</t>
  </si>
  <si>
    <t>McHugh, Collin (Y2)</t>
  </si>
  <si>
    <t>Tanaka, Masahiro (Y2)</t>
  </si>
  <si>
    <t>Barnhart, Tucker+ (Y1)</t>
  </si>
  <si>
    <t>Campbell, Eric (Y2)</t>
  </si>
  <si>
    <t>Lagares, Juan (Y3)</t>
  </si>
  <si>
    <t>Rendon, Anthony (Y3)</t>
  </si>
  <si>
    <t>Hale, David (Y2)</t>
  </si>
  <si>
    <t>Hardy, Blaine* (Y2)</t>
  </si>
  <si>
    <t>Hendricks, Kyle (Y2)</t>
  </si>
  <si>
    <t>Morin, Mike (Y2)</t>
  </si>
  <si>
    <t>Collins, Tyler (Y1)</t>
  </si>
  <si>
    <t>Plawecki, Kevin (Y1)</t>
  </si>
  <si>
    <t>Santana, Danny+ (Y2)</t>
  </si>
  <si>
    <t>Buchanan, David (Y2)</t>
  </si>
  <si>
    <t>Chafin, Andrew* (Y1)</t>
  </si>
  <si>
    <t>Karns, Nate (Y1)</t>
  </si>
  <si>
    <t>Roark, Tanner (Y3)</t>
  </si>
  <si>
    <t>Ross, Joe (MM)</t>
  </si>
  <si>
    <t>Torres, Alex (Y3)</t>
  </si>
  <si>
    <t>Chirinos, Robinson (Y2)</t>
  </si>
  <si>
    <t>Gallo, Joey (Y1)</t>
  </si>
  <si>
    <t>Gennett, Scooter (Y3)</t>
  </si>
  <si>
    <t>Kiermaier, Kevin* (Y2)</t>
  </si>
  <si>
    <t>Paulsen, Ben* (Y1)</t>
  </si>
  <si>
    <t>Sanchez, Carlos+ (Y2)</t>
  </si>
  <si>
    <t>Barrett, Aaron (Y2)</t>
  </si>
  <si>
    <t>Bedrosian, Cam (Y1)</t>
  </si>
  <si>
    <t>Dyson, Sam (Y2)</t>
  </si>
  <si>
    <t>Fernandez, Jose D (Y3)</t>
  </si>
  <si>
    <t>Finnegan, Brandon* (Y1)</t>
  </si>
  <si>
    <t>Graveman, Kendall (Y1)</t>
  </si>
  <si>
    <t>Greene, Shane (Y2)</t>
  </si>
  <si>
    <t>Pressly, Ryan (Y2)</t>
  </si>
  <si>
    <t>Treinen, Blake (Y2)</t>
  </si>
  <si>
    <t>Warren, Adam (Y3)</t>
  </si>
  <si>
    <t>Abreu, Jose Dariel (Y2)</t>
  </si>
  <si>
    <t>Joseph, Caleb (Y2)</t>
  </si>
  <si>
    <t>Pollock, A.J. (Y3)</t>
  </si>
  <si>
    <t>Realmuto, J.T. (Y1)</t>
  </si>
  <si>
    <t>Russell, Addison (Y1)</t>
  </si>
  <si>
    <t>Semien, Marcus (Y2)</t>
  </si>
  <si>
    <t>Susac, Andrew (Y1)</t>
  </si>
  <si>
    <t>Taylor, Michael Anthony (Y1)</t>
  </si>
  <si>
    <t>Urshela, Giovanny (Y1)</t>
  </si>
  <si>
    <t>Maurer, Brandon (Y3)</t>
  </si>
  <si>
    <t>McCullers, Lance (Y1)</t>
  </si>
  <si>
    <t>Wood, Alex (Y3)</t>
  </si>
  <si>
    <t>Buxton, Byron (Y1)</t>
  </si>
  <si>
    <t>Herrera, Dilson (Y1)</t>
  </si>
  <si>
    <t>Lamb, Jake* (Y2)</t>
  </si>
  <si>
    <t>Shuck, JB (Y3)</t>
  </si>
  <si>
    <t>Souza, Steven (Y1)</t>
  </si>
  <si>
    <t>Bundy, Dylan (MM)</t>
  </si>
  <si>
    <t>Despaigne, Odrisamer (Y2)</t>
  </si>
  <si>
    <t>Elias, Roenis* (Y2)</t>
  </si>
  <si>
    <t>Griffin, AJ (Y2*)</t>
  </si>
  <si>
    <t>Miller, Shelby (Y3)</t>
  </si>
  <si>
    <t>Peralta, Wily (Y3)</t>
  </si>
  <si>
    <t>Webster, Allen (Y3)</t>
  </si>
  <si>
    <t>Gattis, Evan (Y3)</t>
  </si>
  <si>
    <t>Guerrero, Alexander (Y1)</t>
  </si>
  <si>
    <t>Lindor, Francisco (Y1)</t>
  </si>
  <si>
    <t>Owings, Chris (Y2)</t>
  </si>
  <si>
    <t>Almonte, Miguel (MM)</t>
  </si>
  <si>
    <t>Butler, Eddie (Y1)</t>
  </si>
  <si>
    <t>Jennings, Dan (Y3)</t>
  </si>
  <si>
    <t>May, Trevor (Y2)</t>
  </si>
  <si>
    <t>Norris, Daniel (Y1)</t>
  </si>
  <si>
    <t>Pineda, Michael (Y3)</t>
  </si>
  <si>
    <t>Bryant, Kris (Y1)</t>
  </si>
  <si>
    <t>Hedges, Austin (Y1)</t>
  </si>
  <si>
    <t>Parker, Kyle (Y1)</t>
  </si>
  <si>
    <t>Pompey, Dalton+ (Y1)</t>
  </si>
  <si>
    <t>Seager, Corey (Y1)</t>
  </si>
  <si>
    <t>Beck, Chris (MM)</t>
  </si>
  <si>
    <t>de la Rosa, Rubby (Y3)</t>
  </si>
  <si>
    <t>Farquhar, Danny (Y3)</t>
  </si>
  <si>
    <t>Flores, Kendry (MM)</t>
  </si>
  <si>
    <t>Friedrich, Christian (Y2)</t>
  </si>
  <si>
    <t>Lobstein, Kyle* (Y2)</t>
  </si>
  <si>
    <t>Lyons, Tyler (Y3)</t>
  </si>
  <si>
    <t>Martinez, Nick (Y2)</t>
  </si>
  <si>
    <t>Meyer, Alex (MM)</t>
  </si>
  <si>
    <t>Romero, Enny (Y1)</t>
  </si>
  <si>
    <t>Stroman, Marcus (Y1*)</t>
  </si>
  <si>
    <t>Wisler, Matt (Y1)</t>
  </si>
  <si>
    <t>Ahmed, Nick (Y1 )</t>
  </si>
  <si>
    <t>Gosselin, Philip (Y2)</t>
  </si>
  <si>
    <t>Hamilton, Billy (Y2)</t>
  </si>
  <si>
    <t>Holt, Brock (Y2)</t>
  </si>
  <si>
    <t>Inciarte, Ender* (Y2)</t>
  </si>
  <si>
    <t>Jankowski, Travis (MM)</t>
  </si>
  <si>
    <t>Desclafani, Anthony (Y2)</t>
  </si>
  <si>
    <t>Diaz, Jumbo (Y2)</t>
  </si>
  <si>
    <t>Machi, Jean (Y3)</t>
  </si>
  <si>
    <t>Nolin, Sean (MM)</t>
  </si>
  <si>
    <t>Odorizzi, Jake (Y2)</t>
  </si>
  <si>
    <t>Siegrist, Kevin (Y3)</t>
  </si>
  <si>
    <t>Tuivailala, Samuel (MM)</t>
  </si>
  <si>
    <t>Wacha, Mickael (Y3)</t>
  </si>
  <si>
    <t>Wheeler, Zack (Y2*)</t>
  </si>
  <si>
    <t>Adams, Matt (Y3)</t>
  </si>
  <si>
    <t>Castellanos, Nick (Y2)</t>
  </si>
  <si>
    <t>Santana, Domingo (Y1)</t>
  </si>
  <si>
    <t>Schoop, Jon (Y2)</t>
  </si>
  <si>
    <t>Edwards, Carl (MM)</t>
  </si>
  <si>
    <t>Gonzales, Marco (Y1*)</t>
  </si>
  <si>
    <t>Knebel, Corey (Y1)</t>
  </si>
  <si>
    <t>Parker, Jarrod (Y2*)</t>
  </si>
  <si>
    <t>Rondon, Bruce (Y2)</t>
  </si>
  <si>
    <t>Ryu, Hyun-Jin (Y2*)</t>
  </si>
  <si>
    <t>Teheran, Julio (Y3)</t>
  </si>
  <si>
    <t>Withrow, Chris (Y1*)</t>
  </si>
  <si>
    <t>Baez, Javier (Y1*)</t>
  </si>
  <si>
    <t>Franco, Maikel (Y1)</t>
  </si>
  <si>
    <t>Perez, Hernan (Y1)</t>
  </si>
  <si>
    <t>Swihart, Blake (Y1)</t>
  </si>
  <si>
    <t>Vogt, Stephen (Y3)</t>
  </si>
  <si>
    <t>Boxberger, Brad (Y3)</t>
  </si>
  <si>
    <t>Garcia, Yimi (Y1)</t>
  </si>
  <si>
    <t>Hatcher, Chris (Y2)</t>
  </si>
  <si>
    <t>Johnson, Erik (Y1)</t>
  </si>
  <si>
    <t>Nuno, Vidal (Y2)</t>
  </si>
  <si>
    <t>Owens, Henry (Y1)</t>
  </si>
  <si>
    <t>Shreve, Chasen* (Y1)</t>
  </si>
  <si>
    <t>Tropeano, Nick (Y1)</t>
  </si>
  <si>
    <t>Alcantara, Arismendy (Y1*)</t>
  </si>
  <si>
    <t>Garcia, Avisail (Y3)</t>
  </si>
  <si>
    <t>Marisnick, Jake (Y3)</t>
  </si>
  <si>
    <t>Murphy, Tom (MM)</t>
  </si>
  <si>
    <t>Villar, Jonathan (Y3)</t>
  </si>
  <si>
    <t>Davies, Zach</t>
  </si>
  <si>
    <t>Lopez, Yoani</t>
  </si>
  <si>
    <t>Tomas, Yasmany</t>
  </si>
  <si>
    <t>Difo, Wilmer</t>
  </si>
  <si>
    <t>Adames, Willy</t>
  </si>
  <si>
    <t>Taylor, Tyrone</t>
  </si>
  <si>
    <t>Jenkins, Tyrell</t>
  </si>
  <si>
    <t>Kolek, Tyler</t>
  </si>
  <si>
    <t>Danish, Tyler</t>
  </si>
  <si>
    <t>Beede, Tyler</t>
  </si>
  <si>
    <t>Turner, Trea</t>
  </si>
  <si>
    <t>Toussaint, Touki</t>
  </si>
  <si>
    <t>Cooney, Tim</t>
  </si>
  <si>
    <t>Hernandez, Teoscar</t>
  </si>
  <si>
    <t>Matz, Steve</t>
  </si>
  <si>
    <t>Adams, Spencer</t>
  </si>
  <si>
    <t>Newcomb, Sean</t>
  </si>
  <si>
    <t>Travis, Sam</t>
  </si>
  <si>
    <t>McMahon, Ryan</t>
  </si>
  <si>
    <t>Martinez, JD</t>
  </si>
  <si>
    <t>Nieuwenhuis, Kirk</t>
  </si>
  <si>
    <t>Hendriks, Liam</t>
  </si>
  <si>
    <t>Hundley, Nick</t>
  </si>
  <si>
    <t>Rivera, Rene</t>
  </si>
  <si>
    <t>Tolleson, Shawn</t>
  </si>
  <si>
    <t>Worley, Vance</t>
  </si>
  <si>
    <t>Pena, Wily Mo</t>
  </si>
  <si>
    <t>Duke, Zach</t>
  </si>
  <si>
    <t>Nola, Aaron</t>
  </si>
  <si>
    <t>Judge, Aaron</t>
  </si>
  <si>
    <t>Rondon, Adrian</t>
  </si>
  <si>
    <t>Blandino, Alex</t>
  </si>
  <si>
    <t>Jackson, Alex</t>
  </si>
  <si>
    <t>Verdugo, Alex</t>
  </si>
  <si>
    <t>Rosario, Amed</t>
  </si>
  <si>
    <t>Espinoza, Anderson</t>
  </si>
  <si>
    <t>Reed, AJ</t>
  </si>
  <si>
    <t>Gamboa, Arquimedes</t>
  </si>
  <si>
    <t>Wilson, Austin</t>
  </si>
  <si>
    <t>Romero, Avery</t>
  </si>
  <si>
    <t>Snell, Blake</t>
  </si>
  <si>
    <t>Zimmer, Bradley</t>
  </si>
  <si>
    <t>Drury, Brandon</t>
  </si>
  <si>
    <t>Davidson, Braxton</t>
  </si>
  <si>
    <t>Hernandez, Brayan</t>
  </si>
  <si>
    <t>Phillips, Brett</t>
  </si>
  <si>
    <t>Johnson, Brian</t>
  </si>
  <si>
    <t>McGehee, Casey</t>
  </si>
  <si>
    <t>Gillaspie, Casey</t>
  </si>
  <si>
    <t>Pinder, Chad</t>
  </si>
  <si>
    <t>Sisco, Chance</t>
  </si>
  <si>
    <t>Ellis, Chris</t>
  </si>
  <si>
    <t>Arroyo, Christian</t>
  </si>
  <si>
    <t>Coulter, Clint</t>
  </si>
  <si>
    <t>Tucker, Cole</t>
  </si>
  <si>
    <t>Hart, Corey</t>
  </si>
  <si>
    <t>Alvarez, Dariel</t>
  </si>
  <si>
    <t>Hill, Derek</t>
  </si>
  <si>
    <t>Garcia, Dermis</t>
  </si>
  <si>
    <t>Marrero, Deven</t>
  </si>
  <si>
    <t>Overton, Dillon</t>
  </si>
  <si>
    <t>Butera, Drew</t>
  </si>
  <si>
    <t>Ward, Drew</t>
  </si>
  <si>
    <t>Escobar, Edwin</t>
  </si>
  <si>
    <t>Fedde, Erick</t>
  </si>
  <si>
    <t>Wall, Forrest</t>
  </si>
  <si>
    <t>Mejia, Francisco</t>
  </si>
  <si>
    <t>Lara, Gilbert</t>
  </si>
  <si>
    <t>Torres, Gleyber</t>
  </si>
  <si>
    <t>Holmes, Grant</t>
  </si>
  <si>
    <t>Bird, Greg</t>
  </si>
  <si>
    <t>Flaherty, Jack</t>
  </si>
  <si>
    <t>Lindgren, Jacob</t>
  </si>
  <si>
    <t>Thompson, Jake Keith</t>
  </si>
  <si>
    <t>Hoffman, Jeff</t>
  </si>
  <si>
    <t>Mateo, Jorge</t>
  </si>
  <si>
    <t>Urena, Jose</t>
  </si>
  <si>
    <t>De Leon, Jose</t>
  </si>
  <si>
    <t>Rondon, Jose Gregorio</t>
  </si>
  <si>
    <t>Alvarez, Jose Ricardo</t>
  </si>
  <si>
    <t>Hader, Josh</t>
  </si>
  <si>
    <t>De Leon, Juan</t>
  </si>
  <si>
    <t>Meza, Juan</t>
  </si>
  <si>
    <t>Kang, Jung-Ho</t>
  </si>
  <si>
    <t>O'Conner, Justin</t>
  </si>
  <si>
    <t>Marte, Ketel</t>
  </si>
  <si>
    <t>Mella, Keury</t>
  </si>
  <si>
    <t>Ziomek, Kevin</t>
  </si>
  <si>
    <t>Kubitza, Kyle</t>
  </si>
  <si>
    <t>Schwarber, Kyle</t>
  </si>
  <si>
    <t>Freeland, Kyle</t>
  </si>
  <si>
    <t>Severino, Luis</t>
  </si>
  <si>
    <t>Ortiz, Luis</t>
  </si>
  <si>
    <t>Torrens, Luis</t>
  </si>
  <si>
    <t>Sierra, Magneuris</t>
  </si>
  <si>
    <t>Margot, Manuel</t>
  </si>
  <si>
    <t>Molina, Marcos</t>
  </si>
  <si>
    <t>Chapman, Matt</t>
  </si>
  <si>
    <t>Olson, Matt</t>
  </si>
  <si>
    <t>Pentecost, Max</t>
  </si>
  <si>
    <t>Johnson, Micah</t>
  </si>
  <si>
    <t>Feliz, Michael</t>
  </si>
  <si>
    <t>Lorenzen, Michael</t>
  </si>
  <si>
    <t>Conforto, Michael</t>
  </si>
  <si>
    <t>Gettys, Michael</t>
  </si>
  <si>
    <t>Yastrzemski, Mike</t>
  </si>
  <si>
    <t>Mahtook, Mikie</t>
  </si>
  <si>
    <t>Harrison, Monte</t>
  </si>
  <si>
    <t>Gomez, Nelson</t>
  </si>
  <si>
    <t>Burdi, Nick</t>
  </si>
  <si>
    <t>Gordon, Nick</t>
  </si>
  <si>
    <t>Howard, Nick</t>
  </si>
  <si>
    <t>Mazara, Nomar</t>
  </si>
  <si>
    <t>Arcia, Orlando</t>
  </si>
  <si>
    <t>Albies, Ozhaino</t>
  </si>
  <si>
    <t>Kivlehan, Patrick</t>
  </si>
  <si>
    <t>O'Brien, Pete</t>
  </si>
  <si>
    <t>Devers, Rafael</t>
  </si>
  <si>
    <t>Iglesias, Raisel</t>
  </si>
  <si>
    <t>Nunez, Renato</t>
  </si>
  <si>
    <t>Lopez, Reynaldo</t>
  </si>
  <si>
    <t>Refsnyder, Rob</t>
  </si>
  <si>
    <t>Osuna, Roberto</t>
  </si>
  <si>
    <t>Baldoquin, Roberto</t>
  </si>
  <si>
    <t>Pena, Brayan</t>
  </si>
  <si>
    <t>Upton, Melvin</t>
  </si>
  <si>
    <t>Carter, Chris V.</t>
  </si>
  <si>
    <t>Montas, Frankie</t>
  </si>
  <si>
    <t>Street, Huston</t>
  </si>
  <si>
    <t>McGee, Jake</t>
  </si>
  <si>
    <t>Ramirez, Jose Enrique</t>
  </si>
  <si>
    <t>Murphy, John Ryan</t>
  </si>
  <si>
    <t>Duffy, Matt Michael</t>
  </si>
  <si>
    <t>Joyce, Matthew</t>
  </si>
  <si>
    <t>Deduno, Sam</t>
  </si>
  <si>
    <t>Overusage Fine</t>
  </si>
  <si>
    <t>Plum Island trades Starlin Castro and their 2016 4th Round Pick to Hoboken for Luis Valbuena and Hoboken's 2016 3rd.</t>
  </si>
  <si>
    <t>2016 TRX #2</t>
  </si>
  <si>
    <t>Williamsburg trades Jace Peterson to Portsmouth for Yunel Escobar</t>
  </si>
  <si>
    <t>2016 TRX #3</t>
  </si>
  <si>
    <t>Columbus trades Brandon Crawford and their 2016 6th to Middlesex for Sano, McLouth, Vogelsong and their 2017 2nd.  Columbus waives McLouth and his 0 plate appearances.</t>
  </si>
  <si>
    <t>2016 TRX #4</t>
  </si>
  <si>
    <t>Exeter trades Drew Smyly to Greenville for Brad Brach &amp; Antonio Bastardo.</t>
  </si>
  <si>
    <t>2016 TRX #5</t>
  </si>
  <si>
    <t>Greenville trades Francisco Rodriguez and $500,000 to Thunder Bay for Andrew Cashner</t>
  </si>
  <si>
    <t>2016 TRX #6</t>
  </si>
  <si>
    <t>TRX #6</t>
  </si>
  <si>
    <t>Thunder Bay trades Jared Hughes to Exeter for $500k cash</t>
  </si>
  <si>
    <t>2016 TRX #7</t>
  </si>
  <si>
    <t>TRX #7</t>
  </si>
  <si>
    <t>Portsmouth trades $400,000 Cash to Thunder Bay for Tyler Flowers</t>
  </si>
  <si>
    <t>2016 TRX #8</t>
  </si>
  <si>
    <t>TRX #8</t>
  </si>
  <si>
    <t>Greenville trades Tim Hudson, Fernando Salas, and Pedro Baez to Columbus for Ryan Hanigan, ASP 2016 5th rd, VIR 2016 7th rd.</t>
  </si>
  <si>
    <t>2016 TRX #9</t>
  </si>
  <si>
    <t>Waikiki sends Salvador Perez and $600,000 cash to Thunder Bay for Andrelton Simmons</t>
  </si>
  <si>
    <t>2016 TRX #10</t>
  </si>
  <si>
    <t>TRX #10</t>
  </si>
  <si>
    <t>Waikiki trades Raul (Aldalberto) Mondesi  to New York for NYM #1 2016 and NYM #4 2017</t>
  </si>
  <si>
    <t>2016 TRX #11</t>
  </si>
  <si>
    <t>Madcats</t>
  </si>
  <si>
    <t>Thunder Bay trades Melvin Upton Jr, Yan Gomes, Zack Wheeler and their 2016 1st round pick to Columbus for their 2016 Bonus round pick and $5M.</t>
  </si>
  <si>
    <t>2016 TRX #12</t>
  </si>
  <si>
    <t>Upton, Melvin (4,F4-16.8M)</t>
  </si>
  <si>
    <t>TRX #12</t>
  </si>
  <si>
    <t>WOW trades Mark Trumbo to Portsmouth for Portsmouth's 2016 2nd &amp; Thunder Bay's 2016 3rd round picks</t>
  </si>
  <si>
    <t>2016 TRX #13</t>
  </si>
  <si>
    <t>West Oakland trades Tony Watson to Plum Island for PIGs 2016 bonus round pick and $600,000</t>
  </si>
  <si>
    <t>2016 TRX #14</t>
  </si>
  <si>
    <t>TRX #14</t>
  </si>
  <si>
    <t>Exeter releases the following losers and takes the hit to the bankroll. It's worth the $3.35 million to clear these roster spots:  Phil Coke, Josh Johnson, Anthony Swarzak, Moises Sierra</t>
  </si>
  <si>
    <t>Swarzak, Anthony (3,F3-1.35M)</t>
  </si>
  <si>
    <t>2016 TRX #15; Terminal Pay</t>
  </si>
  <si>
    <t>Portsmouth releases Kevin Correia, Rafeal Soriano, and Rickie Weeks</t>
  </si>
  <si>
    <t>Pismo Beach cuts the following players and eats their salaries Jerry Blevins, Hiroki Kuroda, Chris Heisey, Munenori Kawasaki</t>
  </si>
  <si>
    <t>Blevins, Jerry (3,F3-2.441M)</t>
  </si>
  <si>
    <t>2016 TRX #17; Terminal Pay</t>
  </si>
  <si>
    <t>1,L5-14M</t>
  </si>
  <si>
    <t>Alvarez, Dariel (MM)</t>
  </si>
  <si>
    <t>Alvarez, Jose Ricardo (Y2)</t>
  </si>
  <si>
    <t>Bird, Greg (Y1)</t>
  </si>
  <si>
    <t>Carpenter, Matt (1,L5-14M)</t>
  </si>
  <si>
    <t>Carter, Chris V. (ARB-Y4)</t>
  </si>
  <si>
    <t>Conforto, Michael (Y1)</t>
  </si>
  <si>
    <t>Cooney, Tim (Y1)</t>
  </si>
  <si>
    <t>Davies, Zach (Y1)</t>
  </si>
  <si>
    <t>Difo, Wilmer (MM)</t>
  </si>
  <si>
    <t>Dozier, Brian (1,L5-14M)</t>
  </si>
  <si>
    <t>Drury, Brandon (MM)</t>
  </si>
  <si>
    <t>Duffy, Matt Michael (Y1)</t>
  </si>
  <si>
    <t>Feliz, Michael (MM)</t>
  </si>
  <si>
    <t>Harper, Bryce (1,L5-14M)</t>
  </si>
  <si>
    <t>Iglesias, Raisel (Y1)</t>
  </si>
  <si>
    <t>Johnson, Brian (MM)</t>
  </si>
  <si>
    <t>Johnson, Micah (Y1)</t>
  </si>
  <si>
    <t>Kang, Jung-Ho (Y1)</t>
  </si>
  <si>
    <t>Keuchel, Dallas (1,L5-14M)</t>
  </si>
  <si>
    <t>Kluber, Corey (1,L5-14M)</t>
  </si>
  <si>
    <t>Kubitza, Kyle (MM)</t>
  </si>
  <si>
    <t>Lindgren, Jacob (MM)</t>
  </si>
  <si>
    <t>Lorenzen, Michael (Y1)</t>
  </si>
  <si>
    <t>Machado, Manny (1,L5-14M)</t>
  </si>
  <si>
    <t>Mahtook, Mikie (Y1)</t>
  </si>
  <si>
    <t>Marrero, Deven (MM)</t>
  </si>
  <si>
    <t>Marte, Ketel (Y1)</t>
  </si>
  <si>
    <t>Marte, Starling (1,L5-14M)</t>
  </si>
  <si>
    <t>Matz, Steve (Y1)</t>
  </si>
  <si>
    <t>Montas, Frankie (MM)</t>
  </si>
  <si>
    <t>Nola, Aaron (Y1)</t>
  </si>
  <si>
    <t>O'Brien, Pete (MM)</t>
  </si>
  <si>
    <t>Osuna, Roberto (Y1)</t>
  </si>
  <si>
    <t>Quintana, Jose (1,L5-14M)</t>
  </si>
  <si>
    <t>Ramirez, Jose Enrique (Y2)</t>
  </si>
  <si>
    <t>Refsnyder, Rob (MM)</t>
  </si>
  <si>
    <t>Rosario, Eddie (Y1)</t>
  </si>
  <si>
    <t>Schwarber, Kyle (Y1)</t>
  </si>
  <si>
    <t>Severino, Luis (Y1)</t>
  </si>
  <si>
    <t>Tomas, Yasmany (Y1)</t>
  </si>
  <si>
    <t>Turner, Trea (MM)</t>
  </si>
  <si>
    <t>Urena, Jose (Y1)</t>
  </si>
  <si>
    <t>Blandino, Alex (min)</t>
  </si>
  <si>
    <t>Devers, Rafael (min)</t>
  </si>
  <si>
    <t>Rondon, Adrian (min)</t>
  </si>
  <si>
    <t>Coulter, Clint (min)</t>
  </si>
  <si>
    <t>Gordon, Nick (min)</t>
  </si>
  <si>
    <t>Zimmer, Bradley (min)</t>
  </si>
  <si>
    <t>Adames, Willy (min)</t>
  </si>
  <si>
    <t>De Leon, Jose (min)</t>
  </si>
  <si>
    <t>Fedde, Erick (min)</t>
  </si>
  <si>
    <t>Rondon, Jose Gregorio (min)</t>
  </si>
  <si>
    <t>Tolleson, Shawn (2,F2-1.68M)</t>
  </si>
  <si>
    <t>Arcia, Orlando (min)</t>
  </si>
  <si>
    <t>Ortiz, Luis (min)</t>
  </si>
  <si>
    <t>Phillips, Brett (min)</t>
  </si>
  <si>
    <t>De Leon, Juan (min)</t>
  </si>
  <si>
    <t>Freeland, Kyle (min)</t>
  </si>
  <si>
    <t>Mejia, Francisco (min)</t>
  </si>
  <si>
    <t>Hendriks, Liam (2,F2-500k)</t>
  </si>
  <si>
    <t>Ellis, Chris (min)</t>
  </si>
  <si>
    <t>Gamboa, Arquimedes (min)</t>
  </si>
  <si>
    <t>Meza, Juan (min)</t>
  </si>
  <si>
    <t>Yastrzemski, Mike (min)</t>
  </si>
  <si>
    <t>Baldoquin, Roberto (min)</t>
  </si>
  <si>
    <t>Garcia, Dermis (min)</t>
  </si>
  <si>
    <t>Lopez, Yoani (min)</t>
  </si>
  <si>
    <t>Jackson, Alex (min)</t>
  </si>
  <si>
    <t>Nieuwenhuis, Kirk (2,F3-1.5M)</t>
  </si>
  <si>
    <t>Espinoza, Anderson (min)</t>
  </si>
  <si>
    <t>Margot, Manuel (min)</t>
  </si>
  <si>
    <t>Mazara, Nomar (min)</t>
  </si>
  <si>
    <t>Rivera, Rene (2,F3-6M)</t>
  </si>
  <si>
    <t>Chapman, Matt (min)</t>
  </si>
  <si>
    <t>Hill, Derek (min)</t>
  </si>
  <si>
    <t>Kolek, Tyler (min)</t>
  </si>
  <si>
    <t>Wall, Forrest (min)</t>
  </si>
  <si>
    <t>Reed, AJ (min)</t>
  </si>
  <si>
    <t>Storen, Drew (3,F3-2.7M)</t>
  </si>
  <si>
    <t>Davidson, Braxton (min)</t>
  </si>
  <si>
    <t>Flaherty, Jack (min)</t>
  </si>
  <si>
    <t>Holmes, Grant (min)</t>
  </si>
  <si>
    <t>Rosario, Amed (min)</t>
  </si>
  <si>
    <t>Snell, Blake (min)</t>
  </si>
  <si>
    <t>Delabar, Steve (2,F2-500K)</t>
  </si>
  <si>
    <t>Street, Huston (3,F4-12M)</t>
  </si>
  <si>
    <t>Gillaspie, Casey (min)</t>
  </si>
  <si>
    <t>Hader, Josh (min)</t>
  </si>
  <si>
    <t>O'Conner, Justin (min)</t>
  </si>
  <si>
    <t>Olson, Matt (min)</t>
  </si>
  <si>
    <t>Pena, Brayan (2,F2-3M)</t>
  </si>
  <si>
    <t>Arroyo, Christian (min)</t>
  </si>
  <si>
    <t>Gomez, Nelson (min)</t>
  </si>
  <si>
    <t>Harrison, Monte (min)</t>
  </si>
  <si>
    <t>Hernandez, Brayan (min)</t>
  </si>
  <si>
    <t>Lara, Gilbert (min)</t>
  </si>
  <si>
    <t>Nunez, Renato (min)</t>
  </si>
  <si>
    <t>Ziomek, Kevin (min)</t>
  </si>
  <si>
    <t>Cecchini, Gavin (min)</t>
  </si>
  <si>
    <t>Jenkins, Tyrell (min)</t>
  </si>
  <si>
    <t>Pinder, Chad (min)</t>
  </si>
  <si>
    <t>Beede, Tyler (min)</t>
  </si>
  <si>
    <t>Newcomb, Sean (min)</t>
  </si>
  <si>
    <t>Albies, Ozhaino (min)</t>
  </si>
  <si>
    <t>Sierra, Magneuris (min)</t>
  </si>
  <si>
    <t>Taylor, Tyrone (min)</t>
  </si>
  <si>
    <t>Torres, Gleyber (min)</t>
  </si>
  <si>
    <t>Verdugo, Alex (min)</t>
  </si>
  <si>
    <t>Duke, Zach (2,F3-3.937M)</t>
  </si>
  <si>
    <t>Worley, Vance (2,F4-11.76M)</t>
  </si>
  <si>
    <t>Hundley, Nick (2,F2-600k)</t>
  </si>
  <si>
    <t>McGehee, Casey (2,F3-3.622M)</t>
  </si>
  <si>
    <t>Toussaint, Touki (min)</t>
  </si>
  <si>
    <t>Burdi, Nick (min)</t>
  </si>
  <si>
    <t>Sisco, Chance (min)</t>
  </si>
  <si>
    <t>Thompson, Jake Keith (min)</t>
  </si>
  <si>
    <t>Avilan, Luis (2,F2-600K)</t>
  </si>
  <si>
    <t>Scheppers, Tanner (2,F3-1.335M)</t>
  </si>
  <si>
    <t>Straily, Dan (2,F3-2.175)</t>
  </si>
  <si>
    <t>Smoak, Justin (2,F2-540K)</t>
  </si>
  <si>
    <t>Overton, Dillon (min)</t>
  </si>
  <si>
    <t>Martinez, JD (2,F5-12M)</t>
  </si>
  <si>
    <t>Hoffman, Jeff (min)</t>
  </si>
  <si>
    <t>Kivlehan, Patrick (min)</t>
  </si>
  <si>
    <t>Lopez, Reynaldo (min)</t>
  </si>
  <si>
    <t>Mella, Keury (min)</t>
  </si>
  <si>
    <t>Judge, Aaron (min)</t>
  </si>
  <si>
    <t>Mateo, Jorge (min)</t>
  </si>
  <si>
    <t>McMahon, Ryan (min)</t>
  </si>
  <si>
    <t>Travis, Sam (min)</t>
  </si>
  <si>
    <t>2015 Newsletters</t>
  </si>
  <si>
    <t>Creditred from last season - thanks for your effort!</t>
  </si>
  <si>
    <t>Matt Lamphear</t>
  </si>
  <si>
    <t>League, Brandon (3,F3-1M)</t>
  </si>
  <si>
    <t>Hart, Corey (3,F3-1.050M)</t>
  </si>
  <si>
    <t>NOVEMBER</t>
  </si>
  <si>
    <t>Exeter cuts both Brandon League and Corey Hart </t>
  </si>
  <si>
    <t>2016 TRX #18; Terminal Pay</t>
  </si>
  <si>
    <t>Murphy, John Ryan (Y1)</t>
  </si>
  <si>
    <t xml:space="preserve">Greenville </t>
  </si>
  <si>
    <t xml:space="preserve">Exeter </t>
  </si>
  <si>
    <t xml:space="preserve">Hoboken </t>
  </si>
  <si>
    <t xml:space="preserve">1,F5-$27.5M </t>
  </si>
  <si>
    <t>1,F1-$200k</t>
  </si>
  <si>
    <t>1,F4-$17.64M</t>
  </si>
  <si>
    <t>1,F5-$19.5M</t>
  </si>
  <si>
    <t>1,F5-$17M</t>
  </si>
  <si>
    <t>1,F5-$16.68M</t>
  </si>
  <si>
    <t>1,F4-$14.8M</t>
  </si>
  <si>
    <t>1,F3-$11.4M</t>
  </si>
  <si>
    <t>1,F4-$12.4M</t>
  </si>
  <si>
    <t>1,F4-$12M</t>
  </si>
  <si>
    <t>1,F3-$10.5M</t>
  </si>
  <si>
    <t>1,F4-$11.34M</t>
  </si>
  <si>
    <t>1,F3-$10.08M</t>
  </si>
  <si>
    <t>1,F1-$5.513M</t>
  </si>
  <si>
    <t>1,F4-$11M</t>
  </si>
  <si>
    <t>1,F5-$11.75M</t>
  </si>
  <si>
    <t>1,F3-$9.48M</t>
  </si>
  <si>
    <t>1,F2-$7.75M</t>
  </si>
  <si>
    <t>1,F4-$10M</t>
  </si>
  <si>
    <t>1,F2-$6.8M</t>
  </si>
  <si>
    <t>1,F1-$4.045M</t>
  </si>
  <si>
    <t>1,F3-$7.2M</t>
  </si>
  <si>
    <t>1,F2-$5.6M</t>
  </si>
  <si>
    <t>1,F4-$7.2M</t>
  </si>
  <si>
    <t>1,F5-$8M</t>
  </si>
  <si>
    <t>1,F2-$5M</t>
  </si>
  <si>
    <t>1,F3-$5.7M</t>
  </si>
  <si>
    <t>1,F1-$3.02M</t>
  </si>
  <si>
    <t>1,F3-$5.25M</t>
  </si>
  <si>
    <t>1,F4-$4.6M</t>
  </si>
  <si>
    <t>1,F2-$3.4M</t>
  </si>
  <si>
    <t>1,F1-$2.205M</t>
  </si>
  <si>
    <t>1,F1-$2.1M</t>
  </si>
  <si>
    <t>1,F1-$2M</t>
  </si>
  <si>
    <t>1,F1-$1.75M</t>
  </si>
  <si>
    <t>1,F3-$3.15M</t>
  </si>
  <si>
    <t>1,F3-$3.09M</t>
  </si>
  <si>
    <t>1,F3-$2.82M</t>
  </si>
  <si>
    <t>1,F3-$2.775M</t>
  </si>
  <si>
    <t>1,F3-$2.622M</t>
  </si>
  <si>
    <t>1,F3-$2.55M</t>
  </si>
  <si>
    <t>1,F2-$2M</t>
  </si>
  <si>
    <t>1,F3-$2.295M</t>
  </si>
  <si>
    <t>1,F3-$2.25M</t>
  </si>
  <si>
    <t>1,F3-$2.175M</t>
  </si>
  <si>
    <t>1,F2-$1.73M</t>
  </si>
  <si>
    <t>1,F1-$1.1M</t>
  </si>
  <si>
    <t>1,F3-$1.95M</t>
  </si>
  <si>
    <t>1,F2-$1.61M</t>
  </si>
  <si>
    <t>1,F3-$1.905M</t>
  </si>
  <si>
    <t>1,F3-$1.899M</t>
  </si>
  <si>
    <t>1,F3-$1.89M</t>
  </si>
  <si>
    <t>1,F2-$1.51M</t>
  </si>
  <si>
    <t>1,F3-$1.77M</t>
  </si>
  <si>
    <t>1,F2-$1.4M</t>
  </si>
  <si>
    <t>1,F1-$900k</t>
  </si>
  <si>
    <t>1,F2-$1.29M</t>
  </si>
  <si>
    <t>1,F3-$1.545M</t>
  </si>
  <si>
    <t>1,F2-$1.25M</t>
  </si>
  <si>
    <t>1,F3-$1.425M</t>
  </si>
  <si>
    <t>1,F2-$1.2M</t>
  </si>
  <si>
    <t>1,F1-$750k</t>
  </si>
  <si>
    <t>1,F3-$1.335M</t>
  </si>
  <si>
    <t>1,F2-$1.1M</t>
  </si>
  <si>
    <t>1,F1-$714k</t>
  </si>
  <si>
    <t>1,F1-$700k</t>
  </si>
  <si>
    <t>1,F3-$1.26M</t>
  </si>
  <si>
    <t>1,F3-$1.095M</t>
  </si>
  <si>
    <t>1,F2-$900K</t>
  </si>
  <si>
    <t>1,F3-$1.05M</t>
  </si>
  <si>
    <t>1,F3-$1.005M</t>
  </si>
  <si>
    <t>1,F3-$1M</t>
  </si>
  <si>
    <t>1,F1-$475k</t>
  </si>
  <si>
    <t>1,F1-$480k</t>
  </si>
  <si>
    <t>1,F2-$650k</t>
  </si>
  <si>
    <t>1,F1-$415k</t>
  </si>
  <si>
    <t>1,F1-$400k</t>
  </si>
  <si>
    <t>1,F1-$380k</t>
  </si>
  <si>
    <t>1,F2-$600k</t>
  </si>
  <si>
    <t>1,F2-$550k</t>
  </si>
  <si>
    <t>1,F2-$500k</t>
  </si>
  <si>
    <t>1,F1-$262k</t>
  </si>
  <si>
    <t>1,F1-$250k</t>
  </si>
  <si>
    <t>1,F1-$235k</t>
  </si>
  <si>
    <t>1,F1-$231k</t>
  </si>
  <si>
    <t>1,F1-$210k</t>
  </si>
  <si>
    <t>1,F2-$522K</t>
  </si>
  <si>
    <t>1,F1-$352K</t>
  </si>
  <si>
    <t>1,F1-$415K</t>
  </si>
  <si>
    <t>1,F1-$514K</t>
  </si>
  <si>
    <t>1,F1-$552K</t>
  </si>
  <si>
    <t>1,F1-$604K</t>
  </si>
  <si>
    <t>1,F1-$667K</t>
  </si>
  <si>
    <t>1,F1-$730K</t>
  </si>
  <si>
    <t>1,F3-$1,554M</t>
  </si>
  <si>
    <t>1,F3-$1.941M</t>
  </si>
  <si>
    <t>1,F2-$1.626M</t>
  </si>
  <si>
    <t>1,F3-$2.097M</t>
  </si>
  <si>
    <t>1,F1-$1.176M</t>
  </si>
  <si>
    <t>1,F3-$2.127M</t>
  </si>
  <si>
    <t>1,F2-$1.942M</t>
  </si>
  <si>
    <t>1,F3-$2.379M</t>
  </si>
  <si>
    <t>1,F2-$2.248M</t>
  </si>
  <si>
    <t>1,F3-$2.712M</t>
  </si>
  <si>
    <t>1,F3-$2.799M</t>
  </si>
  <si>
    <t>1,F3-$3.786M</t>
  </si>
  <si>
    <t>1,F3-$4.734M</t>
  </si>
  <si>
    <t>1,F3-$5.037M</t>
  </si>
  <si>
    <t>1,F3-$5.013M</t>
  </si>
  <si>
    <t>1,F1-$2.846M</t>
  </si>
  <si>
    <t>1,F1-$3.563M</t>
  </si>
  <si>
    <t>1,F5-$12.350M</t>
  </si>
  <si>
    <t>1,F5-$15.9M</t>
  </si>
  <si>
    <t>1,F3-$12.969M</t>
  </si>
  <si>
    <t>2016 Free Agency</t>
  </si>
  <si>
    <t>5,F5-$11.75M</t>
  </si>
  <si>
    <t>5,F5-$12.350M</t>
  </si>
  <si>
    <t>5,F5-$15.9M</t>
  </si>
  <si>
    <t>5,F5-$16.68M</t>
  </si>
  <si>
    <t>5,F5-$17M</t>
  </si>
  <si>
    <t>5,F5-$19.5M</t>
  </si>
  <si>
    <t xml:space="preserve">5,F5-$27.5M </t>
  </si>
  <si>
    <t>5,F5-$8M</t>
  </si>
  <si>
    <t>4,F4-$10M</t>
  </si>
  <si>
    <t>4,F4-$11.34M</t>
  </si>
  <si>
    <t>4,F4-$11M</t>
  </si>
  <si>
    <t>4,F4-$12.4M</t>
  </si>
  <si>
    <t>4,F4-$12M</t>
  </si>
  <si>
    <t>4,F4-$14.8M</t>
  </si>
  <si>
    <t>4,F4-$17.64M</t>
  </si>
  <si>
    <t>4,F4-$4.6M</t>
  </si>
  <si>
    <t>4,F4-$7.2M</t>
  </si>
  <si>
    <t>4,F5-$11.75M</t>
  </si>
  <si>
    <t>4,F5-$12.350M</t>
  </si>
  <si>
    <t>4,F5-$15.9M</t>
  </si>
  <si>
    <t>4,F5-$16.68M</t>
  </si>
  <si>
    <t>4,F5-$17M</t>
  </si>
  <si>
    <t>4,F5-$19.5M</t>
  </si>
  <si>
    <t xml:space="preserve">4,F5-$27.5M </t>
  </si>
  <si>
    <t>4,F5-$8M</t>
  </si>
  <si>
    <t>3,F3-$1,554M</t>
  </si>
  <si>
    <t>3,F3-$1.005M</t>
  </si>
  <si>
    <t>3,F3-$1.05M</t>
  </si>
  <si>
    <t>3,F3-$1.095M</t>
  </si>
  <si>
    <t>3,F3-$1.26M</t>
  </si>
  <si>
    <t>3,F3-$1.335M</t>
  </si>
  <si>
    <t>3,F3-$1.425M</t>
  </si>
  <si>
    <t>3,F3-$1.545M</t>
  </si>
  <si>
    <t>3,F3-$1.77M</t>
  </si>
  <si>
    <t>3,F3-$1.899M</t>
  </si>
  <si>
    <t>3,F3-$1.89M</t>
  </si>
  <si>
    <t>3,F3-$1.905M</t>
  </si>
  <si>
    <t>3,F3-$1.941M</t>
  </si>
  <si>
    <t>3,F3-$1.95M</t>
  </si>
  <si>
    <t>3,F5-$8M</t>
  </si>
  <si>
    <t xml:space="preserve">3,F5-$27.5M </t>
  </si>
  <si>
    <t>3,F5-$19.5M</t>
  </si>
  <si>
    <t>3,F5-$17M</t>
  </si>
  <si>
    <t>3,F5-$16.68M</t>
  </si>
  <si>
    <t>3,F5-$15.9M</t>
  </si>
  <si>
    <t>3,F5-$12.350M</t>
  </si>
  <si>
    <t>3,F5-$11.75M</t>
  </si>
  <si>
    <t>3,F4-$7.2M</t>
  </si>
  <si>
    <t>3,F4-$4.6M</t>
  </si>
  <si>
    <t>3,F4-$17.64M</t>
  </si>
  <si>
    <t>3,F4-$14.8M</t>
  </si>
  <si>
    <t>3,F4-$12M</t>
  </si>
  <si>
    <t>3,F4-$12.4M</t>
  </si>
  <si>
    <t>3,F4-$11M</t>
  </si>
  <si>
    <t>3,F4-$11.34M</t>
  </si>
  <si>
    <t>3,F4-$10M</t>
  </si>
  <si>
    <t>3,F3-$9.48M</t>
  </si>
  <si>
    <t>3,F3-$7.2M</t>
  </si>
  <si>
    <t>3,F3-$5.7M</t>
  </si>
  <si>
    <t>3,F3-$5.25M</t>
  </si>
  <si>
    <t>3,F3-$5.037M</t>
  </si>
  <si>
    <t>3,F3-$5.013M</t>
  </si>
  <si>
    <t>3,F3-$4.734M</t>
  </si>
  <si>
    <t>3,F3-$3.786M</t>
  </si>
  <si>
    <t>3,F3-$3.15M</t>
  </si>
  <si>
    <t>3,F3-$10.08M</t>
  </si>
  <si>
    <t>3,F3-$10.5M</t>
  </si>
  <si>
    <t>3,F3-$11.4M</t>
  </si>
  <si>
    <t>3,F3-$12.969M</t>
  </si>
  <si>
    <t>3,F3-$1M</t>
  </si>
  <si>
    <t>3,F3-$2.097M</t>
  </si>
  <si>
    <t>3,F3-$2.127M</t>
  </si>
  <si>
    <t>3,F3-$2.175M</t>
  </si>
  <si>
    <t>3,F3-$2.25M</t>
  </si>
  <si>
    <t>3,F3-$2.295M</t>
  </si>
  <si>
    <t>3,F3-$2.379M</t>
  </si>
  <si>
    <t>3,F3-$2.55M</t>
  </si>
  <si>
    <t>3,F3-$2.622M</t>
  </si>
  <si>
    <t>3,F3-$2.712M</t>
  </si>
  <si>
    <t>3,F3-$2.775M</t>
  </si>
  <si>
    <t>3,F3-$2.799M</t>
  </si>
  <si>
    <t>3,F3-$2.82M</t>
  </si>
  <si>
    <t>3,F3-$3.09M</t>
  </si>
  <si>
    <t>2,F2-$1.1M</t>
  </si>
  <si>
    <t>2,F2-$1.25M</t>
  </si>
  <si>
    <t>2,F2-$1.29M</t>
  </si>
  <si>
    <t>2,F2-$1.2M</t>
  </si>
  <si>
    <t>2,F2-$1.4M</t>
  </si>
  <si>
    <t>2,F2-$1.51M</t>
  </si>
  <si>
    <t>2,F2-$1.61M</t>
  </si>
  <si>
    <t>2,F2-$1.626M</t>
  </si>
  <si>
    <t>2,F2-$1.73M</t>
  </si>
  <si>
    <t>2,F2-$1.942M</t>
  </si>
  <si>
    <t>2,F2-$2.248M</t>
  </si>
  <si>
    <t>2,F2-$2M</t>
  </si>
  <si>
    <t>2,F2-$3.4M</t>
  </si>
  <si>
    <t>2,F2-$5.6M</t>
  </si>
  <si>
    <t>2,F2-$500k</t>
  </si>
  <si>
    <t>2,F2-$522K</t>
  </si>
  <si>
    <t>2,F2-$550k</t>
  </si>
  <si>
    <t>2,F2-$5M</t>
  </si>
  <si>
    <t>2,F2-$6.8M</t>
  </si>
  <si>
    <t>2,F2-$600k</t>
  </si>
  <si>
    <t>2,F2-$650k</t>
  </si>
  <si>
    <t>2,F2-$7.75M</t>
  </si>
  <si>
    <t>2,F2-$900K</t>
  </si>
  <si>
    <t>2,F3-$1,554M</t>
  </si>
  <si>
    <t>2,F3-$1.005M</t>
  </si>
  <si>
    <t>2,F3-$1.05M</t>
  </si>
  <si>
    <t>2,F3-$1.095M</t>
  </si>
  <si>
    <t>2,F3-$1.26M</t>
  </si>
  <si>
    <t>2,F3-$1.335M</t>
  </si>
  <si>
    <t>2,F3-$1.425M</t>
  </si>
  <si>
    <t>2,F3-$1.545M</t>
  </si>
  <si>
    <t>2,F3-$1.77M</t>
  </si>
  <si>
    <t>2,F3-$1.899M</t>
  </si>
  <si>
    <t>2,F3-$1.89M</t>
  </si>
  <si>
    <t>2,F3-$1.905M</t>
  </si>
  <si>
    <t>2,F3-$1.941M</t>
  </si>
  <si>
    <t>2,F3-$1.95M</t>
  </si>
  <si>
    <t>2,F3-$10.08M</t>
  </si>
  <si>
    <t>2,F3-$10.5M</t>
  </si>
  <si>
    <t>2,F3-$11.4M</t>
  </si>
  <si>
    <t>2,F3-$12.969M</t>
  </si>
  <si>
    <t>2,F3-$1M</t>
  </si>
  <si>
    <t>2,F3-$2.097M</t>
  </si>
  <si>
    <t>2,F3-$2.127M</t>
  </si>
  <si>
    <t>2,F3-$2.175M</t>
  </si>
  <si>
    <t>2,F3-$2.25M</t>
  </si>
  <si>
    <t>2,F3-$2.295M</t>
  </si>
  <si>
    <t>2,F3-$2.379M</t>
  </si>
  <si>
    <t>2,F3-$2.55M</t>
  </si>
  <si>
    <t>2,F3-$2.622M</t>
  </si>
  <si>
    <t>2,F3-$2.712M</t>
  </si>
  <si>
    <t>2,F3-$2.775M</t>
  </si>
  <si>
    <t>2,F3-$2.799M</t>
  </si>
  <si>
    <t>2,F3-$2.82M</t>
  </si>
  <si>
    <t>2,F3-$3.09M</t>
  </si>
  <si>
    <t>2,F3-$3.15M</t>
  </si>
  <si>
    <t>2,F3-$3.786M</t>
  </si>
  <si>
    <t>2,F3-$4.734M</t>
  </si>
  <si>
    <t>2,F3-$5.013M</t>
  </si>
  <si>
    <t>2,F3-$5.037M</t>
  </si>
  <si>
    <t>2,F3-$5.25M</t>
  </si>
  <si>
    <t>2,F3-$5.7M</t>
  </si>
  <si>
    <t>2,F3-$7.2M</t>
  </si>
  <si>
    <t>2,F3-$9.48M</t>
  </si>
  <si>
    <t>2,F4-$10M</t>
  </si>
  <si>
    <t>2,F4-$11.34M</t>
  </si>
  <si>
    <t>2,F4-$11M</t>
  </si>
  <si>
    <t>2,F4-$12.4M</t>
  </si>
  <si>
    <t>2,F4-$12M</t>
  </si>
  <si>
    <t>2,F4-$14.8M</t>
  </si>
  <si>
    <t>2,F4-$17.64M</t>
  </si>
  <si>
    <t>2,F4-$4.6M</t>
  </si>
  <si>
    <t>2,F4-$7.2M</t>
  </si>
  <si>
    <t>2,F5-$11.75M</t>
  </si>
  <si>
    <t>2,F5-$12.350M</t>
  </si>
  <si>
    <t>2,F5-$15.9M</t>
  </si>
  <si>
    <t>2,F5-$16.68M</t>
  </si>
  <si>
    <t>2,F5-$17M</t>
  </si>
  <si>
    <t>2,F5-$19.5M</t>
  </si>
  <si>
    <t xml:space="preserve">2,F5-$27.5M </t>
  </si>
  <si>
    <t>2,F5-$8M</t>
  </si>
  <si>
    <t>Howell, JP</t>
  </si>
  <si>
    <t>Burnett, AJ</t>
  </si>
  <si>
    <t>Bass, Anthony</t>
  </si>
  <si>
    <t>Bourgeois, Jason</t>
  </si>
  <si>
    <t>Hawkins, Latroy</t>
  </si>
  <si>
    <t>Parra, Manny</t>
  </si>
  <si>
    <t>Dickerson, Chris</t>
  </si>
  <si>
    <t>Happ, JA</t>
  </si>
  <si>
    <t>Gomes, Brandon</t>
  </si>
  <si>
    <t>Boyer, Blaine</t>
  </si>
  <si>
    <t>Reimold, Nolan</t>
  </si>
  <si>
    <t>Kelley, Shawn</t>
  </si>
  <si>
    <t>Motte, Jason</t>
  </si>
  <si>
    <t>Cedeno, Xavier</t>
  </si>
  <si>
    <t>Manship, Jeff</t>
  </si>
  <si>
    <t>Paredes, Jimmy</t>
  </si>
  <si>
    <t>Garcia, Luis</t>
  </si>
  <si>
    <t>Rodriguez, Fernando</t>
  </si>
  <si>
    <t>Hudson, Daniel</t>
  </si>
  <si>
    <t>Lowe, Mark</t>
  </si>
  <si>
    <t>Goins, Ryan</t>
  </si>
  <si>
    <t>Wilson, CJ</t>
  </si>
  <si>
    <t>Niese, Jonathan</t>
  </si>
  <si>
    <t>Chen, Wei-Yen</t>
  </si>
  <si>
    <t>Hughes, Phil</t>
  </si>
  <si>
    <t>Gallardo, Yovani</t>
  </si>
  <si>
    <t>Soria, Joakim</t>
  </si>
  <si>
    <t>Braun, Ryan</t>
  </si>
  <si>
    <t>Cut</t>
  </si>
  <si>
    <t>Garcia, Luis (1,F3-$1M)</t>
  </si>
  <si>
    <t>Descalso, Daniel (1,F2-$600k)</t>
  </si>
  <si>
    <t>Drew, Stephen (1,F1-$730K)</t>
  </si>
  <si>
    <t>Gardner, Brett (1,F3-$10.08M)</t>
  </si>
  <si>
    <t>Herrera, Elian (1,F2-$500k)</t>
  </si>
  <si>
    <t>Jay, Jon (1,F2-$500k)</t>
  </si>
  <si>
    <t>Span, Denard (1,F3-$9.48M)</t>
  </si>
  <si>
    <t>Burnett, AJ (1,F1-$2.205M)</t>
  </si>
  <si>
    <t>Chen, Wei-Yen (1,F4-$10M)</t>
  </si>
  <si>
    <t>Thornton, Matt (1,F3-$1.905M)</t>
  </si>
  <si>
    <t>Braun, Ryan (1,F5-$16.68M)</t>
  </si>
  <si>
    <t>Suarez, Eugenio (1,F3-$2.775M)</t>
  </si>
  <si>
    <t>Cedeno, Xavier (1,F3-$1,554M)</t>
  </si>
  <si>
    <t>Miller, Andrew (1,F4-$11.34M)</t>
  </si>
  <si>
    <t>Torres, Carlos (1,F2-$522K)</t>
  </si>
  <si>
    <t>Villanueva, Carlos (1,F3-$2.799M)</t>
  </si>
  <si>
    <t>Wilson, CJ (1,F3-$4.734M)</t>
  </si>
  <si>
    <t>Elmore, Jake (1,F1-$231k)</t>
  </si>
  <si>
    <t>Gomes, Jonny (1,F1-$200k)</t>
  </si>
  <si>
    <t>Molina, Yadier (1,F4-$17.64M)</t>
  </si>
  <si>
    <t>Moreland, Mitch (1,F3-$3.786M)</t>
  </si>
  <si>
    <t>Ryan, Brendan (1,F1-$200k)</t>
  </si>
  <si>
    <t>Badenhop, Burke (1,F1-$475k)</t>
  </si>
  <si>
    <t>Colon, Bartolo (1,F1-$2.846M)</t>
  </si>
  <si>
    <t>Cotts, Neal (1,F1-$480k)</t>
  </si>
  <si>
    <t>Duensing, Brian (1,F1-$235k)</t>
  </si>
  <si>
    <t>Fien, Casey (1,F2-$1.61M)</t>
  </si>
  <si>
    <t>Happ, JA (1,F1-$4.045M)</t>
  </si>
  <si>
    <t>Hudson, Daniel (1,F3-$2.295M)</t>
  </si>
  <si>
    <t>Hunter, Torii (1,F1-$475k)</t>
  </si>
  <si>
    <t>Lawrie, Brett (1,F5-$12.350M)</t>
  </si>
  <si>
    <t>Nunez, Eduardo (1,F1-$1.176M)</t>
  </si>
  <si>
    <t>Rutledge, Josh (1,F3-$1M)</t>
  </si>
  <si>
    <t>Breslow, Craig (1,F1-$200k)</t>
  </si>
  <si>
    <t>De Fratus, Justin (1,F1-$200k)</t>
  </si>
  <si>
    <t>Detwiler, Ross (1,F1-$200k)</t>
  </si>
  <si>
    <t>Jimenez, Ubaldo (1,F4-$4.6M)</t>
  </si>
  <si>
    <t>Ellsbury, Jacoby (1,F5-$11.75M)</t>
  </si>
  <si>
    <t>Lobaton, Jose (1,F3-$1.899M)</t>
  </si>
  <si>
    <t>Singleton, Jonathan (1,F3-$1.26M)</t>
  </si>
  <si>
    <t>Benoit, Joaquin (1,F1-$3.563M)</t>
  </si>
  <si>
    <t>Gregerson, Luke (1,F2-$5.6M)</t>
  </si>
  <si>
    <t>Lowrie, Jed (1,F1-$1.75M)</t>
  </si>
  <si>
    <t>Martinez, Victor (1,F2-$1.73M)</t>
  </si>
  <si>
    <t>Ortiz, David (1,F2-$7.75M)</t>
  </si>
  <si>
    <t>Grilli, Jason (1,F2-$1.29M)</t>
  </si>
  <si>
    <t>Hernandez, Roberto (1,F1-$380k)</t>
  </si>
  <si>
    <t>Kelley, Shawn (1,F2-$6.8M)</t>
  </si>
  <si>
    <t>Morrow, Brandon (1,F2-$500k)</t>
  </si>
  <si>
    <t>Strop, Pedro (1,F3-$10.5M)</t>
  </si>
  <si>
    <t>Blanco, Gregor (1,F2-$6.8M)</t>
  </si>
  <si>
    <t>Goins, Ryan (1,F3-$2.55M)</t>
  </si>
  <si>
    <t>Johnson, Kelly (1,F3-$7.2M)</t>
  </si>
  <si>
    <t>Hughes, Phil (1,F4-$10M)</t>
  </si>
  <si>
    <t>Perez, Oliver (1,F3-$1.425M)</t>
  </si>
  <si>
    <t>Walden, Jordan (1,F3-$1M)</t>
  </si>
  <si>
    <t>Crawford, Carl (1,F3-$1M)</t>
  </si>
  <si>
    <t>Ross, David (1,F2-$2M)</t>
  </si>
  <si>
    <t>Furbush, Charlie (1,F3-$1.005M)</t>
  </si>
  <si>
    <t>Manship, Jeff (1,F3-$1.05M)</t>
  </si>
  <si>
    <t>McGee, Jake (1,F3-$3.15M)</t>
  </si>
  <si>
    <t>Young, Chris (1,F3-$12.969M)</t>
  </si>
  <si>
    <t>Cervelli, Francisco (1,F5-$17M)</t>
  </si>
  <si>
    <t>Gonzalez, Marwin (1,F4-$12.4M)</t>
  </si>
  <si>
    <t>Gordon, Alex (1,F5-$19.5M)</t>
  </si>
  <si>
    <t>Pedroia, Dustin (1,F4-$14.8M)</t>
  </si>
  <si>
    <t>Cingrani, Tony (1,F3-$1.545M)</t>
  </si>
  <si>
    <t>Rodney, Fernando (1,F1-$250k)</t>
  </si>
  <si>
    <t>Kontos, George (1,F3-$3.09M)</t>
  </si>
  <si>
    <t>McFarland, TJ (1,F1-$200k)</t>
  </si>
  <si>
    <t>Niese, Jonathan (1,F3-$5.013M)</t>
  </si>
  <si>
    <t>Pelfrey, Mike (1,F1-$2.1M)</t>
  </si>
  <si>
    <t>Ramos, Cesar (1,F2-$1.51M)</t>
  </si>
  <si>
    <t>Beltran, Carlos (1,F2-$5M)</t>
  </si>
  <si>
    <t>Motte, Jason (1,F2-$900K)</t>
  </si>
  <si>
    <t>Soria, Joakim (1,F4-$7.2M)</t>
  </si>
  <si>
    <t>Wilhelmsen, Tom (1,F3-$2.55M)</t>
  </si>
  <si>
    <t>Byrd, Marlon (1,F4-$12M)</t>
  </si>
  <si>
    <t>Fister, Doug (1,F3-$5.25M)</t>
  </si>
  <si>
    <t>Gallardo, Yovani (1,F4-$11M)</t>
  </si>
  <si>
    <t>Hawkins, Latroy (1,F1-$200k)</t>
  </si>
  <si>
    <t>Lincecum, Tim (1,F3-$1.95M)</t>
  </si>
  <si>
    <t>Maness, Seth (1,F2-$500k)</t>
  </si>
  <si>
    <t>Bourn, Michael (1,F2-$650k)</t>
  </si>
  <si>
    <t>Herrmann, Chris (1,F1-$200k)</t>
  </si>
  <si>
    <t>Holliday, Matt (1,F3-$2.82M)</t>
  </si>
  <si>
    <t>Paredes, Jimmy (1,F3-$1.77M)</t>
  </si>
  <si>
    <t>Recker, Anthony (1,F1-$200k)</t>
  </si>
  <si>
    <t>Chavez, Jesse (1,F3-$5.7M)</t>
  </si>
  <si>
    <t>Lewis, Colby (1,F1-$5.513M)</t>
  </si>
  <si>
    <t>Sipp, Tony (1,F1-$3.02M)</t>
  </si>
  <si>
    <t>Bourgeois, Jason (1,F1-$200k)</t>
  </si>
  <si>
    <t>Bourjos, Peter (1,F1-$200k)</t>
  </si>
  <si>
    <t>Cuddyer, Michael (1,F2-$1.1M)</t>
  </si>
  <si>
    <t>De Aza, Alejandro (1,F2-$3.4M)</t>
  </si>
  <si>
    <t>Francoeur, Jeff (1,F1-$415k)</t>
  </si>
  <si>
    <t>Holaday, Bryan (1,F1-$210k)</t>
  </si>
  <si>
    <t>Werth, Jayson (1,F3-$2.175M)</t>
  </si>
  <si>
    <t>Medlen, Kris (1,F3-$5.037M)</t>
  </si>
  <si>
    <t>Rodriguez, Fernando (1,F3-$2.097M)</t>
  </si>
  <si>
    <t>Tazawa, Junichi (1,F3-$2.127M)</t>
  </si>
  <si>
    <t>Lowe, Mark (1,F3-$2.379M)</t>
  </si>
  <si>
    <t>Napoli, Mike (1,F2-$2.248M)</t>
  </si>
  <si>
    <t>Suzuki, Ichiro (1,F1-$514K)</t>
  </si>
  <si>
    <t>Howell, JP (1,F1-$1.1M)</t>
  </si>
  <si>
    <t>Nicasio, Juan (1,F3-$2.25M)</t>
  </si>
  <si>
    <t>Gosewisch, Tuffy (1,F1-$750k)</t>
  </si>
  <si>
    <t>Reynolds, Mark (1,F2-$500k)</t>
  </si>
  <si>
    <t>Danks, John (1,F2-$1.942M)</t>
  </si>
  <si>
    <t>Doubront, Felix (1,F1-$400k)</t>
  </si>
  <si>
    <t>Hand, Brad (1,F3-$2.712M)</t>
  </si>
  <si>
    <t>Williams, Jerome (1,F1-$667K)</t>
  </si>
  <si>
    <t>Giavotella, Johnny (1,F3-$1.89M)</t>
  </si>
  <si>
    <t>Reimold, Nolan (1,F2-$550k)</t>
  </si>
  <si>
    <t>Belisle, Matt (1,F1-$200k)</t>
  </si>
  <si>
    <t>Boyer, Blaine (1,F1-$552K)</t>
  </si>
  <si>
    <t>Broxton, Jonathan (1,F1-$400k)</t>
  </si>
  <si>
    <t>Feliz, Neftali (1,F2-$500k)</t>
  </si>
  <si>
    <t>Guthrie, Jeremy (1,F1-$604K)</t>
  </si>
  <si>
    <t>Harang, Aaron (1,F1-$2M)</t>
  </si>
  <si>
    <t>Hunter, Tommy (1,F2-$1.4M)</t>
  </si>
  <si>
    <t>Neshek, Pat (1,F2-$1.2M)</t>
  </si>
  <si>
    <t>Qualls, Chad (1,F1-$900k)</t>
  </si>
  <si>
    <t>Tillman, Chris (1,F3-$11.4M)</t>
  </si>
  <si>
    <t>Jaso, John (1,F2-$1.25M)</t>
  </si>
  <si>
    <t>Taylor, Chris (1,F3-$1.05M)</t>
  </si>
  <si>
    <t>Upton, Justin (1,F5-$27.5M )</t>
  </si>
  <si>
    <t>Casilla, Santiago (1,F2-$1.626M)</t>
  </si>
  <si>
    <t>Gomez, Jeanmar (1,F3-$2.622M)</t>
  </si>
  <si>
    <t>Ackley, Dustin (1,F5-$8M)</t>
  </si>
  <si>
    <t>Franklin, Nick (1,F3-$1.005M)</t>
  </si>
  <si>
    <t>Hamilton, Josh (1,F3-$1.095M)</t>
  </si>
  <si>
    <t>Gomes, Brandon (1,F1-$415K)</t>
  </si>
  <si>
    <t>Bass, Anthony (1,F1-$200k)</t>
  </si>
  <si>
    <t>Johnson, Jim (1,F1-$200k)</t>
  </si>
  <si>
    <t>Cruz, Tony (1,F1-$714k)</t>
  </si>
  <si>
    <t>Martin, Russell (1,F5-$15.9M)</t>
  </si>
  <si>
    <t>Pennington, Cliff (1,F3-$1.941M)</t>
  </si>
  <si>
    <t xml:space="preserve">Upton,Justin (1,F5-$27.5M) </t>
  </si>
  <si>
    <t xml:space="preserve">Molina,Yadier (1,F4-$17.64M) </t>
  </si>
  <si>
    <t xml:space="preserve">Gordon,Alex (1,F5-$19.5M) </t>
  </si>
  <si>
    <t xml:space="preserve">Cervelli,Francisco (1,F5-$17M) </t>
  </si>
  <si>
    <t xml:space="preserve">Young,Chris (1,F3-$1.29675M) </t>
  </si>
  <si>
    <t xml:space="preserve">Martin,Russell (1,F5-$15.89516M) </t>
  </si>
  <si>
    <t xml:space="preserve">Braun,Ryan (1,F5-$16.68M) </t>
  </si>
  <si>
    <t xml:space="preserve">Pedroia,Dustin (1,F4-$14.8M) </t>
  </si>
  <si>
    <t xml:space="preserve">Tillman,Chris (1,F3-$11.4M) </t>
  </si>
  <si>
    <t xml:space="preserve">Gonzalez,Marwin (1,F4-$12.4M) </t>
  </si>
  <si>
    <t xml:space="preserve">Byrd,Marlon (1,F4-$12M) </t>
  </si>
  <si>
    <t xml:space="preserve">Strop,Pedro (1,F3-$10.5M) </t>
  </si>
  <si>
    <t xml:space="preserve">Miller,Andrew (1,F4-$11.34M) </t>
  </si>
  <si>
    <t xml:space="preserve">Gardner,Brett (1,F3-$10.08M) </t>
  </si>
  <si>
    <t xml:space="preserve">Lawrie,Brett (1,F5-$12.348M) </t>
  </si>
  <si>
    <t>Lewis,Colby (1,F1-$5.513M)</t>
  </si>
  <si>
    <t xml:space="preserve">Gallardo,Yovani (1,F4-$11M) </t>
  </si>
  <si>
    <t xml:space="preserve">Ellsbury,Jacoby (1,F5-$11.75M) </t>
  </si>
  <si>
    <t xml:space="preserve">Span,Denard (1,F3-$9.48M) </t>
  </si>
  <si>
    <t xml:space="preserve">Ortiz,David (1,F2-$7.75M) </t>
  </si>
  <si>
    <t>Chen,Wei-Yen (1,F4-$10M)</t>
  </si>
  <si>
    <t xml:space="preserve">Hughes,Phil (1,F4-$10M) </t>
  </si>
  <si>
    <t xml:space="preserve">Blanco,Gregor (1,F2-$6.8M) </t>
  </si>
  <si>
    <t xml:space="preserve">Kelley,Shawn (1,F2-$6.8M) </t>
  </si>
  <si>
    <t>Happ,JA (1,F1-$4.045M)</t>
  </si>
  <si>
    <t xml:space="preserve">Johnson,Kelly (1,F3-$7.2M) </t>
  </si>
  <si>
    <t>Benoit,Joaquin (1,F1-$3,562,500)</t>
  </si>
  <si>
    <t xml:space="preserve">Gregerson,Luke (1,F2-$5.6M) </t>
  </si>
  <si>
    <t xml:space="preserve">Soria,Joakim (1,F4-$7.2M) </t>
  </si>
  <si>
    <t>Ackley,Dustin (1,F5-$8M)</t>
  </si>
  <si>
    <t xml:space="preserve">Beltran,Carlos (1,F2-$5M) </t>
  </si>
  <si>
    <t xml:space="preserve">Chavez,Jesse (1,F3-$5.7M) </t>
  </si>
  <si>
    <t>Sipp,Tony (1,F1-$3.02M)</t>
  </si>
  <si>
    <t>Colon,Bartolo (1,F1-$2,845,250)</t>
  </si>
  <si>
    <t>Niese,Jonathan (1,F3-$5,012,805)</t>
  </si>
  <si>
    <t>Fister,Doug (1,F3-$5.25M)</t>
  </si>
  <si>
    <t>Medlen,Kris (1,F3-$5,035,680)</t>
  </si>
  <si>
    <t>Wilson,CJ (1,F3-$4,732,116)</t>
  </si>
  <si>
    <t>Jimenez,Ubaldo (1,F4-$4.6M)</t>
  </si>
  <si>
    <t>De Aza,Alejandro (1,F2-$3.4M)</t>
  </si>
  <si>
    <t>Burnett,AJ (1,F1-$2.205M)</t>
  </si>
  <si>
    <t>Pelfrey,Mike (1,F1-$2.1M)</t>
  </si>
  <si>
    <t>Moreland,Mitch (1,F3-$3,785,694)</t>
  </si>
  <si>
    <t>Harang,Aaron (1,F1-$2M)</t>
  </si>
  <si>
    <t>Lowrie,Jed (1,F1-$1.75M)</t>
  </si>
  <si>
    <t>McGee,Jake (1,F3-$3.15M)</t>
  </si>
  <si>
    <t>Kontos,George (1,F3-$3.09M)</t>
  </si>
  <si>
    <t>Holliday,Matt (1,F3-$2.82M)</t>
  </si>
  <si>
    <t>Villanueva,Carlos (1,F3-$2,797,203)</t>
  </si>
  <si>
    <t>Suarez,Eugenio (1,F3-$2.775M)</t>
  </si>
  <si>
    <t>Hand,Brad (1,F3-$2,079,303)</t>
  </si>
  <si>
    <t>Napoli,Mike (1,F2-$2.247M)</t>
  </si>
  <si>
    <t>Gomez,Jeanmar (1,F3-$2.622M)</t>
  </si>
  <si>
    <t>Goins,Ryan (1,F3-$2.55M)</t>
  </si>
  <si>
    <t>Wilhelmsen,Tom (1,F3-$2.55M)</t>
  </si>
  <si>
    <t>Ross,David (1,F2-$2M)</t>
  </si>
  <si>
    <t>Lowe,Mark (1,F3-$2,378,253)</t>
  </si>
  <si>
    <t>Danks,John (1,F2-$1,940,400)</t>
  </si>
  <si>
    <t>Hudson,Daniel (1,F3-$2.295M)</t>
  </si>
  <si>
    <t>Nicasio,Juan (1,F3-$2.25M)</t>
  </si>
  <si>
    <t>Werth,Jayson (1,F3-$2.175M)</t>
  </si>
  <si>
    <t>Tazawa,Junichi (1,F3-$2,126,253)</t>
  </si>
  <si>
    <t>Nunez,Eduardo (1,F1-$1,175,842)</t>
  </si>
  <si>
    <t>Rodriguez,Fernando (1,F3-$2,094,753)</t>
  </si>
  <si>
    <t>Martinez,Victor (1,F2-$1.73M)</t>
  </si>
  <si>
    <t>Howell,JP (1,F1-$1.1M)</t>
  </si>
  <si>
    <t>Casilla,Santiago (1,F2-$1,625,054)</t>
  </si>
  <si>
    <t>Lincecum,Tim (1,F3-$1.95M)</t>
  </si>
  <si>
    <t>Pennington,Cliff (1,F3-$1,938,276)</t>
  </si>
  <si>
    <t>Fien,Casey (1,F2-$1.61M)</t>
  </si>
  <si>
    <t>Thornton,Matt (1,F3-$1.905M)</t>
  </si>
  <si>
    <t>Lobaton,Jose (1,F3-$1.899M)</t>
  </si>
  <si>
    <t>Giavotella,Johnny (1,F3-$1.89M)</t>
  </si>
  <si>
    <t>Ramos,Cesar (1,F2-$1.51M)</t>
  </si>
  <si>
    <t>Paredes,Jimmy (1,F3-$1.77M)</t>
  </si>
  <si>
    <t>Hunter,Tommy (1,F2-$1.4M)</t>
  </si>
  <si>
    <t>Qualls,Chad (1,F1-$900k)</t>
  </si>
  <si>
    <t>Cedeno,Xavier (1,F3-$1,552,953)</t>
  </si>
  <si>
    <t>Grilli,Jason (1,F2-$1.29M)</t>
  </si>
  <si>
    <t>Cingrani,Tony (1,F3-$1.545M)</t>
  </si>
  <si>
    <t>Jaso,John (1,F2-$1.25M)</t>
  </si>
  <si>
    <t>Perez,Oliver (1,F3-$1.425M)</t>
  </si>
  <si>
    <t>Neshek,Pat (1,F2-$1.2M)</t>
  </si>
  <si>
    <t>Drew,Stephen (1,F1-$729,675)</t>
  </si>
  <si>
    <t>Gosewisch,Tuffy (1,F1-$750k)</t>
  </si>
  <si>
    <t xml:space="preserve">Sizemore,Grady (1,F3-$1.335M) </t>
  </si>
  <si>
    <t>Cuddyer,Michael (1,F2-$1.1M)</t>
  </si>
  <si>
    <t>Cruz,Tony (1,F1-$714k)</t>
  </si>
  <si>
    <t>Lopez,Javier (1,F1-$700k)</t>
  </si>
  <si>
    <t xml:space="preserve">Singleton,Jonathan (1,F3-$1.26M) </t>
  </si>
  <si>
    <t xml:space="preserve">Thornburg,Tyler (1,F3-$1.245M) </t>
  </si>
  <si>
    <t>Williams,Jerome (1,F1-$666,750)</t>
  </si>
  <si>
    <t xml:space="preserve">Hamilton,Josh (1,F3-$1.095M) </t>
  </si>
  <si>
    <t>Guthrie,Jeremy (1,F1-$603,750)</t>
  </si>
  <si>
    <t>Motte,Jason (1,F2-$900k)</t>
  </si>
  <si>
    <t xml:space="preserve">Manship,Jeff (1,F3-$1.05M) </t>
  </si>
  <si>
    <t xml:space="preserve">Taylor,Chris (1,F3-$1.05M) </t>
  </si>
  <si>
    <t xml:space="preserve">Franklin,Nick (1,F3-$1.005M) </t>
  </si>
  <si>
    <t xml:space="preserve">Furbush,Charlie (1,F3-$1.005M) </t>
  </si>
  <si>
    <t xml:space="preserve">Rutledge,Josh (1,F3-$1M) </t>
  </si>
  <si>
    <t xml:space="preserve">Crawford,Carl (1,F3-$1M) </t>
  </si>
  <si>
    <t xml:space="preserve">Turner,Jacob (1,F3-$1M) </t>
  </si>
  <si>
    <t xml:space="preserve">Walden,Jordan (1,F3-$1M) </t>
  </si>
  <si>
    <t xml:space="preserve">Garcia,Luis (1,F3-$1M) </t>
  </si>
  <si>
    <t>Boyer,Blaine (1,F1-$551,250)</t>
  </si>
  <si>
    <t>Suzuki,Ichiro (1,F1-$513,450)</t>
  </si>
  <si>
    <t>Hunter,Torii (1,F1-$475k)</t>
  </si>
  <si>
    <t>Cotts,Neal (1,F1-$480k)</t>
  </si>
  <si>
    <t>Badenhop,Burke (1,F1-$475k)</t>
  </si>
  <si>
    <t>Bourn,Michael (1,F2-$650k)</t>
  </si>
  <si>
    <t>Francoeur,Jeff (1,F1-$415k)</t>
  </si>
  <si>
    <t>Gomes,Brandon (1,F1-$414,750)</t>
  </si>
  <si>
    <t>Broxton,Jonathan (1,F1-$400k)</t>
  </si>
  <si>
    <t>Doubront,Felix (1,F1-$400k)</t>
  </si>
  <si>
    <t>Hernandez,Roberto (1,F1-$380k)</t>
  </si>
  <si>
    <t>Descalso,Daniel (1,F2-$600k)</t>
  </si>
  <si>
    <t>Reimold,Nolan (1,F2-$550k)</t>
  </si>
  <si>
    <t>Freeman,Sam (1,F1-$351,700)</t>
  </si>
  <si>
    <t>Torres,Carlos (1,F2-$521,054)</t>
  </si>
  <si>
    <t>Stubbs,Drew (1,F2-$510k)</t>
  </si>
  <si>
    <t>Feliz,Neftali (1,F2-$500k)</t>
  </si>
  <si>
    <t>Herrera,Elian (1,F2-$500k)</t>
  </si>
  <si>
    <t>Jay,Jon (1,F2-$500k)</t>
  </si>
  <si>
    <t>Maness,Seth (1,F2-$500k)</t>
  </si>
  <si>
    <t>Morrow,Brandon (1,F2-$500k)</t>
  </si>
  <si>
    <t>Reynolds,Mark (1,F2-$500k)</t>
  </si>
  <si>
    <t>Dickerson,Chris (1,F1-$262k)</t>
  </si>
  <si>
    <t xml:space="preserve">Mathis,Jeff (1,F1-$250k) </t>
  </si>
  <si>
    <t xml:space="preserve">Rodney,Fernando (1,F1-$250k) </t>
  </si>
  <si>
    <t xml:space="preserve">Rodriguez,Wandy (1,F1-$250k) </t>
  </si>
  <si>
    <t>Duensing,Brian (1,F1-$235k)</t>
  </si>
  <si>
    <t>Elmore,Jake (1,F1-$231k)</t>
  </si>
  <si>
    <t>Holaday,Bryan (1,F1-$210k)</t>
  </si>
  <si>
    <t xml:space="preserve">Bass,Anthony (1,F1-$200k) </t>
  </si>
  <si>
    <t>Belisle,Matt (1,F1-$200k)</t>
  </si>
  <si>
    <t>Bourgeois,Jason (1,F1-$200k)</t>
  </si>
  <si>
    <t>Bourjos,Peter (1,F1-$200k)</t>
  </si>
  <si>
    <t>Breslow,Craig (1,F1-$200k)</t>
  </si>
  <si>
    <t>De Fratus,Justin (1,F1-$200k)</t>
  </si>
  <si>
    <t>Detwiler,Ross (1,F1-$200k)</t>
  </si>
  <si>
    <t>Gomes,Jonny (1,F1-$200k)</t>
  </si>
  <si>
    <t>Hawkins,Latroy (1,F1-$200k)</t>
  </si>
  <si>
    <t>Herrmann,Chris (1,F1-$200k)</t>
  </si>
  <si>
    <t>Johnson,Jim (1,F1-$200k)</t>
  </si>
  <si>
    <t>McFarland,TJ (1,F1-$200k)</t>
  </si>
  <si>
    <t>Parra,Manny (1,F1-$200k)</t>
  </si>
  <si>
    <t>Recker,Anthony (1,F1-$200k)</t>
  </si>
  <si>
    <t>Ryan,Brendan (1,F1-$200k)</t>
  </si>
  <si>
    <t xml:space="preserve">Free Agency  </t>
  </si>
  <si>
    <t>GCG trades 2016 2nd round pick, Mike Montgomery, Jay Bruce, Leonys Martin, and $1 million to Miami for Jason Heyward</t>
  </si>
  <si>
    <t>2016 TRX #19</t>
  </si>
  <si>
    <t>TRX #19</t>
  </si>
  <si>
    <t>Waikiki trades Jered Weaver, David Murphy, and Casey Janssen to Mansfield for Kevin Jepsen and Seth Smith</t>
  </si>
  <si>
    <t>2016 TRX #20</t>
  </si>
  <si>
    <t>TRX #20</t>
  </si>
  <si>
    <t>Columbus trades Tuffy Gosewisch, $1.35m and their 2016 8th round pick to High Desert for their 2016 3rd round pick</t>
  </si>
  <si>
    <t>2016 TRX #21</t>
  </si>
  <si>
    <t>TRX #21</t>
  </si>
  <si>
    <t>Columbus trades Tim Hudson, Zack Wheeler and Shane Greene to Miami for Lance Lynn</t>
  </si>
  <si>
    <t>2016 TRX #22</t>
  </si>
  <si>
    <t>TRX #23</t>
  </si>
  <si>
    <t>TRX #22</t>
  </si>
  <si>
    <t>New York trades Rene Rivera, 2016 NYM #4, 2016 SJ #4 and 2017 NYM #5 to Pismo Beach for a cup of coffee</t>
  </si>
  <si>
    <t>2016 TRX #23</t>
  </si>
  <si>
    <t>New York trades Travis Snider and $800,000 to High Desert for Kyle Blanks</t>
  </si>
  <si>
    <t>2016 TRX #24</t>
  </si>
  <si>
    <t>TRX #24</t>
  </si>
  <si>
    <t>Miami trades Beltre, McCann, Britton, Liriano, $12.5M, MIA #3 &amp; #4 pick in 2016 to San Jose for Karns, Albuquerque, Chirnos, C Sanchez, Roark, A Ramirez, SAN #1 pick in 2016 and SAN #1 in 2017</t>
  </si>
  <si>
    <t>2016 TRX #25</t>
  </si>
  <si>
    <t>TRX #25</t>
  </si>
  <si>
    <t>Miami trades Tim Hudson, Clippard, and $5,843,500 cash to High Desert for Skaggs, Cosart, and DeFratus</t>
  </si>
  <si>
    <t>2016 TRX #26</t>
  </si>
  <si>
    <t>TRX #22, TRX #26</t>
  </si>
  <si>
    <t>TRX #26</t>
  </si>
  <si>
    <t>Waikiki sends Chase Anderson, Seth Smith and $1.6 million cash to High Desert for Steve Piscotty and HDMs 2016 4th round pick</t>
  </si>
  <si>
    <t>2016 TRX #27</t>
  </si>
  <si>
    <t>TRX #27</t>
  </si>
  <si>
    <t>TRX #20, TRX #27</t>
  </si>
  <si>
    <t>High Desert sends Tim Cooney, Wil Myers, HDM 2016 #2 pick and HDM 2016 #6 to Thunder Bay for Howie Kendrick and $2.8 million cash.</t>
  </si>
  <si>
    <t>2016 TRX #28</t>
  </si>
  <si>
    <t>TRX #28</t>
  </si>
  <si>
    <t>TRX #29</t>
  </si>
  <si>
    <t>2016 TRX #29</t>
  </si>
  <si>
    <t>High Desert trades Iwakuma and Aaron Sanchez to Thunder Bay for Tyson Ross, Grady Sizemore and $2,810,000</t>
  </si>
  <si>
    <t>Virginia trades Ryan Howard to Hoboken for Hoboken draft picks #3 in 2017 draft and #7 in 2016 draft</t>
  </si>
  <si>
    <t>2016 TRX #30</t>
  </si>
  <si>
    <t>TRX #30</t>
  </si>
  <si>
    <t>Greenville trades ASP 5th rd in 2016 to Mansfield for Martin Maldonado</t>
  </si>
  <si>
    <t>2016 TRX #31</t>
  </si>
  <si>
    <t>TRX #31</t>
  </si>
  <si>
    <t>Jim Coffin</t>
  </si>
  <si>
    <t>Rock Island</t>
  </si>
  <si>
    <t>Freighters</t>
  </si>
  <si>
    <t>Target Field</t>
  </si>
  <si>
    <t>Consult Strat's ballpark listings for Minnesota's ballpark dimensions.</t>
  </si>
  <si>
    <t>Chicago</t>
  </si>
  <si>
    <t>Hitmen</t>
  </si>
  <si>
    <t>PNC Park</t>
  </si>
  <si>
    <t>Consult Strat's ballpark listings for Pittsburg's ballpark dimensions.</t>
  </si>
  <si>
    <t>RI</t>
  </si>
  <si>
    <t>CHI</t>
  </si>
  <si>
    <t>Portsmouth trades Ian Kennedy and 6.1 million to West Oakland for West Oakland's 4th round pick in the 2016 draft.</t>
  </si>
  <si>
    <t>DECEMBER</t>
  </si>
  <si>
    <t>2016 Trx #32</t>
  </si>
  <si>
    <t>TRX #32</t>
  </si>
  <si>
    <t>GCG trades Greenville 2016 6th Round Pick to Columbus for Jeff Mathis</t>
  </si>
  <si>
    <t>2016 TRX #33</t>
  </si>
  <si>
    <t>Aspen trades Alonso &amp; Choo to  Chicago for Caminero, Rojas, Ellsbury &amp; Osuna</t>
  </si>
  <si>
    <t>JANUARY</t>
  </si>
  <si>
    <t>2016 TRX #34</t>
  </si>
  <si>
    <t>2016 TRX #35</t>
  </si>
  <si>
    <t>Aspen trades Espinosa, Reimold &amp; $600K to Chicago for their 2016 #1 draft pick &amp; Grady Sizemore</t>
  </si>
  <si>
    <t>TRX #35</t>
  </si>
  <si>
    <t>Velazquez, Andrew</t>
  </si>
  <si>
    <t>New York trades Mike Minor, Forrest Wall, NYM 2016 #2 pick and NYM 2017 #6 pick to Columbus for CBS 2017 #5</t>
  </si>
  <si>
    <t>2016 TRX #36</t>
  </si>
  <si>
    <t>TRX #36</t>
  </si>
  <si>
    <t>Columbus trades Charlie Morton, Ryan Vogelsong, Melvin Upton, Caleb Joseph, Fernando Salas, Tyler Beede and $3m to Rock Island for Ken Giles, Mike Montgomery, AJ Reed and San Jose's 2017 1st Round Pick</t>
  </si>
  <si>
    <t>2016 TRX #37</t>
  </si>
  <si>
    <t>TRX #37</t>
  </si>
  <si>
    <t>TRX #12, TRX #37</t>
  </si>
  <si>
    <t>TRX #19, TRX #37</t>
  </si>
  <si>
    <t>West Oakland trades Adam Wainwright, Madison Bumgarner &amp; Plum Island's 2016 bonus pick to Columbus for Jose Fernandez, Kendall Graveman, Sean Newcomb &amp; Columbus' '16 #1 pick</t>
  </si>
  <si>
    <t>2016 TRX #38</t>
  </si>
  <si>
    <t>TRX #38</t>
  </si>
  <si>
    <t>New York trades Jose Ramirez to Greenville for $100k.</t>
  </si>
  <si>
    <t>2016 TRX #39</t>
  </si>
  <si>
    <t>TRX #39</t>
  </si>
  <si>
    <t>???</t>
  </si>
  <si>
    <t>C2</t>
  </si>
  <si>
    <t>?</t>
  </si>
  <si>
    <t>??</t>
  </si>
  <si>
    <t>Castro, Daniel</t>
  </si>
  <si>
    <t>Adames, Cristhian+</t>
  </si>
  <si>
    <t>Armstrong, Shawn</t>
  </si>
  <si>
    <t>Banuelos, Manny*</t>
  </si>
  <si>
    <t>Barnes, Austin</t>
  </si>
  <si>
    <t>Barrios, Yhonathan</t>
  </si>
  <si>
    <t>Blair, Carson</t>
  </si>
  <si>
    <t>Bracho, Silvino</t>
  </si>
  <si>
    <t>Brett, Ryan</t>
  </si>
  <si>
    <t>Brito, Socrates*</t>
  </si>
  <si>
    <t>Castro, Miguel</t>
  </si>
  <si>
    <t>Cecchini, Garin*</t>
  </si>
  <si>
    <t>Cordier, Erik</t>
  </si>
  <si>
    <t>Cowart, Kaleb+</t>
  </si>
  <si>
    <t>Diaz, Elias</t>
  </si>
  <si>
    <t>Diaz, Jairo</t>
  </si>
  <si>
    <t>Dickerson, Alex*</t>
  </si>
  <si>
    <t>Duffy, Matt Edward</t>
  </si>
  <si>
    <t>Dull, Ryan</t>
  </si>
  <si>
    <t>Easley, Ed</t>
  </si>
  <si>
    <t>Edwards, Jon</t>
  </si>
  <si>
    <t>Faulkner, Andrew*</t>
  </si>
  <si>
    <t>Houser, Adrian</t>
  </si>
  <si>
    <t>Kelly, Casey</t>
  </si>
  <si>
    <t>Kepler, Max*</t>
  </si>
  <si>
    <t>Lopez, Jorge</t>
  </si>
  <si>
    <t>Machado, Dixon</t>
  </si>
  <si>
    <t>Maile, Luke</t>
  </si>
  <si>
    <t>Morris, Akeel</t>
  </si>
  <si>
    <t>Moscot, Jon</t>
  </si>
  <si>
    <t>Olivera, Hector</t>
  </si>
  <si>
    <t>Parker, Jarrett*</t>
  </si>
  <si>
    <t>Pazos, James*</t>
  </si>
  <si>
    <t>Pena, Ariel</t>
  </si>
  <si>
    <t>Reed, Michael</t>
  </si>
  <si>
    <t>Schebler, Scott*</t>
  </si>
  <si>
    <t>Severino, Pedro</t>
  </si>
  <si>
    <t>Shaffer, Richie</t>
  </si>
  <si>
    <t>Sweeney, Darnell+</t>
  </si>
  <si>
    <t>Wagner, Tyler</t>
  </si>
  <si>
    <t>Weber, Ryan</t>
  </si>
  <si>
    <t>Williams, Mason*</t>
  </si>
  <si>
    <t>Zych, Tony</t>
  </si>
  <si>
    <t>Alberto, Hanser</t>
  </si>
  <si>
    <t>Altherr, Aaron</t>
  </si>
  <si>
    <t>Alvarez, R.J.</t>
  </si>
  <si>
    <t>Anderson, Cody</t>
  </si>
  <si>
    <t>Andriese, Matt</t>
  </si>
  <si>
    <t>Araujo, Elvis*</t>
  </si>
  <si>
    <t>Barraclough, Kyle</t>
  </si>
  <si>
    <t>Bellatti, Andrew</t>
  </si>
  <si>
    <t>Bour, Justin*</t>
  </si>
  <si>
    <t>Boyd, Matt*</t>
  </si>
  <si>
    <t>Brooks, Aaron</t>
  </si>
  <si>
    <t>Burgos, Enrique</t>
  </si>
  <si>
    <t>Burns, Billy+</t>
  </si>
  <si>
    <t>Butler, Joey</t>
  </si>
  <si>
    <t>Canha, Mark</t>
  </si>
  <si>
    <t>Conley, Adam*</t>
  </si>
  <si>
    <t>Cravy, Tyler</t>
  </si>
  <si>
    <t>De Jesus, Ivan</t>
  </si>
  <si>
    <t>Deshields, Delino</t>
  </si>
  <si>
    <t>Duffey, Tyler</t>
  </si>
  <si>
    <t>Eickhoff, Jerad</t>
  </si>
  <si>
    <t>Garcia, Adonis</t>
  </si>
  <si>
    <t>Geltz, Steve</t>
  </si>
  <si>
    <t>Gilmartin, Sean*</t>
  </si>
  <si>
    <t>Givens, Mychal</t>
  </si>
  <si>
    <t>Godley, Zack</t>
  </si>
  <si>
    <t>Goeddel, Erik</t>
  </si>
  <si>
    <t>Gomez, Hector</t>
  </si>
  <si>
    <t>Gonzalez, Severino</t>
  </si>
  <si>
    <t>Gott, Trevor</t>
  </si>
  <si>
    <t>Graham, J.R.</t>
  </si>
  <si>
    <t>Harris, Mitch</t>
  </si>
  <si>
    <t>Herrera, Odubel*</t>
  </si>
  <si>
    <t>Heston, Chris</t>
  </si>
  <si>
    <t>Hinojosa, Dalier</t>
  </si>
  <si>
    <t>Kela, Keone</t>
  </si>
  <si>
    <t>Lamb, John*</t>
  </si>
  <si>
    <t>Layne, Tommy*</t>
  </si>
  <si>
    <t>Liberatore, Adam*</t>
  </si>
  <si>
    <t>Miller, Justin</t>
  </si>
  <si>
    <t>Mitchell, Bryan</t>
  </si>
  <si>
    <t>Morgan, Adam*</t>
  </si>
  <si>
    <t>Nesbitt, Angel</t>
  </si>
  <si>
    <t>Oberg, Scott</t>
  </si>
  <si>
    <t>Orlando, Paulo</t>
  </si>
  <si>
    <t>Osich, Josh*</t>
  </si>
  <si>
    <t>Perez, Carlos Eduardo</t>
  </si>
  <si>
    <t>Perez, Eury</t>
  </si>
  <si>
    <t>Perez, Williams</t>
  </si>
  <si>
    <t>Peterson, Shane*</t>
  </si>
  <si>
    <t>Pham, Tommy</t>
  </si>
  <si>
    <t>Ray, Robbie*</t>
  </si>
  <si>
    <t>Rea, Colin</t>
  </si>
  <si>
    <t>Rivero, Felipe*</t>
  </si>
  <si>
    <t>Robinson, Clint*</t>
  </si>
  <si>
    <t>Robles, Hansel</t>
  </si>
  <si>
    <t>Rogers, Jason</t>
  </si>
  <si>
    <t>Ryan, Kyle*</t>
  </si>
  <si>
    <t>Saladino, Tyler</t>
  </si>
  <si>
    <t>Sampson, Keyvius</t>
  </si>
  <si>
    <t>Schultz, Bo</t>
  </si>
  <si>
    <t>Shaw, Travis*</t>
  </si>
  <si>
    <t>Socolovich, Miguel</t>
  </si>
  <si>
    <t>Solis, Sammy*</t>
  </si>
  <si>
    <t>Tepera, Ryan</t>
  </si>
  <si>
    <t>Thomas, Ian*</t>
  </si>
  <si>
    <t>Thompson, Aaron*</t>
  </si>
  <si>
    <t>Tomlinson, Kelby</t>
  </si>
  <si>
    <t>Tucker, Preston*</t>
  </si>
  <si>
    <t>Venditte, Pat*</t>
  </si>
  <si>
    <t>Verhagen, Drew</t>
  </si>
  <si>
    <t>Verrett, Logan</t>
  </si>
  <si>
    <t>Villarreal, Pedro</t>
  </si>
  <si>
    <t>Wilson, Tyler</t>
  </si>
  <si>
    <t>Wright, Mike</t>
  </si>
  <si>
    <t>2016 Draft</t>
  </si>
  <si>
    <t>Acevedo, Domingo</t>
  </si>
  <si>
    <t>Aiken, Brady</t>
  </si>
  <si>
    <t>Alford, Anthony</t>
  </si>
  <si>
    <t>Allard, Kolby</t>
  </si>
  <si>
    <t>Alvarez, Yadier</t>
  </si>
  <si>
    <t>Bauers, Jake</t>
  </si>
  <si>
    <t>Becerra, Wuilmer</t>
  </si>
  <si>
    <t>Bellinger, Cody</t>
  </si>
  <si>
    <t>Benintendi, Andrew</t>
  </si>
  <si>
    <t>Bickford, Phil</t>
  </si>
  <si>
    <t>Bradley, Bobby</t>
  </si>
  <si>
    <t>Bregman, Alex</t>
  </si>
  <si>
    <t>Brinson, Lewis</t>
  </si>
  <si>
    <t>Burrows, Beau</t>
  </si>
  <si>
    <t>Cameron, Daz</t>
  </si>
  <si>
    <t>Candelario, Jeimer</t>
  </si>
  <si>
    <t>Cease, Dylan</t>
  </si>
  <si>
    <t>Clark, Trent</t>
  </si>
  <si>
    <t>Clevinger, Mike</t>
  </si>
  <si>
    <t>Contreras, Willson</t>
  </si>
  <si>
    <t>Cotton, Jharel</t>
  </si>
  <si>
    <t>Diaz, Isan</t>
  </si>
  <si>
    <t>Diaz, Yusnial</t>
  </si>
  <si>
    <t>Faria, Jacob</t>
  </si>
  <si>
    <t>Fernandez, Junior</t>
  </si>
  <si>
    <t>Fisher, Derek</t>
  </si>
  <si>
    <t>Fox, Lucius</t>
  </si>
  <si>
    <t>Fulmer, Carson</t>
  </si>
  <si>
    <t>Fulmer, Michael</t>
  </si>
  <si>
    <t>Garcia, Jarlin</t>
  </si>
  <si>
    <t>Garcia, Wilkerman</t>
  </si>
  <si>
    <t>Garrett, Amir</t>
  </si>
  <si>
    <t>Garrett, Stone</t>
  </si>
  <si>
    <t>Gerber, Mike</t>
  </si>
  <si>
    <t>Giron, Ruddy</t>
  </si>
  <si>
    <t>Greene, Conner</t>
  </si>
  <si>
    <t>Guerra, Javier Alexis</t>
  </si>
  <si>
    <t>Guerrero Jr., Vladimir</t>
  </si>
  <si>
    <t>Happ, Ian</t>
  </si>
  <si>
    <t>Hayes, Ke'Bryan</t>
  </si>
  <si>
    <t>Honeywell, Brent</t>
  </si>
  <si>
    <t>Jackson, Drew</t>
  </si>
  <si>
    <t>Jay, Tyler</t>
  </si>
  <si>
    <t>Jimenez, Eloy</t>
  </si>
  <si>
    <t>Jimenez, Joe</t>
  </si>
  <si>
    <t>Jones, JaCoby</t>
  </si>
  <si>
    <t>Jones, Jahmai</t>
  </si>
  <si>
    <t>Kaprielian, James</t>
  </si>
  <si>
    <t>Kelly, Carson</t>
  </si>
  <si>
    <t>Kilome, Franklyn</t>
  </si>
  <si>
    <t>Kim, Hyun-Soo</t>
  </si>
  <si>
    <t>Kingery, Scott</t>
  </si>
  <si>
    <t>Knapp, Andrew</t>
  </si>
  <si>
    <t>Kopech, Michael</t>
  </si>
  <si>
    <t>Maeda, Kenta</t>
  </si>
  <si>
    <t>Mancini, Trey</t>
  </si>
  <si>
    <t>Martes, Francis</t>
  </si>
  <si>
    <t>Martin, Richie</t>
  </si>
  <si>
    <t>Martinez, Eddy Julio</t>
  </si>
  <si>
    <t>Matuella, Michael</t>
  </si>
  <si>
    <t>Medeiros, Kodi</t>
  </si>
  <si>
    <t>Meisner, Casey</t>
  </si>
  <si>
    <t>Michalczewski, Trey</t>
  </si>
  <si>
    <t>Moncada, Yoan</t>
  </si>
  <si>
    <t>Musgrove, Joe</t>
  </si>
  <si>
    <t>Naylor, Josh</t>
  </si>
  <si>
    <t>Newman, Kevin</t>
  </si>
  <si>
    <t>Nottingham, Jacob</t>
  </si>
  <si>
    <t>O'Neill, Tyler</t>
  </si>
  <si>
    <t>Park, Byung Ho</t>
  </si>
  <si>
    <t>Plummer, Nick</t>
  </si>
  <si>
    <t>Ramirez, Harold</t>
  </si>
  <si>
    <t>Randolph, Cornelius</t>
  </si>
  <si>
    <t>Reed, Cody</t>
  </si>
  <si>
    <t>Reynolds, Matt William</t>
  </si>
  <si>
    <t>Riley, Austin</t>
  </si>
  <si>
    <t>Robles, Victor</t>
  </si>
  <si>
    <t>Rodgers, Brendan</t>
  </si>
  <si>
    <t>Russell, Ashe</t>
  </si>
  <si>
    <t>Shaw, Chris James</t>
  </si>
  <si>
    <t>Sheffield, Justus</t>
  </si>
  <si>
    <t>Smith, Mallex</t>
  </si>
  <si>
    <t>Staumont, Josh</t>
  </si>
  <si>
    <t>Stephenson, Tyler</t>
  </si>
  <si>
    <t>Stewart, Christin</t>
  </si>
  <si>
    <t>Swanson, Dansby</t>
  </si>
  <si>
    <t>Tate, Dillon</t>
  </si>
  <si>
    <t>Tatis Jr., Fernando</t>
  </si>
  <si>
    <t>Tucker, Kyle</t>
  </si>
  <si>
    <t>Underwood, Duane</t>
  </si>
  <si>
    <t>Voth, Austin</t>
  </si>
  <si>
    <t>Ward, Taylor</t>
  </si>
  <si>
    <t>Weaver, Luke</t>
  </si>
  <si>
    <t>Whitley, Garrett</t>
  </si>
  <si>
    <t>UTL</t>
  </si>
  <si>
    <t>RP_</t>
  </si>
  <si>
    <t>Draft</t>
  </si>
  <si>
    <t>Castro, Daniel (MM)</t>
  </si>
  <si>
    <t>Adames, Cristhian+(MM)</t>
  </si>
  <si>
    <t>Armstrong, Shawn(MM)</t>
  </si>
  <si>
    <t>Banuelos, Manny*(MM)</t>
  </si>
  <si>
    <t>Barnes, Austin(MM)</t>
  </si>
  <si>
    <t>Barrios, Yhonathan(MM)</t>
  </si>
  <si>
    <t>Blair, Carson(MM)</t>
  </si>
  <si>
    <t>Bracho, Silvino(MM)</t>
  </si>
  <si>
    <t>Brett, Ryan(MM)</t>
  </si>
  <si>
    <t>Brito, Socrates*(MM)</t>
  </si>
  <si>
    <t>Castro, Miguel(MM)</t>
  </si>
  <si>
    <t>Cecchini, Garin*(MM)</t>
  </si>
  <si>
    <t>Cordier, Erik(MM)</t>
  </si>
  <si>
    <t>Cowart, Kaleb+(MM)</t>
  </si>
  <si>
    <t>Diaz, Elias(MM)</t>
  </si>
  <si>
    <t>Diaz, Jairo(MM)</t>
  </si>
  <si>
    <t>Dickerson, Alex*(MM)</t>
  </si>
  <si>
    <t>Dominguez, Jose(MM)</t>
  </si>
  <si>
    <t>Duffy, Matt Edward(MM)</t>
  </si>
  <si>
    <t>Dull, Ryan(MM)</t>
  </si>
  <si>
    <t>Easley, Ed(MM)</t>
  </si>
  <si>
    <t>Edwards, Jon(MM)</t>
  </si>
  <si>
    <t>Faulkner, Andrew*(MM)</t>
  </si>
  <si>
    <t>Houser, Adrian(MM)</t>
  </si>
  <si>
    <t>Jackson, Luke(MM)</t>
  </si>
  <si>
    <t>Kelly, Casey(MM)</t>
  </si>
  <si>
    <t>Kepler, Max*(MM)</t>
  </si>
  <si>
    <t>Lopez, Jorge(MM)</t>
  </si>
  <si>
    <t>Machado, Dixon(MM)</t>
  </si>
  <si>
    <t>Maile, Luke(MM)</t>
  </si>
  <si>
    <t>Morris, Akeel(MM)</t>
  </si>
  <si>
    <t>Moscot, Jon(MM)</t>
  </si>
  <si>
    <t>Olivera, Hector(MM)</t>
  </si>
  <si>
    <t>Parker, Jarrett*(MM)</t>
  </si>
  <si>
    <t>Pazos, James*(MM)</t>
  </si>
  <si>
    <t>Pena, Ariel(MM)</t>
  </si>
  <si>
    <t>Reed, Michael(MM)</t>
  </si>
  <si>
    <t>Schebler, Scott*(MM)</t>
  </si>
  <si>
    <t>Severino, Pedro(MM)</t>
  </si>
  <si>
    <t>Shaffer, Richie(MM)</t>
  </si>
  <si>
    <t>Stassi, Max(MM)</t>
  </si>
  <si>
    <t>Sweeney, Darnell+(MM)</t>
  </si>
  <si>
    <t>Telis, Tomas+(MM)</t>
  </si>
  <si>
    <t>Wagner, Tyler(MM)</t>
  </si>
  <si>
    <t>Weber, Ryan(MM)</t>
  </si>
  <si>
    <t>Williams, Mason*(MM)</t>
  </si>
  <si>
    <t>Williamson, Mac(MM)</t>
  </si>
  <si>
    <t>Zych, Tony(MM)</t>
  </si>
  <si>
    <t>Alberto, Hanser (Y1)</t>
  </si>
  <si>
    <t>Altherr, Aaron (Y1)</t>
  </si>
  <si>
    <t>Alvarez, R.J. (Y1)</t>
  </si>
  <si>
    <t>Anderson, Cody (Y1)</t>
  </si>
  <si>
    <t>Andriese, Matt (Y1)</t>
  </si>
  <si>
    <t>Araujo, Elvis* (Y1)</t>
  </si>
  <si>
    <t>Barraclough, Kyle (Y1)</t>
  </si>
  <si>
    <t>Bellatti, Andrew (Y1)</t>
  </si>
  <si>
    <t>Blazek, Michael (Y1)</t>
  </si>
  <si>
    <t>Bour, Justin* (Y1)</t>
  </si>
  <si>
    <t>Boyd, Matt* (Y1)</t>
  </si>
  <si>
    <t>Brooks, Aaron (Y1)</t>
  </si>
  <si>
    <t>Burgos, Enrique (Y1)</t>
  </si>
  <si>
    <t>Burns, Billy+ (Y1)</t>
  </si>
  <si>
    <t>Butler, Joey (Y1)</t>
  </si>
  <si>
    <t>Canha, Mark (Y1)</t>
  </si>
  <si>
    <t>Conley, Adam* (Y1)</t>
  </si>
  <si>
    <t>Cravy, Tyler (Y1)</t>
  </si>
  <si>
    <t>De Jesus, Ivan (Y1)</t>
  </si>
  <si>
    <t>Deshields, Delino (Y1)</t>
  </si>
  <si>
    <t>Duffey, Tyler (Y1)</t>
  </si>
  <si>
    <t>Eickhoff, Jerad (Y1)</t>
  </si>
  <si>
    <t>Garcia, Adonis (Y1)</t>
  </si>
  <si>
    <t>Geltz, Steve (Y1)</t>
  </si>
  <si>
    <t>Gilmartin, Sean* (Y1)</t>
  </si>
  <si>
    <t>Givens, Mychal (Y1)</t>
  </si>
  <si>
    <t>Godley, Zack (Y1)</t>
  </si>
  <si>
    <t>Goeddel, Erik (Y1)</t>
  </si>
  <si>
    <t>Gomez, Hector (Y1)</t>
  </si>
  <si>
    <t>Gonzalez, Severino (Y1)</t>
  </si>
  <si>
    <t>Gott, Trevor (Y1)</t>
  </si>
  <si>
    <t>Graham, J.R. (Y1)</t>
  </si>
  <si>
    <t>Harris, Mitch (Y1)</t>
  </si>
  <si>
    <t>Herrera, Odubel* (Y1)</t>
  </si>
  <si>
    <t>Heston, Chris (Y1)</t>
  </si>
  <si>
    <t>Hinojosa, Dalier (Y1)</t>
  </si>
  <si>
    <t>Kela, Keone (Y1)</t>
  </si>
  <si>
    <t>Lamb, John* (Y1)</t>
  </si>
  <si>
    <t>Layne, Tommy* (Y1)</t>
  </si>
  <si>
    <t>Liberatore, Adam* (Y1)</t>
  </si>
  <si>
    <t>Miller, Justin (Y1)</t>
  </si>
  <si>
    <t>Mitchell, Bryan (Y1)</t>
  </si>
  <si>
    <t>Morgan, Adam* (Y1)</t>
  </si>
  <si>
    <t>Nesbitt, Angel (Y1)</t>
  </si>
  <si>
    <t>Oberg, Scott (Y1)</t>
  </si>
  <si>
    <t>Orlando, Paulo (Y1)</t>
  </si>
  <si>
    <t>Osich, Josh* (Y1)</t>
  </si>
  <si>
    <t>Perez, Carlos Eduardo (Y1)</t>
  </si>
  <si>
    <t>Perez, Eury (Y1)</t>
  </si>
  <si>
    <t>Perez, Williams (Y1)</t>
  </si>
  <si>
    <t>Peterson, Shane* (Y1)</t>
  </si>
  <si>
    <t>Pham, Tommy (Y1)</t>
  </si>
  <si>
    <t>Ray, Robbie* (Y1)</t>
  </si>
  <si>
    <t>Rea, Colin (Y1)</t>
  </si>
  <si>
    <t>Rivero, Felipe* (Y1)</t>
  </si>
  <si>
    <t>Robinson, Clint* (Y1)</t>
  </si>
  <si>
    <t>Robles, Hansel (Y1)</t>
  </si>
  <si>
    <t>Rogers, Jason (Y1)</t>
  </si>
  <si>
    <t>Ryan, Kyle* (Y1)</t>
  </si>
  <si>
    <t>Saladino, Tyler (Y1)</t>
  </si>
  <si>
    <t>Sampson, Keyvius (Y1)</t>
  </si>
  <si>
    <t>Schultz, Bo (Y1)</t>
  </si>
  <si>
    <t>Shaw, Travis* (Y1)</t>
  </si>
  <si>
    <t>Socolovich, Miguel (Y1)</t>
  </si>
  <si>
    <t>Solis, Sammy* (Y1)</t>
  </si>
  <si>
    <t>Sucre, Jesus (Y1)</t>
  </si>
  <si>
    <t>Tepera, Ryan (Y1)</t>
  </si>
  <si>
    <t>Thomas, Ian* (Y1)</t>
  </si>
  <si>
    <t>Thompson, Aaron* (Y1)</t>
  </si>
  <si>
    <t>Thompson, Trayce (Y1)</t>
  </si>
  <si>
    <t>Tomlinson, Kelby (Y1)</t>
  </si>
  <si>
    <t>Tonkin, Michael (Y1)</t>
  </si>
  <si>
    <t>Tucker, Preston* (Y1)</t>
  </si>
  <si>
    <t>Venditte, Pat* (Y1)</t>
  </si>
  <si>
    <t>Verhagen, Drew (Y1)</t>
  </si>
  <si>
    <t>Verrett, Logan (Y1)</t>
  </si>
  <si>
    <t>Villarreal, Pedro (Y1)</t>
  </si>
  <si>
    <t>Vizcaino, Arodys (Y1)</t>
  </si>
  <si>
    <t>Wilson, Tyler (Y1)</t>
  </si>
  <si>
    <t>Wright, Mike (Y1)</t>
  </si>
  <si>
    <t>Bauers, Jake (min)</t>
  </si>
  <si>
    <t>Candelario, Jeimer (min)</t>
  </si>
  <si>
    <t>Giron, Ruddy (min)</t>
  </si>
  <si>
    <t>Honeywell, Brent (min)</t>
  </si>
  <si>
    <t>Armstrong, Shawn (MM)</t>
  </si>
  <si>
    <t>Faulkner, Andrew* (MM)</t>
  </si>
  <si>
    <t>Barnes, Austin (MM)</t>
  </si>
  <si>
    <t>Williamson, Mac (MM)</t>
  </si>
  <si>
    <t>Adams, Spencer (min)</t>
  </si>
  <si>
    <t>Fulmer, Michael (min)</t>
  </si>
  <si>
    <t>Nottingham, Jacob (min)</t>
  </si>
  <si>
    <t>Underwood, Duane (min)</t>
  </si>
  <si>
    <t>Bellinger, Cody (min)</t>
  </si>
  <si>
    <t>Clevinger, Mike (min)</t>
  </si>
  <si>
    <t>Greene, Conner (min)</t>
  </si>
  <si>
    <t>Mancini, Trey (min)</t>
  </si>
  <si>
    <t>O'Neill, Tyler (min)</t>
  </si>
  <si>
    <t>Lopez, Jorge (MM)</t>
  </si>
  <si>
    <t>Moscot, Jon (MM)</t>
  </si>
  <si>
    <t>Diaz, Elias (MM)</t>
  </si>
  <si>
    <t>Kepler, Max* (MM)</t>
  </si>
  <si>
    <t>Reed, Michael (MM)</t>
  </si>
  <si>
    <t>Schebler, Scott* (MM)</t>
  </si>
  <si>
    <t>Garrett, Amir (min)</t>
  </si>
  <si>
    <t>Guerra, Javier Alexis (min)</t>
  </si>
  <si>
    <t>Kingery, Scott (min)</t>
  </si>
  <si>
    <t>Reynolds, Matt William (min)</t>
  </si>
  <si>
    <t xml:space="preserve"> </t>
  </si>
  <si>
    <t>Diaz, Jairo (MM)</t>
  </si>
  <si>
    <t>Houser, Adrian (MM)</t>
  </si>
  <si>
    <t>Kaprielian, James (min)</t>
  </si>
  <si>
    <t>Kilome, Franklyn (min)</t>
  </si>
  <si>
    <t>Martin, Richie (min)</t>
  </si>
  <si>
    <t>Newman, Kevin (min)</t>
  </si>
  <si>
    <t>Garrett, Stone (min)</t>
  </si>
  <si>
    <t>Gerber, Mike (min)</t>
  </si>
  <si>
    <t>Jones, JaCoby (min)</t>
  </si>
  <si>
    <t>Jones, Jahmai (min)</t>
  </si>
  <si>
    <t>Michalczewski, Trey (min)</t>
  </si>
  <si>
    <t>Dull, Ryan (MM)</t>
  </si>
  <si>
    <t>Edwards, Jon (MM)</t>
  </si>
  <si>
    <t>Alvarez, Yadier (min)</t>
  </si>
  <si>
    <t>Bradley, Bobby (min)</t>
  </si>
  <si>
    <t>Diaz, Yusnial (min)</t>
  </si>
  <si>
    <t>Guerrero Jr., Vladimir (min)</t>
  </si>
  <si>
    <t>Hayes, Ke'Bryan (min)</t>
  </si>
  <si>
    <t>Randolph, Cornelius (min)</t>
  </si>
  <si>
    <t>Rodgers, Brendan (min)</t>
  </si>
  <si>
    <t>Shaw, Chris James (min)</t>
  </si>
  <si>
    <t>Staumont, Josh (min)</t>
  </si>
  <si>
    <t>Pena, Ariel (MM)</t>
  </si>
  <si>
    <t>Severino, Pedro (MM)</t>
  </si>
  <si>
    <t>Acevedo, Domingo (min)</t>
  </si>
  <si>
    <t>Kopech, Michael (min)</t>
  </si>
  <si>
    <t>Robles, Victor (min)</t>
  </si>
  <si>
    <t>Sheffield, Justus (min)</t>
  </si>
  <si>
    <t>Knapp, Andrew (min)</t>
  </si>
  <si>
    <t>Park, Byung Ho (min)</t>
  </si>
  <si>
    <t>Smith, Mallex (min)</t>
  </si>
  <si>
    <t>Stewart, Christin (min)</t>
  </si>
  <si>
    <t>Velazquez, Andrew (min)</t>
  </si>
  <si>
    <t>Bracho, Silvino (MM)</t>
  </si>
  <si>
    <t>Zych, Tony (MM)</t>
  </si>
  <si>
    <t>Fox, Lucius (min)</t>
  </si>
  <si>
    <t>Happ, Ian (min)</t>
  </si>
  <si>
    <t>Swanson, Dansby (min)</t>
  </si>
  <si>
    <t>Banuelos, Manny* (MM)</t>
  </si>
  <si>
    <t>Pazos, James* (MM)</t>
  </si>
  <si>
    <t>Cecchini, Garin* (MM)</t>
  </si>
  <si>
    <t>Machado, Dixon (MM)</t>
  </si>
  <si>
    <t>Bregman, Alex (min)</t>
  </si>
  <si>
    <t>Reed, Cody (min)</t>
  </si>
  <si>
    <t>Naylor, Josh (min)</t>
  </si>
  <si>
    <t>Tatis Jr., Fernando (min)</t>
  </si>
  <si>
    <t>Dickerson, Alex* (MM)</t>
  </si>
  <si>
    <t>Maile, Luke (MM)</t>
  </si>
  <si>
    <t>Parker, Jarrett* (MM)</t>
  </si>
  <si>
    <t>Williams, Mason* (MM)</t>
  </si>
  <si>
    <t>Diaz, Isan (min)</t>
  </si>
  <si>
    <t>Fernandez, Junior (min)</t>
  </si>
  <si>
    <t>Jimenez, Eloy (min)</t>
  </si>
  <si>
    <t>Matuella, Michael (min)</t>
  </si>
  <si>
    <t>Meisner, Casey (min)</t>
  </si>
  <si>
    <t>Jackson, Luke (MM)</t>
  </si>
  <si>
    <t>Benintendi, Andrew (min)</t>
  </si>
  <si>
    <t>Fulmer, Carson (min)</t>
  </si>
  <si>
    <t>Jay, Tyler (min)</t>
  </si>
  <si>
    <t>Martes, Francis (min)</t>
  </si>
  <si>
    <t>Riley, Austin (min)</t>
  </si>
  <si>
    <t>Castro, Miguel (MM)</t>
  </si>
  <si>
    <t>Adames, Cristhian+ (MM)</t>
  </si>
  <si>
    <t>Stassi, Max (MM)</t>
  </si>
  <si>
    <t>Cotton, Jharel (min)</t>
  </si>
  <si>
    <t>Faria, Jacob (min)</t>
  </si>
  <si>
    <t>Kim, Hyun-Soo (min)</t>
  </si>
  <si>
    <t>Stephenson, Tyler (min)</t>
  </si>
  <si>
    <t>Ward, Taylor (min)</t>
  </si>
  <si>
    <t>Jimenez, Joe (min)</t>
  </si>
  <si>
    <t>Kelly, Carson (min)</t>
  </si>
  <si>
    <t>Maeda, Kenta (min)</t>
  </si>
  <si>
    <t>Martinez, Eddy Julio (min)</t>
  </si>
  <si>
    <t>Voth, Austin (min)</t>
  </si>
  <si>
    <t>Weaver, Luke (min)</t>
  </si>
  <si>
    <t>Alford, Anthony (min)</t>
  </si>
  <si>
    <t>Allard, Kolby (min)</t>
  </si>
  <si>
    <t>Jackson, Drew (min)</t>
  </si>
  <si>
    <t>Moncada, Yoan (min)</t>
  </si>
  <si>
    <t>Ramirez, Harold (min)</t>
  </si>
  <si>
    <t>Kelly, Casey (MM)</t>
  </si>
  <si>
    <t>Cameron, Daz (min)</t>
  </si>
  <si>
    <t>Plummer, Nick (min)</t>
  </si>
  <si>
    <t>Russell, Ashe (min)</t>
  </si>
  <si>
    <t>Tate, Dillon (min)</t>
  </si>
  <si>
    <t>Tucker, Kyle (min)</t>
  </si>
  <si>
    <t>Whitley, Garrett (min)</t>
  </si>
  <si>
    <t>Morris, Akeel (MM)</t>
  </si>
  <si>
    <t>Brett, Ryan (MM)</t>
  </si>
  <si>
    <t>Brito, Socrates* (MM)</t>
  </si>
  <si>
    <t>Cowart, Kaleb+ (MM)</t>
  </si>
  <si>
    <t>Sweeney, Darnell+ (MM)</t>
  </si>
  <si>
    <t>Aiken, Brady (min)</t>
  </si>
  <si>
    <t>Becerra, Wuilmer (min)</t>
  </si>
  <si>
    <t>Fisher, Derek (min)</t>
  </si>
  <si>
    <t>Garcia, Wilkerman (min)</t>
  </si>
  <si>
    <t>Musgrove, Joe (min)</t>
  </si>
  <si>
    <t>Bickford, Phil (min)</t>
  </si>
  <si>
    <t>Cease, Dylan (min)</t>
  </si>
  <si>
    <t>Clark, Trent (min)</t>
  </si>
  <si>
    <t>Garcia, Jarlin (min)</t>
  </si>
  <si>
    <t>Medeiros, Kodi (min)</t>
  </si>
  <si>
    <t>Wagner, Tyler (MM)</t>
  </si>
  <si>
    <t>Duffy, Matt Edward (MM)</t>
  </si>
  <si>
    <t>Shaffer, Richie (MM)</t>
  </si>
  <si>
    <t>Brinson, Lewis (min)</t>
  </si>
  <si>
    <t>Contreras, Willson (min)</t>
  </si>
  <si>
    <t>tbd</t>
  </si>
  <si>
    <t>Pismo Beach cuts Everth Cabrera</t>
  </si>
  <si>
    <t>FEBRUARY</t>
  </si>
  <si>
    <t>Cabrera, Everth (3,F3-2.283M)</t>
  </si>
  <si>
    <t>2016 TRX #40; Terminal Pay</t>
  </si>
  <si>
    <t xml:space="preserve">Aspen cuts Webster and Chamberlain </t>
  </si>
  <si>
    <t>Chamberlain, Joba (3,F3-2.441M)</t>
  </si>
  <si>
    <t>2016 TRX #41; Terminal Pay</t>
  </si>
  <si>
    <t>Alaska Hot Stoves cut Shaun Marcum</t>
  </si>
  <si>
    <t>Columbus trades JP Howell &amp; $200k to Gotham City for GCG's 2017 5th round pick</t>
  </si>
  <si>
    <t>2016 TRX #43</t>
  </si>
  <si>
    <t>TRX #43</t>
  </si>
  <si>
    <t>Wolverines send Jorge Alfaro to The Bums for their 2017 #1</t>
  </si>
  <si>
    <t>2016 TRX #44</t>
  </si>
  <si>
    <t>2016 TRX #45</t>
  </si>
  <si>
    <t>Chicago trades Alcides Escobar to Mansfield for Melky Cabrera and $200K</t>
  </si>
  <si>
    <t>TRX #45</t>
  </si>
  <si>
    <t>THUNDER BAY trades Tim Cooney, Wilmer Difo and their 1st round pick in 2017 to PISMO BEACH for Charlie Blackmon and $1M</t>
  </si>
  <si>
    <t>2016 TRX #46</t>
  </si>
  <si>
    <t>TRX #28; TRX #46</t>
  </si>
  <si>
    <t>TRX #46</t>
  </si>
  <si>
    <t>Pismo Beach Cuts Chris Walker</t>
  </si>
  <si>
    <t>2016 TRX #48</t>
  </si>
  <si>
    <t>Thunder Bay trades Nick Castellanos and their 2017 #2 to Virginia for Danny Valencia, Juan Uribe and $1.893M to balance the trade to net zero dollars.</t>
  </si>
  <si>
    <t>TRX #48</t>
  </si>
  <si>
    <t>Virginia trades David Robertson to Columbus for CBS 2017 #2, 2018 #3 and Luke Jackson</t>
  </si>
  <si>
    <t>2016 TRX #49</t>
  </si>
  <si>
    <t>TRX #49</t>
  </si>
  <si>
    <t>Los Angeles sends Sam Freeman to Mansfield for David Murphy</t>
  </si>
  <si>
    <t>2016 TRX #50</t>
  </si>
  <si>
    <t>TRX #20; TRX #50</t>
  </si>
  <si>
    <t>TRX #50</t>
  </si>
  <si>
    <t>Alaska trades 3B/2B/OF Josh "Jay-Hay" Harrison and their 2018 6th round pick to Thunder Bay for TB's 2018 3rd round pick</t>
  </si>
  <si>
    <t>2016 TRX #51</t>
  </si>
  <si>
    <t>TRX #51</t>
  </si>
  <si>
    <t>Open</t>
  </si>
  <si>
    <t>illegally drafted</t>
  </si>
  <si>
    <t>Burrows, Beau (min)</t>
  </si>
  <si>
    <t>Blanco, Andres</t>
  </si>
  <si>
    <t>Carrera, Ezequiel</t>
  </si>
  <si>
    <t>Gillespie, Cole</t>
  </si>
  <si>
    <t>Gimenez, Chris</t>
  </si>
  <si>
    <t>Hill, Rich</t>
  </si>
  <si>
    <t>Madson, Ryan</t>
  </si>
  <si>
    <t>x</t>
  </si>
  <si>
    <t>2016 SFA</t>
  </si>
  <si>
    <t>1,F2-$2.2M</t>
  </si>
  <si>
    <t>2,F2-$2.2M</t>
  </si>
  <si>
    <t>1,F3-$2.4M</t>
  </si>
  <si>
    <t>2,F3-$2.4M</t>
  </si>
  <si>
    <t>3,F3-$2.4M</t>
  </si>
  <si>
    <t>1,F3-$2,793M</t>
  </si>
  <si>
    <t>1,F2-$1.744M</t>
  </si>
  <si>
    <t>2,F2-$1.744M</t>
  </si>
  <si>
    <t>1,F2-$3.2M</t>
  </si>
  <si>
    <t>Albers, Matt (1,F2-$500k)</t>
  </si>
  <si>
    <t>Bettis, Chad (1,F3-$2,793M)</t>
  </si>
  <si>
    <t>Jones, Nate (1,F2-$500k)</t>
  </si>
  <si>
    <t>Rusin, Chris (1,F1-$200k)</t>
  </si>
  <si>
    <t>Herrera, Jonathan (1,F1-200K)</t>
  </si>
  <si>
    <t>Blanton, Joe (1,F2-$1.744M)</t>
  </si>
  <si>
    <t>Blanco, Andres (1,F2-$3.2M)</t>
  </si>
  <si>
    <t>Carrera, Ezequiel (1,F1-$200k)</t>
  </si>
  <si>
    <t>Hill, Rich (1,F3-$2.4M)</t>
  </si>
  <si>
    <t>Gillespie, Cole (1,F1-$250k)</t>
  </si>
  <si>
    <t>Gutierrez, Franklin (1,F2-$2.2M)</t>
  </si>
  <si>
    <t>Wallace, Brett (1,F1-$200k)</t>
  </si>
  <si>
    <t>Madson, Ryan (1,F3-$2.55M)</t>
  </si>
  <si>
    <t>Gimenez, Chris (1,F1-200K)</t>
  </si>
  <si>
    <t>Hochevar, Luke (1,F2-$500k)</t>
  </si>
  <si>
    <t>MARCH</t>
  </si>
  <si>
    <t>Virginia trades Brayan Pena and $1M cash to Chicago for Chicago 2017 2nd Round Pick and Jahmai Jones</t>
  </si>
  <si>
    <t>2016 TRX #52</t>
  </si>
  <si>
    <t>TRX #52</t>
  </si>
  <si>
    <t>Chicago trades Sandy Leon to Virginia for Virginia's 2017 7th round draft pick</t>
  </si>
  <si>
    <t>2016 TRX #53</t>
  </si>
  <si>
    <t>TRX #53</t>
  </si>
  <si>
    <t>Waikiki trades "big game" James Shields and Alexander Claudio (mm) to Virginia for RA Dickey, Steve Pearce and Mike Cuddyer</t>
  </si>
  <si>
    <t>2016 TRX #54</t>
  </si>
  <si>
    <t>TRX #54</t>
  </si>
  <si>
    <t>Mansfield releases Aaron Crow, Javy Guerra, Cory Rasmus, Joaquin Arias, Chris Dickerson, Maicer Izturis, Kristopher Negron, Daniel Nava, Luis Sardinas, Sam Freeman</t>
  </si>
  <si>
    <t>Crow, Aaron (3,F3-1.575M)</t>
  </si>
  <si>
    <t>Guerra, Javy (3,F3-1.2M)</t>
  </si>
  <si>
    <t>Rasmus, Cory (3,F3-2.48M)</t>
  </si>
  <si>
    <t>2016 TRX #54; Terminal Pay</t>
  </si>
  <si>
    <t>Columbus Bobcats</t>
  </si>
  <si>
    <t>Chicago cuts David Carpenter, Rob Wooten, Juan Centeno, Stephen Pryor, Aldredo Marte</t>
  </si>
  <si>
    <t>Plum Island trades Pablo Sandoval and $2.6M to Portsmouth for a Venti Non Fat Latte'</t>
  </si>
  <si>
    <t>2016 TRX #57</t>
  </si>
  <si>
    <t>trx #57</t>
  </si>
  <si>
    <t>TRX #57</t>
  </si>
  <si>
    <t>Billingsley, Chad (3,F3-1.2M)</t>
  </si>
  <si>
    <t>2016 TRX #58; Terminal Pay</t>
  </si>
  <si>
    <t>2016 TRX #59</t>
  </si>
  <si>
    <t>Columbus trades 2017 6th round pick to Thunder Bay for Sam Tuivailala</t>
  </si>
  <si>
    <t>Waikiki trades Jon Moscot (mm) and $100,000 to Chicago for their 2018 5th round draft pick</t>
  </si>
  <si>
    <t>2016 TRX #60</t>
  </si>
  <si>
    <t>LA trades a 2017 5th round pick to Waikiki for Torii Hunter</t>
  </si>
  <si>
    <t>2016 TRX #61</t>
  </si>
  <si>
    <t>trx #61</t>
  </si>
  <si>
    <t>trx #60</t>
  </si>
  <si>
    <t>TRX #60</t>
  </si>
  <si>
    <t>LA trades $200 to Columbus for Ryan Pressly</t>
  </si>
  <si>
    <t>2016 TRX #62</t>
  </si>
  <si>
    <t>TRX #63</t>
  </si>
  <si>
    <t>TRX #62</t>
  </si>
  <si>
    <t>Alaska trades its 2017 2nd round pick, 2B Jose Pirela, and SP/RP Yusmeiro Petit to Virginia for SP Colby Lewis plus half his salary ($2,756,500)</t>
  </si>
  <si>
    <t>2016 TRX #63</t>
  </si>
  <si>
    <t>trx #63</t>
  </si>
  <si>
    <t>Pirates release Chad Billingsley, Jose Dominguez, Adam LaRoche</t>
  </si>
  <si>
    <t>Palo Alto released Junior Lake and Dayan Viciedo</t>
  </si>
  <si>
    <t>Viciedo, Dayan (3,F3-1.02M)</t>
  </si>
  <si>
    <t>2016 TRX #65; Terminal Pay</t>
  </si>
  <si>
    <t>LA releases Gerald Laird, Jarrod Parker - good luck with that elbow Jarrod, and releases Chris Stewart, and Dariel Alvarez</t>
  </si>
  <si>
    <t>Columbus cuts Yhonathan Barrios</t>
  </si>
  <si>
    <t>San Jose cuts Carson Blair, Nick Punto, Erik Cordier and Matt Joyce</t>
  </si>
  <si>
    <t>Punto, Nick (4,F4-4.009M)</t>
  </si>
  <si>
    <t>2016 TRX #67; Terminal Pay</t>
  </si>
  <si>
    <t>LA releases: Ian Thomas, Bruce Rondon, Carl Edwards</t>
  </si>
  <si>
    <t>Plum Island releases Tim Stauffer and Tommy Medica</t>
  </si>
  <si>
    <t>Thunder Bay releases the following players: Jean Machi, Sean Nolin, Tyler Thornburg, Emilio Bonifacio, Cody Ross, Drew Stubbs</t>
  </si>
  <si>
    <t>2016 TRX #70; Terminal Pay</t>
  </si>
  <si>
    <t>Thornburg, Tyler (2,F3-$1.245M)</t>
  </si>
  <si>
    <t>Thornburg, Tyler (3,F3-$1.245M)</t>
  </si>
  <si>
    <t>2018 Salary</t>
  </si>
  <si>
    <t>Ross, Cody (4,F4-5.8M)</t>
  </si>
  <si>
    <t>Stubbs, Drew (2,F2-$510k)</t>
  </si>
  <si>
    <t>Greenville releases Jason Kubel</t>
  </si>
  <si>
    <t>West Oakland releases both Tomas Telis and Manny Parra</t>
  </si>
  <si>
    <t>Williamsburg releases Esmail Rogers and Jenrry Mejia</t>
  </si>
  <si>
    <t>Alaska Releases Mike Olt and Mike Morse</t>
  </si>
  <si>
    <t>2016 TRX #75</t>
  </si>
  <si>
    <t>TRX #25; TRX #75</t>
  </si>
  <si>
    <t>TRX #75</t>
  </si>
  <si>
    <t>San Jose trades Ben Paulsen to Virginia for Chris Coghlan</t>
  </si>
  <si>
    <t>2016 TRX #76</t>
  </si>
  <si>
    <t>TRX #76</t>
  </si>
  <si>
    <t>Waikiki trades De Jesus, Ivan (Y1) with salary paid to Virginia for VIR 2017 8th Round Pick</t>
  </si>
  <si>
    <t>2016 TRX #77</t>
  </si>
  <si>
    <t>TRX #77</t>
  </si>
  <si>
    <t>Waikiki sends Steve Pearce and Burke Badenhop to Hoboken for the HOB 2018 5th round pick</t>
  </si>
  <si>
    <t>2016 TRX #79</t>
  </si>
  <si>
    <t>TRX #78</t>
  </si>
  <si>
    <t>TRX #54; TRX #78</t>
  </si>
  <si>
    <t>Hoboken cuts Jeff Keppinger and Wiley Mo Pena</t>
  </si>
  <si>
    <t>Pena, Wily Mo (3,F3-1M)</t>
  </si>
  <si>
    <t>2016 TRX #79; Terminal Pay</t>
  </si>
  <si>
    <t>The Rabbits release Joe Wieland. Sorry, Joe, couldn't keep waiting for you to get it together!</t>
  </si>
  <si>
    <t>ASP cuts Grady Sizemore</t>
  </si>
  <si>
    <t>2016 TRX #81; Terminal Pay</t>
  </si>
  <si>
    <t>Sizemore, Grady (2,F3-$1.335M)</t>
  </si>
  <si>
    <t>Sizemore, Grady (3,F3-$1.335M)</t>
  </si>
  <si>
    <t>Rock Island cuts the following: Brian Bogusevic, Ryan Weber, Roman Mendez, Hector Noesi, Tyler Cravy</t>
  </si>
  <si>
    <t>NYM cuts the following: Erisbel Arruebarrena,Domonic Brown, Cole Gillespie, Michael McKenry, Tony Sanchez, Henry Urrutia</t>
  </si>
  <si>
    <t>Noesi, Hector (3,F3-1M)</t>
  </si>
  <si>
    <t>McKenry, Michael (3,F3-4.2M)</t>
  </si>
  <si>
    <t>2016 TRX #83; Terminal Pay</t>
  </si>
  <si>
    <t>2016 TRX #82; Terminal Pay</t>
  </si>
  <si>
    <t>Over 40 men on roster</t>
  </si>
  <si>
    <t>Rock Island trades 2B Carlos Sanchez and their 4th round pick in 2018 to San Jose for OF/1B Brandon Moss and 2 Million dollars to help pay Moss' salary for 2016</t>
  </si>
  <si>
    <t>APRIL</t>
  </si>
  <si>
    <t>Rock Island cuts the following: Zack Wheeler, OF Stefen Romero, OF Dan Robertson, P Jacob Turner</t>
  </si>
  <si>
    <t>2016 TRX #84; Terminal Pay</t>
  </si>
  <si>
    <t>Turner, Jacob (2,F3-$1M)</t>
  </si>
  <si>
    <t>Turner, Jacob (3,F3-$1M)</t>
  </si>
  <si>
    <t>Mudville cuts: Grant Balfour, Ed Easley, Tyler Holt, Justin Masterson, and Shane Victorino</t>
  </si>
  <si>
    <t>Balfour, Grant (3,F3-1M)</t>
  </si>
  <si>
    <t>2016 TRX #85; Terminal Pay</t>
  </si>
  <si>
    <t>Masterson, Justin (5,F5-11.25M)</t>
  </si>
  <si>
    <t>2016 In-Season FA</t>
  </si>
  <si>
    <t>Freese, David (1,F1-200K)</t>
  </si>
  <si>
    <t>In-Season FA</t>
  </si>
  <si>
    <t>Greenville signs in-season FA David Freese, cuts Randy Choate</t>
  </si>
  <si>
    <t>MAY</t>
  </si>
  <si>
    <t>Virginia signs catcher Chris Stewart as in-season free agent</t>
  </si>
  <si>
    <t>200k</t>
  </si>
  <si>
    <t>100k</t>
  </si>
  <si>
    <t>Stewart, Chris (1,F1-200K)</t>
  </si>
  <si>
    <t>Greenville releases early All-Star candidate Drew Butera and signs in-season FA Clayton Richard</t>
  </si>
  <si>
    <t>Richard, Clayton</t>
  </si>
  <si>
    <t>GCG picks up In-season FA Scott Carroll and Drew Stubbs</t>
  </si>
  <si>
    <t>Richard, Clayton (1,F1-200k)</t>
  </si>
  <si>
    <t>Carroll, Scott (1,F1-200k)</t>
  </si>
  <si>
    <t>Stubbs, Drew (1,F1-200k)</t>
  </si>
  <si>
    <t>JUNE</t>
  </si>
  <si>
    <t>Pismo Beach cuts Hector Olivera</t>
  </si>
  <si>
    <t xml:space="preserve">VA Patriots sign Jean Machi to in season contract for July.  Release Brandon McCarthy. </t>
  </si>
  <si>
    <t>Machi, Jean (1,F1-200K)</t>
  </si>
  <si>
    <t>Machi, Jean (1,F1-200k)</t>
  </si>
  <si>
    <t>Waikiki picks up in-season free agent OF Cole Gillespie and ends the Brandon Beachy experiment by releasing him</t>
  </si>
  <si>
    <t>Gillespie, Cole (1,F1-$200k)</t>
  </si>
  <si>
    <t>Beachy, Brandon (3,F3-1.485M)</t>
  </si>
  <si>
    <t>2016 TRX #92; Terminal Pay</t>
  </si>
  <si>
    <t>New York signs in season free agent Dale Thayer and releases Andrew Lambo.</t>
  </si>
  <si>
    <t>Thayer, Dale</t>
  </si>
  <si>
    <t>Thayer, Dale (1,F1-200K)</t>
  </si>
  <si>
    <t>Waikiki agrees to send Brian Duensing and their 2017 6th round pick to Exeter for Antonio Bastardo</t>
  </si>
  <si>
    <t>JULY</t>
  </si>
  <si>
    <t>2016 TRX #94</t>
  </si>
  <si>
    <t>Trx #94</t>
  </si>
  <si>
    <t>Aspen trades their 2017 2nd round pick, Vance Worley, Wily Peralta, and $2 million to Exeter for Hector Santiago, Brad Brach, and Exeter's 2017 4th round pick</t>
  </si>
  <si>
    <t>2016 TRX #95</t>
  </si>
  <si>
    <t>Trx #95</t>
  </si>
  <si>
    <t>Plum Island sends the 2017 PIG #1, $2 million dollars and Brandon Guyer to Columbus in exchange for Nelson Cruz.</t>
  </si>
  <si>
    <t>2016 TRX #96</t>
  </si>
  <si>
    <t>Trx #96</t>
  </si>
  <si>
    <t>Mudville trades Mike Leake to GCG for Aaron Blair and 2017 3rd Round Draft Pick</t>
  </si>
  <si>
    <t>2016 TRX #97</t>
  </si>
  <si>
    <t>Trx #97</t>
  </si>
  <si>
    <t>2016 TRX #98</t>
  </si>
  <si>
    <t>TRX #98</t>
  </si>
  <si>
    <t>New York released Slade Heathcott</t>
  </si>
  <si>
    <t>WIL adds RP Marcus Mateo and cuts Wandy Rodriguez, adds Eric Stults and cuts Kyle Kubitza</t>
  </si>
  <si>
    <t>Stultz, Eric</t>
  </si>
  <si>
    <t>Stultz, Eric (1,F1-200k)</t>
  </si>
  <si>
    <t>Mateo, Marcus</t>
  </si>
  <si>
    <t>Mateo, Marcus (1,F1-$200k)</t>
  </si>
  <si>
    <t>TRX #100</t>
  </si>
  <si>
    <t>TRX #101</t>
  </si>
  <si>
    <t>Virginia signs in season free agents Shaun Marcum and Joe Beimel. Please drop Javier Lopez and drop Yusmeiro Petit.</t>
  </si>
  <si>
    <t>Beimel,Joe (1,F1-200K)</t>
  </si>
  <si>
    <t>Marcum, Shaun (1,F1-200K)</t>
  </si>
  <si>
    <t>GCG cuts Mathis and Gentry - picks up Tyler Thornburg</t>
  </si>
  <si>
    <t>Thornburg, Tyler (1,F1-200K)</t>
  </si>
  <si>
    <t>trx #102</t>
  </si>
  <si>
    <t>2016 TRX #102; Terminal Pay</t>
  </si>
  <si>
    <t>Gentry, Craig (3,F3-1.2M)</t>
  </si>
  <si>
    <t>West Oakland picks up Shane Victorino</t>
  </si>
  <si>
    <t>Victorino, Shane (1,F1-200K)</t>
  </si>
  <si>
    <t>trx#103</t>
  </si>
  <si>
    <t>New York trades their 2018 1st round pick, 2018 4th round pick to West Oakland for Jose Bautista</t>
  </si>
  <si>
    <t>AUGUST</t>
  </si>
  <si>
    <t>Columbus trades Mark Reynolds, Michael Taylor, Forrest Wall and Carson Fulmer to Mudville for Ender Inciarte and Joey Votto</t>
  </si>
  <si>
    <t>2016 TRX #104</t>
  </si>
  <si>
    <t>trx #104</t>
  </si>
  <si>
    <t>GCG cuts Sucre and picks up Michael McKenry</t>
  </si>
  <si>
    <t>McKenry, Michael (1,F1-200K)</t>
  </si>
  <si>
    <t>trx #105</t>
  </si>
  <si>
    <t>Greenville signs Chad Billingsley and releases Clayton Richard for our "stretch run."</t>
  </si>
  <si>
    <t>Billingsley, Chad (1,F1-200K)</t>
  </si>
  <si>
    <t>trx #106</t>
  </si>
  <si>
    <t>Mudville signs Ryan Lavarnway and Pedro Ciriaco</t>
  </si>
  <si>
    <t>Lavarnway, Ryan</t>
  </si>
  <si>
    <t>Lavarnway, Ryan (1,F1-200K)</t>
  </si>
  <si>
    <t>Ciriaco, Pedro (1,F1-200k)</t>
  </si>
  <si>
    <t>trx #107</t>
  </si>
  <si>
    <t>GCG cuts Oswaldo Arcia and picks up Austin Adams</t>
  </si>
  <si>
    <t>Adams, Austin</t>
  </si>
  <si>
    <t>Adams, Austin (1,F1-200K)</t>
  </si>
  <si>
    <t>trx #108</t>
  </si>
  <si>
    <t>Alaska cuts Craig and picks up Jordan Pacheco</t>
  </si>
  <si>
    <t>Craig, Allen (5,L5-14M)</t>
  </si>
  <si>
    <t>Craig, Allen (4,L5-14M)</t>
  </si>
  <si>
    <t>2016 TRX #109; Terminal Pay</t>
  </si>
  <si>
    <t>Pacheco, Jordan (1,F1-200k)</t>
  </si>
  <si>
    <t>Pacheco, Jordan</t>
  </si>
  <si>
    <t>trx#109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</si>
</sst>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.000"/>
    <numFmt numFmtId="167" formatCode="mmm\-yyyy"/>
    <numFmt numFmtId="168" formatCode="_(&quot;$&quot;* #,##0_);[Red]_(&quot;$&quot;* \(#,##0\);_(&quot;$&quot;* &quot;-&quot;??_);_(@_)"/>
    <numFmt numFmtId="169" formatCode="m/d/yyyy;@"/>
    <numFmt numFmtId="170" formatCode="_(* #,##0_);_(* \(#,##0\);_(* &quot;-&quot;??_);_(@_)"/>
    <numFmt numFmtId="171" formatCode="mm/dd/yy;@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7.5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u/>
      <sz val="10"/>
      <name val="Arial"/>
      <family val="2"/>
    </font>
    <font>
      <u/>
      <sz val="11"/>
      <color theme="10"/>
      <name val="Calibri"/>
      <family val="2"/>
    </font>
    <font>
      <sz val="10"/>
      <color rgb="FF551A8B"/>
      <name val="Arial"/>
      <family val="2"/>
    </font>
    <font>
      <u/>
      <sz val="10"/>
      <color rgb="FF551A8B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</font>
    <font>
      <sz val="9"/>
      <color rgb="FF000000"/>
      <name val="Verdana"/>
      <family val="2"/>
    </font>
    <font>
      <sz val="11"/>
      <color rgb="FF000000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24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1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0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18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7" fillId="0" borderId="0"/>
    <xf numFmtId="0" fontId="31" fillId="13" borderId="0" applyNumberFormat="0" applyBorder="0" applyAlignment="0" applyProtection="0"/>
    <xf numFmtId="0" fontId="46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42" fillId="2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0" borderId="3" applyNumberFormat="0" applyFill="0" applyAlignment="0" applyProtection="0"/>
    <xf numFmtId="44" fontId="22" fillId="0" borderId="0" applyFont="0" applyFill="0" applyBorder="0" applyAlignment="0" applyProtection="0"/>
    <xf numFmtId="0" fontId="32" fillId="3" borderId="0" applyNumberFormat="0" applyBorder="0" applyAlignment="0" applyProtection="0"/>
    <xf numFmtId="0" fontId="31" fillId="16" borderId="0" applyNumberFormat="0" applyBorder="0" applyAlignment="0" applyProtection="0"/>
    <xf numFmtId="0" fontId="31" fillId="12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17" fillId="0" borderId="0"/>
    <xf numFmtId="0" fontId="31" fillId="18" borderId="0" applyNumberFormat="0" applyBorder="0" applyAlignment="0" applyProtection="0"/>
    <xf numFmtId="0" fontId="45" fillId="0" borderId="9" applyNumberFormat="0" applyFill="0" applyAlignment="0" applyProtection="0"/>
    <xf numFmtId="0" fontId="43" fillId="20" borderId="8" applyNumberFormat="0" applyAlignment="0" applyProtection="0"/>
    <xf numFmtId="0" fontId="41" fillId="0" borderId="6" applyNumberFormat="0" applyFill="0" applyAlignment="0" applyProtection="0"/>
    <xf numFmtId="0" fontId="39" fillId="0" borderId="5" applyNumberFormat="0" applyFill="0" applyAlignment="0" applyProtection="0"/>
    <xf numFmtId="0" fontId="36" fillId="4" borderId="0" applyNumberFormat="0" applyBorder="0" applyAlignment="0" applyProtection="0"/>
    <xf numFmtId="0" fontId="34" fillId="21" borderId="2" applyNumberFormat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0" fillId="11" borderId="0" applyNumberFormat="0" applyBorder="0" applyAlignment="0" applyProtection="0"/>
    <xf numFmtId="0" fontId="30" fillId="10" borderId="0" applyNumberFormat="0" applyBorder="0" applyAlignment="0" applyProtection="0"/>
    <xf numFmtId="0" fontId="30" fillId="7" borderId="0" applyNumberFormat="0" applyBorder="0" applyAlignment="0" applyProtection="0"/>
    <xf numFmtId="0" fontId="30" fillId="4" borderId="0" applyNumberFormat="0" applyBorder="0" applyAlignment="0" applyProtection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10" borderId="0" applyNumberFormat="0" applyBorder="0" applyAlignment="0" applyProtection="0"/>
    <xf numFmtId="0" fontId="31" fillId="15" borderId="0" applyNumberFormat="0" applyBorder="0" applyAlignment="0" applyProtection="0"/>
    <xf numFmtId="0" fontId="31" fillId="13" borderId="0" applyNumberFormat="0" applyBorder="0" applyAlignment="0" applyProtection="0"/>
    <xf numFmtId="0" fontId="17" fillId="0" borderId="0"/>
    <xf numFmtId="0" fontId="31" fillId="17" borderId="0" applyNumberFormat="0" applyBorder="0" applyAlignment="0" applyProtection="0"/>
    <xf numFmtId="0" fontId="44" fillId="0" borderId="0" applyNumberFormat="0" applyFill="0" applyBorder="0" applyAlignment="0" applyProtection="0"/>
    <xf numFmtId="0" fontId="22" fillId="23" borderId="7" applyNumberFormat="0" applyFont="0" applyAlignment="0" applyProtection="0"/>
    <xf numFmtId="0" fontId="40" fillId="7" borderId="1" applyNumberFormat="0" applyAlignment="0" applyProtection="0"/>
    <xf numFmtId="0" fontId="38" fillId="0" borderId="4" applyNumberFormat="0" applyFill="0" applyAlignment="0" applyProtection="0"/>
    <xf numFmtId="0" fontId="35" fillId="0" borderId="0" applyNumberFormat="0" applyFill="0" applyBorder="0" applyAlignment="0" applyProtection="0"/>
    <xf numFmtId="0" fontId="33" fillId="20" borderId="1" applyNumberFormat="0" applyAlignment="0" applyProtection="0"/>
    <xf numFmtId="0" fontId="31" fillId="14" borderId="0" applyNumberFormat="0" applyBorder="0" applyAlignment="0" applyProtection="0"/>
    <xf numFmtId="0" fontId="31" fillId="9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6" borderId="0" applyNumberFormat="0" applyBorder="0" applyAlignment="0" applyProtection="0"/>
    <xf numFmtId="0" fontId="30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16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/>
    <xf numFmtId="0" fontId="45" fillId="0" borderId="9" applyNumberFormat="0" applyFill="0" applyAlignment="0" applyProtection="0"/>
    <xf numFmtId="0" fontId="38" fillId="0" borderId="4" applyNumberFormat="0" applyFill="0" applyAlignment="0" applyProtection="0"/>
    <xf numFmtId="0" fontId="32" fillId="3" borderId="0" applyNumberFormat="0" applyBorder="0" applyAlignment="0" applyProtection="0"/>
    <xf numFmtId="0" fontId="31" fillId="15" borderId="0" applyNumberFormat="0" applyBorder="0" applyAlignment="0" applyProtection="0"/>
    <xf numFmtId="0" fontId="30" fillId="8" borderId="0" applyNumberFormat="0" applyBorder="0" applyAlignment="0" applyProtection="0"/>
    <xf numFmtId="0" fontId="30" fillId="5" borderId="0" applyNumberFormat="0" applyBorder="0" applyAlignment="0" applyProtection="0"/>
    <xf numFmtId="0" fontId="14" fillId="0" borderId="0"/>
    <xf numFmtId="9" fontId="22" fillId="0" borderId="0" applyFont="0" applyFill="0" applyBorder="0" applyAlignment="0" applyProtection="0"/>
    <xf numFmtId="0" fontId="37" fillId="0" borderId="3" applyNumberFormat="0" applyFill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0" fillId="5" borderId="0" applyNumberFormat="0" applyBorder="0" applyAlignment="0" applyProtection="0"/>
    <xf numFmtId="0" fontId="30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2" fillId="23" borderId="7" applyNumberFormat="0" applyFont="0" applyAlignment="0" applyProtection="0"/>
    <xf numFmtId="0" fontId="44" fillId="0" borderId="0" applyNumberFormat="0" applyFill="0" applyBorder="0" applyAlignment="0" applyProtection="0"/>
    <xf numFmtId="0" fontId="43" fillId="20" borderId="8" applyNumberFormat="0" applyAlignment="0" applyProtection="0"/>
    <xf numFmtId="0" fontId="14" fillId="0" borderId="0"/>
    <xf numFmtId="0" fontId="42" fillId="22" borderId="0" applyNumberFormat="0" applyBorder="0" applyAlignment="0" applyProtection="0"/>
    <xf numFmtId="0" fontId="36" fillId="4" borderId="0" applyNumberFormat="0" applyBorder="0" applyAlignment="0" applyProtection="0"/>
    <xf numFmtId="0" fontId="31" fillId="14" borderId="0" applyNumberFormat="0" applyBorder="0" applyAlignment="0" applyProtection="0"/>
    <xf numFmtId="0" fontId="31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1" fillId="13" borderId="0" applyNumberFormat="0" applyBorder="0" applyAlignment="0" applyProtection="0"/>
    <xf numFmtId="0" fontId="31" fillId="10" borderId="0" applyNumberFormat="0" applyBorder="0" applyAlignment="0" applyProtection="0"/>
    <xf numFmtId="0" fontId="30" fillId="9" borderId="0" applyNumberFormat="0" applyBorder="0" applyAlignment="0" applyProtection="0"/>
    <xf numFmtId="0" fontId="30" fillId="2" borderId="0" applyNumberFormat="0" applyBorder="0" applyAlignment="0" applyProtection="0"/>
    <xf numFmtId="0" fontId="14" fillId="0" borderId="0"/>
    <xf numFmtId="0" fontId="51" fillId="0" borderId="0"/>
    <xf numFmtId="0" fontId="31" fillId="18" borderId="0" applyNumberFormat="0" applyBorder="0" applyAlignment="0" applyProtection="0"/>
    <xf numFmtId="0" fontId="14" fillId="0" borderId="0"/>
    <xf numFmtId="0" fontId="30" fillId="8" borderId="0" applyNumberFormat="0" applyBorder="0" applyAlignment="0" applyProtection="0"/>
    <xf numFmtId="44" fontId="2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9" borderId="0" applyNumberFormat="0" applyBorder="0" applyAlignment="0" applyProtection="0"/>
    <xf numFmtId="0" fontId="40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0" applyNumberFormat="0" applyFill="0" applyBorder="0" applyAlignment="0" applyProtection="0"/>
    <xf numFmtId="0" fontId="14" fillId="0" borderId="0"/>
    <xf numFmtId="0" fontId="39" fillId="0" borderId="0" applyNumberFormat="0" applyFill="0" applyBorder="0" applyAlignment="0" applyProtection="0"/>
    <xf numFmtId="0" fontId="34" fillId="21" borderId="2" applyNumberFormat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0" fillId="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5" applyNumberFormat="0" applyFill="0" applyAlignment="0" applyProtection="0"/>
    <xf numFmtId="0" fontId="33" fillId="20" borderId="1" applyNumberFormat="0" applyAlignment="0" applyProtection="0"/>
    <xf numFmtId="0" fontId="31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1" fillId="0" borderId="0"/>
    <xf numFmtId="0" fontId="41" fillId="0" borderId="6" applyNumberFormat="0" applyFill="0" applyAlignment="0" applyProtection="0"/>
    <xf numFmtId="0" fontId="33" fillId="20" borderId="1" applyNumberFormat="0" applyAlignment="0" applyProtection="0"/>
    <xf numFmtId="0" fontId="31" fillId="13" borderId="0" applyNumberFormat="0" applyBorder="0" applyAlignment="0" applyProtection="0"/>
    <xf numFmtId="0" fontId="30" fillId="7" borderId="0" applyNumberFormat="0" applyBorder="0" applyAlignment="0" applyProtection="0"/>
    <xf numFmtId="0" fontId="11" fillId="0" borderId="0"/>
    <xf numFmtId="0" fontId="40" fillId="7" borderId="1" applyNumberFormat="0" applyAlignment="0" applyProtection="0"/>
    <xf numFmtId="0" fontId="32" fillId="3" borderId="0" applyNumberFormat="0" applyBorder="0" applyAlignment="0" applyProtection="0"/>
    <xf numFmtId="0" fontId="31" fillId="10" borderId="0" applyNumberFormat="0" applyBorder="0" applyAlignment="0" applyProtection="0"/>
    <xf numFmtId="0" fontId="30" fillId="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 applyNumberFormat="0" applyFill="0" applyBorder="0" applyAlignment="0" applyProtection="0"/>
    <xf numFmtId="0" fontId="31" fillId="19" borderId="0" applyNumberFormat="0" applyBorder="0" applyAlignment="0" applyProtection="0"/>
    <xf numFmtId="0" fontId="31" fillId="9" borderId="0" applyNumberFormat="0" applyBorder="0" applyAlignment="0" applyProtection="0"/>
    <xf numFmtId="0" fontId="30" fillId="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 applyNumberFormat="0" applyFill="0" applyBorder="0" applyAlignment="0" applyProtection="0"/>
    <xf numFmtId="0" fontId="39" fillId="0" borderId="5" applyNumberFormat="0" applyFill="0" applyAlignment="0" applyProtection="0"/>
    <xf numFmtId="0" fontId="31" fillId="14" borderId="0" applyNumberFormat="0" applyBorder="0" applyAlignment="0" applyProtection="0"/>
    <xf numFmtId="0" fontId="31" fillId="12" borderId="0" applyNumberFormat="0" applyBorder="0" applyAlignment="0" applyProtection="0"/>
    <xf numFmtId="0" fontId="30" fillId="4" borderId="0" applyNumberFormat="0" applyBorder="0" applyAlignment="0" applyProtection="0"/>
    <xf numFmtId="0" fontId="11" fillId="0" borderId="0"/>
    <xf numFmtId="0" fontId="30" fillId="3" borderId="0" applyNumberFormat="0" applyBorder="0" applyAlignment="0" applyProtection="0"/>
    <xf numFmtId="0" fontId="38" fillId="0" borderId="4" applyNumberFormat="0" applyFill="0" applyAlignment="0" applyProtection="0"/>
    <xf numFmtId="0" fontId="11" fillId="0" borderId="0"/>
    <xf numFmtId="0" fontId="30" fillId="11" borderId="0" applyNumberFormat="0" applyBorder="0" applyAlignment="0" applyProtection="0"/>
    <xf numFmtId="0" fontId="45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37" fillId="0" borderId="3" applyNumberFormat="0" applyFill="0" applyAlignment="0" applyProtection="0"/>
    <xf numFmtId="0" fontId="31" fillId="18" borderId="0" applyNumberFormat="0" applyBorder="0" applyAlignment="0" applyProtection="0"/>
    <xf numFmtId="0" fontId="30" fillId="8" borderId="0" applyNumberFormat="0" applyBorder="0" applyAlignment="0" applyProtection="0"/>
    <xf numFmtId="0" fontId="30" fillId="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2" fillId="0" borderId="0" applyFont="0" applyFill="0" applyBorder="0" applyAlignment="0" applyProtection="0"/>
    <xf numFmtId="0" fontId="36" fillId="4" borderId="0" applyNumberFormat="0" applyBorder="0" applyAlignment="0" applyProtection="0"/>
    <xf numFmtId="0" fontId="31" fillId="17" borderId="0" applyNumberFormat="0" applyBorder="0" applyAlignment="0" applyProtection="0"/>
    <xf numFmtId="0" fontId="30" fillId="5" borderId="0" applyNumberFormat="0" applyBorder="0" applyAlignment="0" applyProtection="0"/>
    <xf numFmtId="0" fontId="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20" borderId="8" applyNumberFormat="0" applyAlignment="0" applyProtection="0"/>
    <xf numFmtId="0" fontId="35" fillId="0" borderId="0" applyNumberFormat="0" applyFill="0" applyBorder="0" applyAlignment="0" applyProtection="0"/>
    <xf numFmtId="0" fontId="31" fillId="16" borderId="0" applyNumberFormat="0" applyBorder="0" applyAlignment="0" applyProtection="0"/>
    <xf numFmtId="0" fontId="30" fillId="10" borderId="0" applyNumberFormat="0" applyBorder="0" applyAlignment="0" applyProtection="0"/>
    <xf numFmtId="0" fontId="11" fillId="0" borderId="0"/>
    <xf numFmtId="0" fontId="31" fillId="15" borderId="0" applyNumberFormat="0" applyBorder="0" applyAlignment="0" applyProtection="0"/>
    <xf numFmtId="0" fontId="11" fillId="0" borderId="0"/>
    <xf numFmtId="0" fontId="22" fillId="23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9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22" borderId="0" applyNumberFormat="0" applyBorder="0" applyAlignment="0" applyProtection="0"/>
    <xf numFmtId="0" fontId="34" fillId="21" borderId="2" applyNumberFormat="0" applyAlignment="0" applyProtection="0"/>
    <xf numFmtId="0" fontId="31" fillId="14" borderId="0" applyNumberFormat="0" applyBorder="0" applyAlignment="0" applyProtection="0"/>
    <xf numFmtId="0" fontId="30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5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5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8" fillId="0" borderId="0"/>
    <xf numFmtId="0" fontId="42" fillId="22" borderId="0" applyNumberFormat="0" applyBorder="0" applyAlignment="0" applyProtection="0"/>
    <xf numFmtId="0" fontId="44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31" fillId="16" borderId="0" applyNumberFormat="0" applyBorder="0" applyAlignment="0" applyProtection="0"/>
    <xf numFmtId="0" fontId="8" fillId="0" borderId="0"/>
    <xf numFmtId="0" fontId="41" fillId="0" borderId="6" applyNumberFormat="0" applyFill="0" applyAlignment="0" applyProtection="0"/>
    <xf numFmtId="0" fontId="52" fillId="0" borderId="0"/>
    <xf numFmtId="0" fontId="31" fillId="13" borderId="0" applyNumberFormat="0" applyBorder="0" applyAlignment="0" applyProtection="0"/>
    <xf numFmtId="0" fontId="38" fillId="0" borderId="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1" fillId="9" borderId="0" applyNumberFormat="0" applyBorder="0" applyAlignment="0" applyProtection="0"/>
    <xf numFmtId="0" fontId="45" fillId="0" borderId="9" applyNumberFormat="0" applyFill="0" applyAlignment="0" applyProtection="0"/>
    <xf numFmtId="0" fontId="8" fillId="0" borderId="0"/>
    <xf numFmtId="0" fontId="30" fillId="5" borderId="0" applyNumberFormat="0" applyBorder="0" applyAlignment="0" applyProtection="0"/>
    <xf numFmtId="0" fontId="8" fillId="0" borderId="0"/>
    <xf numFmtId="0" fontId="43" fillId="20" borderId="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23" borderId="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21" borderId="2" applyNumberFormat="0" applyAlignment="0" applyProtection="0"/>
    <xf numFmtId="9" fontId="22" fillId="0" borderId="0" applyFont="0" applyFill="0" applyBorder="0" applyAlignment="0" applyProtection="0"/>
    <xf numFmtId="0" fontId="31" fillId="1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2" borderId="0" applyNumberFormat="0" applyBorder="0" applyAlignment="0" applyProtection="0"/>
    <xf numFmtId="0" fontId="36" fillId="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6" borderId="0" applyNumberFormat="0" applyBorder="0" applyAlignment="0" applyProtection="0"/>
    <xf numFmtId="0" fontId="31" fillId="14" borderId="0" applyNumberFormat="0" applyBorder="0" applyAlignment="0" applyProtection="0"/>
    <xf numFmtId="0" fontId="4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8" borderId="0" applyNumberFormat="0" applyBorder="0" applyAlignment="0" applyProtection="0"/>
    <xf numFmtId="0" fontId="31" fillId="10" borderId="0" applyNumberFormat="0" applyBorder="0" applyAlignment="0" applyProtection="0"/>
    <xf numFmtId="0" fontId="8" fillId="0" borderId="0"/>
    <xf numFmtId="4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5" borderId="0" applyNumberFormat="0" applyBorder="0" applyAlignment="0" applyProtection="0"/>
    <xf numFmtId="0" fontId="40" fillId="7" borderId="1" applyNumberFormat="0" applyAlignment="0" applyProtection="0"/>
    <xf numFmtId="0" fontId="31" fillId="13" borderId="0" applyNumberFormat="0" applyBorder="0" applyAlignment="0" applyProtection="0"/>
    <xf numFmtId="0" fontId="30" fillId="10" borderId="0" applyNumberFormat="0" applyBorder="0" applyAlignment="0" applyProtection="0"/>
    <xf numFmtId="0" fontId="39" fillId="0" borderId="0" applyNumberFormat="0" applyFill="0" applyBorder="0" applyAlignment="0" applyProtection="0"/>
    <xf numFmtId="0" fontId="31" fillId="18" borderId="0" applyNumberFormat="0" applyBorder="0" applyAlignment="0" applyProtection="0"/>
    <xf numFmtId="0" fontId="30" fillId="9" borderId="0" applyNumberFormat="0" applyBorder="0" applyAlignment="0" applyProtection="0"/>
    <xf numFmtId="0" fontId="30" fillId="8" borderId="0" applyNumberFormat="0" applyBorder="0" applyAlignment="0" applyProtection="0"/>
    <xf numFmtId="0" fontId="31" fillId="17" borderId="0" applyNumberFormat="0" applyBorder="0" applyAlignment="0" applyProtection="0"/>
    <xf numFmtId="0" fontId="39" fillId="0" borderId="5" applyNumberFormat="0" applyFill="0" applyAlignment="0" applyProtection="0"/>
    <xf numFmtId="0" fontId="7" fillId="0" borderId="0"/>
    <xf numFmtId="0" fontId="5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36" fillId="4" borderId="0" applyNumberFormat="0" applyBorder="0" applyAlignment="0" applyProtection="0"/>
    <xf numFmtId="0" fontId="31" fillId="13" borderId="0" applyNumberFormat="0" applyBorder="0" applyAlignment="0" applyProtection="0"/>
    <xf numFmtId="0" fontId="30" fillId="3" borderId="0" applyNumberFormat="0" applyBorder="0" applyAlignment="0" applyProtection="0"/>
    <xf numFmtId="0" fontId="7" fillId="0" borderId="0"/>
    <xf numFmtId="0" fontId="4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0" fillId="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9" applyNumberFormat="0" applyFill="0" applyAlignment="0" applyProtection="0"/>
    <xf numFmtId="44" fontId="22" fillId="0" borderId="0" applyFont="0" applyFill="0" applyBorder="0" applyAlignment="0" applyProtection="0"/>
    <xf numFmtId="0" fontId="31" fillId="9" borderId="0" applyNumberFormat="0" applyBorder="0" applyAlignment="0" applyProtection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 applyNumberFormat="0" applyFill="0" applyBorder="0" applyAlignment="0" applyProtection="0"/>
    <xf numFmtId="0" fontId="34" fillId="21" borderId="2" applyNumberFormat="0" applyAlignment="0" applyProtection="0"/>
    <xf numFmtId="0" fontId="31" fillId="12" borderId="0" applyNumberFormat="0" applyBorder="0" applyAlignment="0" applyProtection="0"/>
    <xf numFmtId="0" fontId="7" fillId="0" borderId="0"/>
    <xf numFmtId="9" fontId="22" fillId="0" borderId="0" applyFont="0" applyFill="0" applyBorder="0" applyAlignment="0" applyProtection="0"/>
    <xf numFmtId="0" fontId="7" fillId="0" borderId="0"/>
    <xf numFmtId="0" fontId="30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20" borderId="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20" borderId="8" applyNumberFormat="0" applyAlignment="0" applyProtection="0"/>
    <xf numFmtId="0" fontId="32" fillId="3" borderId="0" applyNumberFormat="0" applyBorder="0" applyAlignment="0" applyProtection="0"/>
    <xf numFmtId="0" fontId="30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23" borderId="7" applyNumberFormat="0" applyFont="0" applyAlignment="0" applyProtection="0"/>
    <xf numFmtId="0" fontId="31" fillId="19" borderId="0" applyNumberFormat="0" applyBorder="0" applyAlignment="0" applyProtection="0"/>
    <xf numFmtId="0" fontId="30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22" borderId="0" applyNumberFormat="0" applyBorder="0" applyAlignment="0" applyProtection="0"/>
    <xf numFmtId="0" fontId="31" fillId="14" borderId="0" applyNumberFormat="0" applyBorder="0" applyAlignment="0" applyProtection="0"/>
    <xf numFmtId="0" fontId="30" fillId="10" borderId="0" applyNumberFormat="0" applyBorder="0" applyAlignment="0" applyProtection="0"/>
    <xf numFmtId="0" fontId="7" fillId="0" borderId="0"/>
    <xf numFmtId="0" fontId="31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7" borderId="1" applyNumberFormat="0" applyAlignment="0" applyProtection="0"/>
    <xf numFmtId="0" fontId="31" fillId="18" borderId="0" applyNumberFormat="0" applyBorder="0" applyAlignment="0" applyProtection="0"/>
    <xf numFmtId="0" fontId="30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 applyNumberFormat="0" applyFill="0" applyBorder="0" applyAlignment="0" applyProtection="0"/>
    <xf numFmtId="0" fontId="31" fillId="17" borderId="0" applyNumberFormat="0" applyBorder="0" applyAlignment="0" applyProtection="0"/>
    <xf numFmtId="0" fontId="30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6" borderId="0" applyNumberFormat="0" applyBorder="0" applyAlignment="0" applyProtection="0"/>
    <xf numFmtId="0" fontId="7" fillId="0" borderId="0"/>
    <xf numFmtId="0" fontId="7" fillId="0" borderId="0"/>
    <xf numFmtId="0" fontId="3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4" applyNumberFormat="0" applyFill="0" applyAlignment="0" applyProtection="0"/>
    <xf numFmtId="0" fontId="31" fillId="15" borderId="0" applyNumberFormat="0" applyBorder="0" applyAlignment="0" applyProtection="0"/>
    <xf numFmtId="0" fontId="30" fillId="5" borderId="0" applyNumberFormat="0" applyBorder="0" applyAlignment="0" applyProtection="0"/>
    <xf numFmtId="0" fontId="7" fillId="0" borderId="0"/>
    <xf numFmtId="0" fontId="37" fillId="0" borderId="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6" fillId="0" borderId="0"/>
    <xf numFmtId="0" fontId="6" fillId="0" borderId="0"/>
    <xf numFmtId="9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1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20" borderId="8" applyNumberFormat="0" applyAlignment="0" applyProtection="0"/>
    <xf numFmtId="0" fontId="42" fillId="22" borderId="0" applyNumberFormat="0" applyBorder="0" applyAlignment="0" applyProtection="0"/>
    <xf numFmtId="44" fontId="22" fillId="0" borderId="0" applyFont="0" applyFill="0" applyBorder="0" applyAlignment="0" applyProtection="0"/>
    <xf numFmtId="0" fontId="37" fillId="0" borderId="3" applyNumberFormat="0" applyFill="0" applyAlignment="0" applyProtection="0"/>
    <xf numFmtId="0" fontId="30" fillId="5" borderId="0" applyNumberFormat="0" applyBorder="0" applyAlignment="0" applyProtection="0"/>
    <xf numFmtId="0" fontId="36" fillId="4" borderId="0" applyNumberFormat="0" applyBorder="0" applyAlignment="0" applyProtection="0"/>
    <xf numFmtId="0" fontId="31" fillId="13" borderId="0" applyNumberFormat="0" applyBorder="0" applyAlignment="0" applyProtection="0"/>
    <xf numFmtId="0" fontId="30" fillId="8" borderId="0" applyNumberFormat="0" applyBorder="0" applyAlignment="0" applyProtection="0"/>
    <xf numFmtId="0" fontId="31" fillId="19" borderId="0" applyNumberFormat="0" applyBorder="0" applyAlignment="0" applyProtection="0"/>
    <xf numFmtId="0" fontId="30" fillId="11" borderId="0" applyNumberFormat="0" applyBorder="0" applyAlignment="0" applyProtection="0"/>
    <xf numFmtId="0" fontId="41" fillId="0" borderId="6" applyNumberFormat="0" applyFill="0" applyAlignment="0" applyProtection="0"/>
    <xf numFmtId="0" fontId="31" fillId="15" borderId="0" applyNumberFormat="0" applyBorder="0" applyAlignment="0" applyProtection="0"/>
    <xf numFmtId="0" fontId="33" fillId="20" borderId="1" applyNumberFormat="0" applyAlignment="0" applyProtection="0"/>
    <xf numFmtId="0" fontId="31" fillId="14" borderId="0" applyNumberFormat="0" applyBorder="0" applyAlignment="0" applyProtection="0"/>
    <xf numFmtId="0" fontId="45" fillId="0" borderId="9" applyNumberFormat="0" applyFill="0" applyAlignment="0" applyProtection="0"/>
    <xf numFmtId="0" fontId="31" fillId="18" borderId="0" applyNumberFormat="0" applyBorder="0" applyAlignment="0" applyProtection="0"/>
    <xf numFmtId="0" fontId="39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22" fillId="0" borderId="0"/>
    <xf numFmtId="0" fontId="31" fillId="13" borderId="0" applyNumberFormat="0" applyBorder="0" applyAlignment="0" applyProtection="0"/>
    <xf numFmtId="0" fontId="38" fillId="0" borderId="4" applyNumberFormat="0" applyFill="0" applyAlignment="0" applyProtection="0"/>
    <xf numFmtId="0" fontId="31" fillId="17" borderId="0" applyNumberFormat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2" borderId="0" applyNumberFormat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30" fillId="10" borderId="0" applyNumberFormat="0" applyBorder="0" applyAlignment="0" applyProtection="0"/>
    <xf numFmtId="0" fontId="32" fillId="3" borderId="0" applyNumberFormat="0" applyBorder="0" applyAlignment="0" applyProtection="0"/>
    <xf numFmtId="0" fontId="22" fillId="0" borderId="0"/>
    <xf numFmtId="0" fontId="30" fillId="6" borderId="0" applyNumberFormat="0" applyBorder="0" applyAlignment="0" applyProtection="0"/>
    <xf numFmtId="0" fontId="30" fillId="9" borderId="0" applyNumberFormat="0" applyBorder="0" applyAlignment="0" applyProtection="0"/>
    <xf numFmtId="0" fontId="40" fillId="7" borderId="1" applyNumberFormat="0" applyAlignment="0" applyProtection="0"/>
    <xf numFmtId="0" fontId="30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21" borderId="2" applyNumberFormat="0" applyAlignment="0" applyProtection="0"/>
    <xf numFmtId="0" fontId="22" fillId="23" borderId="7" applyNumberFormat="0" applyFont="0" applyAlignment="0" applyProtection="0"/>
    <xf numFmtId="0" fontId="30" fillId="3" borderId="0" applyNumberFormat="0" applyBorder="0" applyAlignment="0" applyProtection="0"/>
    <xf numFmtId="0" fontId="31" fillId="16" borderId="0" applyNumberFormat="0" applyBorder="0" applyAlignment="0" applyProtection="0"/>
    <xf numFmtId="0" fontId="22" fillId="0" borderId="0"/>
    <xf numFmtId="0" fontId="5" fillId="0" borderId="0"/>
    <xf numFmtId="0" fontId="54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6" fillId="0" borderId="0" applyFont="0" applyFill="0" applyBorder="0" applyAlignment="0" applyProtection="0"/>
    <xf numFmtId="0" fontId="4" fillId="0" borderId="0"/>
    <xf numFmtId="0" fontId="59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5" fillId="0" borderId="67" applyNumberFormat="0" applyFill="0" applyAlignment="0" applyProtection="0"/>
    <xf numFmtId="0" fontId="66" fillId="0" borderId="68" applyNumberFormat="0" applyFill="0" applyAlignment="0" applyProtection="0"/>
    <xf numFmtId="0" fontId="67" fillId="0" borderId="69" applyNumberFormat="0" applyFill="0" applyAlignment="0" applyProtection="0"/>
    <xf numFmtId="0" fontId="67" fillId="0" borderId="0" applyNumberFormat="0" applyFill="0" applyBorder="0" applyAlignment="0" applyProtection="0"/>
    <xf numFmtId="0" fontId="68" fillId="35" borderId="0" applyNumberFormat="0" applyBorder="0" applyAlignment="0" applyProtection="0"/>
    <xf numFmtId="0" fontId="69" fillId="36" borderId="0" applyNumberFormat="0" applyBorder="0" applyAlignment="0" applyProtection="0"/>
    <xf numFmtId="0" fontId="70" fillId="37" borderId="0" applyNumberFormat="0" applyBorder="0" applyAlignment="0" applyProtection="0"/>
    <xf numFmtId="0" fontId="71" fillId="38" borderId="70" applyNumberFormat="0" applyAlignment="0" applyProtection="0"/>
    <xf numFmtId="0" fontId="72" fillId="39" borderId="71" applyNumberFormat="0" applyAlignment="0" applyProtection="0"/>
    <xf numFmtId="0" fontId="73" fillId="39" borderId="70" applyNumberFormat="0" applyAlignment="0" applyProtection="0"/>
    <xf numFmtId="0" fontId="74" fillId="0" borderId="72" applyNumberFormat="0" applyFill="0" applyAlignment="0" applyProtection="0"/>
    <xf numFmtId="0" fontId="75" fillId="40" borderId="73" applyNumberFormat="0" applyAlignment="0" applyProtection="0"/>
    <xf numFmtId="0" fontId="76" fillId="0" borderId="0" applyNumberFormat="0" applyFill="0" applyBorder="0" applyAlignment="0" applyProtection="0"/>
    <xf numFmtId="0" fontId="1" fillId="41" borderId="74" applyNumberFormat="0" applyFont="0" applyAlignment="0" applyProtection="0"/>
    <xf numFmtId="0" fontId="77" fillId="0" borderId="0" applyNumberFormat="0" applyFill="0" applyBorder="0" applyAlignment="0" applyProtection="0"/>
    <xf numFmtId="0" fontId="64" fillId="0" borderId="75" applyNumberFormat="0" applyFill="0" applyAlignment="0" applyProtection="0"/>
    <xf numFmtId="0" fontId="78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78" fillId="45" borderId="0" applyNumberFormat="0" applyBorder="0" applyAlignment="0" applyProtection="0"/>
    <xf numFmtId="0" fontId="78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78" fillId="49" borderId="0" applyNumberFormat="0" applyBorder="0" applyAlignment="0" applyProtection="0"/>
    <xf numFmtId="0" fontId="78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78" fillId="53" borderId="0" applyNumberFormat="0" applyBorder="0" applyAlignment="0" applyProtection="0"/>
    <xf numFmtId="0" fontId="78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78" fillId="65" borderId="0" applyNumberFormat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80" fillId="0" borderId="0"/>
  </cellStyleXfs>
  <cellXfs count="688">
    <xf numFmtId="0" fontId="0" fillId="0" borderId="0" xfId="0"/>
    <xf numFmtId="0" fontId="0" fillId="0" borderId="10" xfId="0" applyBorder="1"/>
    <xf numFmtId="0" fontId="0" fillId="0" borderId="11" xfId="0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3" fillId="0" borderId="11" xfId="0" applyFont="1" applyBorder="1"/>
    <xf numFmtId="0" fontId="23" fillId="0" borderId="11" xfId="0" applyFont="1" applyBorder="1" applyAlignment="1">
      <alignment horizontal="center"/>
    </xf>
    <xf numFmtId="164" fontId="22" fillId="0" borderId="11" xfId="28" applyNumberFormat="1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3" fillId="0" borderId="29" xfId="0" applyFont="1" applyBorder="1"/>
    <xf numFmtId="0" fontId="23" fillId="0" borderId="30" xfId="0" applyFont="1" applyBorder="1"/>
    <xf numFmtId="0" fontId="0" fillId="0" borderId="25" xfId="0" applyBorder="1"/>
    <xf numFmtId="0" fontId="0" fillId="0" borderId="11" xfId="0" applyBorder="1"/>
    <xf numFmtId="0" fontId="0" fillId="0" borderId="22" xfId="0" applyBorder="1"/>
    <xf numFmtId="0" fontId="0" fillId="0" borderId="32" xfId="0" applyBorder="1"/>
    <xf numFmtId="0" fontId="0" fillId="0" borderId="33" xfId="0" applyBorder="1"/>
    <xf numFmtId="0" fontId="0" fillId="0" borderId="18" xfId="0" applyBorder="1"/>
    <xf numFmtId="165" fontId="24" fillId="0" borderId="11" xfId="28" applyNumberFormat="1" applyFont="1" applyBorder="1"/>
    <xf numFmtId="0" fontId="0" fillId="0" borderId="0" xfId="0" applyBorder="1"/>
    <xf numFmtId="165" fontId="22" fillId="0" borderId="11" xfId="28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11" xfId="40" applyFont="1" applyBorder="1" applyAlignment="1">
      <alignment horizontal="center"/>
    </xf>
    <xf numFmtId="166" fontId="23" fillId="0" borderId="11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165" fontId="22" fillId="0" borderId="0" xfId="28" applyNumberFormat="1" applyFont="1" applyBorder="1"/>
    <xf numFmtId="0" fontId="24" fillId="0" borderId="0" xfId="0" applyFont="1" applyBorder="1" applyAlignment="1">
      <alignment horizontal="center"/>
    </xf>
    <xf numFmtId="165" fontId="24" fillId="0" borderId="0" xfId="28" applyNumberFormat="1" applyFont="1" applyBorder="1"/>
    <xf numFmtId="2" fontId="23" fillId="0" borderId="11" xfId="0" applyNumberFormat="1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31" xfId="0" applyFont="1" applyBorder="1" applyAlignment="1">
      <alignment horizontal="center"/>
    </xf>
    <xf numFmtId="0" fontId="0" fillId="0" borderId="26" xfId="0" applyBorder="1"/>
    <xf numFmtId="0" fontId="0" fillId="0" borderId="34" xfId="0" applyBorder="1"/>
    <xf numFmtId="0" fontId="24" fillId="0" borderId="33" xfId="0" applyFont="1" applyBorder="1" applyAlignment="1">
      <alignment horizontal="center"/>
    </xf>
    <xf numFmtId="165" fontId="24" fillId="0" borderId="31" xfId="28" applyNumberFormat="1" applyFont="1" applyBorder="1"/>
    <xf numFmtId="165" fontId="22" fillId="0" borderId="31" xfId="28" applyNumberFormat="1" applyBorder="1"/>
    <xf numFmtId="165" fontId="22" fillId="0" borderId="35" xfId="28" applyNumberFormat="1" applyFont="1" applyBorder="1" applyAlignment="1">
      <alignment horizontal="center"/>
    </xf>
    <xf numFmtId="165" fontId="22" fillId="0" borderId="19" xfId="28" applyNumberFormat="1" applyBorder="1"/>
    <xf numFmtId="16" fontId="0" fillId="0" borderId="33" xfId="0" quotePrefix="1" applyNumberFormat="1" applyBorder="1" applyAlignment="1">
      <alignment horizontal="center"/>
    </xf>
    <xf numFmtId="0" fontId="24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 indent="1"/>
    </xf>
    <xf numFmtId="0" fontId="29" fillId="0" borderId="0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4" fillId="0" borderId="11" xfId="0" applyFont="1" applyBorder="1"/>
    <xf numFmtId="165" fontId="24" fillId="0" borderId="11" xfId="28" applyNumberFormat="1" applyFont="1" applyFill="1" applyBorder="1"/>
    <xf numFmtId="0" fontId="24" fillId="0" borderId="0" xfId="0" applyFont="1"/>
    <xf numFmtId="0" fontId="22" fillId="0" borderId="11" xfId="0" applyFont="1" applyBorder="1"/>
    <xf numFmtId="0" fontId="0" fillId="0" borderId="11" xfId="0" applyFill="1" applyBorder="1" applyAlignment="1">
      <alignment horizontal="center"/>
    </xf>
    <xf numFmtId="6" fontId="23" fillId="0" borderId="11" xfId="2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36" xfId="0" applyBorder="1"/>
    <xf numFmtId="0" fontId="0" fillId="0" borderId="37" xfId="0" applyBorder="1"/>
    <xf numFmtId="0" fontId="0" fillId="0" borderId="11" xfId="0" applyFill="1" applyBorder="1"/>
    <xf numFmtId="167" fontId="0" fillId="0" borderId="0" xfId="0" applyNumberFormat="1" applyBorder="1" applyAlignment="1">
      <alignment horizontal="center"/>
    </xf>
    <xf numFmtId="165" fontId="0" fillId="0" borderId="0" xfId="28" applyNumberFormat="1" applyFont="1" applyBorder="1"/>
    <xf numFmtId="6" fontId="0" fillId="0" borderId="0" xfId="0" applyNumberFormat="1" applyBorder="1" applyAlignment="1">
      <alignment horizontal="center"/>
    </xf>
    <xf numFmtId="6" fontId="0" fillId="0" borderId="0" xfId="28" applyNumberFormat="1" applyFont="1" applyBorder="1"/>
    <xf numFmtId="0" fontId="24" fillId="0" borderId="39" xfId="0" applyFont="1" applyBorder="1"/>
    <xf numFmtId="0" fontId="24" fillId="0" borderId="25" xfId="0" applyFont="1" applyBorder="1"/>
    <xf numFmtId="49" fontId="24" fillId="0" borderId="40" xfId="0" applyNumberFormat="1" applyFont="1" applyBorder="1" applyAlignment="1">
      <alignment horizontal="center"/>
    </xf>
    <xf numFmtId="49" fontId="24" fillId="0" borderId="41" xfId="0" applyNumberFormat="1" applyFont="1" applyBorder="1" applyAlignment="1">
      <alignment horizontal="center"/>
    </xf>
    <xf numFmtId="49" fontId="24" fillId="0" borderId="36" xfId="0" applyNumberFormat="1" applyFont="1" applyBorder="1" applyAlignment="1">
      <alignment horizontal="center"/>
    </xf>
    <xf numFmtId="49" fontId="24" fillId="0" borderId="33" xfId="0" applyNumberFormat="1" applyFont="1" applyBorder="1" applyAlignment="1">
      <alignment horizontal="center"/>
    </xf>
    <xf numFmtId="49" fontId="24" fillId="0" borderId="31" xfId="0" applyNumberFormat="1" applyFont="1" applyBorder="1" applyAlignment="1">
      <alignment horizontal="center"/>
    </xf>
    <xf numFmtId="49" fontId="24" fillId="0" borderId="37" xfId="0" applyNumberFormat="1" applyFont="1" applyBorder="1" applyAlignment="1">
      <alignment horizontal="center"/>
    </xf>
    <xf numFmtId="49" fontId="24" fillId="0" borderId="18" xfId="0" applyNumberFormat="1" applyFont="1" applyBorder="1" applyAlignment="1">
      <alignment horizontal="center"/>
    </xf>
    <xf numFmtId="49" fontId="24" fillId="0" borderId="19" xfId="0" applyNumberFormat="1" applyFont="1" applyBorder="1" applyAlignment="1">
      <alignment horizontal="center"/>
    </xf>
    <xf numFmtId="49" fontId="24" fillId="0" borderId="38" xfId="0" applyNumberFormat="1" applyFont="1" applyBorder="1" applyAlignment="1">
      <alignment horizontal="center"/>
    </xf>
    <xf numFmtId="165" fontId="0" fillId="0" borderId="11" xfId="0" applyNumberFormat="1" applyBorder="1"/>
    <xf numFmtId="165" fontId="22" fillId="0" borderId="11" xfId="28" applyNumberFormat="1" applyBorder="1" applyAlignment="1">
      <alignment horizontal="left"/>
    </xf>
    <xf numFmtId="0" fontId="0" fillId="0" borderId="11" xfId="0" applyBorder="1" applyAlignment="1"/>
    <xf numFmtId="6" fontId="23" fillId="0" borderId="11" xfId="0" applyNumberFormat="1" applyFont="1" applyBorder="1" applyAlignment="1"/>
    <xf numFmtId="0" fontId="24" fillId="0" borderId="11" xfId="0" applyFont="1" applyFill="1" applyBorder="1"/>
    <xf numFmtId="0" fontId="23" fillId="0" borderId="11" xfId="0" applyFont="1" applyFill="1" applyBorder="1" applyAlignment="1">
      <alignment vertical="center" textRotation="90"/>
    </xf>
    <xf numFmtId="0" fontId="23" fillId="0" borderId="11" xfId="0" applyFont="1" applyFill="1" applyBorder="1" applyAlignment="1">
      <alignment horizontal="center" vertical="center" textRotation="90"/>
    </xf>
    <xf numFmtId="0" fontId="0" fillId="0" borderId="33" xfId="0" quotePrefix="1" applyNumberFormat="1" applyBorder="1" applyAlignment="1">
      <alignment horizontal="center"/>
    </xf>
    <xf numFmtId="0" fontId="23" fillId="0" borderId="0" xfId="0" applyFont="1" applyBorder="1" applyAlignment="1"/>
    <xf numFmtId="0" fontId="29" fillId="0" borderId="0" xfId="0" applyFont="1" applyBorder="1" applyAlignment="1"/>
    <xf numFmtId="0" fontId="0" fillId="0" borderId="0" xfId="0" applyBorder="1" applyAlignment="1"/>
    <xf numFmtId="168" fontId="0" fillId="0" borderId="31" xfId="28" applyNumberFormat="1" applyFont="1" applyBorder="1"/>
    <xf numFmtId="168" fontId="0" fillId="0" borderId="19" xfId="28" applyNumberFormat="1" applyFont="1" applyBorder="1"/>
    <xf numFmtId="0" fontId="47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26" fillId="0" borderId="0" xfId="0" applyFont="1" applyAlignment="1"/>
    <xf numFmtId="0" fontId="0" fillId="0" borderId="43" xfId="0" applyBorder="1"/>
    <xf numFmtId="0" fontId="23" fillId="0" borderId="44" xfId="0" applyFont="1" applyBorder="1" applyAlignment="1">
      <alignment horizontal="center"/>
    </xf>
    <xf numFmtId="166" fontId="23" fillId="0" borderId="45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66" fontId="0" fillId="0" borderId="45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23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46" xfId="0" applyNumberFormat="1" applyBorder="1" applyAlignment="1">
      <alignment horizontal="center"/>
    </xf>
    <xf numFmtId="166" fontId="0" fillId="0" borderId="46" xfId="0" applyNumberFormat="1" applyBorder="1" applyAlignment="1">
      <alignment horizontal="center"/>
    </xf>
    <xf numFmtId="0" fontId="0" fillId="0" borderId="46" xfId="0" applyBorder="1"/>
    <xf numFmtId="0" fontId="0" fillId="0" borderId="13" xfId="0" applyBorder="1"/>
    <xf numFmtId="0" fontId="23" fillId="0" borderId="47" xfId="0" applyFont="1" applyBorder="1"/>
    <xf numFmtId="0" fontId="26" fillId="0" borderId="42" xfId="0" applyFont="1" applyBorder="1" applyAlignment="1">
      <alignment horizontal="center"/>
    </xf>
    <xf numFmtId="0" fontId="50" fillId="0" borderId="0" xfId="0" applyFont="1"/>
    <xf numFmtId="165" fontId="0" fillId="0" borderId="0" xfId="28" applyNumberFormat="1" applyFont="1"/>
    <xf numFmtId="6" fontId="0" fillId="0" borderId="11" xfId="28" applyNumberFormat="1" applyFont="1" applyBorder="1"/>
    <xf numFmtId="0" fontId="22" fillId="0" borderId="12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22" fillId="0" borderId="1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2" fillId="0" borderId="11" xfId="669" applyBorder="1"/>
    <xf numFmtId="165" fontId="22" fillId="0" borderId="11" xfId="697" applyNumberFormat="1" applyFont="1" applyBorder="1" applyAlignment="1">
      <alignment horizontal="left"/>
    </xf>
    <xf numFmtId="0" fontId="22" fillId="0" borderId="11" xfId="669" applyBorder="1"/>
    <xf numFmtId="165" fontId="22" fillId="0" borderId="11" xfId="697" applyNumberFormat="1" applyFont="1" applyBorder="1" applyAlignment="1">
      <alignment horizontal="left"/>
    </xf>
    <xf numFmtId="0" fontId="22" fillId="0" borderId="11" xfId="669" applyFill="1" applyBorder="1"/>
    <xf numFmtId="0" fontId="0" fillId="0" borderId="0" xfId="0" applyBorder="1" applyAlignment="1">
      <alignment horizontal="center"/>
    </xf>
    <xf numFmtId="0" fontId="22" fillId="0" borderId="0" xfId="0" applyFont="1"/>
    <xf numFmtId="0" fontId="22" fillId="0" borderId="11" xfId="0" applyFont="1" applyFill="1" applyBorder="1"/>
    <xf numFmtId="0" fontId="22" fillId="0" borderId="11" xfId="0" applyFont="1" applyFill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2" fillId="0" borderId="10" xfId="0" applyFont="1" applyBorder="1"/>
    <xf numFmtId="0" fontId="22" fillId="0" borderId="13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1" xfId="0" applyBorder="1" applyAlignment="1">
      <alignment horizontal="center"/>
    </xf>
    <xf numFmtId="165" fontId="22" fillId="0" borderId="11" xfId="7892" applyNumberFormat="1" applyFont="1" applyFill="1" applyBorder="1" applyAlignment="1">
      <alignment horizontal="left"/>
    </xf>
    <xf numFmtId="0" fontId="22" fillId="0" borderId="11" xfId="7894" applyFont="1" applyFill="1" applyBorder="1"/>
    <xf numFmtId="0" fontId="22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23" fillId="0" borderId="66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2" fillId="0" borderId="66" xfId="0" applyFont="1" applyBorder="1"/>
    <xf numFmtId="0" fontId="22" fillId="0" borderId="34" xfId="0" applyFont="1" applyBorder="1"/>
    <xf numFmtId="0" fontId="22" fillId="0" borderId="17" xfId="0" applyFont="1" applyBorder="1"/>
    <xf numFmtId="0" fontId="22" fillId="0" borderId="55" xfId="0" applyFont="1" applyBorder="1"/>
    <xf numFmtId="0" fontId="22" fillId="0" borderId="0" xfId="0" applyFont="1" applyBorder="1"/>
    <xf numFmtId="0" fontId="23" fillId="0" borderId="11" xfId="0" applyFont="1" applyBorder="1" applyAlignment="1">
      <alignment horizontal="center"/>
    </xf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1" xfId="0" applyBorder="1" applyAlignment="1"/>
    <xf numFmtId="0" fontId="22" fillId="0" borderId="12" xfId="0" applyFont="1" applyFill="1" applyBorder="1" applyAlignment="1">
      <alignment horizontal="center"/>
    </xf>
    <xf numFmtId="9" fontId="0" fillId="0" borderId="0" xfId="0" applyNumberFormat="1" applyBorder="1"/>
    <xf numFmtId="10" fontId="0" fillId="0" borderId="0" xfId="0" applyNumberForma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65" fontId="22" fillId="0" borderId="11" xfId="28" applyNumberFormat="1" applyFont="1" applyFill="1" applyBorder="1" applyAlignment="1">
      <alignment horizontal="left"/>
    </xf>
    <xf numFmtId="165" fontId="22" fillId="0" borderId="11" xfId="28" applyNumberFormat="1" applyFont="1" applyFill="1" applyBorder="1"/>
    <xf numFmtId="0" fontId="22" fillId="0" borderId="0" xfId="0" applyFont="1" applyFill="1" applyBorder="1"/>
    <xf numFmtId="167" fontId="22" fillId="0" borderId="11" xfId="0" applyNumberFormat="1" applyFont="1" applyFill="1" applyBorder="1" applyAlignment="1">
      <alignment horizontal="center"/>
    </xf>
    <xf numFmtId="165" fontId="22" fillId="0" borderId="11" xfId="697" applyNumberFormat="1" applyFont="1" applyFill="1" applyBorder="1" applyAlignment="1">
      <alignment horizontal="left"/>
    </xf>
    <xf numFmtId="14" fontId="0" fillId="0" borderId="20" xfId="0" applyNumberFormat="1" applyFill="1" applyBorder="1" applyAlignment="1">
      <alignment horizontal="center"/>
    </xf>
    <xf numFmtId="0" fontId="0" fillId="0" borderId="0" xfId="0" applyFill="1"/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22" fillId="0" borderId="20" xfId="0" applyFont="1" applyFill="1" applyBorder="1"/>
    <xf numFmtId="0" fontId="22" fillId="0" borderId="20" xfId="7894" applyFont="1" applyFill="1" applyBorder="1"/>
    <xf numFmtId="49" fontId="22" fillId="0" borderId="11" xfId="0" applyNumberFormat="1" applyFont="1" applyFill="1" applyBorder="1"/>
    <xf numFmtId="14" fontId="0" fillId="0" borderId="11" xfId="0" applyNumberFormat="1" applyBorder="1" applyAlignment="1">
      <alignment horizontal="center"/>
    </xf>
    <xf numFmtId="14" fontId="0" fillId="0" borderId="11" xfId="0" applyNumberFormat="1" applyFill="1" applyBorder="1" applyAlignment="1">
      <alignment horizontal="center"/>
    </xf>
    <xf numFmtId="165" fontId="0" fillId="0" borderId="0" xfId="28" applyNumberFormat="1" applyFont="1" applyAlignment="1">
      <alignment horizontal="center"/>
    </xf>
    <xf numFmtId="165" fontId="22" fillId="0" borderId="0" xfId="28" applyNumberFormat="1" applyFont="1" applyAlignment="1">
      <alignment horizontal="center"/>
    </xf>
    <xf numFmtId="166" fontId="2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70" fontId="0" fillId="0" borderId="0" xfId="58194" applyNumberFormat="1" applyFont="1"/>
    <xf numFmtId="170" fontId="0" fillId="0" borderId="0" xfId="58194" applyNumberFormat="1" applyFont="1" applyBorder="1"/>
    <xf numFmtId="0" fontId="58" fillId="0" borderId="0" xfId="0" applyFont="1"/>
    <xf numFmtId="170" fontId="0" fillId="29" borderId="17" xfId="0" applyNumberFormat="1" applyFill="1" applyBorder="1"/>
    <xf numFmtId="170" fontId="0" fillId="0" borderId="0" xfId="0" applyNumberFormat="1"/>
    <xf numFmtId="170" fontId="23" fillId="28" borderId="17" xfId="58194" applyNumberFormat="1" applyFont="1" applyFill="1" applyBorder="1"/>
    <xf numFmtId="0" fontId="22" fillId="0" borderId="12" xfId="0" applyFont="1" applyFill="1" applyBorder="1"/>
    <xf numFmtId="0" fontId="0" fillId="0" borderId="0" xfId="0" applyBorder="1" applyAlignment="1">
      <alignment horizontal="center"/>
    </xf>
    <xf numFmtId="171" fontId="22" fillId="0" borderId="12" xfId="0" applyNumberFormat="1" applyFont="1" applyFill="1" applyBorder="1"/>
    <xf numFmtId="42" fontId="22" fillId="0" borderId="11" xfId="28" applyNumberFormat="1" applyFont="1" applyFill="1" applyBorder="1"/>
    <xf numFmtId="165" fontId="22" fillId="0" borderId="0" xfId="28" applyNumberFormat="1" applyFont="1" applyFill="1" applyBorder="1"/>
    <xf numFmtId="49" fontId="22" fillId="0" borderId="0" xfId="0" applyNumberFormat="1" applyFont="1" applyFill="1" applyBorder="1"/>
    <xf numFmtId="171" fontId="22" fillId="0" borderId="0" xfId="0" applyNumberFormat="1" applyFont="1" applyFill="1" applyBorder="1"/>
    <xf numFmtId="0" fontId="22" fillId="0" borderId="0" xfId="0" applyFont="1" applyFill="1" applyBorder="1" applyAlignment="1">
      <alignment horizontal="center"/>
    </xf>
    <xf numFmtId="167" fontId="22" fillId="0" borderId="0" xfId="0" applyNumberFormat="1" applyFont="1" applyFill="1" applyBorder="1" applyAlignment="1">
      <alignment horizontal="center"/>
    </xf>
    <xf numFmtId="165" fontId="22" fillId="0" borderId="0" xfId="28" applyNumberFormat="1" applyFont="1" applyFill="1" applyBorder="1" applyAlignment="1">
      <alignment horizontal="left"/>
    </xf>
    <xf numFmtId="0" fontId="23" fillId="0" borderId="11" xfId="0" applyFont="1" applyBorder="1" applyAlignment="1">
      <alignment horizontal="left"/>
    </xf>
    <xf numFmtId="171" fontId="22" fillId="0" borderId="11" xfId="0" applyNumberFormat="1" applyFont="1" applyFill="1" applyBorder="1"/>
    <xf numFmtId="0" fontId="22" fillId="28" borderId="0" xfId="0" applyFont="1" applyFill="1"/>
    <xf numFmtId="49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 applyAlignment="1">
      <alignment horizontal="left"/>
    </xf>
    <xf numFmtId="49" fontId="22" fillId="0" borderId="11" xfId="0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165" fontId="0" fillId="0" borderId="0" xfId="28" applyNumberFormat="1" applyFont="1" applyBorder="1" applyAlignment="1">
      <alignment horizontal="left"/>
    </xf>
    <xf numFmtId="0" fontId="0" fillId="30" borderId="0" xfId="0" applyFill="1"/>
    <xf numFmtId="0" fontId="0" fillId="0" borderId="0" xfId="0" applyFill="1" applyBorder="1" applyAlignment="1">
      <alignment horizontal="left"/>
    </xf>
    <xf numFmtId="0" fontId="55" fillId="0" borderId="20" xfId="58195" applyFont="1" applyFill="1" applyBorder="1" applyAlignment="1">
      <alignment wrapText="1"/>
    </xf>
    <xf numFmtId="0" fontId="55" fillId="0" borderId="11" xfId="58195" applyFont="1" applyFill="1" applyBorder="1" applyAlignment="1">
      <alignment wrapText="1"/>
    </xf>
    <xf numFmtId="0" fontId="55" fillId="0" borderId="12" xfId="58195" applyFont="1" applyFill="1" applyBorder="1" applyAlignment="1">
      <alignment wrapText="1"/>
    </xf>
    <xf numFmtId="171" fontId="55" fillId="0" borderId="12" xfId="58195" applyNumberFormat="1" applyFont="1" applyFill="1" applyBorder="1" applyAlignment="1">
      <alignment wrapText="1"/>
    </xf>
    <xf numFmtId="171" fontId="55" fillId="0" borderId="12" xfId="58195" applyNumberFormat="1" applyFont="1" applyFill="1" applyBorder="1" applyAlignment="1">
      <alignment horizontal="left" wrapText="1"/>
    </xf>
    <xf numFmtId="0" fontId="55" fillId="0" borderId="12" xfId="58195" applyFont="1" applyFill="1" applyBorder="1" applyAlignment="1">
      <alignment horizontal="center" wrapText="1"/>
    </xf>
    <xf numFmtId="0" fontId="55" fillId="0" borderId="11" xfId="58195" applyFont="1" applyFill="1" applyBorder="1" applyAlignment="1">
      <alignment horizontal="center" wrapText="1"/>
    </xf>
    <xf numFmtId="165" fontId="55" fillId="0" borderId="11" xfId="58197" applyNumberFormat="1" applyFont="1" applyFill="1" applyBorder="1" applyAlignment="1">
      <alignment wrapText="1"/>
    </xf>
    <xf numFmtId="171" fontId="60" fillId="0" borderId="12" xfId="58195" applyNumberFormat="1" applyFont="1" applyFill="1" applyBorder="1" applyAlignment="1">
      <alignment horizontal="right"/>
    </xf>
    <xf numFmtId="169" fontId="60" fillId="0" borderId="12" xfId="58195" applyNumberFormat="1" applyFont="1" applyFill="1" applyBorder="1" applyAlignment="1">
      <alignment horizontal="left"/>
    </xf>
    <xf numFmtId="171" fontId="55" fillId="0" borderId="11" xfId="58195" applyNumberFormat="1" applyFont="1" applyFill="1" applyBorder="1" applyAlignment="1">
      <alignment wrapText="1"/>
    </xf>
    <xf numFmtId="171" fontId="55" fillId="0" borderId="11" xfId="58195" applyNumberFormat="1" applyFont="1" applyFill="1" applyBorder="1" applyAlignment="1">
      <alignment horizontal="left" wrapText="1"/>
    </xf>
    <xf numFmtId="171" fontId="60" fillId="0" borderId="11" xfId="58195" applyNumberFormat="1" applyFont="1" applyFill="1" applyBorder="1" applyAlignment="1">
      <alignment horizontal="right"/>
    </xf>
    <xf numFmtId="169" fontId="60" fillId="0" borderId="11" xfId="58195" applyNumberFormat="1" applyFont="1" applyFill="1" applyBorder="1" applyAlignment="1">
      <alignment horizontal="left"/>
    </xf>
    <xf numFmtId="171" fontId="57" fillId="0" borderId="11" xfId="58195" applyNumberFormat="1" applyFont="1" applyFill="1" applyBorder="1" applyAlignment="1">
      <alignment horizontal="right"/>
    </xf>
    <xf numFmtId="169" fontId="57" fillId="0" borderId="11" xfId="58195" applyNumberFormat="1" applyFont="1" applyFill="1" applyBorder="1" applyAlignment="1">
      <alignment horizontal="left"/>
    </xf>
    <xf numFmtId="0" fontId="23" fillId="0" borderId="11" xfId="0" applyFont="1" applyBorder="1" applyAlignment="1">
      <alignment horizontal="center"/>
    </xf>
    <xf numFmtId="167" fontId="0" fillId="0" borderId="11" xfId="0" applyNumberFormat="1" applyBorder="1" applyAlignment="1">
      <alignment horizontal="left"/>
    </xf>
    <xf numFmtId="167" fontId="0" fillId="0" borderId="0" xfId="0" applyNumberFormat="1" applyBorder="1" applyAlignment="1">
      <alignment horizontal="left"/>
    </xf>
    <xf numFmtId="0" fontId="22" fillId="0" borderId="11" xfId="0" applyFont="1" applyFill="1" applyBorder="1" applyAlignment="1">
      <alignment vertical="top"/>
    </xf>
    <xf numFmtId="165" fontId="22" fillId="0" borderId="11" xfId="28" applyNumberFormat="1" applyFont="1" applyFill="1" applyBorder="1" applyAlignment="1">
      <alignment vertical="top"/>
    </xf>
    <xf numFmtId="0" fontId="62" fillId="0" borderId="11" xfId="0" applyFont="1" applyFill="1" applyBorder="1" applyAlignment="1">
      <alignment vertical="top"/>
    </xf>
    <xf numFmtId="165" fontId="62" fillId="0" borderId="11" xfId="28" applyNumberFormat="1" applyFont="1" applyFill="1" applyBorder="1" applyAlignment="1">
      <alignment vertical="top"/>
    </xf>
    <xf numFmtId="0" fontId="23" fillId="0" borderId="11" xfId="0" applyFont="1" applyFill="1" applyBorder="1" applyAlignment="1">
      <alignment vertical="top"/>
    </xf>
    <xf numFmtId="0" fontId="26" fillId="0" borderId="11" xfId="0" applyFont="1" applyFill="1" applyBorder="1" applyAlignment="1">
      <alignment vertical="top"/>
    </xf>
    <xf numFmtId="165" fontId="55" fillId="0" borderId="11" xfId="28" applyNumberFormat="1" applyFont="1" applyFill="1" applyBorder="1" applyAlignment="1">
      <alignment wrapText="1"/>
    </xf>
    <xf numFmtId="165" fontId="22" fillId="0" borderId="11" xfId="28" applyNumberFormat="1" applyFont="1" applyFill="1" applyBorder="1" applyAlignment="1"/>
    <xf numFmtId="0" fontId="22" fillId="0" borderId="20" xfId="0" applyFont="1" applyFill="1" applyBorder="1" applyAlignment="1">
      <alignment vertical="top" wrapText="1"/>
    </xf>
    <xf numFmtId="0" fontId="22" fillId="0" borderId="20" xfId="0" applyFont="1" applyFill="1" applyBorder="1" applyAlignment="1">
      <alignment horizontal="left" vertical="top" wrapText="1"/>
    </xf>
    <xf numFmtId="0" fontId="55" fillId="0" borderId="20" xfId="296" applyFont="1" applyFill="1" applyBorder="1" applyAlignment="1">
      <alignment vertical="top" wrapText="1"/>
    </xf>
    <xf numFmtId="15" fontId="22" fillId="0" borderId="12" xfId="0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296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horizontal="center" vertical="top"/>
    </xf>
    <xf numFmtId="0" fontId="55" fillId="0" borderId="12" xfId="296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vertical="top" wrapText="1"/>
    </xf>
    <xf numFmtId="0" fontId="55" fillId="0" borderId="11" xfId="296" applyFont="1" applyFill="1" applyBorder="1" applyAlignment="1">
      <alignment vertical="top" wrapText="1"/>
    </xf>
    <xf numFmtId="0" fontId="22" fillId="0" borderId="11" xfId="0" applyFont="1" applyFill="1" applyBorder="1" applyAlignment="1">
      <alignment horizontal="left" vertical="top" wrapText="1"/>
    </xf>
    <xf numFmtId="15" fontId="22" fillId="0" borderId="11" xfId="0" applyNumberFormat="1" applyFont="1" applyFill="1" applyBorder="1" applyAlignment="1">
      <alignment horizontal="center" vertical="top" wrapText="1"/>
    </xf>
    <xf numFmtId="0" fontId="55" fillId="0" borderId="11" xfId="296" applyFont="1" applyFill="1" applyBorder="1" applyAlignment="1">
      <alignment horizontal="center" vertical="top" wrapText="1"/>
    </xf>
    <xf numFmtId="171" fontId="22" fillId="0" borderId="12" xfId="0" applyNumberFormat="1" applyFont="1" applyFill="1" applyBorder="1" applyAlignment="1">
      <alignment horizontal="right" vertical="top" wrapText="1"/>
    </xf>
    <xf numFmtId="15" fontId="22" fillId="0" borderId="12" xfId="0" applyNumberFormat="1" applyFont="1" applyFill="1" applyBorder="1" applyAlignment="1">
      <alignment vertical="top" wrapText="1"/>
    </xf>
    <xf numFmtId="0" fontId="63" fillId="0" borderId="11" xfId="296" applyFont="1" applyFill="1" applyBorder="1" applyAlignment="1">
      <alignment vertical="top" wrapText="1"/>
    </xf>
    <xf numFmtId="171" fontId="55" fillId="0" borderId="12" xfId="296" applyNumberFormat="1" applyFont="1" applyFill="1" applyBorder="1" applyAlignment="1">
      <alignment horizontal="right" vertical="top" wrapText="1"/>
    </xf>
    <xf numFmtId="0" fontId="3" fillId="0" borderId="12" xfId="296" applyFont="1" applyFill="1" applyBorder="1" applyAlignment="1">
      <alignment vertical="top" wrapText="1"/>
    </xf>
    <xf numFmtId="0" fontId="22" fillId="0" borderId="12" xfId="0" applyFont="1" applyFill="1" applyBorder="1" applyAlignment="1">
      <alignment vertical="top"/>
    </xf>
    <xf numFmtId="171" fontId="60" fillId="0" borderId="12" xfId="296" applyNumberFormat="1" applyFont="1" applyFill="1" applyBorder="1" applyAlignment="1">
      <alignment horizontal="right" vertical="top"/>
    </xf>
    <xf numFmtId="0" fontId="22" fillId="0" borderId="11" xfId="296" applyFont="1" applyFill="1" applyBorder="1" applyAlignment="1">
      <alignment vertical="top" wrapText="1"/>
    </xf>
    <xf numFmtId="0" fontId="22" fillId="0" borderId="12" xfId="296" applyFont="1" applyFill="1" applyBorder="1" applyAlignment="1">
      <alignment vertical="top" wrapText="1"/>
    </xf>
    <xf numFmtId="0" fontId="3" fillId="0" borderId="11" xfId="296" applyFont="1" applyFill="1" applyBorder="1" applyAlignment="1">
      <alignment vertical="top" wrapText="1"/>
    </xf>
    <xf numFmtId="171" fontId="55" fillId="0" borderId="11" xfId="296" applyNumberFormat="1" applyFont="1" applyFill="1" applyBorder="1" applyAlignment="1">
      <alignment horizontal="right" vertical="top" wrapText="1"/>
    </xf>
    <xf numFmtId="171" fontId="22" fillId="0" borderId="11" xfId="0" applyNumberFormat="1" applyFont="1" applyFill="1" applyBorder="1" applyAlignment="1">
      <alignment horizontal="right" vertical="top" wrapText="1"/>
    </xf>
    <xf numFmtId="15" fontId="22" fillId="0" borderId="11" xfId="0" applyNumberFormat="1" applyFont="1" applyFill="1" applyBorder="1" applyAlignment="1">
      <alignment vertical="top" wrapText="1"/>
    </xf>
    <xf numFmtId="171" fontId="60" fillId="0" borderId="11" xfId="296" applyNumberFormat="1" applyFont="1" applyFill="1" applyBorder="1" applyAlignment="1">
      <alignment horizontal="right" vertical="top"/>
    </xf>
    <xf numFmtId="0" fontId="22" fillId="0" borderId="11" xfId="296" applyFont="1" applyFill="1" applyBorder="1" applyAlignment="1">
      <alignment horizontal="center" vertical="top" wrapText="1"/>
    </xf>
    <xf numFmtId="171" fontId="22" fillId="0" borderId="11" xfId="296" applyNumberFormat="1" applyFont="1" applyFill="1" applyBorder="1" applyAlignment="1">
      <alignment horizontal="right" vertical="top"/>
    </xf>
    <xf numFmtId="0" fontId="22" fillId="0" borderId="11" xfId="0" applyFont="1" applyFill="1" applyBorder="1" applyAlignment="1">
      <alignment horizontal="center" vertical="top" wrapText="1"/>
    </xf>
    <xf numFmtId="165" fontId="22" fillId="0" borderId="11" xfId="28" applyNumberFormat="1" applyFill="1" applyBorder="1" applyAlignment="1">
      <alignment horizontal="left"/>
    </xf>
    <xf numFmtId="165" fontId="0" fillId="0" borderId="11" xfId="0" applyNumberFormat="1" applyFill="1" applyBorder="1"/>
    <xf numFmtId="0" fontId="24" fillId="0" borderId="0" xfId="0" applyFont="1" applyFill="1"/>
    <xf numFmtId="0" fontId="0" fillId="0" borderId="0" xfId="0" applyFill="1" applyBorder="1"/>
    <xf numFmtId="0" fontId="0" fillId="0" borderId="12" xfId="0" applyFill="1" applyBorder="1" applyAlignment="1">
      <alignment horizontal="center"/>
    </xf>
    <xf numFmtId="165" fontId="22" fillId="0" borderId="34" xfId="28" applyNumberFormat="1" applyFont="1" applyBorder="1" applyAlignment="1">
      <alignment horizontal="right"/>
    </xf>
    <xf numFmtId="0" fontId="23" fillId="0" borderId="0" xfId="0" applyFont="1"/>
    <xf numFmtId="0" fontId="0" fillId="0" borderId="37" xfId="0" applyFill="1" applyBorder="1"/>
    <xf numFmtId="0" fontId="22" fillId="0" borderId="66" xfId="0" applyFont="1" applyFill="1" applyBorder="1"/>
    <xf numFmtId="0" fontId="22" fillId="0" borderId="34" xfId="0" applyFont="1" applyFill="1" applyBorder="1"/>
    <xf numFmtId="165" fontId="22" fillId="0" borderId="34" xfId="28" applyNumberFormat="1" applyFont="1" applyFill="1" applyBorder="1" applyAlignment="1">
      <alignment horizontal="right"/>
    </xf>
    <xf numFmtId="165" fontId="0" fillId="0" borderId="34" xfId="28" applyNumberFormat="1" applyFont="1" applyFill="1" applyBorder="1"/>
    <xf numFmtId="0" fontId="0" fillId="0" borderId="20" xfId="0" applyFill="1" applyBorder="1" applyAlignment="1">
      <alignment horizontal="center"/>
    </xf>
    <xf numFmtId="164" fontId="22" fillId="0" borderId="11" xfId="28" applyNumberFormat="1" applyFont="1" applyFill="1" applyBorder="1" applyAlignment="1">
      <alignment horizontal="center"/>
    </xf>
    <xf numFmtId="0" fontId="0" fillId="0" borderId="11" xfId="0" applyFill="1" applyBorder="1" applyAlignment="1"/>
    <xf numFmtId="6" fontId="23" fillId="0" borderId="11" xfId="0" applyNumberFormat="1" applyFont="1" applyFill="1" applyBorder="1" applyAlignment="1"/>
    <xf numFmtId="0" fontId="0" fillId="0" borderId="51" xfId="0" applyFill="1" applyBorder="1" applyAlignment="1">
      <alignment horizontal="center"/>
    </xf>
    <xf numFmtId="0" fontId="23" fillId="31" borderId="12" xfId="0" applyFont="1" applyFill="1" applyBorder="1" applyAlignment="1">
      <alignment horizontal="center"/>
    </xf>
    <xf numFmtId="49" fontId="22" fillId="0" borderId="12" xfId="0" applyNumberFormat="1" applyFont="1" applyFill="1" applyBorder="1" applyAlignment="1">
      <alignment horizontal="center"/>
    </xf>
    <xf numFmtId="49" fontId="22" fillId="0" borderId="11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171" fontId="57" fillId="0" borderId="12" xfId="58195" applyNumberFormat="1" applyFont="1" applyFill="1" applyBorder="1" applyAlignment="1">
      <alignment horizontal="right"/>
    </xf>
    <xf numFmtId="171" fontId="22" fillId="0" borderId="11" xfId="0" applyNumberFormat="1" applyFont="1" applyFill="1" applyBorder="1" applyAlignment="1">
      <alignment horizontal="right" vertical="top"/>
    </xf>
    <xf numFmtId="169" fontId="57" fillId="0" borderId="12" xfId="58195" applyNumberFormat="1" applyFont="1" applyFill="1" applyBorder="1" applyAlignment="1">
      <alignment horizontal="left"/>
    </xf>
    <xf numFmtId="14" fontId="22" fillId="0" borderId="11" xfId="0" applyNumberFormat="1" applyFont="1" applyFill="1" applyBorder="1" applyAlignment="1">
      <alignment vertical="top" wrapText="1"/>
    </xf>
    <xf numFmtId="0" fontId="22" fillId="0" borderId="20" xfId="0" applyFont="1" applyFill="1" applyBorder="1" applyAlignment="1">
      <alignment horizontal="left"/>
    </xf>
    <xf numFmtId="0" fontId="22" fillId="0" borderId="20" xfId="296" applyFont="1" applyFill="1" applyBorder="1" applyAlignment="1">
      <alignment vertical="top" wrapText="1"/>
    </xf>
    <xf numFmtId="0" fontId="55" fillId="0" borderId="0" xfId="58195" applyFont="1" applyFill="1" applyBorder="1" applyAlignment="1">
      <alignment wrapText="1"/>
    </xf>
    <xf numFmtId="0" fontId="22" fillId="0" borderId="0" xfId="0" applyFont="1" applyFill="1" applyBorder="1" applyAlignment="1">
      <alignment vertical="top"/>
    </xf>
    <xf numFmtId="0" fontId="55" fillId="0" borderId="11" xfId="58195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/>
    </xf>
    <xf numFmtId="0" fontId="55" fillId="0" borderId="11" xfId="0" applyFont="1" applyFill="1" applyBorder="1" applyAlignment="1">
      <alignment wrapText="1"/>
    </xf>
    <xf numFmtId="0" fontId="55" fillId="0" borderId="11" xfId="0" applyFont="1" applyFill="1" applyBorder="1" applyAlignment="1">
      <alignment horizontal="left" wrapText="1"/>
    </xf>
    <xf numFmtId="165" fontId="55" fillId="0" borderId="0" xfId="28" applyNumberFormat="1" applyFont="1" applyFill="1" applyBorder="1" applyAlignment="1">
      <alignment wrapText="1"/>
    </xf>
    <xf numFmtId="165" fontId="22" fillId="0" borderId="0" xfId="28" applyNumberFormat="1" applyFont="1" applyFill="1" applyBorder="1" applyAlignment="1">
      <alignment vertical="top"/>
    </xf>
    <xf numFmtId="0" fontId="62" fillId="0" borderId="0" xfId="0" applyFont="1" applyFill="1" applyBorder="1" applyAlignment="1">
      <alignment vertical="top"/>
    </xf>
    <xf numFmtId="0" fontId="55" fillId="0" borderId="11" xfId="0" applyFont="1" applyFill="1" applyBorder="1" applyAlignment="1">
      <alignment horizontal="center" wrapText="1"/>
    </xf>
    <xf numFmtId="165" fontId="22" fillId="0" borderId="20" xfId="28" applyNumberFormat="1" applyFont="1" applyFill="1" applyBorder="1"/>
    <xf numFmtId="0" fontId="22" fillId="0" borderId="20" xfId="0" applyFont="1" applyFill="1" applyBorder="1" applyAlignment="1">
      <alignment vertical="top"/>
    </xf>
    <xf numFmtId="0" fontId="62" fillId="0" borderId="20" xfId="0" applyFont="1" applyFill="1" applyBorder="1" applyAlignment="1">
      <alignment vertical="top"/>
    </xf>
    <xf numFmtId="49" fontId="23" fillId="0" borderId="11" xfId="28" applyNumberFormat="1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 vertical="top"/>
    </xf>
    <xf numFmtId="165" fontId="55" fillId="0" borderId="11" xfId="28" applyNumberFormat="1" applyFont="1" applyFill="1" applyBorder="1" applyAlignment="1">
      <alignment horizontal="right" wrapText="1"/>
    </xf>
    <xf numFmtId="165" fontId="0" fillId="0" borderId="11" xfId="28" applyNumberFormat="1" applyFont="1" applyFill="1" applyBorder="1" applyAlignment="1">
      <alignment horizontal="center"/>
    </xf>
    <xf numFmtId="0" fontId="62" fillId="0" borderId="11" xfId="0" applyFont="1" applyFill="1" applyBorder="1" applyAlignment="1">
      <alignment horizontal="left" vertical="top"/>
    </xf>
    <xf numFmtId="167" fontId="22" fillId="0" borderId="11" xfId="0" applyNumberFormat="1" applyFont="1" applyFill="1" applyBorder="1" applyAlignment="1">
      <alignment horizontal="left"/>
    </xf>
    <xf numFmtId="165" fontId="22" fillId="0" borderId="11" xfId="28" applyNumberFormat="1" applyFont="1" applyFill="1" applyBorder="1" applyAlignment="1">
      <alignment horizontal="right"/>
    </xf>
    <xf numFmtId="165" fontId="22" fillId="0" borderId="11" xfId="28" applyNumberFormat="1" applyFont="1" applyFill="1" applyBorder="1" applyAlignment="1">
      <alignment horizontal="right" vertical="top"/>
    </xf>
    <xf numFmtId="165" fontId="22" fillId="0" borderId="0" xfId="28" applyNumberFormat="1" applyFont="1" applyFill="1" applyBorder="1" applyAlignment="1">
      <alignment horizontal="right"/>
    </xf>
    <xf numFmtId="0" fontId="0" fillId="0" borderId="11" xfId="0" applyBorder="1"/>
    <xf numFmtId="0" fontId="0" fillId="0" borderId="11" xfId="0" applyFill="1" applyBorder="1"/>
    <xf numFmtId="0" fontId="0" fillId="0" borderId="20" xfId="0" applyBorder="1"/>
    <xf numFmtId="165" fontId="22" fillId="0" borderId="43" xfId="28" applyNumberFormat="1" applyFont="1" applyFill="1" applyBorder="1"/>
    <xf numFmtId="14" fontId="22" fillId="0" borderId="11" xfId="0" applyNumberFormat="1" applyFont="1" applyFill="1" applyBorder="1"/>
    <xf numFmtId="6" fontId="0" fillId="0" borderId="11" xfId="0" applyNumberFormat="1" applyBorder="1"/>
    <xf numFmtId="0" fontId="26" fillId="0" borderId="4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36" xfId="0" applyFill="1" applyBorder="1"/>
    <xf numFmtId="0" fontId="0" fillId="0" borderId="37" xfId="0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38" xfId="0" applyFill="1" applyBorder="1"/>
    <xf numFmtId="0" fontId="0" fillId="0" borderId="0" xfId="0" applyFill="1" applyAlignment="1">
      <alignment horizontal="center"/>
    </xf>
    <xf numFmtId="0" fontId="0" fillId="0" borderId="20" xfId="0" applyFill="1" applyBorder="1"/>
    <xf numFmtId="14" fontId="0" fillId="0" borderId="12" xfId="0" applyNumberFormat="1" applyFill="1" applyBorder="1"/>
    <xf numFmtId="14" fontId="0" fillId="0" borderId="11" xfId="0" applyNumberFormat="1" applyFill="1" applyBorder="1"/>
    <xf numFmtId="165" fontId="22" fillId="0" borderId="11" xfId="58194" applyNumberFormat="1" applyFont="1" applyFill="1" applyBorder="1" applyAlignment="1">
      <alignment horizontal="right"/>
    </xf>
    <xf numFmtId="0" fontId="0" fillId="0" borderId="11" xfId="0" applyBorder="1" applyAlignment="1"/>
    <xf numFmtId="14" fontId="22" fillId="0" borderId="12" xfId="0" applyNumberFormat="1" applyFont="1" applyFill="1" applyBorder="1"/>
    <xf numFmtId="0" fontId="23" fillId="66" borderId="12" xfId="0" applyFont="1" applyFill="1" applyBorder="1" applyAlignment="1">
      <alignment horizontal="center"/>
    </xf>
    <xf numFmtId="0" fontId="22" fillId="0" borderId="11" xfId="296" applyFont="1" applyFill="1" applyBorder="1" applyAlignment="1">
      <alignment wrapText="1"/>
    </xf>
    <xf numFmtId="0" fontId="22" fillId="0" borderId="11" xfId="0" applyFont="1" applyFill="1" applyBorder="1" applyAlignment="1"/>
    <xf numFmtId="0" fontId="0" fillId="0" borderId="11" xfId="0" applyBorder="1"/>
    <xf numFmtId="0" fontId="22" fillId="0" borderId="11" xfId="7894" applyFont="1" applyFill="1" applyBorder="1" applyAlignment="1"/>
    <xf numFmtId="0" fontId="22" fillId="0" borderId="11" xfId="669" applyBorder="1" applyAlignment="1"/>
    <xf numFmtId="0" fontId="23" fillId="0" borderId="11" xfId="669" applyFont="1" applyBorder="1" applyAlignment="1"/>
    <xf numFmtId="0" fontId="0" fillId="0" borderId="10" xfId="0" applyBorder="1" applyAlignment="1"/>
    <xf numFmtId="0" fontId="0" fillId="0" borderId="43" xfId="0" applyBorder="1" applyAlignment="1"/>
    <xf numFmtId="0" fontId="0" fillId="0" borderId="11" xfId="0" applyFill="1" applyBorder="1"/>
    <xf numFmtId="0" fontId="0" fillId="0" borderId="11" xfId="0" applyBorder="1" applyAlignment="1"/>
    <xf numFmtId="0" fontId="22" fillId="0" borderId="11" xfId="669" applyFill="1" applyBorder="1" applyAlignment="1"/>
    <xf numFmtId="0" fontId="24" fillId="0" borderId="43" xfId="0" applyFont="1" applyFill="1" applyBorder="1"/>
    <xf numFmtId="0" fontId="0" fillId="0" borderId="0" xfId="0" applyFill="1" applyAlignment="1"/>
    <xf numFmtId="0" fontId="24" fillId="0" borderId="24" xfId="0" applyFont="1" applyFill="1" applyBorder="1" applyAlignment="1">
      <alignment horizontal="center" vertical="center"/>
    </xf>
    <xf numFmtId="49" fontId="24" fillId="0" borderId="40" xfId="0" applyNumberFormat="1" applyFont="1" applyFill="1" applyBorder="1" applyAlignment="1">
      <alignment horizontal="center"/>
    </xf>
    <xf numFmtId="49" fontId="24" fillId="0" borderId="41" xfId="0" applyNumberFormat="1" applyFont="1" applyFill="1" applyBorder="1" applyAlignment="1">
      <alignment horizontal="center"/>
    </xf>
    <xf numFmtId="49" fontId="24" fillId="0" borderId="36" xfId="0" applyNumberFormat="1" applyFont="1" applyFill="1" applyBorder="1" applyAlignment="1">
      <alignment horizontal="center"/>
    </xf>
    <xf numFmtId="0" fontId="24" fillId="0" borderId="2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49" fontId="24" fillId="0" borderId="33" xfId="0" applyNumberFormat="1" applyFont="1" applyFill="1" applyBorder="1" applyAlignment="1">
      <alignment horizontal="center"/>
    </xf>
    <xf numFmtId="49" fontId="24" fillId="0" borderId="31" xfId="0" applyNumberFormat="1" applyFont="1" applyFill="1" applyBorder="1" applyAlignment="1">
      <alignment horizontal="center"/>
    </xf>
    <xf numFmtId="49" fontId="22" fillId="0" borderId="37" xfId="0" applyNumberFormat="1" applyFont="1" applyFill="1" applyBorder="1" applyAlignment="1">
      <alignment horizontal="center"/>
    </xf>
    <xf numFmtId="0" fontId="24" fillId="0" borderId="25" xfId="0" applyFont="1" applyFill="1" applyBorder="1" applyAlignment="1">
      <alignment horizontal="center" vertical="center"/>
    </xf>
    <xf numFmtId="0" fontId="24" fillId="0" borderId="26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49" fontId="24" fillId="0" borderId="18" xfId="0" applyNumberFormat="1" applyFont="1" applyFill="1" applyBorder="1" applyAlignment="1">
      <alignment horizontal="center"/>
    </xf>
    <xf numFmtId="49" fontId="24" fillId="0" borderId="19" xfId="0" applyNumberFormat="1" applyFont="1" applyFill="1" applyBorder="1" applyAlignment="1">
      <alignment horizontal="center"/>
    </xf>
    <xf numFmtId="49" fontId="24" fillId="0" borderId="38" xfId="0" applyNumberFormat="1" applyFont="1" applyFill="1" applyBorder="1" applyAlignment="1">
      <alignment horizontal="center"/>
    </xf>
    <xf numFmtId="49" fontId="24" fillId="0" borderId="37" xfId="0" applyNumberFormat="1" applyFont="1" applyFill="1" applyBorder="1" applyAlignment="1">
      <alignment horizontal="center"/>
    </xf>
    <xf numFmtId="0" fontId="0" fillId="28" borderId="11" xfId="0" applyFill="1" applyBorder="1"/>
    <xf numFmtId="0" fontId="22" fillId="0" borderId="0" xfId="0" applyFont="1" applyFill="1"/>
    <xf numFmtId="0" fontId="22" fillId="0" borderId="45" xfId="0" applyFont="1" applyFill="1" applyBorder="1" applyAlignment="1">
      <alignment horizontal="center"/>
    </xf>
    <xf numFmtId="0" fontId="22" fillId="0" borderId="0" xfId="0" applyFont="1" applyFill="1" applyAlignment="1">
      <alignment vertical="top"/>
    </xf>
    <xf numFmtId="0" fontId="0" fillId="0" borderId="11" xfId="0" applyFill="1" applyBorder="1"/>
    <xf numFmtId="0" fontId="0" fillId="0" borderId="11" xfId="0" applyBorder="1" applyAlignment="1"/>
    <xf numFmtId="0" fontId="0" fillId="0" borderId="11" xfId="0" applyBorder="1"/>
    <xf numFmtId="6" fontId="0" fillId="0" borderId="11" xfId="0" applyNumberFormat="1" applyBorder="1" applyAlignment="1">
      <alignment horizontal="left"/>
    </xf>
    <xf numFmtId="165" fontId="22" fillId="0" borderId="0" xfId="28" applyNumberFormat="1" applyFont="1" applyBorder="1" applyAlignment="1">
      <alignment horizontal="right"/>
    </xf>
    <xf numFmtId="165" fontId="0" fillId="0" borderId="0" xfId="28" applyNumberFormat="1" applyFont="1" applyFill="1" applyBorder="1"/>
    <xf numFmtId="0" fontId="81" fillId="0" borderId="0" xfId="0" applyFont="1"/>
    <xf numFmtId="14" fontId="0" fillId="0" borderId="0" xfId="0" applyNumberFormat="1" applyFill="1" applyBorder="1" applyAlignment="1">
      <alignment horizontal="center"/>
    </xf>
    <xf numFmtId="165" fontId="22" fillId="0" borderId="34" xfId="28" applyNumberFormat="1" applyFont="1" applyFill="1" applyBorder="1"/>
    <xf numFmtId="0" fontId="0" fillId="0" borderId="11" xfId="0" applyBorder="1" applyAlignment="1">
      <alignment horizontal="center"/>
    </xf>
    <xf numFmtId="0" fontId="0" fillId="0" borderId="11" xfId="0" applyBorder="1"/>
    <xf numFmtId="0" fontId="24" fillId="0" borderId="20" xfId="0" applyFont="1" applyBorder="1"/>
    <xf numFmtId="0" fontId="24" fillId="0" borderId="12" xfId="0" applyFont="1" applyBorder="1"/>
    <xf numFmtId="0" fontId="0" fillId="0" borderId="12" xfId="0" applyBorder="1"/>
    <xf numFmtId="165" fontId="55" fillId="0" borderId="0" xfId="28" applyNumberFormat="1" applyFont="1" applyFill="1" applyBorder="1" applyAlignment="1">
      <alignment horizontal="right" wrapText="1"/>
    </xf>
    <xf numFmtId="49" fontId="23" fillId="0" borderId="11" xfId="0" applyNumberFormat="1" applyFont="1" applyFill="1" applyBorder="1" applyAlignment="1">
      <alignment horizontal="center"/>
    </xf>
    <xf numFmtId="49" fontId="23" fillId="0" borderId="11" xfId="0" applyNumberFormat="1" applyFont="1" applyFill="1" applyBorder="1" applyAlignment="1">
      <alignment horizontal="left"/>
    </xf>
    <xf numFmtId="49" fontId="23" fillId="0" borderId="11" xfId="0" applyNumberFormat="1" applyFont="1" applyFill="1" applyBorder="1"/>
    <xf numFmtId="49" fontId="23" fillId="0" borderId="11" xfId="28" applyNumberFormat="1" applyFont="1" applyFill="1" applyBorder="1" applyAlignment="1">
      <alignment horizontal="left"/>
    </xf>
    <xf numFmtId="0" fontId="22" fillId="0" borderId="11" xfId="296" applyFont="1" applyFill="1" applyBorder="1" applyAlignment="1">
      <alignment horizontal="center" wrapText="1"/>
    </xf>
    <xf numFmtId="0" fontId="22" fillId="0" borderId="11" xfId="15087" applyFont="1" applyFill="1" applyBorder="1" applyAlignment="1" applyProtection="1">
      <alignment horizontal="center" vertical="top" wrapText="1"/>
    </xf>
    <xf numFmtId="171" fontId="22" fillId="0" borderId="11" xfId="296" applyNumberFormat="1" applyFont="1" applyFill="1" applyBorder="1" applyAlignment="1">
      <alignment horizontal="right" vertical="top" wrapText="1"/>
    </xf>
    <xf numFmtId="171" fontId="22" fillId="0" borderId="11" xfId="296" applyNumberFormat="1" applyFont="1" applyFill="1" applyBorder="1" applyAlignment="1">
      <alignment horizontal="right" wrapText="1"/>
    </xf>
    <xf numFmtId="171" fontId="58" fillId="0" borderId="11" xfId="15087" applyNumberFormat="1" applyFont="1" applyFill="1" applyBorder="1" applyAlignment="1" applyProtection="1">
      <alignment horizontal="right" vertical="top" wrapText="1"/>
    </xf>
    <xf numFmtId="0" fontId="0" fillId="0" borderId="0" xfId="0" applyAlignment="1">
      <alignment horizontal="center"/>
    </xf>
    <xf numFmtId="0" fontId="0" fillId="0" borderId="54" xfId="0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22" fillId="0" borderId="0" xfId="0" applyFont="1" applyAlignment="1">
      <alignment wrapText="1"/>
    </xf>
    <xf numFmtId="0" fontId="0" fillId="0" borderId="11" xfId="0" applyFill="1" applyBorder="1"/>
    <xf numFmtId="0" fontId="0" fillId="0" borderId="11" xfId="0" applyBorder="1"/>
    <xf numFmtId="165" fontId="22" fillId="0" borderId="20" xfId="28" applyNumberFormat="1" applyFont="1" applyFill="1" applyBorder="1" applyAlignment="1">
      <alignment horizontal="left"/>
    </xf>
    <xf numFmtId="165" fontId="55" fillId="0" borderId="20" xfId="28" applyNumberFormat="1" applyFont="1" applyFill="1" applyBorder="1" applyAlignment="1">
      <alignment wrapText="1"/>
    </xf>
    <xf numFmtId="165" fontId="22" fillId="0" borderId="20" xfId="28" applyNumberFormat="1" applyFont="1" applyFill="1" applyBorder="1" applyAlignment="1">
      <alignment vertical="top"/>
    </xf>
    <xf numFmtId="0" fontId="0" fillId="29" borderId="0" xfId="0" applyFill="1"/>
    <xf numFmtId="0" fontId="23" fillId="0" borderId="11" xfId="0" applyFont="1" applyBorder="1" applyAlignment="1">
      <alignment horizontal="center"/>
    </xf>
    <xf numFmtId="0" fontId="22" fillId="0" borderId="47" xfId="0" applyFont="1" applyFill="1" applyBorder="1" applyAlignment="1">
      <alignment vertical="top"/>
    </xf>
    <xf numFmtId="165" fontId="22" fillId="0" borderId="47" xfId="28" applyNumberFormat="1" applyFont="1" applyFill="1" applyBorder="1" applyAlignment="1">
      <alignment horizontal="left"/>
    </xf>
    <xf numFmtId="165" fontId="22" fillId="0" borderId="47" xfId="28" applyNumberFormat="1" applyFont="1" applyFill="1" applyBorder="1" applyAlignment="1">
      <alignment horizontal="right"/>
    </xf>
    <xf numFmtId="165" fontId="22" fillId="0" borderId="11" xfId="28" applyNumberFormat="1" applyFont="1" applyFill="1" applyBorder="1" applyAlignment="1">
      <alignment horizontal="center"/>
    </xf>
    <xf numFmtId="0" fontId="22" fillId="29" borderId="0" xfId="0" applyFont="1" applyFill="1"/>
    <xf numFmtId="6" fontId="0" fillId="0" borderId="11" xfId="0" applyNumberFormat="1" applyFill="1" applyBorder="1" applyAlignment="1">
      <alignment horizontal="center"/>
    </xf>
    <xf numFmtId="14" fontId="22" fillId="0" borderId="20" xfId="0" applyNumberFormat="1" applyFont="1" applyFill="1" applyBorder="1" applyAlignment="1">
      <alignment horizontal="center"/>
    </xf>
    <xf numFmtId="0" fontId="22" fillId="30" borderId="13" xfId="0" applyFont="1" applyFill="1" applyBorder="1" applyAlignment="1">
      <alignment horizontal="center"/>
    </xf>
    <xf numFmtId="0" fontId="22" fillId="30" borderId="12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Border="1"/>
    <xf numFmtId="0" fontId="24" fillId="0" borderId="43" xfId="0" applyFont="1" applyBorder="1"/>
    <xf numFmtId="0" fontId="22" fillId="0" borderId="10" xfId="669" applyFill="1" applyBorder="1"/>
    <xf numFmtId="0" fontId="22" fillId="0" borderId="44" xfId="0" applyFont="1" applyFill="1" applyBorder="1" applyAlignment="1">
      <alignment vertical="top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55" xfId="0" applyBorder="1" applyAlignment="1">
      <alignment horizontal="center"/>
    </xf>
    <xf numFmtId="15" fontId="22" fillId="0" borderId="11" xfId="0" applyNumberFormat="1" applyFont="1" applyFill="1" applyBorder="1" applyAlignment="1">
      <alignment vertical="top"/>
    </xf>
    <xf numFmtId="171" fontId="55" fillId="0" borderId="11" xfId="58195" applyNumberFormat="1" applyFont="1" applyFill="1" applyBorder="1" applyAlignment="1">
      <alignment horizontal="right" wrapText="1"/>
    </xf>
    <xf numFmtId="169" fontId="55" fillId="0" borderId="11" xfId="58195" applyNumberFormat="1" applyFont="1" applyFill="1" applyBorder="1" applyAlignment="1">
      <alignment horizontal="left" wrapText="1"/>
    </xf>
    <xf numFmtId="0" fontId="22" fillId="0" borderId="11" xfId="669" applyFont="1" applyFill="1" applyBorder="1"/>
    <xf numFmtId="0" fontId="22" fillId="0" borderId="11" xfId="0" applyFont="1" applyFill="1" applyBorder="1" applyAlignment="1">
      <alignment vertical="center"/>
    </xf>
    <xf numFmtId="171" fontId="0" fillId="0" borderId="11" xfId="0" applyNumberFormat="1" applyFill="1" applyBorder="1"/>
    <xf numFmtId="6" fontId="0" fillId="0" borderId="11" xfId="28" applyNumberFormat="1" applyFont="1" applyFill="1" applyBorder="1"/>
    <xf numFmtId="6" fontId="0" fillId="0" borderId="11" xfId="0" applyNumberFormat="1" applyFill="1" applyBorder="1"/>
    <xf numFmtId="6" fontId="22" fillId="0" borderId="11" xfId="28" applyNumberFormat="1" applyFont="1" applyFill="1" applyBorder="1"/>
    <xf numFmtId="6" fontId="22" fillId="0" borderId="11" xfId="0" applyNumberFormat="1" applyFont="1" applyFill="1" applyBorder="1" applyAlignment="1">
      <alignment horizontal="left"/>
    </xf>
    <xf numFmtId="167" fontId="0" fillId="0" borderId="11" xfId="0" applyNumberFormat="1" applyFill="1" applyBorder="1" applyAlignment="1">
      <alignment horizontal="left"/>
    </xf>
    <xf numFmtId="6" fontId="0" fillId="0" borderId="11" xfId="28" applyNumberFormat="1" applyFont="1" applyFill="1" applyBorder="1" applyAlignment="1">
      <alignment horizontal="right"/>
    </xf>
    <xf numFmtId="6" fontId="0" fillId="0" borderId="11" xfId="0" applyNumberFormat="1" applyFill="1" applyBorder="1" applyAlignment="1">
      <alignment horizontal="left"/>
    </xf>
    <xf numFmtId="6" fontId="0" fillId="0" borderId="11" xfId="0" applyNumberFormat="1" applyFill="1" applyBorder="1" applyAlignment="1">
      <alignment horizontal="right"/>
    </xf>
    <xf numFmtId="0" fontId="0" fillId="0" borderId="47" xfId="0" applyFill="1" applyBorder="1"/>
    <xf numFmtId="0" fontId="22" fillId="0" borderId="11" xfId="15083" applyFont="1" applyFill="1" applyBorder="1"/>
    <xf numFmtId="165" fontId="22" fillId="0" borderId="12" xfId="28" applyNumberFormat="1" applyFont="1" applyFill="1" applyBorder="1"/>
    <xf numFmtId="0" fontId="0" fillId="0" borderId="11" xfId="0" applyBorder="1"/>
    <xf numFmtId="0" fontId="23" fillId="0" borderId="12" xfId="0" applyFont="1" applyFill="1" applyBorder="1" applyAlignment="1">
      <alignment horizontal="center"/>
    </xf>
    <xf numFmtId="0" fontId="0" fillId="0" borderId="11" xfId="0" applyBorder="1"/>
    <xf numFmtId="0" fontId="0" fillId="0" borderId="11" xfId="0" applyBorder="1" applyAlignment="1"/>
    <xf numFmtId="14" fontId="0" fillId="28" borderId="20" xfId="0" applyNumberFormat="1" applyFill="1" applyBorder="1" applyAlignment="1">
      <alignment horizontal="center"/>
    </xf>
    <xf numFmtId="6" fontId="0" fillId="0" borderId="11" xfId="0" applyNumberFormat="1" applyFill="1" applyBorder="1" applyAlignment="1"/>
    <xf numFmtId="6" fontId="0" fillId="0" borderId="11" xfId="28" applyNumberFormat="1" applyFont="1" applyFill="1" applyBorder="1" applyAlignment="1"/>
    <xf numFmtId="6" fontId="0" fillId="28" borderId="11" xfId="28" applyNumberFormat="1" applyFont="1" applyFill="1" applyBorder="1"/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0" xfId="0" applyAlignment="1">
      <alignment horizontal="center"/>
    </xf>
    <xf numFmtId="0" fontId="0" fillId="0" borderId="11" xfId="0" applyFill="1" applyBorder="1"/>
    <xf numFmtId="0" fontId="0" fillId="0" borderId="11" xfId="0" applyBorder="1"/>
    <xf numFmtId="0" fontId="0" fillId="0" borderId="0" xfId="0" applyBorder="1" applyAlignment="1">
      <alignment horizontal="center"/>
    </xf>
    <xf numFmtId="0" fontId="55" fillId="0" borderId="11" xfId="58195" applyFont="1" applyFill="1" applyBorder="1" applyAlignment="1">
      <alignment horizontal="center"/>
    </xf>
    <xf numFmtId="171" fontId="22" fillId="0" borderId="12" xfId="0" applyNumberFormat="1" applyFont="1" applyFill="1" applyBorder="1" applyAlignment="1">
      <alignment horizontal="right" vertical="top"/>
    </xf>
    <xf numFmtId="171" fontId="55" fillId="0" borderId="11" xfId="58195" applyNumberFormat="1" applyFont="1" applyFill="1" applyBorder="1"/>
    <xf numFmtId="171" fontId="55" fillId="0" borderId="11" xfId="58195" applyNumberFormat="1" applyFont="1" applyFill="1" applyBorder="1" applyAlignment="1">
      <alignment horizontal="left"/>
    </xf>
    <xf numFmtId="0" fontId="2" fillId="0" borderId="11" xfId="296" applyFont="1" applyFill="1" applyBorder="1" applyAlignment="1">
      <alignment vertical="top" wrapText="1"/>
    </xf>
    <xf numFmtId="165" fontId="22" fillId="0" borderId="11" xfId="0" applyNumberFormat="1" applyFont="1" applyFill="1" applyBorder="1"/>
    <xf numFmtId="171" fontId="82" fillId="0" borderId="11" xfId="0" applyNumberFormat="1" applyFont="1" applyFill="1" applyBorder="1"/>
    <xf numFmtId="0" fontId="61" fillId="0" borderId="11" xfId="58195" applyFont="1" applyFill="1" applyBorder="1" applyAlignment="1">
      <alignment horizontal="center"/>
    </xf>
    <xf numFmtId="171" fontId="57" fillId="0" borderId="11" xfId="0" applyNumberFormat="1" applyFont="1" applyFill="1" applyBorder="1" applyAlignment="1">
      <alignment horizontal="right"/>
    </xf>
    <xf numFmtId="165" fontId="24" fillId="0" borderId="47" xfId="28" applyNumberFormat="1" applyFont="1" applyFill="1" applyBorder="1"/>
    <xf numFmtId="6" fontId="22" fillId="0" borderId="11" xfId="28" applyNumberFormat="1" applyFont="1" applyFill="1" applyBorder="1" applyAlignment="1">
      <alignment horizontal="right"/>
    </xf>
    <xf numFmtId="0" fontId="23" fillId="66" borderId="13" xfId="0" applyFont="1" applyFill="1" applyBorder="1" applyAlignment="1">
      <alignment horizontal="center"/>
    </xf>
    <xf numFmtId="6" fontId="22" fillId="0" borderId="11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ont="1" applyFill="1" applyBorder="1"/>
    <xf numFmtId="0" fontId="22" fillId="0" borderId="0" xfId="0" applyFont="1" applyBorder="1" applyAlignment="1">
      <alignment horizontal="left"/>
    </xf>
    <xf numFmtId="0" fontId="22" fillId="0" borderId="10" xfId="0" applyFont="1" applyFill="1" applyBorder="1"/>
    <xf numFmtId="0" fontId="22" fillId="0" borderId="0" xfId="0" applyFont="1" applyFill="1" applyAlignment="1">
      <alignment wrapText="1"/>
    </xf>
    <xf numFmtId="0" fontId="0" fillId="0" borderId="11" xfId="0" applyFill="1" applyBorder="1"/>
    <xf numFmtId="0" fontId="0" fillId="0" borderId="11" xfId="0" applyBorder="1" applyAlignment="1"/>
    <xf numFmtId="0" fontId="0" fillId="0" borderId="0" xfId="0" applyFill="1" applyAlignment="1">
      <alignment horizontal="center"/>
    </xf>
    <xf numFmtId="0" fontId="0" fillId="0" borderId="11" xfId="0" applyFill="1" applyBorder="1"/>
    <xf numFmtId="0" fontId="23" fillId="0" borderId="11" xfId="0" applyFont="1" applyFill="1" applyBorder="1" applyAlignment="1">
      <alignment horizontal="left" vertical="top"/>
    </xf>
    <xf numFmtId="165" fontId="23" fillId="0" borderId="11" xfId="28" applyNumberFormat="1" applyFont="1" applyFill="1" applyBorder="1" applyAlignment="1">
      <alignment vertical="top"/>
    </xf>
    <xf numFmtId="171" fontId="22" fillId="0" borderId="12" xfId="296" applyNumberFormat="1" applyFont="1" applyFill="1" applyBorder="1" applyAlignment="1">
      <alignment horizontal="right" vertical="top"/>
    </xf>
    <xf numFmtId="167" fontId="0" fillId="0" borderId="0" xfId="0" applyNumberForma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167" fontId="0" fillId="0" borderId="12" xfId="0" applyNumberFormat="1" applyFill="1" applyBorder="1" applyAlignment="1">
      <alignment horizontal="left"/>
    </xf>
    <xf numFmtId="0" fontId="0" fillId="0" borderId="11" xfId="0" applyBorder="1" applyAlignment="1"/>
    <xf numFmtId="0" fontId="0" fillId="0" borderId="20" xfId="0" applyFill="1" applyBorder="1" applyAlignment="1">
      <alignment horizontal="left"/>
    </xf>
    <xf numFmtId="0" fontId="55" fillId="0" borderId="20" xfId="0" applyFont="1" applyFill="1" applyBorder="1" applyAlignment="1">
      <alignment wrapText="1"/>
    </xf>
    <xf numFmtId="0" fontId="55" fillId="0" borderId="12" xfId="0" applyFont="1" applyFill="1" applyBorder="1" applyAlignment="1">
      <alignment horizontal="center" wrapText="1"/>
    </xf>
    <xf numFmtId="0" fontId="22" fillId="0" borderId="0" xfId="0" applyFont="1" applyFill="1" applyAlignment="1">
      <alignment horizontal="center" vertical="top"/>
    </xf>
    <xf numFmtId="0" fontId="0" fillId="0" borderId="12" xfId="0" applyFill="1" applyBorder="1"/>
    <xf numFmtId="167" fontId="22" fillId="0" borderId="12" xfId="0" applyNumberFormat="1" applyFont="1" applyFill="1" applyBorder="1" applyAlignment="1">
      <alignment horizontal="center"/>
    </xf>
    <xf numFmtId="0" fontId="55" fillId="0" borderId="12" xfId="0" applyFont="1" applyFill="1" applyBorder="1" applyAlignment="1">
      <alignment wrapText="1"/>
    </xf>
    <xf numFmtId="171" fontId="0" fillId="0" borderId="12" xfId="0" applyNumberFormat="1" applyFill="1" applyBorder="1"/>
    <xf numFmtId="171" fontId="55" fillId="0" borderId="12" xfId="58195" applyNumberFormat="1" applyFont="1" applyFill="1" applyBorder="1" applyAlignment="1">
      <alignment horizontal="right" wrapText="1"/>
    </xf>
    <xf numFmtId="169" fontId="55" fillId="0" borderId="12" xfId="58195" applyNumberFormat="1" applyFont="1" applyFill="1" applyBorder="1" applyAlignment="1">
      <alignment horizontal="left" wrapText="1"/>
    </xf>
    <xf numFmtId="0" fontId="22" fillId="28" borderId="20" xfId="0" applyFont="1" applyFill="1" applyBorder="1"/>
    <xf numFmtId="0" fontId="22" fillId="28" borderId="11" xfId="0" applyFont="1" applyFill="1" applyBorder="1" applyAlignment="1">
      <alignment horizontal="left"/>
    </xf>
    <xf numFmtId="0" fontId="55" fillId="28" borderId="11" xfId="58195" applyFont="1" applyFill="1" applyBorder="1" applyAlignment="1">
      <alignment horizontal="center" wrapText="1"/>
    </xf>
    <xf numFmtId="0" fontId="22" fillId="28" borderId="11" xfId="0" applyFont="1" applyFill="1" applyBorder="1" applyAlignment="1">
      <alignment vertical="top"/>
    </xf>
    <xf numFmtId="0" fontId="0" fillId="0" borderId="11" xfId="0" applyFill="1" applyBorder="1"/>
    <xf numFmtId="3" fontId="0" fillId="0" borderId="32" xfId="0" applyNumberFormat="1" applyBorder="1"/>
    <xf numFmtId="6" fontId="0" fillId="28" borderId="11" xfId="0" applyNumberFormat="1" applyFill="1" applyBorder="1" applyAlignment="1">
      <alignment horizontal="left"/>
    </xf>
    <xf numFmtId="0" fontId="55" fillId="28" borderId="11" xfId="58195" applyFont="1" applyFill="1" applyBorder="1" applyAlignment="1">
      <alignment horizontal="left" wrapText="1"/>
    </xf>
    <xf numFmtId="165" fontId="22" fillId="28" borderId="11" xfId="28" applyNumberFormat="1" applyFont="1" applyFill="1" applyBorder="1" applyAlignment="1">
      <alignment horizontal="center"/>
    </xf>
    <xf numFmtId="0" fontId="0" fillId="0" borderId="11" xfId="0" applyFill="1" applyBorder="1"/>
    <xf numFmtId="0" fontId="0" fillId="0" borderId="11" xfId="0" applyFill="1" applyBorder="1"/>
    <xf numFmtId="0" fontId="0" fillId="0" borderId="44" xfId="0" applyFont="1" applyFill="1" applyBorder="1"/>
    <xf numFmtId="0" fontId="22" fillId="0" borderId="45" xfId="0" applyFont="1" applyFill="1" applyBorder="1"/>
    <xf numFmtId="0" fontId="0" fillId="0" borderId="11" xfId="0" applyFill="1" applyBorder="1"/>
    <xf numFmtId="0" fontId="0" fillId="28" borderId="11" xfId="0" applyFill="1" applyBorder="1" applyAlignment="1">
      <alignment horizontal="left"/>
    </xf>
    <xf numFmtId="0" fontId="22" fillId="28" borderId="11" xfId="0" applyFont="1" applyFill="1" applyBorder="1" applyAlignment="1">
      <alignment vertical="top" wrapText="1"/>
    </xf>
    <xf numFmtId="0" fontId="63" fillId="28" borderId="11" xfId="296" applyFont="1" applyFill="1" applyBorder="1" applyAlignment="1">
      <alignment vertical="top" wrapText="1"/>
    </xf>
    <xf numFmtId="0" fontId="22" fillId="28" borderId="11" xfId="0" applyFont="1" applyFill="1" applyBorder="1"/>
    <xf numFmtId="0" fontId="22" fillId="28" borderId="11" xfId="0" applyFont="1" applyFill="1" applyBorder="1" applyAlignment="1">
      <alignment horizontal="center"/>
    </xf>
    <xf numFmtId="171" fontId="22" fillId="28" borderId="11" xfId="0" applyNumberFormat="1" applyFont="1" applyFill="1" applyBorder="1"/>
    <xf numFmtId="167" fontId="22" fillId="28" borderId="11" xfId="0" applyNumberFormat="1" applyFont="1" applyFill="1" applyBorder="1" applyAlignment="1">
      <alignment horizontal="center"/>
    </xf>
    <xf numFmtId="0" fontId="55" fillId="28" borderId="11" xfId="0" applyFont="1" applyFill="1" applyBorder="1" applyAlignment="1">
      <alignment horizontal="center" wrapText="1"/>
    </xf>
    <xf numFmtId="0" fontId="22" fillId="28" borderId="11" xfId="7894" applyFont="1" applyFill="1" applyBorder="1"/>
    <xf numFmtId="6" fontId="22" fillId="28" borderId="11" xfId="0" applyNumberFormat="1" applyFont="1" applyFill="1" applyBorder="1" applyAlignment="1">
      <alignment horizontal="left"/>
    </xf>
    <xf numFmtId="171" fontId="22" fillId="0" borderId="12" xfId="296" applyNumberFormat="1" applyFont="1" applyFill="1" applyBorder="1" applyAlignment="1">
      <alignment horizontal="right" vertical="top" wrapText="1"/>
    </xf>
    <xf numFmtId="171" fontId="57" fillId="0" borderId="11" xfId="296" applyNumberFormat="1" applyFont="1" applyFill="1" applyBorder="1" applyAlignment="1">
      <alignment horizontal="right" vertical="top"/>
    </xf>
    <xf numFmtId="14" fontId="22" fillId="0" borderId="11" xfId="0" applyNumberFormat="1" applyFont="1" applyFill="1" applyBorder="1" applyAlignment="1">
      <alignment horizontal="center" vertical="top" wrapText="1"/>
    </xf>
    <xf numFmtId="14" fontId="0" fillId="28" borderId="11" xfId="0" applyNumberFormat="1" applyFill="1" applyBorder="1"/>
    <xf numFmtId="0" fontId="22" fillId="0" borderId="0" xfId="0" applyFont="1" applyFill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/>
    </xf>
    <xf numFmtId="171" fontId="22" fillId="0" borderId="0" xfId="0" applyNumberFormat="1" applyFont="1" applyFill="1" applyAlignment="1">
      <alignment horizontal="right" vertical="top"/>
    </xf>
    <xf numFmtId="0" fontId="22" fillId="0" borderId="0" xfId="0" applyFont="1" applyFill="1" applyBorder="1" applyAlignment="1">
      <alignment horizontal="center" vertical="top"/>
    </xf>
    <xf numFmtId="49" fontId="22" fillId="28" borderId="11" xfId="0" applyNumberFormat="1" applyFont="1" applyFill="1" applyBorder="1"/>
    <xf numFmtId="0" fontId="22" fillId="28" borderId="12" xfId="0" applyFont="1" applyFill="1" applyBorder="1" applyAlignment="1">
      <alignment vertical="top"/>
    </xf>
    <xf numFmtId="171" fontId="22" fillId="28" borderId="12" xfId="0" applyNumberFormat="1" applyFont="1" applyFill="1" applyBorder="1"/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171" fontId="55" fillId="28" borderId="11" xfId="58195" applyNumberFormat="1" applyFont="1" applyFill="1" applyBorder="1" applyAlignment="1">
      <alignment horizontal="right" wrapText="1"/>
    </xf>
    <xf numFmtId="169" fontId="55" fillId="28" borderId="11" xfId="58195" applyNumberFormat="1" applyFont="1" applyFill="1" applyBorder="1" applyAlignment="1">
      <alignment horizontal="left" wrapText="1"/>
    </xf>
    <xf numFmtId="49" fontId="22" fillId="28" borderId="11" xfId="0" applyNumberFormat="1" applyFont="1" applyFill="1" applyBorder="1" applyAlignment="1">
      <alignment horizontal="center"/>
    </xf>
    <xf numFmtId="171" fontId="0" fillId="28" borderId="11" xfId="0" applyNumberFormat="1" applyFill="1" applyBorder="1"/>
    <xf numFmtId="49" fontId="22" fillId="28" borderId="11" xfId="0" applyNumberFormat="1" applyFont="1" applyFill="1" applyBorder="1" applyAlignment="1">
      <alignment horizontal="left"/>
    </xf>
    <xf numFmtId="165" fontId="22" fillId="28" borderId="11" xfId="28" applyNumberFormat="1" applyFont="1" applyFill="1" applyBorder="1" applyAlignment="1">
      <alignment horizontal="left"/>
    </xf>
    <xf numFmtId="165" fontId="22" fillId="28" borderId="11" xfId="28" applyNumberFormat="1" applyFont="1" applyFill="1" applyBorder="1" applyAlignment="1">
      <alignment horizontal="right"/>
    </xf>
    <xf numFmtId="165" fontId="22" fillId="28" borderId="11" xfId="28" applyNumberFormat="1" applyFont="1" applyFill="1" applyBorder="1"/>
    <xf numFmtId="0" fontId="22" fillId="28" borderId="0" xfId="0" applyFont="1" applyFill="1" applyBorder="1"/>
    <xf numFmtId="0" fontId="22" fillId="28" borderId="12" xfId="0" applyFont="1" applyFill="1" applyBorder="1" applyAlignment="1">
      <alignment horizontal="center"/>
    </xf>
    <xf numFmtId="0" fontId="22" fillId="28" borderId="12" xfId="0" applyFont="1" applyFill="1" applyBorder="1" applyAlignment="1">
      <alignment horizontal="left"/>
    </xf>
    <xf numFmtId="0" fontId="22" fillId="28" borderId="20" xfId="7894" applyFont="1" applyFill="1" applyBorder="1"/>
    <xf numFmtId="0" fontId="0" fillId="0" borderId="0" xfId="0" applyAlignment="1">
      <alignment horizontal="center"/>
    </xf>
    <xf numFmtId="0" fontId="23" fillId="0" borderId="11" xfId="0" applyFont="1" applyBorder="1" applyAlignment="1">
      <alignment horizontal="center"/>
    </xf>
    <xf numFmtId="0" fontId="23" fillId="24" borderId="47" xfId="0" applyFont="1" applyFill="1" applyBorder="1" applyAlignment="1">
      <alignment horizontal="center" vertical="center" textRotation="90"/>
    </xf>
    <xf numFmtId="0" fontId="0" fillId="0" borderId="10" xfId="0" applyBorder="1" applyAlignment="1"/>
    <xf numFmtId="0" fontId="0" fillId="0" borderId="43" xfId="0" applyBorder="1" applyAlignment="1"/>
    <xf numFmtId="0" fontId="23" fillId="27" borderId="47" xfId="0" applyFont="1" applyFill="1" applyBorder="1" applyAlignment="1">
      <alignment horizontal="center" vertical="center" textRotation="90"/>
    </xf>
    <xf numFmtId="0" fontId="23" fillId="26" borderId="47" xfId="0" applyFont="1" applyFill="1" applyBorder="1" applyAlignment="1">
      <alignment horizontal="center" vertical="center" textRotation="90"/>
    </xf>
    <xf numFmtId="0" fontId="23" fillId="32" borderId="47" xfId="0" applyFont="1" applyFill="1" applyBorder="1" applyAlignment="1">
      <alignment horizontal="center" vertical="center" textRotation="90"/>
    </xf>
    <xf numFmtId="0" fontId="23" fillId="34" borderId="47" xfId="0" applyFont="1" applyFill="1" applyBorder="1" applyAlignment="1">
      <alignment horizontal="center" vertical="center" textRotation="90"/>
    </xf>
    <xf numFmtId="0" fontId="23" fillId="33" borderId="47" xfId="0" applyFont="1" applyFill="1" applyBorder="1" applyAlignment="1">
      <alignment horizontal="center" vertical="center" textRotation="90"/>
    </xf>
    <xf numFmtId="0" fontId="23" fillId="27" borderId="64" xfId="0" applyFont="1" applyFill="1" applyBorder="1" applyAlignment="1">
      <alignment horizontal="center" vertical="center" textRotation="90"/>
    </xf>
    <xf numFmtId="0" fontId="0" fillId="0" borderId="45" xfId="0" applyBorder="1" applyAlignment="1"/>
    <xf numFmtId="0" fontId="0" fillId="0" borderId="13" xfId="0" applyBorder="1" applyAlignment="1"/>
    <xf numFmtId="0" fontId="23" fillId="24" borderId="64" xfId="0" applyFont="1" applyFill="1" applyBorder="1" applyAlignment="1">
      <alignment horizontal="center" vertical="center" textRotation="90"/>
    </xf>
    <xf numFmtId="0" fontId="27" fillId="25" borderId="21" xfId="0" applyFont="1" applyFill="1" applyBorder="1" applyAlignment="1">
      <alignment horizontal="center"/>
    </xf>
    <xf numFmtId="0" fontId="27" fillId="25" borderId="46" xfId="0" applyFont="1" applyFill="1" applyBorder="1" applyAlignment="1">
      <alignment horizontal="center"/>
    </xf>
    <xf numFmtId="0" fontId="0" fillId="0" borderId="46" xfId="0" applyBorder="1" applyAlignment="1"/>
    <xf numFmtId="0" fontId="25" fillId="0" borderId="11" xfId="0" applyFont="1" applyBorder="1" applyAlignment="1">
      <alignment horizontal="center"/>
    </xf>
    <xf numFmtId="6" fontId="25" fillId="0" borderId="11" xfId="28" applyNumberFormat="1" applyFont="1" applyBorder="1" applyAlignment="1">
      <alignment horizontal="left" indent="10"/>
    </xf>
    <xf numFmtId="0" fontId="27" fillId="25" borderId="11" xfId="0" applyFont="1" applyFill="1" applyBorder="1" applyAlignment="1">
      <alignment horizontal="center"/>
    </xf>
    <xf numFmtId="0" fontId="27" fillId="26" borderId="11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28" fillId="0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28" fillId="0" borderId="11" xfId="0" applyFont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0" fillId="0" borderId="11" xfId="0" applyFill="1" applyBorder="1"/>
    <xf numFmtId="6" fontId="25" fillId="0" borderId="11" xfId="28" applyNumberFormat="1" applyFont="1" applyFill="1" applyBorder="1" applyAlignment="1">
      <alignment horizontal="left" indent="10"/>
    </xf>
    <xf numFmtId="0" fontId="23" fillId="0" borderId="11" xfId="0" applyFont="1" applyFill="1" applyBorder="1" applyAlignment="1">
      <alignment horizontal="left"/>
    </xf>
    <xf numFmtId="0" fontId="0" fillId="0" borderId="11" xfId="0" applyBorder="1"/>
    <xf numFmtId="0" fontId="23" fillId="34" borderId="64" xfId="0" applyFont="1" applyFill="1" applyBorder="1" applyAlignment="1">
      <alignment horizontal="center" vertical="center" textRotation="90"/>
    </xf>
    <xf numFmtId="0" fontId="23" fillId="32" borderId="64" xfId="0" applyFont="1" applyFill="1" applyBorder="1" applyAlignment="1">
      <alignment horizontal="center" vertical="center" textRotation="90"/>
    </xf>
    <xf numFmtId="0" fontId="27" fillId="0" borderId="11" xfId="0" applyFont="1" applyFill="1" applyBorder="1" applyAlignment="1">
      <alignment horizontal="center"/>
    </xf>
    <xf numFmtId="0" fontId="27" fillId="26" borderId="20" xfId="0" applyFont="1" applyFill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12" xfId="0" applyBorder="1" applyAlignment="1">
      <alignment horizontal="center"/>
    </xf>
    <xf numFmtId="0" fontId="28" fillId="0" borderId="20" xfId="0" applyFont="1" applyBorder="1" applyAlignment="1">
      <alignment horizontal="center"/>
    </xf>
    <xf numFmtId="6" fontId="25" fillId="0" borderId="20" xfId="28" applyNumberFormat="1" applyFont="1" applyBorder="1" applyAlignment="1">
      <alignment horizontal="left" indent="10"/>
    </xf>
    <xf numFmtId="6" fontId="25" fillId="0" borderId="57" xfId="28" applyNumberFormat="1" applyFont="1" applyBorder="1" applyAlignment="1">
      <alignment horizontal="left" indent="10"/>
    </xf>
    <xf numFmtId="6" fontId="25" fillId="0" borderId="12" xfId="28" applyNumberFormat="1" applyFont="1" applyBorder="1" applyAlignment="1">
      <alignment horizontal="left" indent="10"/>
    </xf>
    <xf numFmtId="0" fontId="25" fillId="0" borderId="20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0" fontId="23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3" fillId="0" borderId="52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7" fillId="0" borderId="28" xfId="0" applyFont="1" applyFill="1" applyBorder="1" applyAlignment="1">
      <alignment horizontal="center"/>
    </xf>
    <xf numFmtId="0" fontId="27" fillId="0" borderId="54" xfId="0" applyFont="1" applyFill="1" applyBorder="1" applyAlignment="1">
      <alignment horizontal="center"/>
    </xf>
    <xf numFmtId="0" fontId="27" fillId="0" borderId="55" xfId="0" applyFont="1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0" fontId="26" fillId="0" borderId="28" xfId="0" applyFont="1" applyFill="1" applyBorder="1" applyAlignment="1">
      <alignment horizontal="center"/>
    </xf>
    <xf numFmtId="0" fontId="26" fillId="0" borderId="54" xfId="0" applyFont="1" applyFill="1" applyBorder="1" applyAlignment="1">
      <alignment horizontal="center"/>
    </xf>
    <xf numFmtId="0" fontId="26" fillId="0" borderId="55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7" fillId="25" borderId="54" xfId="0" applyFont="1" applyFill="1" applyBorder="1" applyAlignment="1">
      <alignment horizontal="center"/>
    </xf>
    <xf numFmtId="0" fontId="27" fillId="25" borderId="55" xfId="0" applyFont="1" applyFill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49" fontId="24" fillId="0" borderId="56" xfId="0" applyNumberFormat="1" applyFont="1" applyBorder="1" applyAlignment="1">
      <alignment horizontal="center"/>
    </xf>
    <xf numFmtId="0" fontId="24" fillId="0" borderId="57" xfId="0" applyFont="1" applyBorder="1"/>
    <xf numFmtId="0" fontId="24" fillId="0" borderId="48" xfId="0" applyFont="1" applyBorder="1"/>
    <xf numFmtId="49" fontId="22" fillId="0" borderId="56" xfId="0" applyNumberFormat="1" applyFont="1" applyBorder="1" applyAlignment="1">
      <alignment horizontal="center"/>
    </xf>
    <xf numFmtId="49" fontId="22" fillId="28" borderId="56" xfId="0" applyNumberFormat="1" applyFont="1" applyFill="1" applyBorder="1" applyAlignment="1">
      <alignment horizontal="center"/>
    </xf>
    <xf numFmtId="0" fontId="24" fillId="28" borderId="57" xfId="0" applyFont="1" applyFill="1" applyBorder="1"/>
    <xf numFmtId="0" fontId="24" fillId="28" borderId="48" xfId="0" applyFont="1" applyFill="1" applyBorder="1"/>
    <xf numFmtId="49" fontId="22" fillId="0" borderId="56" xfId="0" applyNumberFormat="1" applyFont="1" applyFill="1" applyBorder="1" applyAlignment="1">
      <alignment horizontal="center"/>
    </xf>
    <xf numFmtId="0" fontId="24" fillId="0" borderId="57" xfId="0" applyFont="1" applyFill="1" applyBorder="1"/>
    <xf numFmtId="0" fontId="24" fillId="0" borderId="48" xfId="0" applyFont="1" applyFill="1" applyBorder="1"/>
    <xf numFmtId="0" fontId="24" fillId="0" borderId="52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2" fillId="28" borderId="52" xfId="0" applyFont="1" applyFill="1" applyBorder="1" applyAlignment="1">
      <alignment horizontal="center" vertical="center"/>
    </xf>
    <xf numFmtId="0" fontId="24" fillId="28" borderId="59" xfId="0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horizontal="center" vertical="center"/>
    </xf>
    <xf numFmtId="0" fontId="24" fillId="0" borderId="59" xfId="0" applyFont="1" applyFill="1" applyBorder="1" applyAlignment="1">
      <alignment horizontal="center" vertical="center"/>
    </xf>
    <xf numFmtId="0" fontId="22" fillId="0" borderId="52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58" xfId="0" applyFont="1" applyFill="1" applyBorder="1" applyAlignment="1">
      <alignment horizontal="center" vertical="center"/>
    </xf>
    <xf numFmtId="0" fontId="24" fillId="0" borderId="37" xfId="0" applyFont="1" applyFill="1" applyBorder="1" applyAlignment="1">
      <alignment horizontal="center" vertical="center"/>
    </xf>
    <xf numFmtId="0" fontId="24" fillId="0" borderId="38" xfId="0" applyFont="1" applyFill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23" fillId="0" borderId="2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22" fillId="0" borderId="46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7" fillId="25" borderId="28" xfId="0" applyFont="1" applyFill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24" fillId="0" borderId="62" xfId="0" applyFont="1" applyBorder="1" applyAlignment="1">
      <alignment horizontal="left"/>
    </xf>
    <xf numFmtId="0" fontId="24" fillId="0" borderId="63" xfId="0" applyFont="1" applyBorder="1" applyAlignment="1">
      <alignment horizontal="left"/>
    </xf>
    <xf numFmtId="0" fontId="24" fillId="0" borderId="50" xfId="0" applyFont="1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3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56" xfId="0" applyBorder="1" applyAlignment="1">
      <alignment horizontal="center"/>
    </xf>
    <xf numFmtId="0" fontId="0" fillId="0" borderId="48" xfId="0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58" xfId="0" applyFont="1" applyBorder="1" applyAlignment="1">
      <alignment horizontal="center"/>
    </xf>
    <xf numFmtId="0" fontId="29" fillId="0" borderId="46" xfId="0" applyFont="1" applyBorder="1" applyAlignment="1">
      <alignment horizontal="center"/>
    </xf>
    <xf numFmtId="0" fontId="29" fillId="0" borderId="49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31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0" fillId="0" borderId="23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0" fillId="0" borderId="64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46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2" xfId="0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24" fillId="0" borderId="57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24" fillId="0" borderId="60" xfId="0" applyFont="1" applyBorder="1" applyAlignment="1">
      <alignment horizontal="left"/>
    </xf>
    <xf numFmtId="0" fontId="24" fillId="0" borderId="51" xfId="0" applyFont="1" applyBorder="1" applyAlignment="1">
      <alignment horizontal="left"/>
    </xf>
    <xf numFmtId="0" fontId="24" fillId="0" borderId="61" xfId="0" applyFont="1" applyBorder="1" applyAlignment="1">
      <alignment horizontal="left"/>
    </xf>
    <xf numFmtId="0" fontId="24" fillId="0" borderId="58" xfId="0" applyFont="1" applyBorder="1" applyAlignment="1">
      <alignment horizontal="left" indent="1"/>
    </xf>
    <xf numFmtId="0" fontId="24" fillId="0" borderId="46" xfId="0" applyFont="1" applyBorder="1" applyAlignment="1">
      <alignment horizontal="left" indent="1"/>
    </xf>
    <xf numFmtId="0" fontId="24" fillId="0" borderId="49" xfId="0" applyFont="1" applyBorder="1" applyAlignment="1">
      <alignment horizontal="left" indent="1"/>
    </xf>
    <xf numFmtId="0" fontId="23" fillId="0" borderId="54" xfId="0" applyFont="1" applyBorder="1" applyAlignment="1">
      <alignment horizontal="center"/>
    </xf>
    <xf numFmtId="0" fontId="23" fillId="0" borderId="65" xfId="0" applyFont="1" applyBorder="1" applyAlignment="1">
      <alignment horizontal="center"/>
    </xf>
  </cellXfs>
  <cellStyles count="58244">
    <cellStyle name="20% - Accent1" xfId="1" builtinId="30" customBuiltin="1"/>
    <cellStyle name="20% - Accent1 10" xfId="553"/>
    <cellStyle name="20% - Accent1 11" xfId="670"/>
    <cellStyle name="20% - Accent1 12" xfId="1389"/>
    <cellStyle name="20% - Accent1 13" xfId="1486"/>
    <cellStyle name="20% - Accent1 14" xfId="4165"/>
    <cellStyle name="20% - Accent1 15" xfId="4285"/>
    <cellStyle name="20% - Accent1 16" xfId="7834"/>
    <cellStyle name="20% - Accent1 17" xfId="7885"/>
    <cellStyle name="20% - Accent1 18" xfId="15090"/>
    <cellStyle name="20% - Accent1 19" xfId="29487"/>
    <cellStyle name="20% - Accent1 2" xfId="46"/>
    <cellStyle name="20% - Accent1 20" xfId="29504"/>
    <cellStyle name="20% - Accent1 21" xfId="58218"/>
    <cellStyle name="20% - Accent1 3" xfId="91"/>
    <cellStyle name="20% - Accent1 4" xfId="143"/>
    <cellStyle name="20% - Accent1 5" xfId="194"/>
    <cellStyle name="20% - Accent1 6" xfId="251"/>
    <cellStyle name="20% - Accent1 7" xfId="298"/>
    <cellStyle name="20% - Accent1 8" xfId="370"/>
    <cellStyle name="20% - Accent1 9" xfId="470"/>
    <cellStyle name="20% - Accent2" xfId="2" builtinId="34" customBuiltin="1"/>
    <cellStyle name="20% - Accent2 10" xfId="540"/>
    <cellStyle name="20% - Accent2 11" xfId="671"/>
    <cellStyle name="20% - Accent2 12" xfId="1390"/>
    <cellStyle name="20% - Accent2 13" xfId="1464"/>
    <cellStyle name="20% - Accent2 14" xfId="4166"/>
    <cellStyle name="20% - Accent2 15" xfId="4459"/>
    <cellStyle name="20% - Accent2 16" xfId="7835"/>
    <cellStyle name="20% - Accent2 17" xfId="7880"/>
    <cellStyle name="20% - Accent2 18" xfId="15091"/>
    <cellStyle name="20% - Accent2 19" xfId="29499"/>
    <cellStyle name="20% - Accent2 2" xfId="47"/>
    <cellStyle name="20% - Accent2 20" xfId="29505"/>
    <cellStyle name="20% - Accent2 21" xfId="58222"/>
    <cellStyle name="20% - Accent2 3" xfId="92"/>
    <cellStyle name="20% - Accent2 4" xfId="144"/>
    <cellStyle name="20% - Accent2 5" xfId="195"/>
    <cellStyle name="20% - Accent2 6" xfId="287"/>
    <cellStyle name="20% - Accent2 7" xfId="299"/>
    <cellStyle name="20% - Accent2 8" xfId="371"/>
    <cellStyle name="20% - Accent2 9" xfId="471"/>
    <cellStyle name="20% - Accent3" xfId="3" builtinId="38" customBuiltin="1"/>
    <cellStyle name="20% - Accent3 10" xfId="526"/>
    <cellStyle name="20% - Accent3 11" xfId="672"/>
    <cellStyle name="20% - Accent3 12" xfId="1391"/>
    <cellStyle name="20% - Accent3 13" xfId="1462"/>
    <cellStyle name="20% - Accent3 14" xfId="4167"/>
    <cellStyle name="20% - Accent3 15" xfId="4211"/>
    <cellStyle name="20% - Accent3 16" xfId="7836"/>
    <cellStyle name="20% - Accent3 17" xfId="11613"/>
    <cellStyle name="20% - Accent3 18" xfId="15092"/>
    <cellStyle name="20% - Accent3 19" xfId="29494"/>
    <cellStyle name="20% - Accent3 2" xfId="48"/>
    <cellStyle name="20% - Accent3 20" xfId="29506"/>
    <cellStyle name="20% - Accent3 21" xfId="58226"/>
    <cellStyle name="20% - Accent3 3" xfId="93"/>
    <cellStyle name="20% - Accent3 4" xfId="145"/>
    <cellStyle name="20% - Accent3 5" xfId="196"/>
    <cellStyle name="20% - Accent3 6" xfId="265"/>
    <cellStyle name="20% - Accent3 7" xfId="300"/>
    <cellStyle name="20% - Accent3 8" xfId="372"/>
    <cellStyle name="20% - Accent3 9" xfId="472"/>
    <cellStyle name="20% - Accent4" xfId="4" builtinId="42" customBuiltin="1"/>
    <cellStyle name="20% - Accent4 10" xfId="519"/>
    <cellStyle name="20% - Accent4 11" xfId="673"/>
    <cellStyle name="20% - Accent4 12" xfId="1392"/>
    <cellStyle name="20% - Accent4 13" xfId="1450"/>
    <cellStyle name="20% - Accent4 14" xfId="4168"/>
    <cellStyle name="20% - Accent4 15" xfId="4238"/>
    <cellStyle name="20% - Accent4 16" xfId="7837"/>
    <cellStyle name="20% - Accent4 17" xfId="11498"/>
    <cellStyle name="20% - Accent4 18" xfId="15093"/>
    <cellStyle name="20% - Accent4 19" xfId="29464"/>
    <cellStyle name="20% - Accent4 2" xfId="49"/>
    <cellStyle name="20% - Accent4 20" xfId="29507"/>
    <cellStyle name="20% - Accent4 21" xfId="58230"/>
    <cellStyle name="20% - Accent4 3" xfId="94"/>
    <cellStyle name="20% - Accent4 4" xfId="146"/>
    <cellStyle name="20% - Accent4 5" xfId="197"/>
    <cellStyle name="20% - Accent4 6" xfId="250"/>
    <cellStyle name="20% - Accent4 7" xfId="301"/>
    <cellStyle name="20% - Accent4 8" xfId="373"/>
    <cellStyle name="20% - Accent4 9" xfId="473"/>
    <cellStyle name="20% - Accent5" xfId="5" builtinId="46" customBuiltin="1"/>
    <cellStyle name="20% - Accent5 10" xfId="612"/>
    <cellStyle name="20% - Accent5 11" xfId="674"/>
    <cellStyle name="20% - Accent5 12" xfId="1393"/>
    <cellStyle name="20% - Accent5 13" xfId="1441"/>
    <cellStyle name="20% - Accent5 14" xfId="4169"/>
    <cellStyle name="20% - Accent5 15" xfId="4343"/>
    <cellStyle name="20% - Accent5 16" xfId="7838"/>
    <cellStyle name="20% - Accent5 17" xfId="8821"/>
    <cellStyle name="20% - Accent5 18" xfId="15094"/>
    <cellStyle name="20% - Accent5 19" xfId="29491"/>
    <cellStyle name="20% - Accent5 2" xfId="50"/>
    <cellStyle name="20% - Accent5 20" xfId="29508"/>
    <cellStyle name="20% - Accent5 21" xfId="58234"/>
    <cellStyle name="20% - Accent5 3" xfId="95"/>
    <cellStyle name="20% - Accent5 4" xfId="147"/>
    <cellStyle name="20% - Accent5 5" xfId="198"/>
    <cellStyle name="20% - Accent5 6" xfId="286"/>
    <cellStyle name="20% - Accent5 7" xfId="302"/>
    <cellStyle name="20% - Accent5 8" xfId="374"/>
    <cellStyle name="20% - Accent5 9" xfId="474"/>
    <cellStyle name="20% - Accent6" xfId="6" builtinId="50" customBuiltin="1"/>
    <cellStyle name="20% - Accent6 10" xfId="579"/>
    <cellStyle name="20% - Accent6 11" xfId="675"/>
    <cellStyle name="20% - Accent6 12" xfId="1394"/>
    <cellStyle name="20% - Accent6 13" xfId="1436"/>
    <cellStyle name="20% - Accent6 14" xfId="4170"/>
    <cellStyle name="20% - Accent6 15" xfId="5192"/>
    <cellStyle name="20% - Accent6 16" xfId="7839"/>
    <cellStyle name="20% - Accent6 17" xfId="8806"/>
    <cellStyle name="20% - Accent6 18" xfId="15095"/>
    <cellStyle name="20% - Accent6 19" xfId="15141"/>
    <cellStyle name="20% - Accent6 2" xfId="51"/>
    <cellStyle name="20% - Accent6 20" xfId="29509"/>
    <cellStyle name="20% - Accent6 21" xfId="58238"/>
    <cellStyle name="20% - Accent6 3" xfId="96"/>
    <cellStyle name="20% - Accent6 4" xfId="148"/>
    <cellStyle name="20% - Accent6 5" xfId="199"/>
    <cellStyle name="20% - Accent6 6" xfId="264"/>
    <cellStyle name="20% - Accent6 7" xfId="303"/>
    <cellStyle name="20% - Accent6 8" xfId="375"/>
    <cellStyle name="20% - Accent6 9" xfId="475"/>
    <cellStyle name="40% - Accent1" xfId="7" builtinId="31" customBuiltin="1"/>
    <cellStyle name="40% - Accent1 10" xfId="558"/>
    <cellStyle name="40% - Accent1 11" xfId="676"/>
    <cellStyle name="40% - Accent1 12" xfId="1395"/>
    <cellStyle name="40% - Accent1 13" xfId="1699"/>
    <cellStyle name="40% - Accent1 14" xfId="4171"/>
    <cellStyle name="40% - Accent1 15" xfId="7829"/>
    <cellStyle name="40% - Accent1 16" xfId="7840"/>
    <cellStyle name="40% - Accent1 17" xfId="8132"/>
    <cellStyle name="40% - Accent1 18" xfId="15096"/>
    <cellStyle name="40% - Accent1 19" xfId="29467"/>
    <cellStyle name="40% - Accent1 2" xfId="52"/>
    <cellStyle name="40% - Accent1 20" xfId="29510"/>
    <cellStyle name="40% - Accent1 21" xfId="58219"/>
    <cellStyle name="40% - Accent1 3" xfId="97"/>
    <cellStyle name="40% - Accent1 4" xfId="149"/>
    <cellStyle name="40% - Accent1 5" xfId="200"/>
    <cellStyle name="40% - Accent1 6" xfId="249"/>
    <cellStyle name="40% - Accent1 7" xfId="304"/>
    <cellStyle name="40% - Accent1 8" xfId="376"/>
    <cellStyle name="40% - Accent1 9" xfId="476"/>
    <cellStyle name="40% - Accent2" xfId="8" builtinId="35" customBuiltin="1"/>
    <cellStyle name="40% - Accent2 10" xfId="552"/>
    <cellStyle name="40% - Accent2 11" xfId="677"/>
    <cellStyle name="40% - Accent2 12" xfId="1396"/>
    <cellStyle name="40% - Accent2 13" xfId="1610"/>
    <cellStyle name="40% - Accent2 14" xfId="4172"/>
    <cellStyle name="40% - Accent2 15" xfId="7828"/>
    <cellStyle name="40% - Accent2 16" xfId="7841"/>
    <cellStyle name="40% - Accent2 17" xfId="8044"/>
    <cellStyle name="40% - Accent2 18" xfId="15097"/>
    <cellStyle name="40% - Accent2 19" xfId="29492"/>
    <cellStyle name="40% - Accent2 2" xfId="53"/>
    <cellStyle name="40% - Accent2 20" xfId="29511"/>
    <cellStyle name="40% - Accent2 21" xfId="58223"/>
    <cellStyle name="40% - Accent2 3" xfId="98"/>
    <cellStyle name="40% - Accent2 4" xfId="150"/>
    <cellStyle name="40% - Accent2 5" xfId="201"/>
    <cellStyle name="40% - Accent2 6" xfId="285"/>
    <cellStyle name="40% - Accent2 7" xfId="305"/>
    <cellStyle name="40% - Accent2 8" xfId="377"/>
    <cellStyle name="40% - Accent2 9" xfId="477"/>
    <cellStyle name="40% - Accent3" xfId="9" builtinId="39" customBuiltin="1"/>
    <cellStyle name="40% - Accent3 10" xfId="539"/>
    <cellStyle name="40% - Accent3 11" xfId="678"/>
    <cellStyle name="40% - Accent3 12" xfId="1397"/>
    <cellStyle name="40% - Accent3 13" xfId="1579"/>
    <cellStyle name="40% - Accent3 14" xfId="4173"/>
    <cellStyle name="40% - Accent3 15" xfId="7825"/>
    <cellStyle name="40% - Accent3 16" xfId="7842"/>
    <cellStyle name="40% - Accent3 17" xfId="8014"/>
    <cellStyle name="40% - Accent3 18" xfId="15098"/>
    <cellStyle name="40% - Accent3 19" xfId="29488"/>
    <cellStyle name="40% - Accent3 2" xfId="54"/>
    <cellStyle name="40% - Accent3 20" xfId="29512"/>
    <cellStyle name="40% - Accent3 21" xfId="58227"/>
    <cellStyle name="40% - Accent3 3" xfId="99"/>
    <cellStyle name="40% - Accent3 4" xfId="151"/>
    <cellStyle name="40% - Accent3 5" xfId="202"/>
    <cellStyle name="40% - Accent3 6" xfId="263"/>
    <cellStyle name="40% - Accent3 7" xfId="306"/>
    <cellStyle name="40% - Accent3 8" xfId="378"/>
    <cellStyle name="40% - Accent3 9" xfId="478"/>
    <cellStyle name="40% - Accent4" xfId="10" builtinId="43" customBuiltin="1"/>
    <cellStyle name="40% - Accent4 10" xfId="525"/>
    <cellStyle name="40% - Accent4 11" xfId="679"/>
    <cellStyle name="40% - Accent4 12" xfId="1398"/>
    <cellStyle name="40% - Accent4 13" xfId="1518"/>
    <cellStyle name="40% - Accent4 14" xfId="4174"/>
    <cellStyle name="40% - Accent4 15" xfId="7822"/>
    <cellStyle name="40% - Accent4 16" xfId="7843"/>
    <cellStyle name="40% - Accent4 17" xfId="7955"/>
    <cellStyle name="40% - Accent4 18" xfId="15099"/>
    <cellStyle name="40% - Accent4 19" xfId="29486"/>
    <cellStyle name="40% - Accent4 2" xfId="55"/>
    <cellStyle name="40% - Accent4 20" xfId="29513"/>
    <cellStyle name="40% - Accent4 21" xfId="58231"/>
    <cellStyle name="40% - Accent4 3" xfId="100"/>
    <cellStyle name="40% - Accent4 4" xfId="152"/>
    <cellStyle name="40% - Accent4 5" xfId="203"/>
    <cellStyle name="40% - Accent4 6" xfId="248"/>
    <cellStyle name="40% - Accent4 7" xfId="307"/>
    <cellStyle name="40% - Accent4 8" xfId="379"/>
    <cellStyle name="40% - Accent4 9" xfId="479"/>
    <cellStyle name="40% - Accent5" xfId="11" builtinId="47" customBuiltin="1"/>
    <cellStyle name="40% - Accent5 10" xfId="518"/>
    <cellStyle name="40% - Accent5 11" xfId="680"/>
    <cellStyle name="40% - Accent5 12" xfId="1399"/>
    <cellStyle name="40% - Accent5 13" xfId="1485"/>
    <cellStyle name="40% - Accent5 14" xfId="4175"/>
    <cellStyle name="40% - Accent5 15" xfId="5132"/>
    <cellStyle name="40% - Accent5 16" xfId="7844"/>
    <cellStyle name="40% - Accent5 17" xfId="7924"/>
    <cellStyle name="40% - Accent5 18" xfId="15100"/>
    <cellStyle name="40% - Accent5 19" xfId="29483"/>
    <cellStyle name="40% - Accent5 2" xfId="56"/>
    <cellStyle name="40% - Accent5 20" xfId="29514"/>
    <cellStyle name="40% - Accent5 21" xfId="58235"/>
    <cellStyle name="40% - Accent5 3" xfId="101"/>
    <cellStyle name="40% - Accent5 4" xfId="153"/>
    <cellStyle name="40% - Accent5 5" xfId="204"/>
    <cellStyle name="40% - Accent5 6" xfId="284"/>
    <cellStyle name="40% - Accent5 7" xfId="308"/>
    <cellStyle name="40% - Accent5 8" xfId="380"/>
    <cellStyle name="40% - Accent5 9" xfId="480"/>
    <cellStyle name="40% - Accent6" xfId="12" builtinId="51" customBuiltin="1"/>
    <cellStyle name="40% - Accent6 10" xfId="611"/>
    <cellStyle name="40% - Accent6 11" xfId="681"/>
    <cellStyle name="40% - Accent6 12" xfId="1400"/>
    <cellStyle name="40% - Accent6 13" xfId="1467"/>
    <cellStyle name="40% - Accent6 14" xfId="4176"/>
    <cellStyle name="40% - Accent6 15" xfId="4223"/>
    <cellStyle name="40% - Accent6 16" xfId="7845"/>
    <cellStyle name="40% - Accent6 17" xfId="7908"/>
    <cellStyle name="40% - Accent6 18" xfId="15101"/>
    <cellStyle name="40% - Accent6 19" xfId="29469"/>
    <cellStyle name="40% - Accent6 2" xfId="57"/>
    <cellStyle name="40% - Accent6 20" xfId="29515"/>
    <cellStyle name="40% - Accent6 21" xfId="58239"/>
    <cellStyle name="40% - Accent6 3" xfId="102"/>
    <cellStyle name="40% - Accent6 4" xfId="154"/>
    <cellStyle name="40% - Accent6 5" xfId="205"/>
    <cellStyle name="40% - Accent6 6" xfId="262"/>
    <cellStyle name="40% - Accent6 7" xfId="309"/>
    <cellStyle name="40% - Accent6 8" xfId="381"/>
    <cellStyle name="40% - Accent6 9" xfId="481"/>
    <cellStyle name="60% - Accent1" xfId="13" builtinId="32" customBuiltin="1"/>
    <cellStyle name="60% - Accent1 10" xfId="578"/>
    <cellStyle name="60% - Accent1 11" xfId="682"/>
    <cellStyle name="60% - Accent1 12" xfId="1401"/>
    <cellStyle name="60% - Accent1 13" xfId="1461"/>
    <cellStyle name="60% - Accent1 14" xfId="4177"/>
    <cellStyle name="60% - Accent1 15" xfId="4224"/>
    <cellStyle name="60% - Accent1 16" xfId="7846"/>
    <cellStyle name="60% - Accent1 17" xfId="7904"/>
    <cellStyle name="60% - Accent1 18" xfId="15102"/>
    <cellStyle name="60% - Accent1 19" xfId="29485"/>
    <cellStyle name="60% - Accent1 2" xfId="58"/>
    <cellStyle name="60% - Accent1 20" xfId="29516"/>
    <cellStyle name="60% - Accent1 21" xfId="58220"/>
    <cellStyle name="60% - Accent1 3" xfId="103"/>
    <cellStyle name="60% - Accent1 4" xfId="155"/>
    <cellStyle name="60% - Accent1 5" xfId="206"/>
    <cellStyle name="60% - Accent1 6" xfId="247"/>
    <cellStyle name="60% - Accent1 7" xfId="310"/>
    <cellStyle name="60% - Accent1 8" xfId="382"/>
    <cellStyle name="60% - Accent1 9" xfId="482"/>
    <cellStyle name="60% - Accent2" xfId="14" builtinId="36" customBuiltin="1"/>
    <cellStyle name="60% - Accent2 10" xfId="565"/>
    <cellStyle name="60% - Accent2 11" xfId="683"/>
    <cellStyle name="60% - Accent2 12" xfId="1402"/>
    <cellStyle name="60% - Accent2 13" xfId="1449"/>
    <cellStyle name="60% - Accent2 14" xfId="4178"/>
    <cellStyle name="60% - Accent2 15" xfId="4235"/>
    <cellStyle name="60% - Accent2 16" xfId="7847"/>
    <cellStyle name="60% - Accent2 17" xfId="7893"/>
    <cellStyle name="60% - Accent2 18" xfId="15103"/>
    <cellStyle name="60% - Accent2 19" xfId="29484"/>
    <cellStyle name="60% - Accent2 2" xfId="59"/>
    <cellStyle name="60% - Accent2 20" xfId="29517"/>
    <cellStyle name="60% - Accent2 21" xfId="58224"/>
    <cellStyle name="60% - Accent2 3" xfId="104"/>
    <cellStyle name="60% - Accent2 4" xfId="156"/>
    <cellStyle name="60% - Accent2 5" xfId="207"/>
    <cellStyle name="60% - Accent2 6" xfId="283"/>
    <cellStyle name="60% - Accent2 7" xfId="311"/>
    <cellStyle name="60% - Accent2 8" xfId="383"/>
    <cellStyle name="60% - Accent2 9" xfId="483"/>
    <cellStyle name="60% - Accent3" xfId="15" builtinId="40" customBuiltin="1"/>
    <cellStyle name="60% - Accent3 10" xfId="551"/>
    <cellStyle name="60% - Accent3 11" xfId="684"/>
    <cellStyle name="60% - Accent3 12" xfId="1403"/>
    <cellStyle name="60% - Accent3 13" xfId="1440"/>
    <cellStyle name="60% - Accent3 14" xfId="4179"/>
    <cellStyle name="60% - Accent3 15" xfId="5133"/>
    <cellStyle name="60% - Accent3 16" xfId="7848"/>
    <cellStyle name="60% - Accent3 17" xfId="7884"/>
    <cellStyle name="60% - Accent3 18" xfId="15104"/>
    <cellStyle name="60% - Accent3 19" xfId="29478"/>
    <cellStyle name="60% - Accent3 2" xfId="60"/>
    <cellStyle name="60% - Accent3 20" xfId="29518"/>
    <cellStyle name="60% - Accent3 21" xfId="58228"/>
    <cellStyle name="60% - Accent3 3" xfId="105"/>
    <cellStyle name="60% - Accent3 4" xfId="157"/>
    <cellStyle name="60% - Accent3 5" xfId="208"/>
    <cellStyle name="60% - Accent3 6" xfId="271"/>
    <cellStyle name="60% - Accent3 7" xfId="312"/>
    <cellStyle name="60% - Accent3 8" xfId="384"/>
    <cellStyle name="60% - Accent3 9" xfId="484"/>
    <cellStyle name="60% - Accent4" xfId="16" builtinId="44" customBuiltin="1"/>
    <cellStyle name="60% - Accent4 10" xfId="538"/>
    <cellStyle name="60% - Accent4 11" xfId="685"/>
    <cellStyle name="60% - Accent4 12" xfId="1404"/>
    <cellStyle name="60% - Accent4 13" xfId="1435"/>
    <cellStyle name="60% - Accent4 14" xfId="4180"/>
    <cellStyle name="60% - Accent4 15" xfId="4216"/>
    <cellStyle name="60% - Accent4 16" xfId="7849"/>
    <cellStyle name="60% - Accent4 17" xfId="7879"/>
    <cellStyle name="60% - Accent4 18" xfId="15105"/>
    <cellStyle name="60% - Accent4 19" xfId="29466"/>
    <cellStyle name="60% - Accent4 2" xfId="61"/>
    <cellStyle name="60% - Accent4 20" xfId="29519"/>
    <cellStyle name="60% - Accent4 21" xfId="58232"/>
    <cellStyle name="60% - Accent4 3" xfId="106"/>
    <cellStyle name="60% - Accent4 4" xfId="158"/>
    <cellStyle name="60% - Accent4 5" xfId="209"/>
    <cellStyle name="60% - Accent4 6" xfId="273"/>
    <cellStyle name="60% - Accent4 7" xfId="313"/>
    <cellStyle name="60% - Accent4 8" xfId="385"/>
    <cellStyle name="60% - Accent4 9" xfId="485"/>
    <cellStyle name="60% - Accent5" xfId="17" builtinId="48" customBuiltin="1"/>
    <cellStyle name="60% - Accent5 10" xfId="524"/>
    <cellStyle name="60% - Accent5 11" xfId="686"/>
    <cellStyle name="60% - Accent5 12" xfId="1405"/>
    <cellStyle name="60% - Accent5 13" xfId="1698"/>
    <cellStyle name="60% - Accent5 14" xfId="4181"/>
    <cellStyle name="60% - Accent5 15" xfId="4256"/>
    <cellStyle name="60% - Accent5 16" xfId="7850"/>
    <cellStyle name="60% - Accent5 17" xfId="11514"/>
    <cellStyle name="60% - Accent5 18" xfId="15106"/>
    <cellStyle name="60% - Accent5 19" xfId="29473"/>
    <cellStyle name="60% - Accent5 2" xfId="62"/>
    <cellStyle name="60% - Accent5 20" xfId="29520"/>
    <cellStyle name="60% - Accent5 21" xfId="58236"/>
    <cellStyle name="60% - Accent5 3" xfId="107"/>
    <cellStyle name="60% - Accent5 4" xfId="159"/>
    <cellStyle name="60% - Accent5 5" xfId="210"/>
    <cellStyle name="60% - Accent5 6" xfId="261"/>
    <cellStyle name="60% - Accent5 7" xfId="314"/>
    <cellStyle name="60% - Accent5 8" xfId="386"/>
    <cellStyle name="60% - Accent5 9" xfId="486"/>
    <cellStyle name="60% - Accent6" xfId="18" builtinId="52" customBuiltin="1"/>
    <cellStyle name="60% - Accent6 10" xfId="517"/>
    <cellStyle name="60% - Accent6 11" xfId="687"/>
    <cellStyle name="60% - Accent6 12" xfId="1406"/>
    <cellStyle name="60% - Accent6 13" xfId="1581"/>
    <cellStyle name="60% - Accent6 14" xfId="4182"/>
    <cellStyle name="60% - Accent6 15" xfId="4572"/>
    <cellStyle name="60% - Accent6 16" xfId="7851"/>
    <cellStyle name="60% - Accent6 17" xfId="11497"/>
    <cellStyle name="60% - Accent6 18" xfId="15107"/>
    <cellStyle name="60% - Accent6 19" xfId="29471"/>
    <cellStyle name="60% - Accent6 2" xfId="63"/>
    <cellStyle name="60% - Accent6 20" xfId="29521"/>
    <cellStyle name="60% - Accent6 21" xfId="58240"/>
    <cellStyle name="60% - Accent6 3" xfId="108"/>
    <cellStyle name="60% - Accent6 4" xfId="160"/>
    <cellStyle name="60% - Accent6 5" xfId="211"/>
    <cellStyle name="60% - Accent6 6" xfId="272"/>
    <cellStyle name="60% - Accent6 7" xfId="315"/>
    <cellStyle name="60% - Accent6 8" xfId="387"/>
    <cellStyle name="60% - Accent6 9" xfId="487"/>
    <cellStyle name="Accent1" xfId="19" builtinId="29" customBuiltin="1"/>
    <cellStyle name="Accent1 10" xfId="610"/>
    <cellStyle name="Accent1 11" xfId="688"/>
    <cellStyle name="Accent1 12" xfId="1407"/>
    <cellStyle name="Accent1 13" xfId="1578"/>
    <cellStyle name="Accent1 14" xfId="4183"/>
    <cellStyle name="Accent1 15" xfId="4212"/>
    <cellStyle name="Accent1 16" xfId="7852"/>
    <cellStyle name="Accent1 17" xfId="8824"/>
    <cellStyle name="Accent1 18" xfId="15108"/>
    <cellStyle name="Accent1 19" xfId="29500"/>
    <cellStyle name="Accent1 2" xfId="64"/>
    <cellStyle name="Accent1 20" xfId="29522"/>
    <cellStyle name="Accent1 21" xfId="58217"/>
    <cellStyle name="Accent1 3" xfId="109"/>
    <cellStyle name="Accent1 4" xfId="161"/>
    <cellStyle name="Accent1 5" xfId="212"/>
    <cellStyle name="Accent1 6" xfId="246"/>
    <cellStyle name="Accent1 7" xfId="316"/>
    <cellStyle name="Accent1 8" xfId="388"/>
    <cellStyle name="Accent1 9" xfId="488"/>
    <cellStyle name="Accent2" xfId="20" builtinId="33" customBuiltin="1"/>
    <cellStyle name="Accent2 10" xfId="577"/>
    <cellStyle name="Accent2 11" xfId="689"/>
    <cellStyle name="Accent2 12" xfId="1408"/>
    <cellStyle name="Accent2 13" xfId="1517"/>
    <cellStyle name="Accent2 14" xfId="4184"/>
    <cellStyle name="Accent2 15" xfId="7830"/>
    <cellStyle name="Accent2 16" xfId="7853"/>
    <cellStyle name="Accent2 17" xfId="8805"/>
    <cellStyle name="Accent2 18" xfId="15109"/>
    <cellStyle name="Accent2 19" xfId="29482"/>
    <cellStyle name="Accent2 2" xfId="65"/>
    <cellStyle name="Accent2 20" xfId="29523"/>
    <cellStyle name="Accent2 21" xfId="58221"/>
    <cellStyle name="Accent2 3" xfId="110"/>
    <cellStyle name="Accent2 4" xfId="162"/>
    <cellStyle name="Accent2 5" xfId="213"/>
    <cellStyle name="Accent2 6" xfId="275"/>
    <cellStyle name="Accent2 7" xfId="317"/>
    <cellStyle name="Accent2 8" xfId="389"/>
    <cellStyle name="Accent2 9" xfId="489"/>
    <cellStyle name="Accent3" xfId="21" builtinId="37" customBuiltin="1"/>
    <cellStyle name="Accent3 10" xfId="556"/>
    <cellStyle name="Accent3 11" xfId="690"/>
    <cellStyle name="Accent3 12" xfId="1409"/>
    <cellStyle name="Accent3 13" xfId="1484"/>
    <cellStyle name="Accent3 14" xfId="4185"/>
    <cellStyle name="Accent3 15" xfId="7827"/>
    <cellStyle name="Accent3 16" xfId="7854"/>
    <cellStyle name="Accent3 17" xfId="8131"/>
    <cellStyle name="Accent3 18" xfId="15110"/>
    <cellStyle name="Accent3 19" xfId="29475"/>
    <cellStyle name="Accent3 2" xfId="66"/>
    <cellStyle name="Accent3 20" xfId="29524"/>
    <cellStyle name="Accent3 21" xfId="58225"/>
    <cellStyle name="Accent3 3" xfId="111"/>
    <cellStyle name="Accent3 4" xfId="163"/>
    <cellStyle name="Accent3 5" xfId="214"/>
    <cellStyle name="Accent3 6" xfId="253"/>
    <cellStyle name="Accent3 7" xfId="318"/>
    <cellStyle name="Accent3 8" xfId="390"/>
    <cellStyle name="Accent3 9" xfId="490"/>
    <cellStyle name="Accent4" xfId="22" builtinId="41" customBuiltin="1"/>
    <cellStyle name="Accent4 10" xfId="550"/>
    <cellStyle name="Accent4 11" xfId="691"/>
    <cellStyle name="Accent4 12" xfId="1410"/>
    <cellStyle name="Accent4 13" xfId="1474"/>
    <cellStyle name="Accent4 14" xfId="4186"/>
    <cellStyle name="Accent4 15" xfId="7824"/>
    <cellStyle name="Accent4 16" xfId="7855"/>
    <cellStyle name="Accent4 17" xfId="8016"/>
    <cellStyle name="Accent4 18" xfId="15111"/>
    <cellStyle name="Accent4 19" xfId="29480"/>
    <cellStyle name="Accent4 2" xfId="67"/>
    <cellStyle name="Accent4 20" xfId="29525"/>
    <cellStyle name="Accent4 21" xfId="58229"/>
    <cellStyle name="Accent4 3" xfId="112"/>
    <cellStyle name="Accent4 4" xfId="164"/>
    <cellStyle name="Accent4 5" xfId="215"/>
    <cellStyle name="Accent4 6" xfId="238"/>
    <cellStyle name="Accent4 7" xfId="319"/>
    <cellStyle name="Accent4 8" xfId="391"/>
    <cellStyle name="Accent4 9" xfId="491"/>
    <cellStyle name="Accent5" xfId="23" builtinId="45" customBuiltin="1"/>
    <cellStyle name="Accent5 10" xfId="537"/>
    <cellStyle name="Accent5 11" xfId="692"/>
    <cellStyle name="Accent5 12" xfId="1411"/>
    <cellStyle name="Accent5 13" xfId="1460"/>
    <cellStyle name="Accent5 14" xfId="4187"/>
    <cellStyle name="Accent5 15" xfId="4344"/>
    <cellStyle name="Accent5 16" xfId="7856"/>
    <cellStyle name="Accent5 17" xfId="8013"/>
    <cellStyle name="Accent5 18" xfId="15112"/>
    <cellStyle name="Accent5 19" xfId="25880"/>
    <cellStyle name="Accent5 2" xfId="68"/>
    <cellStyle name="Accent5 20" xfId="29526"/>
    <cellStyle name="Accent5 21" xfId="58233"/>
    <cellStyle name="Accent5 3" xfId="113"/>
    <cellStyle name="Accent5 4" xfId="165"/>
    <cellStyle name="Accent5 5" xfId="216"/>
    <cellStyle name="Accent5 6" xfId="282"/>
    <cellStyle name="Accent5 7" xfId="320"/>
    <cellStyle name="Accent5 8" xfId="392"/>
    <cellStyle name="Accent5 9" xfId="492"/>
    <cellStyle name="Accent6" xfId="24" builtinId="49" customBuiltin="1"/>
    <cellStyle name="Accent6 10" xfId="523"/>
    <cellStyle name="Accent6 11" xfId="693"/>
    <cellStyle name="Accent6 12" xfId="1412"/>
    <cellStyle name="Accent6 13" xfId="1448"/>
    <cellStyle name="Accent6 14" xfId="4188"/>
    <cellStyle name="Accent6 15" xfId="5149"/>
    <cellStyle name="Accent6 16" xfId="7857"/>
    <cellStyle name="Accent6 17" xfId="7954"/>
    <cellStyle name="Accent6 18" xfId="15113"/>
    <cellStyle name="Accent6 19" xfId="29468"/>
    <cellStyle name="Accent6 2" xfId="69"/>
    <cellStyle name="Accent6 20" xfId="29527"/>
    <cellStyle name="Accent6 21" xfId="58237"/>
    <cellStyle name="Accent6 3" xfId="114"/>
    <cellStyle name="Accent6 4" xfId="166"/>
    <cellStyle name="Accent6 5" xfId="217"/>
    <cellStyle name="Accent6 6" xfId="260"/>
    <cellStyle name="Accent6 7" xfId="321"/>
    <cellStyle name="Accent6 8" xfId="393"/>
    <cellStyle name="Accent6 9" xfId="493"/>
    <cellStyle name="Bad" xfId="25" builtinId="27" customBuiltin="1"/>
    <cellStyle name="Bad 10" xfId="516"/>
    <cellStyle name="Bad 11" xfId="694"/>
    <cellStyle name="Bad 12" xfId="1413"/>
    <cellStyle name="Bad 13" xfId="1439"/>
    <cellStyle name="Bad 14" xfId="4189"/>
    <cellStyle name="Bad 15" xfId="4233"/>
    <cellStyle name="Bad 16" xfId="7858"/>
    <cellStyle name="Bad 17" xfId="7923"/>
    <cellStyle name="Bad 18" xfId="15114"/>
    <cellStyle name="Bad 19" xfId="29489"/>
    <cellStyle name="Bad 2" xfId="70"/>
    <cellStyle name="Bad 20" xfId="29528"/>
    <cellStyle name="Bad 21" xfId="58206"/>
    <cellStyle name="Bad 3" xfId="115"/>
    <cellStyle name="Bad 4" xfId="167"/>
    <cellStyle name="Bad 5" xfId="218"/>
    <cellStyle name="Bad 6" xfId="245"/>
    <cellStyle name="Bad 7" xfId="322"/>
    <cellStyle name="Bad 8" xfId="394"/>
    <cellStyle name="Bad 9" xfId="494"/>
    <cellStyle name="Calculation" xfId="26" builtinId="22" customBuiltin="1"/>
    <cellStyle name="Calculation 10" xfId="609"/>
    <cellStyle name="Calculation 11" xfId="695"/>
    <cellStyle name="Calculation 12" xfId="1414"/>
    <cellStyle name="Calculation 13" xfId="1434"/>
    <cellStyle name="Calculation 14" xfId="4190"/>
    <cellStyle name="Calculation 15" xfId="4234"/>
    <cellStyle name="Calculation 16" xfId="7859"/>
    <cellStyle name="Calculation 17" xfId="7914"/>
    <cellStyle name="Calculation 18" xfId="15115"/>
    <cellStyle name="Calculation 19" xfId="29472"/>
    <cellStyle name="Calculation 2" xfId="71"/>
    <cellStyle name="Calculation 20" xfId="29529"/>
    <cellStyle name="Calculation 21" xfId="58210"/>
    <cellStyle name="Calculation 3" xfId="116"/>
    <cellStyle name="Calculation 4" xfId="168"/>
    <cellStyle name="Calculation 5" xfId="219"/>
    <cellStyle name="Calculation 6" xfId="281"/>
    <cellStyle name="Calculation 7" xfId="323"/>
    <cellStyle name="Calculation 8" xfId="395"/>
    <cellStyle name="Calculation 9" xfId="495"/>
    <cellStyle name="Check Cell" xfId="27" builtinId="23" customBuiltin="1"/>
    <cellStyle name="Check Cell 10" xfId="576"/>
    <cellStyle name="Check Cell 11" xfId="696"/>
    <cellStyle name="Check Cell 12" xfId="1415"/>
    <cellStyle name="Check Cell 13" xfId="1697"/>
    <cellStyle name="Check Cell 14" xfId="4191"/>
    <cellStyle name="Check Cell 15" xfId="4254"/>
    <cellStyle name="Check Cell 16" xfId="7860"/>
    <cellStyle name="Check Cell 17" xfId="7903"/>
    <cellStyle name="Check Cell 18" xfId="15116"/>
    <cellStyle name="Check Cell 19" xfId="29497"/>
    <cellStyle name="Check Cell 2" xfId="72"/>
    <cellStyle name="Check Cell 20" xfId="29530"/>
    <cellStyle name="Check Cell 21" xfId="58212"/>
    <cellStyle name="Check Cell 3" xfId="117"/>
    <cellStyle name="Check Cell 4" xfId="169"/>
    <cellStyle name="Check Cell 5" xfId="220"/>
    <cellStyle name="Check Cell 6" xfId="259"/>
    <cellStyle name="Check Cell 7" xfId="324"/>
    <cellStyle name="Check Cell 8" xfId="396"/>
    <cellStyle name="Check Cell 9" xfId="496"/>
    <cellStyle name="Comma" xfId="58194" builtinId="3"/>
    <cellStyle name="Currency" xfId="28" builtinId="4"/>
    <cellStyle name="Currency 10" xfId="559"/>
    <cellStyle name="Currency 11" xfId="697"/>
    <cellStyle name="Currency 12" xfId="1416"/>
    <cellStyle name="Currency 13" xfId="1588"/>
    <cellStyle name="Currency 14" xfId="4192"/>
    <cellStyle name="Currency 15" xfId="5135"/>
    <cellStyle name="Currency 16" xfId="7861"/>
    <cellStyle name="Currency 17" xfId="7892"/>
    <cellStyle name="Currency 18" xfId="15117"/>
    <cellStyle name="Currency 19" xfId="29462"/>
    <cellStyle name="Currency 2" xfId="73"/>
    <cellStyle name="Currency 20" xfId="29531"/>
    <cellStyle name="Currency 21" xfId="58197"/>
    <cellStyle name="Currency 22" xfId="58199"/>
    <cellStyle name="Currency 3" xfId="118"/>
    <cellStyle name="Currency 4" xfId="170"/>
    <cellStyle name="Currency 5" xfId="221"/>
    <cellStyle name="Currency 6" xfId="244"/>
    <cellStyle name="Currency 7" xfId="325"/>
    <cellStyle name="Currency 8" xfId="397"/>
    <cellStyle name="Currency 9" xfId="497"/>
    <cellStyle name="Explanatory Text" xfId="29" builtinId="53" customBuiltin="1"/>
    <cellStyle name="Explanatory Text 10" xfId="549"/>
    <cellStyle name="Explanatory Text 11" xfId="698"/>
    <cellStyle name="Explanatory Text 12" xfId="1417"/>
    <cellStyle name="Explanatory Text 13" xfId="1577"/>
    <cellStyle name="Explanatory Text 14" xfId="4193"/>
    <cellStyle name="Explanatory Text 15" xfId="4225"/>
    <cellStyle name="Explanatory Text 16" xfId="7862"/>
    <cellStyle name="Explanatory Text 17" xfId="7883"/>
    <cellStyle name="Explanatory Text 18" xfId="15118"/>
    <cellStyle name="Explanatory Text 19" xfId="29477"/>
    <cellStyle name="Explanatory Text 2" xfId="74"/>
    <cellStyle name="Explanatory Text 20" xfId="29532"/>
    <cellStyle name="Explanatory Text 21" xfId="58215"/>
    <cellStyle name="Explanatory Text 3" xfId="119"/>
    <cellStyle name="Explanatory Text 4" xfId="171"/>
    <cellStyle name="Explanatory Text 5" xfId="222"/>
    <cellStyle name="Explanatory Text 6" xfId="280"/>
    <cellStyle name="Explanatory Text 7" xfId="326"/>
    <cellStyle name="Explanatory Text 8" xfId="398"/>
    <cellStyle name="Explanatory Text 9" xfId="498"/>
    <cellStyle name="Good" xfId="30" builtinId="26" customBuiltin="1"/>
    <cellStyle name="Good 10" xfId="536"/>
    <cellStyle name="Good 11" xfId="699"/>
    <cellStyle name="Good 12" xfId="1418"/>
    <cellStyle name="Good 13" xfId="1516"/>
    <cellStyle name="Good 14" xfId="4194"/>
    <cellStyle name="Good 15" xfId="4286"/>
    <cellStyle name="Good 16" xfId="7863"/>
    <cellStyle name="Good 17" xfId="7878"/>
    <cellStyle name="Good 18" xfId="15119"/>
    <cellStyle name="Good 19" xfId="29465"/>
    <cellStyle name="Good 2" xfId="75"/>
    <cellStyle name="Good 20" xfId="29533"/>
    <cellStyle name="Good 21" xfId="58205"/>
    <cellStyle name="Good 3" xfId="120"/>
    <cellStyle name="Good 4" xfId="172"/>
    <cellStyle name="Good 5" xfId="223"/>
    <cellStyle name="Good 6" xfId="258"/>
    <cellStyle name="Good 7" xfId="327"/>
    <cellStyle name="Good 8" xfId="399"/>
    <cellStyle name="Good 9" xfId="499"/>
    <cellStyle name="Heading 1" xfId="31" builtinId="16" customBuiltin="1"/>
    <cellStyle name="Heading 1 10" xfId="522"/>
    <cellStyle name="Heading 1 11" xfId="700"/>
    <cellStyle name="Heading 1 12" xfId="1419"/>
    <cellStyle name="Heading 1 13" xfId="1483"/>
    <cellStyle name="Heading 1 14" xfId="4195"/>
    <cellStyle name="Heading 1 15" xfId="4361"/>
    <cellStyle name="Heading 1 16" xfId="7864"/>
    <cellStyle name="Heading 1 17" xfId="11500"/>
    <cellStyle name="Heading 1 18" xfId="15120"/>
    <cellStyle name="Heading 1 19" xfId="29463"/>
    <cellStyle name="Heading 1 2" xfId="76"/>
    <cellStyle name="Heading 1 20" xfId="29534"/>
    <cellStyle name="Heading 1 21" xfId="58201"/>
    <cellStyle name="Heading 1 3" xfId="121"/>
    <cellStyle name="Heading 1 4" xfId="173"/>
    <cellStyle name="Heading 1 5" xfId="224"/>
    <cellStyle name="Heading 1 6" xfId="243"/>
    <cellStyle name="Heading 1 7" xfId="328"/>
    <cellStyle name="Heading 1 8" xfId="400"/>
    <cellStyle name="Heading 1 9" xfId="500"/>
    <cellStyle name="Heading 2" xfId="32" builtinId="17" customBuiltin="1"/>
    <cellStyle name="Heading 2 10" xfId="515"/>
    <cellStyle name="Heading 2 11" xfId="701"/>
    <cellStyle name="Heading 2 12" xfId="1420"/>
    <cellStyle name="Heading 2 13" xfId="1465"/>
    <cellStyle name="Heading 2 14" xfId="4196"/>
    <cellStyle name="Heading 2 15" xfId="4217"/>
    <cellStyle name="Heading 2 16" xfId="7865"/>
    <cellStyle name="Heading 2 17" xfId="11496"/>
    <cellStyle name="Heading 2 18" xfId="15121"/>
    <cellStyle name="Heading 2 19" xfId="29481"/>
    <cellStyle name="Heading 2 2" xfId="77"/>
    <cellStyle name="Heading 2 20" xfId="29535"/>
    <cellStyle name="Heading 2 21" xfId="58202"/>
    <cellStyle name="Heading 2 3" xfId="122"/>
    <cellStyle name="Heading 2 4" xfId="174"/>
    <cellStyle name="Heading 2 5" xfId="225"/>
    <cellStyle name="Heading 2 6" xfId="279"/>
    <cellStyle name="Heading 2 7" xfId="329"/>
    <cellStyle name="Heading 2 8" xfId="401"/>
    <cellStyle name="Heading 2 9" xfId="501"/>
    <cellStyle name="Heading 3" xfId="33" builtinId="18" customBuiltin="1"/>
    <cellStyle name="Heading 3 10" xfId="608"/>
    <cellStyle name="Heading 3 11" xfId="702"/>
    <cellStyle name="Heading 3 12" xfId="1421"/>
    <cellStyle name="Heading 3 13" xfId="1459"/>
    <cellStyle name="Heading 3 14" xfId="4197"/>
    <cellStyle name="Heading 3 15" xfId="7831"/>
    <cellStyle name="Heading 3 16" xfId="7866"/>
    <cellStyle name="Heading 3 17" xfId="8837"/>
    <cellStyle name="Heading 3 18" xfId="15122"/>
    <cellStyle name="Heading 3 19" xfId="29476"/>
    <cellStyle name="Heading 3 2" xfId="78"/>
    <cellStyle name="Heading 3 20" xfId="29536"/>
    <cellStyle name="Heading 3 21" xfId="58203"/>
    <cellStyle name="Heading 3 3" xfId="123"/>
    <cellStyle name="Heading 3 4" xfId="175"/>
    <cellStyle name="Heading 3 5" xfId="226"/>
    <cellStyle name="Heading 3 6" xfId="257"/>
    <cellStyle name="Heading 3 7" xfId="330"/>
    <cellStyle name="Heading 3 8" xfId="402"/>
    <cellStyle name="Heading 3 9" xfId="502"/>
    <cellStyle name="Heading 4" xfId="34" builtinId="19" customBuiltin="1"/>
    <cellStyle name="Heading 4 10" xfId="575"/>
    <cellStyle name="Heading 4 11" xfId="703"/>
    <cellStyle name="Heading 4 12" xfId="1422"/>
    <cellStyle name="Heading 4 13" xfId="1447"/>
    <cellStyle name="Heading 4 14" xfId="4198"/>
    <cellStyle name="Heading 4 15" xfId="7826"/>
    <cellStyle name="Heading 4 16" xfId="7867"/>
    <cellStyle name="Heading 4 17" xfId="8804"/>
    <cellStyle name="Heading 4 18" xfId="15123"/>
    <cellStyle name="Heading 4 19" xfId="29496"/>
    <cellStyle name="Heading 4 2" xfId="79"/>
    <cellStyle name="Heading 4 20" xfId="29537"/>
    <cellStyle name="Heading 4 21" xfId="58204"/>
    <cellStyle name="Heading 4 3" xfId="124"/>
    <cellStyle name="Heading 4 4" xfId="176"/>
    <cellStyle name="Heading 4 5" xfId="227"/>
    <cellStyle name="Heading 4 6" xfId="242"/>
    <cellStyle name="Heading 4 7" xfId="331"/>
    <cellStyle name="Heading 4 8" xfId="403"/>
    <cellStyle name="Heading 4 9" xfId="503"/>
    <cellStyle name="Hyperlink" xfId="15087" builtinId="8"/>
    <cellStyle name="Hyperlink 2" xfId="58196"/>
    <cellStyle name="Input" xfId="35" builtinId="20" customBuiltin="1"/>
    <cellStyle name="Input 10" xfId="566"/>
    <cellStyle name="Input 11" xfId="704"/>
    <cellStyle name="Input 12" xfId="1423"/>
    <cellStyle name="Input 13" xfId="1438"/>
    <cellStyle name="Input 14" xfId="4199"/>
    <cellStyle name="Input 15" xfId="7823"/>
    <cellStyle name="Input 16" xfId="7868"/>
    <cellStyle name="Input 17" xfId="8130"/>
    <cellStyle name="Input 18" xfId="15124"/>
    <cellStyle name="Input 19" xfId="29493"/>
    <cellStyle name="Input 2" xfId="80"/>
    <cellStyle name="Input 20" xfId="29538"/>
    <cellStyle name="Input 21" xfId="58208"/>
    <cellStyle name="Input 3" xfId="125"/>
    <cellStyle name="Input 4" xfId="177"/>
    <cellStyle name="Input 5" xfId="228"/>
    <cellStyle name="Input 6" xfId="278"/>
    <cellStyle name="Input 7" xfId="332"/>
    <cellStyle name="Input 8" xfId="404"/>
    <cellStyle name="Input 9" xfId="504"/>
    <cellStyle name="Linked Cell" xfId="36" builtinId="24" customBuiltin="1"/>
    <cellStyle name="Linked Cell 10" xfId="548"/>
    <cellStyle name="Linked Cell 11" xfId="705"/>
    <cellStyle name="Linked Cell 12" xfId="1424"/>
    <cellStyle name="Linked Cell 13" xfId="1433"/>
    <cellStyle name="Linked Cell 14" xfId="4200"/>
    <cellStyle name="Linked Cell 15" xfId="4214"/>
    <cellStyle name="Linked Cell 16" xfId="7869"/>
    <cellStyle name="Linked Cell 17" xfId="8022"/>
    <cellStyle name="Linked Cell 18" xfId="15125"/>
    <cellStyle name="Linked Cell 19" xfId="29470"/>
    <cellStyle name="Linked Cell 2" xfId="81"/>
    <cellStyle name="Linked Cell 20" xfId="29539"/>
    <cellStyle name="Linked Cell 21" xfId="58211"/>
    <cellStyle name="Linked Cell 3" xfId="126"/>
    <cellStyle name="Linked Cell 4" xfId="178"/>
    <cellStyle name="Linked Cell 5" xfId="229"/>
    <cellStyle name="Linked Cell 6" xfId="256"/>
    <cellStyle name="Linked Cell 7" xfId="333"/>
    <cellStyle name="Linked Cell 8" xfId="405"/>
    <cellStyle name="Linked Cell 9" xfId="505"/>
    <cellStyle name="Neutral" xfId="37" builtinId="28" customBuiltin="1"/>
    <cellStyle name="Neutral 10" xfId="535"/>
    <cellStyle name="Neutral 11" xfId="706"/>
    <cellStyle name="Neutral 12" xfId="1425"/>
    <cellStyle name="Neutral 13" xfId="1696"/>
    <cellStyle name="Neutral 14" xfId="4201"/>
    <cellStyle name="Neutral 15" xfId="4209"/>
    <cellStyle name="Neutral 16" xfId="7870"/>
    <cellStyle name="Neutral 17" xfId="8012"/>
    <cellStyle name="Neutral 18" xfId="15126"/>
    <cellStyle name="Neutral 19" xfId="29461"/>
    <cellStyle name="Neutral 2" xfId="82"/>
    <cellStyle name="Neutral 20" xfId="29540"/>
    <cellStyle name="Neutral 21" xfId="58207"/>
    <cellStyle name="Neutral 3" xfId="127"/>
    <cellStyle name="Neutral 4" xfId="179"/>
    <cellStyle name="Neutral 5" xfId="230"/>
    <cellStyle name="Neutral 6" xfId="241"/>
    <cellStyle name="Neutral 7" xfId="334"/>
    <cellStyle name="Neutral 8" xfId="406"/>
    <cellStyle name="Neutral 9" xfId="506"/>
    <cellStyle name="Normal" xfId="0" builtinId="0"/>
    <cellStyle name="Normal 10" xfId="266"/>
    <cellStyle name="Normal 11" xfId="297"/>
    <cellStyle name="Normal 11 2" xfId="741"/>
    <cellStyle name="Normal 12" xfId="296"/>
    <cellStyle name="Normal 12 10" xfId="15162"/>
    <cellStyle name="Normal 12 10 2" xfId="43898"/>
    <cellStyle name="Normal 12 11" xfId="29574"/>
    <cellStyle name="Normal 12 2" xfId="440"/>
    <cellStyle name="Normal 12 2 10" xfId="29630"/>
    <cellStyle name="Normal 12 2 2" xfId="640"/>
    <cellStyle name="Normal 12 2 2 2" xfId="912"/>
    <cellStyle name="Normal 12 2 2 2 2" xfId="1359"/>
    <cellStyle name="Normal 12 2 2 2 2 2" xfId="2342"/>
    <cellStyle name="Normal 12 2 2 2 2 2 2" xfId="4134"/>
    <cellStyle name="Normal 12 2 2 2 2 2 2 2" xfId="7793"/>
    <cellStyle name="Normal 12 2 2 2 2 2 2 2 2" xfId="15053"/>
    <cellStyle name="Normal 12 2 2 2 2 2 2 2 2 2" xfId="29431"/>
    <cellStyle name="Normal 12 2 2 2 2 2 2 2 2 2 2" xfId="58165"/>
    <cellStyle name="Normal 12 2 2 2 2 2 2 2 2 3" xfId="43841"/>
    <cellStyle name="Normal 12 2 2 2 2 2 2 2 3" xfId="22268"/>
    <cellStyle name="Normal 12 2 2 2 2 2 2 2 3 2" xfId="51003"/>
    <cellStyle name="Normal 12 2 2 2 2 2 2 2 4" xfId="36679"/>
    <cellStyle name="Normal 12 2 2 2 2 2 2 3" xfId="11466"/>
    <cellStyle name="Normal 12 2 2 2 2 2 2 3 2" xfId="25849"/>
    <cellStyle name="Normal 12 2 2 2 2 2 2 3 2 2" xfId="54584"/>
    <cellStyle name="Normal 12 2 2 2 2 2 2 3 3" xfId="40260"/>
    <cellStyle name="Normal 12 2 2 2 2 2 2 4" xfId="18686"/>
    <cellStyle name="Normal 12 2 2 2 2 2 2 4 2" xfId="47422"/>
    <cellStyle name="Normal 12 2 2 2 2 2 2 5" xfId="33098"/>
    <cellStyle name="Normal 12 2 2 2 2 2 3" xfId="6003"/>
    <cellStyle name="Normal 12 2 2 2 2 2 3 2" xfId="13263"/>
    <cellStyle name="Normal 12 2 2 2 2 2 3 2 2" xfId="27641"/>
    <cellStyle name="Normal 12 2 2 2 2 2 3 2 2 2" xfId="56375"/>
    <cellStyle name="Normal 12 2 2 2 2 2 3 2 3" xfId="42051"/>
    <cellStyle name="Normal 12 2 2 2 2 2 3 3" xfId="20478"/>
    <cellStyle name="Normal 12 2 2 2 2 2 3 3 2" xfId="49213"/>
    <cellStyle name="Normal 12 2 2 2 2 2 3 4" xfId="34889"/>
    <cellStyle name="Normal 12 2 2 2 2 2 4" xfId="9676"/>
    <cellStyle name="Normal 12 2 2 2 2 2 4 2" xfId="24059"/>
    <cellStyle name="Normal 12 2 2 2 2 2 4 2 2" xfId="52794"/>
    <cellStyle name="Normal 12 2 2 2 2 2 4 3" xfId="38470"/>
    <cellStyle name="Normal 12 2 2 2 2 2 5" xfId="16896"/>
    <cellStyle name="Normal 12 2 2 2 2 2 5 2" xfId="45632"/>
    <cellStyle name="Normal 12 2 2 2 2 2 6" xfId="31308"/>
    <cellStyle name="Normal 12 2 2 2 2 3" xfId="3238"/>
    <cellStyle name="Normal 12 2 2 2 2 3 2" xfId="6898"/>
    <cellStyle name="Normal 12 2 2 2 2 3 2 2" xfId="14158"/>
    <cellStyle name="Normal 12 2 2 2 2 3 2 2 2" xfId="28536"/>
    <cellStyle name="Normal 12 2 2 2 2 3 2 2 2 2" xfId="57270"/>
    <cellStyle name="Normal 12 2 2 2 2 3 2 2 3" xfId="42946"/>
    <cellStyle name="Normal 12 2 2 2 2 3 2 3" xfId="21373"/>
    <cellStyle name="Normal 12 2 2 2 2 3 2 3 2" xfId="50108"/>
    <cellStyle name="Normal 12 2 2 2 2 3 2 4" xfId="35784"/>
    <cellStyle name="Normal 12 2 2 2 2 3 3" xfId="10571"/>
    <cellStyle name="Normal 12 2 2 2 2 3 3 2" xfId="24954"/>
    <cellStyle name="Normal 12 2 2 2 2 3 3 2 2" xfId="53689"/>
    <cellStyle name="Normal 12 2 2 2 2 3 3 3" xfId="39365"/>
    <cellStyle name="Normal 12 2 2 2 2 3 4" xfId="17791"/>
    <cellStyle name="Normal 12 2 2 2 2 3 4 2" xfId="46527"/>
    <cellStyle name="Normal 12 2 2 2 2 3 5" xfId="32203"/>
    <cellStyle name="Normal 12 2 2 2 2 4" xfId="5103"/>
    <cellStyle name="Normal 12 2 2 2 2 4 2" xfId="12368"/>
    <cellStyle name="Normal 12 2 2 2 2 4 2 2" xfId="26746"/>
    <cellStyle name="Normal 12 2 2 2 2 4 2 2 2" xfId="55480"/>
    <cellStyle name="Normal 12 2 2 2 2 4 2 3" xfId="41156"/>
    <cellStyle name="Normal 12 2 2 2 2 4 3" xfId="19583"/>
    <cellStyle name="Normal 12 2 2 2 2 4 3 2" xfId="48318"/>
    <cellStyle name="Normal 12 2 2 2 2 4 4" xfId="33994"/>
    <cellStyle name="Normal 12 2 2 2 2 5" xfId="8775"/>
    <cellStyle name="Normal 12 2 2 2 2 5 2" xfId="23164"/>
    <cellStyle name="Normal 12 2 2 2 2 5 2 2" xfId="51899"/>
    <cellStyle name="Normal 12 2 2 2 2 5 3" xfId="37575"/>
    <cellStyle name="Normal 12 2 2 2 2 6" xfId="16001"/>
    <cellStyle name="Normal 12 2 2 2 2 6 2" xfId="44737"/>
    <cellStyle name="Normal 12 2 2 2 2 7" xfId="30413"/>
    <cellStyle name="Normal 12 2 2 2 3" xfId="1895"/>
    <cellStyle name="Normal 12 2 2 2 3 2" xfId="3687"/>
    <cellStyle name="Normal 12 2 2 2 3 2 2" xfId="7346"/>
    <cellStyle name="Normal 12 2 2 2 3 2 2 2" xfId="14606"/>
    <cellStyle name="Normal 12 2 2 2 3 2 2 2 2" xfId="28984"/>
    <cellStyle name="Normal 12 2 2 2 3 2 2 2 2 2" xfId="57718"/>
    <cellStyle name="Normal 12 2 2 2 3 2 2 2 3" xfId="43394"/>
    <cellStyle name="Normal 12 2 2 2 3 2 2 3" xfId="21821"/>
    <cellStyle name="Normal 12 2 2 2 3 2 2 3 2" xfId="50556"/>
    <cellStyle name="Normal 12 2 2 2 3 2 2 4" xfId="36232"/>
    <cellStyle name="Normal 12 2 2 2 3 2 3" xfId="11019"/>
    <cellStyle name="Normal 12 2 2 2 3 2 3 2" xfId="25402"/>
    <cellStyle name="Normal 12 2 2 2 3 2 3 2 2" xfId="54137"/>
    <cellStyle name="Normal 12 2 2 2 3 2 3 3" xfId="39813"/>
    <cellStyle name="Normal 12 2 2 2 3 2 4" xfId="18239"/>
    <cellStyle name="Normal 12 2 2 2 3 2 4 2" xfId="46975"/>
    <cellStyle name="Normal 12 2 2 2 3 2 5" xfId="32651"/>
    <cellStyle name="Normal 12 2 2 2 3 3" xfId="5556"/>
    <cellStyle name="Normal 12 2 2 2 3 3 2" xfId="12816"/>
    <cellStyle name="Normal 12 2 2 2 3 3 2 2" xfId="27194"/>
    <cellStyle name="Normal 12 2 2 2 3 3 2 2 2" xfId="55928"/>
    <cellStyle name="Normal 12 2 2 2 3 3 2 3" xfId="41604"/>
    <cellStyle name="Normal 12 2 2 2 3 3 3" xfId="20031"/>
    <cellStyle name="Normal 12 2 2 2 3 3 3 2" xfId="48766"/>
    <cellStyle name="Normal 12 2 2 2 3 3 4" xfId="34442"/>
    <cellStyle name="Normal 12 2 2 2 3 4" xfId="9229"/>
    <cellStyle name="Normal 12 2 2 2 3 4 2" xfId="23612"/>
    <cellStyle name="Normal 12 2 2 2 3 4 2 2" xfId="52347"/>
    <cellStyle name="Normal 12 2 2 2 3 4 3" xfId="38023"/>
    <cellStyle name="Normal 12 2 2 2 3 5" xfId="16449"/>
    <cellStyle name="Normal 12 2 2 2 3 5 2" xfId="45185"/>
    <cellStyle name="Normal 12 2 2 2 3 6" xfId="30861"/>
    <cellStyle name="Normal 12 2 2 2 4" xfId="2791"/>
    <cellStyle name="Normal 12 2 2 2 4 2" xfId="6451"/>
    <cellStyle name="Normal 12 2 2 2 4 2 2" xfId="13711"/>
    <cellStyle name="Normal 12 2 2 2 4 2 2 2" xfId="28089"/>
    <cellStyle name="Normal 12 2 2 2 4 2 2 2 2" xfId="56823"/>
    <cellStyle name="Normal 12 2 2 2 4 2 2 3" xfId="42499"/>
    <cellStyle name="Normal 12 2 2 2 4 2 3" xfId="20926"/>
    <cellStyle name="Normal 12 2 2 2 4 2 3 2" xfId="49661"/>
    <cellStyle name="Normal 12 2 2 2 4 2 4" xfId="35337"/>
    <cellStyle name="Normal 12 2 2 2 4 3" xfId="10124"/>
    <cellStyle name="Normal 12 2 2 2 4 3 2" xfId="24507"/>
    <cellStyle name="Normal 12 2 2 2 4 3 2 2" xfId="53242"/>
    <cellStyle name="Normal 12 2 2 2 4 3 3" xfId="38918"/>
    <cellStyle name="Normal 12 2 2 2 4 4" xfId="17344"/>
    <cellStyle name="Normal 12 2 2 2 4 4 2" xfId="46080"/>
    <cellStyle name="Normal 12 2 2 2 4 5" xfId="31756"/>
    <cellStyle name="Normal 12 2 2 2 5" xfId="4656"/>
    <cellStyle name="Normal 12 2 2 2 5 2" xfId="11921"/>
    <cellStyle name="Normal 12 2 2 2 5 2 2" xfId="26299"/>
    <cellStyle name="Normal 12 2 2 2 5 2 2 2" xfId="55033"/>
    <cellStyle name="Normal 12 2 2 2 5 2 3" xfId="40709"/>
    <cellStyle name="Normal 12 2 2 2 5 3" xfId="19136"/>
    <cellStyle name="Normal 12 2 2 2 5 3 2" xfId="47871"/>
    <cellStyle name="Normal 12 2 2 2 5 4" xfId="33547"/>
    <cellStyle name="Normal 12 2 2 2 6" xfId="8328"/>
    <cellStyle name="Normal 12 2 2 2 6 2" xfId="22717"/>
    <cellStyle name="Normal 12 2 2 2 6 2 2" xfId="51452"/>
    <cellStyle name="Normal 12 2 2 2 6 3" xfId="37128"/>
    <cellStyle name="Normal 12 2 2 2 7" xfId="15554"/>
    <cellStyle name="Normal 12 2 2 2 7 2" xfId="44290"/>
    <cellStyle name="Normal 12 2 2 2 8" xfId="29966"/>
    <cellStyle name="Normal 12 2 2 3" xfId="1135"/>
    <cellStyle name="Normal 12 2 2 3 2" xfId="2118"/>
    <cellStyle name="Normal 12 2 2 3 2 2" xfId="3910"/>
    <cellStyle name="Normal 12 2 2 3 2 2 2" xfId="7569"/>
    <cellStyle name="Normal 12 2 2 3 2 2 2 2" xfId="14829"/>
    <cellStyle name="Normal 12 2 2 3 2 2 2 2 2" xfId="29207"/>
    <cellStyle name="Normal 12 2 2 3 2 2 2 2 2 2" xfId="57941"/>
    <cellStyle name="Normal 12 2 2 3 2 2 2 2 3" xfId="43617"/>
    <cellStyle name="Normal 12 2 2 3 2 2 2 3" xfId="22044"/>
    <cellStyle name="Normal 12 2 2 3 2 2 2 3 2" xfId="50779"/>
    <cellStyle name="Normal 12 2 2 3 2 2 2 4" xfId="36455"/>
    <cellStyle name="Normal 12 2 2 3 2 2 3" xfId="11242"/>
    <cellStyle name="Normal 12 2 2 3 2 2 3 2" xfId="25625"/>
    <cellStyle name="Normal 12 2 2 3 2 2 3 2 2" xfId="54360"/>
    <cellStyle name="Normal 12 2 2 3 2 2 3 3" xfId="40036"/>
    <cellStyle name="Normal 12 2 2 3 2 2 4" xfId="18462"/>
    <cellStyle name="Normal 12 2 2 3 2 2 4 2" xfId="47198"/>
    <cellStyle name="Normal 12 2 2 3 2 2 5" xfId="32874"/>
    <cellStyle name="Normal 12 2 2 3 2 3" xfId="5779"/>
    <cellStyle name="Normal 12 2 2 3 2 3 2" xfId="13039"/>
    <cellStyle name="Normal 12 2 2 3 2 3 2 2" xfId="27417"/>
    <cellStyle name="Normal 12 2 2 3 2 3 2 2 2" xfId="56151"/>
    <cellStyle name="Normal 12 2 2 3 2 3 2 3" xfId="41827"/>
    <cellStyle name="Normal 12 2 2 3 2 3 3" xfId="20254"/>
    <cellStyle name="Normal 12 2 2 3 2 3 3 2" xfId="48989"/>
    <cellStyle name="Normal 12 2 2 3 2 3 4" xfId="34665"/>
    <cellStyle name="Normal 12 2 2 3 2 4" xfId="9452"/>
    <cellStyle name="Normal 12 2 2 3 2 4 2" xfId="23835"/>
    <cellStyle name="Normal 12 2 2 3 2 4 2 2" xfId="52570"/>
    <cellStyle name="Normal 12 2 2 3 2 4 3" xfId="38246"/>
    <cellStyle name="Normal 12 2 2 3 2 5" xfId="16672"/>
    <cellStyle name="Normal 12 2 2 3 2 5 2" xfId="45408"/>
    <cellStyle name="Normal 12 2 2 3 2 6" xfId="31084"/>
    <cellStyle name="Normal 12 2 2 3 3" xfId="3014"/>
    <cellStyle name="Normal 12 2 2 3 3 2" xfId="6674"/>
    <cellStyle name="Normal 12 2 2 3 3 2 2" xfId="13934"/>
    <cellStyle name="Normal 12 2 2 3 3 2 2 2" xfId="28312"/>
    <cellStyle name="Normal 12 2 2 3 3 2 2 2 2" xfId="57046"/>
    <cellStyle name="Normal 12 2 2 3 3 2 2 3" xfId="42722"/>
    <cellStyle name="Normal 12 2 2 3 3 2 3" xfId="21149"/>
    <cellStyle name="Normal 12 2 2 3 3 2 3 2" xfId="49884"/>
    <cellStyle name="Normal 12 2 2 3 3 2 4" xfId="35560"/>
    <cellStyle name="Normal 12 2 2 3 3 3" xfId="10347"/>
    <cellStyle name="Normal 12 2 2 3 3 3 2" xfId="24730"/>
    <cellStyle name="Normal 12 2 2 3 3 3 2 2" xfId="53465"/>
    <cellStyle name="Normal 12 2 2 3 3 3 3" xfId="39141"/>
    <cellStyle name="Normal 12 2 2 3 3 4" xfId="17567"/>
    <cellStyle name="Normal 12 2 2 3 3 4 2" xfId="46303"/>
    <cellStyle name="Normal 12 2 2 3 3 5" xfId="31979"/>
    <cellStyle name="Normal 12 2 2 3 4" xfId="4879"/>
    <cellStyle name="Normal 12 2 2 3 4 2" xfId="12144"/>
    <cellStyle name="Normal 12 2 2 3 4 2 2" xfId="26522"/>
    <cellStyle name="Normal 12 2 2 3 4 2 2 2" xfId="55256"/>
    <cellStyle name="Normal 12 2 2 3 4 2 3" xfId="40932"/>
    <cellStyle name="Normal 12 2 2 3 4 3" xfId="19359"/>
    <cellStyle name="Normal 12 2 2 3 4 3 2" xfId="48094"/>
    <cellStyle name="Normal 12 2 2 3 4 4" xfId="33770"/>
    <cellStyle name="Normal 12 2 2 3 5" xfId="8551"/>
    <cellStyle name="Normal 12 2 2 3 5 2" xfId="22940"/>
    <cellStyle name="Normal 12 2 2 3 5 2 2" xfId="51675"/>
    <cellStyle name="Normal 12 2 2 3 5 3" xfId="37351"/>
    <cellStyle name="Normal 12 2 2 3 6" xfId="15777"/>
    <cellStyle name="Normal 12 2 2 3 6 2" xfId="44513"/>
    <cellStyle name="Normal 12 2 2 3 7" xfId="30189"/>
    <cellStyle name="Normal 12 2 2 4" xfId="1667"/>
    <cellStyle name="Normal 12 2 2 4 2" xfId="3463"/>
    <cellStyle name="Normal 12 2 2 4 2 2" xfId="7122"/>
    <cellStyle name="Normal 12 2 2 4 2 2 2" xfId="14382"/>
    <cellStyle name="Normal 12 2 2 4 2 2 2 2" xfId="28760"/>
    <cellStyle name="Normal 12 2 2 4 2 2 2 2 2" xfId="57494"/>
    <cellStyle name="Normal 12 2 2 4 2 2 2 3" xfId="43170"/>
    <cellStyle name="Normal 12 2 2 4 2 2 3" xfId="21597"/>
    <cellStyle name="Normal 12 2 2 4 2 2 3 2" xfId="50332"/>
    <cellStyle name="Normal 12 2 2 4 2 2 4" xfId="36008"/>
    <cellStyle name="Normal 12 2 2 4 2 3" xfId="10795"/>
    <cellStyle name="Normal 12 2 2 4 2 3 2" xfId="25178"/>
    <cellStyle name="Normal 12 2 2 4 2 3 2 2" xfId="53913"/>
    <cellStyle name="Normal 12 2 2 4 2 3 3" xfId="39589"/>
    <cellStyle name="Normal 12 2 2 4 2 4" xfId="18015"/>
    <cellStyle name="Normal 12 2 2 4 2 4 2" xfId="46751"/>
    <cellStyle name="Normal 12 2 2 4 2 5" xfId="32427"/>
    <cellStyle name="Normal 12 2 2 4 3" xfId="5332"/>
    <cellStyle name="Normal 12 2 2 4 3 2" xfId="12592"/>
    <cellStyle name="Normal 12 2 2 4 3 2 2" xfId="26970"/>
    <cellStyle name="Normal 12 2 2 4 3 2 2 2" xfId="55704"/>
    <cellStyle name="Normal 12 2 2 4 3 2 3" xfId="41380"/>
    <cellStyle name="Normal 12 2 2 4 3 3" xfId="19807"/>
    <cellStyle name="Normal 12 2 2 4 3 3 2" xfId="48542"/>
    <cellStyle name="Normal 12 2 2 4 3 4" xfId="34218"/>
    <cellStyle name="Normal 12 2 2 4 4" xfId="9005"/>
    <cellStyle name="Normal 12 2 2 4 4 2" xfId="23388"/>
    <cellStyle name="Normal 12 2 2 4 4 2 2" xfId="52123"/>
    <cellStyle name="Normal 12 2 2 4 4 3" xfId="37799"/>
    <cellStyle name="Normal 12 2 2 4 5" xfId="16225"/>
    <cellStyle name="Normal 12 2 2 4 5 2" xfId="44961"/>
    <cellStyle name="Normal 12 2 2 4 6" xfId="30637"/>
    <cellStyle name="Normal 12 2 2 5" xfId="2567"/>
    <cellStyle name="Normal 12 2 2 5 2" xfId="6227"/>
    <cellStyle name="Normal 12 2 2 5 2 2" xfId="13487"/>
    <cellStyle name="Normal 12 2 2 5 2 2 2" xfId="27865"/>
    <cellStyle name="Normal 12 2 2 5 2 2 2 2" xfId="56599"/>
    <cellStyle name="Normal 12 2 2 5 2 2 3" xfId="42275"/>
    <cellStyle name="Normal 12 2 2 5 2 3" xfId="20702"/>
    <cellStyle name="Normal 12 2 2 5 2 3 2" xfId="49437"/>
    <cellStyle name="Normal 12 2 2 5 2 4" xfId="35113"/>
    <cellStyle name="Normal 12 2 2 5 3" xfId="9900"/>
    <cellStyle name="Normal 12 2 2 5 3 2" xfId="24283"/>
    <cellStyle name="Normal 12 2 2 5 3 2 2" xfId="53018"/>
    <cellStyle name="Normal 12 2 2 5 3 3" xfId="38694"/>
    <cellStyle name="Normal 12 2 2 5 4" xfId="17120"/>
    <cellStyle name="Normal 12 2 2 5 4 2" xfId="45856"/>
    <cellStyle name="Normal 12 2 2 5 5" xfId="31532"/>
    <cellStyle name="Normal 12 2 2 6" xfId="4430"/>
    <cellStyle name="Normal 12 2 2 6 2" xfId="11697"/>
    <cellStyle name="Normal 12 2 2 6 2 2" xfId="26075"/>
    <cellStyle name="Normal 12 2 2 6 2 2 2" xfId="54809"/>
    <cellStyle name="Normal 12 2 2 6 2 3" xfId="40485"/>
    <cellStyle name="Normal 12 2 2 6 3" xfId="18912"/>
    <cellStyle name="Normal 12 2 2 6 3 2" xfId="47647"/>
    <cellStyle name="Normal 12 2 2 6 4" xfId="33323"/>
    <cellStyle name="Normal 12 2 2 7" xfId="8101"/>
    <cellStyle name="Normal 12 2 2 7 2" xfId="22493"/>
    <cellStyle name="Normal 12 2 2 7 2 2" xfId="51228"/>
    <cellStyle name="Normal 12 2 2 7 3" xfId="36904"/>
    <cellStyle name="Normal 12 2 2 8" xfId="15330"/>
    <cellStyle name="Normal 12 2 2 8 2" xfId="44066"/>
    <cellStyle name="Normal 12 2 2 9" xfId="29742"/>
    <cellStyle name="Normal 12 2 3" xfId="798"/>
    <cellStyle name="Normal 12 2 3 2" xfId="1247"/>
    <cellStyle name="Normal 12 2 3 2 2" xfId="2230"/>
    <cellStyle name="Normal 12 2 3 2 2 2" xfId="4022"/>
    <cellStyle name="Normal 12 2 3 2 2 2 2" xfId="7681"/>
    <cellStyle name="Normal 12 2 3 2 2 2 2 2" xfId="14941"/>
    <cellStyle name="Normal 12 2 3 2 2 2 2 2 2" xfId="29319"/>
    <cellStyle name="Normal 12 2 3 2 2 2 2 2 2 2" xfId="58053"/>
    <cellStyle name="Normal 12 2 3 2 2 2 2 2 3" xfId="43729"/>
    <cellStyle name="Normal 12 2 3 2 2 2 2 3" xfId="22156"/>
    <cellStyle name="Normal 12 2 3 2 2 2 2 3 2" xfId="50891"/>
    <cellStyle name="Normal 12 2 3 2 2 2 2 4" xfId="36567"/>
    <cellStyle name="Normal 12 2 3 2 2 2 3" xfId="11354"/>
    <cellStyle name="Normal 12 2 3 2 2 2 3 2" xfId="25737"/>
    <cellStyle name="Normal 12 2 3 2 2 2 3 2 2" xfId="54472"/>
    <cellStyle name="Normal 12 2 3 2 2 2 3 3" xfId="40148"/>
    <cellStyle name="Normal 12 2 3 2 2 2 4" xfId="18574"/>
    <cellStyle name="Normal 12 2 3 2 2 2 4 2" xfId="47310"/>
    <cellStyle name="Normal 12 2 3 2 2 2 5" xfId="32986"/>
    <cellStyle name="Normal 12 2 3 2 2 3" xfId="5891"/>
    <cellStyle name="Normal 12 2 3 2 2 3 2" xfId="13151"/>
    <cellStyle name="Normal 12 2 3 2 2 3 2 2" xfId="27529"/>
    <cellStyle name="Normal 12 2 3 2 2 3 2 2 2" xfId="56263"/>
    <cellStyle name="Normal 12 2 3 2 2 3 2 3" xfId="41939"/>
    <cellStyle name="Normal 12 2 3 2 2 3 3" xfId="20366"/>
    <cellStyle name="Normal 12 2 3 2 2 3 3 2" xfId="49101"/>
    <cellStyle name="Normal 12 2 3 2 2 3 4" xfId="34777"/>
    <cellStyle name="Normal 12 2 3 2 2 4" xfId="9564"/>
    <cellStyle name="Normal 12 2 3 2 2 4 2" xfId="23947"/>
    <cellStyle name="Normal 12 2 3 2 2 4 2 2" xfId="52682"/>
    <cellStyle name="Normal 12 2 3 2 2 4 3" xfId="38358"/>
    <cellStyle name="Normal 12 2 3 2 2 5" xfId="16784"/>
    <cellStyle name="Normal 12 2 3 2 2 5 2" xfId="45520"/>
    <cellStyle name="Normal 12 2 3 2 2 6" xfId="31196"/>
    <cellStyle name="Normal 12 2 3 2 3" xfId="3126"/>
    <cellStyle name="Normal 12 2 3 2 3 2" xfId="6786"/>
    <cellStyle name="Normal 12 2 3 2 3 2 2" xfId="14046"/>
    <cellStyle name="Normal 12 2 3 2 3 2 2 2" xfId="28424"/>
    <cellStyle name="Normal 12 2 3 2 3 2 2 2 2" xfId="57158"/>
    <cellStyle name="Normal 12 2 3 2 3 2 2 3" xfId="42834"/>
    <cellStyle name="Normal 12 2 3 2 3 2 3" xfId="21261"/>
    <cellStyle name="Normal 12 2 3 2 3 2 3 2" xfId="49996"/>
    <cellStyle name="Normal 12 2 3 2 3 2 4" xfId="35672"/>
    <cellStyle name="Normal 12 2 3 2 3 3" xfId="10459"/>
    <cellStyle name="Normal 12 2 3 2 3 3 2" xfId="24842"/>
    <cellStyle name="Normal 12 2 3 2 3 3 2 2" xfId="53577"/>
    <cellStyle name="Normal 12 2 3 2 3 3 3" xfId="39253"/>
    <cellStyle name="Normal 12 2 3 2 3 4" xfId="17679"/>
    <cellStyle name="Normal 12 2 3 2 3 4 2" xfId="46415"/>
    <cellStyle name="Normal 12 2 3 2 3 5" xfId="32091"/>
    <cellStyle name="Normal 12 2 3 2 4" xfId="4991"/>
    <cellStyle name="Normal 12 2 3 2 4 2" xfId="12256"/>
    <cellStyle name="Normal 12 2 3 2 4 2 2" xfId="26634"/>
    <cellStyle name="Normal 12 2 3 2 4 2 2 2" xfId="55368"/>
    <cellStyle name="Normal 12 2 3 2 4 2 3" xfId="41044"/>
    <cellStyle name="Normal 12 2 3 2 4 3" xfId="19471"/>
    <cellStyle name="Normal 12 2 3 2 4 3 2" xfId="48206"/>
    <cellStyle name="Normal 12 2 3 2 4 4" xfId="33882"/>
    <cellStyle name="Normal 12 2 3 2 5" xfId="8663"/>
    <cellStyle name="Normal 12 2 3 2 5 2" xfId="23052"/>
    <cellStyle name="Normal 12 2 3 2 5 2 2" xfId="51787"/>
    <cellStyle name="Normal 12 2 3 2 5 3" xfId="37463"/>
    <cellStyle name="Normal 12 2 3 2 6" xfId="15889"/>
    <cellStyle name="Normal 12 2 3 2 6 2" xfId="44625"/>
    <cellStyle name="Normal 12 2 3 2 7" xfId="30301"/>
    <cellStyle name="Normal 12 2 3 3" xfId="1783"/>
    <cellStyle name="Normal 12 2 3 3 2" xfId="3575"/>
    <cellStyle name="Normal 12 2 3 3 2 2" xfId="7234"/>
    <cellStyle name="Normal 12 2 3 3 2 2 2" xfId="14494"/>
    <cellStyle name="Normal 12 2 3 3 2 2 2 2" xfId="28872"/>
    <cellStyle name="Normal 12 2 3 3 2 2 2 2 2" xfId="57606"/>
    <cellStyle name="Normal 12 2 3 3 2 2 2 3" xfId="43282"/>
    <cellStyle name="Normal 12 2 3 3 2 2 3" xfId="21709"/>
    <cellStyle name="Normal 12 2 3 3 2 2 3 2" xfId="50444"/>
    <cellStyle name="Normal 12 2 3 3 2 2 4" xfId="36120"/>
    <cellStyle name="Normal 12 2 3 3 2 3" xfId="10907"/>
    <cellStyle name="Normal 12 2 3 3 2 3 2" xfId="25290"/>
    <cellStyle name="Normal 12 2 3 3 2 3 2 2" xfId="54025"/>
    <cellStyle name="Normal 12 2 3 3 2 3 3" xfId="39701"/>
    <cellStyle name="Normal 12 2 3 3 2 4" xfId="18127"/>
    <cellStyle name="Normal 12 2 3 3 2 4 2" xfId="46863"/>
    <cellStyle name="Normal 12 2 3 3 2 5" xfId="32539"/>
    <cellStyle name="Normal 12 2 3 3 3" xfId="5444"/>
    <cellStyle name="Normal 12 2 3 3 3 2" xfId="12704"/>
    <cellStyle name="Normal 12 2 3 3 3 2 2" xfId="27082"/>
    <cellStyle name="Normal 12 2 3 3 3 2 2 2" xfId="55816"/>
    <cellStyle name="Normal 12 2 3 3 3 2 3" xfId="41492"/>
    <cellStyle name="Normal 12 2 3 3 3 3" xfId="19919"/>
    <cellStyle name="Normal 12 2 3 3 3 3 2" xfId="48654"/>
    <cellStyle name="Normal 12 2 3 3 3 4" xfId="34330"/>
    <cellStyle name="Normal 12 2 3 3 4" xfId="9117"/>
    <cellStyle name="Normal 12 2 3 3 4 2" xfId="23500"/>
    <cellStyle name="Normal 12 2 3 3 4 2 2" xfId="52235"/>
    <cellStyle name="Normal 12 2 3 3 4 3" xfId="37911"/>
    <cellStyle name="Normal 12 2 3 3 5" xfId="16337"/>
    <cellStyle name="Normal 12 2 3 3 5 2" xfId="45073"/>
    <cellStyle name="Normal 12 2 3 3 6" xfId="30749"/>
    <cellStyle name="Normal 12 2 3 4" xfId="2679"/>
    <cellStyle name="Normal 12 2 3 4 2" xfId="6339"/>
    <cellStyle name="Normal 12 2 3 4 2 2" xfId="13599"/>
    <cellStyle name="Normal 12 2 3 4 2 2 2" xfId="27977"/>
    <cellStyle name="Normal 12 2 3 4 2 2 2 2" xfId="56711"/>
    <cellStyle name="Normal 12 2 3 4 2 2 3" xfId="42387"/>
    <cellStyle name="Normal 12 2 3 4 2 3" xfId="20814"/>
    <cellStyle name="Normal 12 2 3 4 2 3 2" xfId="49549"/>
    <cellStyle name="Normal 12 2 3 4 2 4" xfId="35225"/>
    <cellStyle name="Normal 12 2 3 4 3" xfId="10012"/>
    <cellStyle name="Normal 12 2 3 4 3 2" xfId="24395"/>
    <cellStyle name="Normal 12 2 3 4 3 2 2" xfId="53130"/>
    <cellStyle name="Normal 12 2 3 4 3 3" xfId="38806"/>
    <cellStyle name="Normal 12 2 3 4 4" xfId="17232"/>
    <cellStyle name="Normal 12 2 3 4 4 2" xfId="45968"/>
    <cellStyle name="Normal 12 2 3 4 5" xfId="31644"/>
    <cellStyle name="Normal 12 2 3 5" xfId="4543"/>
    <cellStyle name="Normal 12 2 3 5 2" xfId="11809"/>
    <cellStyle name="Normal 12 2 3 5 2 2" xfId="26187"/>
    <cellStyle name="Normal 12 2 3 5 2 2 2" xfId="54921"/>
    <cellStyle name="Normal 12 2 3 5 2 3" xfId="40597"/>
    <cellStyle name="Normal 12 2 3 5 3" xfId="19024"/>
    <cellStyle name="Normal 12 2 3 5 3 2" xfId="47759"/>
    <cellStyle name="Normal 12 2 3 5 4" xfId="33435"/>
    <cellStyle name="Normal 12 2 3 6" xfId="8216"/>
    <cellStyle name="Normal 12 2 3 6 2" xfId="22605"/>
    <cellStyle name="Normal 12 2 3 6 2 2" xfId="51340"/>
    <cellStyle name="Normal 12 2 3 6 3" xfId="37016"/>
    <cellStyle name="Normal 12 2 3 7" xfId="15442"/>
    <cellStyle name="Normal 12 2 3 7 2" xfId="44178"/>
    <cellStyle name="Normal 12 2 3 8" xfId="29854"/>
    <cellStyle name="Normal 12 2 4" xfId="1023"/>
    <cellStyle name="Normal 12 2 4 2" xfId="2006"/>
    <cellStyle name="Normal 12 2 4 2 2" xfId="3798"/>
    <cellStyle name="Normal 12 2 4 2 2 2" xfId="7457"/>
    <cellStyle name="Normal 12 2 4 2 2 2 2" xfId="14717"/>
    <cellStyle name="Normal 12 2 4 2 2 2 2 2" xfId="29095"/>
    <cellStyle name="Normal 12 2 4 2 2 2 2 2 2" xfId="57829"/>
    <cellStyle name="Normal 12 2 4 2 2 2 2 3" xfId="43505"/>
    <cellStyle name="Normal 12 2 4 2 2 2 3" xfId="21932"/>
    <cellStyle name="Normal 12 2 4 2 2 2 3 2" xfId="50667"/>
    <cellStyle name="Normal 12 2 4 2 2 2 4" xfId="36343"/>
    <cellStyle name="Normal 12 2 4 2 2 3" xfId="11130"/>
    <cellStyle name="Normal 12 2 4 2 2 3 2" xfId="25513"/>
    <cellStyle name="Normal 12 2 4 2 2 3 2 2" xfId="54248"/>
    <cellStyle name="Normal 12 2 4 2 2 3 3" xfId="39924"/>
    <cellStyle name="Normal 12 2 4 2 2 4" xfId="18350"/>
    <cellStyle name="Normal 12 2 4 2 2 4 2" xfId="47086"/>
    <cellStyle name="Normal 12 2 4 2 2 5" xfId="32762"/>
    <cellStyle name="Normal 12 2 4 2 3" xfId="5667"/>
    <cellStyle name="Normal 12 2 4 2 3 2" xfId="12927"/>
    <cellStyle name="Normal 12 2 4 2 3 2 2" xfId="27305"/>
    <cellStyle name="Normal 12 2 4 2 3 2 2 2" xfId="56039"/>
    <cellStyle name="Normal 12 2 4 2 3 2 3" xfId="41715"/>
    <cellStyle name="Normal 12 2 4 2 3 3" xfId="20142"/>
    <cellStyle name="Normal 12 2 4 2 3 3 2" xfId="48877"/>
    <cellStyle name="Normal 12 2 4 2 3 4" xfId="34553"/>
    <cellStyle name="Normal 12 2 4 2 4" xfId="9340"/>
    <cellStyle name="Normal 12 2 4 2 4 2" xfId="23723"/>
    <cellStyle name="Normal 12 2 4 2 4 2 2" xfId="52458"/>
    <cellStyle name="Normal 12 2 4 2 4 3" xfId="38134"/>
    <cellStyle name="Normal 12 2 4 2 5" xfId="16560"/>
    <cellStyle name="Normal 12 2 4 2 5 2" xfId="45296"/>
    <cellStyle name="Normal 12 2 4 2 6" xfId="30972"/>
    <cellStyle name="Normal 12 2 4 3" xfId="2902"/>
    <cellStyle name="Normal 12 2 4 3 2" xfId="6562"/>
    <cellStyle name="Normal 12 2 4 3 2 2" xfId="13822"/>
    <cellStyle name="Normal 12 2 4 3 2 2 2" xfId="28200"/>
    <cellStyle name="Normal 12 2 4 3 2 2 2 2" xfId="56934"/>
    <cellStyle name="Normal 12 2 4 3 2 2 3" xfId="42610"/>
    <cellStyle name="Normal 12 2 4 3 2 3" xfId="21037"/>
    <cellStyle name="Normal 12 2 4 3 2 3 2" xfId="49772"/>
    <cellStyle name="Normal 12 2 4 3 2 4" xfId="35448"/>
    <cellStyle name="Normal 12 2 4 3 3" xfId="10235"/>
    <cellStyle name="Normal 12 2 4 3 3 2" xfId="24618"/>
    <cellStyle name="Normal 12 2 4 3 3 2 2" xfId="53353"/>
    <cellStyle name="Normal 12 2 4 3 3 3" xfId="39029"/>
    <cellStyle name="Normal 12 2 4 3 4" xfId="17455"/>
    <cellStyle name="Normal 12 2 4 3 4 2" xfId="46191"/>
    <cellStyle name="Normal 12 2 4 3 5" xfId="31867"/>
    <cellStyle name="Normal 12 2 4 4" xfId="4767"/>
    <cellStyle name="Normal 12 2 4 4 2" xfId="12032"/>
    <cellStyle name="Normal 12 2 4 4 2 2" xfId="26410"/>
    <cellStyle name="Normal 12 2 4 4 2 2 2" xfId="55144"/>
    <cellStyle name="Normal 12 2 4 4 2 3" xfId="40820"/>
    <cellStyle name="Normal 12 2 4 4 3" xfId="19247"/>
    <cellStyle name="Normal 12 2 4 4 3 2" xfId="47982"/>
    <cellStyle name="Normal 12 2 4 4 4" xfId="33658"/>
    <cellStyle name="Normal 12 2 4 5" xfId="8439"/>
    <cellStyle name="Normal 12 2 4 5 2" xfId="22828"/>
    <cellStyle name="Normal 12 2 4 5 2 2" xfId="51563"/>
    <cellStyle name="Normal 12 2 4 5 3" xfId="37239"/>
    <cellStyle name="Normal 12 2 4 6" xfId="15665"/>
    <cellStyle name="Normal 12 2 4 6 2" xfId="44401"/>
    <cellStyle name="Normal 12 2 4 7" xfId="30077"/>
    <cellStyle name="Normal 12 2 5" xfId="1547"/>
    <cellStyle name="Normal 12 2 5 2" xfId="3351"/>
    <cellStyle name="Normal 12 2 5 2 2" xfId="7010"/>
    <cellStyle name="Normal 12 2 5 2 2 2" xfId="14270"/>
    <cellStyle name="Normal 12 2 5 2 2 2 2" xfId="28648"/>
    <cellStyle name="Normal 12 2 5 2 2 2 2 2" xfId="57382"/>
    <cellStyle name="Normal 12 2 5 2 2 2 3" xfId="43058"/>
    <cellStyle name="Normal 12 2 5 2 2 3" xfId="21485"/>
    <cellStyle name="Normal 12 2 5 2 2 3 2" xfId="50220"/>
    <cellStyle name="Normal 12 2 5 2 2 4" xfId="35896"/>
    <cellStyle name="Normal 12 2 5 2 3" xfId="10683"/>
    <cellStyle name="Normal 12 2 5 2 3 2" xfId="25066"/>
    <cellStyle name="Normal 12 2 5 2 3 2 2" xfId="53801"/>
    <cellStyle name="Normal 12 2 5 2 3 3" xfId="39477"/>
    <cellStyle name="Normal 12 2 5 2 4" xfId="17903"/>
    <cellStyle name="Normal 12 2 5 2 4 2" xfId="46639"/>
    <cellStyle name="Normal 12 2 5 2 5" xfId="32315"/>
    <cellStyle name="Normal 12 2 5 3" xfId="5220"/>
    <cellStyle name="Normal 12 2 5 3 2" xfId="12480"/>
    <cellStyle name="Normal 12 2 5 3 2 2" xfId="26858"/>
    <cellStyle name="Normal 12 2 5 3 2 2 2" xfId="55592"/>
    <cellStyle name="Normal 12 2 5 3 2 3" xfId="41268"/>
    <cellStyle name="Normal 12 2 5 3 3" xfId="19695"/>
    <cellStyle name="Normal 12 2 5 3 3 2" xfId="48430"/>
    <cellStyle name="Normal 12 2 5 3 4" xfId="34106"/>
    <cellStyle name="Normal 12 2 5 4" xfId="8893"/>
    <cellStyle name="Normal 12 2 5 4 2" xfId="23276"/>
    <cellStyle name="Normal 12 2 5 4 2 2" xfId="52011"/>
    <cellStyle name="Normal 12 2 5 4 3" xfId="37687"/>
    <cellStyle name="Normal 12 2 5 5" xfId="16113"/>
    <cellStyle name="Normal 12 2 5 5 2" xfId="44849"/>
    <cellStyle name="Normal 12 2 5 6" xfId="30525"/>
    <cellStyle name="Normal 12 2 6" xfId="2455"/>
    <cellStyle name="Normal 12 2 6 2" xfId="6115"/>
    <cellStyle name="Normal 12 2 6 2 2" xfId="13375"/>
    <cellStyle name="Normal 12 2 6 2 2 2" xfId="27753"/>
    <cellStyle name="Normal 12 2 6 2 2 2 2" xfId="56487"/>
    <cellStyle name="Normal 12 2 6 2 2 3" xfId="42163"/>
    <cellStyle name="Normal 12 2 6 2 3" xfId="20590"/>
    <cellStyle name="Normal 12 2 6 2 3 2" xfId="49325"/>
    <cellStyle name="Normal 12 2 6 2 4" xfId="35001"/>
    <cellStyle name="Normal 12 2 6 3" xfId="9788"/>
    <cellStyle name="Normal 12 2 6 3 2" xfId="24171"/>
    <cellStyle name="Normal 12 2 6 3 2 2" xfId="52906"/>
    <cellStyle name="Normal 12 2 6 3 3" xfId="38582"/>
    <cellStyle name="Normal 12 2 6 4" xfId="17008"/>
    <cellStyle name="Normal 12 2 6 4 2" xfId="45744"/>
    <cellStyle name="Normal 12 2 6 5" xfId="31420"/>
    <cellStyle name="Normal 12 2 7" xfId="4314"/>
    <cellStyle name="Normal 12 2 7 2" xfId="11584"/>
    <cellStyle name="Normal 12 2 7 2 2" xfId="25963"/>
    <cellStyle name="Normal 12 2 7 2 2 2" xfId="54697"/>
    <cellStyle name="Normal 12 2 7 2 3" xfId="40373"/>
    <cellStyle name="Normal 12 2 7 3" xfId="18800"/>
    <cellStyle name="Normal 12 2 7 3 2" xfId="47535"/>
    <cellStyle name="Normal 12 2 7 4" xfId="33211"/>
    <cellStyle name="Normal 12 2 8" xfId="7983"/>
    <cellStyle name="Normal 12 2 8 2" xfId="22381"/>
    <cellStyle name="Normal 12 2 8 2 2" xfId="51116"/>
    <cellStyle name="Normal 12 2 8 3" xfId="36792"/>
    <cellStyle name="Normal 12 2 9" xfId="15218"/>
    <cellStyle name="Normal 12 2 9 2" xfId="43954"/>
    <cellStyle name="Normal 12 3" xfId="574"/>
    <cellStyle name="Normal 12 3 2" xfId="856"/>
    <cellStyle name="Normal 12 3 2 2" xfId="1303"/>
    <cellStyle name="Normal 12 3 2 2 2" xfId="2286"/>
    <cellStyle name="Normal 12 3 2 2 2 2" xfId="4078"/>
    <cellStyle name="Normal 12 3 2 2 2 2 2" xfId="7737"/>
    <cellStyle name="Normal 12 3 2 2 2 2 2 2" xfId="14997"/>
    <cellStyle name="Normal 12 3 2 2 2 2 2 2 2" xfId="29375"/>
    <cellStyle name="Normal 12 3 2 2 2 2 2 2 2 2" xfId="58109"/>
    <cellStyle name="Normal 12 3 2 2 2 2 2 2 3" xfId="43785"/>
    <cellStyle name="Normal 12 3 2 2 2 2 2 3" xfId="22212"/>
    <cellStyle name="Normal 12 3 2 2 2 2 2 3 2" xfId="50947"/>
    <cellStyle name="Normal 12 3 2 2 2 2 2 4" xfId="36623"/>
    <cellStyle name="Normal 12 3 2 2 2 2 3" xfId="11410"/>
    <cellStyle name="Normal 12 3 2 2 2 2 3 2" xfId="25793"/>
    <cellStyle name="Normal 12 3 2 2 2 2 3 2 2" xfId="54528"/>
    <cellStyle name="Normal 12 3 2 2 2 2 3 3" xfId="40204"/>
    <cellStyle name="Normal 12 3 2 2 2 2 4" xfId="18630"/>
    <cellStyle name="Normal 12 3 2 2 2 2 4 2" xfId="47366"/>
    <cellStyle name="Normal 12 3 2 2 2 2 5" xfId="33042"/>
    <cellStyle name="Normal 12 3 2 2 2 3" xfId="5947"/>
    <cellStyle name="Normal 12 3 2 2 2 3 2" xfId="13207"/>
    <cellStyle name="Normal 12 3 2 2 2 3 2 2" xfId="27585"/>
    <cellStyle name="Normal 12 3 2 2 2 3 2 2 2" xfId="56319"/>
    <cellStyle name="Normal 12 3 2 2 2 3 2 3" xfId="41995"/>
    <cellStyle name="Normal 12 3 2 2 2 3 3" xfId="20422"/>
    <cellStyle name="Normal 12 3 2 2 2 3 3 2" xfId="49157"/>
    <cellStyle name="Normal 12 3 2 2 2 3 4" xfId="34833"/>
    <cellStyle name="Normal 12 3 2 2 2 4" xfId="9620"/>
    <cellStyle name="Normal 12 3 2 2 2 4 2" xfId="24003"/>
    <cellStyle name="Normal 12 3 2 2 2 4 2 2" xfId="52738"/>
    <cellStyle name="Normal 12 3 2 2 2 4 3" xfId="38414"/>
    <cellStyle name="Normal 12 3 2 2 2 5" xfId="16840"/>
    <cellStyle name="Normal 12 3 2 2 2 5 2" xfId="45576"/>
    <cellStyle name="Normal 12 3 2 2 2 6" xfId="31252"/>
    <cellStyle name="Normal 12 3 2 2 3" xfId="3182"/>
    <cellStyle name="Normal 12 3 2 2 3 2" xfId="6842"/>
    <cellStyle name="Normal 12 3 2 2 3 2 2" xfId="14102"/>
    <cellStyle name="Normal 12 3 2 2 3 2 2 2" xfId="28480"/>
    <cellStyle name="Normal 12 3 2 2 3 2 2 2 2" xfId="57214"/>
    <cellStyle name="Normal 12 3 2 2 3 2 2 3" xfId="42890"/>
    <cellStyle name="Normal 12 3 2 2 3 2 3" xfId="21317"/>
    <cellStyle name="Normal 12 3 2 2 3 2 3 2" xfId="50052"/>
    <cellStyle name="Normal 12 3 2 2 3 2 4" xfId="35728"/>
    <cellStyle name="Normal 12 3 2 2 3 3" xfId="10515"/>
    <cellStyle name="Normal 12 3 2 2 3 3 2" xfId="24898"/>
    <cellStyle name="Normal 12 3 2 2 3 3 2 2" xfId="53633"/>
    <cellStyle name="Normal 12 3 2 2 3 3 3" xfId="39309"/>
    <cellStyle name="Normal 12 3 2 2 3 4" xfId="17735"/>
    <cellStyle name="Normal 12 3 2 2 3 4 2" xfId="46471"/>
    <cellStyle name="Normal 12 3 2 2 3 5" xfId="32147"/>
    <cellStyle name="Normal 12 3 2 2 4" xfId="5047"/>
    <cellStyle name="Normal 12 3 2 2 4 2" xfId="12312"/>
    <cellStyle name="Normal 12 3 2 2 4 2 2" xfId="26690"/>
    <cellStyle name="Normal 12 3 2 2 4 2 2 2" xfId="55424"/>
    <cellStyle name="Normal 12 3 2 2 4 2 3" xfId="41100"/>
    <cellStyle name="Normal 12 3 2 2 4 3" xfId="19527"/>
    <cellStyle name="Normal 12 3 2 2 4 3 2" xfId="48262"/>
    <cellStyle name="Normal 12 3 2 2 4 4" xfId="33938"/>
    <cellStyle name="Normal 12 3 2 2 5" xfId="8719"/>
    <cellStyle name="Normal 12 3 2 2 5 2" xfId="23108"/>
    <cellStyle name="Normal 12 3 2 2 5 2 2" xfId="51843"/>
    <cellStyle name="Normal 12 3 2 2 5 3" xfId="37519"/>
    <cellStyle name="Normal 12 3 2 2 6" xfId="15945"/>
    <cellStyle name="Normal 12 3 2 2 6 2" xfId="44681"/>
    <cellStyle name="Normal 12 3 2 2 7" xfId="30357"/>
    <cellStyle name="Normal 12 3 2 3" xfId="1839"/>
    <cellStyle name="Normal 12 3 2 3 2" xfId="3631"/>
    <cellStyle name="Normal 12 3 2 3 2 2" xfId="7290"/>
    <cellStyle name="Normal 12 3 2 3 2 2 2" xfId="14550"/>
    <cellStyle name="Normal 12 3 2 3 2 2 2 2" xfId="28928"/>
    <cellStyle name="Normal 12 3 2 3 2 2 2 2 2" xfId="57662"/>
    <cellStyle name="Normal 12 3 2 3 2 2 2 3" xfId="43338"/>
    <cellStyle name="Normal 12 3 2 3 2 2 3" xfId="21765"/>
    <cellStyle name="Normal 12 3 2 3 2 2 3 2" xfId="50500"/>
    <cellStyle name="Normal 12 3 2 3 2 2 4" xfId="36176"/>
    <cellStyle name="Normal 12 3 2 3 2 3" xfId="10963"/>
    <cellStyle name="Normal 12 3 2 3 2 3 2" xfId="25346"/>
    <cellStyle name="Normal 12 3 2 3 2 3 2 2" xfId="54081"/>
    <cellStyle name="Normal 12 3 2 3 2 3 3" xfId="39757"/>
    <cellStyle name="Normal 12 3 2 3 2 4" xfId="18183"/>
    <cellStyle name="Normal 12 3 2 3 2 4 2" xfId="46919"/>
    <cellStyle name="Normal 12 3 2 3 2 5" xfId="32595"/>
    <cellStyle name="Normal 12 3 2 3 3" xfId="5500"/>
    <cellStyle name="Normal 12 3 2 3 3 2" xfId="12760"/>
    <cellStyle name="Normal 12 3 2 3 3 2 2" xfId="27138"/>
    <cellStyle name="Normal 12 3 2 3 3 2 2 2" xfId="55872"/>
    <cellStyle name="Normal 12 3 2 3 3 2 3" xfId="41548"/>
    <cellStyle name="Normal 12 3 2 3 3 3" xfId="19975"/>
    <cellStyle name="Normal 12 3 2 3 3 3 2" xfId="48710"/>
    <cellStyle name="Normal 12 3 2 3 3 4" xfId="34386"/>
    <cellStyle name="Normal 12 3 2 3 4" xfId="9173"/>
    <cellStyle name="Normal 12 3 2 3 4 2" xfId="23556"/>
    <cellStyle name="Normal 12 3 2 3 4 2 2" xfId="52291"/>
    <cellStyle name="Normal 12 3 2 3 4 3" xfId="37967"/>
    <cellStyle name="Normal 12 3 2 3 5" xfId="16393"/>
    <cellStyle name="Normal 12 3 2 3 5 2" xfId="45129"/>
    <cellStyle name="Normal 12 3 2 3 6" xfId="30805"/>
    <cellStyle name="Normal 12 3 2 4" xfId="2735"/>
    <cellStyle name="Normal 12 3 2 4 2" xfId="6395"/>
    <cellStyle name="Normal 12 3 2 4 2 2" xfId="13655"/>
    <cellStyle name="Normal 12 3 2 4 2 2 2" xfId="28033"/>
    <cellStyle name="Normal 12 3 2 4 2 2 2 2" xfId="56767"/>
    <cellStyle name="Normal 12 3 2 4 2 2 3" xfId="42443"/>
    <cellStyle name="Normal 12 3 2 4 2 3" xfId="20870"/>
    <cellStyle name="Normal 12 3 2 4 2 3 2" xfId="49605"/>
    <cellStyle name="Normal 12 3 2 4 2 4" xfId="35281"/>
    <cellStyle name="Normal 12 3 2 4 3" xfId="10068"/>
    <cellStyle name="Normal 12 3 2 4 3 2" xfId="24451"/>
    <cellStyle name="Normal 12 3 2 4 3 2 2" xfId="53186"/>
    <cellStyle name="Normal 12 3 2 4 3 3" xfId="38862"/>
    <cellStyle name="Normal 12 3 2 4 4" xfId="17288"/>
    <cellStyle name="Normal 12 3 2 4 4 2" xfId="46024"/>
    <cellStyle name="Normal 12 3 2 4 5" xfId="31700"/>
    <cellStyle name="Normal 12 3 2 5" xfId="4600"/>
    <cellStyle name="Normal 12 3 2 5 2" xfId="11865"/>
    <cellStyle name="Normal 12 3 2 5 2 2" xfId="26243"/>
    <cellStyle name="Normal 12 3 2 5 2 2 2" xfId="54977"/>
    <cellStyle name="Normal 12 3 2 5 2 3" xfId="40653"/>
    <cellStyle name="Normal 12 3 2 5 3" xfId="19080"/>
    <cellStyle name="Normal 12 3 2 5 3 2" xfId="47815"/>
    <cellStyle name="Normal 12 3 2 5 4" xfId="33491"/>
    <cellStyle name="Normal 12 3 2 6" xfId="8272"/>
    <cellStyle name="Normal 12 3 2 6 2" xfId="22661"/>
    <cellStyle name="Normal 12 3 2 6 2 2" xfId="51396"/>
    <cellStyle name="Normal 12 3 2 6 3" xfId="37072"/>
    <cellStyle name="Normal 12 3 2 7" xfId="15498"/>
    <cellStyle name="Normal 12 3 2 7 2" xfId="44234"/>
    <cellStyle name="Normal 12 3 2 8" xfId="29910"/>
    <cellStyle name="Normal 12 3 3" xfId="1079"/>
    <cellStyle name="Normal 12 3 3 2" xfId="2062"/>
    <cellStyle name="Normal 12 3 3 2 2" xfId="3854"/>
    <cellStyle name="Normal 12 3 3 2 2 2" xfId="7513"/>
    <cellStyle name="Normal 12 3 3 2 2 2 2" xfId="14773"/>
    <cellStyle name="Normal 12 3 3 2 2 2 2 2" xfId="29151"/>
    <cellStyle name="Normal 12 3 3 2 2 2 2 2 2" xfId="57885"/>
    <cellStyle name="Normal 12 3 3 2 2 2 2 3" xfId="43561"/>
    <cellStyle name="Normal 12 3 3 2 2 2 3" xfId="21988"/>
    <cellStyle name="Normal 12 3 3 2 2 2 3 2" xfId="50723"/>
    <cellStyle name="Normal 12 3 3 2 2 2 4" xfId="36399"/>
    <cellStyle name="Normal 12 3 3 2 2 3" xfId="11186"/>
    <cellStyle name="Normal 12 3 3 2 2 3 2" xfId="25569"/>
    <cellStyle name="Normal 12 3 3 2 2 3 2 2" xfId="54304"/>
    <cellStyle name="Normal 12 3 3 2 2 3 3" xfId="39980"/>
    <cellStyle name="Normal 12 3 3 2 2 4" xfId="18406"/>
    <cellStyle name="Normal 12 3 3 2 2 4 2" xfId="47142"/>
    <cellStyle name="Normal 12 3 3 2 2 5" xfId="32818"/>
    <cellStyle name="Normal 12 3 3 2 3" xfId="5723"/>
    <cellStyle name="Normal 12 3 3 2 3 2" xfId="12983"/>
    <cellStyle name="Normal 12 3 3 2 3 2 2" xfId="27361"/>
    <cellStyle name="Normal 12 3 3 2 3 2 2 2" xfId="56095"/>
    <cellStyle name="Normal 12 3 3 2 3 2 3" xfId="41771"/>
    <cellStyle name="Normal 12 3 3 2 3 3" xfId="20198"/>
    <cellStyle name="Normal 12 3 3 2 3 3 2" xfId="48933"/>
    <cellStyle name="Normal 12 3 3 2 3 4" xfId="34609"/>
    <cellStyle name="Normal 12 3 3 2 4" xfId="9396"/>
    <cellStyle name="Normal 12 3 3 2 4 2" xfId="23779"/>
    <cellStyle name="Normal 12 3 3 2 4 2 2" xfId="52514"/>
    <cellStyle name="Normal 12 3 3 2 4 3" xfId="38190"/>
    <cellStyle name="Normal 12 3 3 2 5" xfId="16616"/>
    <cellStyle name="Normal 12 3 3 2 5 2" xfId="45352"/>
    <cellStyle name="Normal 12 3 3 2 6" xfId="31028"/>
    <cellStyle name="Normal 12 3 3 3" xfId="2958"/>
    <cellStyle name="Normal 12 3 3 3 2" xfId="6618"/>
    <cellStyle name="Normal 12 3 3 3 2 2" xfId="13878"/>
    <cellStyle name="Normal 12 3 3 3 2 2 2" xfId="28256"/>
    <cellStyle name="Normal 12 3 3 3 2 2 2 2" xfId="56990"/>
    <cellStyle name="Normal 12 3 3 3 2 2 3" xfId="42666"/>
    <cellStyle name="Normal 12 3 3 3 2 3" xfId="21093"/>
    <cellStyle name="Normal 12 3 3 3 2 3 2" xfId="49828"/>
    <cellStyle name="Normal 12 3 3 3 2 4" xfId="35504"/>
    <cellStyle name="Normal 12 3 3 3 3" xfId="10291"/>
    <cellStyle name="Normal 12 3 3 3 3 2" xfId="24674"/>
    <cellStyle name="Normal 12 3 3 3 3 2 2" xfId="53409"/>
    <cellStyle name="Normal 12 3 3 3 3 3" xfId="39085"/>
    <cellStyle name="Normal 12 3 3 3 4" xfId="17511"/>
    <cellStyle name="Normal 12 3 3 3 4 2" xfId="46247"/>
    <cellStyle name="Normal 12 3 3 3 5" xfId="31923"/>
    <cellStyle name="Normal 12 3 3 4" xfId="4823"/>
    <cellStyle name="Normal 12 3 3 4 2" xfId="12088"/>
    <cellStyle name="Normal 12 3 3 4 2 2" xfId="26466"/>
    <cellStyle name="Normal 12 3 3 4 2 2 2" xfId="55200"/>
    <cellStyle name="Normal 12 3 3 4 2 3" xfId="40876"/>
    <cellStyle name="Normal 12 3 3 4 3" xfId="19303"/>
    <cellStyle name="Normal 12 3 3 4 3 2" xfId="48038"/>
    <cellStyle name="Normal 12 3 3 4 4" xfId="33714"/>
    <cellStyle name="Normal 12 3 3 5" xfId="8495"/>
    <cellStyle name="Normal 12 3 3 5 2" xfId="22884"/>
    <cellStyle name="Normal 12 3 3 5 2 2" xfId="51619"/>
    <cellStyle name="Normal 12 3 3 5 3" xfId="37295"/>
    <cellStyle name="Normal 12 3 3 6" xfId="15721"/>
    <cellStyle name="Normal 12 3 3 6 2" xfId="44457"/>
    <cellStyle name="Normal 12 3 3 7" xfId="30133"/>
    <cellStyle name="Normal 12 3 4" xfId="1611"/>
    <cellStyle name="Normal 12 3 4 2" xfId="3407"/>
    <cellStyle name="Normal 12 3 4 2 2" xfId="7066"/>
    <cellStyle name="Normal 12 3 4 2 2 2" xfId="14326"/>
    <cellStyle name="Normal 12 3 4 2 2 2 2" xfId="28704"/>
    <cellStyle name="Normal 12 3 4 2 2 2 2 2" xfId="57438"/>
    <cellStyle name="Normal 12 3 4 2 2 2 3" xfId="43114"/>
    <cellStyle name="Normal 12 3 4 2 2 3" xfId="21541"/>
    <cellStyle name="Normal 12 3 4 2 2 3 2" xfId="50276"/>
    <cellStyle name="Normal 12 3 4 2 2 4" xfId="35952"/>
    <cellStyle name="Normal 12 3 4 2 3" xfId="10739"/>
    <cellStyle name="Normal 12 3 4 2 3 2" xfId="25122"/>
    <cellStyle name="Normal 12 3 4 2 3 2 2" xfId="53857"/>
    <cellStyle name="Normal 12 3 4 2 3 3" xfId="39533"/>
    <cellStyle name="Normal 12 3 4 2 4" xfId="17959"/>
    <cellStyle name="Normal 12 3 4 2 4 2" xfId="46695"/>
    <cellStyle name="Normal 12 3 4 2 5" xfId="32371"/>
    <cellStyle name="Normal 12 3 4 3" xfId="5276"/>
    <cellStyle name="Normal 12 3 4 3 2" xfId="12536"/>
    <cellStyle name="Normal 12 3 4 3 2 2" xfId="26914"/>
    <cellStyle name="Normal 12 3 4 3 2 2 2" xfId="55648"/>
    <cellStyle name="Normal 12 3 4 3 2 3" xfId="41324"/>
    <cellStyle name="Normal 12 3 4 3 3" xfId="19751"/>
    <cellStyle name="Normal 12 3 4 3 3 2" xfId="48486"/>
    <cellStyle name="Normal 12 3 4 3 4" xfId="34162"/>
    <cellStyle name="Normal 12 3 4 4" xfId="8949"/>
    <cellStyle name="Normal 12 3 4 4 2" xfId="23332"/>
    <cellStyle name="Normal 12 3 4 4 2 2" xfId="52067"/>
    <cellStyle name="Normal 12 3 4 4 3" xfId="37743"/>
    <cellStyle name="Normal 12 3 4 5" xfId="16169"/>
    <cellStyle name="Normal 12 3 4 5 2" xfId="44905"/>
    <cellStyle name="Normal 12 3 4 6" xfId="30581"/>
    <cellStyle name="Normal 12 3 5" xfId="2511"/>
    <cellStyle name="Normal 12 3 5 2" xfId="6171"/>
    <cellStyle name="Normal 12 3 5 2 2" xfId="13431"/>
    <cellStyle name="Normal 12 3 5 2 2 2" xfId="27809"/>
    <cellStyle name="Normal 12 3 5 2 2 2 2" xfId="56543"/>
    <cellStyle name="Normal 12 3 5 2 2 3" xfId="42219"/>
    <cellStyle name="Normal 12 3 5 2 3" xfId="20646"/>
    <cellStyle name="Normal 12 3 5 2 3 2" xfId="49381"/>
    <cellStyle name="Normal 12 3 5 2 4" xfId="35057"/>
    <cellStyle name="Normal 12 3 5 3" xfId="9844"/>
    <cellStyle name="Normal 12 3 5 3 2" xfId="24227"/>
    <cellStyle name="Normal 12 3 5 3 2 2" xfId="52962"/>
    <cellStyle name="Normal 12 3 5 3 3" xfId="38638"/>
    <cellStyle name="Normal 12 3 5 4" xfId="17064"/>
    <cellStyle name="Normal 12 3 5 4 2" xfId="45800"/>
    <cellStyle name="Normal 12 3 5 5" xfId="31476"/>
    <cellStyle name="Normal 12 3 6" xfId="4374"/>
    <cellStyle name="Normal 12 3 6 2" xfId="11641"/>
    <cellStyle name="Normal 12 3 6 2 2" xfId="26019"/>
    <cellStyle name="Normal 12 3 6 2 2 2" xfId="54753"/>
    <cellStyle name="Normal 12 3 6 2 3" xfId="40429"/>
    <cellStyle name="Normal 12 3 6 3" xfId="18856"/>
    <cellStyle name="Normal 12 3 6 3 2" xfId="47591"/>
    <cellStyle name="Normal 12 3 6 4" xfId="33267"/>
    <cellStyle name="Normal 12 3 7" xfId="8045"/>
    <cellStyle name="Normal 12 3 7 2" xfId="22437"/>
    <cellStyle name="Normal 12 3 7 2 2" xfId="51172"/>
    <cellStyle name="Normal 12 3 7 3" xfId="36848"/>
    <cellStyle name="Normal 12 3 8" xfId="15274"/>
    <cellStyle name="Normal 12 3 8 2" xfId="44010"/>
    <cellStyle name="Normal 12 3 9" xfId="29686"/>
    <cellStyle name="Normal 12 4" xfId="740"/>
    <cellStyle name="Normal 12 4 2" xfId="1191"/>
    <cellStyle name="Normal 12 4 2 2" xfId="2174"/>
    <cellStyle name="Normal 12 4 2 2 2" xfId="3966"/>
    <cellStyle name="Normal 12 4 2 2 2 2" xfId="7625"/>
    <cellStyle name="Normal 12 4 2 2 2 2 2" xfId="14885"/>
    <cellStyle name="Normal 12 4 2 2 2 2 2 2" xfId="29263"/>
    <cellStyle name="Normal 12 4 2 2 2 2 2 2 2" xfId="57997"/>
    <cellStyle name="Normal 12 4 2 2 2 2 2 3" xfId="43673"/>
    <cellStyle name="Normal 12 4 2 2 2 2 3" xfId="22100"/>
    <cellStyle name="Normal 12 4 2 2 2 2 3 2" xfId="50835"/>
    <cellStyle name="Normal 12 4 2 2 2 2 4" xfId="36511"/>
    <cellStyle name="Normal 12 4 2 2 2 3" xfId="11298"/>
    <cellStyle name="Normal 12 4 2 2 2 3 2" xfId="25681"/>
    <cellStyle name="Normal 12 4 2 2 2 3 2 2" xfId="54416"/>
    <cellStyle name="Normal 12 4 2 2 2 3 3" xfId="40092"/>
    <cellStyle name="Normal 12 4 2 2 2 4" xfId="18518"/>
    <cellStyle name="Normal 12 4 2 2 2 4 2" xfId="47254"/>
    <cellStyle name="Normal 12 4 2 2 2 5" xfId="32930"/>
    <cellStyle name="Normal 12 4 2 2 3" xfId="5835"/>
    <cellStyle name="Normal 12 4 2 2 3 2" xfId="13095"/>
    <cellStyle name="Normal 12 4 2 2 3 2 2" xfId="27473"/>
    <cellStyle name="Normal 12 4 2 2 3 2 2 2" xfId="56207"/>
    <cellStyle name="Normal 12 4 2 2 3 2 3" xfId="41883"/>
    <cellStyle name="Normal 12 4 2 2 3 3" xfId="20310"/>
    <cellStyle name="Normal 12 4 2 2 3 3 2" xfId="49045"/>
    <cellStyle name="Normal 12 4 2 2 3 4" xfId="34721"/>
    <cellStyle name="Normal 12 4 2 2 4" xfId="9508"/>
    <cellStyle name="Normal 12 4 2 2 4 2" xfId="23891"/>
    <cellStyle name="Normal 12 4 2 2 4 2 2" xfId="52626"/>
    <cellStyle name="Normal 12 4 2 2 4 3" xfId="38302"/>
    <cellStyle name="Normal 12 4 2 2 5" xfId="16728"/>
    <cellStyle name="Normal 12 4 2 2 5 2" xfId="45464"/>
    <cellStyle name="Normal 12 4 2 2 6" xfId="31140"/>
    <cellStyle name="Normal 12 4 2 3" xfId="3070"/>
    <cellStyle name="Normal 12 4 2 3 2" xfId="6730"/>
    <cellStyle name="Normal 12 4 2 3 2 2" xfId="13990"/>
    <cellStyle name="Normal 12 4 2 3 2 2 2" xfId="28368"/>
    <cellStyle name="Normal 12 4 2 3 2 2 2 2" xfId="57102"/>
    <cellStyle name="Normal 12 4 2 3 2 2 3" xfId="42778"/>
    <cellStyle name="Normal 12 4 2 3 2 3" xfId="21205"/>
    <cellStyle name="Normal 12 4 2 3 2 3 2" xfId="49940"/>
    <cellStyle name="Normal 12 4 2 3 2 4" xfId="35616"/>
    <cellStyle name="Normal 12 4 2 3 3" xfId="10403"/>
    <cellStyle name="Normal 12 4 2 3 3 2" xfId="24786"/>
    <cellStyle name="Normal 12 4 2 3 3 2 2" xfId="53521"/>
    <cellStyle name="Normal 12 4 2 3 3 3" xfId="39197"/>
    <cellStyle name="Normal 12 4 2 3 4" xfId="17623"/>
    <cellStyle name="Normal 12 4 2 3 4 2" xfId="46359"/>
    <cellStyle name="Normal 12 4 2 3 5" xfId="32035"/>
    <cellStyle name="Normal 12 4 2 4" xfId="4935"/>
    <cellStyle name="Normal 12 4 2 4 2" xfId="12200"/>
    <cellStyle name="Normal 12 4 2 4 2 2" xfId="26578"/>
    <cellStyle name="Normal 12 4 2 4 2 2 2" xfId="55312"/>
    <cellStyle name="Normal 12 4 2 4 2 3" xfId="40988"/>
    <cellStyle name="Normal 12 4 2 4 3" xfId="19415"/>
    <cellStyle name="Normal 12 4 2 4 3 2" xfId="48150"/>
    <cellStyle name="Normal 12 4 2 4 4" xfId="33826"/>
    <cellStyle name="Normal 12 4 2 5" xfId="8607"/>
    <cellStyle name="Normal 12 4 2 5 2" xfId="22996"/>
    <cellStyle name="Normal 12 4 2 5 2 2" xfId="51731"/>
    <cellStyle name="Normal 12 4 2 5 3" xfId="37407"/>
    <cellStyle name="Normal 12 4 2 6" xfId="15833"/>
    <cellStyle name="Normal 12 4 2 6 2" xfId="44569"/>
    <cellStyle name="Normal 12 4 2 7" xfId="30245"/>
    <cellStyle name="Normal 12 4 3" xfId="1727"/>
    <cellStyle name="Normal 12 4 3 2" xfId="3519"/>
    <cellStyle name="Normal 12 4 3 2 2" xfId="7178"/>
    <cellStyle name="Normal 12 4 3 2 2 2" xfId="14438"/>
    <cellStyle name="Normal 12 4 3 2 2 2 2" xfId="28816"/>
    <cellStyle name="Normal 12 4 3 2 2 2 2 2" xfId="57550"/>
    <cellStyle name="Normal 12 4 3 2 2 2 3" xfId="43226"/>
    <cellStyle name="Normal 12 4 3 2 2 3" xfId="21653"/>
    <cellStyle name="Normal 12 4 3 2 2 3 2" xfId="50388"/>
    <cellStyle name="Normal 12 4 3 2 2 4" xfId="36064"/>
    <cellStyle name="Normal 12 4 3 2 3" xfId="10851"/>
    <cellStyle name="Normal 12 4 3 2 3 2" xfId="25234"/>
    <cellStyle name="Normal 12 4 3 2 3 2 2" xfId="53969"/>
    <cellStyle name="Normal 12 4 3 2 3 3" xfId="39645"/>
    <cellStyle name="Normal 12 4 3 2 4" xfId="18071"/>
    <cellStyle name="Normal 12 4 3 2 4 2" xfId="46807"/>
    <cellStyle name="Normal 12 4 3 2 5" xfId="32483"/>
    <cellStyle name="Normal 12 4 3 3" xfId="5388"/>
    <cellStyle name="Normal 12 4 3 3 2" xfId="12648"/>
    <cellStyle name="Normal 12 4 3 3 2 2" xfId="27026"/>
    <cellStyle name="Normal 12 4 3 3 2 2 2" xfId="55760"/>
    <cellStyle name="Normal 12 4 3 3 2 3" xfId="41436"/>
    <cellStyle name="Normal 12 4 3 3 3" xfId="19863"/>
    <cellStyle name="Normal 12 4 3 3 3 2" xfId="48598"/>
    <cellStyle name="Normal 12 4 3 3 4" xfId="34274"/>
    <cellStyle name="Normal 12 4 3 4" xfId="9061"/>
    <cellStyle name="Normal 12 4 3 4 2" xfId="23444"/>
    <cellStyle name="Normal 12 4 3 4 2 2" xfId="52179"/>
    <cellStyle name="Normal 12 4 3 4 3" xfId="37855"/>
    <cellStyle name="Normal 12 4 3 5" xfId="16281"/>
    <cellStyle name="Normal 12 4 3 5 2" xfId="45017"/>
    <cellStyle name="Normal 12 4 3 6" xfId="30693"/>
    <cellStyle name="Normal 12 4 4" xfId="2623"/>
    <cellStyle name="Normal 12 4 4 2" xfId="6283"/>
    <cellStyle name="Normal 12 4 4 2 2" xfId="13543"/>
    <cellStyle name="Normal 12 4 4 2 2 2" xfId="27921"/>
    <cellStyle name="Normal 12 4 4 2 2 2 2" xfId="56655"/>
    <cellStyle name="Normal 12 4 4 2 2 3" xfId="42331"/>
    <cellStyle name="Normal 12 4 4 2 3" xfId="20758"/>
    <cellStyle name="Normal 12 4 4 2 3 2" xfId="49493"/>
    <cellStyle name="Normal 12 4 4 2 4" xfId="35169"/>
    <cellStyle name="Normal 12 4 4 3" xfId="9956"/>
    <cellStyle name="Normal 12 4 4 3 2" xfId="24339"/>
    <cellStyle name="Normal 12 4 4 3 2 2" xfId="53074"/>
    <cellStyle name="Normal 12 4 4 3 3" xfId="38750"/>
    <cellStyle name="Normal 12 4 4 4" xfId="17176"/>
    <cellStyle name="Normal 12 4 4 4 2" xfId="45912"/>
    <cellStyle name="Normal 12 4 4 5" xfId="31588"/>
    <cellStyle name="Normal 12 4 5" xfId="4487"/>
    <cellStyle name="Normal 12 4 5 2" xfId="11753"/>
    <cellStyle name="Normal 12 4 5 2 2" xfId="26131"/>
    <cellStyle name="Normal 12 4 5 2 2 2" xfId="54865"/>
    <cellStyle name="Normal 12 4 5 2 3" xfId="40541"/>
    <cellStyle name="Normal 12 4 5 3" xfId="18968"/>
    <cellStyle name="Normal 12 4 5 3 2" xfId="47703"/>
    <cellStyle name="Normal 12 4 5 4" xfId="33379"/>
    <cellStyle name="Normal 12 4 6" xfId="8160"/>
    <cellStyle name="Normal 12 4 6 2" xfId="22549"/>
    <cellStyle name="Normal 12 4 6 2 2" xfId="51284"/>
    <cellStyle name="Normal 12 4 6 3" xfId="36960"/>
    <cellStyle name="Normal 12 4 7" xfId="15386"/>
    <cellStyle name="Normal 12 4 7 2" xfId="44122"/>
    <cellStyle name="Normal 12 4 8" xfId="29798"/>
    <cellStyle name="Normal 12 5" xfId="967"/>
    <cellStyle name="Normal 12 5 2" xfId="1950"/>
    <cellStyle name="Normal 12 5 2 2" xfId="3742"/>
    <cellStyle name="Normal 12 5 2 2 2" xfId="7401"/>
    <cellStyle name="Normal 12 5 2 2 2 2" xfId="14661"/>
    <cellStyle name="Normal 12 5 2 2 2 2 2" xfId="29039"/>
    <cellStyle name="Normal 12 5 2 2 2 2 2 2" xfId="57773"/>
    <cellStyle name="Normal 12 5 2 2 2 2 3" xfId="43449"/>
    <cellStyle name="Normal 12 5 2 2 2 3" xfId="21876"/>
    <cellStyle name="Normal 12 5 2 2 2 3 2" xfId="50611"/>
    <cellStyle name="Normal 12 5 2 2 2 4" xfId="36287"/>
    <cellStyle name="Normal 12 5 2 2 3" xfId="11074"/>
    <cellStyle name="Normal 12 5 2 2 3 2" xfId="25457"/>
    <cellStyle name="Normal 12 5 2 2 3 2 2" xfId="54192"/>
    <cellStyle name="Normal 12 5 2 2 3 3" xfId="39868"/>
    <cellStyle name="Normal 12 5 2 2 4" xfId="18294"/>
    <cellStyle name="Normal 12 5 2 2 4 2" xfId="47030"/>
    <cellStyle name="Normal 12 5 2 2 5" xfId="32706"/>
    <cellStyle name="Normal 12 5 2 3" xfId="5611"/>
    <cellStyle name="Normal 12 5 2 3 2" xfId="12871"/>
    <cellStyle name="Normal 12 5 2 3 2 2" xfId="27249"/>
    <cellStyle name="Normal 12 5 2 3 2 2 2" xfId="55983"/>
    <cellStyle name="Normal 12 5 2 3 2 3" xfId="41659"/>
    <cellStyle name="Normal 12 5 2 3 3" xfId="20086"/>
    <cellStyle name="Normal 12 5 2 3 3 2" xfId="48821"/>
    <cellStyle name="Normal 12 5 2 3 4" xfId="34497"/>
    <cellStyle name="Normal 12 5 2 4" xfId="9284"/>
    <cellStyle name="Normal 12 5 2 4 2" xfId="23667"/>
    <cellStyle name="Normal 12 5 2 4 2 2" xfId="52402"/>
    <cellStyle name="Normal 12 5 2 4 3" xfId="38078"/>
    <cellStyle name="Normal 12 5 2 5" xfId="16504"/>
    <cellStyle name="Normal 12 5 2 5 2" xfId="45240"/>
    <cellStyle name="Normal 12 5 2 6" xfId="30916"/>
    <cellStyle name="Normal 12 5 3" xfId="2846"/>
    <cellStyle name="Normal 12 5 3 2" xfId="6506"/>
    <cellStyle name="Normal 12 5 3 2 2" xfId="13766"/>
    <cellStyle name="Normal 12 5 3 2 2 2" xfId="28144"/>
    <cellStyle name="Normal 12 5 3 2 2 2 2" xfId="56878"/>
    <cellStyle name="Normal 12 5 3 2 2 3" xfId="42554"/>
    <cellStyle name="Normal 12 5 3 2 3" xfId="20981"/>
    <cellStyle name="Normal 12 5 3 2 3 2" xfId="49716"/>
    <cellStyle name="Normal 12 5 3 2 4" xfId="35392"/>
    <cellStyle name="Normal 12 5 3 3" xfId="10179"/>
    <cellStyle name="Normal 12 5 3 3 2" xfId="24562"/>
    <cellStyle name="Normal 12 5 3 3 2 2" xfId="53297"/>
    <cellStyle name="Normal 12 5 3 3 3" xfId="38973"/>
    <cellStyle name="Normal 12 5 3 4" xfId="17399"/>
    <cellStyle name="Normal 12 5 3 4 2" xfId="46135"/>
    <cellStyle name="Normal 12 5 3 5" xfId="31811"/>
    <cellStyle name="Normal 12 5 4" xfId="4711"/>
    <cellStyle name="Normal 12 5 4 2" xfId="11976"/>
    <cellStyle name="Normal 12 5 4 2 2" xfId="26354"/>
    <cellStyle name="Normal 12 5 4 2 2 2" xfId="55088"/>
    <cellStyle name="Normal 12 5 4 2 3" xfId="40764"/>
    <cellStyle name="Normal 12 5 4 3" xfId="19191"/>
    <cellStyle name="Normal 12 5 4 3 2" xfId="47926"/>
    <cellStyle name="Normal 12 5 4 4" xfId="33602"/>
    <cellStyle name="Normal 12 5 5" xfId="8383"/>
    <cellStyle name="Normal 12 5 5 2" xfId="22772"/>
    <cellStyle name="Normal 12 5 5 2 2" xfId="51507"/>
    <cellStyle name="Normal 12 5 5 3" xfId="37183"/>
    <cellStyle name="Normal 12 5 6" xfId="15609"/>
    <cellStyle name="Normal 12 5 6 2" xfId="44345"/>
    <cellStyle name="Normal 12 5 7" xfId="30021"/>
    <cellStyle name="Normal 12 6" xfId="1481"/>
    <cellStyle name="Normal 12 6 2" xfId="3295"/>
    <cellStyle name="Normal 12 6 2 2" xfId="6954"/>
    <cellStyle name="Normal 12 6 2 2 2" xfId="14214"/>
    <cellStyle name="Normal 12 6 2 2 2 2" xfId="28592"/>
    <cellStyle name="Normal 12 6 2 2 2 2 2" xfId="57326"/>
    <cellStyle name="Normal 12 6 2 2 2 3" xfId="43002"/>
    <cellStyle name="Normal 12 6 2 2 3" xfId="21429"/>
    <cellStyle name="Normal 12 6 2 2 3 2" xfId="50164"/>
    <cellStyle name="Normal 12 6 2 2 4" xfId="35840"/>
    <cellStyle name="Normal 12 6 2 3" xfId="10627"/>
    <cellStyle name="Normal 12 6 2 3 2" xfId="25010"/>
    <cellStyle name="Normal 12 6 2 3 2 2" xfId="53745"/>
    <cellStyle name="Normal 12 6 2 3 3" xfId="39421"/>
    <cellStyle name="Normal 12 6 2 4" xfId="17847"/>
    <cellStyle name="Normal 12 6 2 4 2" xfId="46583"/>
    <cellStyle name="Normal 12 6 2 5" xfId="32259"/>
    <cellStyle name="Normal 12 6 3" xfId="5163"/>
    <cellStyle name="Normal 12 6 3 2" xfId="12424"/>
    <cellStyle name="Normal 12 6 3 2 2" xfId="26802"/>
    <cellStyle name="Normal 12 6 3 2 2 2" xfId="55536"/>
    <cellStyle name="Normal 12 6 3 2 3" xfId="41212"/>
    <cellStyle name="Normal 12 6 3 3" xfId="19639"/>
    <cellStyle name="Normal 12 6 3 3 2" xfId="48374"/>
    <cellStyle name="Normal 12 6 3 4" xfId="34050"/>
    <cellStyle name="Normal 12 6 4" xfId="8836"/>
    <cellStyle name="Normal 12 6 4 2" xfId="23220"/>
    <cellStyle name="Normal 12 6 4 2 2" xfId="51955"/>
    <cellStyle name="Normal 12 6 4 3" xfId="37631"/>
    <cellStyle name="Normal 12 6 5" xfId="16057"/>
    <cellStyle name="Normal 12 6 5 2" xfId="44793"/>
    <cellStyle name="Normal 12 6 6" xfId="30469"/>
    <cellStyle name="Normal 12 7" xfId="2399"/>
    <cellStyle name="Normal 12 7 2" xfId="6059"/>
    <cellStyle name="Normal 12 7 2 2" xfId="13319"/>
    <cellStyle name="Normal 12 7 2 2 2" xfId="27697"/>
    <cellStyle name="Normal 12 7 2 2 2 2" xfId="56431"/>
    <cellStyle name="Normal 12 7 2 2 3" xfId="42107"/>
    <cellStyle name="Normal 12 7 2 3" xfId="20534"/>
    <cellStyle name="Normal 12 7 2 3 2" xfId="49269"/>
    <cellStyle name="Normal 12 7 2 4" xfId="34945"/>
    <cellStyle name="Normal 12 7 3" xfId="9732"/>
    <cellStyle name="Normal 12 7 3 2" xfId="24115"/>
    <cellStyle name="Normal 12 7 3 2 2" xfId="52850"/>
    <cellStyle name="Normal 12 7 3 3" xfId="38526"/>
    <cellStyle name="Normal 12 7 4" xfId="16952"/>
    <cellStyle name="Normal 12 7 4 2" xfId="45688"/>
    <cellStyle name="Normal 12 7 5" xfId="31364"/>
    <cellStyle name="Normal 12 8" xfId="4253"/>
    <cellStyle name="Normal 12 8 2" xfId="11528"/>
    <cellStyle name="Normal 12 8 2 2" xfId="25907"/>
    <cellStyle name="Normal 12 8 2 2 2" xfId="54641"/>
    <cellStyle name="Normal 12 8 2 3" xfId="40317"/>
    <cellStyle name="Normal 12 8 3" xfId="18744"/>
    <cellStyle name="Normal 12 8 3 2" xfId="47479"/>
    <cellStyle name="Normal 12 8 4" xfId="33155"/>
    <cellStyle name="Normal 12 9" xfId="7921"/>
    <cellStyle name="Normal 12 9 2" xfId="22325"/>
    <cellStyle name="Normal 12 9 2 2" xfId="51060"/>
    <cellStyle name="Normal 12 9 3" xfId="36736"/>
    <cellStyle name="Normal 13" xfId="369"/>
    <cellStyle name="Normal 13 2" xfId="770"/>
    <cellStyle name="Normal 14" xfId="368"/>
    <cellStyle name="Normal 14 10" xfId="29602"/>
    <cellStyle name="Normal 14 2" xfId="607"/>
    <cellStyle name="Normal 14 2 2" xfId="884"/>
    <cellStyle name="Normal 14 2 2 2" xfId="1331"/>
    <cellStyle name="Normal 14 2 2 2 2" xfId="2314"/>
    <cellStyle name="Normal 14 2 2 2 2 2" xfId="4106"/>
    <cellStyle name="Normal 14 2 2 2 2 2 2" xfId="7765"/>
    <cellStyle name="Normal 14 2 2 2 2 2 2 2" xfId="15025"/>
    <cellStyle name="Normal 14 2 2 2 2 2 2 2 2" xfId="29403"/>
    <cellStyle name="Normal 14 2 2 2 2 2 2 2 2 2" xfId="58137"/>
    <cellStyle name="Normal 14 2 2 2 2 2 2 2 3" xfId="43813"/>
    <cellStyle name="Normal 14 2 2 2 2 2 2 3" xfId="22240"/>
    <cellStyle name="Normal 14 2 2 2 2 2 2 3 2" xfId="50975"/>
    <cellStyle name="Normal 14 2 2 2 2 2 2 4" xfId="36651"/>
    <cellStyle name="Normal 14 2 2 2 2 2 3" xfId="11438"/>
    <cellStyle name="Normal 14 2 2 2 2 2 3 2" xfId="25821"/>
    <cellStyle name="Normal 14 2 2 2 2 2 3 2 2" xfId="54556"/>
    <cellStyle name="Normal 14 2 2 2 2 2 3 3" xfId="40232"/>
    <cellStyle name="Normal 14 2 2 2 2 2 4" xfId="18658"/>
    <cellStyle name="Normal 14 2 2 2 2 2 4 2" xfId="47394"/>
    <cellStyle name="Normal 14 2 2 2 2 2 5" xfId="33070"/>
    <cellStyle name="Normal 14 2 2 2 2 3" xfId="5975"/>
    <cellStyle name="Normal 14 2 2 2 2 3 2" xfId="13235"/>
    <cellStyle name="Normal 14 2 2 2 2 3 2 2" xfId="27613"/>
    <cellStyle name="Normal 14 2 2 2 2 3 2 2 2" xfId="56347"/>
    <cellStyle name="Normal 14 2 2 2 2 3 2 3" xfId="42023"/>
    <cellStyle name="Normal 14 2 2 2 2 3 3" xfId="20450"/>
    <cellStyle name="Normal 14 2 2 2 2 3 3 2" xfId="49185"/>
    <cellStyle name="Normal 14 2 2 2 2 3 4" xfId="34861"/>
    <cellStyle name="Normal 14 2 2 2 2 4" xfId="9648"/>
    <cellStyle name="Normal 14 2 2 2 2 4 2" xfId="24031"/>
    <cellStyle name="Normal 14 2 2 2 2 4 2 2" xfId="52766"/>
    <cellStyle name="Normal 14 2 2 2 2 4 3" xfId="38442"/>
    <cellStyle name="Normal 14 2 2 2 2 5" xfId="16868"/>
    <cellStyle name="Normal 14 2 2 2 2 5 2" xfId="45604"/>
    <cellStyle name="Normal 14 2 2 2 2 6" xfId="31280"/>
    <cellStyle name="Normal 14 2 2 2 3" xfId="3210"/>
    <cellStyle name="Normal 14 2 2 2 3 2" xfId="6870"/>
    <cellStyle name="Normal 14 2 2 2 3 2 2" xfId="14130"/>
    <cellStyle name="Normal 14 2 2 2 3 2 2 2" xfId="28508"/>
    <cellStyle name="Normal 14 2 2 2 3 2 2 2 2" xfId="57242"/>
    <cellStyle name="Normal 14 2 2 2 3 2 2 3" xfId="42918"/>
    <cellStyle name="Normal 14 2 2 2 3 2 3" xfId="21345"/>
    <cellStyle name="Normal 14 2 2 2 3 2 3 2" xfId="50080"/>
    <cellStyle name="Normal 14 2 2 2 3 2 4" xfId="35756"/>
    <cellStyle name="Normal 14 2 2 2 3 3" xfId="10543"/>
    <cellStyle name="Normal 14 2 2 2 3 3 2" xfId="24926"/>
    <cellStyle name="Normal 14 2 2 2 3 3 2 2" xfId="53661"/>
    <cellStyle name="Normal 14 2 2 2 3 3 3" xfId="39337"/>
    <cellStyle name="Normal 14 2 2 2 3 4" xfId="17763"/>
    <cellStyle name="Normal 14 2 2 2 3 4 2" xfId="46499"/>
    <cellStyle name="Normal 14 2 2 2 3 5" xfId="32175"/>
    <cellStyle name="Normal 14 2 2 2 4" xfId="5075"/>
    <cellStyle name="Normal 14 2 2 2 4 2" xfId="12340"/>
    <cellStyle name="Normal 14 2 2 2 4 2 2" xfId="26718"/>
    <cellStyle name="Normal 14 2 2 2 4 2 2 2" xfId="55452"/>
    <cellStyle name="Normal 14 2 2 2 4 2 3" xfId="41128"/>
    <cellStyle name="Normal 14 2 2 2 4 3" xfId="19555"/>
    <cellStyle name="Normal 14 2 2 2 4 3 2" xfId="48290"/>
    <cellStyle name="Normal 14 2 2 2 4 4" xfId="33966"/>
    <cellStyle name="Normal 14 2 2 2 5" xfId="8747"/>
    <cellStyle name="Normal 14 2 2 2 5 2" xfId="23136"/>
    <cellStyle name="Normal 14 2 2 2 5 2 2" xfId="51871"/>
    <cellStyle name="Normal 14 2 2 2 5 3" xfId="37547"/>
    <cellStyle name="Normal 14 2 2 2 6" xfId="15973"/>
    <cellStyle name="Normal 14 2 2 2 6 2" xfId="44709"/>
    <cellStyle name="Normal 14 2 2 2 7" xfId="30385"/>
    <cellStyle name="Normal 14 2 2 3" xfId="1867"/>
    <cellStyle name="Normal 14 2 2 3 2" xfId="3659"/>
    <cellStyle name="Normal 14 2 2 3 2 2" xfId="7318"/>
    <cellStyle name="Normal 14 2 2 3 2 2 2" xfId="14578"/>
    <cellStyle name="Normal 14 2 2 3 2 2 2 2" xfId="28956"/>
    <cellStyle name="Normal 14 2 2 3 2 2 2 2 2" xfId="57690"/>
    <cellStyle name="Normal 14 2 2 3 2 2 2 3" xfId="43366"/>
    <cellStyle name="Normal 14 2 2 3 2 2 3" xfId="21793"/>
    <cellStyle name="Normal 14 2 2 3 2 2 3 2" xfId="50528"/>
    <cellStyle name="Normal 14 2 2 3 2 2 4" xfId="36204"/>
    <cellStyle name="Normal 14 2 2 3 2 3" xfId="10991"/>
    <cellStyle name="Normal 14 2 2 3 2 3 2" xfId="25374"/>
    <cellStyle name="Normal 14 2 2 3 2 3 2 2" xfId="54109"/>
    <cellStyle name="Normal 14 2 2 3 2 3 3" xfId="39785"/>
    <cellStyle name="Normal 14 2 2 3 2 4" xfId="18211"/>
    <cellStyle name="Normal 14 2 2 3 2 4 2" xfId="46947"/>
    <cellStyle name="Normal 14 2 2 3 2 5" xfId="32623"/>
    <cellStyle name="Normal 14 2 2 3 3" xfId="5528"/>
    <cellStyle name="Normal 14 2 2 3 3 2" xfId="12788"/>
    <cellStyle name="Normal 14 2 2 3 3 2 2" xfId="27166"/>
    <cellStyle name="Normal 14 2 2 3 3 2 2 2" xfId="55900"/>
    <cellStyle name="Normal 14 2 2 3 3 2 3" xfId="41576"/>
    <cellStyle name="Normal 14 2 2 3 3 3" xfId="20003"/>
    <cellStyle name="Normal 14 2 2 3 3 3 2" xfId="48738"/>
    <cellStyle name="Normal 14 2 2 3 3 4" xfId="34414"/>
    <cellStyle name="Normal 14 2 2 3 4" xfId="9201"/>
    <cellStyle name="Normal 14 2 2 3 4 2" xfId="23584"/>
    <cellStyle name="Normal 14 2 2 3 4 2 2" xfId="52319"/>
    <cellStyle name="Normal 14 2 2 3 4 3" xfId="37995"/>
    <cellStyle name="Normal 14 2 2 3 5" xfId="16421"/>
    <cellStyle name="Normal 14 2 2 3 5 2" xfId="45157"/>
    <cellStyle name="Normal 14 2 2 3 6" xfId="30833"/>
    <cellStyle name="Normal 14 2 2 4" xfId="2763"/>
    <cellStyle name="Normal 14 2 2 4 2" xfId="6423"/>
    <cellStyle name="Normal 14 2 2 4 2 2" xfId="13683"/>
    <cellStyle name="Normal 14 2 2 4 2 2 2" xfId="28061"/>
    <cellStyle name="Normal 14 2 2 4 2 2 2 2" xfId="56795"/>
    <cellStyle name="Normal 14 2 2 4 2 2 3" xfId="42471"/>
    <cellStyle name="Normal 14 2 2 4 2 3" xfId="20898"/>
    <cellStyle name="Normal 14 2 2 4 2 3 2" xfId="49633"/>
    <cellStyle name="Normal 14 2 2 4 2 4" xfId="35309"/>
    <cellStyle name="Normal 14 2 2 4 3" xfId="10096"/>
    <cellStyle name="Normal 14 2 2 4 3 2" xfId="24479"/>
    <cellStyle name="Normal 14 2 2 4 3 2 2" xfId="53214"/>
    <cellStyle name="Normal 14 2 2 4 3 3" xfId="38890"/>
    <cellStyle name="Normal 14 2 2 4 4" xfId="17316"/>
    <cellStyle name="Normal 14 2 2 4 4 2" xfId="46052"/>
    <cellStyle name="Normal 14 2 2 4 5" xfId="31728"/>
    <cellStyle name="Normal 14 2 2 5" xfId="4628"/>
    <cellStyle name="Normal 14 2 2 5 2" xfId="11893"/>
    <cellStyle name="Normal 14 2 2 5 2 2" xfId="26271"/>
    <cellStyle name="Normal 14 2 2 5 2 2 2" xfId="55005"/>
    <cellStyle name="Normal 14 2 2 5 2 3" xfId="40681"/>
    <cellStyle name="Normal 14 2 2 5 3" xfId="19108"/>
    <cellStyle name="Normal 14 2 2 5 3 2" xfId="47843"/>
    <cellStyle name="Normal 14 2 2 5 4" xfId="33519"/>
    <cellStyle name="Normal 14 2 2 6" xfId="8300"/>
    <cellStyle name="Normal 14 2 2 6 2" xfId="22689"/>
    <cellStyle name="Normal 14 2 2 6 2 2" xfId="51424"/>
    <cellStyle name="Normal 14 2 2 6 3" xfId="37100"/>
    <cellStyle name="Normal 14 2 2 7" xfId="15526"/>
    <cellStyle name="Normal 14 2 2 7 2" xfId="44262"/>
    <cellStyle name="Normal 14 2 2 8" xfId="29938"/>
    <cellStyle name="Normal 14 2 3" xfId="1107"/>
    <cellStyle name="Normal 14 2 3 2" xfId="2090"/>
    <cellStyle name="Normal 14 2 3 2 2" xfId="3882"/>
    <cellStyle name="Normal 14 2 3 2 2 2" xfId="7541"/>
    <cellStyle name="Normal 14 2 3 2 2 2 2" xfId="14801"/>
    <cellStyle name="Normal 14 2 3 2 2 2 2 2" xfId="29179"/>
    <cellStyle name="Normal 14 2 3 2 2 2 2 2 2" xfId="57913"/>
    <cellStyle name="Normal 14 2 3 2 2 2 2 3" xfId="43589"/>
    <cellStyle name="Normal 14 2 3 2 2 2 3" xfId="22016"/>
    <cellStyle name="Normal 14 2 3 2 2 2 3 2" xfId="50751"/>
    <cellStyle name="Normal 14 2 3 2 2 2 4" xfId="36427"/>
    <cellStyle name="Normal 14 2 3 2 2 3" xfId="11214"/>
    <cellStyle name="Normal 14 2 3 2 2 3 2" xfId="25597"/>
    <cellStyle name="Normal 14 2 3 2 2 3 2 2" xfId="54332"/>
    <cellStyle name="Normal 14 2 3 2 2 3 3" xfId="40008"/>
    <cellStyle name="Normal 14 2 3 2 2 4" xfId="18434"/>
    <cellStyle name="Normal 14 2 3 2 2 4 2" xfId="47170"/>
    <cellStyle name="Normal 14 2 3 2 2 5" xfId="32846"/>
    <cellStyle name="Normal 14 2 3 2 3" xfId="5751"/>
    <cellStyle name="Normal 14 2 3 2 3 2" xfId="13011"/>
    <cellStyle name="Normal 14 2 3 2 3 2 2" xfId="27389"/>
    <cellStyle name="Normal 14 2 3 2 3 2 2 2" xfId="56123"/>
    <cellStyle name="Normal 14 2 3 2 3 2 3" xfId="41799"/>
    <cellStyle name="Normal 14 2 3 2 3 3" xfId="20226"/>
    <cellStyle name="Normal 14 2 3 2 3 3 2" xfId="48961"/>
    <cellStyle name="Normal 14 2 3 2 3 4" xfId="34637"/>
    <cellStyle name="Normal 14 2 3 2 4" xfId="9424"/>
    <cellStyle name="Normal 14 2 3 2 4 2" xfId="23807"/>
    <cellStyle name="Normal 14 2 3 2 4 2 2" xfId="52542"/>
    <cellStyle name="Normal 14 2 3 2 4 3" xfId="38218"/>
    <cellStyle name="Normal 14 2 3 2 5" xfId="16644"/>
    <cellStyle name="Normal 14 2 3 2 5 2" xfId="45380"/>
    <cellStyle name="Normal 14 2 3 2 6" xfId="31056"/>
    <cellStyle name="Normal 14 2 3 3" xfId="2986"/>
    <cellStyle name="Normal 14 2 3 3 2" xfId="6646"/>
    <cellStyle name="Normal 14 2 3 3 2 2" xfId="13906"/>
    <cellStyle name="Normal 14 2 3 3 2 2 2" xfId="28284"/>
    <cellStyle name="Normal 14 2 3 3 2 2 2 2" xfId="57018"/>
    <cellStyle name="Normal 14 2 3 3 2 2 3" xfId="42694"/>
    <cellStyle name="Normal 14 2 3 3 2 3" xfId="21121"/>
    <cellStyle name="Normal 14 2 3 3 2 3 2" xfId="49856"/>
    <cellStyle name="Normal 14 2 3 3 2 4" xfId="35532"/>
    <cellStyle name="Normal 14 2 3 3 3" xfId="10319"/>
    <cellStyle name="Normal 14 2 3 3 3 2" xfId="24702"/>
    <cellStyle name="Normal 14 2 3 3 3 2 2" xfId="53437"/>
    <cellStyle name="Normal 14 2 3 3 3 3" xfId="39113"/>
    <cellStyle name="Normal 14 2 3 3 4" xfId="17539"/>
    <cellStyle name="Normal 14 2 3 3 4 2" xfId="46275"/>
    <cellStyle name="Normal 14 2 3 3 5" xfId="31951"/>
    <cellStyle name="Normal 14 2 3 4" xfId="4851"/>
    <cellStyle name="Normal 14 2 3 4 2" xfId="12116"/>
    <cellStyle name="Normal 14 2 3 4 2 2" xfId="26494"/>
    <cellStyle name="Normal 14 2 3 4 2 2 2" xfId="55228"/>
    <cellStyle name="Normal 14 2 3 4 2 3" xfId="40904"/>
    <cellStyle name="Normal 14 2 3 4 3" xfId="19331"/>
    <cellStyle name="Normal 14 2 3 4 3 2" xfId="48066"/>
    <cellStyle name="Normal 14 2 3 4 4" xfId="33742"/>
    <cellStyle name="Normal 14 2 3 5" xfId="8523"/>
    <cellStyle name="Normal 14 2 3 5 2" xfId="22912"/>
    <cellStyle name="Normal 14 2 3 5 2 2" xfId="51647"/>
    <cellStyle name="Normal 14 2 3 5 3" xfId="37323"/>
    <cellStyle name="Normal 14 2 3 6" xfId="15749"/>
    <cellStyle name="Normal 14 2 3 6 2" xfId="44485"/>
    <cellStyle name="Normal 14 2 3 7" xfId="30161"/>
    <cellStyle name="Normal 14 2 4" xfId="1639"/>
    <cellStyle name="Normal 14 2 4 2" xfId="3435"/>
    <cellStyle name="Normal 14 2 4 2 2" xfId="7094"/>
    <cellStyle name="Normal 14 2 4 2 2 2" xfId="14354"/>
    <cellStyle name="Normal 14 2 4 2 2 2 2" xfId="28732"/>
    <cellStyle name="Normal 14 2 4 2 2 2 2 2" xfId="57466"/>
    <cellStyle name="Normal 14 2 4 2 2 2 3" xfId="43142"/>
    <cellStyle name="Normal 14 2 4 2 2 3" xfId="21569"/>
    <cellStyle name="Normal 14 2 4 2 2 3 2" xfId="50304"/>
    <cellStyle name="Normal 14 2 4 2 2 4" xfId="35980"/>
    <cellStyle name="Normal 14 2 4 2 3" xfId="10767"/>
    <cellStyle name="Normal 14 2 4 2 3 2" xfId="25150"/>
    <cellStyle name="Normal 14 2 4 2 3 2 2" xfId="53885"/>
    <cellStyle name="Normal 14 2 4 2 3 3" xfId="39561"/>
    <cellStyle name="Normal 14 2 4 2 4" xfId="17987"/>
    <cellStyle name="Normal 14 2 4 2 4 2" xfId="46723"/>
    <cellStyle name="Normal 14 2 4 2 5" xfId="32399"/>
    <cellStyle name="Normal 14 2 4 3" xfId="5304"/>
    <cellStyle name="Normal 14 2 4 3 2" xfId="12564"/>
    <cellStyle name="Normal 14 2 4 3 2 2" xfId="26942"/>
    <cellStyle name="Normal 14 2 4 3 2 2 2" xfId="55676"/>
    <cellStyle name="Normal 14 2 4 3 2 3" xfId="41352"/>
    <cellStyle name="Normal 14 2 4 3 3" xfId="19779"/>
    <cellStyle name="Normal 14 2 4 3 3 2" xfId="48514"/>
    <cellStyle name="Normal 14 2 4 3 4" xfId="34190"/>
    <cellStyle name="Normal 14 2 4 4" xfId="8977"/>
    <cellStyle name="Normal 14 2 4 4 2" xfId="23360"/>
    <cellStyle name="Normal 14 2 4 4 2 2" xfId="52095"/>
    <cellStyle name="Normal 14 2 4 4 3" xfId="37771"/>
    <cellStyle name="Normal 14 2 4 5" xfId="16197"/>
    <cellStyle name="Normal 14 2 4 5 2" xfId="44933"/>
    <cellStyle name="Normal 14 2 4 6" xfId="30609"/>
    <cellStyle name="Normal 14 2 5" xfId="2539"/>
    <cellStyle name="Normal 14 2 5 2" xfId="6199"/>
    <cellStyle name="Normal 14 2 5 2 2" xfId="13459"/>
    <cellStyle name="Normal 14 2 5 2 2 2" xfId="27837"/>
    <cellStyle name="Normal 14 2 5 2 2 2 2" xfId="56571"/>
    <cellStyle name="Normal 14 2 5 2 2 3" xfId="42247"/>
    <cellStyle name="Normal 14 2 5 2 3" xfId="20674"/>
    <cellStyle name="Normal 14 2 5 2 3 2" xfId="49409"/>
    <cellStyle name="Normal 14 2 5 2 4" xfId="35085"/>
    <cellStyle name="Normal 14 2 5 3" xfId="9872"/>
    <cellStyle name="Normal 14 2 5 3 2" xfId="24255"/>
    <cellStyle name="Normal 14 2 5 3 2 2" xfId="52990"/>
    <cellStyle name="Normal 14 2 5 3 3" xfId="38666"/>
    <cellStyle name="Normal 14 2 5 4" xfId="17092"/>
    <cellStyle name="Normal 14 2 5 4 2" xfId="45828"/>
    <cellStyle name="Normal 14 2 5 5" xfId="31504"/>
    <cellStyle name="Normal 14 2 6" xfId="4402"/>
    <cellStyle name="Normal 14 2 6 2" xfId="11669"/>
    <cellStyle name="Normal 14 2 6 2 2" xfId="26047"/>
    <cellStyle name="Normal 14 2 6 2 2 2" xfId="54781"/>
    <cellStyle name="Normal 14 2 6 2 3" xfId="40457"/>
    <cellStyle name="Normal 14 2 6 3" xfId="18884"/>
    <cellStyle name="Normal 14 2 6 3 2" xfId="47619"/>
    <cellStyle name="Normal 14 2 6 4" xfId="33295"/>
    <cellStyle name="Normal 14 2 7" xfId="8073"/>
    <cellStyle name="Normal 14 2 7 2" xfId="22465"/>
    <cellStyle name="Normal 14 2 7 2 2" xfId="51200"/>
    <cellStyle name="Normal 14 2 7 3" xfId="36876"/>
    <cellStyle name="Normal 14 2 8" xfId="15302"/>
    <cellStyle name="Normal 14 2 8 2" xfId="44038"/>
    <cellStyle name="Normal 14 2 9" xfId="29714"/>
    <cellStyle name="Normal 14 3" xfId="769"/>
    <cellStyle name="Normal 14 3 2" xfId="1219"/>
    <cellStyle name="Normal 14 3 2 2" xfId="2202"/>
    <cellStyle name="Normal 14 3 2 2 2" xfId="3994"/>
    <cellStyle name="Normal 14 3 2 2 2 2" xfId="7653"/>
    <cellStyle name="Normal 14 3 2 2 2 2 2" xfId="14913"/>
    <cellStyle name="Normal 14 3 2 2 2 2 2 2" xfId="29291"/>
    <cellStyle name="Normal 14 3 2 2 2 2 2 2 2" xfId="58025"/>
    <cellStyle name="Normal 14 3 2 2 2 2 2 3" xfId="43701"/>
    <cellStyle name="Normal 14 3 2 2 2 2 3" xfId="22128"/>
    <cellStyle name="Normal 14 3 2 2 2 2 3 2" xfId="50863"/>
    <cellStyle name="Normal 14 3 2 2 2 2 4" xfId="36539"/>
    <cellStyle name="Normal 14 3 2 2 2 3" xfId="11326"/>
    <cellStyle name="Normal 14 3 2 2 2 3 2" xfId="25709"/>
    <cellStyle name="Normal 14 3 2 2 2 3 2 2" xfId="54444"/>
    <cellStyle name="Normal 14 3 2 2 2 3 3" xfId="40120"/>
    <cellStyle name="Normal 14 3 2 2 2 4" xfId="18546"/>
    <cellStyle name="Normal 14 3 2 2 2 4 2" xfId="47282"/>
    <cellStyle name="Normal 14 3 2 2 2 5" xfId="32958"/>
    <cellStyle name="Normal 14 3 2 2 3" xfId="5863"/>
    <cellStyle name="Normal 14 3 2 2 3 2" xfId="13123"/>
    <cellStyle name="Normal 14 3 2 2 3 2 2" xfId="27501"/>
    <cellStyle name="Normal 14 3 2 2 3 2 2 2" xfId="56235"/>
    <cellStyle name="Normal 14 3 2 2 3 2 3" xfId="41911"/>
    <cellStyle name="Normal 14 3 2 2 3 3" xfId="20338"/>
    <cellStyle name="Normal 14 3 2 2 3 3 2" xfId="49073"/>
    <cellStyle name="Normal 14 3 2 2 3 4" xfId="34749"/>
    <cellStyle name="Normal 14 3 2 2 4" xfId="9536"/>
    <cellStyle name="Normal 14 3 2 2 4 2" xfId="23919"/>
    <cellStyle name="Normal 14 3 2 2 4 2 2" xfId="52654"/>
    <cellStyle name="Normal 14 3 2 2 4 3" xfId="38330"/>
    <cellStyle name="Normal 14 3 2 2 5" xfId="16756"/>
    <cellStyle name="Normal 14 3 2 2 5 2" xfId="45492"/>
    <cellStyle name="Normal 14 3 2 2 6" xfId="31168"/>
    <cellStyle name="Normal 14 3 2 3" xfId="3098"/>
    <cellStyle name="Normal 14 3 2 3 2" xfId="6758"/>
    <cellStyle name="Normal 14 3 2 3 2 2" xfId="14018"/>
    <cellStyle name="Normal 14 3 2 3 2 2 2" xfId="28396"/>
    <cellStyle name="Normal 14 3 2 3 2 2 2 2" xfId="57130"/>
    <cellStyle name="Normal 14 3 2 3 2 2 3" xfId="42806"/>
    <cellStyle name="Normal 14 3 2 3 2 3" xfId="21233"/>
    <cellStyle name="Normal 14 3 2 3 2 3 2" xfId="49968"/>
    <cellStyle name="Normal 14 3 2 3 2 4" xfId="35644"/>
    <cellStyle name="Normal 14 3 2 3 3" xfId="10431"/>
    <cellStyle name="Normal 14 3 2 3 3 2" xfId="24814"/>
    <cellStyle name="Normal 14 3 2 3 3 2 2" xfId="53549"/>
    <cellStyle name="Normal 14 3 2 3 3 3" xfId="39225"/>
    <cellStyle name="Normal 14 3 2 3 4" xfId="17651"/>
    <cellStyle name="Normal 14 3 2 3 4 2" xfId="46387"/>
    <cellStyle name="Normal 14 3 2 3 5" xfId="32063"/>
    <cellStyle name="Normal 14 3 2 4" xfId="4963"/>
    <cellStyle name="Normal 14 3 2 4 2" xfId="12228"/>
    <cellStyle name="Normal 14 3 2 4 2 2" xfId="26606"/>
    <cellStyle name="Normal 14 3 2 4 2 2 2" xfId="55340"/>
    <cellStyle name="Normal 14 3 2 4 2 3" xfId="41016"/>
    <cellStyle name="Normal 14 3 2 4 3" xfId="19443"/>
    <cellStyle name="Normal 14 3 2 4 3 2" xfId="48178"/>
    <cellStyle name="Normal 14 3 2 4 4" xfId="33854"/>
    <cellStyle name="Normal 14 3 2 5" xfId="8635"/>
    <cellStyle name="Normal 14 3 2 5 2" xfId="23024"/>
    <cellStyle name="Normal 14 3 2 5 2 2" xfId="51759"/>
    <cellStyle name="Normal 14 3 2 5 3" xfId="37435"/>
    <cellStyle name="Normal 14 3 2 6" xfId="15861"/>
    <cellStyle name="Normal 14 3 2 6 2" xfId="44597"/>
    <cellStyle name="Normal 14 3 2 7" xfId="30273"/>
    <cellStyle name="Normal 14 3 3" xfId="1755"/>
    <cellStyle name="Normal 14 3 3 2" xfId="3547"/>
    <cellStyle name="Normal 14 3 3 2 2" xfId="7206"/>
    <cellStyle name="Normal 14 3 3 2 2 2" xfId="14466"/>
    <cellStyle name="Normal 14 3 3 2 2 2 2" xfId="28844"/>
    <cellStyle name="Normal 14 3 3 2 2 2 2 2" xfId="57578"/>
    <cellStyle name="Normal 14 3 3 2 2 2 3" xfId="43254"/>
    <cellStyle name="Normal 14 3 3 2 2 3" xfId="21681"/>
    <cellStyle name="Normal 14 3 3 2 2 3 2" xfId="50416"/>
    <cellStyle name="Normal 14 3 3 2 2 4" xfId="36092"/>
    <cellStyle name="Normal 14 3 3 2 3" xfId="10879"/>
    <cellStyle name="Normal 14 3 3 2 3 2" xfId="25262"/>
    <cellStyle name="Normal 14 3 3 2 3 2 2" xfId="53997"/>
    <cellStyle name="Normal 14 3 3 2 3 3" xfId="39673"/>
    <cellStyle name="Normal 14 3 3 2 4" xfId="18099"/>
    <cellStyle name="Normal 14 3 3 2 4 2" xfId="46835"/>
    <cellStyle name="Normal 14 3 3 2 5" xfId="32511"/>
    <cellStyle name="Normal 14 3 3 3" xfId="5416"/>
    <cellStyle name="Normal 14 3 3 3 2" xfId="12676"/>
    <cellStyle name="Normal 14 3 3 3 2 2" xfId="27054"/>
    <cellStyle name="Normal 14 3 3 3 2 2 2" xfId="55788"/>
    <cellStyle name="Normal 14 3 3 3 2 3" xfId="41464"/>
    <cellStyle name="Normal 14 3 3 3 3" xfId="19891"/>
    <cellStyle name="Normal 14 3 3 3 3 2" xfId="48626"/>
    <cellStyle name="Normal 14 3 3 3 4" xfId="34302"/>
    <cellStyle name="Normal 14 3 3 4" xfId="9089"/>
    <cellStyle name="Normal 14 3 3 4 2" xfId="23472"/>
    <cellStyle name="Normal 14 3 3 4 2 2" xfId="52207"/>
    <cellStyle name="Normal 14 3 3 4 3" xfId="37883"/>
    <cellStyle name="Normal 14 3 3 5" xfId="16309"/>
    <cellStyle name="Normal 14 3 3 5 2" xfId="45045"/>
    <cellStyle name="Normal 14 3 3 6" xfId="30721"/>
    <cellStyle name="Normal 14 3 4" xfId="2651"/>
    <cellStyle name="Normal 14 3 4 2" xfId="6311"/>
    <cellStyle name="Normal 14 3 4 2 2" xfId="13571"/>
    <cellStyle name="Normal 14 3 4 2 2 2" xfId="27949"/>
    <cellStyle name="Normal 14 3 4 2 2 2 2" xfId="56683"/>
    <cellStyle name="Normal 14 3 4 2 2 3" xfId="42359"/>
    <cellStyle name="Normal 14 3 4 2 3" xfId="20786"/>
    <cellStyle name="Normal 14 3 4 2 3 2" xfId="49521"/>
    <cellStyle name="Normal 14 3 4 2 4" xfId="35197"/>
    <cellStyle name="Normal 14 3 4 3" xfId="9984"/>
    <cellStyle name="Normal 14 3 4 3 2" xfId="24367"/>
    <cellStyle name="Normal 14 3 4 3 2 2" xfId="53102"/>
    <cellStyle name="Normal 14 3 4 3 3" xfId="38778"/>
    <cellStyle name="Normal 14 3 4 4" xfId="17204"/>
    <cellStyle name="Normal 14 3 4 4 2" xfId="45940"/>
    <cellStyle name="Normal 14 3 4 5" xfId="31616"/>
    <cellStyle name="Normal 14 3 5" xfId="4515"/>
    <cellStyle name="Normal 14 3 5 2" xfId="11781"/>
    <cellStyle name="Normal 14 3 5 2 2" xfId="26159"/>
    <cellStyle name="Normal 14 3 5 2 2 2" xfId="54893"/>
    <cellStyle name="Normal 14 3 5 2 3" xfId="40569"/>
    <cellStyle name="Normal 14 3 5 3" xfId="18996"/>
    <cellStyle name="Normal 14 3 5 3 2" xfId="47731"/>
    <cellStyle name="Normal 14 3 5 4" xfId="33407"/>
    <cellStyle name="Normal 14 3 6" xfId="8188"/>
    <cellStyle name="Normal 14 3 6 2" xfId="22577"/>
    <cellStyle name="Normal 14 3 6 2 2" xfId="51312"/>
    <cellStyle name="Normal 14 3 6 3" xfId="36988"/>
    <cellStyle name="Normal 14 3 7" xfId="15414"/>
    <cellStyle name="Normal 14 3 7 2" xfId="44150"/>
    <cellStyle name="Normal 14 3 8" xfId="29826"/>
    <cellStyle name="Normal 14 4" xfId="995"/>
    <cellStyle name="Normal 14 4 2" xfId="1978"/>
    <cellStyle name="Normal 14 4 2 2" xfId="3770"/>
    <cellStyle name="Normal 14 4 2 2 2" xfId="7429"/>
    <cellStyle name="Normal 14 4 2 2 2 2" xfId="14689"/>
    <cellStyle name="Normal 14 4 2 2 2 2 2" xfId="29067"/>
    <cellStyle name="Normal 14 4 2 2 2 2 2 2" xfId="57801"/>
    <cellStyle name="Normal 14 4 2 2 2 2 3" xfId="43477"/>
    <cellStyle name="Normal 14 4 2 2 2 3" xfId="21904"/>
    <cellStyle name="Normal 14 4 2 2 2 3 2" xfId="50639"/>
    <cellStyle name="Normal 14 4 2 2 2 4" xfId="36315"/>
    <cellStyle name="Normal 14 4 2 2 3" xfId="11102"/>
    <cellStyle name="Normal 14 4 2 2 3 2" xfId="25485"/>
    <cellStyle name="Normal 14 4 2 2 3 2 2" xfId="54220"/>
    <cellStyle name="Normal 14 4 2 2 3 3" xfId="39896"/>
    <cellStyle name="Normal 14 4 2 2 4" xfId="18322"/>
    <cellStyle name="Normal 14 4 2 2 4 2" xfId="47058"/>
    <cellStyle name="Normal 14 4 2 2 5" xfId="32734"/>
    <cellStyle name="Normal 14 4 2 3" xfId="5639"/>
    <cellStyle name="Normal 14 4 2 3 2" xfId="12899"/>
    <cellStyle name="Normal 14 4 2 3 2 2" xfId="27277"/>
    <cellStyle name="Normal 14 4 2 3 2 2 2" xfId="56011"/>
    <cellStyle name="Normal 14 4 2 3 2 3" xfId="41687"/>
    <cellStyle name="Normal 14 4 2 3 3" xfId="20114"/>
    <cellStyle name="Normal 14 4 2 3 3 2" xfId="48849"/>
    <cellStyle name="Normal 14 4 2 3 4" xfId="34525"/>
    <cellStyle name="Normal 14 4 2 4" xfId="9312"/>
    <cellStyle name="Normal 14 4 2 4 2" xfId="23695"/>
    <cellStyle name="Normal 14 4 2 4 2 2" xfId="52430"/>
    <cellStyle name="Normal 14 4 2 4 3" xfId="38106"/>
    <cellStyle name="Normal 14 4 2 5" xfId="16532"/>
    <cellStyle name="Normal 14 4 2 5 2" xfId="45268"/>
    <cellStyle name="Normal 14 4 2 6" xfId="30944"/>
    <cellStyle name="Normal 14 4 3" xfId="2874"/>
    <cellStyle name="Normal 14 4 3 2" xfId="6534"/>
    <cellStyle name="Normal 14 4 3 2 2" xfId="13794"/>
    <cellStyle name="Normal 14 4 3 2 2 2" xfId="28172"/>
    <cellStyle name="Normal 14 4 3 2 2 2 2" xfId="56906"/>
    <cellStyle name="Normal 14 4 3 2 2 3" xfId="42582"/>
    <cellStyle name="Normal 14 4 3 2 3" xfId="21009"/>
    <cellStyle name="Normal 14 4 3 2 3 2" xfId="49744"/>
    <cellStyle name="Normal 14 4 3 2 4" xfId="35420"/>
    <cellStyle name="Normal 14 4 3 3" xfId="10207"/>
    <cellStyle name="Normal 14 4 3 3 2" xfId="24590"/>
    <cellStyle name="Normal 14 4 3 3 2 2" xfId="53325"/>
    <cellStyle name="Normal 14 4 3 3 3" xfId="39001"/>
    <cellStyle name="Normal 14 4 3 4" xfId="17427"/>
    <cellStyle name="Normal 14 4 3 4 2" xfId="46163"/>
    <cellStyle name="Normal 14 4 3 5" xfId="31839"/>
    <cellStyle name="Normal 14 4 4" xfId="4739"/>
    <cellStyle name="Normal 14 4 4 2" xfId="12004"/>
    <cellStyle name="Normal 14 4 4 2 2" xfId="26382"/>
    <cellStyle name="Normal 14 4 4 2 2 2" xfId="55116"/>
    <cellStyle name="Normal 14 4 4 2 3" xfId="40792"/>
    <cellStyle name="Normal 14 4 4 3" xfId="19219"/>
    <cellStyle name="Normal 14 4 4 3 2" xfId="47954"/>
    <cellStyle name="Normal 14 4 4 4" xfId="33630"/>
    <cellStyle name="Normal 14 4 5" xfId="8411"/>
    <cellStyle name="Normal 14 4 5 2" xfId="22800"/>
    <cellStyle name="Normal 14 4 5 2 2" xfId="51535"/>
    <cellStyle name="Normal 14 4 5 3" xfId="37211"/>
    <cellStyle name="Normal 14 4 6" xfId="15637"/>
    <cellStyle name="Normal 14 4 6 2" xfId="44373"/>
    <cellStyle name="Normal 14 4 7" xfId="30049"/>
    <cellStyle name="Normal 14 5" xfId="1514"/>
    <cellStyle name="Normal 14 5 2" xfId="3323"/>
    <cellStyle name="Normal 14 5 2 2" xfId="6982"/>
    <cellStyle name="Normal 14 5 2 2 2" xfId="14242"/>
    <cellStyle name="Normal 14 5 2 2 2 2" xfId="28620"/>
    <cellStyle name="Normal 14 5 2 2 2 2 2" xfId="57354"/>
    <cellStyle name="Normal 14 5 2 2 2 3" xfId="43030"/>
    <cellStyle name="Normal 14 5 2 2 3" xfId="21457"/>
    <cellStyle name="Normal 14 5 2 2 3 2" xfId="50192"/>
    <cellStyle name="Normal 14 5 2 2 4" xfId="35868"/>
    <cellStyle name="Normal 14 5 2 3" xfId="10655"/>
    <cellStyle name="Normal 14 5 2 3 2" xfId="25038"/>
    <cellStyle name="Normal 14 5 2 3 2 2" xfId="53773"/>
    <cellStyle name="Normal 14 5 2 3 3" xfId="39449"/>
    <cellStyle name="Normal 14 5 2 4" xfId="17875"/>
    <cellStyle name="Normal 14 5 2 4 2" xfId="46611"/>
    <cellStyle name="Normal 14 5 2 5" xfId="32287"/>
    <cellStyle name="Normal 14 5 3" xfId="5191"/>
    <cellStyle name="Normal 14 5 3 2" xfId="12452"/>
    <cellStyle name="Normal 14 5 3 2 2" xfId="26830"/>
    <cellStyle name="Normal 14 5 3 2 2 2" xfId="55564"/>
    <cellStyle name="Normal 14 5 3 2 3" xfId="41240"/>
    <cellStyle name="Normal 14 5 3 3" xfId="19667"/>
    <cellStyle name="Normal 14 5 3 3 2" xfId="48402"/>
    <cellStyle name="Normal 14 5 3 4" xfId="34078"/>
    <cellStyle name="Normal 14 5 4" xfId="8865"/>
    <cellStyle name="Normal 14 5 4 2" xfId="23248"/>
    <cellStyle name="Normal 14 5 4 2 2" xfId="51983"/>
    <cellStyle name="Normal 14 5 4 3" xfId="37659"/>
    <cellStyle name="Normal 14 5 5" xfId="16085"/>
    <cellStyle name="Normal 14 5 5 2" xfId="44821"/>
    <cellStyle name="Normal 14 5 6" xfId="30497"/>
    <cellStyle name="Normal 14 6" xfId="2427"/>
    <cellStyle name="Normal 14 6 2" xfId="6087"/>
    <cellStyle name="Normal 14 6 2 2" xfId="13347"/>
    <cellStyle name="Normal 14 6 2 2 2" xfId="27725"/>
    <cellStyle name="Normal 14 6 2 2 2 2" xfId="56459"/>
    <cellStyle name="Normal 14 6 2 2 3" xfId="42135"/>
    <cellStyle name="Normal 14 6 2 3" xfId="20562"/>
    <cellStyle name="Normal 14 6 2 3 2" xfId="49297"/>
    <cellStyle name="Normal 14 6 2 4" xfId="34973"/>
    <cellStyle name="Normal 14 6 3" xfId="9760"/>
    <cellStyle name="Normal 14 6 3 2" xfId="24143"/>
    <cellStyle name="Normal 14 6 3 2 2" xfId="52878"/>
    <cellStyle name="Normal 14 6 3 3" xfId="38554"/>
    <cellStyle name="Normal 14 6 4" xfId="16980"/>
    <cellStyle name="Normal 14 6 4 2" xfId="45716"/>
    <cellStyle name="Normal 14 6 5" xfId="31392"/>
    <cellStyle name="Normal 14 7" xfId="4284"/>
    <cellStyle name="Normal 14 7 2" xfId="11556"/>
    <cellStyle name="Normal 14 7 2 2" xfId="25935"/>
    <cellStyle name="Normal 14 7 2 2 2" xfId="54669"/>
    <cellStyle name="Normal 14 7 2 3" xfId="40345"/>
    <cellStyle name="Normal 14 7 3" xfId="18772"/>
    <cellStyle name="Normal 14 7 3 2" xfId="47507"/>
    <cellStyle name="Normal 14 7 4" xfId="33183"/>
    <cellStyle name="Normal 14 8" xfId="7952"/>
    <cellStyle name="Normal 14 8 2" xfId="22353"/>
    <cellStyle name="Normal 14 8 2 2" xfId="51088"/>
    <cellStyle name="Normal 14 8 3" xfId="36764"/>
    <cellStyle name="Normal 14 9" xfId="15190"/>
    <cellStyle name="Normal 14 9 2" xfId="43926"/>
    <cellStyle name="Normal 15" xfId="469"/>
    <cellStyle name="Normal 15 2" xfId="827"/>
    <cellStyle name="Normal 16" xfId="468"/>
    <cellStyle name="Normal 16 2" xfId="826"/>
    <cellStyle name="Normal 16 2 2" xfId="1275"/>
    <cellStyle name="Normal 16 2 2 2" xfId="2258"/>
    <cellStyle name="Normal 16 2 2 2 2" xfId="4050"/>
    <cellStyle name="Normal 16 2 2 2 2 2" xfId="7709"/>
    <cellStyle name="Normal 16 2 2 2 2 2 2" xfId="14969"/>
    <cellStyle name="Normal 16 2 2 2 2 2 2 2" xfId="29347"/>
    <cellStyle name="Normal 16 2 2 2 2 2 2 2 2" xfId="58081"/>
    <cellStyle name="Normal 16 2 2 2 2 2 2 3" xfId="43757"/>
    <cellStyle name="Normal 16 2 2 2 2 2 3" xfId="22184"/>
    <cellStyle name="Normal 16 2 2 2 2 2 3 2" xfId="50919"/>
    <cellStyle name="Normal 16 2 2 2 2 2 4" xfId="36595"/>
    <cellStyle name="Normal 16 2 2 2 2 3" xfId="11382"/>
    <cellStyle name="Normal 16 2 2 2 2 3 2" xfId="25765"/>
    <cellStyle name="Normal 16 2 2 2 2 3 2 2" xfId="54500"/>
    <cellStyle name="Normal 16 2 2 2 2 3 3" xfId="40176"/>
    <cellStyle name="Normal 16 2 2 2 2 4" xfId="18602"/>
    <cellStyle name="Normal 16 2 2 2 2 4 2" xfId="47338"/>
    <cellStyle name="Normal 16 2 2 2 2 5" xfId="33014"/>
    <cellStyle name="Normal 16 2 2 2 3" xfId="5919"/>
    <cellStyle name="Normal 16 2 2 2 3 2" xfId="13179"/>
    <cellStyle name="Normal 16 2 2 2 3 2 2" xfId="27557"/>
    <cellStyle name="Normal 16 2 2 2 3 2 2 2" xfId="56291"/>
    <cellStyle name="Normal 16 2 2 2 3 2 3" xfId="41967"/>
    <cellStyle name="Normal 16 2 2 2 3 3" xfId="20394"/>
    <cellStyle name="Normal 16 2 2 2 3 3 2" xfId="49129"/>
    <cellStyle name="Normal 16 2 2 2 3 4" xfId="34805"/>
    <cellStyle name="Normal 16 2 2 2 4" xfId="9592"/>
    <cellStyle name="Normal 16 2 2 2 4 2" xfId="23975"/>
    <cellStyle name="Normal 16 2 2 2 4 2 2" xfId="52710"/>
    <cellStyle name="Normal 16 2 2 2 4 3" xfId="38386"/>
    <cellStyle name="Normal 16 2 2 2 5" xfId="16812"/>
    <cellStyle name="Normal 16 2 2 2 5 2" xfId="45548"/>
    <cellStyle name="Normal 16 2 2 2 6" xfId="31224"/>
    <cellStyle name="Normal 16 2 2 3" xfId="3154"/>
    <cellStyle name="Normal 16 2 2 3 2" xfId="6814"/>
    <cellStyle name="Normal 16 2 2 3 2 2" xfId="14074"/>
    <cellStyle name="Normal 16 2 2 3 2 2 2" xfId="28452"/>
    <cellStyle name="Normal 16 2 2 3 2 2 2 2" xfId="57186"/>
    <cellStyle name="Normal 16 2 2 3 2 2 3" xfId="42862"/>
    <cellStyle name="Normal 16 2 2 3 2 3" xfId="21289"/>
    <cellStyle name="Normal 16 2 2 3 2 3 2" xfId="50024"/>
    <cellStyle name="Normal 16 2 2 3 2 4" xfId="35700"/>
    <cellStyle name="Normal 16 2 2 3 3" xfId="10487"/>
    <cellStyle name="Normal 16 2 2 3 3 2" xfId="24870"/>
    <cellStyle name="Normal 16 2 2 3 3 2 2" xfId="53605"/>
    <cellStyle name="Normal 16 2 2 3 3 3" xfId="39281"/>
    <cellStyle name="Normal 16 2 2 3 4" xfId="17707"/>
    <cellStyle name="Normal 16 2 2 3 4 2" xfId="46443"/>
    <cellStyle name="Normal 16 2 2 3 5" xfId="32119"/>
    <cellStyle name="Normal 16 2 2 4" xfId="5019"/>
    <cellStyle name="Normal 16 2 2 4 2" xfId="12284"/>
    <cellStyle name="Normal 16 2 2 4 2 2" xfId="26662"/>
    <cellStyle name="Normal 16 2 2 4 2 2 2" xfId="55396"/>
    <cellStyle name="Normal 16 2 2 4 2 3" xfId="41072"/>
    <cellStyle name="Normal 16 2 2 4 3" xfId="19499"/>
    <cellStyle name="Normal 16 2 2 4 3 2" xfId="48234"/>
    <cellStyle name="Normal 16 2 2 4 4" xfId="33910"/>
    <cellStyle name="Normal 16 2 2 5" xfId="8691"/>
    <cellStyle name="Normal 16 2 2 5 2" xfId="23080"/>
    <cellStyle name="Normal 16 2 2 5 2 2" xfId="51815"/>
    <cellStyle name="Normal 16 2 2 5 3" xfId="37491"/>
    <cellStyle name="Normal 16 2 2 6" xfId="15917"/>
    <cellStyle name="Normal 16 2 2 6 2" xfId="44653"/>
    <cellStyle name="Normal 16 2 2 7" xfId="30329"/>
    <cellStyle name="Normal 16 2 3" xfId="1811"/>
    <cellStyle name="Normal 16 2 3 2" xfId="3603"/>
    <cellStyle name="Normal 16 2 3 2 2" xfId="7262"/>
    <cellStyle name="Normal 16 2 3 2 2 2" xfId="14522"/>
    <cellStyle name="Normal 16 2 3 2 2 2 2" xfId="28900"/>
    <cellStyle name="Normal 16 2 3 2 2 2 2 2" xfId="57634"/>
    <cellStyle name="Normal 16 2 3 2 2 2 3" xfId="43310"/>
    <cellStyle name="Normal 16 2 3 2 2 3" xfId="21737"/>
    <cellStyle name="Normal 16 2 3 2 2 3 2" xfId="50472"/>
    <cellStyle name="Normal 16 2 3 2 2 4" xfId="36148"/>
    <cellStyle name="Normal 16 2 3 2 3" xfId="10935"/>
    <cellStyle name="Normal 16 2 3 2 3 2" xfId="25318"/>
    <cellStyle name="Normal 16 2 3 2 3 2 2" xfId="54053"/>
    <cellStyle name="Normal 16 2 3 2 3 3" xfId="39729"/>
    <cellStyle name="Normal 16 2 3 2 4" xfId="18155"/>
    <cellStyle name="Normal 16 2 3 2 4 2" xfId="46891"/>
    <cellStyle name="Normal 16 2 3 2 5" xfId="32567"/>
    <cellStyle name="Normal 16 2 3 3" xfId="5472"/>
    <cellStyle name="Normal 16 2 3 3 2" xfId="12732"/>
    <cellStyle name="Normal 16 2 3 3 2 2" xfId="27110"/>
    <cellStyle name="Normal 16 2 3 3 2 2 2" xfId="55844"/>
    <cellStyle name="Normal 16 2 3 3 2 3" xfId="41520"/>
    <cellStyle name="Normal 16 2 3 3 3" xfId="19947"/>
    <cellStyle name="Normal 16 2 3 3 3 2" xfId="48682"/>
    <cellStyle name="Normal 16 2 3 3 4" xfId="34358"/>
    <cellStyle name="Normal 16 2 3 4" xfId="9145"/>
    <cellStyle name="Normal 16 2 3 4 2" xfId="23528"/>
    <cellStyle name="Normal 16 2 3 4 2 2" xfId="52263"/>
    <cellStyle name="Normal 16 2 3 4 3" xfId="37939"/>
    <cellStyle name="Normal 16 2 3 5" xfId="16365"/>
    <cellStyle name="Normal 16 2 3 5 2" xfId="45101"/>
    <cellStyle name="Normal 16 2 3 6" xfId="30777"/>
    <cellStyle name="Normal 16 2 4" xfId="2707"/>
    <cellStyle name="Normal 16 2 4 2" xfId="6367"/>
    <cellStyle name="Normal 16 2 4 2 2" xfId="13627"/>
    <cellStyle name="Normal 16 2 4 2 2 2" xfId="28005"/>
    <cellStyle name="Normal 16 2 4 2 2 2 2" xfId="56739"/>
    <cellStyle name="Normal 16 2 4 2 2 3" xfId="42415"/>
    <cellStyle name="Normal 16 2 4 2 3" xfId="20842"/>
    <cellStyle name="Normal 16 2 4 2 3 2" xfId="49577"/>
    <cellStyle name="Normal 16 2 4 2 4" xfId="35253"/>
    <cellStyle name="Normal 16 2 4 3" xfId="10040"/>
    <cellStyle name="Normal 16 2 4 3 2" xfId="24423"/>
    <cellStyle name="Normal 16 2 4 3 2 2" xfId="53158"/>
    <cellStyle name="Normal 16 2 4 3 3" xfId="38834"/>
    <cellStyle name="Normal 16 2 4 4" xfId="17260"/>
    <cellStyle name="Normal 16 2 4 4 2" xfId="45996"/>
    <cellStyle name="Normal 16 2 4 5" xfId="31672"/>
    <cellStyle name="Normal 16 2 5" xfId="4571"/>
    <cellStyle name="Normal 16 2 5 2" xfId="11837"/>
    <cellStyle name="Normal 16 2 5 2 2" xfId="26215"/>
    <cellStyle name="Normal 16 2 5 2 2 2" xfId="54949"/>
    <cellStyle name="Normal 16 2 5 2 3" xfId="40625"/>
    <cellStyle name="Normal 16 2 5 3" xfId="19052"/>
    <cellStyle name="Normal 16 2 5 3 2" xfId="47787"/>
    <cellStyle name="Normal 16 2 5 4" xfId="33463"/>
    <cellStyle name="Normal 16 2 6" xfId="8244"/>
    <cellStyle name="Normal 16 2 6 2" xfId="22633"/>
    <cellStyle name="Normal 16 2 6 2 2" xfId="51368"/>
    <cellStyle name="Normal 16 2 6 3" xfId="37044"/>
    <cellStyle name="Normal 16 2 7" xfId="15470"/>
    <cellStyle name="Normal 16 2 7 2" xfId="44206"/>
    <cellStyle name="Normal 16 2 8" xfId="29882"/>
    <cellStyle name="Normal 16 3" xfId="1051"/>
    <cellStyle name="Normal 16 3 2" xfId="2034"/>
    <cellStyle name="Normal 16 3 2 2" xfId="3826"/>
    <cellStyle name="Normal 16 3 2 2 2" xfId="7485"/>
    <cellStyle name="Normal 16 3 2 2 2 2" xfId="14745"/>
    <cellStyle name="Normal 16 3 2 2 2 2 2" xfId="29123"/>
    <cellStyle name="Normal 16 3 2 2 2 2 2 2" xfId="57857"/>
    <cellStyle name="Normal 16 3 2 2 2 2 3" xfId="43533"/>
    <cellStyle name="Normal 16 3 2 2 2 3" xfId="21960"/>
    <cellStyle name="Normal 16 3 2 2 2 3 2" xfId="50695"/>
    <cellStyle name="Normal 16 3 2 2 2 4" xfId="36371"/>
    <cellStyle name="Normal 16 3 2 2 3" xfId="11158"/>
    <cellStyle name="Normal 16 3 2 2 3 2" xfId="25541"/>
    <cellStyle name="Normal 16 3 2 2 3 2 2" xfId="54276"/>
    <cellStyle name="Normal 16 3 2 2 3 3" xfId="39952"/>
    <cellStyle name="Normal 16 3 2 2 4" xfId="18378"/>
    <cellStyle name="Normal 16 3 2 2 4 2" xfId="47114"/>
    <cellStyle name="Normal 16 3 2 2 5" xfId="32790"/>
    <cellStyle name="Normal 16 3 2 3" xfId="5695"/>
    <cellStyle name="Normal 16 3 2 3 2" xfId="12955"/>
    <cellStyle name="Normal 16 3 2 3 2 2" xfId="27333"/>
    <cellStyle name="Normal 16 3 2 3 2 2 2" xfId="56067"/>
    <cellStyle name="Normal 16 3 2 3 2 3" xfId="41743"/>
    <cellStyle name="Normal 16 3 2 3 3" xfId="20170"/>
    <cellStyle name="Normal 16 3 2 3 3 2" xfId="48905"/>
    <cellStyle name="Normal 16 3 2 3 4" xfId="34581"/>
    <cellStyle name="Normal 16 3 2 4" xfId="9368"/>
    <cellStyle name="Normal 16 3 2 4 2" xfId="23751"/>
    <cellStyle name="Normal 16 3 2 4 2 2" xfId="52486"/>
    <cellStyle name="Normal 16 3 2 4 3" xfId="38162"/>
    <cellStyle name="Normal 16 3 2 5" xfId="16588"/>
    <cellStyle name="Normal 16 3 2 5 2" xfId="45324"/>
    <cellStyle name="Normal 16 3 2 6" xfId="31000"/>
    <cellStyle name="Normal 16 3 3" xfId="2930"/>
    <cellStyle name="Normal 16 3 3 2" xfId="6590"/>
    <cellStyle name="Normal 16 3 3 2 2" xfId="13850"/>
    <cellStyle name="Normal 16 3 3 2 2 2" xfId="28228"/>
    <cellStyle name="Normal 16 3 3 2 2 2 2" xfId="56962"/>
    <cellStyle name="Normal 16 3 3 2 2 3" xfId="42638"/>
    <cellStyle name="Normal 16 3 3 2 3" xfId="21065"/>
    <cellStyle name="Normal 16 3 3 2 3 2" xfId="49800"/>
    <cellStyle name="Normal 16 3 3 2 4" xfId="35476"/>
    <cellStyle name="Normal 16 3 3 3" xfId="10263"/>
    <cellStyle name="Normal 16 3 3 3 2" xfId="24646"/>
    <cellStyle name="Normal 16 3 3 3 2 2" xfId="53381"/>
    <cellStyle name="Normal 16 3 3 3 3" xfId="39057"/>
    <cellStyle name="Normal 16 3 3 4" xfId="17483"/>
    <cellStyle name="Normal 16 3 3 4 2" xfId="46219"/>
    <cellStyle name="Normal 16 3 3 5" xfId="31895"/>
    <cellStyle name="Normal 16 3 4" xfId="4795"/>
    <cellStyle name="Normal 16 3 4 2" xfId="12060"/>
    <cellStyle name="Normal 16 3 4 2 2" xfId="26438"/>
    <cellStyle name="Normal 16 3 4 2 2 2" xfId="55172"/>
    <cellStyle name="Normal 16 3 4 2 3" xfId="40848"/>
    <cellStyle name="Normal 16 3 4 3" xfId="19275"/>
    <cellStyle name="Normal 16 3 4 3 2" xfId="48010"/>
    <cellStyle name="Normal 16 3 4 4" xfId="33686"/>
    <cellStyle name="Normal 16 3 5" xfId="8467"/>
    <cellStyle name="Normal 16 3 5 2" xfId="22856"/>
    <cellStyle name="Normal 16 3 5 2 2" xfId="51591"/>
    <cellStyle name="Normal 16 3 5 3" xfId="37267"/>
    <cellStyle name="Normal 16 3 6" xfId="15693"/>
    <cellStyle name="Normal 16 3 6 2" xfId="44429"/>
    <cellStyle name="Normal 16 3 7" xfId="30105"/>
    <cellStyle name="Normal 16 4" xfId="1575"/>
    <cellStyle name="Normal 16 4 2" xfId="3379"/>
    <cellStyle name="Normal 16 4 2 2" xfId="7038"/>
    <cellStyle name="Normal 16 4 2 2 2" xfId="14298"/>
    <cellStyle name="Normal 16 4 2 2 2 2" xfId="28676"/>
    <cellStyle name="Normal 16 4 2 2 2 2 2" xfId="57410"/>
    <cellStyle name="Normal 16 4 2 2 2 3" xfId="43086"/>
    <cellStyle name="Normal 16 4 2 2 3" xfId="21513"/>
    <cellStyle name="Normal 16 4 2 2 3 2" xfId="50248"/>
    <cellStyle name="Normal 16 4 2 2 4" xfId="35924"/>
    <cellStyle name="Normal 16 4 2 3" xfId="10711"/>
    <cellStyle name="Normal 16 4 2 3 2" xfId="25094"/>
    <cellStyle name="Normal 16 4 2 3 2 2" xfId="53829"/>
    <cellStyle name="Normal 16 4 2 3 3" xfId="39505"/>
    <cellStyle name="Normal 16 4 2 4" xfId="17931"/>
    <cellStyle name="Normal 16 4 2 4 2" xfId="46667"/>
    <cellStyle name="Normal 16 4 2 5" xfId="32343"/>
    <cellStyle name="Normal 16 4 3" xfId="5248"/>
    <cellStyle name="Normal 16 4 3 2" xfId="12508"/>
    <cellStyle name="Normal 16 4 3 2 2" xfId="26886"/>
    <cellStyle name="Normal 16 4 3 2 2 2" xfId="55620"/>
    <cellStyle name="Normal 16 4 3 2 3" xfId="41296"/>
    <cellStyle name="Normal 16 4 3 3" xfId="19723"/>
    <cellStyle name="Normal 16 4 3 3 2" xfId="48458"/>
    <cellStyle name="Normal 16 4 3 4" xfId="34134"/>
    <cellStyle name="Normal 16 4 4" xfId="8921"/>
    <cellStyle name="Normal 16 4 4 2" xfId="23304"/>
    <cellStyle name="Normal 16 4 4 2 2" xfId="52039"/>
    <cellStyle name="Normal 16 4 4 3" xfId="37715"/>
    <cellStyle name="Normal 16 4 5" xfId="16141"/>
    <cellStyle name="Normal 16 4 5 2" xfId="44877"/>
    <cellStyle name="Normal 16 4 6" xfId="30553"/>
    <cellStyle name="Normal 16 5" xfId="2483"/>
    <cellStyle name="Normal 16 5 2" xfId="6143"/>
    <cellStyle name="Normal 16 5 2 2" xfId="13403"/>
    <cellStyle name="Normal 16 5 2 2 2" xfId="27781"/>
    <cellStyle name="Normal 16 5 2 2 2 2" xfId="56515"/>
    <cellStyle name="Normal 16 5 2 2 3" xfId="42191"/>
    <cellStyle name="Normal 16 5 2 3" xfId="20618"/>
    <cellStyle name="Normal 16 5 2 3 2" xfId="49353"/>
    <cellStyle name="Normal 16 5 2 4" xfId="35029"/>
    <cellStyle name="Normal 16 5 3" xfId="9816"/>
    <cellStyle name="Normal 16 5 3 2" xfId="24199"/>
    <cellStyle name="Normal 16 5 3 2 2" xfId="52934"/>
    <cellStyle name="Normal 16 5 3 3" xfId="38610"/>
    <cellStyle name="Normal 16 5 4" xfId="17036"/>
    <cellStyle name="Normal 16 5 4 2" xfId="45772"/>
    <cellStyle name="Normal 16 5 5" xfId="31448"/>
    <cellStyle name="Normal 16 6" xfId="4342"/>
    <cellStyle name="Normal 16 6 2" xfId="11612"/>
    <cellStyle name="Normal 16 6 2 2" xfId="25991"/>
    <cellStyle name="Normal 16 6 2 2 2" xfId="54725"/>
    <cellStyle name="Normal 16 6 2 3" xfId="40401"/>
    <cellStyle name="Normal 16 6 3" xfId="18828"/>
    <cellStyle name="Normal 16 6 3 2" xfId="47563"/>
    <cellStyle name="Normal 16 6 4" xfId="33239"/>
    <cellStyle name="Normal 16 7" xfId="8011"/>
    <cellStyle name="Normal 16 7 2" xfId="22409"/>
    <cellStyle name="Normal 16 7 2 2" xfId="51144"/>
    <cellStyle name="Normal 16 7 3" xfId="36820"/>
    <cellStyle name="Normal 16 8" xfId="15246"/>
    <cellStyle name="Normal 16 8 2" xfId="43982"/>
    <cellStyle name="Normal 16 9" xfId="29658"/>
    <cellStyle name="Normal 17" xfId="555"/>
    <cellStyle name="Normal 17 2" xfId="843"/>
    <cellStyle name="Normal 18" xfId="668"/>
    <cellStyle name="Normal 18 2" xfId="1163"/>
    <cellStyle name="Normal 18 2 2" xfId="2146"/>
    <cellStyle name="Normal 18 2 2 2" xfId="3938"/>
    <cellStyle name="Normal 18 2 2 2 2" xfId="7597"/>
    <cellStyle name="Normal 18 2 2 2 2 2" xfId="14857"/>
    <cellStyle name="Normal 18 2 2 2 2 2 2" xfId="29235"/>
    <cellStyle name="Normal 18 2 2 2 2 2 2 2" xfId="57969"/>
    <cellStyle name="Normal 18 2 2 2 2 2 3" xfId="43645"/>
    <cellStyle name="Normal 18 2 2 2 2 3" xfId="22072"/>
    <cellStyle name="Normal 18 2 2 2 2 3 2" xfId="50807"/>
    <cellStyle name="Normal 18 2 2 2 2 4" xfId="36483"/>
    <cellStyle name="Normal 18 2 2 2 3" xfId="11270"/>
    <cellStyle name="Normal 18 2 2 2 3 2" xfId="25653"/>
    <cellStyle name="Normal 18 2 2 2 3 2 2" xfId="54388"/>
    <cellStyle name="Normal 18 2 2 2 3 3" xfId="40064"/>
    <cellStyle name="Normal 18 2 2 2 4" xfId="18490"/>
    <cellStyle name="Normal 18 2 2 2 4 2" xfId="47226"/>
    <cellStyle name="Normal 18 2 2 2 5" xfId="32902"/>
    <cellStyle name="Normal 18 2 2 3" xfId="5807"/>
    <cellStyle name="Normal 18 2 2 3 2" xfId="13067"/>
    <cellStyle name="Normal 18 2 2 3 2 2" xfId="27445"/>
    <cellStyle name="Normal 18 2 2 3 2 2 2" xfId="56179"/>
    <cellStyle name="Normal 18 2 2 3 2 3" xfId="41855"/>
    <cellStyle name="Normal 18 2 2 3 3" xfId="20282"/>
    <cellStyle name="Normal 18 2 2 3 3 2" xfId="49017"/>
    <cellStyle name="Normal 18 2 2 3 4" xfId="34693"/>
    <cellStyle name="Normal 18 2 2 4" xfId="9480"/>
    <cellStyle name="Normal 18 2 2 4 2" xfId="23863"/>
    <cellStyle name="Normal 18 2 2 4 2 2" xfId="52598"/>
    <cellStyle name="Normal 18 2 2 4 3" xfId="38274"/>
    <cellStyle name="Normal 18 2 2 5" xfId="16700"/>
    <cellStyle name="Normal 18 2 2 5 2" xfId="45436"/>
    <cellStyle name="Normal 18 2 2 6" xfId="31112"/>
    <cellStyle name="Normal 18 2 3" xfId="3042"/>
    <cellStyle name="Normal 18 2 3 2" xfId="6702"/>
    <cellStyle name="Normal 18 2 3 2 2" xfId="13962"/>
    <cellStyle name="Normal 18 2 3 2 2 2" xfId="28340"/>
    <cellStyle name="Normal 18 2 3 2 2 2 2" xfId="57074"/>
    <cellStyle name="Normal 18 2 3 2 2 3" xfId="42750"/>
    <cellStyle name="Normal 18 2 3 2 3" xfId="21177"/>
    <cellStyle name="Normal 18 2 3 2 3 2" xfId="49912"/>
    <cellStyle name="Normal 18 2 3 2 4" xfId="35588"/>
    <cellStyle name="Normal 18 2 3 3" xfId="10375"/>
    <cellStyle name="Normal 18 2 3 3 2" xfId="24758"/>
    <cellStyle name="Normal 18 2 3 3 2 2" xfId="53493"/>
    <cellStyle name="Normal 18 2 3 3 3" xfId="39169"/>
    <cellStyle name="Normal 18 2 3 4" xfId="17595"/>
    <cellStyle name="Normal 18 2 3 4 2" xfId="46331"/>
    <cellStyle name="Normal 18 2 3 5" xfId="32007"/>
    <cellStyle name="Normal 18 2 4" xfId="4907"/>
    <cellStyle name="Normal 18 2 4 2" xfId="12172"/>
    <cellStyle name="Normal 18 2 4 2 2" xfId="26550"/>
    <cellStyle name="Normal 18 2 4 2 2 2" xfId="55284"/>
    <cellStyle name="Normal 18 2 4 2 3" xfId="40960"/>
    <cellStyle name="Normal 18 2 4 3" xfId="19387"/>
    <cellStyle name="Normal 18 2 4 3 2" xfId="48122"/>
    <cellStyle name="Normal 18 2 4 4" xfId="33798"/>
    <cellStyle name="Normal 18 2 5" xfId="8579"/>
    <cellStyle name="Normal 18 2 5 2" xfId="22968"/>
    <cellStyle name="Normal 18 2 5 2 2" xfId="51703"/>
    <cellStyle name="Normal 18 2 5 3" xfId="37379"/>
    <cellStyle name="Normal 18 2 6" xfId="15805"/>
    <cellStyle name="Normal 18 2 6 2" xfId="44541"/>
    <cellStyle name="Normal 18 2 7" xfId="30217"/>
    <cellStyle name="Normal 18 3" xfId="1695"/>
    <cellStyle name="Normal 18 3 2" xfId="3491"/>
    <cellStyle name="Normal 18 3 2 2" xfId="7150"/>
    <cellStyle name="Normal 18 3 2 2 2" xfId="14410"/>
    <cellStyle name="Normal 18 3 2 2 2 2" xfId="28788"/>
    <cellStyle name="Normal 18 3 2 2 2 2 2" xfId="57522"/>
    <cellStyle name="Normal 18 3 2 2 2 3" xfId="43198"/>
    <cellStyle name="Normal 18 3 2 2 3" xfId="21625"/>
    <cellStyle name="Normal 18 3 2 2 3 2" xfId="50360"/>
    <cellStyle name="Normal 18 3 2 2 4" xfId="36036"/>
    <cellStyle name="Normal 18 3 2 3" xfId="10823"/>
    <cellStyle name="Normal 18 3 2 3 2" xfId="25206"/>
    <cellStyle name="Normal 18 3 2 3 2 2" xfId="53941"/>
    <cellStyle name="Normal 18 3 2 3 3" xfId="39617"/>
    <cellStyle name="Normal 18 3 2 4" xfId="18043"/>
    <cellStyle name="Normal 18 3 2 4 2" xfId="46779"/>
    <cellStyle name="Normal 18 3 2 5" xfId="32455"/>
    <cellStyle name="Normal 18 3 3" xfId="5360"/>
    <cellStyle name="Normal 18 3 3 2" xfId="12620"/>
    <cellStyle name="Normal 18 3 3 2 2" xfId="26998"/>
    <cellStyle name="Normal 18 3 3 2 2 2" xfId="55732"/>
    <cellStyle name="Normal 18 3 3 2 3" xfId="41408"/>
    <cellStyle name="Normal 18 3 3 3" xfId="19835"/>
    <cellStyle name="Normal 18 3 3 3 2" xfId="48570"/>
    <cellStyle name="Normal 18 3 3 4" xfId="34246"/>
    <cellStyle name="Normal 18 3 4" xfId="9033"/>
    <cellStyle name="Normal 18 3 4 2" xfId="23416"/>
    <cellStyle name="Normal 18 3 4 2 2" xfId="52151"/>
    <cellStyle name="Normal 18 3 4 3" xfId="37827"/>
    <cellStyle name="Normal 18 3 5" xfId="16253"/>
    <cellStyle name="Normal 18 3 5 2" xfId="44989"/>
    <cellStyle name="Normal 18 3 6" xfId="30665"/>
    <cellStyle name="Normal 18 4" xfId="2595"/>
    <cellStyle name="Normal 18 4 2" xfId="6255"/>
    <cellStyle name="Normal 18 4 2 2" xfId="13515"/>
    <cellStyle name="Normal 18 4 2 2 2" xfId="27893"/>
    <cellStyle name="Normal 18 4 2 2 2 2" xfId="56627"/>
    <cellStyle name="Normal 18 4 2 2 3" xfId="42303"/>
    <cellStyle name="Normal 18 4 2 3" xfId="20730"/>
    <cellStyle name="Normal 18 4 2 3 2" xfId="49465"/>
    <cellStyle name="Normal 18 4 2 4" xfId="35141"/>
    <cellStyle name="Normal 18 4 3" xfId="9928"/>
    <cellStyle name="Normal 18 4 3 2" xfId="24311"/>
    <cellStyle name="Normal 18 4 3 2 2" xfId="53046"/>
    <cellStyle name="Normal 18 4 3 3" xfId="38722"/>
    <cellStyle name="Normal 18 4 4" xfId="17148"/>
    <cellStyle name="Normal 18 4 4 2" xfId="45884"/>
    <cellStyle name="Normal 18 4 5" xfId="31560"/>
    <cellStyle name="Normal 18 5" xfId="4458"/>
    <cellStyle name="Normal 18 5 2" xfId="11725"/>
    <cellStyle name="Normal 18 5 2 2" xfId="26103"/>
    <cellStyle name="Normal 18 5 2 2 2" xfId="54837"/>
    <cellStyle name="Normal 18 5 2 3" xfId="40513"/>
    <cellStyle name="Normal 18 5 3" xfId="18940"/>
    <cellStyle name="Normal 18 5 3 2" xfId="47675"/>
    <cellStyle name="Normal 18 5 4" xfId="33351"/>
    <cellStyle name="Normal 18 6" xfId="8129"/>
    <cellStyle name="Normal 18 6 2" xfId="22521"/>
    <cellStyle name="Normal 18 6 2 2" xfId="51256"/>
    <cellStyle name="Normal 18 6 3" xfId="36932"/>
    <cellStyle name="Normal 18 7" xfId="15358"/>
    <cellStyle name="Normal 18 7 2" xfId="44094"/>
    <cellStyle name="Normal 18 8" xfId="29770"/>
    <cellStyle name="Normal 19" xfId="669"/>
    <cellStyle name="Normal 2" xfId="45"/>
    <cellStyle name="Normal 20" xfId="1388"/>
    <cellStyle name="Normal 20 2" xfId="3267"/>
    <cellStyle name="Normal 20 3" xfId="2371"/>
    <cellStyle name="Normal 20 3 2" xfId="15083"/>
    <cellStyle name="Normal 21" xfId="1387"/>
    <cellStyle name="Normal 21 2" xfId="3266"/>
    <cellStyle name="Normal 21 2 2" xfId="6926"/>
    <cellStyle name="Normal 21 2 2 2" xfId="14186"/>
    <cellStyle name="Normal 21 2 2 2 2" xfId="28564"/>
    <cellStyle name="Normal 21 2 2 2 2 2" xfId="57298"/>
    <cellStyle name="Normal 21 2 2 2 3" xfId="42974"/>
    <cellStyle name="Normal 21 2 2 3" xfId="21401"/>
    <cellStyle name="Normal 21 2 2 3 2" xfId="50136"/>
    <cellStyle name="Normal 21 2 2 4" xfId="35812"/>
    <cellStyle name="Normal 21 2 3" xfId="10599"/>
    <cellStyle name="Normal 21 2 3 2" xfId="24982"/>
    <cellStyle name="Normal 21 2 3 2 2" xfId="53717"/>
    <cellStyle name="Normal 21 2 3 3" xfId="39393"/>
    <cellStyle name="Normal 21 2 4" xfId="17819"/>
    <cellStyle name="Normal 21 2 4 2" xfId="46555"/>
    <cellStyle name="Normal 21 2 5" xfId="32231"/>
    <cellStyle name="Normal 21 3" xfId="5131"/>
    <cellStyle name="Normal 21 3 2" xfId="12396"/>
    <cellStyle name="Normal 21 3 2 2" xfId="26774"/>
    <cellStyle name="Normal 21 3 2 2 2" xfId="55508"/>
    <cellStyle name="Normal 21 3 2 3" xfId="41184"/>
    <cellStyle name="Normal 21 3 3" xfId="19611"/>
    <cellStyle name="Normal 21 3 3 2" xfId="48346"/>
    <cellStyle name="Normal 21 3 4" xfId="34022"/>
    <cellStyle name="Normal 21 4" xfId="8803"/>
    <cellStyle name="Normal 21 4 2" xfId="23192"/>
    <cellStyle name="Normal 21 4 2 2" xfId="51927"/>
    <cellStyle name="Normal 21 4 3" xfId="37603"/>
    <cellStyle name="Normal 21 5" xfId="16029"/>
    <cellStyle name="Normal 21 5 2" xfId="44765"/>
    <cellStyle name="Normal 21 6" xfId="30441"/>
    <cellStyle name="Normal 22" xfId="1519"/>
    <cellStyle name="Normal 22 2" xfId="15082"/>
    <cellStyle name="Normal 23" xfId="2370"/>
    <cellStyle name="Normal 23 2" xfId="6031"/>
    <cellStyle name="Normal 23 2 2" xfId="13291"/>
    <cellStyle name="Normal 23 2 2 2" xfId="27669"/>
    <cellStyle name="Normal 23 2 2 2 2" xfId="56403"/>
    <cellStyle name="Normal 23 2 2 3" xfId="42079"/>
    <cellStyle name="Normal 23 2 3" xfId="20506"/>
    <cellStyle name="Normal 23 2 3 2" xfId="49241"/>
    <cellStyle name="Normal 23 2 4" xfId="34917"/>
    <cellStyle name="Normal 23 3" xfId="9704"/>
    <cellStyle name="Normal 23 3 2" xfId="24087"/>
    <cellStyle name="Normal 23 3 2 2" xfId="52822"/>
    <cellStyle name="Normal 23 3 3" xfId="38498"/>
    <cellStyle name="Normal 23 4" xfId="16924"/>
    <cellStyle name="Normal 23 4 2" xfId="45660"/>
    <cellStyle name="Normal 23 5" xfId="31336"/>
    <cellStyle name="Normal 24" xfId="4162"/>
    <cellStyle name="Normal 24 2" xfId="7821"/>
    <cellStyle name="Normal 24 2 2" xfId="15081"/>
    <cellStyle name="Normal 24 2 2 2" xfId="29459"/>
    <cellStyle name="Normal 24 2 2 2 2" xfId="58193"/>
    <cellStyle name="Normal 24 2 2 3" xfId="43869"/>
    <cellStyle name="Normal 24 2 3" xfId="22296"/>
    <cellStyle name="Normal 24 2 3 2" xfId="51031"/>
    <cellStyle name="Normal 24 2 4" xfId="36707"/>
    <cellStyle name="Normal 24 3" xfId="11494"/>
    <cellStyle name="Normal 24 3 2" xfId="25877"/>
    <cellStyle name="Normal 24 3 2 2" xfId="54612"/>
    <cellStyle name="Normal 24 3 3" xfId="40288"/>
    <cellStyle name="Normal 24 4" xfId="18714"/>
    <cellStyle name="Normal 24 4 2" xfId="47450"/>
    <cellStyle name="Normal 24 5" xfId="33126"/>
    <cellStyle name="Normal 25" xfId="4164"/>
    <cellStyle name="Normal 25 2" xfId="15084"/>
    <cellStyle name="Normal 26" xfId="4163"/>
    <cellStyle name="Normal 26 2" xfId="11495"/>
    <cellStyle name="Normal 26 2 2" xfId="25878"/>
    <cellStyle name="Normal 26 2 2 2" xfId="54613"/>
    <cellStyle name="Normal 26 2 3" xfId="40289"/>
    <cellStyle name="Normal 26 3" xfId="18715"/>
    <cellStyle name="Normal 26 3 2" xfId="47451"/>
    <cellStyle name="Normal 26 4" xfId="33127"/>
    <cellStyle name="Normal 27" xfId="4215"/>
    <cellStyle name="Normal 27 2" xfId="15085"/>
    <cellStyle name="Normal 28" xfId="7833"/>
    <cellStyle name="Normal 28 2" xfId="15086"/>
    <cellStyle name="Normal 29" xfId="7832"/>
    <cellStyle name="Normal 29 2" xfId="22297"/>
    <cellStyle name="Normal 29 2 2" xfId="51032"/>
    <cellStyle name="Normal 29 3" xfId="36708"/>
    <cellStyle name="Normal 3" xfId="44"/>
    <cellStyle name="Normal 3 10" xfId="940"/>
    <cellStyle name="Normal 3 10 2" xfId="1923"/>
    <cellStyle name="Normal 3 10 2 2" xfId="3715"/>
    <cellStyle name="Normal 3 10 2 2 2" xfId="7374"/>
    <cellStyle name="Normal 3 10 2 2 2 2" xfId="14634"/>
    <cellStyle name="Normal 3 10 2 2 2 2 2" xfId="29012"/>
    <cellStyle name="Normal 3 10 2 2 2 2 2 2" xfId="57746"/>
    <cellStyle name="Normal 3 10 2 2 2 2 3" xfId="43422"/>
    <cellStyle name="Normal 3 10 2 2 2 3" xfId="21849"/>
    <cellStyle name="Normal 3 10 2 2 2 3 2" xfId="50584"/>
    <cellStyle name="Normal 3 10 2 2 2 4" xfId="36260"/>
    <cellStyle name="Normal 3 10 2 2 3" xfId="11047"/>
    <cellStyle name="Normal 3 10 2 2 3 2" xfId="25430"/>
    <cellStyle name="Normal 3 10 2 2 3 2 2" xfId="54165"/>
    <cellStyle name="Normal 3 10 2 2 3 3" xfId="39841"/>
    <cellStyle name="Normal 3 10 2 2 4" xfId="18267"/>
    <cellStyle name="Normal 3 10 2 2 4 2" xfId="47003"/>
    <cellStyle name="Normal 3 10 2 2 5" xfId="32679"/>
    <cellStyle name="Normal 3 10 2 3" xfId="5584"/>
    <cellStyle name="Normal 3 10 2 3 2" xfId="12844"/>
    <cellStyle name="Normal 3 10 2 3 2 2" xfId="27222"/>
    <cellStyle name="Normal 3 10 2 3 2 2 2" xfId="55956"/>
    <cellStyle name="Normal 3 10 2 3 2 3" xfId="41632"/>
    <cellStyle name="Normal 3 10 2 3 3" xfId="20059"/>
    <cellStyle name="Normal 3 10 2 3 3 2" xfId="48794"/>
    <cellStyle name="Normal 3 10 2 3 4" xfId="34470"/>
    <cellStyle name="Normal 3 10 2 4" xfId="9257"/>
    <cellStyle name="Normal 3 10 2 4 2" xfId="23640"/>
    <cellStyle name="Normal 3 10 2 4 2 2" xfId="52375"/>
    <cellStyle name="Normal 3 10 2 4 3" xfId="38051"/>
    <cellStyle name="Normal 3 10 2 5" xfId="16477"/>
    <cellStyle name="Normal 3 10 2 5 2" xfId="45213"/>
    <cellStyle name="Normal 3 10 2 6" xfId="30889"/>
    <cellStyle name="Normal 3 10 3" xfId="2819"/>
    <cellStyle name="Normal 3 10 3 2" xfId="6479"/>
    <cellStyle name="Normal 3 10 3 2 2" xfId="13739"/>
    <cellStyle name="Normal 3 10 3 2 2 2" xfId="28117"/>
    <cellStyle name="Normal 3 10 3 2 2 2 2" xfId="56851"/>
    <cellStyle name="Normal 3 10 3 2 2 3" xfId="42527"/>
    <cellStyle name="Normal 3 10 3 2 3" xfId="20954"/>
    <cellStyle name="Normal 3 10 3 2 3 2" xfId="49689"/>
    <cellStyle name="Normal 3 10 3 2 4" xfId="35365"/>
    <cellStyle name="Normal 3 10 3 3" xfId="10152"/>
    <cellStyle name="Normal 3 10 3 3 2" xfId="24535"/>
    <cellStyle name="Normal 3 10 3 3 2 2" xfId="53270"/>
    <cellStyle name="Normal 3 10 3 3 3" xfId="38946"/>
    <cellStyle name="Normal 3 10 3 4" xfId="17372"/>
    <cellStyle name="Normal 3 10 3 4 2" xfId="46108"/>
    <cellStyle name="Normal 3 10 3 5" xfId="31784"/>
    <cellStyle name="Normal 3 10 4" xfId="4684"/>
    <cellStyle name="Normal 3 10 4 2" xfId="11949"/>
    <cellStyle name="Normal 3 10 4 2 2" xfId="26327"/>
    <cellStyle name="Normal 3 10 4 2 2 2" xfId="55061"/>
    <cellStyle name="Normal 3 10 4 2 3" xfId="40737"/>
    <cellStyle name="Normal 3 10 4 3" xfId="19164"/>
    <cellStyle name="Normal 3 10 4 3 2" xfId="47899"/>
    <cellStyle name="Normal 3 10 4 4" xfId="33575"/>
    <cellStyle name="Normal 3 10 5" xfId="8356"/>
    <cellStyle name="Normal 3 10 5 2" xfId="22745"/>
    <cellStyle name="Normal 3 10 5 2 2" xfId="51480"/>
    <cellStyle name="Normal 3 10 5 3" xfId="37156"/>
    <cellStyle name="Normal 3 10 6" xfId="15582"/>
    <cellStyle name="Normal 3 10 6 2" xfId="44318"/>
    <cellStyle name="Normal 3 10 7" xfId="29994"/>
    <cellStyle name="Normal 3 11" xfId="1432"/>
    <cellStyle name="Normal 3 11 2" xfId="3268"/>
    <cellStyle name="Normal 3 11 2 2" xfId="6927"/>
    <cellStyle name="Normal 3 11 2 2 2" xfId="14187"/>
    <cellStyle name="Normal 3 11 2 2 2 2" xfId="28565"/>
    <cellStyle name="Normal 3 11 2 2 2 2 2" xfId="57299"/>
    <cellStyle name="Normal 3 11 2 2 2 3" xfId="42975"/>
    <cellStyle name="Normal 3 11 2 2 3" xfId="21402"/>
    <cellStyle name="Normal 3 11 2 2 3 2" xfId="50137"/>
    <cellStyle name="Normal 3 11 2 2 4" xfId="35813"/>
    <cellStyle name="Normal 3 11 2 3" xfId="10600"/>
    <cellStyle name="Normal 3 11 2 3 2" xfId="24983"/>
    <cellStyle name="Normal 3 11 2 3 2 2" xfId="53718"/>
    <cellStyle name="Normal 3 11 2 3 3" xfId="39394"/>
    <cellStyle name="Normal 3 11 2 4" xfId="17820"/>
    <cellStyle name="Normal 3 11 2 4 2" xfId="46556"/>
    <cellStyle name="Normal 3 11 2 5" xfId="32232"/>
    <cellStyle name="Normal 3 11 3" xfId="5134"/>
    <cellStyle name="Normal 3 11 3 2" xfId="12397"/>
    <cellStyle name="Normal 3 11 3 2 2" xfId="26775"/>
    <cellStyle name="Normal 3 11 3 2 2 2" xfId="55509"/>
    <cellStyle name="Normal 3 11 3 2 3" xfId="41185"/>
    <cellStyle name="Normal 3 11 3 3" xfId="19612"/>
    <cellStyle name="Normal 3 11 3 3 2" xfId="48347"/>
    <cellStyle name="Normal 3 11 3 4" xfId="34023"/>
    <cellStyle name="Normal 3 11 4" xfId="8807"/>
    <cellStyle name="Normal 3 11 4 2" xfId="23193"/>
    <cellStyle name="Normal 3 11 4 2 2" xfId="51928"/>
    <cellStyle name="Normal 3 11 4 3" xfId="37604"/>
    <cellStyle name="Normal 3 11 5" xfId="16030"/>
    <cellStyle name="Normal 3 11 5 2" xfId="44766"/>
    <cellStyle name="Normal 3 11 6" xfId="30442"/>
    <cellStyle name="Normal 3 12" xfId="2372"/>
    <cellStyle name="Normal 3 12 2" xfId="6032"/>
    <cellStyle name="Normal 3 12 2 2" xfId="13292"/>
    <cellStyle name="Normal 3 12 2 2 2" xfId="27670"/>
    <cellStyle name="Normal 3 12 2 2 2 2" xfId="56404"/>
    <cellStyle name="Normal 3 12 2 2 3" xfId="42080"/>
    <cellStyle name="Normal 3 12 2 3" xfId="20507"/>
    <cellStyle name="Normal 3 12 2 3 2" xfId="49242"/>
    <cellStyle name="Normal 3 12 2 4" xfId="34918"/>
    <cellStyle name="Normal 3 12 3" xfId="9705"/>
    <cellStyle name="Normal 3 12 3 2" xfId="24088"/>
    <cellStyle name="Normal 3 12 3 2 2" xfId="52823"/>
    <cellStyle name="Normal 3 12 3 3" xfId="38499"/>
    <cellStyle name="Normal 3 12 4" xfId="16925"/>
    <cellStyle name="Normal 3 12 4 2" xfId="45661"/>
    <cellStyle name="Normal 3 12 5" xfId="31337"/>
    <cellStyle name="Normal 3 13" xfId="4208"/>
    <cellStyle name="Normal 3 13 2" xfId="11499"/>
    <cellStyle name="Normal 3 13 2 2" xfId="25879"/>
    <cellStyle name="Normal 3 13 2 2 2" xfId="54614"/>
    <cellStyle name="Normal 3 13 2 3" xfId="40290"/>
    <cellStyle name="Normal 3 13 3" xfId="18716"/>
    <cellStyle name="Normal 3 13 3 2" xfId="47452"/>
    <cellStyle name="Normal 3 13 4" xfId="33128"/>
    <cellStyle name="Normal 3 14" xfId="7877"/>
    <cellStyle name="Normal 3 14 2" xfId="22298"/>
    <cellStyle name="Normal 3 14 2 2" xfId="51033"/>
    <cellStyle name="Normal 3 14 3" xfId="36709"/>
    <cellStyle name="Normal 3 15" xfId="15133"/>
    <cellStyle name="Normal 3 15 2" xfId="43871"/>
    <cellStyle name="Normal 3 16" xfId="29547"/>
    <cellStyle name="Normal 3 2" xfId="134"/>
    <cellStyle name="Normal 3 2 10" xfId="1442"/>
    <cellStyle name="Normal 3 2 10 2" xfId="3270"/>
    <cellStyle name="Normal 3 2 10 2 2" xfId="6929"/>
    <cellStyle name="Normal 3 2 10 2 2 2" xfId="14189"/>
    <cellStyle name="Normal 3 2 10 2 2 2 2" xfId="28567"/>
    <cellStyle name="Normal 3 2 10 2 2 2 2 2" xfId="57301"/>
    <cellStyle name="Normal 3 2 10 2 2 2 3" xfId="42977"/>
    <cellStyle name="Normal 3 2 10 2 2 3" xfId="21404"/>
    <cellStyle name="Normal 3 2 10 2 2 3 2" xfId="50139"/>
    <cellStyle name="Normal 3 2 10 2 2 4" xfId="35815"/>
    <cellStyle name="Normal 3 2 10 2 3" xfId="10602"/>
    <cellStyle name="Normal 3 2 10 2 3 2" xfId="24985"/>
    <cellStyle name="Normal 3 2 10 2 3 2 2" xfId="53720"/>
    <cellStyle name="Normal 3 2 10 2 3 3" xfId="39396"/>
    <cellStyle name="Normal 3 2 10 2 4" xfId="17822"/>
    <cellStyle name="Normal 3 2 10 2 4 2" xfId="46558"/>
    <cellStyle name="Normal 3 2 10 2 5" xfId="32234"/>
    <cellStyle name="Normal 3 2 10 3" xfId="5137"/>
    <cellStyle name="Normal 3 2 10 3 2" xfId="12399"/>
    <cellStyle name="Normal 3 2 10 3 2 2" xfId="26777"/>
    <cellStyle name="Normal 3 2 10 3 2 2 2" xfId="55511"/>
    <cellStyle name="Normal 3 2 10 3 2 3" xfId="41187"/>
    <cellStyle name="Normal 3 2 10 3 3" xfId="19614"/>
    <cellStyle name="Normal 3 2 10 3 3 2" xfId="48349"/>
    <cellStyle name="Normal 3 2 10 3 4" xfId="34025"/>
    <cellStyle name="Normal 3 2 10 4" xfId="8809"/>
    <cellStyle name="Normal 3 2 10 4 2" xfId="23195"/>
    <cellStyle name="Normal 3 2 10 4 2 2" xfId="51930"/>
    <cellStyle name="Normal 3 2 10 4 3" xfId="37606"/>
    <cellStyle name="Normal 3 2 10 5" xfId="16032"/>
    <cellStyle name="Normal 3 2 10 5 2" xfId="44768"/>
    <cellStyle name="Normal 3 2 10 6" xfId="30444"/>
    <cellStyle name="Normal 3 2 11" xfId="2374"/>
    <cellStyle name="Normal 3 2 11 2" xfId="6034"/>
    <cellStyle name="Normal 3 2 11 2 2" xfId="13294"/>
    <cellStyle name="Normal 3 2 11 2 2 2" xfId="27672"/>
    <cellStyle name="Normal 3 2 11 2 2 2 2" xfId="56406"/>
    <cellStyle name="Normal 3 2 11 2 2 3" xfId="42082"/>
    <cellStyle name="Normal 3 2 11 2 3" xfId="20509"/>
    <cellStyle name="Normal 3 2 11 2 3 2" xfId="49244"/>
    <cellStyle name="Normal 3 2 11 2 4" xfId="34920"/>
    <cellStyle name="Normal 3 2 11 3" xfId="9707"/>
    <cellStyle name="Normal 3 2 11 3 2" xfId="24090"/>
    <cellStyle name="Normal 3 2 11 3 2 2" xfId="52825"/>
    <cellStyle name="Normal 3 2 11 3 3" xfId="38501"/>
    <cellStyle name="Normal 3 2 11 4" xfId="16927"/>
    <cellStyle name="Normal 3 2 11 4 2" xfId="45663"/>
    <cellStyle name="Normal 3 2 11 5" xfId="31339"/>
    <cellStyle name="Normal 3 2 12" xfId="4218"/>
    <cellStyle name="Normal 3 2 12 2" xfId="11502"/>
    <cellStyle name="Normal 3 2 12 2 2" xfId="25882"/>
    <cellStyle name="Normal 3 2 12 2 2 2" xfId="54616"/>
    <cellStyle name="Normal 3 2 12 2 3" xfId="40292"/>
    <cellStyle name="Normal 3 2 12 3" xfId="18719"/>
    <cellStyle name="Normal 3 2 12 3 2" xfId="47454"/>
    <cellStyle name="Normal 3 2 12 4" xfId="33130"/>
    <cellStyle name="Normal 3 2 13" xfId="7886"/>
    <cellStyle name="Normal 3 2 13 2" xfId="22300"/>
    <cellStyle name="Normal 3 2 13 2 2" xfId="51035"/>
    <cellStyle name="Normal 3 2 13 3" xfId="36711"/>
    <cellStyle name="Normal 3 2 14" xfId="15136"/>
    <cellStyle name="Normal 3 2 14 2" xfId="43873"/>
    <cellStyle name="Normal 3 2 15" xfId="29549"/>
    <cellStyle name="Normal 3 2 2" xfId="136"/>
    <cellStyle name="Normal 3 2 2 10" xfId="2376"/>
    <cellStyle name="Normal 3 2 2 10 2" xfId="6036"/>
    <cellStyle name="Normal 3 2 2 10 2 2" xfId="13296"/>
    <cellStyle name="Normal 3 2 2 10 2 2 2" xfId="27674"/>
    <cellStyle name="Normal 3 2 2 10 2 2 2 2" xfId="56408"/>
    <cellStyle name="Normal 3 2 2 10 2 2 3" xfId="42084"/>
    <cellStyle name="Normal 3 2 2 10 2 3" xfId="20511"/>
    <cellStyle name="Normal 3 2 2 10 2 3 2" xfId="49246"/>
    <cellStyle name="Normal 3 2 2 10 2 4" xfId="34922"/>
    <cellStyle name="Normal 3 2 2 10 3" xfId="9709"/>
    <cellStyle name="Normal 3 2 2 10 3 2" xfId="24092"/>
    <cellStyle name="Normal 3 2 2 10 3 2 2" xfId="52827"/>
    <cellStyle name="Normal 3 2 2 10 3 3" xfId="38503"/>
    <cellStyle name="Normal 3 2 2 10 4" xfId="16929"/>
    <cellStyle name="Normal 3 2 2 10 4 2" xfId="45665"/>
    <cellStyle name="Normal 3 2 2 10 5" xfId="31341"/>
    <cellStyle name="Normal 3 2 2 11" xfId="4220"/>
    <cellStyle name="Normal 3 2 2 11 2" xfId="11504"/>
    <cellStyle name="Normal 3 2 2 11 2 2" xfId="25884"/>
    <cellStyle name="Normal 3 2 2 11 2 2 2" xfId="54618"/>
    <cellStyle name="Normal 3 2 2 11 2 3" xfId="40294"/>
    <cellStyle name="Normal 3 2 2 11 3" xfId="18721"/>
    <cellStyle name="Normal 3 2 2 11 3 2" xfId="47456"/>
    <cellStyle name="Normal 3 2 2 11 4" xfId="33132"/>
    <cellStyle name="Normal 3 2 2 12" xfId="7888"/>
    <cellStyle name="Normal 3 2 2 12 2" xfId="22302"/>
    <cellStyle name="Normal 3 2 2 12 2 2" xfId="51037"/>
    <cellStyle name="Normal 3 2 2 12 3" xfId="36713"/>
    <cellStyle name="Normal 3 2 2 13" xfId="15138"/>
    <cellStyle name="Normal 3 2 2 13 2" xfId="43875"/>
    <cellStyle name="Normal 3 2 2 14" xfId="29551"/>
    <cellStyle name="Normal 3 2 2 2" xfId="190"/>
    <cellStyle name="Normal 3 2 2 2 10" xfId="4230"/>
    <cellStyle name="Normal 3 2 2 2 10 2" xfId="11511"/>
    <cellStyle name="Normal 3 2 2 2 10 2 2" xfId="25891"/>
    <cellStyle name="Normal 3 2 2 2 10 2 2 2" xfId="54625"/>
    <cellStyle name="Normal 3 2 2 2 10 2 3" xfId="40301"/>
    <cellStyle name="Normal 3 2 2 2 10 3" xfId="18728"/>
    <cellStyle name="Normal 3 2 2 2 10 3 2" xfId="47463"/>
    <cellStyle name="Normal 3 2 2 2 10 4" xfId="33139"/>
    <cellStyle name="Normal 3 2 2 2 11" xfId="7899"/>
    <cellStyle name="Normal 3 2 2 2 11 2" xfId="22309"/>
    <cellStyle name="Normal 3 2 2 2 11 2 2" xfId="51044"/>
    <cellStyle name="Normal 3 2 2 2 11 3" xfId="36720"/>
    <cellStyle name="Normal 3 2 2 2 12" xfId="15146"/>
    <cellStyle name="Normal 3 2 2 2 12 2" xfId="43882"/>
    <cellStyle name="Normal 3 2 2 2 13" xfId="29558"/>
    <cellStyle name="Normal 3 2 2 2 2" xfId="292"/>
    <cellStyle name="Normal 3 2 2 2 2 10" xfId="7919"/>
    <cellStyle name="Normal 3 2 2 2 2 10 2" xfId="22323"/>
    <cellStyle name="Normal 3 2 2 2 2 10 2 2" xfId="51058"/>
    <cellStyle name="Normal 3 2 2 2 2 10 3" xfId="36734"/>
    <cellStyle name="Normal 3 2 2 2 2 11" xfId="15160"/>
    <cellStyle name="Normal 3 2 2 2 2 11 2" xfId="43896"/>
    <cellStyle name="Normal 3 2 2 2 2 12" xfId="29572"/>
    <cellStyle name="Normal 3 2 2 2 2 2" xfId="366"/>
    <cellStyle name="Normal 3 2 2 2 2 2 10" xfId="15188"/>
    <cellStyle name="Normal 3 2 2 2 2 2 10 2" xfId="43924"/>
    <cellStyle name="Normal 3 2 2 2 2 2 11" xfId="29600"/>
    <cellStyle name="Normal 3 2 2 2 2 2 2" xfId="466"/>
    <cellStyle name="Normal 3 2 2 2 2 2 2 10" xfId="29656"/>
    <cellStyle name="Normal 3 2 2 2 2 2 2 2" xfId="666"/>
    <cellStyle name="Normal 3 2 2 2 2 2 2 2 2" xfId="938"/>
    <cellStyle name="Normal 3 2 2 2 2 2 2 2 2 2" xfId="1385"/>
    <cellStyle name="Normal 3 2 2 2 2 2 2 2 2 2 2" xfId="2368"/>
    <cellStyle name="Normal 3 2 2 2 2 2 2 2 2 2 2 2" xfId="4160"/>
    <cellStyle name="Normal 3 2 2 2 2 2 2 2 2 2 2 2 2" xfId="7819"/>
    <cellStyle name="Normal 3 2 2 2 2 2 2 2 2 2 2 2 2 2" xfId="15079"/>
    <cellStyle name="Normal 3 2 2 2 2 2 2 2 2 2 2 2 2 2 2" xfId="29457"/>
    <cellStyle name="Normal 3 2 2 2 2 2 2 2 2 2 2 2 2 2 2 2" xfId="58191"/>
    <cellStyle name="Normal 3 2 2 2 2 2 2 2 2 2 2 2 2 2 3" xfId="43867"/>
    <cellStyle name="Normal 3 2 2 2 2 2 2 2 2 2 2 2 2 3" xfId="22294"/>
    <cellStyle name="Normal 3 2 2 2 2 2 2 2 2 2 2 2 2 3 2" xfId="51029"/>
    <cellStyle name="Normal 3 2 2 2 2 2 2 2 2 2 2 2 2 4" xfId="36705"/>
    <cellStyle name="Normal 3 2 2 2 2 2 2 2 2 2 2 2 3" xfId="11492"/>
    <cellStyle name="Normal 3 2 2 2 2 2 2 2 2 2 2 2 3 2" xfId="25875"/>
    <cellStyle name="Normal 3 2 2 2 2 2 2 2 2 2 2 2 3 2 2" xfId="54610"/>
    <cellStyle name="Normal 3 2 2 2 2 2 2 2 2 2 2 2 3 3" xfId="40286"/>
    <cellStyle name="Normal 3 2 2 2 2 2 2 2 2 2 2 2 4" xfId="18712"/>
    <cellStyle name="Normal 3 2 2 2 2 2 2 2 2 2 2 2 4 2" xfId="47448"/>
    <cellStyle name="Normal 3 2 2 2 2 2 2 2 2 2 2 2 5" xfId="33124"/>
    <cellStyle name="Normal 3 2 2 2 2 2 2 2 2 2 2 3" xfId="6029"/>
    <cellStyle name="Normal 3 2 2 2 2 2 2 2 2 2 2 3 2" xfId="13289"/>
    <cellStyle name="Normal 3 2 2 2 2 2 2 2 2 2 2 3 2 2" xfId="27667"/>
    <cellStyle name="Normal 3 2 2 2 2 2 2 2 2 2 2 3 2 2 2" xfId="56401"/>
    <cellStyle name="Normal 3 2 2 2 2 2 2 2 2 2 2 3 2 3" xfId="42077"/>
    <cellStyle name="Normal 3 2 2 2 2 2 2 2 2 2 2 3 3" xfId="20504"/>
    <cellStyle name="Normal 3 2 2 2 2 2 2 2 2 2 2 3 3 2" xfId="49239"/>
    <cellStyle name="Normal 3 2 2 2 2 2 2 2 2 2 2 3 4" xfId="34915"/>
    <cellStyle name="Normal 3 2 2 2 2 2 2 2 2 2 2 4" xfId="9702"/>
    <cellStyle name="Normal 3 2 2 2 2 2 2 2 2 2 2 4 2" xfId="24085"/>
    <cellStyle name="Normal 3 2 2 2 2 2 2 2 2 2 2 4 2 2" xfId="52820"/>
    <cellStyle name="Normal 3 2 2 2 2 2 2 2 2 2 2 4 3" xfId="38496"/>
    <cellStyle name="Normal 3 2 2 2 2 2 2 2 2 2 2 5" xfId="16922"/>
    <cellStyle name="Normal 3 2 2 2 2 2 2 2 2 2 2 5 2" xfId="45658"/>
    <cellStyle name="Normal 3 2 2 2 2 2 2 2 2 2 2 6" xfId="31334"/>
    <cellStyle name="Normal 3 2 2 2 2 2 2 2 2 2 3" xfId="3264"/>
    <cellStyle name="Normal 3 2 2 2 2 2 2 2 2 2 3 2" xfId="6924"/>
    <cellStyle name="Normal 3 2 2 2 2 2 2 2 2 2 3 2 2" xfId="14184"/>
    <cellStyle name="Normal 3 2 2 2 2 2 2 2 2 2 3 2 2 2" xfId="28562"/>
    <cellStyle name="Normal 3 2 2 2 2 2 2 2 2 2 3 2 2 2 2" xfId="57296"/>
    <cellStyle name="Normal 3 2 2 2 2 2 2 2 2 2 3 2 2 3" xfId="42972"/>
    <cellStyle name="Normal 3 2 2 2 2 2 2 2 2 2 3 2 3" xfId="21399"/>
    <cellStyle name="Normal 3 2 2 2 2 2 2 2 2 2 3 2 3 2" xfId="50134"/>
    <cellStyle name="Normal 3 2 2 2 2 2 2 2 2 2 3 2 4" xfId="35810"/>
    <cellStyle name="Normal 3 2 2 2 2 2 2 2 2 2 3 3" xfId="10597"/>
    <cellStyle name="Normal 3 2 2 2 2 2 2 2 2 2 3 3 2" xfId="24980"/>
    <cellStyle name="Normal 3 2 2 2 2 2 2 2 2 2 3 3 2 2" xfId="53715"/>
    <cellStyle name="Normal 3 2 2 2 2 2 2 2 2 2 3 3 3" xfId="39391"/>
    <cellStyle name="Normal 3 2 2 2 2 2 2 2 2 2 3 4" xfId="17817"/>
    <cellStyle name="Normal 3 2 2 2 2 2 2 2 2 2 3 4 2" xfId="46553"/>
    <cellStyle name="Normal 3 2 2 2 2 2 2 2 2 2 3 5" xfId="32229"/>
    <cellStyle name="Normal 3 2 2 2 2 2 2 2 2 2 4" xfId="5129"/>
    <cellStyle name="Normal 3 2 2 2 2 2 2 2 2 2 4 2" xfId="12394"/>
    <cellStyle name="Normal 3 2 2 2 2 2 2 2 2 2 4 2 2" xfId="26772"/>
    <cellStyle name="Normal 3 2 2 2 2 2 2 2 2 2 4 2 2 2" xfId="55506"/>
    <cellStyle name="Normal 3 2 2 2 2 2 2 2 2 2 4 2 3" xfId="41182"/>
    <cellStyle name="Normal 3 2 2 2 2 2 2 2 2 2 4 3" xfId="19609"/>
    <cellStyle name="Normal 3 2 2 2 2 2 2 2 2 2 4 3 2" xfId="48344"/>
    <cellStyle name="Normal 3 2 2 2 2 2 2 2 2 2 4 4" xfId="34020"/>
    <cellStyle name="Normal 3 2 2 2 2 2 2 2 2 2 5" xfId="8801"/>
    <cellStyle name="Normal 3 2 2 2 2 2 2 2 2 2 5 2" xfId="23190"/>
    <cellStyle name="Normal 3 2 2 2 2 2 2 2 2 2 5 2 2" xfId="51925"/>
    <cellStyle name="Normal 3 2 2 2 2 2 2 2 2 2 5 3" xfId="37601"/>
    <cellStyle name="Normal 3 2 2 2 2 2 2 2 2 2 6" xfId="16027"/>
    <cellStyle name="Normal 3 2 2 2 2 2 2 2 2 2 6 2" xfId="44763"/>
    <cellStyle name="Normal 3 2 2 2 2 2 2 2 2 2 7" xfId="30439"/>
    <cellStyle name="Normal 3 2 2 2 2 2 2 2 2 3" xfId="1921"/>
    <cellStyle name="Normal 3 2 2 2 2 2 2 2 2 3 2" xfId="3713"/>
    <cellStyle name="Normal 3 2 2 2 2 2 2 2 2 3 2 2" xfId="7372"/>
    <cellStyle name="Normal 3 2 2 2 2 2 2 2 2 3 2 2 2" xfId="14632"/>
    <cellStyle name="Normal 3 2 2 2 2 2 2 2 2 3 2 2 2 2" xfId="29010"/>
    <cellStyle name="Normal 3 2 2 2 2 2 2 2 2 3 2 2 2 2 2" xfId="57744"/>
    <cellStyle name="Normal 3 2 2 2 2 2 2 2 2 3 2 2 2 3" xfId="43420"/>
    <cellStyle name="Normal 3 2 2 2 2 2 2 2 2 3 2 2 3" xfId="21847"/>
    <cellStyle name="Normal 3 2 2 2 2 2 2 2 2 3 2 2 3 2" xfId="50582"/>
    <cellStyle name="Normal 3 2 2 2 2 2 2 2 2 3 2 2 4" xfId="36258"/>
    <cellStyle name="Normal 3 2 2 2 2 2 2 2 2 3 2 3" xfId="11045"/>
    <cellStyle name="Normal 3 2 2 2 2 2 2 2 2 3 2 3 2" xfId="25428"/>
    <cellStyle name="Normal 3 2 2 2 2 2 2 2 2 3 2 3 2 2" xfId="54163"/>
    <cellStyle name="Normal 3 2 2 2 2 2 2 2 2 3 2 3 3" xfId="39839"/>
    <cellStyle name="Normal 3 2 2 2 2 2 2 2 2 3 2 4" xfId="18265"/>
    <cellStyle name="Normal 3 2 2 2 2 2 2 2 2 3 2 4 2" xfId="47001"/>
    <cellStyle name="Normal 3 2 2 2 2 2 2 2 2 3 2 5" xfId="32677"/>
    <cellStyle name="Normal 3 2 2 2 2 2 2 2 2 3 3" xfId="5582"/>
    <cellStyle name="Normal 3 2 2 2 2 2 2 2 2 3 3 2" xfId="12842"/>
    <cellStyle name="Normal 3 2 2 2 2 2 2 2 2 3 3 2 2" xfId="27220"/>
    <cellStyle name="Normal 3 2 2 2 2 2 2 2 2 3 3 2 2 2" xfId="55954"/>
    <cellStyle name="Normal 3 2 2 2 2 2 2 2 2 3 3 2 3" xfId="41630"/>
    <cellStyle name="Normal 3 2 2 2 2 2 2 2 2 3 3 3" xfId="20057"/>
    <cellStyle name="Normal 3 2 2 2 2 2 2 2 2 3 3 3 2" xfId="48792"/>
    <cellStyle name="Normal 3 2 2 2 2 2 2 2 2 3 3 4" xfId="34468"/>
    <cellStyle name="Normal 3 2 2 2 2 2 2 2 2 3 4" xfId="9255"/>
    <cellStyle name="Normal 3 2 2 2 2 2 2 2 2 3 4 2" xfId="23638"/>
    <cellStyle name="Normal 3 2 2 2 2 2 2 2 2 3 4 2 2" xfId="52373"/>
    <cellStyle name="Normal 3 2 2 2 2 2 2 2 2 3 4 3" xfId="38049"/>
    <cellStyle name="Normal 3 2 2 2 2 2 2 2 2 3 5" xfId="16475"/>
    <cellStyle name="Normal 3 2 2 2 2 2 2 2 2 3 5 2" xfId="45211"/>
    <cellStyle name="Normal 3 2 2 2 2 2 2 2 2 3 6" xfId="30887"/>
    <cellStyle name="Normal 3 2 2 2 2 2 2 2 2 4" xfId="2817"/>
    <cellStyle name="Normal 3 2 2 2 2 2 2 2 2 4 2" xfId="6477"/>
    <cellStyle name="Normal 3 2 2 2 2 2 2 2 2 4 2 2" xfId="13737"/>
    <cellStyle name="Normal 3 2 2 2 2 2 2 2 2 4 2 2 2" xfId="28115"/>
    <cellStyle name="Normal 3 2 2 2 2 2 2 2 2 4 2 2 2 2" xfId="56849"/>
    <cellStyle name="Normal 3 2 2 2 2 2 2 2 2 4 2 2 3" xfId="42525"/>
    <cellStyle name="Normal 3 2 2 2 2 2 2 2 2 4 2 3" xfId="20952"/>
    <cellStyle name="Normal 3 2 2 2 2 2 2 2 2 4 2 3 2" xfId="49687"/>
    <cellStyle name="Normal 3 2 2 2 2 2 2 2 2 4 2 4" xfId="35363"/>
    <cellStyle name="Normal 3 2 2 2 2 2 2 2 2 4 3" xfId="10150"/>
    <cellStyle name="Normal 3 2 2 2 2 2 2 2 2 4 3 2" xfId="24533"/>
    <cellStyle name="Normal 3 2 2 2 2 2 2 2 2 4 3 2 2" xfId="53268"/>
    <cellStyle name="Normal 3 2 2 2 2 2 2 2 2 4 3 3" xfId="38944"/>
    <cellStyle name="Normal 3 2 2 2 2 2 2 2 2 4 4" xfId="17370"/>
    <cellStyle name="Normal 3 2 2 2 2 2 2 2 2 4 4 2" xfId="46106"/>
    <cellStyle name="Normal 3 2 2 2 2 2 2 2 2 4 5" xfId="31782"/>
    <cellStyle name="Normal 3 2 2 2 2 2 2 2 2 5" xfId="4682"/>
    <cellStyle name="Normal 3 2 2 2 2 2 2 2 2 5 2" xfId="11947"/>
    <cellStyle name="Normal 3 2 2 2 2 2 2 2 2 5 2 2" xfId="26325"/>
    <cellStyle name="Normal 3 2 2 2 2 2 2 2 2 5 2 2 2" xfId="55059"/>
    <cellStyle name="Normal 3 2 2 2 2 2 2 2 2 5 2 3" xfId="40735"/>
    <cellStyle name="Normal 3 2 2 2 2 2 2 2 2 5 3" xfId="19162"/>
    <cellStyle name="Normal 3 2 2 2 2 2 2 2 2 5 3 2" xfId="47897"/>
    <cellStyle name="Normal 3 2 2 2 2 2 2 2 2 5 4" xfId="33573"/>
    <cellStyle name="Normal 3 2 2 2 2 2 2 2 2 6" xfId="8354"/>
    <cellStyle name="Normal 3 2 2 2 2 2 2 2 2 6 2" xfId="22743"/>
    <cellStyle name="Normal 3 2 2 2 2 2 2 2 2 6 2 2" xfId="51478"/>
    <cellStyle name="Normal 3 2 2 2 2 2 2 2 2 6 3" xfId="37154"/>
    <cellStyle name="Normal 3 2 2 2 2 2 2 2 2 7" xfId="15580"/>
    <cellStyle name="Normal 3 2 2 2 2 2 2 2 2 7 2" xfId="44316"/>
    <cellStyle name="Normal 3 2 2 2 2 2 2 2 2 8" xfId="29992"/>
    <cellStyle name="Normal 3 2 2 2 2 2 2 2 3" xfId="1161"/>
    <cellStyle name="Normal 3 2 2 2 2 2 2 2 3 2" xfId="2144"/>
    <cellStyle name="Normal 3 2 2 2 2 2 2 2 3 2 2" xfId="3936"/>
    <cellStyle name="Normal 3 2 2 2 2 2 2 2 3 2 2 2" xfId="7595"/>
    <cellStyle name="Normal 3 2 2 2 2 2 2 2 3 2 2 2 2" xfId="14855"/>
    <cellStyle name="Normal 3 2 2 2 2 2 2 2 3 2 2 2 2 2" xfId="29233"/>
    <cellStyle name="Normal 3 2 2 2 2 2 2 2 3 2 2 2 2 2 2" xfId="57967"/>
    <cellStyle name="Normal 3 2 2 2 2 2 2 2 3 2 2 2 2 3" xfId="43643"/>
    <cellStyle name="Normal 3 2 2 2 2 2 2 2 3 2 2 2 3" xfId="22070"/>
    <cellStyle name="Normal 3 2 2 2 2 2 2 2 3 2 2 2 3 2" xfId="50805"/>
    <cellStyle name="Normal 3 2 2 2 2 2 2 2 3 2 2 2 4" xfId="36481"/>
    <cellStyle name="Normal 3 2 2 2 2 2 2 2 3 2 2 3" xfId="11268"/>
    <cellStyle name="Normal 3 2 2 2 2 2 2 2 3 2 2 3 2" xfId="25651"/>
    <cellStyle name="Normal 3 2 2 2 2 2 2 2 3 2 2 3 2 2" xfId="54386"/>
    <cellStyle name="Normal 3 2 2 2 2 2 2 2 3 2 2 3 3" xfId="40062"/>
    <cellStyle name="Normal 3 2 2 2 2 2 2 2 3 2 2 4" xfId="18488"/>
    <cellStyle name="Normal 3 2 2 2 2 2 2 2 3 2 2 4 2" xfId="47224"/>
    <cellStyle name="Normal 3 2 2 2 2 2 2 2 3 2 2 5" xfId="32900"/>
    <cellStyle name="Normal 3 2 2 2 2 2 2 2 3 2 3" xfId="5805"/>
    <cellStyle name="Normal 3 2 2 2 2 2 2 2 3 2 3 2" xfId="13065"/>
    <cellStyle name="Normal 3 2 2 2 2 2 2 2 3 2 3 2 2" xfId="27443"/>
    <cellStyle name="Normal 3 2 2 2 2 2 2 2 3 2 3 2 2 2" xfId="56177"/>
    <cellStyle name="Normal 3 2 2 2 2 2 2 2 3 2 3 2 3" xfId="41853"/>
    <cellStyle name="Normal 3 2 2 2 2 2 2 2 3 2 3 3" xfId="20280"/>
    <cellStyle name="Normal 3 2 2 2 2 2 2 2 3 2 3 3 2" xfId="49015"/>
    <cellStyle name="Normal 3 2 2 2 2 2 2 2 3 2 3 4" xfId="34691"/>
    <cellStyle name="Normal 3 2 2 2 2 2 2 2 3 2 4" xfId="9478"/>
    <cellStyle name="Normal 3 2 2 2 2 2 2 2 3 2 4 2" xfId="23861"/>
    <cellStyle name="Normal 3 2 2 2 2 2 2 2 3 2 4 2 2" xfId="52596"/>
    <cellStyle name="Normal 3 2 2 2 2 2 2 2 3 2 4 3" xfId="38272"/>
    <cellStyle name="Normal 3 2 2 2 2 2 2 2 3 2 5" xfId="16698"/>
    <cellStyle name="Normal 3 2 2 2 2 2 2 2 3 2 5 2" xfId="45434"/>
    <cellStyle name="Normal 3 2 2 2 2 2 2 2 3 2 6" xfId="31110"/>
    <cellStyle name="Normal 3 2 2 2 2 2 2 2 3 3" xfId="3040"/>
    <cellStyle name="Normal 3 2 2 2 2 2 2 2 3 3 2" xfId="6700"/>
    <cellStyle name="Normal 3 2 2 2 2 2 2 2 3 3 2 2" xfId="13960"/>
    <cellStyle name="Normal 3 2 2 2 2 2 2 2 3 3 2 2 2" xfId="28338"/>
    <cellStyle name="Normal 3 2 2 2 2 2 2 2 3 3 2 2 2 2" xfId="57072"/>
    <cellStyle name="Normal 3 2 2 2 2 2 2 2 3 3 2 2 3" xfId="42748"/>
    <cellStyle name="Normal 3 2 2 2 2 2 2 2 3 3 2 3" xfId="21175"/>
    <cellStyle name="Normal 3 2 2 2 2 2 2 2 3 3 2 3 2" xfId="49910"/>
    <cellStyle name="Normal 3 2 2 2 2 2 2 2 3 3 2 4" xfId="35586"/>
    <cellStyle name="Normal 3 2 2 2 2 2 2 2 3 3 3" xfId="10373"/>
    <cellStyle name="Normal 3 2 2 2 2 2 2 2 3 3 3 2" xfId="24756"/>
    <cellStyle name="Normal 3 2 2 2 2 2 2 2 3 3 3 2 2" xfId="53491"/>
    <cellStyle name="Normal 3 2 2 2 2 2 2 2 3 3 3 3" xfId="39167"/>
    <cellStyle name="Normal 3 2 2 2 2 2 2 2 3 3 4" xfId="17593"/>
    <cellStyle name="Normal 3 2 2 2 2 2 2 2 3 3 4 2" xfId="46329"/>
    <cellStyle name="Normal 3 2 2 2 2 2 2 2 3 3 5" xfId="32005"/>
    <cellStyle name="Normal 3 2 2 2 2 2 2 2 3 4" xfId="4905"/>
    <cellStyle name="Normal 3 2 2 2 2 2 2 2 3 4 2" xfId="12170"/>
    <cellStyle name="Normal 3 2 2 2 2 2 2 2 3 4 2 2" xfId="26548"/>
    <cellStyle name="Normal 3 2 2 2 2 2 2 2 3 4 2 2 2" xfId="55282"/>
    <cellStyle name="Normal 3 2 2 2 2 2 2 2 3 4 2 3" xfId="40958"/>
    <cellStyle name="Normal 3 2 2 2 2 2 2 2 3 4 3" xfId="19385"/>
    <cellStyle name="Normal 3 2 2 2 2 2 2 2 3 4 3 2" xfId="48120"/>
    <cellStyle name="Normal 3 2 2 2 2 2 2 2 3 4 4" xfId="33796"/>
    <cellStyle name="Normal 3 2 2 2 2 2 2 2 3 5" xfId="8577"/>
    <cellStyle name="Normal 3 2 2 2 2 2 2 2 3 5 2" xfId="22966"/>
    <cellStyle name="Normal 3 2 2 2 2 2 2 2 3 5 2 2" xfId="51701"/>
    <cellStyle name="Normal 3 2 2 2 2 2 2 2 3 5 3" xfId="37377"/>
    <cellStyle name="Normal 3 2 2 2 2 2 2 2 3 6" xfId="15803"/>
    <cellStyle name="Normal 3 2 2 2 2 2 2 2 3 6 2" xfId="44539"/>
    <cellStyle name="Normal 3 2 2 2 2 2 2 2 3 7" xfId="30215"/>
    <cellStyle name="Normal 3 2 2 2 2 2 2 2 4" xfId="1693"/>
    <cellStyle name="Normal 3 2 2 2 2 2 2 2 4 2" xfId="3489"/>
    <cellStyle name="Normal 3 2 2 2 2 2 2 2 4 2 2" xfId="7148"/>
    <cellStyle name="Normal 3 2 2 2 2 2 2 2 4 2 2 2" xfId="14408"/>
    <cellStyle name="Normal 3 2 2 2 2 2 2 2 4 2 2 2 2" xfId="28786"/>
    <cellStyle name="Normal 3 2 2 2 2 2 2 2 4 2 2 2 2 2" xfId="57520"/>
    <cellStyle name="Normal 3 2 2 2 2 2 2 2 4 2 2 2 3" xfId="43196"/>
    <cellStyle name="Normal 3 2 2 2 2 2 2 2 4 2 2 3" xfId="21623"/>
    <cellStyle name="Normal 3 2 2 2 2 2 2 2 4 2 2 3 2" xfId="50358"/>
    <cellStyle name="Normal 3 2 2 2 2 2 2 2 4 2 2 4" xfId="36034"/>
    <cellStyle name="Normal 3 2 2 2 2 2 2 2 4 2 3" xfId="10821"/>
    <cellStyle name="Normal 3 2 2 2 2 2 2 2 4 2 3 2" xfId="25204"/>
    <cellStyle name="Normal 3 2 2 2 2 2 2 2 4 2 3 2 2" xfId="53939"/>
    <cellStyle name="Normal 3 2 2 2 2 2 2 2 4 2 3 3" xfId="39615"/>
    <cellStyle name="Normal 3 2 2 2 2 2 2 2 4 2 4" xfId="18041"/>
    <cellStyle name="Normal 3 2 2 2 2 2 2 2 4 2 4 2" xfId="46777"/>
    <cellStyle name="Normal 3 2 2 2 2 2 2 2 4 2 5" xfId="32453"/>
    <cellStyle name="Normal 3 2 2 2 2 2 2 2 4 3" xfId="5358"/>
    <cellStyle name="Normal 3 2 2 2 2 2 2 2 4 3 2" xfId="12618"/>
    <cellStyle name="Normal 3 2 2 2 2 2 2 2 4 3 2 2" xfId="26996"/>
    <cellStyle name="Normal 3 2 2 2 2 2 2 2 4 3 2 2 2" xfId="55730"/>
    <cellStyle name="Normal 3 2 2 2 2 2 2 2 4 3 2 3" xfId="41406"/>
    <cellStyle name="Normal 3 2 2 2 2 2 2 2 4 3 3" xfId="19833"/>
    <cellStyle name="Normal 3 2 2 2 2 2 2 2 4 3 3 2" xfId="48568"/>
    <cellStyle name="Normal 3 2 2 2 2 2 2 2 4 3 4" xfId="34244"/>
    <cellStyle name="Normal 3 2 2 2 2 2 2 2 4 4" xfId="9031"/>
    <cellStyle name="Normal 3 2 2 2 2 2 2 2 4 4 2" xfId="23414"/>
    <cellStyle name="Normal 3 2 2 2 2 2 2 2 4 4 2 2" xfId="52149"/>
    <cellStyle name="Normal 3 2 2 2 2 2 2 2 4 4 3" xfId="37825"/>
    <cellStyle name="Normal 3 2 2 2 2 2 2 2 4 5" xfId="16251"/>
    <cellStyle name="Normal 3 2 2 2 2 2 2 2 4 5 2" xfId="44987"/>
    <cellStyle name="Normal 3 2 2 2 2 2 2 2 4 6" xfId="30663"/>
    <cellStyle name="Normal 3 2 2 2 2 2 2 2 5" xfId="2593"/>
    <cellStyle name="Normal 3 2 2 2 2 2 2 2 5 2" xfId="6253"/>
    <cellStyle name="Normal 3 2 2 2 2 2 2 2 5 2 2" xfId="13513"/>
    <cellStyle name="Normal 3 2 2 2 2 2 2 2 5 2 2 2" xfId="27891"/>
    <cellStyle name="Normal 3 2 2 2 2 2 2 2 5 2 2 2 2" xfId="56625"/>
    <cellStyle name="Normal 3 2 2 2 2 2 2 2 5 2 2 3" xfId="42301"/>
    <cellStyle name="Normal 3 2 2 2 2 2 2 2 5 2 3" xfId="20728"/>
    <cellStyle name="Normal 3 2 2 2 2 2 2 2 5 2 3 2" xfId="49463"/>
    <cellStyle name="Normal 3 2 2 2 2 2 2 2 5 2 4" xfId="35139"/>
    <cellStyle name="Normal 3 2 2 2 2 2 2 2 5 3" xfId="9926"/>
    <cellStyle name="Normal 3 2 2 2 2 2 2 2 5 3 2" xfId="24309"/>
    <cellStyle name="Normal 3 2 2 2 2 2 2 2 5 3 2 2" xfId="53044"/>
    <cellStyle name="Normal 3 2 2 2 2 2 2 2 5 3 3" xfId="38720"/>
    <cellStyle name="Normal 3 2 2 2 2 2 2 2 5 4" xfId="17146"/>
    <cellStyle name="Normal 3 2 2 2 2 2 2 2 5 4 2" xfId="45882"/>
    <cellStyle name="Normal 3 2 2 2 2 2 2 2 5 5" xfId="31558"/>
    <cellStyle name="Normal 3 2 2 2 2 2 2 2 6" xfId="4456"/>
    <cellStyle name="Normal 3 2 2 2 2 2 2 2 6 2" xfId="11723"/>
    <cellStyle name="Normal 3 2 2 2 2 2 2 2 6 2 2" xfId="26101"/>
    <cellStyle name="Normal 3 2 2 2 2 2 2 2 6 2 2 2" xfId="54835"/>
    <cellStyle name="Normal 3 2 2 2 2 2 2 2 6 2 3" xfId="40511"/>
    <cellStyle name="Normal 3 2 2 2 2 2 2 2 6 3" xfId="18938"/>
    <cellStyle name="Normal 3 2 2 2 2 2 2 2 6 3 2" xfId="47673"/>
    <cellStyle name="Normal 3 2 2 2 2 2 2 2 6 4" xfId="33349"/>
    <cellStyle name="Normal 3 2 2 2 2 2 2 2 7" xfId="8127"/>
    <cellStyle name="Normal 3 2 2 2 2 2 2 2 7 2" xfId="22519"/>
    <cellStyle name="Normal 3 2 2 2 2 2 2 2 7 2 2" xfId="51254"/>
    <cellStyle name="Normal 3 2 2 2 2 2 2 2 7 3" xfId="36930"/>
    <cellStyle name="Normal 3 2 2 2 2 2 2 2 8" xfId="15356"/>
    <cellStyle name="Normal 3 2 2 2 2 2 2 2 8 2" xfId="44092"/>
    <cellStyle name="Normal 3 2 2 2 2 2 2 2 9" xfId="29768"/>
    <cellStyle name="Normal 3 2 2 2 2 2 2 3" xfId="824"/>
    <cellStyle name="Normal 3 2 2 2 2 2 2 3 2" xfId="1273"/>
    <cellStyle name="Normal 3 2 2 2 2 2 2 3 2 2" xfId="2256"/>
    <cellStyle name="Normal 3 2 2 2 2 2 2 3 2 2 2" xfId="4048"/>
    <cellStyle name="Normal 3 2 2 2 2 2 2 3 2 2 2 2" xfId="7707"/>
    <cellStyle name="Normal 3 2 2 2 2 2 2 3 2 2 2 2 2" xfId="14967"/>
    <cellStyle name="Normal 3 2 2 2 2 2 2 3 2 2 2 2 2 2" xfId="29345"/>
    <cellStyle name="Normal 3 2 2 2 2 2 2 3 2 2 2 2 2 2 2" xfId="58079"/>
    <cellStyle name="Normal 3 2 2 2 2 2 2 3 2 2 2 2 2 3" xfId="43755"/>
    <cellStyle name="Normal 3 2 2 2 2 2 2 3 2 2 2 2 3" xfId="22182"/>
    <cellStyle name="Normal 3 2 2 2 2 2 2 3 2 2 2 2 3 2" xfId="50917"/>
    <cellStyle name="Normal 3 2 2 2 2 2 2 3 2 2 2 2 4" xfId="36593"/>
    <cellStyle name="Normal 3 2 2 2 2 2 2 3 2 2 2 3" xfId="11380"/>
    <cellStyle name="Normal 3 2 2 2 2 2 2 3 2 2 2 3 2" xfId="25763"/>
    <cellStyle name="Normal 3 2 2 2 2 2 2 3 2 2 2 3 2 2" xfId="54498"/>
    <cellStyle name="Normal 3 2 2 2 2 2 2 3 2 2 2 3 3" xfId="40174"/>
    <cellStyle name="Normal 3 2 2 2 2 2 2 3 2 2 2 4" xfId="18600"/>
    <cellStyle name="Normal 3 2 2 2 2 2 2 3 2 2 2 4 2" xfId="47336"/>
    <cellStyle name="Normal 3 2 2 2 2 2 2 3 2 2 2 5" xfId="33012"/>
    <cellStyle name="Normal 3 2 2 2 2 2 2 3 2 2 3" xfId="5917"/>
    <cellStyle name="Normal 3 2 2 2 2 2 2 3 2 2 3 2" xfId="13177"/>
    <cellStyle name="Normal 3 2 2 2 2 2 2 3 2 2 3 2 2" xfId="27555"/>
    <cellStyle name="Normal 3 2 2 2 2 2 2 3 2 2 3 2 2 2" xfId="56289"/>
    <cellStyle name="Normal 3 2 2 2 2 2 2 3 2 2 3 2 3" xfId="41965"/>
    <cellStyle name="Normal 3 2 2 2 2 2 2 3 2 2 3 3" xfId="20392"/>
    <cellStyle name="Normal 3 2 2 2 2 2 2 3 2 2 3 3 2" xfId="49127"/>
    <cellStyle name="Normal 3 2 2 2 2 2 2 3 2 2 3 4" xfId="34803"/>
    <cellStyle name="Normal 3 2 2 2 2 2 2 3 2 2 4" xfId="9590"/>
    <cellStyle name="Normal 3 2 2 2 2 2 2 3 2 2 4 2" xfId="23973"/>
    <cellStyle name="Normal 3 2 2 2 2 2 2 3 2 2 4 2 2" xfId="52708"/>
    <cellStyle name="Normal 3 2 2 2 2 2 2 3 2 2 4 3" xfId="38384"/>
    <cellStyle name="Normal 3 2 2 2 2 2 2 3 2 2 5" xfId="16810"/>
    <cellStyle name="Normal 3 2 2 2 2 2 2 3 2 2 5 2" xfId="45546"/>
    <cellStyle name="Normal 3 2 2 2 2 2 2 3 2 2 6" xfId="31222"/>
    <cellStyle name="Normal 3 2 2 2 2 2 2 3 2 3" xfId="3152"/>
    <cellStyle name="Normal 3 2 2 2 2 2 2 3 2 3 2" xfId="6812"/>
    <cellStyle name="Normal 3 2 2 2 2 2 2 3 2 3 2 2" xfId="14072"/>
    <cellStyle name="Normal 3 2 2 2 2 2 2 3 2 3 2 2 2" xfId="28450"/>
    <cellStyle name="Normal 3 2 2 2 2 2 2 3 2 3 2 2 2 2" xfId="57184"/>
    <cellStyle name="Normal 3 2 2 2 2 2 2 3 2 3 2 2 3" xfId="42860"/>
    <cellStyle name="Normal 3 2 2 2 2 2 2 3 2 3 2 3" xfId="21287"/>
    <cellStyle name="Normal 3 2 2 2 2 2 2 3 2 3 2 3 2" xfId="50022"/>
    <cellStyle name="Normal 3 2 2 2 2 2 2 3 2 3 2 4" xfId="35698"/>
    <cellStyle name="Normal 3 2 2 2 2 2 2 3 2 3 3" xfId="10485"/>
    <cellStyle name="Normal 3 2 2 2 2 2 2 3 2 3 3 2" xfId="24868"/>
    <cellStyle name="Normal 3 2 2 2 2 2 2 3 2 3 3 2 2" xfId="53603"/>
    <cellStyle name="Normal 3 2 2 2 2 2 2 3 2 3 3 3" xfId="39279"/>
    <cellStyle name="Normal 3 2 2 2 2 2 2 3 2 3 4" xfId="17705"/>
    <cellStyle name="Normal 3 2 2 2 2 2 2 3 2 3 4 2" xfId="46441"/>
    <cellStyle name="Normal 3 2 2 2 2 2 2 3 2 3 5" xfId="32117"/>
    <cellStyle name="Normal 3 2 2 2 2 2 2 3 2 4" xfId="5017"/>
    <cellStyle name="Normal 3 2 2 2 2 2 2 3 2 4 2" xfId="12282"/>
    <cellStyle name="Normal 3 2 2 2 2 2 2 3 2 4 2 2" xfId="26660"/>
    <cellStyle name="Normal 3 2 2 2 2 2 2 3 2 4 2 2 2" xfId="55394"/>
    <cellStyle name="Normal 3 2 2 2 2 2 2 3 2 4 2 3" xfId="41070"/>
    <cellStyle name="Normal 3 2 2 2 2 2 2 3 2 4 3" xfId="19497"/>
    <cellStyle name="Normal 3 2 2 2 2 2 2 3 2 4 3 2" xfId="48232"/>
    <cellStyle name="Normal 3 2 2 2 2 2 2 3 2 4 4" xfId="33908"/>
    <cellStyle name="Normal 3 2 2 2 2 2 2 3 2 5" xfId="8689"/>
    <cellStyle name="Normal 3 2 2 2 2 2 2 3 2 5 2" xfId="23078"/>
    <cellStyle name="Normal 3 2 2 2 2 2 2 3 2 5 2 2" xfId="51813"/>
    <cellStyle name="Normal 3 2 2 2 2 2 2 3 2 5 3" xfId="37489"/>
    <cellStyle name="Normal 3 2 2 2 2 2 2 3 2 6" xfId="15915"/>
    <cellStyle name="Normal 3 2 2 2 2 2 2 3 2 6 2" xfId="44651"/>
    <cellStyle name="Normal 3 2 2 2 2 2 2 3 2 7" xfId="30327"/>
    <cellStyle name="Normal 3 2 2 2 2 2 2 3 3" xfId="1809"/>
    <cellStyle name="Normal 3 2 2 2 2 2 2 3 3 2" xfId="3601"/>
    <cellStyle name="Normal 3 2 2 2 2 2 2 3 3 2 2" xfId="7260"/>
    <cellStyle name="Normal 3 2 2 2 2 2 2 3 3 2 2 2" xfId="14520"/>
    <cellStyle name="Normal 3 2 2 2 2 2 2 3 3 2 2 2 2" xfId="28898"/>
    <cellStyle name="Normal 3 2 2 2 2 2 2 3 3 2 2 2 2 2" xfId="57632"/>
    <cellStyle name="Normal 3 2 2 2 2 2 2 3 3 2 2 2 3" xfId="43308"/>
    <cellStyle name="Normal 3 2 2 2 2 2 2 3 3 2 2 3" xfId="21735"/>
    <cellStyle name="Normal 3 2 2 2 2 2 2 3 3 2 2 3 2" xfId="50470"/>
    <cellStyle name="Normal 3 2 2 2 2 2 2 3 3 2 2 4" xfId="36146"/>
    <cellStyle name="Normal 3 2 2 2 2 2 2 3 3 2 3" xfId="10933"/>
    <cellStyle name="Normal 3 2 2 2 2 2 2 3 3 2 3 2" xfId="25316"/>
    <cellStyle name="Normal 3 2 2 2 2 2 2 3 3 2 3 2 2" xfId="54051"/>
    <cellStyle name="Normal 3 2 2 2 2 2 2 3 3 2 3 3" xfId="39727"/>
    <cellStyle name="Normal 3 2 2 2 2 2 2 3 3 2 4" xfId="18153"/>
    <cellStyle name="Normal 3 2 2 2 2 2 2 3 3 2 4 2" xfId="46889"/>
    <cellStyle name="Normal 3 2 2 2 2 2 2 3 3 2 5" xfId="32565"/>
    <cellStyle name="Normal 3 2 2 2 2 2 2 3 3 3" xfId="5470"/>
    <cellStyle name="Normal 3 2 2 2 2 2 2 3 3 3 2" xfId="12730"/>
    <cellStyle name="Normal 3 2 2 2 2 2 2 3 3 3 2 2" xfId="27108"/>
    <cellStyle name="Normal 3 2 2 2 2 2 2 3 3 3 2 2 2" xfId="55842"/>
    <cellStyle name="Normal 3 2 2 2 2 2 2 3 3 3 2 3" xfId="41518"/>
    <cellStyle name="Normal 3 2 2 2 2 2 2 3 3 3 3" xfId="19945"/>
    <cellStyle name="Normal 3 2 2 2 2 2 2 3 3 3 3 2" xfId="48680"/>
    <cellStyle name="Normal 3 2 2 2 2 2 2 3 3 3 4" xfId="34356"/>
    <cellStyle name="Normal 3 2 2 2 2 2 2 3 3 4" xfId="9143"/>
    <cellStyle name="Normal 3 2 2 2 2 2 2 3 3 4 2" xfId="23526"/>
    <cellStyle name="Normal 3 2 2 2 2 2 2 3 3 4 2 2" xfId="52261"/>
    <cellStyle name="Normal 3 2 2 2 2 2 2 3 3 4 3" xfId="37937"/>
    <cellStyle name="Normal 3 2 2 2 2 2 2 3 3 5" xfId="16363"/>
    <cellStyle name="Normal 3 2 2 2 2 2 2 3 3 5 2" xfId="45099"/>
    <cellStyle name="Normal 3 2 2 2 2 2 2 3 3 6" xfId="30775"/>
    <cellStyle name="Normal 3 2 2 2 2 2 2 3 4" xfId="2705"/>
    <cellStyle name="Normal 3 2 2 2 2 2 2 3 4 2" xfId="6365"/>
    <cellStyle name="Normal 3 2 2 2 2 2 2 3 4 2 2" xfId="13625"/>
    <cellStyle name="Normal 3 2 2 2 2 2 2 3 4 2 2 2" xfId="28003"/>
    <cellStyle name="Normal 3 2 2 2 2 2 2 3 4 2 2 2 2" xfId="56737"/>
    <cellStyle name="Normal 3 2 2 2 2 2 2 3 4 2 2 3" xfId="42413"/>
    <cellStyle name="Normal 3 2 2 2 2 2 2 3 4 2 3" xfId="20840"/>
    <cellStyle name="Normal 3 2 2 2 2 2 2 3 4 2 3 2" xfId="49575"/>
    <cellStyle name="Normal 3 2 2 2 2 2 2 3 4 2 4" xfId="35251"/>
    <cellStyle name="Normal 3 2 2 2 2 2 2 3 4 3" xfId="10038"/>
    <cellStyle name="Normal 3 2 2 2 2 2 2 3 4 3 2" xfId="24421"/>
    <cellStyle name="Normal 3 2 2 2 2 2 2 3 4 3 2 2" xfId="53156"/>
    <cellStyle name="Normal 3 2 2 2 2 2 2 3 4 3 3" xfId="38832"/>
    <cellStyle name="Normal 3 2 2 2 2 2 2 3 4 4" xfId="17258"/>
    <cellStyle name="Normal 3 2 2 2 2 2 2 3 4 4 2" xfId="45994"/>
    <cellStyle name="Normal 3 2 2 2 2 2 2 3 4 5" xfId="31670"/>
    <cellStyle name="Normal 3 2 2 2 2 2 2 3 5" xfId="4569"/>
    <cellStyle name="Normal 3 2 2 2 2 2 2 3 5 2" xfId="11835"/>
    <cellStyle name="Normal 3 2 2 2 2 2 2 3 5 2 2" xfId="26213"/>
    <cellStyle name="Normal 3 2 2 2 2 2 2 3 5 2 2 2" xfId="54947"/>
    <cellStyle name="Normal 3 2 2 2 2 2 2 3 5 2 3" xfId="40623"/>
    <cellStyle name="Normal 3 2 2 2 2 2 2 3 5 3" xfId="19050"/>
    <cellStyle name="Normal 3 2 2 2 2 2 2 3 5 3 2" xfId="47785"/>
    <cellStyle name="Normal 3 2 2 2 2 2 2 3 5 4" xfId="33461"/>
    <cellStyle name="Normal 3 2 2 2 2 2 2 3 6" xfId="8242"/>
    <cellStyle name="Normal 3 2 2 2 2 2 2 3 6 2" xfId="22631"/>
    <cellStyle name="Normal 3 2 2 2 2 2 2 3 6 2 2" xfId="51366"/>
    <cellStyle name="Normal 3 2 2 2 2 2 2 3 6 3" xfId="37042"/>
    <cellStyle name="Normal 3 2 2 2 2 2 2 3 7" xfId="15468"/>
    <cellStyle name="Normal 3 2 2 2 2 2 2 3 7 2" xfId="44204"/>
    <cellStyle name="Normal 3 2 2 2 2 2 2 3 8" xfId="29880"/>
    <cellStyle name="Normal 3 2 2 2 2 2 2 4" xfId="1049"/>
    <cellStyle name="Normal 3 2 2 2 2 2 2 4 2" xfId="2032"/>
    <cellStyle name="Normal 3 2 2 2 2 2 2 4 2 2" xfId="3824"/>
    <cellStyle name="Normal 3 2 2 2 2 2 2 4 2 2 2" xfId="7483"/>
    <cellStyle name="Normal 3 2 2 2 2 2 2 4 2 2 2 2" xfId="14743"/>
    <cellStyle name="Normal 3 2 2 2 2 2 2 4 2 2 2 2 2" xfId="29121"/>
    <cellStyle name="Normal 3 2 2 2 2 2 2 4 2 2 2 2 2 2" xfId="57855"/>
    <cellStyle name="Normal 3 2 2 2 2 2 2 4 2 2 2 2 3" xfId="43531"/>
    <cellStyle name="Normal 3 2 2 2 2 2 2 4 2 2 2 3" xfId="21958"/>
    <cellStyle name="Normal 3 2 2 2 2 2 2 4 2 2 2 3 2" xfId="50693"/>
    <cellStyle name="Normal 3 2 2 2 2 2 2 4 2 2 2 4" xfId="36369"/>
    <cellStyle name="Normal 3 2 2 2 2 2 2 4 2 2 3" xfId="11156"/>
    <cellStyle name="Normal 3 2 2 2 2 2 2 4 2 2 3 2" xfId="25539"/>
    <cellStyle name="Normal 3 2 2 2 2 2 2 4 2 2 3 2 2" xfId="54274"/>
    <cellStyle name="Normal 3 2 2 2 2 2 2 4 2 2 3 3" xfId="39950"/>
    <cellStyle name="Normal 3 2 2 2 2 2 2 4 2 2 4" xfId="18376"/>
    <cellStyle name="Normal 3 2 2 2 2 2 2 4 2 2 4 2" xfId="47112"/>
    <cellStyle name="Normal 3 2 2 2 2 2 2 4 2 2 5" xfId="32788"/>
    <cellStyle name="Normal 3 2 2 2 2 2 2 4 2 3" xfId="5693"/>
    <cellStyle name="Normal 3 2 2 2 2 2 2 4 2 3 2" xfId="12953"/>
    <cellStyle name="Normal 3 2 2 2 2 2 2 4 2 3 2 2" xfId="27331"/>
    <cellStyle name="Normal 3 2 2 2 2 2 2 4 2 3 2 2 2" xfId="56065"/>
    <cellStyle name="Normal 3 2 2 2 2 2 2 4 2 3 2 3" xfId="41741"/>
    <cellStyle name="Normal 3 2 2 2 2 2 2 4 2 3 3" xfId="20168"/>
    <cellStyle name="Normal 3 2 2 2 2 2 2 4 2 3 3 2" xfId="48903"/>
    <cellStyle name="Normal 3 2 2 2 2 2 2 4 2 3 4" xfId="34579"/>
    <cellStyle name="Normal 3 2 2 2 2 2 2 4 2 4" xfId="9366"/>
    <cellStyle name="Normal 3 2 2 2 2 2 2 4 2 4 2" xfId="23749"/>
    <cellStyle name="Normal 3 2 2 2 2 2 2 4 2 4 2 2" xfId="52484"/>
    <cellStyle name="Normal 3 2 2 2 2 2 2 4 2 4 3" xfId="38160"/>
    <cellStyle name="Normal 3 2 2 2 2 2 2 4 2 5" xfId="16586"/>
    <cellStyle name="Normal 3 2 2 2 2 2 2 4 2 5 2" xfId="45322"/>
    <cellStyle name="Normal 3 2 2 2 2 2 2 4 2 6" xfId="30998"/>
    <cellStyle name="Normal 3 2 2 2 2 2 2 4 3" xfId="2928"/>
    <cellStyle name="Normal 3 2 2 2 2 2 2 4 3 2" xfId="6588"/>
    <cellStyle name="Normal 3 2 2 2 2 2 2 4 3 2 2" xfId="13848"/>
    <cellStyle name="Normal 3 2 2 2 2 2 2 4 3 2 2 2" xfId="28226"/>
    <cellStyle name="Normal 3 2 2 2 2 2 2 4 3 2 2 2 2" xfId="56960"/>
    <cellStyle name="Normal 3 2 2 2 2 2 2 4 3 2 2 3" xfId="42636"/>
    <cellStyle name="Normal 3 2 2 2 2 2 2 4 3 2 3" xfId="21063"/>
    <cellStyle name="Normal 3 2 2 2 2 2 2 4 3 2 3 2" xfId="49798"/>
    <cellStyle name="Normal 3 2 2 2 2 2 2 4 3 2 4" xfId="35474"/>
    <cellStyle name="Normal 3 2 2 2 2 2 2 4 3 3" xfId="10261"/>
    <cellStyle name="Normal 3 2 2 2 2 2 2 4 3 3 2" xfId="24644"/>
    <cellStyle name="Normal 3 2 2 2 2 2 2 4 3 3 2 2" xfId="53379"/>
    <cellStyle name="Normal 3 2 2 2 2 2 2 4 3 3 3" xfId="39055"/>
    <cellStyle name="Normal 3 2 2 2 2 2 2 4 3 4" xfId="17481"/>
    <cellStyle name="Normal 3 2 2 2 2 2 2 4 3 4 2" xfId="46217"/>
    <cellStyle name="Normal 3 2 2 2 2 2 2 4 3 5" xfId="31893"/>
    <cellStyle name="Normal 3 2 2 2 2 2 2 4 4" xfId="4793"/>
    <cellStyle name="Normal 3 2 2 2 2 2 2 4 4 2" xfId="12058"/>
    <cellStyle name="Normal 3 2 2 2 2 2 2 4 4 2 2" xfId="26436"/>
    <cellStyle name="Normal 3 2 2 2 2 2 2 4 4 2 2 2" xfId="55170"/>
    <cellStyle name="Normal 3 2 2 2 2 2 2 4 4 2 3" xfId="40846"/>
    <cellStyle name="Normal 3 2 2 2 2 2 2 4 4 3" xfId="19273"/>
    <cellStyle name="Normal 3 2 2 2 2 2 2 4 4 3 2" xfId="48008"/>
    <cellStyle name="Normal 3 2 2 2 2 2 2 4 4 4" xfId="33684"/>
    <cellStyle name="Normal 3 2 2 2 2 2 2 4 5" xfId="8465"/>
    <cellStyle name="Normal 3 2 2 2 2 2 2 4 5 2" xfId="22854"/>
    <cellStyle name="Normal 3 2 2 2 2 2 2 4 5 2 2" xfId="51589"/>
    <cellStyle name="Normal 3 2 2 2 2 2 2 4 5 3" xfId="37265"/>
    <cellStyle name="Normal 3 2 2 2 2 2 2 4 6" xfId="15691"/>
    <cellStyle name="Normal 3 2 2 2 2 2 2 4 6 2" xfId="44427"/>
    <cellStyle name="Normal 3 2 2 2 2 2 2 4 7" xfId="30103"/>
    <cellStyle name="Normal 3 2 2 2 2 2 2 5" xfId="1573"/>
    <cellStyle name="Normal 3 2 2 2 2 2 2 5 2" xfId="3377"/>
    <cellStyle name="Normal 3 2 2 2 2 2 2 5 2 2" xfId="7036"/>
    <cellStyle name="Normal 3 2 2 2 2 2 2 5 2 2 2" xfId="14296"/>
    <cellStyle name="Normal 3 2 2 2 2 2 2 5 2 2 2 2" xfId="28674"/>
    <cellStyle name="Normal 3 2 2 2 2 2 2 5 2 2 2 2 2" xfId="57408"/>
    <cellStyle name="Normal 3 2 2 2 2 2 2 5 2 2 2 3" xfId="43084"/>
    <cellStyle name="Normal 3 2 2 2 2 2 2 5 2 2 3" xfId="21511"/>
    <cellStyle name="Normal 3 2 2 2 2 2 2 5 2 2 3 2" xfId="50246"/>
    <cellStyle name="Normal 3 2 2 2 2 2 2 5 2 2 4" xfId="35922"/>
    <cellStyle name="Normal 3 2 2 2 2 2 2 5 2 3" xfId="10709"/>
    <cellStyle name="Normal 3 2 2 2 2 2 2 5 2 3 2" xfId="25092"/>
    <cellStyle name="Normal 3 2 2 2 2 2 2 5 2 3 2 2" xfId="53827"/>
    <cellStyle name="Normal 3 2 2 2 2 2 2 5 2 3 3" xfId="39503"/>
    <cellStyle name="Normal 3 2 2 2 2 2 2 5 2 4" xfId="17929"/>
    <cellStyle name="Normal 3 2 2 2 2 2 2 5 2 4 2" xfId="46665"/>
    <cellStyle name="Normal 3 2 2 2 2 2 2 5 2 5" xfId="32341"/>
    <cellStyle name="Normal 3 2 2 2 2 2 2 5 3" xfId="5246"/>
    <cellStyle name="Normal 3 2 2 2 2 2 2 5 3 2" xfId="12506"/>
    <cellStyle name="Normal 3 2 2 2 2 2 2 5 3 2 2" xfId="26884"/>
    <cellStyle name="Normal 3 2 2 2 2 2 2 5 3 2 2 2" xfId="55618"/>
    <cellStyle name="Normal 3 2 2 2 2 2 2 5 3 2 3" xfId="41294"/>
    <cellStyle name="Normal 3 2 2 2 2 2 2 5 3 3" xfId="19721"/>
    <cellStyle name="Normal 3 2 2 2 2 2 2 5 3 3 2" xfId="48456"/>
    <cellStyle name="Normal 3 2 2 2 2 2 2 5 3 4" xfId="34132"/>
    <cellStyle name="Normal 3 2 2 2 2 2 2 5 4" xfId="8919"/>
    <cellStyle name="Normal 3 2 2 2 2 2 2 5 4 2" xfId="23302"/>
    <cellStyle name="Normal 3 2 2 2 2 2 2 5 4 2 2" xfId="52037"/>
    <cellStyle name="Normal 3 2 2 2 2 2 2 5 4 3" xfId="37713"/>
    <cellStyle name="Normal 3 2 2 2 2 2 2 5 5" xfId="16139"/>
    <cellStyle name="Normal 3 2 2 2 2 2 2 5 5 2" xfId="44875"/>
    <cellStyle name="Normal 3 2 2 2 2 2 2 5 6" xfId="30551"/>
    <cellStyle name="Normal 3 2 2 2 2 2 2 6" xfId="2481"/>
    <cellStyle name="Normal 3 2 2 2 2 2 2 6 2" xfId="6141"/>
    <cellStyle name="Normal 3 2 2 2 2 2 2 6 2 2" xfId="13401"/>
    <cellStyle name="Normal 3 2 2 2 2 2 2 6 2 2 2" xfId="27779"/>
    <cellStyle name="Normal 3 2 2 2 2 2 2 6 2 2 2 2" xfId="56513"/>
    <cellStyle name="Normal 3 2 2 2 2 2 2 6 2 2 3" xfId="42189"/>
    <cellStyle name="Normal 3 2 2 2 2 2 2 6 2 3" xfId="20616"/>
    <cellStyle name="Normal 3 2 2 2 2 2 2 6 2 3 2" xfId="49351"/>
    <cellStyle name="Normal 3 2 2 2 2 2 2 6 2 4" xfId="35027"/>
    <cellStyle name="Normal 3 2 2 2 2 2 2 6 3" xfId="9814"/>
    <cellStyle name="Normal 3 2 2 2 2 2 2 6 3 2" xfId="24197"/>
    <cellStyle name="Normal 3 2 2 2 2 2 2 6 3 2 2" xfId="52932"/>
    <cellStyle name="Normal 3 2 2 2 2 2 2 6 3 3" xfId="38608"/>
    <cellStyle name="Normal 3 2 2 2 2 2 2 6 4" xfId="17034"/>
    <cellStyle name="Normal 3 2 2 2 2 2 2 6 4 2" xfId="45770"/>
    <cellStyle name="Normal 3 2 2 2 2 2 2 6 5" xfId="31446"/>
    <cellStyle name="Normal 3 2 2 2 2 2 2 7" xfId="4340"/>
    <cellStyle name="Normal 3 2 2 2 2 2 2 7 2" xfId="11610"/>
    <cellStyle name="Normal 3 2 2 2 2 2 2 7 2 2" xfId="25989"/>
    <cellStyle name="Normal 3 2 2 2 2 2 2 7 2 2 2" xfId="54723"/>
    <cellStyle name="Normal 3 2 2 2 2 2 2 7 2 3" xfId="40399"/>
    <cellStyle name="Normal 3 2 2 2 2 2 2 7 3" xfId="18826"/>
    <cellStyle name="Normal 3 2 2 2 2 2 2 7 3 2" xfId="47561"/>
    <cellStyle name="Normal 3 2 2 2 2 2 2 7 4" xfId="33237"/>
    <cellStyle name="Normal 3 2 2 2 2 2 2 8" xfId="8009"/>
    <cellStyle name="Normal 3 2 2 2 2 2 2 8 2" xfId="22407"/>
    <cellStyle name="Normal 3 2 2 2 2 2 2 8 2 2" xfId="51142"/>
    <cellStyle name="Normal 3 2 2 2 2 2 2 8 3" xfId="36818"/>
    <cellStyle name="Normal 3 2 2 2 2 2 2 9" xfId="15244"/>
    <cellStyle name="Normal 3 2 2 2 2 2 2 9 2" xfId="43980"/>
    <cellStyle name="Normal 3 2 2 2 2 2 3" xfId="605"/>
    <cellStyle name="Normal 3 2 2 2 2 2 3 2" xfId="882"/>
    <cellStyle name="Normal 3 2 2 2 2 2 3 2 2" xfId="1329"/>
    <cellStyle name="Normal 3 2 2 2 2 2 3 2 2 2" xfId="2312"/>
    <cellStyle name="Normal 3 2 2 2 2 2 3 2 2 2 2" xfId="4104"/>
    <cellStyle name="Normal 3 2 2 2 2 2 3 2 2 2 2 2" xfId="7763"/>
    <cellStyle name="Normal 3 2 2 2 2 2 3 2 2 2 2 2 2" xfId="15023"/>
    <cellStyle name="Normal 3 2 2 2 2 2 3 2 2 2 2 2 2 2" xfId="29401"/>
    <cellStyle name="Normal 3 2 2 2 2 2 3 2 2 2 2 2 2 2 2" xfId="58135"/>
    <cellStyle name="Normal 3 2 2 2 2 2 3 2 2 2 2 2 2 3" xfId="43811"/>
    <cellStyle name="Normal 3 2 2 2 2 2 3 2 2 2 2 2 3" xfId="22238"/>
    <cellStyle name="Normal 3 2 2 2 2 2 3 2 2 2 2 2 3 2" xfId="50973"/>
    <cellStyle name="Normal 3 2 2 2 2 2 3 2 2 2 2 2 4" xfId="36649"/>
    <cellStyle name="Normal 3 2 2 2 2 2 3 2 2 2 2 3" xfId="11436"/>
    <cellStyle name="Normal 3 2 2 2 2 2 3 2 2 2 2 3 2" xfId="25819"/>
    <cellStyle name="Normal 3 2 2 2 2 2 3 2 2 2 2 3 2 2" xfId="54554"/>
    <cellStyle name="Normal 3 2 2 2 2 2 3 2 2 2 2 3 3" xfId="40230"/>
    <cellStyle name="Normal 3 2 2 2 2 2 3 2 2 2 2 4" xfId="18656"/>
    <cellStyle name="Normal 3 2 2 2 2 2 3 2 2 2 2 4 2" xfId="47392"/>
    <cellStyle name="Normal 3 2 2 2 2 2 3 2 2 2 2 5" xfId="33068"/>
    <cellStyle name="Normal 3 2 2 2 2 2 3 2 2 2 3" xfId="5973"/>
    <cellStyle name="Normal 3 2 2 2 2 2 3 2 2 2 3 2" xfId="13233"/>
    <cellStyle name="Normal 3 2 2 2 2 2 3 2 2 2 3 2 2" xfId="27611"/>
    <cellStyle name="Normal 3 2 2 2 2 2 3 2 2 2 3 2 2 2" xfId="56345"/>
    <cellStyle name="Normal 3 2 2 2 2 2 3 2 2 2 3 2 3" xfId="42021"/>
    <cellStyle name="Normal 3 2 2 2 2 2 3 2 2 2 3 3" xfId="20448"/>
    <cellStyle name="Normal 3 2 2 2 2 2 3 2 2 2 3 3 2" xfId="49183"/>
    <cellStyle name="Normal 3 2 2 2 2 2 3 2 2 2 3 4" xfId="34859"/>
    <cellStyle name="Normal 3 2 2 2 2 2 3 2 2 2 4" xfId="9646"/>
    <cellStyle name="Normal 3 2 2 2 2 2 3 2 2 2 4 2" xfId="24029"/>
    <cellStyle name="Normal 3 2 2 2 2 2 3 2 2 2 4 2 2" xfId="52764"/>
    <cellStyle name="Normal 3 2 2 2 2 2 3 2 2 2 4 3" xfId="38440"/>
    <cellStyle name="Normal 3 2 2 2 2 2 3 2 2 2 5" xfId="16866"/>
    <cellStyle name="Normal 3 2 2 2 2 2 3 2 2 2 5 2" xfId="45602"/>
    <cellStyle name="Normal 3 2 2 2 2 2 3 2 2 2 6" xfId="31278"/>
    <cellStyle name="Normal 3 2 2 2 2 2 3 2 2 3" xfId="3208"/>
    <cellStyle name="Normal 3 2 2 2 2 2 3 2 2 3 2" xfId="6868"/>
    <cellStyle name="Normal 3 2 2 2 2 2 3 2 2 3 2 2" xfId="14128"/>
    <cellStyle name="Normal 3 2 2 2 2 2 3 2 2 3 2 2 2" xfId="28506"/>
    <cellStyle name="Normal 3 2 2 2 2 2 3 2 2 3 2 2 2 2" xfId="57240"/>
    <cellStyle name="Normal 3 2 2 2 2 2 3 2 2 3 2 2 3" xfId="42916"/>
    <cellStyle name="Normal 3 2 2 2 2 2 3 2 2 3 2 3" xfId="21343"/>
    <cellStyle name="Normal 3 2 2 2 2 2 3 2 2 3 2 3 2" xfId="50078"/>
    <cellStyle name="Normal 3 2 2 2 2 2 3 2 2 3 2 4" xfId="35754"/>
    <cellStyle name="Normal 3 2 2 2 2 2 3 2 2 3 3" xfId="10541"/>
    <cellStyle name="Normal 3 2 2 2 2 2 3 2 2 3 3 2" xfId="24924"/>
    <cellStyle name="Normal 3 2 2 2 2 2 3 2 2 3 3 2 2" xfId="53659"/>
    <cellStyle name="Normal 3 2 2 2 2 2 3 2 2 3 3 3" xfId="39335"/>
    <cellStyle name="Normal 3 2 2 2 2 2 3 2 2 3 4" xfId="17761"/>
    <cellStyle name="Normal 3 2 2 2 2 2 3 2 2 3 4 2" xfId="46497"/>
    <cellStyle name="Normal 3 2 2 2 2 2 3 2 2 3 5" xfId="32173"/>
    <cellStyle name="Normal 3 2 2 2 2 2 3 2 2 4" xfId="5073"/>
    <cellStyle name="Normal 3 2 2 2 2 2 3 2 2 4 2" xfId="12338"/>
    <cellStyle name="Normal 3 2 2 2 2 2 3 2 2 4 2 2" xfId="26716"/>
    <cellStyle name="Normal 3 2 2 2 2 2 3 2 2 4 2 2 2" xfId="55450"/>
    <cellStyle name="Normal 3 2 2 2 2 2 3 2 2 4 2 3" xfId="41126"/>
    <cellStyle name="Normal 3 2 2 2 2 2 3 2 2 4 3" xfId="19553"/>
    <cellStyle name="Normal 3 2 2 2 2 2 3 2 2 4 3 2" xfId="48288"/>
    <cellStyle name="Normal 3 2 2 2 2 2 3 2 2 4 4" xfId="33964"/>
    <cellStyle name="Normal 3 2 2 2 2 2 3 2 2 5" xfId="8745"/>
    <cellStyle name="Normal 3 2 2 2 2 2 3 2 2 5 2" xfId="23134"/>
    <cellStyle name="Normal 3 2 2 2 2 2 3 2 2 5 2 2" xfId="51869"/>
    <cellStyle name="Normal 3 2 2 2 2 2 3 2 2 5 3" xfId="37545"/>
    <cellStyle name="Normal 3 2 2 2 2 2 3 2 2 6" xfId="15971"/>
    <cellStyle name="Normal 3 2 2 2 2 2 3 2 2 6 2" xfId="44707"/>
    <cellStyle name="Normal 3 2 2 2 2 2 3 2 2 7" xfId="30383"/>
    <cellStyle name="Normal 3 2 2 2 2 2 3 2 3" xfId="1865"/>
    <cellStyle name="Normal 3 2 2 2 2 2 3 2 3 2" xfId="3657"/>
    <cellStyle name="Normal 3 2 2 2 2 2 3 2 3 2 2" xfId="7316"/>
    <cellStyle name="Normal 3 2 2 2 2 2 3 2 3 2 2 2" xfId="14576"/>
    <cellStyle name="Normal 3 2 2 2 2 2 3 2 3 2 2 2 2" xfId="28954"/>
    <cellStyle name="Normal 3 2 2 2 2 2 3 2 3 2 2 2 2 2" xfId="57688"/>
    <cellStyle name="Normal 3 2 2 2 2 2 3 2 3 2 2 2 3" xfId="43364"/>
    <cellStyle name="Normal 3 2 2 2 2 2 3 2 3 2 2 3" xfId="21791"/>
    <cellStyle name="Normal 3 2 2 2 2 2 3 2 3 2 2 3 2" xfId="50526"/>
    <cellStyle name="Normal 3 2 2 2 2 2 3 2 3 2 2 4" xfId="36202"/>
    <cellStyle name="Normal 3 2 2 2 2 2 3 2 3 2 3" xfId="10989"/>
    <cellStyle name="Normal 3 2 2 2 2 2 3 2 3 2 3 2" xfId="25372"/>
    <cellStyle name="Normal 3 2 2 2 2 2 3 2 3 2 3 2 2" xfId="54107"/>
    <cellStyle name="Normal 3 2 2 2 2 2 3 2 3 2 3 3" xfId="39783"/>
    <cellStyle name="Normal 3 2 2 2 2 2 3 2 3 2 4" xfId="18209"/>
    <cellStyle name="Normal 3 2 2 2 2 2 3 2 3 2 4 2" xfId="46945"/>
    <cellStyle name="Normal 3 2 2 2 2 2 3 2 3 2 5" xfId="32621"/>
    <cellStyle name="Normal 3 2 2 2 2 2 3 2 3 3" xfId="5526"/>
    <cellStyle name="Normal 3 2 2 2 2 2 3 2 3 3 2" xfId="12786"/>
    <cellStyle name="Normal 3 2 2 2 2 2 3 2 3 3 2 2" xfId="27164"/>
    <cellStyle name="Normal 3 2 2 2 2 2 3 2 3 3 2 2 2" xfId="55898"/>
    <cellStyle name="Normal 3 2 2 2 2 2 3 2 3 3 2 3" xfId="41574"/>
    <cellStyle name="Normal 3 2 2 2 2 2 3 2 3 3 3" xfId="20001"/>
    <cellStyle name="Normal 3 2 2 2 2 2 3 2 3 3 3 2" xfId="48736"/>
    <cellStyle name="Normal 3 2 2 2 2 2 3 2 3 3 4" xfId="34412"/>
    <cellStyle name="Normal 3 2 2 2 2 2 3 2 3 4" xfId="9199"/>
    <cellStyle name="Normal 3 2 2 2 2 2 3 2 3 4 2" xfId="23582"/>
    <cellStyle name="Normal 3 2 2 2 2 2 3 2 3 4 2 2" xfId="52317"/>
    <cellStyle name="Normal 3 2 2 2 2 2 3 2 3 4 3" xfId="37993"/>
    <cellStyle name="Normal 3 2 2 2 2 2 3 2 3 5" xfId="16419"/>
    <cellStyle name="Normal 3 2 2 2 2 2 3 2 3 5 2" xfId="45155"/>
    <cellStyle name="Normal 3 2 2 2 2 2 3 2 3 6" xfId="30831"/>
    <cellStyle name="Normal 3 2 2 2 2 2 3 2 4" xfId="2761"/>
    <cellStyle name="Normal 3 2 2 2 2 2 3 2 4 2" xfId="6421"/>
    <cellStyle name="Normal 3 2 2 2 2 2 3 2 4 2 2" xfId="13681"/>
    <cellStyle name="Normal 3 2 2 2 2 2 3 2 4 2 2 2" xfId="28059"/>
    <cellStyle name="Normal 3 2 2 2 2 2 3 2 4 2 2 2 2" xfId="56793"/>
    <cellStyle name="Normal 3 2 2 2 2 2 3 2 4 2 2 3" xfId="42469"/>
    <cellStyle name="Normal 3 2 2 2 2 2 3 2 4 2 3" xfId="20896"/>
    <cellStyle name="Normal 3 2 2 2 2 2 3 2 4 2 3 2" xfId="49631"/>
    <cellStyle name="Normal 3 2 2 2 2 2 3 2 4 2 4" xfId="35307"/>
    <cellStyle name="Normal 3 2 2 2 2 2 3 2 4 3" xfId="10094"/>
    <cellStyle name="Normal 3 2 2 2 2 2 3 2 4 3 2" xfId="24477"/>
    <cellStyle name="Normal 3 2 2 2 2 2 3 2 4 3 2 2" xfId="53212"/>
    <cellStyle name="Normal 3 2 2 2 2 2 3 2 4 3 3" xfId="38888"/>
    <cellStyle name="Normal 3 2 2 2 2 2 3 2 4 4" xfId="17314"/>
    <cellStyle name="Normal 3 2 2 2 2 2 3 2 4 4 2" xfId="46050"/>
    <cellStyle name="Normal 3 2 2 2 2 2 3 2 4 5" xfId="31726"/>
    <cellStyle name="Normal 3 2 2 2 2 2 3 2 5" xfId="4626"/>
    <cellStyle name="Normal 3 2 2 2 2 2 3 2 5 2" xfId="11891"/>
    <cellStyle name="Normal 3 2 2 2 2 2 3 2 5 2 2" xfId="26269"/>
    <cellStyle name="Normal 3 2 2 2 2 2 3 2 5 2 2 2" xfId="55003"/>
    <cellStyle name="Normal 3 2 2 2 2 2 3 2 5 2 3" xfId="40679"/>
    <cellStyle name="Normal 3 2 2 2 2 2 3 2 5 3" xfId="19106"/>
    <cellStyle name="Normal 3 2 2 2 2 2 3 2 5 3 2" xfId="47841"/>
    <cellStyle name="Normal 3 2 2 2 2 2 3 2 5 4" xfId="33517"/>
    <cellStyle name="Normal 3 2 2 2 2 2 3 2 6" xfId="8298"/>
    <cellStyle name="Normal 3 2 2 2 2 2 3 2 6 2" xfId="22687"/>
    <cellStyle name="Normal 3 2 2 2 2 2 3 2 6 2 2" xfId="51422"/>
    <cellStyle name="Normal 3 2 2 2 2 2 3 2 6 3" xfId="37098"/>
    <cellStyle name="Normal 3 2 2 2 2 2 3 2 7" xfId="15524"/>
    <cellStyle name="Normal 3 2 2 2 2 2 3 2 7 2" xfId="44260"/>
    <cellStyle name="Normal 3 2 2 2 2 2 3 2 8" xfId="29936"/>
    <cellStyle name="Normal 3 2 2 2 2 2 3 3" xfId="1105"/>
    <cellStyle name="Normal 3 2 2 2 2 2 3 3 2" xfId="2088"/>
    <cellStyle name="Normal 3 2 2 2 2 2 3 3 2 2" xfId="3880"/>
    <cellStyle name="Normal 3 2 2 2 2 2 3 3 2 2 2" xfId="7539"/>
    <cellStyle name="Normal 3 2 2 2 2 2 3 3 2 2 2 2" xfId="14799"/>
    <cellStyle name="Normal 3 2 2 2 2 2 3 3 2 2 2 2 2" xfId="29177"/>
    <cellStyle name="Normal 3 2 2 2 2 2 3 3 2 2 2 2 2 2" xfId="57911"/>
    <cellStyle name="Normal 3 2 2 2 2 2 3 3 2 2 2 2 3" xfId="43587"/>
    <cellStyle name="Normal 3 2 2 2 2 2 3 3 2 2 2 3" xfId="22014"/>
    <cellStyle name="Normal 3 2 2 2 2 2 3 3 2 2 2 3 2" xfId="50749"/>
    <cellStyle name="Normal 3 2 2 2 2 2 3 3 2 2 2 4" xfId="36425"/>
    <cellStyle name="Normal 3 2 2 2 2 2 3 3 2 2 3" xfId="11212"/>
    <cellStyle name="Normal 3 2 2 2 2 2 3 3 2 2 3 2" xfId="25595"/>
    <cellStyle name="Normal 3 2 2 2 2 2 3 3 2 2 3 2 2" xfId="54330"/>
    <cellStyle name="Normal 3 2 2 2 2 2 3 3 2 2 3 3" xfId="40006"/>
    <cellStyle name="Normal 3 2 2 2 2 2 3 3 2 2 4" xfId="18432"/>
    <cellStyle name="Normal 3 2 2 2 2 2 3 3 2 2 4 2" xfId="47168"/>
    <cellStyle name="Normal 3 2 2 2 2 2 3 3 2 2 5" xfId="32844"/>
    <cellStyle name="Normal 3 2 2 2 2 2 3 3 2 3" xfId="5749"/>
    <cellStyle name="Normal 3 2 2 2 2 2 3 3 2 3 2" xfId="13009"/>
    <cellStyle name="Normal 3 2 2 2 2 2 3 3 2 3 2 2" xfId="27387"/>
    <cellStyle name="Normal 3 2 2 2 2 2 3 3 2 3 2 2 2" xfId="56121"/>
    <cellStyle name="Normal 3 2 2 2 2 2 3 3 2 3 2 3" xfId="41797"/>
    <cellStyle name="Normal 3 2 2 2 2 2 3 3 2 3 3" xfId="20224"/>
    <cellStyle name="Normal 3 2 2 2 2 2 3 3 2 3 3 2" xfId="48959"/>
    <cellStyle name="Normal 3 2 2 2 2 2 3 3 2 3 4" xfId="34635"/>
    <cellStyle name="Normal 3 2 2 2 2 2 3 3 2 4" xfId="9422"/>
    <cellStyle name="Normal 3 2 2 2 2 2 3 3 2 4 2" xfId="23805"/>
    <cellStyle name="Normal 3 2 2 2 2 2 3 3 2 4 2 2" xfId="52540"/>
    <cellStyle name="Normal 3 2 2 2 2 2 3 3 2 4 3" xfId="38216"/>
    <cellStyle name="Normal 3 2 2 2 2 2 3 3 2 5" xfId="16642"/>
    <cellStyle name="Normal 3 2 2 2 2 2 3 3 2 5 2" xfId="45378"/>
    <cellStyle name="Normal 3 2 2 2 2 2 3 3 2 6" xfId="31054"/>
    <cellStyle name="Normal 3 2 2 2 2 2 3 3 3" xfId="2984"/>
    <cellStyle name="Normal 3 2 2 2 2 2 3 3 3 2" xfId="6644"/>
    <cellStyle name="Normal 3 2 2 2 2 2 3 3 3 2 2" xfId="13904"/>
    <cellStyle name="Normal 3 2 2 2 2 2 3 3 3 2 2 2" xfId="28282"/>
    <cellStyle name="Normal 3 2 2 2 2 2 3 3 3 2 2 2 2" xfId="57016"/>
    <cellStyle name="Normal 3 2 2 2 2 2 3 3 3 2 2 3" xfId="42692"/>
    <cellStyle name="Normal 3 2 2 2 2 2 3 3 3 2 3" xfId="21119"/>
    <cellStyle name="Normal 3 2 2 2 2 2 3 3 3 2 3 2" xfId="49854"/>
    <cellStyle name="Normal 3 2 2 2 2 2 3 3 3 2 4" xfId="35530"/>
    <cellStyle name="Normal 3 2 2 2 2 2 3 3 3 3" xfId="10317"/>
    <cellStyle name="Normal 3 2 2 2 2 2 3 3 3 3 2" xfId="24700"/>
    <cellStyle name="Normal 3 2 2 2 2 2 3 3 3 3 2 2" xfId="53435"/>
    <cellStyle name="Normal 3 2 2 2 2 2 3 3 3 3 3" xfId="39111"/>
    <cellStyle name="Normal 3 2 2 2 2 2 3 3 3 4" xfId="17537"/>
    <cellStyle name="Normal 3 2 2 2 2 2 3 3 3 4 2" xfId="46273"/>
    <cellStyle name="Normal 3 2 2 2 2 2 3 3 3 5" xfId="31949"/>
    <cellStyle name="Normal 3 2 2 2 2 2 3 3 4" xfId="4849"/>
    <cellStyle name="Normal 3 2 2 2 2 2 3 3 4 2" xfId="12114"/>
    <cellStyle name="Normal 3 2 2 2 2 2 3 3 4 2 2" xfId="26492"/>
    <cellStyle name="Normal 3 2 2 2 2 2 3 3 4 2 2 2" xfId="55226"/>
    <cellStyle name="Normal 3 2 2 2 2 2 3 3 4 2 3" xfId="40902"/>
    <cellStyle name="Normal 3 2 2 2 2 2 3 3 4 3" xfId="19329"/>
    <cellStyle name="Normal 3 2 2 2 2 2 3 3 4 3 2" xfId="48064"/>
    <cellStyle name="Normal 3 2 2 2 2 2 3 3 4 4" xfId="33740"/>
    <cellStyle name="Normal 3 2 2 2 2 2 3 3 5" xfId="8521"/>
    <cellStyle name="Normal 3 2 2 2 2 2 3 3 5 2" xfId="22910"/>
    <cellStyle name="Normal 3 2 2 2 2 2 3 3 5 2 2" xfId="51645"/>
    <cellStyle name="Normal 3 2 2 2 2 2 3 3 5 3" xfId="37321"/>
    <cellStyle name="Normal 3 2 2 2 2 2 3 3 6" xfId="15747"/>
    <cellStyle name="Normal 3 2 2 2 2 2 3 3 6 2" xfId="44483"/>
    <cellStyle name="Normal 3 2 2 2 2 2 3 3 7" xfId="30159"/>
    <cellStyle name="Normal 3 2 2 2 2 2 3 4" xfId="1637"/>
    <cellStyle name="Normal 3 2 2 2 2 2 3 4 2" xfId="3433"/>
    <cellStyle name="Normal 3 2 2 2 2 2 3 4 2 2" xfId="7092"/>
    <cellStyle name="Normal 3 2 2 2 2 2 3 4 2 2 2" xfId="14352"/>
    <cellStyle name="Normal 3 2 2 2 2 2 3 4 2 2 2 2" xfId="28730"/>
    <cellStyle name="Normal 3 2 2 2 2 2 3 4 2 2 2 2 2" xfId="57464"/>
    <cellStyle name="Normal 3 2 2 2 2 2 3 4 2 2 2 3" xfId="43140"/>
    <cellStyle name="Normal 3 2 2 2 2 2 3 4 2 2 3" xfId="21567"/>
    <cellStyle name="Normal 3 2 2 2 2 2 3 4 2 2 3 2" xfId="50302"/>
    <cellStyle name="Normal 3 2 2 2 2 2 3 4 2 2 4" xfId="35978"/>
    <cellStyle name="Normal 3 2 2 2 2 2 3 4 2 3" xfId="10765"/>
    <cellStyle name="Normal 3 2 2 2 2 2 3 4 2 3 2" xfId="25148"/>
    <cellStyle name="Normal 3 2 2 2 2 2 3 4 2 3 2 2" xfId="53883"/>
    <cellStyle name="Normal 3 2 2 2 2 2 3 4 2 3 3" xfId="39559"/>
    <cellStyle name="Normal 3 2 2 2 2 2 3 4 2 4" xfId="17985"/>
    <cellStyle name="Normal 3 2 2 2 2 2 3 4 2 4 2" xfId="46721"/>
    <cellStyle name="Normal 3 2 2 2 2 2 3 4 2 5" xfId="32397"/>
    <cellStyle name="Normal 3 2 2 2 2 2 3 4 3" xfId="5302"/>
    <cellStyle name="Normal 3 2 2 2 2 2 3 4 3 2" xfId="12562"/>
    <cellStyle name="Normal 3 2 2 2 2 2 3 4 3 2 2" xfId="26940"/>
    <cellStyle name="Normal 3 2 2 2 2 2 3 4 3 2 2 2" xfId="55674"/>
    <cellStyle name="Normal 3 2 2 2 2 2 3 4 3 2 3" xfId="41350"/>
    <cellStyle name="Normal 3 2 2 2 2 2 3 4 3 3" xfId="19777"/>
    <cellStyle name="Normal 3 2 2 2 2 2 3 4 3 3 2" xfId="48512"/>
    <cellStyle name="Normal 3 2 2 2 2 2 3 4 3 4" xfId="34188"/>
    <cellStyle name="Normal 3 2 2 2 2 2 3 4 4" xfId="8975"/>
    <cellStyle name="Normal 3 2 2 2 2 2 3 4 4 2" xfId="23358"/>
    <cellStyle name="Normal 3 2 2 2 2 2 3 4 4 2 2" xfId="52093"/>
    <cellStyle name="Normal 3 2 2 2 2 2 3 4 4 3" xfId="37769"/>
    <cellStyle name="Normal 3 2 2 2 2 2 3 4 5" xfId="16195"/>
    <cellStyle name="Normal 3 2 2 2 2 2 3 4 5 2" xfId="44931"/>
    <cellStyle name="Normal 3 2 2 2 2 2 3 4 6" xfId="30607"/>
    <cellStyle name="Normal 3 2 2 2 2 2 3 5" xfId="2537"/>
    <cellStyle name="Normal 3 2 2 2 2 2 3 5 2" xfId="6197"/>
    <cellStyle name="Normal 3 2 2 2 2 2 3 5 2 2" xfId="13457"/>
    <cellStyle name="Normal 3 2 2 2 2 2 3 5 2 2 2" xfId="27835"/>
    <cellStyle name="Normal 3 2 2 2 2 2 3 5 2 2 2 2" xfId="56569"/>
    <cellStyle name="Normal 3 2 2 2 2 2 3 5 2 2 3" xfId="42245"/>
    <cellStyle name="Normal 3 2 2 2 2 2 3 5 2 3" xfId="20672"/>
    <cellStyle name="Normal 3 2 2 2 2 2 3 5 2 3 2" xfId="49407"/>
    <cellStyle name="Normal 3 2 2 2 2 2 3 5 2 4" xfId="35083"/>
    <cellStyle name="Normal 3 2 2 2 2 2 3 5 3" xfId="9870"/>
    <cellStyle name="Normal 3 2 2 2 2 2 3 5 3 2" xfId="24253"/>
    <cellStyle name="Normal 3 2 2 2 2 2 3 5 3 2 2" xfId="52988"/>
    <cellStyle name="Normal 3 2 2 2 2 2 3 5 3 3" xfId="38664"/>
    <cellStyle name="Normal 3 2 2 2 2 2 3 5 4" xfId="17090"/>
    <cellStyle name="Normal 3 2 2 2 2 2 3 5 4 2" xfId="45826"/>
    <cellStyle name="Normal 3 2 2 2 2 2 3 5 5" xfId="31502"/>
    <cellStyle name="Normal 3 2 2 2 2 2 3 6" xfId="4400"/>
    <cellStyle name="Normal 3 2 2 2 2 2 3 6 2" xfId="11667"/>
    <cellStyle name="Normal 3 2 2 2 2 2 3 6 2 2" xfId="26045"/>
    <cellStyle name="Normal 3 2 2 2 2 2 3 6 2 2 2" xfId="54779"/>
    <cellStyle name="Normal 3 2 2 2 2 2 3 6 2 3" xfId="40455"/>
    <cellStyle name="Normal 3 2 2 2 2 2 3 6 3" xfId="18882"/>
    <cellStyle name="Normal 3 2 2 2 2 2 3 6 3 2" xfId="47617"/>
    <cellStyle name="Normal 3 2 2 2 2 2 3 6 4" xfId="33293"/>
    <cellStyle name="Normal 3 2 2 2 2 2 3 7" xfId="8071"/>
    <cellStyle name="Normal 3 2 2 2 2 2 3 7 2" xfId="22463"/>
    <cellStyle name="Normal 3 2 2 2 2 2 3 7 2 2" xfId="51198"/>
    <cellStyle name="Normal 3 2 2 2 2 2 3 7 3" xfId="36874"/>
    <cellStyle name="Normal 3 2 2 2 2 2 3 8" xfId="15300"/>
    <cellStyle name="Normal 3 2 2 2 2 2 3 8 2" xfId="44036"/>
    <cellStyle name="Normal 3 2 2 2 2 2 3 9" xfId="29712"/>
    <cellStyle name="Normal 3 2 2 2 2 2 4" xfId="767"/>
    <cellStyle name="Normal 3 2 2 2 2 2 4 2" xfId="1217"/>
    <cellStyle name="Normal 3 2 2 2 2 2 4 2 2" xfId="2200"/>
    <cellStyle name="Normal 3 2 2 2 2 2 4 2 2 2" xfId="3992"/>
    <cellStyle name="Normal 3 2 2 2 2 2 4 2 2 2 2" xfId="7651"/>
    <cellStyle name="Normal 3 2 2 2 2 2 4 2 2 2 2 2" xfId="14911"/>
    <cellStyle name="Normal 3 2 2 2 2 2 4 2 2 2 2 2 2" xfId="29289"/>
    <cellStyle name="Normal 3 2 2 2 2 2 4 2 2 2 2 2 2 2" xfId="58023"/>
    <cellStyle name="Normal 3 2 2 2 2 2 4 2 2 2 2 2 3" xfId="43699"/>
    <cellStyle name="Normal 3 2 2 2 2 2 4 2 2 2 2 3" xfId="22126"/>
    <cellStyle name="Normal 3 2 2 2 2 2 4 2 2 2 2 3 2" xfId="50861"/>
    <cellStyle name="Normal 3 2 2 2 2 2 4 2 2 2 2 4" xfId="36537"/>
    <cellStyle name="Normal 3 2 2 2 2 2 4 2 2 2 3" xfId="11324"/>
    <cellStyle name="Normal 3 2 2 2 2 2 4 2 2 2 3 2" xfId="25707"/>
    <cellStyle name="Normal 3 2 2 2 2 2 4 2 2 2 3 2 2" xfId="54442"/>
    <cellStyle name="Normal 3 2 2 2 2 2 4 2 2 2 3 3" xfId="40118"/>
    <cellStyle name="Normal 3 2 2 2 2 2 4 2 2 2 4" xfId="18544"/>
    <cellStyle name="Normal 3 2 2 2 2 2 4 2 2 2 4 2" xfId="47280"/>
    <cellStyle name="Normal 3 2 2 2 2 2 4 2 2 2 5" xfId="32956"/>
    <cellStyle name="Normal 3 2 2 2 2 2 4 2 2 3" xfId="5861"/>
    <cellStyle name="Normal 3 2 2 2 2 2 4 2 2 3 2" xfId="13121"/>
    <cellStyle name="Normal 3 2 2 2 2 2 4 2 2 3 2 2" xfId="27499"/>
    <cellStyle name="Normal 3 2 2 2 2 2 4 2 2 3 2 2 2" xfId="56233"/>
    <cellStyle name="Normal 3 2 2 2 2 2 4 2 2 3 2 3" xfId="41909"/>
    <cellStyle name="Normal 3 2 2 2 2 2 4 2 2 3 3" xfId="20336"/>
    <cellStyle name="Normal 3 2 2 2 2 2 4 2 2 3 3 2" xfId="49071"/>
    <cellStyle name="Normal 3 2 2 2 2 2 4 2 2 3 4" xfId="34747"/>
    <cellStyle name="Normal 3 2 2 2 2 2 4 2 2 4" xfId="9534"/>
    <cellStyle name="Normal 3 2 2 2 2 2 4 2 2 4 2" xfId="23917"/>
    <cellStyle name="Normal 3 2 2 2 2 2 4 2 2 4 2 2" xfId="52652"/>
    <cellStyle name="Normal 3 2 2 2 2 2 4 2 2 4 3" xfId="38328"/>
    <cellStyle name="Normal 3 2 2 2 2 2 4 2 2 5" xfId="16754"/>
    <cellStyle name="Normal 3 2 2 2 2 2 4 2 2 5 2" xfId="45490"/>
    <cellStyle name="Normal 3 2 2 2 2 2 4 2 2 6" xfId="31166"/>
    <cellStyle name="Normal 3 2 2 2 2 2 4 2 3" xfId="3096"/>
    <cellStyle name="Normal 3 2 2 2 2 2 4 2 3 2" xfId="6756"/>
    <cellStyle name="Normal 3 2 2 2 2 2 4 2 3 2 2" xfId="14016"/>
    <cellStyle name="Normal 3 2 2 2 2 2 4 2 3 2 2 2" xfId="28394"/>
    <cellStyle name="Normal 3 2 2 2 2 2 4 2 3 2 2 2 2" xfId="57128"/>
    <cellStyle name="Normal 3 2 2 2 2 2 4 2 3 2 2 3" xfId="42804"/>
    <cellStyle name="Normal 3 2 2 2 2 2 4 2 3 2 3" xfId="21231"/>
    <cellStyle name="Normal 3 2 2 2 2 2 4 2 3 2 3 2" xfId="49966"/>
    <cellStyle name="Normal 3 2 2 2 2 2 4 2 3 2 4" xfId="35642"/>
    <cellStyle name="Normal 3 2 2 2 2 2 4 2 3 3" xfId="10429"/>
    <cellStyle name="Normal 3 2 2 2 2 2 4 2 3 3 2" xfId="24812"/>
    <cellStyle name="Normal 3 2 2 2 2 2 4 2 3 3 2 2" xfId="53547"/>
    <cellStyle name="Normal 3 2 2 2 2 2 4 2 3 3 3" xfId="39223"/>
    <cellStyle name="Normal 3 2 2 2 2 2 4 2 3 4" xfId="17649"/>
    <cellStyle name="Normal 3 2 2 2 2 2 4 2 3 4 2" xfId="46385"/>
    <cellStyle name="Normal 3 2 2 2 2 2 4 2 3 5" xfId="32061"/>
    <cellStyle name="Normal 3 2 2 2 2 2 4 2 4" xfId="4961"/>
    <cellStyle name="Normal 3 2 2 2 2 2 4 2 4 2" xfId="12226"/>
    <cellStyle name="Normal 3 2 2 2 2 2 4 2 4 2 2" xfId="26604"/>
    <cellStyle name="Normal 3 2 2 2 2 2 4 2 4 2 2 2" xfId="55338"/>
    <cellStyle name="Normal 3 2 2 2 2 2 4 2 4 2 3" xfId="41014"/>
    <cellStyle name="Normal 3 2 2 2 2 2 4 2 4 3" xfId="19441"/>
    <cellStyle name="Normal 3 2 2 2 2 2 4 2 4 3 2" xfId="48176"/>
    <cellStyle name="Normal 3 2 2 2 2 2 4 2 4 4" xfId="33852"/>
    <cellStyle name="Normal 3 2 2 2 2 2 4 2 5" xfId="8633"/>
    <cellStyle name="Normal 3 2 2 2 2 2 4 2 5 2" xfId="23022"/>
    <cellStyle name="Normal 3 2 2 2 2 2 4 2 5 2 2" xfId="51757"/>
    <cellStyle name="Normal 3 2 2 2 2 2 4 2 5 3" xfId="37433"/>
    <cellStyle name="Normal 3 2 2 2 2 2 4 2 6" xfId="15859"/>
    <cellStyle name="Normal 3 2 2 2 2 2 4 2 6 2" xfId="44595"/>
    <cellStyle name="Normal 3 2 2 2 2 2 4 2 7" xfId="30271"/>
    <cellStyle name="Normal 3 2 2 2 2 2 4 3" xfId="1753"/>
    <cellStyle name="Normal 3 2 2 2 2 2 4 3 2" xfId="3545"/>
    <cellStyle name="Normal 3 2 2 2 2 2 4 3 2 2" xfId="7204"/>
    <cellStyle name="Normal 3 2 2 2 2 2 4 3 2 2 2" xfId="14464"/>
    <cellStyle name="Normal 3 2 2 2 2 2 4 3 2 2 2 2" xfId="28842"/>
    <cellStyle name="Normal 3 2 2 2 2 2 4 3 2 2 2 2 2" xfId="57576"/>
    <cellStyle name="Normal 3 2 2 2 2 2 4 3 2 2 2 3" xfId="43252"/>
    <cellStyle name="Normal 3 2 2 2 2 2 4 3 2 2 3" xfId="21679"/>
    <cellStyle name="Normal 3 2 2 2 2 2 4 3 2 2 3 2" xfId="50414"/>
    <cellStyle name="Normal 3 2 2 2 2 2 4 3 2 2 4" xfId="36090"/>
    <cellStyle name="Normal 3 2 2 2 2 2 4 3 2 3" xfId="10877"/>
    <cellStyle name="Normal 3 2 2 2 2 2 4 3 2 3 2" xfId="25260"/>
    <cellStyle name="Normal 3 2 2 2 2 2 4 3 2 3 2 2" xfId="53995"/>
    <cellStyle name="Normal 3 2 2 2 2 2 4 3 2 3 3" xfId="39671"/>
    <cellStyle name="Normal 3 2 2 2 2 2 4 3 2 4" xfId="18097"/>
    <cellStyle name="Normal 3 2 2 2 2 2 4 3 2 4 2" xfId="46833"/>
    <cellStyle name="Normal 3 2 2 2 2 2 4 3 2 5" xfId="32509"/>
    <cellStyle name="Normal 3 2 2 2 2 2 4 3 3" xfId="5414"/>
    <cellStyle name="Normal 3 2 2 2 2 2 4 3 3 2" xfId="12674"/>
    <cellStyle name="Normal 3 2 2 2 2 2 4 3 3 2 2" xfId="27052"/>
    <cellStyle name="Normal 3 2 2 2 2 2 4 3 3 2 2 2" xfId="55786"/>
    <cellStyle name="Normal 3 2 2 2 2 2 4 3 3 2 3" xfId="41462"/>
    <cellStyle name="Normal 3 2 2 2 2 2 4 3 3 3" xfId="19889"/>
    <cellStyle name="Normal 3 2 2 2 2 2 4 3 3 3 2" xfId="48624"/>
    <cellStyle name="Normal 3 2 2 2 2 2 4 3 3 4" xfId="34300"/>
    <cellStyle name="Normal 3 2 2 2 2 2 4 3 4" xfId="9087"/>
    <cellStyle name="Normal 3 2 2 2 2 2 4 3 4 2" xfId="23470"/>
    <cellStyle name="Normal 3 2 2 2 2 2 4 3 4 2 2" xfId="52205"/>
    <cellStyle name="Normal 3 2 2 2 2 2 4 3 4 3" xfId="37881"/>
    <cellStyle name="Normal 3 2 2 2 2 2 4 3 5" xfId="16307"/>
    <cellStyle name="Normal 3 2 2 2 2 2 4 3 5 2" xfId="45043"/>
    <cellStyle name="Normal 3 2 2 2 2 2 4 3 6" xfId="30719"/>
    <cellStyle name="Normal 3 2 2 2 2 2 4 4" xfId="2649"/>
    <cellStyle name="Normal 3 2 2 2 2 2 4 4 2" xfId="6309"/>
    <cellStyle name="Normal 3 2 2 2 2 2 4 4 2 2" xfId="13569"/>
    <cellStyle name="Normal 3 2 2 2 2 2 4 4 2 2 2" xfId="27947"/>
    <cellStyle name="Normal 3 2 2 2 2 2 4 4 2 2 2 2" xfId="56681"/>
    <cellStyle name="Normal 3 2 2 2 2 2 4 4 2 2 3" xfId="42357"/>
    <cellStyle name="Normal 3 2 2 2 2 2 4 4 2 3" xfId="20784"/>
    <cellStyle name="Normal 3 2 2 2 2 2 4 4 2 3 2" xfId="49519"/>
    <cellStyle name="Normal 3 2 2 2 2 2 4 4 2 4" xfId="35195"/>
    <cellStyle name="Normal 3 2 2 2 2 2 4 4 3" xfId="9982"/>
    <cellStyle name="Normal 3 2 2 2 2 2 4 4 3 2" xfId="24365"/>
    <cellStyle name="Normal 3 2 2 2 2 2 4 4 3 2 2" xfId="53100"/>
    <cellStyle name="Normal 3 2 2 2 2 2 4 4 3 3" xfId="38776"/>
    <cellStyle name="Normal 3 2 2 2 2 2 4 4 4" xfId="17202"/>
    <cellStyle name="Normal 3 2 2 2 2 2 4 4 4 2" xfId="45938"/>
    <cellStyle name="Normal 3 2 2 2 2 2 4 4 5" xfId="31614"/>
    <cellStyle name="Normal 3 2 2 2 2 2 4 5" xfId="4513"/>
    <cellStyle name="Normal 3 2 2 2 2 2 4 5 2" xfId="11779"/>
    <cellStyle name="Normal 3 2 2 2 2 2 4 5 2 2" xfId="26157"/>
    <cellStyle name="Normal 3 2 2 2 2 2 4 5 2 2 2" xfId="54891"/>
    <cellStyle name="Normal 3 2 2 2 2 2 4 5 2 3" xfId="40567"/>
    <cellStyle name="Normal 3 2 2 2 2 2 4 5 3" xfId="18994"/>
    <cellStyle name="Normal 3 2 2 2 2 2 4 5 3 2" xfId="47729"/>
    <cellStyle name="Normal 3 2 2 2 2 2 4 5 4" xfId="33405"/>
    <cellStyle name="Normal 3 2 2 2 2 2 4 6" xfId="8186"/>
    <cellStyle name="Normal 3 2 2 2 2 2 4 6 2" xfId="22575"/>
    <cellStyle name="Normal 3 2 2 2 2 2 4 6 2 2" xfId="51310"/>
    <cellStyle name="Normal 3 2 2 2 2 2 4 6 3" xfId="36986"/>
    <cellStyle name="Normal 3 2 2 2 2 2 4 7" xfId="15412"/>
    <cellStyle name="Normal 3 2 2 2 2 2 4 7 2" xfId="44148"/>
    <cellStyle name="Normal 3 2 2 2 2 2 4 8" xfId="29824"/>
    <cellStyle name="Normal 3 2 2 2 2 2 5" xfId="993"/>
    <cellStyle name="Normal 3 2 2 2 2 2 5 2" xfId="1976"/>
    <cellStyle name="Normal 3 2 2 2 2 2 5 2 2" xfId="3768"/>
    <cellStyle name="Normal 3 2 2 2 2 2 5 2 2 2" xfId="7427"/>
    <cellStyle name="Normal 3 2 2 2 2 2 5 2 2 2 2" xfId="14687"/>
    <cellStyle name="Normal 3 2 2 2 2 2 5 2 2 2 2 2" xfId="29065"/>
    <cellStyle name="Normal 3 2 2 2 2 2 5 2 2 2 2 2 2" xfId="57799"/>
    <cellStyle name="Normal 3 2 2 2 2 2 5 2 2 2 2 3" xfId="43475"/>
    <cellStyle name="Normal 3 2 2 2 2 2 5 2 2 2 3" xfId="21902"/>
    <cellStyle name="Normal 3 2 2 2 2 2 5 2 2 2 3 2" xfId="50637"/>
    <cellStyle name="Normal 3 2 2 2 2 2 5 2 2 2 4" xfId="36313"/>
    <cellStyle name="Normal 3 2 2 2 2 2 5 2 2 3" xfId="11100"/>
    <cellStyle name="Normal 3 2 2 2 2 2 5 2 2 3 2" xfId="25483"/>
    <cellStyle name="Normal 3 2 2 2 2 2 5 2 2 3 2 2" xfId="54218"/>
    <cellStyle name="Normal 3 2 2 2 2 2 5 2 2 3 3" xfId="39894"/>
    <cellStyle name="Normal 3 2 2 2 2 2 5 2 2 4" xfId="18320"/>
    <cellStyle name="Normal 3 2 2 2 2 2 5 2 2 4 2" xfId="47056"/>
    <cellStyle name="Normal 3 2 2 2 2 2 5 2 2 5" xfId="32732"/>
    <cellStyle name="Normal 3 2 2 2 2 2 5 2 3" xfId="5637"/>
    <cellStyle name="Normal 3 2 2 2 2 2 5 2 3 2" xfId="12897"/>
    <cellStyle name="Normal 3 2 2 2 2 2 5 2 3 2 2" xfId="27275"/>
    <cellStyle name="Normal 3 2 2 2 2 2 5 2 3 2 2 2" xfId="56009"/>
    <cellStyle name="Normal 3 2 2 2 2 2 5 2 3 2 3" xfId="41685"/>
    <cellStyle name="Normal 3 2 2 2 2 2 5 2 3 3" xfId="20112"/>
    <cellStyle name="Normal 3 2 2 2 2 2 5 2 3 3 2" xfId="48847"/>
    <cellStyle name="Normal 3 2 2 2 2 2 5 2 3 4" xfId="34523"/>
    <cellStyle name="Normal 3 2 2 2 2 2 5 2 4" xfId="9310"/>
    <cellStyle name="Normal 3 2 2 2 2 2 5 2 4 2" xfId="23693"/>
    <cellStyle name="Normal 3 2 2 2 2 2 5 2 4 2 2" xfId="52428"/>
    <cellStyle name="Normal 3 2 2 2 2 2 5 2 4 3" xfId="38104"/>
    <cellStyle name="Normal 3 2 2 2 2 2 5 2 5" xfId="16530"/>
    <cellStyle name="Normal 3 2 2 2 2 2 5 2 5 2" xfId="45266"/>
    <cellStyle name="Normal 3 2 2 2 2 2 5 2 6" xfId="30942"/>
    <cellStyle name="Normal 3 2 2 2 2 2 5 3" xfId="2872"/>
    <cellStyle name="Normal 3 2 2 2 2 2 5 3 2" xfId="6532"/>
    <cellStyle name="Normal 3 2 2 2 2 2 5 3 2 2" xfId="13792"/>
    <cellStyle name="Normal 3 2 2 2 2 2 5 3 2 2 2" xfId="28170"/>
    <cellStyle name="Normal 3 2 2 2 2 2 5 3 2 2 2 2" xfId="56904"/>
    <cellStyle name="Normal 3 2 2 2 2 2 5 3 2 2 3" xfId="42580"/>
    <cellStyle name="Normal 3 2 2 2 2 2 5 3 2 3" xfId="21007"/>
    <cellStyle name="Normal 3 2 2 2 2 2 5 3 2 3 2" xfId="49742"/>
    <cellStyle name="Normal 3 2 2 2 2 2 5 3 2 4" xfId="35418"/>
    <cellStyle name="Normal 3 2 2 2 2 2 5 3 3" xfId="10205"/>
    <cellStyle name="Normal 3 2 2 2 2 2 5 3 3 2" xfId="24588"/>
    <cellStyle name="Normal 3 2 2 2 2 2 5 3 3 2 2" xfId="53323"/>
    <cellStyle name="Normal 3 2 2 2 2 2 5 3 3 3" xfId="38999"/>
    <cellStyle name="Normal 3 2 2 2 2 2 5 3 4" xfId="17425"/>
    <cellStyle name="Normal 3 2 2 2 2 2 5 3 4 2" xfId="46161"/>
    <cellStyle name="Normal 3 2 2 2 2 2 5 3 5" xfId="31837"/>
    <cellStyle name="Normal 3 2 2 2 2 2 5 4" xfId="4737"/>
    <cellStyle name="Normal 3 2 2 2 2 2 5 4 2" xfId="12002"/>
    <cellStyle name="Normal 3 2 2 2 2 2 5 4 2 2" xfId="26380"/>
    <cellStyle name="Normal 3 2 2 2 2 2 5 4 2 2 2" xfId="55114"/>
    <cellStyle name="Normal 3 2 2 2 2 2 5 4 2 3" xfId="40790"/>
    <cellStyle name="Normal 3 2 2 2 2 2 5 4 3" xfId="19217"/>
    <cellStyle name="Normal 3 2 2 2 2 2 5 4 3 2" xfId="47952"/>
    <cellStyle name="Normal 3 2 2 2 2 2 5 4 4" xfId="33628"/>
    <cellStyle name="Normal 3 2 2 2 2 2 5 5" xfId="8409"/>
    <cellStyle name="Normal 3 2 2 2 2 2 5 5 2" xfId="22798"/>
    <cellStyle name="Normal 3 2 2 2 2 2 5 5 2 2" xfId="51533"/>
    <cellStyle name="Normal 3 2 2 2 2 2 5 5 3" xfId="37209"/>
    <cellStyle name="Normal 3 2 2 2 2 2 5 6" xfId="15635"/>
    <cellStyle name="Normal 3 2 2 2 2 2 5 6 2" xfId="44371"/>
    <cellStyle name="Normal 3 2 2 2 2 2 5 7" xfId="30047"/>
    <cellStyle name="Normal 3 2 2 2 2 2 6" xfId="1512"/>
    <cellStyle name="Normal 3 2 2 2 2 2 6 2" xfId="3321"/>
    <cellStyle name="Normal 3 2 2 2 2 2 6 2 2" xfId="6980"/>
    <cellStyle name="Normal 3 2 2 2 2 2 6 2 2 2" xfId="14240"/>
    <cellStyle name="Normal 3 2 2 2 2 2 6 2 2 2 2" xfId="28618"/>
    <cellStyle name="Normal 3 2 2 2 2 2 6 2 2 2 2 2" xfId="57352"/>
    <cellStyle name="Normal 3 2 2 2 2 2 6 2 2 2 3" xfId="43028"/>
    <cellStyle name="Normal 3 2 2 2 2 2 6 2 2 3" xfId="21455"/>
    <cellStyle name="Normal 3 2 2 2 2 2 6 2 2 3 2" xfId="50190"/>
    <cellStyle name="Normal 3 2 2 2 2 2 6 2 2 4" xfId="35866"/>
    <cellStyle name="Normal 3 2 2 2 2 2 6 2 3" xfId="10653"/>
    <cellStyle name="Normal 3 2 2 2 2 2 6 2 3 2" xfId="25036"/>
    <cellStyle name="Normal 3 2 2 2 2 2 6 2 3 2 2" xfId="53771"/>
    <cellStyle name="Normal 3 2 2 2 2 2 6 2 3 3" xfId="39447"/>
    <cellStyle name="Normal 3 2 2 2 2 2 6 2 4" xfId="17873"/>
    <cellStyle name="Normal 3 2 2 2 2 2 6 2 4 2" xfId="46609"/>
    <cellStyle name="Normal 3 2 2 2 2 2 6 2 5" xfId="32285"/>
    <cellStyle name="Normal 3 2 2 2 2 2 6 3" xfId="5189"/>
    <cellStyle name="Normal 3 2 2 2 2 2 6 3 2" xfId="12450"/>
    <cellStyle name="Normal 3 2 2 2 2 2 6 3 2 2" xfId="26828"/>
    <cellStyle name="Normal 3 2 2 2 2 2 6 3 2 2 2" xfId="55562"/>
    <cellStyle name="Normal 3 2 2 2 2 2 6 3 2 3" xfId="41238"/>
    <cellStyle name="Normal 3 2 2 2 2 2 6 3 3" xfId="19665"/>
    <cellStyle name="Normal 3 2 2 2 2 2 6 3 3 2" xfId="48400"/>
    <cellStyle name="Normal 3 2 2 2 2 2 6 3 4" xfId="34076"/>
    <cellStyle name="Normal 3 2 2 2 2 2 6 4" xfId="8863"/>
    <cellStyle name="Normal 3 2 2 2 2 2 6 4 2" xfId="23246"/>
    <cellStyle name="Normal 3 2 2 2 2 2 6 4 2 2" xfId="51981"/>
    <cellStyle name="Normal 3 2 2 2 2 2 6 4 3" xfId="37657"/>
    <cellStyle name="Normal 3 2 2 2 2 2 6 5" xfId="16083"/>
    <cellStyle name="Normal 3 2 2 2 2 2 6 5 2" xfId="44819"/>
    <cellStyle name="Normal 3 2 2 2 2 2 6 6" xfId="30495"/>
    <cellStyle name="Normal 3 2 2 2 2 2 7" xfId="2425"/>
    <cellStyle name="Normal 3 2 2 2 2 2 7 2" xfId="6085"/>
    <cellStyle name="Normal 3 2 2 2 2 2 7 2 2" xfId="13345"/>
    <cellStyle name="Normal 3 2 2 2 2 2 7 2 2 2" xfId="27723"/>
    <cellStyle name="Normal 3 2 2 2 2 2 7 2 2 2 2" xfId="56457"/>
    <cellStyle name="Normal 3 2 2 2 2 2 7 2 2 3" xfId="42133"/>
    <cellStyle name="Normal 3 2 2 2 2 2 7 2 3" xfId="20560"/>
    <cellStyle name="Normal 3 2 2 2 2 2 7 2 3 2" xfId="49295"/>
    <cellStyle name="Normal 3 2 2 2 2 2 7 2 4" xfId="34971"/>
    <cellStyle name="Normal 3 2 2 2 2 2 7 3" xfId="9758"/>
    <cellStyle name="Normal 3 2 2 2 2 2 7 3 2" xfId="24141"/>
    <cellStyle name="Normal 3 2 2 2 2 2 7 3 2 2" xfId="52876"/>
    <cellStyle name="Normal 3 2 2 2 2 2 7 3 3" xfId="38552"/>
    <cellStyle name="Normal 3 2 2 2 2 2 7 4" xfId="16978"/>
    <cellStyle name="Normal 3 2 2 2 2 2 7 4 2" xfId="45714"/>
    <cellStyle name="Normal 3 2 2 2 2 2 7 5" xfId="31390"/>
    <cellStyle name="Normal 3 2 2 2 2 2 8" xfId="4282"/>
    <cellStyle name="Normal 3 2 2 2 2 2 8 2" xfId="11554"/>
    <cellStyle name="Normal 3 2 2 2 2 2 8 2 2" xfId="25933"/>
    <cellStyle name="Normal 3 2 2 2 2 2 8 2 2 2" xfId="54667"/>
    <cellStyle name="Normal 3 2 2 2 2 2 8 2 3" xfId="40343"/>
    <cellStyle name="Normal 3 2 2 2 2 2 8 3" xfId="18770"/>
    <cellStyle name="Normal 3 2 2 2 2 2 8 3 2" xfId="47505"/>
    <cellStyle name="Normal 3 2 2 2 2 2 8 4" xfId="33181"/>
    <cellStyle name="Normal 3 2 2 2 2 2 9" xfId="7950"/>
    <cellStyle name="Normal 3 2 2 2 2 2 9 2" xfId="22351"/>
    <cellStyle name="Normal 3 2 2 2 2 2 9 2 2" xfId="51086"/>
    <cellStyle name="Normal 3 2 2 2 2 2 9 3" xfId="36762"/>
    <cellStyle name="Normal 3 2 2 2 2 3" xfId="438"/>
    <cellStyle name="Normal 3 2 2 2 2 3 10" xfId="29628"/>
    <cellStyle name="Normal 3 2 2 2 2 3 2" xfId="638"/>
    <cellStyle name="Normal 3 2 2 2 2 3 2 2" xfId="910"/>
    <cellStyle name="Normal 3 2 2 2 2 3 2 2 2" xfId="1357"/>
    <cellStyle name="Normal 3 2 2 2 2 3 2 2 2 2" xfId="2340"/>
    <cellStyle name="Normal 3 2 2 2 2 3 2 2 2 2 2" xfId="4132"/>
    <cellStyle name="Normal 3 2 2 2 2 3 2 2 2 2 2 2" xfId="7791"/>
    <cellStyle name="Normal 3 2 2 2 2 3 2 2 2 2 2 2 2" xfId="15051"/>
    <cellStyle name="Normal 3 2 2 2 2 3 2 2 2 2 2 2 2 2" xfId="29429"/>
    <cellStyle name="Normal 3 2 2 2 2 3 2 2 2 2 2 2 2 2 2" xfId="58163"/>
    <cellStyle name="Normal 3 2 2 2 2 3 2 2 2 2 2 2 2 3" xfId="43839"/>
    <cellStyle name="Normal 3 2 2 2 2 3 2 2 2 2 2 2 3" xfId="22266"/>
    <cellStyle name="Normal 3 2 2 2 2 3 2 2 2 2 2 2 3 2" xfId="51001"/>
    <cellStyle name="Normal 3 2 2 2 2 3 2 2 2 2 2 2 4" xfId="36677"/>
    <cellStyle name="Normal 3 2 2 2 2 3 2 2 2 2 2 3" xfId="11464"/>
    <cellStyle name="Normal 3 2 2 2 2 3 2 2 2 2 2 3 2" xfId="25847"/>
    <cellStyle name="Normal 3 2 2 2 2 3 2 2 2 2 2 3 2 2" xfId="54582"/>
    <cellStyle name="Normal 3 2 2 2 2 3 2 2 2 2 2 3 3" xfId="40258"/>
    <cellStyle name="Normal 3 2 2 2 2 3 2 2 2 2 2 4" xfId="18684"/>
    <cellStyle name="Normal 3 2 2 2 2 3 2 2 2 2 2 4 2" xfId="47420"/>
    <cellStyle name="Normal 3 2 2 2 2 3 2 2 2 2 2 5" xfId="33096"/>
    <cellStyle name="Normal 3 2 2 2 2 3 2 2 2 2 3" xfId="6001"/>
    <cellStyle name="Normal 3 2 2 2 2 3 2 2 2 2 3 2" xfId="13261"/>
    <cellStyle name="Normal 3 2 2 2 2 3 2 2 2 2 3 2 2" xfId="27639"/>
    <cellStyle name="Normal 3 2 2 2 2 3 2 2 2 2 3 2 2 2" xfId="56373"/>
    <cellStyle name="Normal 3 2 2 2 2 3 2 2 2 2 3 2 3" xfId="42049"/>
    <cellStyle name="Normal 3 2 2 2 2 3 2 2 2 2 3 3" xfId="20476"/>
    <cellStyle name="Normal 3 2 2 2 2 3 2 2 2 2 3 3 2" xfId="49211"/>
    <cellStyle name="Normal 3 2 2 2 2 3 2 2 2 2 3 4" xfId="34887"/>
    <cellStyle name="Normal 3 2 2 2 2 3 2 2 2 2 4" xfId="9674"/>
    <cellStyle name="Normal 3 2 2 2 2 3 2 2 2 2 4 2" xfId="24057"/>
    <cellStyle name="Normal 3 2 2 2 2 3 2 2 2 2 4 2 2" xfId="52792"/>
    <cellStyle name="Normal 3 2 2 2 2 3 2 2 2 2 4 3" xfId="38468"/>
    <cellStyle name="Normal 3 2 2 2 2 3 2 2 2 2 5" xfId="16894"/>
    <cellStyle name="Normal 3 2 2 2 2 3 2 2 2 2 5 2" xfId="45630"/>
    <cellStyle name="Normal 3 2 2 2 2 3 2 2 2 2 6" xfId="31306"/>
    <cellStyle name="Normal 3 2 2 2 2 3 2 2 2 3" xfId="3236"/>
    <cellStyle name="Normal 3 2 2 2 2 3 2 2 2 3 2" xfId="6896"/>
    <cellStyle name="Normal 3 2 2 2 2 3 2 2 2 3 2 2" xfId="14156"/>
    <cellStyle name="Normal 3 2 2 2 2 3 2 2 2 3 2 2 2" xfId="28534"/>
    <cellStyle name="Normal 3 2 2 2 2 3 2 2 2 3 2 2 2 2" xfId="57268"/>
    <cellStyle name="Normal 3 2 2 2 2 3 2 2 2 3 2 2 3" xfId="42944"/>
    <cellStyle name="Normal 3 2 2 2 2 3 2 2 2 3 2 3" xfId="21371"/>
    <cellStyle name="Normal 3 2 2 2 2 3 2 2 2 3 2 3 2" xfId="50106"/>
    <cellStyle name="Normal 3 2 2 2 2 3 2 2 2 3 2 4" xfId="35782"/>
    <cellStyle name="Normal 3 2 2 2 2 3 2 2 2 3 3" xfId="10569"/>
    <cellStyle name="Normal 3 2 2 2 2 3 2 2 2 3 3 2" xfId="24952"/>
    <cellStyle name="Normal 3 2 2 2 2 3 2 2 2 3 3 2 2" xfId="53687"/>
    <cellStyle name="Normal 3 2 2 2 2 3 2 2 2 3 3 3" xfId="39363"/>
    <cellStyle name="Normal 3 2 2 2 2 3 2 2 2 3 4" xfId="17789"/>
    <cellStyle name="Normal 3 2 2 2 2 3 2 2 2 3 4 2" xfId="46525"/>
    <cellStyle name="Normal 3 2 2 2 2 3 2 2 2 3 5" xfId="32201"/>
    <cellStyle name="Normal 3 2 2 2 2 3 2 2 2 4" xfId="5101"/>
    <cellStyle name="Normal 3 2 2 2 2 3 2 2 2 4 2" xfId="12366"/>
    <cellStyle name="Normal 3 2 2 2 2 3 2 2 2 4 2 2" xfId="26744"/>
    <cellStyle name="Normal 3 2 2 2 2 3 2 2 2 4 2 2 2" xfId="55478"/>
    <cellStyle name="Normal 3 2 2 2 2 3 2 2 2 4 2 3" xfId="41154"/>
    <cellStyle name="Normal 3 2 2 2 2 3 2 2 2 4 3" xfId="19581"/>
    <cellStyle name="Normal 3 2 2 2 2 3 2 2 2 4 3 2" xfId="48316"/>
    <cellStyle name="Normal 3 2 2 2 2 3 2 2 2 4 4" xfId="33992"/>
    <cellStyle name="Normal 3 2 2 2 2 3 2 2 2 5" xfId="8773"/>
    <cellStyle name="Normal 3 2 2 2 2 3 2 2 2 5 2" xfId="23162"/>
    <cellStyle name="Normal 3 2 2 2 2 3 2 2 2 5 2 2" xfId="51897"/>
    <cellStyle name="Normal 3 2 2 2 2 3 2 2 2 5 3" xfId="37573"/>
    <cellStyle name="Normal 3 2 2 2 2 3 2 2 2 6" xfId="15999"/>
    <cellStyle name="Normal 3 2 2 2 2 3 2 2 2 6 2" xfId="44735"/>
    <cellStyle name="Normal 3 2 2 2 2 3 2 2 2 7" xfId="30411"/>
    <cellStyle name="Normal 3 2 2 2 2 3 2 2 3" xfId="1893"/>
    <cellStyle name="Normal 3 2 2 2 2 3 2 2 3 2" xfId="3685"/>
    <cellStyle name="Normal 3 2 2 2 2 3 2 2 3 2 2" xfId="7344"/>
    <cellStyle name="Normal 3 2 2 2 2 3 2 2 3 2 2 2" xfId="14604"/>
    <cellStyle name="Normal 3 2 2 2 2 3 2 2 3 2 2 2 2" xfId="28982"/>
    <cellStyle name="Normal 3 2 2 2 2 3 2 2 3 2 2 2 2 2" xfId="57716"/>
    <cellStyle name="Normal 3 2 2 2 2 3 2 2 3 2 2 2 3" xfId="43392"/>
    <cellStyle name="Normal 3 2 2 2 2 3 2 2 3 2 2 3" xfId="21819"/>
    <cellStyle name="Normal 3 2 2 2 2 3 2 2 3 2 2 3 2" xfId="50554"/>
    <cellStyle name="Normal 3 2 2 2 2 3 2 2 3 2 2 4" xfId="36230"/>
    <cellStyle name="Normal 3 2 2 2 2 3 2 2 3 2 3" xfId="11017"/>
    <cellStyle name="Normal 3 2 2 2 2 3 2 2 3 2 3 2" xfId="25400"/>
    <cellStyle name="Normal 3 2 2 2 2 3 2 2 3 2 3 2 2" xfId="54135"/>
    <cellStyle name="Normal 3 2 2 2 2 3 2 2 3 2 3 3" xfId="39811"/>
    <cellStyle name="Normal 3 2 2 2 2 3 2 2 3 2 4" xfId="18237"/>
    <cellStyle name="Normal 3 2 2 2 2 3 2 2 3 2 4 2" xfId="46973"/>
    <cellStyle name="Normal 3 2 2 2 2 3 2 2 3 2 5" xfId="32649"/>
    <cellStyle name="Normal 3 2 2 2 2 3 2 2 3 3" xfId="5554"/>
    <cellStyle name="Normal 3 2 2 2 2 3 2 2 3 3 2" xfId="12814"/>
    <cellStyle name="Normal 3 2 2 2 2 3 2 2 3 3 2 2" xfId="27192"/>
    <cellStyle name="Normal 3 2 2 2 2 3 2 2 3 3 2 2 2" xfId="55926"/>
    <cellStyle name="Normal 3 2 2 2 2 3 2 2 3 3 2 3" xfId="41602"/>
    <cellStyle name="Normal 3 2 2 2 2 3 2 2 3 3 3" xfId="20029"/>
    <cellStyle name="Normal 3 2 2 2 2 3 2 2 3 3 3 2" xfId="48764"/>
    <cellStyle name="Normal 3 2 2 2 2 3 2 2 3 3 4" xfId="34440"/>
    <cellStyle name="Normal 3 2 2 2 2 3 2 2 3 4" xfId="9227"/>
    <cellStyle name="Normal 3 2 2 2 2 3 2 2 3 4 2" xfId="23610"/>
    <cellStyle name="Normal 3 2 2 2 2 3 2 2 3 4 2 2" xfId="52345"/>
    <cellStyle name="Normal 3 2 2 2 2 3 2 2 3 4 3" xfId="38021"/>
    <cellStyle name="Normal 3 2 2 2 2 3 2 2 3 5" xfId="16447"/>
    <cellStyle name="Normal 3 2 2 2 2 3 2 2 3 5 2" xfId="45183"/>
    <cellStyle name="Normal 3 2 2 2 2 3 2 2 3 6" xfId="30859"/>
    <cellStyle name="Normal 3 2 2 2 2 3 2 2 4" xfId="2789"/>
    <cellStyle name="Normal 3 2 2 2 2 3 2 2 4 2" xfId="6449"/>
    <cellStyle name="Normal 3 2 2 2 2 3 2 2 4 2 2" xfId="13709"/>
    <cellStyle name="Normal 3 2 2 2 2 3 2 2 4 2 2 2" xfId="28087"/>
    <cellStyle name="Normal 3 2 2 2 2 3 2 2 4 2 2 2 2" xfId="56821"/>
    <cellStyle name="Normal 3 2 2 2 2 3 2 2 4 2 2 3" xfId="42497"/>
    <cellStyle name="Normal 3 2 2 2 2 3 2 2 4 2 3" xfId="20924"/>
    <cellStyle name="Normal 3 2 2 2 2 3 2 2 4 2 3 2" xfId="49659"/>
    <cellStyle name="Normal 3 2 2 2 2 3 2 2 4 2 4" xfId="35335"/>
    <cellStyle name="Normal 3 2 2 2 2 3 2 2 4 3" xfId="10122"/>
    <cellStyle name="Normal 3 2 2 2 2 3 2 2 4 3 2" xfId="24505"/>
    <cellStyle name="Normal 3 2 2 2 2 3 2 2 4 3 2 2" xfId="53240"/>
    <cellStyle name="Normal 3 2 2 2 2 3 2 2 4 3 3" xfId="38916"/>
    <cellStyle name="Normal 3 2 2 2 2 3 2 2 4 4" xfId="17342"/>
    <cellStyle name="Normal 3 2 2 2 2 3 2 2 4 4 2" xfId="46078"/>
    <cellStyle name="Normal 3 2 2 2 2 3 2 2 4 5" xfId="31754"/>
    <cellStyle name="Normal 3 2 2 2 2 3 2 2 5" xfId="4654"/>
    <cellStyle name="Normal 3 2 2 2 2 3 2 2 5 2" xfId="11919"/>
    <cellStyle name="Normal 3 2 2 2 2 3 2 2 5 2 2" xfId="26297"/>
    <cellStyle name="Normal 3 2 2 2 2 3 2 2 5 2 2 2" xfId="55031"/>
    <cellStyle name="Normal 3 2 2 2 2 3 2 2 5 2 3" xfId="40707"/>
    <cellStyle name="Normal 3 2 2 2 2 3 2 2 5 3" xfId="19134"/>
    <cellStyle name="Normal 3 2 2 2 2 3 2 2 5 3 2" xfId="47869"/>
    <cellStyle name="Normal 3 2 2 2 2 3 2 2 5 4" xfId="33545"/>
    <cellStyle name="Normal 3 2 2 2 2 3 2 2 6" xfId="8326"/>
    <cellStyle name="Normal 3 2 2 2 2 3 2 2 6 2" xfId="22715"/>
    <cellStyle name="Normal 3 2 2 2 2 3 2 2 6 2 2" xfId="51450"/>
    <cellStyle name="Normal 3 2 2 2 2 3 2 2 6 3" xfId="37126"/>
    <cellStyle name="Normal 3 2 2 2 2 3 2 2 7" xfId="15552"/>
    <cellStyle name="Normal 3 2 2 2 2 3 2 2 7 2" xfId="44288"/>
    <cellStyle name="Normal 3 2 2 2 2 3 2 2 8" xfId="29964"/>
    <cellStyle name="Normal 3 2 2 2 2 3 2 3" xfId="1133"/>
    <cellStyle name="Normal 3 2 2 2 2 3 2 3 2" xfId="2116"/>
    <cellStyle name="Normal 3 2 2 2 2 3 2 3 2 2" xfId="3908"/>
    <cellStyle name="Normal 3 2 2 2 2 3 2 3 2 2 2" xfId="7567"/>
    <cellStyle name="Normal 3 2 2 2 2 3 2 3 2 2 2 2" xfId="14827"/>
    <cellStyle name="Normal 3 2 2 2 2 3 2 3 2 2 2 2 2" xfId="29205"/>
    <cellStyle name="Normal 3 2 2 2 2 3 2 3 2 2 2 2 2 2" xfId="57939"/>
    <cellStyle name="Normal 3 2 2 2 2 3 2 3 2 2 2 2 3" xfId="43615"/>
    <cellStyle name="Normal 3 2 2 2 2 3 2 3 2 2 2 3" xfId="22042"/>
    <cellStyle name="Normal 3 2 2 2 2 3 2 3 2 2 2 3 2" xfId="50777"/>
    <cellStyle name="Normal 3 2 2 2 2 3 2 3 2 2 2 4" xfId="36453"/>
    <cellStyle name="Normal 3 2 2 2 2 3 2 3 2 2 3" xfId="11240"/>
    <cellStyle name="Normal 3 2 2 2 2 3 2 3 2 2 3 2" xfId="25623"/>
    <cellStyle name="Normal 3 2 2 2 2 3 2 3 2 2 3 2 2" xfId="54358"/>
    <cellStyle name="Normal 3 2 2 2 2 3 2 3 2 2 3 3" xfId="40034"/>
    <cellStyle name="Normal 3 2 2 2 2 3 2 3 2 2 4" xfId="18460"/>
    <cellStyle name="Normal 3 2 2 2 2 3 2 3 2 2 4 2" xfId="47196"/>
    <cellStyle name="Normal 3 2 2 2 2 3 2 3 2 2 5" xfId="32872"/>
    <cellStyle name="Normal 3 2 2 2 2 3 2 3 2 3" xfId="5777"/>
    <cellStyle name="Normal 3 2 2 2 2 3 2 3 2 3 2" xfId="13037"/>
    <cellStyle name="Normal 3 2 2 2 2 3 2 3 2 3 2 2" xfId="27415"/>
    <cellStyle name="Normal 3 2 2 2 2 3 2 3 2 3 2 2 2" xfId="56149"/>
    <cellStyle name="Normal 3 2 2 2 2 3 2 3 2 3 2 3" xfId="41825"/>
    <cellStyle name="Normal 3 2 2 2 2 3 2 3 2 3 3" xfId="20252"/>
    <cellStyle name="Normal 3 2 2 2 2 3 2 3 2 3 3 2" xfId="48987"/>
    <cellStyle name="Normal 3 2 2 2 2 3 2 3 2 3 4" xfId="34663"/>
    <cellStyle name="Normal 3 2 2 2 2 3 2 3 2 4" xfId="9450"/>
    <cellStyle name="Normal 3 2 2 2 2 3 2 3 2 4 2" xfId="23833"/>
    <cellStyle name="Normal 3 2 2 2 2 3 2 3 2 4 2 2" xfId="52568"/>
    <cellStyle name="Normal 3 2 2 2 2 3 2 3 2 4 3" xfId="38244"/>
    <cellStyle name="Normal 3 2 2 2 2 3 2 3 2 5" xfId="16670"/>
    <cellStyle name="Normal 3 2 2 2 2 3 2 3 2 5 2" xfId="45406"/>
    <cellStyle name="Normal 3 2 2 2 2 3 2 3 2 6" xfId="31082"/>
    <cellStyle name="Normal 3 2 2 2 2 3 2 3 3" xfId="3012"/>
    <cellStyle name="Normal 3 2 2 2 2 3 2 3 3 2" xfId="6672"/>
    <cellStyle name="Normal 3 2 2 2 2 3 2 3 3 2 2" xfId="13932"/>
    <cellStyle name="Normal 3 2 2 2 2 3 2 3 3 2 2 2" xfId="28310"/>
    <cellStyle name="Normal 3 2 2 2 2 3 2 3 3 2 2 2 2" xfId="57044"/>
    <cellStyle name="Normal 3 2 2 2 2 3 2 3 3 2 2 3" xfId="42720"/>
    <cellStyle name="Normal 3 2 2 2 2 3 2 3 3 2 3" xfId="21147"/>
    <cellStyle name="Normal 3 2 2 2 2 3 2 3 3 2 3 2" xfId="49882"/>
    <cellStyle name="Normal 3 2 2 2 2 3 2 3 3 2 4" xfId="35558"/>
    <cellStyle name="Normal 3 2 2 2 2 3 2 3 3 3" xfId="10345"/>
    <cellStyle name="Normal 3 2 2 2 2 3 2 3 3 3 2" xfId="24728"/>
    <cellStyle name="Normal 3 2 2 2 2 3 2 3 3 3 2 2" xfId="53463"/>
    <cellStyle name="Normal 3 2 2 2 2 3 2 3 3 3 3" xfId="39139"/>
    <cellStyle name="Normal 3 2 2 2 2 3 2 3 3 4" xfId="17565"/>
    <cellStyle name="Normal 3 2 2 2 2 3 2 3 3 4 2" xfId="46301"/>
    <cellStyle name="Normal 3 2 2 2 2 3 2 3 3 5" xfId="31977"/>
    <cellStyle name="Normal 3 2 2 2 2 3 2 3 4" xfId="4877"/>
    <cellStyle name="Normal 3 2 2 2 2 3 2 3 4 2" xfId="12142"/>
    <cellStyle name="Normal 3 2 2 2 2 3 2 3 4 2 2" xfId="26520"/>
    <cellStyle name="Normal 3 2 2 2 2 3 2 3 4 2 2 2" xfId="55254"/>
    <cellStyle name="Normal 3 2 2 2 2 3 2 3 4 2 3" xfId="40930"/>
    <cellStyle name="Normal 3 2 2 2 2 3 2 3 4 3" xfId="19357"/>
    <cellStyle name="Normal 3 2 2 2 2 3 2 3 4 3 2" xfId="48092"/>
    <cellStyle name="Normal 3 2 2 2 2 3 2 3 4 4" xfId="33768"/>
    <cellStyle name="Normal 3 2 2 2 2 3 2 3 5" xfId="8549"/>
    <cellStyle name="Normal 3 2 2 2 2 3 2 3 5 2" xfId="22938"/>
    <cellStyle name="Normal 3 2 2 2 2 3 2 3 5 2 2" xfId="51673"/>
    <cellStyle name="Normal 3 2 2 2 2 3 2 3 5 3" xfId="37349"/>
    <cellStyle name="Normal 3 2 2 2 2 3 2 3 6" xfId="15775"/>
    <cellStyle name="Normal 3 2 2 2 2 3 2 3 6 2" xfId="44511"/>
    <cellStyle name="Normal 3 2 2 2 2 3 2 3 7" xfId="30187"/>
    <cellStyle name="Normal 3 2 2 2 2 3 2 4" xfId="1665"/>
    <cellStyle name="Normal 3 2 2 2 2 3 2 4 2" xfId="3461"/>
    <cellStyle name="Normal 3 2 2 2 2 3 2 4 2 2" xfId="7120"/>
    <cellStyle name="Normal 3 2 2 2 2 3 2 4 2 2 2" xfId="14380"/>
    <cellStyle name="Normal 3 2 2 2 2 3 2 4 2 2 2 2" xfId="28758"/>
    <cellStyle name="Normal 3 2 2 2 2 3 2 4 2 2 2 2 2" xfId="57492"/>
    <cellStyle name="Normal 3 2 2 2 2 3 2 4 2 2 2 3" xfId="43168"/>
    <cellStyle name="Normal 3 2 2 2 2 3 2 4 2 2 3" xfId="21595"/>
    <cellStyle name="Normal 3 2 2 2 2 3 2 4 2 2 3 2" xfId="50330"/>
    <cellStyle name="Normal 3 2 2 2 2 3 2 4 2 2 4" xfId="36006"/>
    <cellStyle name="Normal 3 2 2 2 2 3 2 4 2 3" xfId="10793"/>
    <cellStyle name="Normal 3 2 2 2 2 3 2 4 2 3 2" xfId="25176"/>
    <cellStyle name="Normal 3 2 2 2 2 3 2 4 2 3 2 2" xfId="53911"/>
    <cellStyle name="Normal 3 2 2 2 2 3 2 4 2 3 3" xfId="39587"/>
    <cellStyle name="Normal 3 2 2 2 2 3 2 4 2 4" xfId="18013"/>
    <cellStyle name="Normal 3 2 2 2 2 3 2 4 2 4 2" xfId="46749"/>
    <cellStyle name="Normal 3 2 2 2 2 3 2 4 2 5" xfId="32425"/>
    <cellStyle name="Normal 3 2 2 2 2 3 2 4 3" xfId="5330"/>
    <cellStyle name="Normal 3 2 2 2 2 3 2 4 3 2" xfId="12590"/>
    <cellStyle name="Normal 3 2 2 2 2 3 2 4 3 2 2" xfId="26968"/>
    <cellStyle name="Normal 3 2 2 2 2 3 2 4 3 2 2 2" xfId="55702"/>
    <cellStyle name="Normal 3 2 2 2 2 3 2 4 3 2 3" xfId="41378"/>
    <cellStyle name="Normal 3 2 2 2 2 3 2 4 3 3" xfId="19805"/>
    <cellStyle name="Normal 3 2 2 2 2 3 2 4 3 3 2" xfId="48540"/>
    <cellStyle name="Normal 3 2 2 2 2 3 2 4 3 4" xfId="34216"/>
    <cellStyle name="Normal 3 2 2 2 2 3 2 4 4" xfId="9003"/>
    <cellStyle name="Normal 3 2 2 2 2 3 2 4 4 2" xfId="23386"/>
    <cellStyle name="Normal 3 2 2 2 2 3 2 4 4 2 2" xfId="52121"/>
    <cellStyle name="Normal 3 2 2 2 2 3 2 4 4 3" xfId="37797"/>
    <cellStyle name="Normal 3 2 2 2 2 3 2 4 5" xfId="16223"/>
    <cellStyle name="Normal 3 2 2 2 2 3 2 4 5 2" xfId="44959"/>
    <cellStyle name="Normal 3 2 2 2 2 3 2 4 6" xfId="30635"/>
    <cellStyle name="Normal 3 2 2 2 2 3 2 5" xfId="2565"/>
    <cellStyle name="Normal 3 2 2 2 2 3 2 5 2" xfId="6225"/>
    <cellStyle name="Normal 3 2 2 2 2 3 2 5 2 2" xfId="13485"/>
    <cellStyle name="Normal 3 2 2 2 2 3 2 5 2 2 2" xfId="27863"/>
    <cellStyle name="Normal 3 2 2 2 2 3 2 5 2 2 2 2" xfId="56597"/>
    <cellStyle name="Normal 3 2 2 2 2 3 2 5 2 2 3" xfId="42273"/>
    <cellStyle name="Normal 3 2 2 2 2 3 2 5 2 3" xfId="20700"/>
    <cellStyle name="Normal 3 2 2 2 2 3 2 5 2 3 2" xfId="49435"/>
    <cellStyle name="Normal 3 2 2 2 2 3 2 5 2 4" xfId="35111"/>
    <cellStyle name="Normal 3 2 2 2 2 3 2 5 3" xfId="9898"/>
    <cellStyle name="Normal 3 2 2 2 2 3 2 5 3 2" xfId="24281"/>
    <cellStyle name="Normal 3 2 2 2 2 3 2 5 3 2 2" xfId="53016"/>
    <cellStyle name="Normal 3 2 2 2 2 3 2 5 3 3" xfId="38692"/>
    <cellStyle name="Normal 3 2 2 2 2 3 2 5 4" xfId="17118"/>
    <cellStyle name="Normal 3 2 2 2 2 3 2 5 4 2" xfId="45854"/>
    <cellStyle name="Normal 3 2 2 2 2 3 2 5 5" xfId="31530"/>
    <cellStyle name="Normal 3 2 2 2 2 3 2 6" xfId="4428"/>
    <cellStyle name="Normal 3 2 2 2 2 3 2 6 2" xfId="11695"/>
    <cellStyle name="Normal 3 2 2 2 2 3 2 6 2 2" xfId="26073"/>
    <cellStyle name="Normal 3 2 2 2 2 3 2 6 2 2 2" xfId="54807"/>
    <cellStyle name="Normal 3 2 2 2 2 3 2 6 2 3" xfId="40483"/>
    <cellStyle name="Normal 3 2 2 2 2 3 2 6 3" xfId="18910"/>
    <cellStyle name="Normal 3 2 2 2 2 3 2 6 3 2" xfId="47645"/>
    <cellStyle name="Normal 3 2 2 2 2 3 2 6 4" xfId="33321"/>
    <cellStyle name="Normal 3 2 2 2 2 3 2 7" xfId="8099"/>
    <cellStyle name="Normal 3 2 2 2 2 3 2 7 2" xfId="22491"/>
    <cellStyle name="Normal 3 2 2 2 2 3 2 7 2 2" xfId="51226"/>
    <cellStyle name="Normal 3 2 2 2 2 3 2 7 3" xfId="36902"/>
    <cellStyle name="Normal 3 2 2 2 2 3 2 8" xfId="15328"/>
    <cellStyle name="Normal 3 2 2 2 2 3 2 8 2" xfId="44064"/>
    <cellStyle name="Normal 3 2 2 2 2 3 2 9" xfId="29740"/>
    <cellStyle name="Normal 3 2 2 2 2 3 3" xfId="796"/>
    <cellStyle name="Normal 3 2 2 2 2 3 3 2" xfId="1245"/>
    <cellStyle name="Normal 3 2 2 2 2 3 3 2 2" xfId="2228"/>
    <cellStyle name="Normal 3 2 2 2 2 3 3 2 2 2" xfId="4020"/>
    <cellStyle name="Normal 3 2 2 2 2 3 3 2 2 2 2" xfId="7679"/>
    <cellStyle name="Normal 3 2 2 2 2 3 3 2 2 2 2 2" xfId="14939"/>
    <cellStyle name="Normal 3 2 2 2 2 3 3 2 2 2 2 2 2" xfId="29317"/>
    <cellStyle name="Normal 3 2 2 2 2 3 3 2 2 2 2 2 2 2" xfId="58051"/>
    <cellStyle name="Normal 3 2 2 2 2 3 3 2 2 2 2 2 3" xfId="43727"/>
    <cellStyle name="Normal 3 2 2 2 2 3 3 2 2 2 2 3" xfId="22154"/>
    <cellStyle name="Normal 3 2 2 2 2 3 3 2 2 2 2 3 2" xfId="50889"/>
    <cellStyle name="Normal 3 2 2 2 2 3 3 2 2 2 2 4" xfId="36565"/>
    <cellStyle name="Normal 3 2 2 2 2 3 3 2 2 2 3" xfId="11352"/>
    <cellStyle name="Normal 3 2 2 2 2 3 3 2 2 2 3 2" xfId="25735"/>
    <cellStyle name="Normal 3 2 2 2 2 3 3 2 2 2 3 2 2" xfId="54470"/>
    <cellStyle name="Normal 3 2 2 2 2 3 3 2 2 2 3 3" xfId="40146"/>
    <cellStyle name="Normal 3 2 2 2 2 3 3 2 2 2 4" xfId="18572"/>
    <cellStyle name="Normal 3 2 2 2 2 3 3 2 2 2 4 2" xfId="47308"/>
    <cellStyle name="Normal 3 2 2 2 2 3 3 2 2 2 5" xfId="32984"/>
    <cellStyle name="Normal 3 2 2 2 2 3 3 2 2 3" xfId="5889"/>
    <cellStyle name="Normal 3 2 2 2 2 3 3 2 2 3 2" xfId="13149"/>
    <cellStyle name="Normal 3 2 2 2 2 3 3 2 2 3 2 2" xfId="27527"/>
    <cellStyle name="Normal 3 2 2 2 2 3 3 2 2 3 2 2 2" xfId="56261"/>
    <cellStyle name="Normal 3 2 2 2 2 3 3 2 2 3 2 3" xfId="41937"/>
    <cellStyle name="Normal 3 2 2 2 2 3 3 2 2 3 3" xfId="20364"/>
    <cellStyle name="Normal 3 2 2 2 2 3 3 2 2 3 3 2" xfId="49099"/>
    <cellStyle name="Normal 3 2 2 2 2 3 3 2 2 3 4" xfId="34775"/>
    <cellStyle name="Normal 3 2 2 2 2 3 3 2 2 4" xfId="9562"/>
    <cellStyle name="Normal 3 2 2 2 2 3 3 2 2 4 2" xfId="23945"/>
    <cellStyle name="Normal 3 2 2 2 2 3 3 2 2 4 2 2" xfId="52680"/>
    <cellStyle name="Normal 3 2 2 2 2 3 3 2 2 4 3" xfId="38356"/>
    <cellStyle name="Normal 3 2 2 2 2 3 3 2 2 5" xfId="16782"/>
    <cellStyle name="Normal 3 2 2 2 2 3 3 2 2 5 2" xfId="45518"/>
    <cellStyle name="Normal 3 2 2 2 2 3 3 2 2 6" xfId="31194"/>
    <cellStyle name="Normal 3 2 2 2 2 3 3 2 3" xfId="3124"/>
    <cellStyle name="Normal 3 2 2 2 2 3 3 2 3 2" xfId="6784"/>
    <cellStyle name="Normal 3 2 2 2 2 3 3 2 3 2 2" xfId="14044"/>
    <cellStyle name="Normal 3 2 2 2 2 3 3 2 3 2 2 2" xfId="28422"/>
    <cellStyle name="Normal 3 2 2 2 2 3 3 2 3 2 2 2 2" xfId="57156"/>
    <cellStyle name="Normal 3 2 2 2 2 3 3 2 3 2 2 3" xfId="42832"/>
    <cellStyle name="Normal 3 2 2 2 2 3 3 2 3 2 3" xfId="21259"/>
    <cellStyle name="Normal 3 2 2 2 2 3 3 2 3 2 3 2" xfId="49994"/>
    <cellStyle name="Normal 3 2 2 2 2 3 3 2 3 2 4" xfId="35670"/>
    <cellStyle name="Normal 3 2 2 2 2 3 3 2 3 3" xfId="10457"/>
    <cellStyle name="Normal 3 2 2 2 2 3 3 2 3 3 2" xfId="24840"/>
    <cellStyle name="Normal 3 2 2 2 2 3 3 2 3 3 2 2" xfId="53575"/>
    <cellStyle name="Normal 3 2 2 2 2 3 3 2 3 3 3" xfId="39251"/>
    <cellStyle name="Normal 3 2 2 2 2 3 3 2 3 4" xfId="17677"/>
    <cellStyle name="Normal 3 2 2 2 2 3 3 2 3 4 2" xfId="46413"/>
    <cellStyle name="Normal 3 2 2 2 2 3 3 2 3 5" xfId="32089"/>
    <cellStyle name="Normal 3 2 2 2 2 3 3 2 4" xfId="4989"/>
    <cellStyle name="Normal 3 2 2 2 2 3 3 2 4 2" xfId="12254"/>
    <cellStyle name="Normal 3 2 2 2 2 3 3 2 4 2 2" xfId="26632"/>
    <cellStyle name="Normal 3 2 2 2 2 3 3 2 4 2 2 2" xfId="55366"/>
    <cellStyle name="Normal 3 2 2 2 2 3 3 2 4 2 3" xfId="41042"/>
    <cellStyle name="Normal 3 2 2 2 2 3 3 2 4 3" xfId="19469"/>
    <cellStyle name="Normal 3 2 2 2 2 3 3 2 4 3 2" xfId="48204"/>
    <cellStyle name="Normal 3 2 2 2 2 3 3 2 4 4" xfId="33880"/>
    <cellStyle name="Normal 3 2 2 2 2 3 3 2 5" xfId="8661"/>
    <cellStyle name="Normal 3 2 2 2 2 3 3 2 5 2" xfId="23050"/>
    <cellStyle name="Normal 3 2 2 2 2 3 3 2 5 2 2" xfId="51785"/>
    <cellStyle name="Normal 3 2 2 2 2 3 3 2 5 3" xfId="37461"/>
    <cellStyle name="Normal 3 2 2 2 2 3 3 2 6" xfId="15887"/>
    <cellStyle name="Normal 3 2 2 2 2 3 3 2 6 2" xfId="44623"/>
    <cellStyle name="Normal 3 2 2 2 2 3 3 2 7" xfId="30299"/>
    <cellStyle name="Normal 3 2 2 2 2 3 3 3" xfId="1781"/>
    <cellStyle name="Normal 3 2 2 2 2 3 3 3 2" xfId="3573"/>
    <cellStyle name="Normal 3 2 2 2 2 3 3 3 2 2" xfId="7232"/>
    <cellStyle name="Normal 3 2 2 2 2 3 3 3 2 2 2" xfId="14492"/>
    <cellStyle name="Normal 3 2 2 2 2 3 3 3 2 2 2 2" xfId="28870"/>
    <cellStyle name="Normal 3 2 2 2 2 3 3 3 2 2 2 2 2" xfId="57604"/>
    <cellStyle name="Normal 3 2 2 2 2 3 3 3 2 2 2 3" xfId="43280"/>
    <cellStyle name="Normal 3 2 2 2 2 3 3 3 2 2 3" xfId="21707"/>
    <cellStyle name="Normal 3 2 2 2 2 3 3 3 2 2 3 2" xfId="50442"/>
    <cellStyle name="Normal 3 2 2 2 2 3 3 3 2 2 4" xfId="36118"/>
    <cellStyle name="Normal 3 2 2 2 2 3 3 3 2 3" xfId="10905"/>
    <cellStyle name="Normal 3 2 2 2 2 3 3 3 2 3 2" xfId="25288"/>
    <cellStyle name="Normal 3 2 2 2 2 3 3 3 2 3 2 2" xfId="54023"/>
    <cellStyle name="Normal 3 2 2 2 2 3 3 3 2 3 3" xfId="39699"/>
    <cellStyle name="Normal 3 2 2 2 2 3 3 3 2 4" xfId="18125"/>
    <cellStyle name="Normal 3 2 2 2 2 3 3 3 2 4 2" xfId="46861"/>
    <cellStyle name="Normal 3 2 2 2 2 3 3 3 2 5" xfId="32537"/>
    <cellStyle name="Normal 3 2 2 2 2 3 3 3 3" xfId="5442"/>
    <cellStyle name="Normal 3 2 2 2 2 3 3 3 3 2" xfId="12702"/>
    <cellStyle name="Normal 3 2 2 2 2 3 3 3 3 2 2" xfId="27080"/>
    <cellStyle name="Normal 3 2 2 2 2 3 3 3 3 2 2 2" xfId="55814"/>
    <cellStyle name="Normal 3 2 2 2 2 3 3 3 3 2 3" xfId="41490"/>
    <cellStyle name="Normal 3 2 2 2 2 3 3 3 3 3" xfId="19917"/>
    <cellStyle name="Normal 3 2 2 2 2 3 3 3 3 3 2" xfId="48652"/>
    <cellStyle name="Normal 3 2 2 2 2 3 3 3 3 4" xfId="34328"/>
    <cellStyle name="Normal 3 2 2 2 2 3 3 3 4" xfId="9115"/>
    <cellStyle name="Normal 3 2 2 2 2 3 3 3 4 2" xfId="23498"/>
    <cellStyle name="Normal 3 2 2 2 2 3 3 3 4 2 2" xfId="52233"/>
    <cellStyle name="Normal 3 2 2 2 2 3 3 3 4 3" xfId="37909"/>
    <cellStyle name="Normal 3 2 2 2 2 3 3 3 5" xfId="16335"/>
    <cellStyle name="Normal 3 2 2 2 2 3 3 3 5 2" xfId="45071"/>
    <cellStyle name="Normal 3 2 2 2 2 3 3 3 6" xfId="30747"/>
    <cellStyle name="Normal 3 2 2 2 2 3 3 4" xfId="2677"/>
    <cellStyle name="Normal 3 2 2 2 2 3 3 4 2" xfId="6337"/>
    <cellStyle name="Normal 3 2 2 2 2 3 3 4 2 2" xfId="13597"/>
    <cellStyle name="Normal 3 2 2 2 2 3 3 4 2 2 2" xfId="27975"/>
    <cellStyle name="Normal 3 2 2 2 2 3 3 4 2 2 2 2" xfId="56709"/>
    <cellStyle name="Normal 3 2 2 2 2 3 3 4 2 2 3" xfId="42385"/>
    <cellStyle name="Normal 3 2 2 2 2 3 3 4 2 3" xfId="20812"/>
    <cellStyle name="Normal 3 2 2 2 2 3 3 4 2 3 2" xfId="49547"/>
    <cellStyle name="Normal 3 2 2 2 2 3 3 4 2 4" xfId="35223"/>
    <cellStyle name="Normal 3 2 2 2 2 3 3 4 3" xfId="10010"/>
    <cellStyle name="Normal 3 2 2 2 2 3 3 4 3 2" xfId="24393"/>
    <cellStyle name="Normal 3 2 2 2 2 3 3 4 3 2 2" xfId="53128"/>
    <cellStyle name="Normal 3 2 2 2 2 3 3 4 3 3" xfId="38804"/>
    <cellStyle name="Normal 3 2 2 2 2 3 3 4 4" xfId="17230"/>
    <cellStyle name="Normal 3 2 2 2 2 3 3 4 4 2" xfId="45966"/>
    <cellStyle name="Normal 3 2 2 2 2 3 3 4 5" xfId="31642"/>
    <cellStyle name="Normal 3 2 2 2 2 3 3 5" xfId="4541"/>
    <cellStyle name="Normal 3 2 2 2 2 3 3 5 2" xfId="11807"/>
    <cellStyle name="Normal 3 2 2 2 2 3 3 5 2 2" xfId="26185"/>
    <cellStyle name="Normal 3 2 2 2 2 3 3 5 2 2 2" xfId="54919"/>
    <cellStyle name="Normal 3 2 2 2 2 3 3 5 2 3" xfId="40595"/>
    <cellStyle name="Normal 3 2 2 2 2 3 3 5 3" xfId="19022"/>
    <cellStyle name="Normal 3 2 2 2 2 3 3 5 3 2" xfId="47757"/>
    <cellStyle name="Normal 3 2 2 2 2 3 3 5 4" xfId="33433"/>
    <cellStyle name="Normal 3 2 2 2 2 3 3 6" xfId="8214"/>
    <cellStyle name="Normal 3 2 2 2 2 3 3 6 2" xfId="22603"/>
    <cellStyle name="Normal 3 2 2 2 2 3 3 6 2 2" xfId="51338"/>
    <cellStyle name="Normal 3 2 2 2 2 3 3 6 3" xfId="37014"/>
    <cellStyle name="Normal 3 2 2 2 2 3 3 7" xfId="15440"/>
    <cellStyle name="Normal 3 2 2 2 2 3 3 7 2" xfId="44176"/>
    <cellStyle name="Normal 3 2 2 2 2 3 3 8" xfId="29852"/>
    <cellStyle name="Normal 3 2 2 2 2 3 4" xfId="1021"/>
    <cellStyle name="Normal 3 2 2 2 2 3 4 2" xfId="2004"/>
    <cellStyle name="Normal 3 2 2 2 2 3 4 2 2" xfId="3796"/>
    <cellStyle name="Normal 3 2 2 2 2 3 4 2 2 2" xfId="7455"/>
    <cellStyle name="Normal 3 2 2 2 2 3 4 2 2 2 2" xfId="14715"/>
    <cellStyle name="Normal 3 2 2 2 2 3 4 2 2 2 2 2" xfId="29093"/>
    <cellStyle name="Normal 3 2 2 2 2 3 4 2 2 2 2 2 2" xfId="57827"/>
    <cellStyle name="Normal 3 2 2 2 2 3 4 2 2 2 2 3" xfId="43503"/>
    <cellStyle name="Normal 3 2 2 2 2 3 4 2 2 2 3" xfId="21930"/>
    <cellStyle name="Normal 3 2 2 2 2 3 4 2 2 2 3 2" xfId="50665"/>
    <cellStyle name="Normal 3 2 2 2 2 3 4 2 2 2 4" xfId="36341"/>
    <cellStyle name="Normal 3 2 2 2 2 3 4 2 2 3" xfId="11128"/>
    <cellStyle name="Normal 3 2 2 2 2 3 4 2 2 3 2" xfId="25511"/>
    <cellStyle name="Normal 3 2 2 2 2 3 4 2 2 3 2 2" xfId="54246"/>
    <cellStyle name="Normal 3 2 2 2 2 3 4 2 2 3 3" xfId="39922"/>
    <cellStyle name="Normal 3 2 2 2 2 3 4 2 2 4" xfId="18348"/>
    <cellStyle name="Normal 3 2 2 2 2 3 4 2 2 4 2" xfId="47084"/>
    <cellStyle name="Normal 3 2 2 2 2 3 4 2 2 5" xfId="32760"/>
    <cellStyle name="Normal 3 2 2 2 2 3 4 2 3" xfId="5665"/>
    <cellStyle name="Normal 3 2 2 2 2 3 4 2 3 2" xfId="12925"/>
    <cellStyle name="Normal 3 2 2 2 2 3 4 2 3 2 2" xfId="27303"/>
    <cellStyle name="Normal 3 2 2 2 2 3 4 2 3 2 2 2" xfId="56037"/>
    <cellStyle name="Normal 3 2 2 2 2 3 4 2 3 2 3" xfId="41713"/>
    <cellStyle name="Normal 3 2 2 2 2 3 4 2 3 3" xfId="20140"/>
    <cellStyle name="Normal 3 2 2 2 2 3 4 2 3 3 2" xfId="48875"/>
    <cellStyle name="Normal 3 2 2 2 2 3 4 2 3 4" xfId="34551"/>
    <cellStyle name="Normal 3 2 2 2 2 3 4 2 4" xfId="9338"/>
    <cellStyle name="Normal 3 2 2 2 2 3 4 2 4 2" xfId="23721"/>
    <cellStyle name="Normal 3 2 2 2 2 3 4 2 4 2 2" xfId="52456"/>
    <cellStyle name="Normal 3 2 2 2 2 3 4 2 4 3" xfId="38132"/>
    <cellStyle name="Normal 3 2 2 2 2 3 4 2 5" xfId="16558"/>
    <cellStyle name="Normal 3 2 2 2 2 3 4 2 5 2" xfId="45294"/>
    <cellStyle name="Normal 3 2 2 2 2 3 4 2 6" xfId="30970"/>
    <cellStyle name="Normal 3 2 2 2 2 3 4 3" xfId="2900"/>
    <cellStyle name="Normal 3 2 2 2 2 3 4 3 2" xfId="6560"/>
    <cellStyle name="Normal 3 2 2 2 2 3 4 3 2 2" xfId="13820"/>
    <cellStyle name="Normal 3 2 2 2 2 3 4 3 2 2 2" xfId="28198"/>
    <cellStyle name="Normal 3 2 2 2 2 3 4 3 2 2 2 2" xfId="56932"/>
    <cellStyle name="Normal 3 2 2 2 2 3 4 3 2 2 3" xfId="42608"/>
    <cellStyle name="Normal 3 2 2 2 2 3 4 3 2 3" xfId="21035"/>
    <cellStyle name="Normal 3 2 2 2 2 3 4 3 2 3 2" xfId="49770"/>
    <cellStyle name="Normal 3 2 2 2 2 3 4 3 2 4" xfId="35446"/>
    <cellStyle name="Normal 3 2 2 2 2 3 4 3 3" xfId="10233"/>
    <cellStyle name="Normal 3 2 2 2 2 3 4 3 3 2" xfId="24616"/>
    <cellStyle name="Normal 3 2 2 2 2 3 4 3 3 2 2" xfId="53351"/>
    <cellStyle name="Normal 3 2 2 2 2 3 4 3 3 3" xfId="39027"/>
    <cellStyle name="Normal 3 2 2 2 2 3 4 3 4" xfId="17453"/>
    <cellStyle name="Normal 3 2 2 2 2 3 4 3 4 2" xfId="46189"/>
    <cellStyle name="Normal 3 2 2 2 2 3 4 3 5" xfId="31865"/>
    <cellStyle name="Normal 3 2 2 2 2 3 4 4" xfId="4765"/>
    <cellStyle name="Normal 3 2 2 2 2 3 4 4 2" xfId="12030"/>
    <cellStyle name="Normal 3 2 2 2 2 3 4 4 2 2" xfId="26408"/>
    <cellStyle name="Normal 3 2 2 2 2 3 4 4 2 2 2" xfId="55142"/>
    <cellStyle name="Normal 3 2 2 2 2 3 4 4 2 3" xfId="40818"/>
    <cellStyle name="Normal 3 2 2 2 2 3 4 4 3" xfId="19245"/>
    <cellStyle name="Normal 3 2 2 2 2 3 4 4 3 2" xfId="47980"/>
    <cellStyle name="Normal 3 2 2 2 2 3 4 4 4" xfId="33656"/>
    <cellStyle name="Normal 3 2 2 2 2 3 4 5" xfId="8437"/>
    <cellStyle name="Normal 3 2 2 2 2 3 4 5 2" xfId="22826"/>
    <cellStyle name="Normal 3 2 2 2 2 3 4 5 2 2" xfId="51561"/>
    <cellStyle name="Normal 3 2 2 2 2 3 4 5 3" xfId="37237"/>
    <cellStyle name="Normal 3 2 2 2 2 3 4 6" xfId="15663"/>
    <cellStyle name="Normal 3 2 2 2 2 3 4 6 2" xfId="44399"/>
    <cellStyle name="Normal 3 2 2 2 2 3 4 7" xfId="30075"/>
    <cellStyle name="Normal 3 2 2 2 2 3 5" xfId="1545"/>
    <cellStyle name="Normal 3 2 2 2 2 3 5 2" xfId="3349"/>
    <cellStyle name="Normal 3 2 2 2 2 3 5 2 2" xfId="7008"/>
    <cellStyle name="Normal 3 2 2 2 2 3 5 2 2 2" xfId="14268"/>
    <cellStyle name="Normal 3 2 2 2 2 3 5 2 2 2 2" xfId="28646"/>
    <cellStyle name="Normal 3 2 2 2 2 3 5 2 2 2 2 2" xfId="57380"/>
    <cellStyle name="Normal 3 2 2 2 2 3 5 2 2 2 3" xfId="43056"/>
    <cellStyle name="Normal 3 2 2 2 2 3 5 2 2 3" xfId="21483"/>
    <cellStyle name="Normal 3 2 2 2 2 3 5 2 2 3 2" xfId="50218"/>
    <cellStyle name="Normal 3 2 2 2 2 3 5 2 2 4" xfId="35894"/>
    <cellStyle name="Normal 3 2 2 2 2 3 5 2 3" xfId="10681"/>
    <cellStyle name="Normal 3 2 2 2 2 3 5 2 3 2" xfId="25064"/>
    <cellStyle name="Normal 3 2 2 2 2 3 5 2 3 2 2" xfId="53799"/>
    <cellStyle name="Normal 3 2 2 2 2 3 5 2 3 3" xfId="39475"/>
    <cellStyle name="Normal 3 2 2 2 2 3 5 2 4" xfId="17901"/>
    <cellStyle name="Normal 3 2 2 2 2 3 5 2 4 2" xfId="46637"/>
    <cellStyle name="Normal 3 2 2 2 2 3 5 2 5" xfId="32313"/>
    <cellStyle name="Normal 3 2 2 2 2 3 5 3" xfId="5218"/>
    <cellStyle name="Normal 3 2 2 2 2 3 5 3 2" xfId="12478"/>
    <cellStyle name="Normal 3 2 2 2 2 3 5 3 2 2" xfId="26856"/>
    <cellStyle name="Normal 3 2 2 2 2 3 5 3 2 2 2" xfId="55590"/>
    <cellStyle name="Normal 3 2 2 2 2 3 5 3 2 3" xfId="41266"/>
    <cellStyle name="Normal 3 2 2 2 2 3 5 3 3" xfId="19693"/>
    <cellStyle name="Normal 3 2 2 2 2 3 5 3 3 2" xfId="48428"/>
    <cellStyle name="Normal 3 2 2 2 2 3 5 3 4" xfId="34104"/>
    <cellStyle name="Normal 3 2 2 2 2 3 5 4" xfId="8891"/>
    <cellStyle name="Normal 3 2 2 2 2 3 5 4 2" xfId="23274"/>
    <cellStyle name="Normal 3 2 2 2 2 3 5 4 2 2" xfId="52009"/>
    <cellStyle name="Normal 3 2 2 2 2 3 5 4 3" xfId="37685"/>
    <cellStyle name="Normal 3 2 2 2 2 3 5 5" xfId="16111"/>
    <cellStyle name="Normal 3 2 2 2 2 3 5 5 2" xfId="44847"/>
    <cellStyle name="Normal 3 2 2 2 2 3 5 6" xfId="30523"/>
    <cellStyle name="Normal 3 2 2 2 2 3 6" xfId="2453"/>
    <cellStyle name="Normal 3 2 2 2 2 3 6 2" xfId="6113"/>
    <cellStyle name="Normal 3 2 2 2 2 3 6 2 2" xfId="13373"/>
    <cellStyle name="Normal 3 2 2 2 2 3 6 2 2 2" xfId="27751"/>
    <cellStyle name="Normal 3 2 2 2 2 3 6 2 2 2 2" xfId="56485"/>
    <cellStyle name="Normal 3 2 2 2 2 3 6 2 2 3" xfId="42161"/>
    <cellStyle name="Normal 3 2 2 2 2 3 6 2 3" xfId="20588"/>
    <cellStyle name="Normal 3 2 2 2 2 3 6 2 3 2" xfId="49323"/>
    <cellStyle name="Normal 3 2 2 2 2 3 6 2 4" xfId="34999"/>
    <cellStyle name="Normal 3 2 2 2 2 3 6 3" xfId="9786"/>
    <cellStyle name="Normal 3 2 2 2 2 3 6 3 2" xfId="24169"/>
    <cellStyle name="Normal 3 2 2 2 2 3 6 3 2 2" xfId="52904"/>
    <cellStyle name="Normal 3 2 2 2 2 3 6 3 3" xfId="38580"/>
    <cellStyle name="Normal 3 2 2 2 2 3 6 4" xfId="17006"/>
    <cellStyle name="Normal 3 2 2 2 2 3 6 4 2" xfId="45742"/>
    <cellStyle name="Normal 3 2 2 2 2 3 6 5" xfId="31418"/>
    <cellStyle name="Normal 3 2 2 2 2 3 7" xfId="4312"/>
    <cellStyle name="Normal 3 2 2 2 2 3 7 2" xfId="11582"/>
    <cellStyle name="Normal 3 2 2 2 2 3 7 2 2" xfId="25961"/>
    <cellStyle name="Normal 3 2 2 2 2 3 7 2 2 2" xfId="54695"/>
    <cellStyle name="Normal 3 2 2 2 2 3 7 2 3" xfId="40371"/>
    <cellStyle name="Normal 3 2 2 2 2 3 7 3" xfId="18798"/>
    <cellStyle name="Normal 3 2 2 2 2 3 7 3 2" xfId="47533"/>
    <cellStyle name="Normal 3 2 2 2 2 3 7 4" xfId="33209"/>
    <cellStyle name="Normal 3 2 2 2 2 3 8" xfId="7981"/>
    <cellStyle name="Normal 3 2 2 2 2 3 8 2" xfId="22379"/>
    <cellStyle name="Normal 3 2 2 2 2 3 8 2 2" xfId="51114"/>
    <cellStyle name="Normal 3 2 2 2 2 3 8 3" xfId="36790"/>
    <cellStyle name="Normal 3 2 2 2 2 3 9" xfId="15216"/>
    <cellStyle name="Normal 3 2 2 2 2 3 9 2" xfId="43952"/>
    <cellStyle name="Normal 3 2 2 2 2 4" xfId="571"/>
    <cellStyle name="Normal 3 2 2 2 2 4 2" xfId="854"/>
    <cellStyle name="Normal 3 2 2 2 2 4 2 2" xfId="1301"/>
    <cellStyle name="Normal 3 2 2 2 2 4 2 2 2" xfId="2284"/>
    <cellStyle name="Normal 3 2 2 2 2 4 2 2 2 2" xfId="4076"/>
    <cellStyle name="Normal 3 2 2 2 2 4 2 2 2 2 2" xfId="7735"/>
    <cellStyle name="Normal 3 2 2 2 2 4 2 2 2 2 2 2" xfId="14995"/>
    <cellStyle name="Normal 3 2 2 2 2 4 2 2 2 2 2 2 2" xfId="29373"/>
    <cellStyle name="Normal 3 2 2 2 2 4 2 2 2 2 2 2 2 2" xfId="58107"/>
    <cellStyle name="Normal 3 2 2 2 2 4 2 2 2 2 2 2 3" xfId="43783"/>
    <cellStyle name="Normal 3 2 2 2 2 4 2 2 2 2 2 3" xfId="22210"/>
    <cellStyle name="Normal 3 2 2 2 2 4 2 2 2 2 2 3 2" xfId="50945"/>
    <cellStyle name="Normal 3 2 2 2 2 4 2 2 2 2 2 4" xfId="36621"/>
    <cellStyle name="Normal 3 2 2 2 2 4 2 2 2 2 3" xfId="11408"/>
    <cellStyle name="Normal 3 2 2 2 2 4 2 2 2 2 3 2" xfId="25791"/>
    <cellStyle name="Normal 3 2 2 2 2 4 2 2 2 2 3 2 2" xfId="54526"/>
    <cellStyle name="Normal 3 2 2 2 2 4 2 2 2 2 3 3" xfId="40202"/>
    <cellStyle name="Normal 3 2 2 2 2 4 2 2 2 2 4" xfId="18628"/>
    <cellStyle name="Normal 3 2 2 2 2 4 2 2 2 2 4 2" xfId="47364"/>
    <cellStyle name="Normal 3 2 2 2 2 4 2 2 2 2 5" xfId="33040"/>
    <cellStyle name="Normal 3 2 2 2 2 4 2 2 2 3" xfId="5945"/>
    <cellStyle name="Normal 3 2 2 2 2 4 2 2 2 3 2" xfId="13205"/>
    <cellStyle name="Normal 3 2 2 2 2 4 2 2 2 3 2 2" xfId="27583"/>
    <cellStyle name="Normal 3 2 2 2 2 4 2 2 2 3 2 2 2" xfId="56317"/>
    <cellStyle name="Normal 3 2 2 2 2 4 2 2 2 3 2 3" xfId="41993"/>
    <cellStyle name="Normal 3 2 2 2 2 4 2 2 2 3 3" xfId="20420"/>
    <cellStyle name="Normal 3 2 2 2 2 4 2 2 2 3 3 2" xfId="49155"/>
    <cellStyle name="Normal 3 2 2 2 2 4 2 2 2 3 4" xfId="34831"/>
    <cellStyle name="Normal 3 2 2 2 2 4 2 2 2 4" xfId="9618"/>
    <cellStyle name="Normal 3 2 2 2 2 4 2 2 2 4 2" xfId="24001"/>
    <cellStyle name="Normal 3 2 2 2 2 4 2 2 2 4 2 2" xfId="52736"/>
    <cellStyle name="Normal 3 2 2 2 2 4 2 2 2 4 3" xfId="38412"/>
    <cellStyle name="Normal 3 2 2 2 2 4 2 2 2 5" xfId="16838"/>
    <cellStyle name="Normal 3 2 2 2 2 4 2 2 2 5 2" xfId="45574"/>
    <cellStyle name="Normal 3 2 2 2 2 4 2 2 2 6" xfId="31250"/>
    <cellStyle name="Normal 3 2 2 2 2 4 2 2 3" xfId="3180"/>
    <cellStyle name="Normal 3 2 2 2 2 4 2 2 3 2" xfId="6840"/>
    <cellStyle name="Normal 3 2 2 2 2 4 2 2 3 2 2" xfId="14100"/>
    <cellStyle name="Normal 3 2 2 2 2 4 2 2 3 2 2 2" xfId="28478"/>
    <cellStyle name="Normal 3 2 2 2 2 4 2 2 3 2 2 2 2" xfId="57212"/>
    <cellStyle name="Normal 3 2 2 2 2 4 2 2 3 2 2 3" xfId="42888"/>
    <cellStyle name="Normal 3 2 2 2 2 4 2 2 3 2 3" xfId="21315"/>
    <cellStyle name="Normal 3 2 2 2 2 4 2 2 3 2 3 2" xfId="50050"/>
    <cellStyle name="Normal 3 2 2 2 2 4 2 2 3 2 4" xfId="35726"/>
    <cellStyle name="Normal 3 2 2 2 2 4 2 2 3 3" xfId="10513"/>
    <cellStyle name="Normal 3 2 2 2 2 4 2 2 3 3 2" xfId="24896"/>
    <cellStyle name="Normal 3 2 2 2 2 4 2 2 3 3 2 2" xfId="53631"/>
    <cellStyle name="Normal 3 2 2 2 2 4 2 2 3 3 3" xfId="39307"/>
    <cellStyle name="Normal 3 2 2 2 2 4 2 2 3 4" xfId="17733"/>
    <cellStyle name="Normal 3 2 2 2 2 4 2 2 3 4 2" xfId="46469"/>
    <cellStyle name="Normal 3 2 2 2 2 4 2 2 3 5" xfId="32145"/>
    <cellStyle name="Normal 3 2 2 2 2 4 2 2 4" xfId="5045"/>
    <cellStyle name="Normal 3 2 2 2 2 4 2 2 4 2" xfId="12310"/>
    <cellStyle name="Normal 3 2 2 2 2 4 2 2 4 2 2" xfId="26688"/>
    <cellStyle name="Normal 3 2 2 2 2 4 2 2 4 2 2 2" xfId="55422"/>
    <cellStyle name="Normal 3 2 2 2 2 4 2 2 4 2 3" xfId="41098"/>
    <cellStyle name="Normal 3 2 2 2 2 4 2 2 4 3" xfId="19525"/>
    <cellStyle name="Normal 3 2 2 2 2 4 2 2 4 3 2" xfId="48260"/>
    <cellStyle name="Normal 3 2 2 2 2 4 2 2 4 4" xfId="33936"/>
    <cellStyle name="Normal 3 2 2 2 2 4 2 2 5" xfId="8717"/>
    <cellStyle name="Normal 3 2 2 2 2 4 2 2 5 2" xfId="23106"/>
    <cellStyle name="Normal 3 2 2 2 2 4 2 2 5 2 2" xfId="51841"/>
    <cellStyle name="Normal 3 2 2 2 2 4 2 2 5 3" xfId="37517"/>
    <cellStyle name="Normal 3 2 2 2 2 4 2 2 6" xfId="15943"/>
    <cellStyle name="Normal 3 2 2 2 2 4 2 2 6 2" xfId="44679"/>
    <cellStyle name="Normal 3 2 2 2 2 4 2 2 7" xfId="30355"/>
    <cellStyle name="Normal 3 2 2 2 2 4 2 3" xfId="1837"/>
    <cellStyle name="Normal 3 2 2 2 2 4 2 3 2" xfId="3629"/>
    <cellStyle name="Normal 3 2 2 2 2 4 2 3 2 2" xfId="7288"/>
    <cellStyle name="Normal 3 2 2 2 2 4 2 3 2 2 2" xfId="14548"/>
    <cellStyle name="Normal 3 2 2 2 2 4 2 3 2 2 2 2" xfId="28926"/>
    <cellStyle name="Normal 3 2 2 2 2 4 2 3 2 2 2 2 2" xfId="57660"/>
    <cellStyle name="Normal 3 2 2 2 2 4 2 3 2 2 2 3" xfId="43336"/>
    <cellStyle name="Normal 3 2 2 2 2 4 2 3 2 2 3" xfId="21763"/>
    <cellStyle name="Normal 3 2 2 2 2 4 2 3 2 2 3 2" xfId="50498"/>
    <cellStyle name="Normal 3 2 2 2 2 4 2 3 2 2 4" xfId="36174"/>
    <cellStyle name="Normal 3 2 2 2 2 4 2 3 2 3" xfId="10961"/>
    <cellStyle name="Normal 3 2 2 2 2 4 2 3 2 3 2" xfId="25344"/>
    <cellStyle name="Normal 3 2 2 2 2 4 2 3 2 3 2 2" xfId="54079"/>
    <cellStyle name="Normal 3 2 2 2 2 4 2 3 2 3 3" xfId="39755"/>
    <cellStyle name="Normal 3 2 2 2 2 4 2 3 2 4" xfId="18181"/>
    <cellStyle name="Normal 3 2 2 2 2 4 2 3 2 4 2" xfId="46917"/>
    <cellStyle name="Normal 3 2 2 2 2 4 2 3 2 5" xfId="32593"/>
    <cellStyle name="Normal 3 2 2 2 2 4 2 3 3" xfId="5498"/>
    <cellStyle name="Normal 3 2 2 2 2 4 2 3 3 2" xfId="12758"/>
    <cellStyle name="Normal 3 2 2 2 2 4 2 3 3 2 2" xfId="27136"/>
    <cellStyle name="Normal 3 2 2 2 2 4 2 3 3 2 2 2" xfId="55870"/>
    <cellStyle name="Normal 3 2 2 2 2 4 2 3 3 2 3" xfId="41546"/>
    <cellStyle name="Normal 3 2 2 2 2 4 2 3 3 3" xfId="19973"/>
    <cellStyle name="Normal 3 2 2 2 2 4 2 3 3 3 2" xfId="48708"/>
    <cellStyle name="Normal 3 2 2 2 2 4 2 3 3 4" xfId="34384"/>
    <cellStyle name="Normal 3 2 2 2 2 4 2 3 4" xfId="9171"/>
    <cellStyle name="Normal 3 2 2 2 2 4 2 3 4 2" xfId="23554"/>
    <cellStyle name="Normal 3 2 2 2 2 4 2 3 4 2 2" xfId="52289"/>
    <cellStyle name="Normal 3 2 2 2 2 4 2 3 4 3" xfId="37965"/>
    <cellStyle name="Normal 3 2 2 2 2 4 2 3 5" xfId="16391"/>
    <cellStyle name="Normal 3 2 2 2 2 4 2 3 5 2" xfId="45127"/>
    <cellStyle name="Normal 3 2 2 2 2 4 2 3 6" xfId="30803"/>
    <cellStyle name="Normal 3 2 2 2 2 4 2 4" xfId="2733"/>
    <cellStyle name="Normal 3 2 2 2 2 4 2 4 2" xfId="6393"/>
    <cellStyle name="Normal 3 2 2 2 2 4 2 4 2 2" xfId="13653"/>
    <cellStyle name="Normal 3 2 2 2 2 4 2 4 2 2 2" xfId="28031"/>
    <cellStyle name="Normal 3 2 2 2 2 4 2 4 2 2 2 2" xfId="56765"/>
    <cellStyle name="Normal 3 2 2 2 2 4 2 4 2 2 3" xfId="42441"/>
    <cellStyle name="Normal 3 2 2 2 2 4 2 4 2 3" xfId="20868"/>
    <cellStyle name="Normal 3 2 2 2 2 4 2 4 2 3 2" xfId="49603"/>
    <cellStyle name="Normal 3 2 2 2 2 4 2 4 2 4" xfId="35279"/>
    <cellStyle name="Normal 3 2 2 2 2 4 2 4 3" xfId="10066"/>
    <cellStyle name="Normal 3 2 2 2 2 4 2 4 3 2" xfId="24449"/>
    <cellStyle name="Normal 3 2 2 2 2 4 2 4 3 2 2" xfId="53184"/>
    <cellStyle name="Normal 3 2 2 2 2 4 2 4 3 3" xfId="38860"/>
    <cellStyle name="Normal 3 2 2 2 2 4 2 4 4" xfId="17286"/>
    <cellStyle name="Normal 3 2 2 2 2 4 2 4 4 2" xfId="46022"/>
    <cellStyle name="Normal 3 2 2 2 2 4 2 4 5" xfId="31698"/>
    <cellStyle name="Normal 3 2 2 2 2 4 2 5" xfId="4598"/>
    <cellStyle name="Normal 3 2 2 2 2 4 2 5 2" xfId="11863"/>
    <cellStyle name="Normal 3 2 2 2 2 4 2 5 2 2" xfId="26241"/>
    <cellStyle name="Normal 3 2 2 2 2 4 2 5 2 2 2" xfId="54975"/>
    <cellStyle name="Normal 3 2 2 2 2 4 2 5 2 3" xfId="40651"/>
    <cellStyle name="Normal 3 2 2 2 2 4 2 5 3" xfId="19078"/>
    <cellStyle name="Normal 3 2 2 2 2 4 2 5 3 2" xfId="47813"/>
    <cellStyle name="Normal 3 2 2 2 2 4 2 5 4" xfId="33489"/>
    <cellStyle name="Normal 3 2 2 2 2 4 2 6" xfId="8270"/>
    <cellStyle name="Normal 3 2 2 2 2 4 2 6 2" xfId="22659"/>
    <cellStyle name="Normal 3 2 2 2 2 4 2 6 2 2" xfId="51394"/>
    <cellStyle name="Normal 3 2 2 2 2 4 2 6 3" xfId="37070"/>
    <cellStyle name="Normal 3 2 2 2 2 4 2 7" xfId="15496"/>
    <cellStyle name="Normal 3 2 2 2 2 4 2 7 2" xfId="44232"/>
    <cellStyle name="Normal 3 2 2 2 2 4 2 8" xfId="29908"/>
    <cellStyle name="Normal 3 2 2 2 2 4 3" xfId="1077"/>
    <cellStyle name="Normal 3 2 2 2 2 4 3 2" xfId="2060"/>
    <cellStyle name="Normal 3 2 2 2 2 4 3 2 2" xfId="3852"/>
    <cellStyle name="Normal 3 2 2 2 2 4 3 2 2 2" xfId="7511"/>
    <cellStyle name="Normal 3 2 2 2 2 4 3 2 2 2 2" xfId="14771"/>
    <cellStyle name="Normal 3 2 2 2 2 4 3 2 2 2 2 2" xfId="29149"/>
    <cellStyle name="Normal 3 2 2 2 2 4 3 2 2 2 2 2 2" xfId="57883"/>
    <cellStyle name="Normal 3 2 2 2 2 4 3 2 2 2 2 3" xfId="43559"/>
    <cellStyle name="Normal 3 2 2 2 2 4 3 2 2 2 3" xfId="21986"/>
    <cellStyle name="Normal 3 2 2 2 2 4 3 2 2 2 3 2" xfId="50721"/>
    <cellStyle name="Normal 3 2 2 2 2 4 3 2 2 2 4" xfId="36397"/>
    <cellStyle name="Normal 3 2 2 2 2 4 3 2 2 3" xfId="11184"/>
    <cellStyle name="Normal 3 2 2 2 2 4 3 2 2 3 2" xfId="25567"/>
    <cellStyle name="Normal 3 2 2 2 2 4 3 2 2 3 2 2" xfId="54302"/>
    <cellStyle name="Normal 3 2 2 2 2 4 3 2 2 3 3" xfId="39978"/>
    <cellStyle name="Normal 3 2 2 2 2 4 3 2 2 4" xfId="18404"/>
    <cellStyle name="Normal 3 2 2 2 2 4 3 2 2 4 2" xfId="47140"/>
    <cellStyle name="Normal 3 2 2 2 2 4 3 2 2 5" xfId="32816"/>
    <cellStyle name="Normal 3 2 2 2 2 4 3 2 3" xfId="5721"/>
    <cellStyle name="Normal 3 2 2 2 2 4 3 2 3 2" xfId="12981"/>
    <cellStyle name="Normal 3 2 2 2 2 4 3 2 3 2 2" xfId="27359"/>
    <cellStyle name="Normal 3 2 2 2 2 4 3 2 3 2 2 2" xfId="56093"/>
    <cellStyle name="Normal 3 2 2 2 2 4 3 2 3 2 3" xfId="41769"/>
    <cellStyle name="Normal 3 2 2 2 2 4 3 2 3 3" xfId="20196"/>
    <cellStyle name="Normal 3 2 2 2 2 4 3 2 3 3 2" xfId="48931"/>
    <cellStyle name="Normal 3 2 2 2 2 4 3 2 3 4" xfId="34607"/>
    <cellStyle name="Normal 3 2 2 2 2 4 3 2 4" xfId="9394"/>
    <cellStyle name="Normal 3 2 2 2 2 4 3 2 4 2" xfId="23777"/>
    <cellStyle name="Normal 3 2 2 2 2 4 3 2 4 2 2" xfId="52512"/>
    <cellStyle name="Normal 3 2 2 2 2 4 3 2 4 3" xfId="38188"/>
    <cellStyle name="Normal 3 2 2 2 2 4 3 2 5" xfId="16614"/>
    <cellStyle name="Normal 3 2 2 2 2 4 3 2 5 2" xfId="45350"/>
    <cellStyle name="Normal 3 2 2 2 2 4 3 2 6" xfId="31026"/>
    <cellStyle name="Normal 3 2 2 2 2 4 3 3" xfId="2956"/>
    <cellStyle name="Normal 3 2 2 2 2 4 3 3 2" xfId="6616"/>
    <cellStyle name="Normal 3 2 2 2 2 4 3 3 2 2" xfId="13876"/>
    <cellStyle name="Normal 3 2 2 2 2 4 3 3 2 2 2" xfId="28254"/>
    <cellStyle name="Normal 3 2 2 2 2 4 3 3 2 2 2 2" xfId="56988"/>
    <cellStyle name="Normal 3 2 2 2 2 4 3 3 2 2 3" xfId="42664"/>
    <cellStyle name="Normal 3 2 2 2 2 4 3 3 2 3" xfId="21091"/>
    <cellStyle name="Normal 3 2 2 2 2 4 3 3 2 3 2" xfId="49826"/>
    <cellStyle name="Normal 3 2 2 2 2 4 3 3 2 4" xfId="35502"/>
    <cellStyle name="Normal 3 2 2 2 2 4 3 3 3" xfId="10289"/>
    <cellStyle name="Normal 3 2 2 2 2 4 3 3 3 2" xfId="24672"/>
    <cellStyle name="Normal 3 2 2 2 2 4 3 3 3 2 2" xfId="53407"/>
    <cellStyle name="Normal 3 2 2 2 2 4 3 3 3 3" xfId="39083"/>
    <cellStyle name="Normal 3 2 2 2 2 4 3 3 4" xfId="17509"/>
    <cellStyle name="Normal 3 2 2 2 2 4 3 3 4 2" xfId="46245"/>
    <cellStyle name="Normal 3 2 2 2 2 4 3 3 5" xfId="31921"/>
    <cellStyle name="Normal 3 2 2 2 2 4 3 4" xfId="4821"/>
    <cellStyle name="Normal 3 2 2 2 2 4 3 4 2" xfId="12086"/>
    <cellStyle name="Normal 3 2 2 2 2 4 3 4 2 2" xfId="26464"/>
    <cellStyle name="Normal 3 2 2 2 2 4 3 4 2 2 2" xfId="55198"/>
    <cellStyle name="Normal 3 2 2 2 2 4 3 4 2 3" xfId="40874"/>
    <cellStyle name="Normal 3 2 2 2 2 4 3 4 3" xfId="19301"/>
    <cellStyle name="Normal 3 2 2 2 2 4 3 4 3 2" xfId="48036"/>
    <cellStyle name="Normal 3 2 2 2 2 4 3 4 4" xfId="33712"/>
    <cellStyle name="Normal 3 2 2 2 2 4 3 5" xfId="8493"/>
    <cellStyle name="Normal 3 2 2 2 2 4 3 5 2" xfId="22882"/>
    <cellStyle name="Normal 3 2 2 2 2 4 3 5 2 2" xfId="51617"/>
    <cellStyle name="Normal 3 2 2 2 2 4 3 5 3" xfId="37293"/>
    <cellStyle name="Normal 3 2 2 2 2 4 3 6" xfId="15719"/>
    <cellStyle name="Normal 3 2 2 2 2 4 3 6 2" xfId="44455"/>
    <cellStyle name="Normal 3 2 2 2 2 4 3 7" xfId="30131"/>
    <cellStyle name="Normal 3 2 2 2 2 4 4" xfId="1608"/>
    <cellStyle name="Normal 3 2 2 2 2 4 4 2" xfId="3405"/>
    <cellStyle name="Normal 3 2 2 2 2 4 4 2 2" xfId="7064"/>
    <cellStyle name="Normal 3 2 2 2 2 4 4 2 2 2" xfId="14324"/>
    <cellStyle name="Normal 3 2 2 2 2 4 4 2 2 2 2" xfId="28702"/>
    <cellStyle name="Normal 3 2 2 2 2 4 4 2 2 2 2 2" xfId="57436"/>
    <cellStyle name="Normal 3 2 2 2 2 4 4 2 2 2 3" xfId="43112"/>
    <cellStyle name="Normal 3 2 2 2 2 4 4 2 2 3" xfId="21539"/>
    <cellStyle name="Normal 3 2 2 2 2 4 4 2 2 3 2" xfId="50274"/>
    <cellStyle name="Normal 3 2 2 2 2 4 4 2 2 4" xfId="35950"/>
    <cellStyle name="Normal 3 2 2 2 2 4 4 2 3" xfId="10737"/>
    <cellStyle name="Normal 3 2 2 2 2 4 4 2 3 2" xfId="25120"/>
    <cellStyle name="Normal 3 2 2 2 2 4 4 2 3 2 2" xfId="53855"/>
    <cellStyle name="Normal 3 2 2 2 2 4 4 2 3 3" xfId="39531"/>
    <cellStyle name="Normal 3 2 2 2 2 4 4 2 4" xfId="17957"/>
    <cellStyle name="Normal 3 2 2 2 2 4 4 2 4 2" xfId="46693"/>
    <cellStyle name="Normal 3 2 2 2 2 4 4 2 5" xfId="32369"/>
    <cellStyle name="Normal 3 2 2 2 2 4 4 3" xfId="5274"/>
    <cellStyle name="Normal 3 2 2 2 2 4 4 3 2" xfId="12534"/>
    <cellStyle name="Normal 3 2 2 2 2 4 4 3 2 2" xfId="26912"/>
    <cellStyle name="Normal 3 2 2 2 2 4 4 3 2 2 2" xfId="55646"/>
    <cellStyle name="Normal 3 2 2 2 2 4 4 3 2 3" xfId="41322"/>
    <cellStyle name="Normal 3 2 2 2 2 4 4 3 3" xfId="19749"/>
    <cellStyle name="Normal 3 2 2 2 2 4 4 3 3 2" xfId="48484"/>
    <cellStyle name="Normal 3 2 2 2 2 4 4 3 4" xfId="34160"/>
    <cellStyle name="Normal 3 2 2 2 2 4 4 4" xfId="8947"/>
    <cellStyle name="Normal 3 2 2 2 2 4 4 4 2" xfId="23330"/>
    <cellStyle name="Normal 3 2 2 2 2 4 4 4 2 2" xfId="52065"/>
    <cellStyle name="Normal 3 2 2 2 2 4 4 4 3" xfId="37741"/>
    <cellStyle name="Normal 3 2 2 2 2 4 4 5" xfId="16167"/>
    <cellStyle name="Normal 3 2 2 2 2 4 4 5 2" xfId="44903"/>
    <cellStyle name="Normal 3 2 2 2 2 4 4 6" xfId="30579"/>
    <cellStyle name="Normal 3 2 2 2 2 4 5" xfId="2509"/>
    <cellStyle name="Normal 3 2 2 2 2 4 5 2" xfId="6169"/>
    <cellStyle name="Normal 3 2 2 2 2 4 5 2 2" xfId="13429"/>
    <cellStyle name="Normal 3 2 2 2 2 4 5 2 2 2" xfId="27807"/>
    <cellStyle name="Normal 3 2 2 2 2 4 5 2 2 2 2" xfId="56541"/>
    <cellStyle name="Normal 3 2 2 2 2 4 5 2 2 3" xfId="42217"/>
    <cellStyle name="Normal 3 2 2 2 2 4 5 2 3" xfId="20644"/>
    <cellStyle name="Normal 3 2 2 2 2 4 5 2 3 2" xfId="49379"/>
    <cellStyle name="Normal 3 2 2 2 2 4 5 2 4" xfId="35055"/>
    <cellStyle name="Normal 3 2 2 2 2 4 5 3" xfId="9842"/>
    <cellStyle name="Normal 3 2 2 2 2 4 5 3 2" xfId="24225"/>
    <cellStyle name="Normal 3 2 2 2 2 4 5 3 2 2" xfId="52960"/>
    <cellStyle name="Normal 3 2 2 2 2 4 5 3 3" xfId="38636"/>
    <cellStyle name="Normal 3 2 2 2 2 4 5 4" xfId="17062"/>
    <cellStyle name="Normal 3 2 2 2 2 4 5 4 2" xfId="45798"/>
    <cellStyle name="Normal 3 2 2 2 2 4 5 5" xfId="31474"/>
    <cellStyle name="Normal 3 2 2 2 2 4 6" xfId="4372"/>
    <cellStyle name="Normal 3 2 2 2 2 4 6 2" xfId="11639"/>
    <cellStyle name="Normal 3 2 2 2 2 4 6 2 2" xfId="26017"/>
    <cellStyle name="Normal 3 2 2 2 2 4 6 2 2 2" xfId="54751"/>
    <cellStyle name="Normal 3 2 2 2 2 4 6 2 3" xfId="40427"/>
    <cellStyle name="Normal 3 2 2 2 2 4 6 3" xfId="18854"/>
    <cellStyle name="Normal 3 2 2 2 2 4 6 3 2" xfId="47589"/>
    <cellStyle name="Normal 3 2 2 2 2 4 6 4" xfId="33265"/>
    <cellStyle name="Normal 3 2 2 2 2 4 7" xfId="8042"/>
    <cellStyle name="Normal 3 2 2 2 2 4 7 2" xfId="22435"/>
    <cellStyle name="Normal 3 2 2 2 2 4 7 2 2" xfId="51170"/>
    <cellStyle name="Normal 3 2 2 2 2 4 7 3" xfId="36846"/>
    <cellStyle name="Normal 3 2 2 2 2 4 8" xfId="15272"/>
    <cellStyle name="Normal 3 2 2 2 2 4 8 2" xfId="44008"/>
    <cellStyle name="Normal 3 2 2 2 2 4 9" xfId="29684"/>
    <cellStyle name="Normal 3 2 2 2 2 5" xfId="738"/>
    <cellStyle name="Normal 3 2 2 2 2 5 2" xfId="1189"/>
    <cellStyle name="Normal 3 2 2 2 2 5 2 2" xfId="2172"/>
    <cellStyle name="Normal 3 2 2 2 2 5 2 2 2" xfId="3964"/>
    <cellStyle name="Normal 3 2 2 2 2 5 2 2 2 2" xfId="7623"/>
    <cellStyle name="Normal 3 2 2 2 2 5 2 2 2 2 2" xfId="14883"/>
    <cellStyle name="Normal 3 2 2 2 2 5 2 2 2 2 2 2" xfId="29261"/>
    <cellStyle name="Normal 3 2 2 2 2 5 2 2 2 2 2 2 2" xfId="57995"/>
    <cellStyle name="Normal 3 2 2 2 2 5 2 2 2 2 2 3" xfId="43671"/>
    <cellStyle name="Normal 3 2 2 2 2 5 2 2 2 2 3" xfId="22098"/>
    <cellStyle name="Normal 3 2 2 2 2 5 2 2 2 2 3 2" xfId="50833"/>
    <cellStyle name="Normal 3 2 2 2 2 5 2 2 2 2 4" xfId="36509"/>
    <cellStyle name="Normal 3 2 2 2 2 5 2 2 2 3" xfId="11296"/>
    <cellStyle name="Normal 3 2 2 2 2 5 2 2 2 3 2" xfId="25679"/>
    <cellStyle name="Normal 3 2 2 2 2 5 2 2 2 3 2 2" xfId="54414"/>
    <cellStyle name="Normal 3 2 2 2 2 5 2 2 2 3 3" xfId="40090"/>
    <cellStyle name="Normal 3 2 2 2 2 5 2 2 2 4" xfId="18516"/>
    <cellStyle name="Normal 3 2 2 2 2 5 2 2 2 4 2" xfId="47252"/>
    <cellStyle name="Normal 3 2 2 2 2 5 2 2 2 5" xfId="32928"/>
    <cellStyle name="Normal 3 2 2 2 2 5 2 2 3" xfId="5833"/>
    <cellStyle name="Normal 3 2 2 2 2 5 2 2 3 2" xfId="13093"/>
    <cellStyle name="Normal 3 2 2 2 2 5 2 2 3 2 2" xfId="27471"/>
    <cellStyle name="Normal 3 2 2 2 2 5 2 2 3 2 2 2" xfId="56205"/>
    <cellStyle name="Normal 3 2 2 2 2 5 2 2 3 2 3" xfId="41881"/>
    <cellStyle name="Normal 3 2 2 2 2 5 2 2 3 3" xfId="20308"/>
    <cellStyle name="Normal 3 2 2 2 2 5 2 2 3 3 2" xfId="49043"/>
    <cellStyle name="Normal 3 2 2 2 2 5 2 2 3 4" xfId="34719"/>
    <cellStyle name="Normal 3 2 2 2 2 5 2 2 4" xfId="9506"/>
    <cellStyle name="Normal 3 2 2 2 2 5 2 2 4 2" xfId="23889"/>
    <cellStyle name="Normal 3 2 2 2 2 5 2 2 4 2 2" xfId="52624"/>
    <cellStyle name="Normal 3 2 2 2 2 5 2 2 4 3" xfId="38300"/>
    <cellStyle name="Normal 3 2 2 2 2 5 2 2 5" xfId="16726"/>
    <cellStyle name="Normal 3 2 2 2 2 5 2 2 5 2" xfId="45462"/>
    <cellStyle name="Normal 3 2 2 2 2 5 2 2 6" xfId="31138"/>
    <cellStyle name="Normal 3 2 2 2 2 5 2 3" xfId="3068"/>
    <cellStyle name="Normal 3 2 2 2 2 5 2 3 2" xfId="6728"/>
    <cellStyle name="Normal 3 2 2 2 2 5 2 3 2 2" xfId="13988"/>
    <cellStyle name="Normal 3 2 2 2 2 5 2 3 2 2 2" xfId="28366"/>
    <cellStyle name="Normal 3 2 2 2 2 5 2 3 2 2 2 2" xfId="57100"/>
    <cellStyle name="Normal 3 2 2 2 2 5 2 3 2 2 3" xfId="42776"/>
    <cellStyle name="Normal 3 2 2 2 2 5 2 3 2 3" xfId="21203"/>
    <cellStyle name="Normal 3 2 2 2 2 5 2 3 2 3 2" xfId="49938"/>
    <cellStyle name="Normal 3 2 2 2 2 5 2 3 2 4" xfId="35614"/>
    <cellStyle name="Normal 3 2 2 2 2 5 2 3 3" xfId="10401"/>
    <cellStyle name="Normal 3 2 2 2 2 5 2 3 3 2" xfId="24784"/>
    <cellStyle name="Normal 3 2 2 2 2 5 2 3 3 2 2" xfId="53519"/>
    <cellStyle name="Normal 3 2 2 2 2 5 2 3 3 3" xfId="39195"/>
    <cellStyle name="Normal 3 2 2 2 2 5 2 3 4" xfId="17621"/>
    <cellStyle name="Normal 3 2 2 2 2 5 2 3 4 2" xfId="46357"/>
    <cellStyle name="Normal 3 2 2 2 2 5 2 3 5" xfId="32033"/>
    <cellStyle name="Normal 3 2 2 2 2 5 2 4" xfId="4933"/>
    <cellStyle name="Normal 3 2 2 2 2 5 2 4 2" xfId="12198"/>
    <cellStyle name="Normal 3 2 2 2 2 5 2 4 2 2" xfId="26576"/>
    <cellStyle name="Normal 3 2 2 2 2 5 2 4 2 2 2" xfId="55310"/>
    <cellStyle name="Normal 3 2 2 2 2 5 2 4 2 3" xfId="40986"/>
    <cellStyle name="Normal 3 2 2 2 2 5 2 4 3" xfId="19413"/>
    <cellStyle name="Normal 3 2 2 2 2 5 2 4 3 2" xfId="48148"/>
    <cellStyle name="Normal 3 2 2 2 2 5 2 4 4" xfId="33824"/>
    <cellStyle name="Normal 3 2 2 2 2 5 2 5" xfId="8605"/>
    <cellStyle name="Normal 3 2 2 2 2 5 2 5 2" xfId="22994"/>
    <cellStyle name="Normal 3 2 2 2 2 5 2 5 2 2" xfId="51729"/>
    <cellStyle name="Normal 3 2 2 2 2 5 2 5 3" xfId="37405"/>
    <cellStyle name="Normal 3 2 2 2 2 5 2 6" xfId="15831"/>
    <cellStyle name="Normal 3 2 2 2 2 5 2 6 2" xfId="44567"/>
    <cellStyle name="Normal 3 2 2 2 2 5 2 7" xfId="30243"/>
    <cellStyle name="Normal 3 2 2 2 2 5 3" xfId="1725"/>
    <cellStyle name="Normal 3 2 2 2 2 5 3 2" xfId="3517"/>
    <cellStyle name="Normal 3 2 2 2 2 5 3 2 2" xfId="7176"/>
    <cellStyle name="Normal 3 2 2 2 2 5 3 2 2 2" xfId="14436"/>
    <cellStyle name="Normal 3 2 2 2 2 5 3 2 2 2 2" xfId="28814"/>
    <cellStyle name="Normal 3 2 2 2 2 5 3 2 2 2 2 2" xfId="57548"/>
    <cellStyle name="Normal 3 2 2 2 2 5 3 2 2 2 3" xfId="43224"/>
    <cellStyle name="Normal 3 2 2 2 2 5 3 2 2 3" xfId="21651"/>
    <cellStyle name="Normal 3 2 2 2 2 5 3 2 2 3 2" xfId="50386"/>
    <cellStyle name="Normal 3 2 2 2 2 5 3 2 2 4" xfId="36062"/>
    <cellStyle name="Normal 3 2 2 2 2 5 3 2 3" xfId="10849"/>
    <cellStyle name="Normal 3 2 2 2 2 5 3 2 3 2" xfId="25232"/>
    <cellStyle name="Normal 3 2 2 2 2 5 3 2 3 2 2" xfId="53967"/>
    <cellStyle name="Normal 3 2 2 2 2 5 3 2 3 3" xfId="39643"/>
    <cellStyle name="Normal 3 2 2 2 2 5 3 2 4" xfId="18069"/>
    <cellStyle name="Normal 3 2 2 2 2 5 3 2 4 2" xfId="46805"/>
    <cellStyle name="Normal 3 2 2 2 2 5 3 2 5" xfId="32481"/>
    <cellStyle name="Normal 3 2 2 2 2 5 3 3" xfId="5386"/>
    <cellStyle name="Normal 3 2 2 2 2 5 3 3 2" xfId="12646"/>
    <cellStyle name="Normal 3 2 2 2 2 5 3 3 2 2" xfId="27024"/>
    <cellStyle name="Normal 3 2 2 2 2 5 3 3 2 2 2" xfId="55758"/>
    <cellStyle name="Normal 3 2 2 2 2 5 3 3 2 3" xfId="41434"/>
    <cellStyle name="Normal 3 2 2 2 2 5 3 3 3" xfId="19861"/>
    <cellStyle name="Normal 3 2 2 2 2 5 3 3 3 2" xfId="48596"/>
    <cellStyle name="Normal 3 2 2 2 2 5 3 3 4" xfId="34272"/>
    <cellStyle name="Normal 3 2 2 2 2 5 3 4" xfId="9059"/>
    <cellStyle name="Normal 3 2 2 2 2 5 3 4 2" xfId="23442"/>
    <cellStyle name="Normal 3 2 2 2 2 5 3 4 2 2" xfId="52177"/>
    <cellStyle name="Normal 3 2 2 2 2 5 3 4 3" xfId="37853"/>
    <cellStyle name="Normal 3 2 2 2 2 5 3 5" xfId="16279"/>
    <cellStyle name="Normal 3 2 2 2 2 5 3 5 2" xfId="45015"/>
    <cellStyle name="Normal 3 2 2 2 2 5 3 6" xfId="30691"/>
    <cellStyle name="Normal 3 2 2 2 2 5 4" xfId="2621"/>
    <cellStyle name="Normal 3 2 2 2 2 5 4 2" xfId="6281"/>
    <cellStyle name="Normal 3 2 2 2 2 5 4 2 2" xfId="13541"/>
    <cellStyle name="Normal 3 2 2 2 2 5 4 2 2 2" xfId="27919"/>
    <cellStyle name="Normal 3 2 2 2 2 5 4 2 2 2 2" xfId="56653"/>
    <cellStyle name="Normal 3 2 2 2 2 5 4 2 2 3" xfId="42329"/>
    <cellStyle name="Normal 3 2 2 2 2 5 4 2 3" xfId="20756"/>
    <cellStyle name="Normal 3 2 2 2 2 5 4 2 3 2" xfId="49491"/>
    <cellStyle name="Normal 3 2 2 2 2 5 4 2 4" xfId="35167"/>
    <cellStyle name="Normal 3 2 2 2 2 5 4 3" xfId="9954"/>
    <cellStyle name="Normal 3 2 2 2 2 5 4 3 2" xfId="24337"/>
    <cellStyle name="Normal 3 2 2 2 2 5 4 3 2 2" xfId="53072"/>
    <cellStyle name="Normal 3 2 2 2 2 5 4 3 3" xfId="38748"/>
    <cellStyle name="Normal 3 2 2 2 2 5 4 4" xfId="17174"/>
    <cellStyle name="Normal 3 2 2 2 2 5 4 4 2" xfId="45910"/>
    <cellStyle name="Normal 3 2 2 2 2 5 4 5" xfId="31586"/>
    <cellStyle name="Normal 3 2 2 2 2 5 5" xfId="4485"/>
    <cellStyle name="Normal 3 2 2 2 2 5 5 2" xfId="11751"/>
    <cellStyle name="Normal 3 2 2 2 2 5 5 2 2" xfId="26129"/>
    <cellStyle name="Normal 3 2 2 2 2 5 5 2 2 2" xfId="54863"/>
    <cellStyle name="Normal 3 2 2 2 2 5 5 2 3" xfId="40539"/>
    <cellStyle name="Normal 3 2 2 2 2 5 5 3" xfId="18966"/>
    <cellStyle name="Normal 3 2 2 2 2 5 5 3 2" xfId="47701"/>
    <cellStyle name="Normal 3 2 2 2 2 5 5 4" xfId="33377"/>
    <cellStyle name="Normal 3 2 2 2 2 5 6" xfId="8158"/>
    <cellStyle name="Normal 3 2 2 2 2 5 6 2" xfId="22547"/>
    <cellStyle name="Normal 3 2 2 2 2 5 6 2 2" xfId="51282"/>
    <cellStyle name="Normal 3 2 2 2 2 5 6 3" xfId="36958"/>
    <cellStyle name="Normal 3 2 2 2 2 5 7" xfId="15384"/>
    <cellStyle name="Normal 3 2 2 2 2 5 7 2" xfId="44120"/>
    <cellStyle name="Normal 3 2 2 2 2 5 8" xfId="29796"/>
    <cellStyle name="Normal 3 2 2 2 2 6" xfId="965"/>
    <cellStyle name="Normal 3 2 2 2 2 6 2" xfId="1948"/>
    <cellStyle name="Normal 3 2 2 2 2 6 2 2" xfId="3740"/>
    <cellStyle name="Normal 3 2 2 2 2 6 2 2 2" xfId="7399"/>
    <cellStyle name="Normal 3 2 2 2 2 6 2 2 2 2" xfId="14659"/>
    <cellStyle name="Normal 3 2 2 2 2 6 2 2 2 2 2" xfId="29037"/>
    <cellStyle name="Normal 3 2 2 2 2 6 2 2 2 2 2 2" xfId="57771"/>
    <cellStyle name="Normal 3 2 2 2 2 6 2 2 2 2 3" xfId="43447"/>
    <cellStyle name="Normal 3 2 2 2 2 6 2 2 2 3" xfId="21874"/>
    <cellStyle name="Normal 3 2 2 2 2 6 2 2 2 3 2" xfId="50609"/>
    <cellStyle name="Normal 3 2 2 2 2 6 2 2 2 4" xfId="36285"/>
    <cellStyle name="Normal 3 2 2 2 2 6 2 2 3" xfId="11072"/>
    <cellStyle name="Normal 3 2 2 2 2 6 2 2 3 2" xfId="25455"/>
    <cellStyle name="Normal 3 2 2 2 2 6 2 2 3 2 2" xfId="54190"/>
    <cellStyle name="Normal 3 2 2 2 2 6 2 2 3 3" xfId="39866"/>
    <cellStyle name="Normal 3 2 2 2 2 6 2 2 4" xfId="18292"/>
    <cellStyle name="Normal 3 2 2 2 2 6 2 2 4 2" xfId="47028"/>
    <cellStyle name="Normal 3 2 2 2 2 6 2 2 5" xfId="32704"/>
    <cellStyle name="Normal 3 2 2 2 2 6 2 3" xfId="5609"/>
    <cellStyle name="Normal 3 2 2 2 2 6 2 3 2" xfId="12869"/>
    <cellStyle name="Normal 3 2 2 2 2 6 2 3 2 2" xfId="27247"/>
    <cellStyle name="Normal 3 2 2 2 2 6 2 3 2 2 2" xfId="55981"/>
    <cellStyle name="Normal 3 2 2 2 2 6 2 3 2 3" xfId="41657"/>
    <cellStyle name="Normal 3 2 2 2 2 6 2 3 3" xfId="20084"/>
    <cellStyle name="Normal 3 2 2 2 2 6 2 3 3 2" xfId="48819"/>
    <cellStyle name="Normal 3 2 2 2 2 6 2 3 4" xfId="34495"/>
    <cellStyle name="Normal 3 2 2 2 2 6 2 4" xfId="9282"/>
    <cellStyle name="Normal 3 2 2 2 2 6 2 4 2" xfId="23665"/>
    <cellStyle name="Normal 3 2 2 2 2 6 2 4 2 2" xfId="52400"/>
    <cellStyle name="Normal 3 2 2 2 2 6 2 4 3" xfId="38076"/>
    <cellStyle name="Normal 3 2 2 2 2 6 2 5" xfId="16502"/>
    <cellStyle name="Normal 3 2 2 2 2 6 2 5 2" xfId="45238"/>
    <cellStyle name="Normal 3 2 2 2 2 6 2 6" xfId="30914"/>
    <cellStyle name="Normal 3 2 2 2 2 6 3" xfId="2844"/>
    <cellStyle name="Normal 3 2 2 2 2 6 3 2" xfId="6504"/>
    <cellStyle name="Normal 3 2 2 2 2 6 3 2 2" xfId="13764"/>
    <cellStyle name="Normal 3 2 2 2 2 6 3 2 2 2" xfId="28142"/>
    <cellStyle name="Normal 3 2 2 2 2 6 3 2 2 2 2" xfId="56876"/>
    <cellStyle name="Normal 3 2 2 2 2 6 3 2 2 3" xfId="42552"/>
    <cellStyle name="Normal 3 2 2 2 2 6 3 2 3" xfId="20979"/>
    <cellStyle name="Normal 3 2 2 2 2 6 3 2 3 2" xfId="49714"/>
    <cellStyle name="Normal 3 2 2 2 2 6 3 2 4" xfId="35390"/>
    <cellStyle name="Normal 3 2 2 2 2 6 3 3" xfId="10177"/>
    <cellStyle name="Normal 3 2 2 2 2 6 3 3 2" xfId="24560"/>
    <cellStyle name="Normal 3 2 2 2 2 6 3 3 2 2" xfId="53295"/>
    <cellStyle name="Normal 3 2 2 2 2 6 3 3 3" xfId="38971"/>
    <cellStyle name="Normal 3 2 2 2 2 6 3 4" xfId="17397"/>
    <cellStyle name="Normal 3 2 2 2 2 6 3 4 2" xfId="46133"/>
    <cellStyle name="Normal 3 2 2 2 2 6 3 5" xfId="31809"/>
    <cellStyle name="Normal 3 2 2 2 2 6 4" xfId="4709"/>
    <cellStyle name="Normal 3 2 2 2 2 6 4 2" xfId="11974"/>
    <cellStyle name="Normal 3 2 2 2 2 6 4 2 2" xfId="26352"/>
    <cellStyle name="Normal 3 2 2 2 2 6 4 2 2 2" xfId="55086"/>
    <cellStyle name="Normal 3 2 2 2 2 6 4 2 3" xfId="40762"/>
    <cellStyle name="Normal 3 2 2 2 2 6 4 3" xfId="19189"/>
    <cellStyle name="Normal 3 2 2 2 2 6 4 3 2" xfId="47924"/>
    <cellStyle name="Normal 3 2 2 2 2 6 4 4" xfId="33600"/>
    <cellStyle name="Normal 3 2 2 2 2 6 5" xfId="8381"/>
    <cellStyle name="Normal 3 2 2 2 2 6 5 2" xfId="22770"/>
    <cellStyle name="Normal 3 2 2 2 2 6 5 2 2" xfId="51505"/>
    <cellStyle name="Normal 3 2 2 2 2 6 5 3" xfId="37181"/>
    <cellStyle name="Normal 3 2 2 2 2 6 6" xfId="15607"/>
    <cellStyle name="Normal 3 2 2 2 2 6 6 2" xfId="44343"/>
    <cellStyle name="Normal 3 2 2 2 2 6 7" xfId="30019"/>
    <cellStyle name="Normal 3 2 2 2 2 7" xfId="1479"/>
    <cellStyle name="Normal 3 2 2 2 2 7 2" xfId="3293"/>
    <cellStyle name="Normal 3 2 2 2 2 7 2 2" xfId="6952"/>
    <cellStyle name="Normal 3 2 2 2 2 7 2 2 2" xfId="14212"/>
    <cellStyle name="Normal 3 2 2 2 2 7 2 2 2 2" xfId="28590"/>
    <cellStyle name="Normal 3 2 2 2 2 7 2 2 2 2 2" xfId="57324"/>
    <cellStyle name="Normal 3 2 2 2 2 7 2 2 2 3" xfId="43000"/>
    <cellStyle name="Normal 3 2 2 2 2 7 2 2 3" xfId="21427"/>
    <cellStyle name="Normal 3 2 2 2 2 7 2 2 3 2" xfId="50162"/>
    <cellStyle name="Normal 3 2 2 2 2 7 2 2 4" xfId="35838"/>
    <cellStyle name="Normal 3 2 2 2 2 7 2 3" xfId="10625"/>
    <cellStyle name="Normal 3 2 2 2 2 7 2 3 2" xfId="25008"/>
    <cellStyle name="Normal 3 2 2 2 2 7 2 3 2 2" xfId="53743"/>
    <cellStyle name="Normal 3 2 2 2 2 7 2 3 3" xfId="39419"/>
    <cellStyle name="Normal 3 2 2 2 2 7 2 4" xfId="17845"/>
    <cellStyle name="Normal 3 2 2 2 2 7 2 4 2" xfId="46581"/>
    <cellStyle name="Normal 3 2 2 2 2 7 2 5" xfId="32257"/>
    <cellStyle name="Normal 3 2 2 2 2 7 3" xfId="5161"/>
    <cellStyle name="Normal 3 2 2 2 2 7 3 2" xfId="12422"/>
    <cellStyle name="Normal 3 2 2 2 2 7 3 2 2" xfId="26800"/>
    <cellStyle name="Normal 3 2 2 2 2 7 3 2 2 2" xfId="55534"/>
    <cellStyle name="Normal 3 2 2 2 2 7 3 2 3" xfId="41210"/>
    <cellStyle name="Normal 3 2 2 2 2 7 3 3" xfId="19637"/>
    <cellStyle name="Normal 3 2 2 2 2 7 3 3 2" xfId="48372"/>
    <cellStyle name="Normal 3 2 2 2 2 7 3 4" xfId="34048"/>
    <cellStyle name="Normal 3 2 2 2 2 7 4" xfId="8834"/>
    <cellStyle name="Normal 3 2 2 2 2 7 4 2" xfId="23218"/>
    <cellStyle name="Normal 3 2 2 2 2 7 4 2 2" xfId="51953"/>
    <cellStyle name="Normal 3 2 2 2 2 7 4 3" xfId="37629"/>
    <cellStyle name="Normal 3 2 2 2 2 7 5" xfId="16055"/>
    <cellStyle name="Normal 3 2 2 2 2 7 5 2" xfId="44791"/>
    <cellStyle name="Normal 3 2 2 2 2 7 6" xfId="30467"/>
    <cellStyle name="Normal 3 2 2 2 2 8" xfId="2397"/>
    <cellStyle name="Normal 3 2 2 2 2 8 2" xfId="6057"/>
    <cellStyle name="Normal 3 2 2 2 2 8 2 2" xfId="13317"/>
    <cellStyle name="Normal 3 2 2 2 2 8 2 2 2" xfId="27695"/>
    <cellStyle name="Normal 3 2 2 2 2 8 2 2 2 2" xfId="56429"/>
    <cellStyle name="Normal 3 2 2 2 2 8 2 2 3" xfId="42105"/>
    <cellStyle name="Normal 3 2 2 2 2 8 2 3" xfId="20532"/>
    <cellStyle name="Normal 3 2 2 2 2 8 2 3 2" xfId="49267"/>
    <cellStyle name="Normal 3 2 2 2 2 8 2 4" xfId="34943"/>
    <cellStyle name="Normal 3 2 2 2 2 8 3" xfId="9730"/>
    <cellStyle name="Normal 3 2 2 2 2 8 3 2" xfId="24113"/>
    <cellStyle name="Normal 3 2 2 2 2 8 3 2 2" xfId="52848"/>
    <cellStyle name="Normal 3 2 2 2 2 8 3 3" xfId="38524"/>
    <cellStyle name="Normal 3 2 2 2 2 8 4" xfId="16950"/>
    <cellStyle name="Normal 3 2 2 2 2 8 4 2" xfId="45686"/>
    <cellStyle name="Normal 3 2 2 2 2 8 5" xfId="31362"/>
    <cellStyle name="Normal 3 2 2 2 2 9" xfId="4251"/>
    <cellStyle name="Normal 3 2 2 2 2 9 2" xfId="11526"/>
    <cellStyle name="Normal 3 2 2 2 2 9 2 2" xfId="25905"/>
    <cellStyle name="Normal 3 2 2 2 2 9 2 2 2" xfId="54639"/>
    <cellStyle name="Normal 3 2 2 2 2 9 2 3" xfId="40315"/>
    <cellStyle name="Normal 3 2 2 2 2 9 3" xfId="18742"/>
    <cellStyle name="Normal 3 2 2 2 2 9 3 2" xfId="47477"/>
    <cellStyle name="Normal 3 2 2 2 2 9 4" xfId="33153"/>
    <cellStyle name="Normal 3 2 2 2 3" xfId="352"/>
    <cellStyle name="Normal 3 2 2 2 3 10" xfId="15174"/>
    <cellStyle name="Normal 3 2 2 2 3 10 2" xfId="43910"/>
    <cellStyle name="Normal 3 2 2 2 3 11" xfId="29586"/>
    <cellStyle name="Normal 3 2 2 2 3 2" xfId="452"/>
    <cellStyle name="Normal 3 2 2 2 3 2 10" xfId="29642"/>
    <cellStyle name="Normal 3 2 2 2 3 2 2" xfId="652"/>
    <cellStyle name="Normal 3 2 2 2 3 2 2 2" xfId="924"/>
    <cellStyle name="Normal 3 2 2 2 3 2 2 2 2" xfId="1371"/>
    <cellStyle name="Normal 3 2 2 2 3 2 2 2 2 2" xfId="2354"/>
    <cellStyle name="Normal 3 2 2 2 3 2 2 2 2 2 2" xfId="4146"/>
    <cellStyle name="Normal 3 2 2 2 3 2 2 2 2 2 2 2" xfId="7805"/>
    <cellStyle name="Normal 3 2 2 2 3 2 2 2 2 2 2 2 2" xfId="15065"/>
    <cellStyle name="Normal 3 2 2 2 3 2 2 2 2 2 2 2 2 2" xfId="29443"/>
    <cellStyle name="Normal 3 2 2 2 3 2 2 2 2 2 2 2 2 2 2" xfId="58177"/>
    <cellStyle name="Normal 3 2 2 2 3 2 2 2 2 2 2 2 2 3" xfId="43853"/>
    <cellStyle name="Normal 3 2 2 2 3 2 2 2 2 2 2 2 3" xfId="22280"/>
    <cellStyle name="Normal 3 2 2 2 3 2 2 2 2 2 2 2 3 2" xfId="51015"/>
    <cellStyle name="Normal 3 2 2 2 3 2 2 2 2 2 2 2 4" xfId="36691"/>
    <cellStyle name="Normal 3 2 2 2 3 2 2 2 2 2 2 3" xfId="11478"/>
    <cellStyle name="Normal 3 2 2 2 3 2 2 2 2 2 2 3 2" xfId="25861"/>
    <cellStyle name="Normal 3 2 2 2 3 2 2 2 2 2 2 3 2 2" xfId="54596"/>
    <cellStyle name="Normal 3 2 2 2 3 2 2 2 2 2 2 3 3" xfId="40272"/>
    <cellStyle name="Normal 3 2 2 2 3 2 2 2 2 2 2 4" xfId="18698"/>
    <cellStyle name="Normal 3 2 2 2 3 2 2 2 2 2 2 4 2" xfId="47434"/>
    <cellStyle name="Normal 3 2 2 2 3 2 2 2 2 2 2 5" xfId="33110"/>
    <cellStyle name="Normal 3 2 2 2 3 2 2 2 2 2 3" xfId="6015"/>
    <cellStyle name="Normal 3 2 2 2 3 2 2 2 2 2 3 2" xfId="13275"/>
    <cellStyle name="Normal 3 2 2 2 3 2 2 2 2 2 3 2 2" xfId="27653"/>
    <cellStyle name="Normal 3 2 2 2 3 2 2 2 2 2 3 2 2 2" xfId="56387"/>
    <cellStyle name="Normal 3 2 2 2 3 2 2 2 2 2 3 2 3" xfId="42063"/>
    <cellStyle name="Normal 3 2 2 2 3 2 2 2 2 2 3 3" xfId="20490"/>
    <cellStyle name="Normal 3 2 2 2 3 2 2 2 2 2 3 3 2" xfId="49225"/>
    <cellStyle name="Normal 3 2 2 2 3 2 2 2 2 2 3 4" xfId="34901"/>
    <cellStyle name="Normal 3 2 2 2 3 2 2 2 2 2 4" xfId="9688"/>
    <cellStyle name="Normal 3 2 2 2 3 2 2 2 2 2 4 2" xfId="24071"/>
    <cellStyle name="Normal 3 2 2 2 3 2 2 2 2 2 4 2 2" xfId="52806"/>
    <cellStyle name="Normal 3 2 2 2 3 2 2 2 2 2 4 3" xfId="38482"/>
    <cellStyle name="Normal 3 2 2 2 3 2 2 2 2 2 5" xfId="16908"/>
    <cellStyle name="Normal 3 2 2 2 3 2 2 2 2 2 5 2" xfId="45644"/>
    <cellStyle name="Normal 3 2 2 2 3 2 2 2 2 2 6" xfId="31320"/>
    <cellStyle name="Normal 3 2 2 2 3 2 2 2 2 3" xfId="3250"/>
    <cellStyle name="Normal 3 2 2 2 3 2 2 2 2 3 2" xfId="6910"/>
    <cellStyle name="Normal 3 2 2 2 3 2 2 2 2 3 2 2" xfId="14170"/>
    <cellStyle name="Normal 3 2 2 2 3 2 2 2 2 3 2 2 2" xfId="28548"/>
    <cellStyle name="Normal 3 2 2 2 3 2 2 2 2 3 2 2 2 2" xfId="57282"/>
    <cellStyle name="Normal 3 2 2 2 3 2 2 2 2 3 2 2 3" xfId="42958"/>
    <cellStyle name="Normal 3 2 2 2 3 2 2 2 2 3 2 3" xfId="21385"/>
    <cellStyle name="Normal 3 2 2 2 3 2 2 2 2 3 2 3 2" xfId="50120"/>
    <cellStyle name="Normal 3 2 2 2 3 2 2 2 2 3 2 4" xfId="35796"/>
    <cellStyle name="Normal 3 2 2 2 3 2 2 2 2 3 3" xfId="10583"/>
    <cellStyle name="Normal 3 2 2 2 3 2 2 2 2 3 3 2" xfId="24966"/>
    <cellStyle name="Normal 3 2 2 2 3 2 2 2 2 3 3 2 2" xfId="53701"/>
    <cellStyle name="Normal 3 2 2 2 3 2 2 2 2 3 3 3" xfId="39377"/>
    <cellStyle name="Normal 3 2 2 2 3 2 2 2 2 3 4" xfId="17803"/>
    <cellStyle name="Normal 3 2 2 2 3 2 2 2 2 3 4 2" xfId="46539"/>
    <cellStyle name="Normal 3 2 2 2 3 2 2 2 2 3 5" xfId="32215"/>
    <cellStyle name="Normal 3 2 2 2 3 2 2 2 2 4" xfId="5115"/>
    <cellStyle name="Normal 3 2 2 2 3 2 2 2 2 4 2" xfId="12380"/>
    <cellStyle name="Normal 3 2 2 2 3 2 2 2 2 4 2 2" xfId="26758"/>
    <cellStyle name="Normal 3 2 2 2 3 2 2 2 2 4 2 2 2" xfId="55492"/>
    <cellStyle name="Normal 3 2 2 2 3 2 2 2 2 4 2 3" xfId="41168"/>
    <cellStyle name="Normal 3 2 2 2 3 2 2 2 2 4 3" xfId="19595"/>
    <cellStyle name="Normal 3 2 2 2 3 2 2 2 2 4 3 2" xfId="48330"/>
    <cellStyle name="Normal 3 2 2 2 3 2 2 2 2 4 4" xfId="34006"/>
    <cellStyle name="Normal 3 2 2 2 3 2 2 2 2 5" xfId="8787"/>
    <cellStyle name="Normal 3 2 2 2 3 2 2 2 2 5 2" xfId="23176"/>
    <cellStyle name="Normal 3 2 2 2 3 2 2 2 2 5 2 2" xfId="51911"/>
    <cellStyle name="Normal 3 2 2 2 3 2 2 2 2 5 3" xfId="37587"/>
    <cellStyle name="Normal 3 2 2 2 3 2 2 2 2 6" xfId="16013"/>
    <cellStyle name="Normal 3 2 2 2 3 2 2 2 2 6 2" xfId="44749"/>
    <cellStyle name="Normal 3 2 2 2 3 2 2 2 2 7" xfId="30425"/>
    <cellStyle name="Normal 3 2 2 2 3 2 2 2 3" xfId="1907"/>
    <cellStyle name="Normal 3 2 2 2 3 2 2 2 3 2" xfId="3699"/>
    <cellStyle name="Normal 3 2 2 2 3 2 2 2 3 2 2" xfId="7358"/>
    <cellStyle name="Normal 3 2 2 2 3 2 2 2 3 2 2 2" xfId="14618"/>
    <cellStyle name="Normal 3 2 2 2 3 2 2 2 3 2 2 2 2" xfId="28996"/>
    <cellStyle name="Normal 3 2 2 2 3 2 2 2 3 2 2 2 2 2" xfId="57730"/>
    <cellStyle name="Normal 3 2 2 2 3 2 2 2 3 2 2 2 3" xfId="43406"/>
    <cellStyle name="Normal 3 2 2 2 3 2 2 2 3 2 2 3" xfId="21833"/>
    <cellStyle name="Normal 3 2 2 2 3 2 2 2 3 2 2 3 2" xfId="50568"/>
    <cellStyle name="Normal 3 2 2 2 3 2 2 2 3 2 2 4" xfId="36244"/>
    <cellStyle name="Normal 3 2 2 2 3 2 2 2 3 2 3" xfId="11031"/>
    <cellStyle name="Normal 3 2 2 2 3 2 2 2 3 2 3 2" xfId="25414"/>
    <cellStyle name="Normal 3 2 2 2 3 2 2 2 3 2 3 2 2" xfId="54149"/>
    <cellStyle name="Normal 3 2 2 2 3 2 2 2 3 2 3 3" xfId="39825"/>
    <cellStyle name="Normal 3 2 2 2 3 2 2 2 3 2 4" xfId="18251"/>
    <cellStyle name="Normal 3 2 2 2 3 2 2 2 3 2 4 2" xfId="46987"/>
    <cellStyle name="Normal 3 2 2 2 3 2 2 2 3 2 5" xfId="32663"/>
    <cellStyle name="Normal 3 2 2 2 3 2 2 2 3 3" xfId="5568"/>
    <cellStyle name="Normal 3 2 2 2 3 2 2 2 3 3 2" xfId="12828"/>
    <cellStyle name="Normal 3 2 2 2 3 2 2 2 3 3 2 2" xfId="27206"/>
    <cellStyle name="Normal 3 2 2 2 3 2 2 2 3 3 2 2 2" xfId="55940"/>
    <cellStyle name="Normal 3 2 2 2 3 2 2 2 3 3 2 3" xfId="41616"/>
    <cellStyle name="Normal 3 2 2 2 3 2 2 2 3 3 3" xfId="20043"/>
    <cellStyle name="Normal 3 2 2 2 3 2 2 2 3 3 3 2" xfId="48778"/>
    <cellStyle name="Normal 3 2 2 2 3 2 2 2 3 3 4" xfId="34454"/>
    <cellStyle name="Normal 3 2 2 2 3 2 2 2 3 4" xfId="9241"/>
    <cellStyle name="Normal 3 2 2 2 3 2 2 2 3 4 2" xfId="23624"/>
    <cellStyle name="Normal 3 2 2 2 3 2 2 2 3 4 2 2" xfId="52359"/>
    <cellStyle name="Normal 3 2 2 2 3 2 2 2 3 4 3" xfId="38035"/>
    <cellStyle name="Normal 3 2 2 2 3 2 2 2 3 5" xfId="16461"/>
    <cellStyle name="Normal 3 2 2 2 3 2 2 2 3 5 2" xfId="45197"/>
    <cellStyle name="Normal 3 2 2 2 3 2 2 2 3 6" xfId="30873"/>
    <cellStyle name="Normal 3 2 2 2 3 2 2 2 4" xfId="2803"/>
    <cellStyle name="Normal 3 2 2 2 3 2 2 2 4 2" xfId="6463"/>
    <cellStyle name="Normal 3 2 2 2 3 2 2 2 4 2 2" xfId="13723"/>
    <cellStyle name="Normal 3 2 2 2 3 2 2 2 4 2 2 2" xfId="28101"/>
    <cellStyle name="Normal 3 2 2 2 3 2 2 2 4 2 2 2 2" xfId="56835"/>
    <cellStyle name="Normal 3 2 2 2 3 2 2 2 4 2 2 3" xfId="42511"/>
    <cellStyle name="Normal 3 2 2 2 3 2 2 2 4 2 3" xfId="20938"/>
    <cellStyle name="Normal 3 2 2 2 3 2 2 2 4 2 3 2" xfId="49673"/>
    <cellStyle name="Normal 3 2 2 2 3 2 2 2 4 2 4" xfId="35349"/>
    <cellStyle name="Normal 3 2 2 2 3 2 2 2 4 3" xfId="10136"/>
    <cellStyle name="Normal 3 2 2 2 3 2 2 2 4 3 2" xfId="24519"/>
    <cellStyle name="Normal 3 2 2 2 3 2 2 2 4 3 2 2" xfId="53254"/>
    <cellStyle name="Normal 3 2 2 2 3 2 2 2 4 3 3" xfId="38930"/>
    <cellStyle name="Normal 3 2 2 2 3 2 2 2 4 4" xfId="17356"/>
    <cellStyle name="Normal 3 2 2 2 3 2 2 2 4 4 2" xfId="46092"/>
    <cellStyle name="Normal 3 2 2 2 3 2 2 2 4 5" xfId="31768"/>
    <cellStyle name="Normal 3 2 2 2 3 2 2 2 5" xfId="4668"/>
    <cellStyle name="Normal 3 2 2 2 3 2 2 2 5 2" xfId="11933"/>
    <cellStyle name="Normal 3 2 2 2 3 2 2 2 5 2 2" xfId="26311"/>
    <cellStyle name="Normal 3 2 2 2 3 2 2 2 5 2 2 2" xfId="55045"/>
    <cellStyle name="Normal 3 2 2 2 3 2 2 2 5 2 3" xfId="40721"/>
    <cellStyle name="Normal 3 2 2 2 3 2 2 2 5 3" xfId="19148"/>
    <cellStyle name="Normal 3 2 2 2 3 2 2 2 5 3 2" xfId="47883"/>
    <cellStyle name="Normal 3 2 2 2 3 2 2 2 5 4" xfId="33559"/>
    <cellStyle name="Normal 3 2 2 2 3 2 2 2 6" xfId="8340"/>
    <cellStyle name="Normal 3 2 2 2 3 2 2 2 6 2" xfId="22729"/>
    <cellStyle name="Normal 3 2 2 2 3 2 2 2 6 2 2" xfId="51464"/>
    <cellStyle name="Normal 3 2 2 2 3 2 2 2 6 3" xfId="37140"/>
    <cellStyle name="Normal 3 2 2 2 3 2 2 2 7" xfId="15566"/>
    <cellStyle name="Normal 3 2 2 2 3 2 2 2 7 2" xfId="44302"/>
    <cellStyle name="Normal 3 2 2 2 3 2 2 2 8" xfId="29978"/>
    <cellStyle name="Normal 3 2 2 2 3 2 2 3" xfId="1147"/>
    <cellStyle name="Normal 3 2 2 2 3 2 2 3 2" xfId="2130"/>
    <cellStyle name="Normal 3 2 2 2 3 2 2 3 2 2" xfId="3922"/>
    <cellStyle name="Normal 3 2 2 2 3 2 2 3 2 2 2" xfId="7581"/>
    <cellStyle name="Normal 3 2 2 2 3 2 2 3 2 2 2 2" xfId="14841"/>
    <cellStyle name="Normal 3 2 2 2 3 2 2 3 2 2 2 2 2" xfId="29219"/>
    <cellStyle name="Normal 3 2 2 2 3 2 2 3 2 2 2 2 2 2" xfId="57953"/>
    <cellStyle name="Normal 3 2 2 2 3 2 2 3 2 2 2 2 3" xfId="43629"/>
    <cellStyle name="Normal 3 2 2 2 3 2 2 3 2 2 2 3" xfId="22056"/>
    <cellStyle name="Normal 3 2 2 2 3 2 2 3 2 2 2 3 2" xfId="50791"/>
    <cellStyle name="Normal 3 2 2 2 3 2 2 3 2 2 2 4" xfId="36467"/>
    <cellStyle name="Normal 3 2 2 2 3 2 2 3 2 2 3" xfId="11254"/>
    <cellStyle name="Normal 3 2 2 2 3 2 2 3 2 2 3 2" xfId="25637"/>
    <cellStyle name="Normal 3 2 2 2 3 2 2 3 2 2 3 2 2" xfId="54372"/>
    <cellStyle name="Normal 3 2 2 2 3 2 2 3 2 2 3 3" xfId="40048"/>
    <cellStyle name="Normal 3 2 2 2 3 2 2 3 2 2 4" xfId="18474"/>
    <cellStyle name="Normal 3 2 2 2 3 2 2 3 2 2 4 2" xfId="47210"/>
    <cellStyle name="Normal 3 2 2 2 3 2 2 3 2 2 5" xfId="32886"/>
    <cellStyle name="Normal 3 2 2 2 3 2 2 3 2 3" xfId="5791"/>
    <cellStyle name="Normal 3 2 2 2 3 2 2 3 2 3 2" xfId="13051"/>
    <cellStyle name="Normal 3 2 2 2 3 2 2 3 2 3 2 2" xfId="27429"/>
    <cellStyle name="Normal 3 2 2 2 3 2 2 3 2 3 2 2 2" xfId="56163"/>
    <cellStyle name="Normal 3 2 2 2 3 2 2 3 2 3 2 3" xfId="41839"/>
    <cellStyle name="Normal 3 2 2 2 3 2 2 3 2 3 3" xfId="20266"/>
    <cellStyle name="Normal 3 2 2 2 3 2 2 3 2 3 3 2" xfId="49001"/>
    <cellStyle name="Normal 3 2 2 2 3 2 2 3 2 3 4" xfId="34677"/>
    <cellStyle name="Normal 3 2 2 2 3 2 2 3 2 4" xfId="9464"/>
    <cellStyle name="Normal 3 2 2 2 3 2 2 3 2 4 2" xfId="23847"/>
    <cellStyle name="Normal 3 2 2 2 3 2 2 3 2 4 2 2" xfId="52582"/>
    <cellStyle name="Normal 3 2 2 2 3 2 2 3 2 4 3" xfId="38258"/>
    <cellStyle name="Normal 3 2 2 2 3 2 2 3 2 5" xfId="16684"/>
    <cellStyle name="Normal 3 2 2 2 3 2 2 3 2 5 2" xfId="45420"/>
    <cellStyle name="Normal 3 2 2 2 3 2 2 3 2 6" xfId="31096"/>
    <cellStyle name="Normal 3 2 2 2 3 2 2 3 3" xfId="3026"/>
    <cellStyle name="Normal 3 2 2 2 3 2 2 3 3 2" xfId="6686"/>
    <cellStyle name="Normal 3 2 2 2 3 2 2 3 3 2 2" xfId="13946"/>
    <cellStyle name="Normal 3 2 2 2 3 2 2 3 3 2 2 2" xfId="28324"/>
    <cellStyle name="Normal 3 2 2 2 3 2 2 3 3 2 2 2 2" xfId="57058"/>
    <cellStyle name="Normal 3 2 2 2 3 2 2 3 3 2 2 3" xfId="42734"/>
    <cellStyle name="Normal 3 2 2 2 3 2 2 3 3 2 3" xfId="21161"/>
    <cellStyle name="Normal 3 2 2 2 3 2 2 3 3 2 3 2" xfId="49896"/>
    <cellStyle name="Normal 3 2 2 2 3 2 2 3 3 2 4" xfId="35572"/>
    <cellStyle name="Normal 3 2 2 2 3 2 2 3 3 3" xfId="10359"/>
    <cellStyle name="Normal 3 2 2 2 3 2 2 3 3 3 2" xfId="24742"/>
    <cellStyle name="Normal 3 2 2 2 3 2 2 3 3 3 2 2" xfId="53477"/>
    <cellStyle name="Normal 3 2 2 2 3 2 2 3 3 3 3" xfId="39153"/>
    <cellStyle name="Normal 3 2 2 2 3 2 2 3 3 4" xfId="17579"/>
    <cellStyle name="Normal 3 2 2 2 3 2 2 3 3 4 2" xfId="46315"/>
    <cellStyle name="Normal 3 2 2 2 3 2 2 3 3 5" xfId="31991"/>
    <cellStyle name="Normal 3 2 2 2 3 2 2 3 4" xfId="4891"/>
    <cellStyle name="Normal 3 2 2 2 3 2 2 3 4 2" xfId="12156"/>
    <cellStyle name="Normal 3 2 2 2 3 2 2 3 4 2 2" xfId="26534"/>
    <cellStyle name="Normal 3 2 2 2 3 2 2 3 4 2 2 2" xfId="55268"/>
    <cellStyle name="Normal 3 2 2 2 3 2 2 3 4 2 3" xfId="40944"/>
    <cellStyle name="Normal 3 2 2 2 3 2 2 3 4 3" xfId="19371"/>
    <cellStyle name="Normal 3 2 2 2 3 2 2 3 4 3 2" xfId="48106"/>
    <cellStyle name="Normal 3 2 2 2 3 2 2 3 4 4" xfId="33782"/>
    <cellStyle name="Normal 3 2 2 2 3 2 2 3 5" xfId="8563"/>
    <cellStyle name="Normal 3 2 2 2 3 2 2 3 5 2" xfId="22952"/>
    <cellStyle name="Normal 3 2 2 2 3 2 2 3 5 2 2" xfId="51687"/>
    <cellStyle name="Normal 3 2 2 2 3 2 2 3 5 3" xfId="37363"/>
    <cellStyle name="Normal 3 2 2 2 3 2 2 3 6" xfId="15789"/>
    <cellStyle name="Normal 3 2 2 2 3 2 2 3 6 2" xfId="44525"/>
    <cellStyle name="Normal 3 2 2 2 3 2 2 3 7" xfId="30201"/>
    <cellStyle name="Normal 3 2 2 2 3 2 2 4" xfId="1679"/>
    <cellStyle name="Normal 3 2 2 2 3 2 2 4 2" xfId="3475"/>
    <cellStyle name="Normal 3 2 2 2 3 2 2 4 2 2" xfId="7134"/>
    <cellStyle name="Normal 3 2 2 2 3 2 2 4 2 2 2" xfId="14394"/>
    <cellStyle name="Normal 3 2 2 2 3 2 2 4 2 2 2 2" xfId="28772"/>
    <cellStyle name="Normal 3 2 2 2 3 2 2 4 2 2 2 2 2" xfId="57506"/>
    <cellStyle name="Normal 3 2 2 2 3 2 2 4 2 2 2 3" xfId="43182"/>
    <cellStyle name="Normal 3 2 2 2 3 2 2 4 2 2 3" xfId="21609"/>
    <cellStyle name="Normal 3 2 2 2 3 2 2 4 2 2 3 2" xfId="50344"/>
    <cellStyle name="Normal 3 2 2 2 3 2 2 4 2 2 4" xfId="36020"/>
    <cellStyle name="Normal 3 2 2 2 3 2 2 4 2 3" xfId="10807"/>
    <cellStyle name="Normal 3 2 2 2 3 2 2 4 2 3 2" xfId="25190"/>
    <cellStyle name="Normal 3 2 2 2 3 2 2 4 2 3 2 2" xfId="53925"/>
    <cellStyle name="Normal 3 2 2 2 3 2 2 4 2 3 3" xfId="39601"/>
    <cellStyle name="Normal 3 2 2 2 3 2 2 4 2 4" xfId="18027"/>
    <cellStyle name="Normal 3 2 2 2 3 2 2 4 2 4 2" xfId="46763"/>
    <cellStyle name="Normal 3 2 2 2 3 2 2 4 2 5" xfId="32439"/>
    <cellStyle name="Normal 3 2 2 2 3 2 2 4 3" xfId="5344"/>
    <cellStyle name="Normal 3 2 2 2 3 2 2 4 3 2" xfId="12604"/>
    <cellStyle name="Normal 3 2 2 2 3 2 2 4 3 2 2" xfId="26982"/>
    <cellStyle name="Normal 3 2 2 2 3 2 2 4 3 2 2 2" xfId="55716"/>
    <cellStyle name="Normal 3 2 2 2 3 2 2 4 3 2 3" xfId="41392"/>
    <cellStyle name="Normal 3 2 2 2 3 2 2 4 3 3" xfId="19819"/>
    <cellStyle name="Normal 3 2 2 2 3 2 2 4 3 3 2" xfId="48554"/>
    <cellStyle name="Normal 3 2 2 2 3 2 2 4 3 4" xfId="34230"/>
    <cellStyle name="Normal 3 2 2 2 3 2 2 4 4" xfId="9017"/>
    <cellStyle name="Normal 3 2 2 2 3 2 2 4 4 2" xfId="23400"/>
    <cellStyle name="Normal 3 2 2 2 3 2 2 4 4 2 2" xfId="52135"/>
    <cellStyle name="Normal 3 2 2 2 3 2 2 4 4 3" xfId="37811"/>
    <cellStyle name="Normal 3 2 2 2 3 2 2 4 5" xfId="16237"/>
    <cellStyle name="Normal 3 2 2 2 3 2 2 4 5 2" xfId="44973"/>
    <cellStyle name="Normal 3 2 2 2 3 2 2 4 6" xfId="30649"/>
    <cellStyle name="Normal 3 2 2 2 3 2 2 5" xfId="2579"/>
    <cellStyle name="Normal 3 2 2 2 3 2 2 5 2" xfId="6239"/>
    <cellStyle name="Normal 3 2 2 2 3 2 2 5 2 2" xfId="13499"/>
    <cellStyle name="Normal 3 2 2 2 3 2 2 5 2 2 2" xfId="27877"/>
    <cellStyle name="Normal 3 2 2 2 3 2 2 5 2 2 2 2" xfId="56611"/>
    <cellStyle name="Normal 3 2 2 2 3 2 2 5 2 2 3" xfId="42287"/>
    <cellStyle name="Normal 3 2 2 2 3 2 2 5 2 3" xfId="20714"/>
    <cellStyle name="Normal 3 2 2 2 3 2 2 5 2 3 2" xfId="49449"/>
    <cellStyle name="Normal 3 2 2 2 3 2 2 5 2 4" xfId="35125"/>
    <cellStyle name="Normal 3 2 2 2 3 2 2 5 3" xfId="9912"/>
    <cellStyle name="Normal 3 2 2 2 3 2 2 5 3 2" xfId="24295"/>
    <cellStyle name="Normal 3 2 2 2 3 2 2 5 3 2 2" xfId="53030"/>
    <cellStyle name="Normal 3 2 2 2 3 2 2 5 3 3" xfId="38706"/>
    <cellStyle name="Normal 3 2 2 2 3 2 2 5 4" xfId="17132"/>
    <cellStyle name="Normal 3 2 2 2 3 2 2 5 4 2" xfId="45868"/>
    <cellStyle name="Normal 3 2 2 2 3 2 2 5 5" xfId="31544"/>
    <cellStyle name="Normal 3 2 2 2 3 2 2 6" xfId="4442"/>
    <cellStyle name="Normal 3 2 2 2 3 2 2 6 2" xfId="11709"/>
    <cellStyle name="Normal 3 2 2 2 3 2 2 6 2 2" xfId="26087"/>
    <cellStyle name="Normal 3 2 2 2 3 2 2 6 2 2 2" xfId="54821"/>
    <cellStyle name="Normal 3 2 2 2 3 2 2 6 2 3" xfId="40497"/>
    <cellStyle name="Normal 3 2 2 2 3 2 2 6 3" xfId="18924"/>
    <cellStyle name="Normal 3 2 2 2 3 2 2 6 3 2" xfId="47659"/>
    <cellStyle name="Normal 3 2 2 2 3 2 2 6 4" xfId="33335"/>
    <cellStyle name="Normal 3 2 2 2 3 2 2 7" xfId="8113"/>
    <cellStyle name="Normal 3 2 2 2 3 2 2 7 2" xfId="22505"/>
    <cellStyle name="Normal 3 2 2 2 3 2 2 7 2 2" xfId="51240"/>
    <cellStyle name="Normal 3 2 2 2 3 2 2 7 3" xfId="36916"/>
    <cellStyle name="Normal 3 2 2 2 3 2 2 8" xfId="15342"/>
    <cellStyle name="Normal 3 2 2 2 3 2 2 8 2" xfId="44078"/>
    <cellStyle name="Normal 3 2 2 2 3 2 2 9" xfId="29754"/>
    <cellStyle name="Normal 3 2 2 2 3 2 3" xfId="810"/>
    <cellStyle name="Normal 3 2 2 2 3 2 3 2" xfId="1259"/>
    <cellStyle name="Normal 3 2 2 2 3 2 3 2 2" xfId="2242"/>
    <cellStyle name="Normal 3 2 2 2 3 2 3 2 2 2" xfId="4034"/>
    <cellStyle name="Normal 3 2 2 2 3 2 3 2 2 2 2" xfId="7693"/>
    <cellStyle name="Normal 3 2 2 2 3 2 3 2 2 2 2 2" xfId="14953"/>
    <cellStyle name="Normal 3 2 2 2 3 2 3 2 2 2 2 2 2" xfId="29331"/>
    <cellStyle name="Normal 3 2 2 2 3 2 3 2 2 2 2 2 2 2" xfId="58065"/>
    <cellStyle name="Normal 3 2 2 2 3 2 3 2 2 2 2 2 3" xfId="43741"/>
    <cellStyle name="Normal 3 2 2 2 3 2 3 2 2 2 2 3" xfId="22168"/>
    <cellStyle name="Normal 3 2 2 2 3 2 3 2 2 2 2 3 2" xfId="50903"/>
    <cellStyle name="Normal 3 2 2 2 3 2 3 2 2 2 2 4" xfId="36579"/>
    <cellStyle name="Normal 3 2 2 2 3 2 3 2 2 2 3" xfId="11366"/>
    <cellStyle name="Normal 3 2 2 2 3 2 3 2 2 2 3 2" xfId="25749"/>
    <cellStyle name="Normal 3 2 2 2 3 2 3 2 2 2 3 2 2" xfId="54484"/>
    <cellStyle name="Normal 3 2 2 2 3 2 3 2 2 2 3 3" xfId="40160"/>
    <cellStyle name="Normal 3 2 2 2 3 2 3 2 2 2 4" xfId="18586"/>
    <cellStyle name="Normal 3 2 2 2 3 2 3 2 2 2 4 2" xfId="47322"/>
    <cellStyle name="Normal 3 2 2 2 3 2 3 2 2 2 5" xfId="32998"/>
    <cellStyle name="Normal 3 2 2 2 3 2 3 2 2 3" xfId="5903"/>
    <cellStyle name="Normal 3 2 2 2 3 2 3 2 2 3 2" xfId="13163"/>
    <cellStyle name="Normal 3 2 2 2 3 2 3 2 2 3 2 2" xfId="27541"/>
    <cellStyle name="Normal 3 2 2 2 3 2 3 2 2 3 2 2 2" xfId="56275"/>
    <cellStyle name="Normal 3 2 2 2 3 2 3 2 2 3 2 3" xfId="41951"/>
    <cellStyle name="Normal 3 2 2 2 3 2 3 2 2 3 3" xfId="20378"/>
    <cellStyle name="Normal 3 2 2 2 3 2 3 2 2 3 3 2" xfId="49113"/>
    <cellStyle name="Normal 3 2 2 2 3 2 3 2 2 3 4" xfId="34789"/>
    <cellStyle name="Normal 3 2 2 2 3 2 3 2 2 4" xfId="9576"/>
    <cellStyle name="Normal 3 2 2 2 3 2 3 2 2 4 2" xfId="23959"/>
    <cellStyle name="Normal 3 2 2 2 3 2 3 2 2 4 2 2" xfId="52694"/>
    <cellStyle name="Normal 3 2 2 2 3 2 3 2 2 4 3" xfId="38370"/>
    <cellStyle name="Normal 3 2 2 2 3 2 3 2 2 5" xfId="16796"/>
    <cellStyle name="Normal 3 2 2 2 3 2 3 2 2 5 2" xfId="45532"/>
    <cellStyle name="Normal 3 2 2 2 3 2 3 2 2 6" xfId="31208"/>
    <cellStyle name="Normal 3 2 2 2 3 2 3 2 3" xfId="3138"/>
    <cellStyle name="Normal 3 2 2 2 3 2 3 2 3 2" xfId="6798"/>
    <cellStyle name="Normal 3 2 2 2 3 2 3 2 3 2 2" xfId="14058"/>
    <cellStyle name="Normal 3 2 2 2 3 2 3 2 3 2 2 2" xfId="28436"/>
    <cellStyle name="Normal 3 2 2 2 3 2 3 2 3 2 2 2 2" xfId="57170"/>
    <cellStyle name="Normal 3 2 2 2 3 2 3 2 3 2 2 3" xfId="42846"/>
    <cellStyle name="Normal 3 2 2 2 3 2 3 2 3 2 3" xfId="21273"/>
    <cellStyle name="Normal 3 2 2 2 3 2 3 2 3 2 3 2" xfId="50008"/>
    <cellStyle name="Normal 3 2 2 2 3 2 3 2 3 2 4" xfId="35684"/>
    <cellStyle name="Normal 3 2 2 2 3 2 3 2 3 3" xfId="10471"/>
    <cellStyle name="Normal 3 2 2 2 3 2 3 2 3 3 2" xfId="24854"/>
    <cellStyle name="Normal 3 2 2 2 3 2 3 2 3 3 2 2" xfId="53589"/>
    <cellStyle name="Normal 3 2 2 2 3 2 3 2 3 3 3" xfId="39265"/>
    <cellStyle name="Normal 3 2 2 2 3 2 3 2 3 4" xfId="17691"/>
    <cellStyle name="Normal 3 2 2 2 3 2 3 2 3 4 2" xfId="46427"/>
    <cellStyle name="Normal 3 2 2 2 3 2 3 2 3 5" xfId="32103"/>
    <cellStyle name="Normal 3 2 2 2 3 2 3 2 4" xfId="5003"/>
    <cellStyle name="Normal 3 2 2 2 3 2 3 2 4 2" xfId="12268"/>
    <cellStyle name="Normal 3 2 2 2 3 2 3 2 4 2 2" xfId="26646"/>
    <cellStyle name="Normal 3 2 2 2 3 2 3 2 4 2 2 2" xfId="55380"/>
    <cellStyle name="Normal 3 2 2 2 3 2 3 2 4 2 3" xfId="41056"/>
    <cellStyle name="Normal 3 2 2 2 3 2 3 2 4 3" xfId="19483"/>
    <cellStyle name="Normal 3 2 2 2 3 2 3 2 4 3 2" xfId="48218"/>
    <cellStyle name="Normal 3 2 2 2 3 2 3 2 4 4" xfId="33894"/>
    <cellStyle name="Normal 3 2 2 2 3 2 3 2 5" xfId="8675"/>
    <cellStyle name="Normal 3 2 2 2 3 2 3 2 5 2" xfId="23064"/>
    <cellStyle name="Normal 3 2 2 2 3 2 3 2 5 2 2" xfId="51799"/>
    <cellStyle name="Normal 3 2 2 2 3 2 3 2 5 3" xfId="37475"/>
    <cellStyle name="Normal 3 2 2 2 3 2 3 2 6" xfId="15901"/>
    <cellStyle name="Normal 3 2 2 2 3 2 3 2 6 2" xfId="44637"/>
    <cellStyle name="Normal 3 2 2 2 3 2 3 2 7" xfId="30313"/>
    <cellStyle name="Normal 3 2 2 2 3 2 3 3" xfId="1795"/>
    <cellStyle name="Normal 3 2 2 2 3 2 3 3 2" xfId="3587"/>
    <cellStyle name="Normal 3 2 2 2 3 2 3 3 2 2" xfId="7246"/>
    <cellStyle name="Normal 3 2 2 2 3 2 3 3 2 2 2" xfId="14506"/>
    <cellStyle name="Normal 3 2 2 2 3 2 3 3 2 2 2 2" xfId="28884"/>
    <cellStyle name="Normal 3 2 2 2 3 2 3 3 2 2 2 2 2" xfId="57618"/>
    <cellStyle name="Normal 3 2 2 2 3 2 3 3 2 2 2 3" xfId="43294"/>
    <cellStyle name="Normal 3 2 2 2 3 2 3 3 2 2 3" xfId="21721"/>
    <cellStyle name="Normal 3 2 2 2 3 2 3 3 2 2 3 2" xfId="50456"/>
    <cellStyle name="Normal 3 2 2 2 3 2 3 3 2 2 4" xfId="36132"/>
    <cellStyle name="Normal 3 2 2 2 3 2 3 3 2 3" xfId="10919"/>
    <cellStyle name="Normal 3 2 2 2 3 2 3 3 2 3 2" xfId="25302"/>
    <cellStyle name="Normal 3 2 2 2 3 2 3 3 2 3 2 2" xfId="54037"/>
    <cellStyle name="Normal 3 2 2 2 3 2 3 3 2 3 3" xfId="39713"/>
    <cellStyle name="Normal 3 2 2 2 3 2 3 3 2 4" xfId="18139"/>
    <cellStyle name="Normal 3 2 2 2 3 2 3 3 2 4 2" xfId="46875"/>
    <cellStyle name="Normal 3 2 2 2 3 2 3 3 2 5" xfId="32551"/>
    <cellStyle name="Normal 3 2 2 2 3 2 3 3 3" xfId="5456"/>
    <cellStyle name="Normal 3 2 2 2 3 2 3 3 3 2" xfId="12716"/>
    <cellStyle name="Normal 3 2 2 2 3 2 3 3 3 2 2" xfId="27094"/>
    <cellStyle name="Normal 3 2 2 2 3 2 3 3 3 2 2 2" xfId="55828"/>
    <cellStyle name="Normal 3 2 2 2 3 2 3 3 3 2 3" xfId="41504"/>
    <cellStyle name="Normal 3 2 2 2 3 2 3 3 3 3" xfId="19931"/>
    <cellStyle name="Normal 3 2 2 2 3 2 3 3 3 3 2" xfId="48666"/>
    <cellStyle name="Normal 3 2 2 2 3 2 3 3 3 4" xfId="34342"/>
    <cellStyle name="Normal 3 2 2 2 3 2 3 3 4" xfId="9129"/>
    <cellStyle name="Normal 3 2 2 2 3 2 3 3 4 2" xfId="23512"/>
    <cellStyle name="Normal 3 2 2 2 3 2 3 3 4 2 2" xfId="52247"/>
    <cellStyle name="Normal 3 2 2 2 3 2 3 3 4 3" xfId="37923"/>
    <cellStyle name="Normal 3 2 2 2 3 2 3 3 5" xfId="16349"/>
    <cellStyle name="Normal 3 2 2 2 3 2 3 3 5 2" xfId="45085"/>
    <cellStyle name="Normal 3 2 2 2 3 2 3 3 6" xfId="30761"/>
    <cellStyle name="Normal 3 2 2 2 3 2 3 4" xfId="2691"/>
    <cellStyle name="Normal 3 2 2 2 3 2 3 4 2" xfId="6351"/>
    <cellStyle name="Normal 3 2 2 2 3 2 3 4 2 2" xfId="13611"/>
    <cellStyle name="Normal 3 2 2 2 3 2 3 4 2 2 2" xfId="27989"/>
    <cellStyle name="Normal 3 2 2 2 3 2 3 4 2 2 2 2" xfId="56723"/>
    <cellStyle name="Normal 3 2 2 2 3 2 3 4 2 2 3" xfId="42399"/>
    <cellStyle name="Normal 3 2 2 2 3 2 3 4 2 3" xfId="20826"/>
    <cellStyle name="Normal 3 2 2 2 3 2 3 4 2 3 2" xfId="49561"/>
    <cellStyle name="Normal 3 2 2 2 3 2 3 4 2 4" xfId="35237"/>
    <cellStyle name="Normal 3 2 2 2 3 2 3 4 3" xfId="10024"/>
    <cellStyle name="Normal 3 2 2 2 3 2 3 4 3 2" xfId="24407"/>
    <cellStyle name="Normal 3 2 2 2 3 2 3 4 3 2 2" xfId="53142"/>
    <cellStyle name="Normal 3 2 2 2 3 2 3 4 3 3" xfId="38818"/>
    <cellStyle name="Normal 3 2 2 2 3 2 3 4 4" xfId="17244"/>
    <cellStyle name="Normal 3 2 2 2 3 2 3 4 4 2" xfId="45980"/>
    <cellStyle name="Normal 3 2 2 2 3 2 3 4 5" xfId="31656"/>
    <cellStyle name="Normal 3 2 2 2 3 2 3 5" xfId="4555"/>
    <cellStyle name="Normal 3 2 2 2 3 2 3 5 2" xfId="11821"/>
    <cellStyle name="Normal 3 2 2 2 3 2 3 5 2 2" xfId="26199"/>
    <cellStyle name="Normal 3 2 2 2 3 2 3 5 2 2 2" xfId="54933"/>
    <cellStyle name="Normal 3 2 2 2 3 2 3 5 2 3" xfId="40609"/>
    <cellStyle name="Normal 3 2 2 2 3 2 3 5 3" xfId="19036"/>
    <cellStyle name="Normal 3 2 2 2 3 2 3 5 3 2" xfId="47771"/>
    <cellStyle name="Normal 3 2 2 2 3 2 3 5 4" xfId="33447"/>
    <cellStyle name="Normal 3 2 2 2 3 2 3 6" xfId="8228"/>
    <cellStyle name="Normal 3 2 2 2 3 2 3 6 2" xfId="22617"/>
    <cellStyle name="Normal 3 2 2 2 3 2 3 6 2 2" xfId="51352"/>
    <cellStyle name="Normal 3 2 2 2 3 2 3 6 3" xfId="37028"/>
    <cellStyle name="Normal 3 2 2 2 3 2 3 7" xfId="15454"/>
    <cellStyle name="Normal 3 2 2 2 3 2 3 7 2" xfId="44190"/>
    <cellStyle name="Normal 3 2 2 2 3 2 3 8" xfId="29866"/>
    <cellStyle name="Normal 3 2 2 2 3 2 4" xfId="1035"/>
    <cellStyle name="Normal 3 2 2 2 3 2 4 2" xfId="2018"/>
    <cellStyle name="Normal 3 2 2 2 3 2 4 2 2" xfId="3810"/>
    <cellStyle name="Normal 3 2 2 2 3 2 4 2 2 2" xfId="7469"/>
    <cellStyle name="Normal 3 2 2 2 3 2 4 2 2 2 2" xfId="14729"/>
    <cellStyle name="Normal 3 2 2 2 3 2 4 2 2 2 2 2" xfId="29107"/>
    <cellStyle name="Normal 3 2 2 2 3 2 4 2 2 2 2 2 2" xfId="57841"/>
    <cellStyle name="Normal 3 2 2 2 3 2 4 2 2 2 2 3" xfId="43517"/>
    <cellStyle name="Normal 3 2 2 2 3 2 4 2 2 2 3" xfId="21944"/>
    <cellStyle name="Normal 3 2 2 2 3 2 4 2 2 2 3 2" xfId="50679"/>
    <cellStyle name="Normal 3 2 2 2 3 2 4 2 2 2 4" xfId="36355"/>
    <cellStyle name="Normal 3 2 2 2 3 2 4 2 2 3" xfId="11142"/>
    <cellStyle name="Normal 3 2 2 2 3 2 4 2 2 3 2" xfId="25525"/>
    <cellStyle name="Normal 3 2 2 2 3 2 4 2 2 3 2 2" xfId="54260"/>
    <cellStyle name="Normal 3 2 2 2 3 2 4 2 2 3 3" xfId="39936"/>
    <cellStyle name="Normal 3 2 2 2 3 2 4 2 2 4" xfId="18362"/>
    <cellStyle name="Normal 3 2 2 2 3 2 4 2 2 4 2" xfId="47098"/>
    <cellStyle name="Normal 3 2 2 2 3 2 4 2 2 5" xfId="32774"/>
    <cellStyle name="Normal 3 2 2 2 3 2 4 2 3" xfId="5679"/>
    <cellStyle name="Normal 3 2 2 2 3 2 4 2 3 2" xfId="12939"/>
    <cellStyle name="Normal 3 2 2 2 3 2 4 2 3 2 2" xfId="27317"/>
    <cellStyle name="Normal 3 2 2 2 3 2 4 2 3 2 2 2" xfId="56051"/>
    <cellStyle name="Normal 3 2 2 2 3 2 4 2 3 2 3" xfId="41727"/>
    <cellStyle name="Normal 3 2 2 2 3 2 4 2 3 3" xfId="20154"/>
    <cellStyle name="Normal 3 2 2 2 3 2 4 2 3 3 2" xfId="48889"/>
    <cellStyle name="Normal 3 2 2 2 3 2 4 2 3 4" xfId="34565"/>
    <cellStyle name="Normal 3 2 2 2 3 2 4 2 4" xfId="9352"/>
    <cellStyle name="Normal 3 2 2 2 3 2 4 2 4 2" xfId="23735"/>
    <cellStyle name="Normal 3 2 2 2 3 2 4 2 4 2 2" xfId="52470"/>
    <cellStyle name="Normal 3 2 2 2 3 2 4 2 4 3" xfId="38146"/>
    <cellStyle name="Normal 3 2 2 2 3 2 4 2 5" xfId="16572"/>
    <cellStyle name="Normal 3 2 2 2 3 2 4 2 5 2" xfId="45308"/>
    <cellStyle name="Normal 3 2 2 2 3 2 4 2 6" xfId="30984"/>
    <cellStyle name="Normal 3 2 2 2 3 2 4 3" xfId="2914"/>
    <cellStyle name="Normal 3 2 2 2 3 2 4 3 2" xfId="6574"/>
    <cellStyle name="Normal 3 2 2 2 3 2 4 3 2 2" xfId="13834"/>
    <cellStyle name="Normal 3 2 2 2 3 2 4 3 2 2 2" xfId="28212"/>
    <cellStyle name="Normal 3 2 2 2 3 2 4 3 2 2 2 2" xfId="56946"/>
    <cellStyle name="Normal 3 2 2 2 3 2 4 3 2 2 3" xfId="42622"/>
    <cellStyle name="Normal 3 2 2 2 3 2 4 3 2 3" xfId="21049"/>
    <cellStyle name="Normal 3 2 2 2 3 2 4 3 2 3 2" xfId="49784"/>
    <cellStyle name="Normal 3 2 2 2 3 2 4 3 2 4" xfId="35460"/>
    <cellStyle name="Normal 3 2 2 2 3 2 4 3 3" xfId="10247"/>
    <cellStyle name="Normal 3 2 2 2 3 2 4 3 3 2" xfId="24630"/>
    <cellStyle name="Normal 3 2 2 2 3 2 4 3 3 2 2" xfId="53365"/>
    <cellStyle name="Normal 3 2 2 2 3 2 4 3 3 3" xfId="39041"/>
    <cellStyle name="Normal 3 2 2 2 3 2 4 3 4" xfId="17467"/>
    <cellStyle name="Normal 3 2 2 2 3 2 4 3 4 2" xfId="46203"/>
    <cellStyle name="Normal 3 2 2 2 3 2 4 3 5" xfId="31879"/>
    <cellStyle name="Normal 3 2 2 2 3 2 4 4" xfId="4779"/>
    <cellStyle name="Normal 3 2 2 2 3 2 4 4 2" xfId="12044"/>
    <cellStyle name="Normal 3 2 2 2 3 2 4 4 2 2" xfId="26422"/>
    <cellStyle name="Normal 3 2 2 2 3 2 4 4 2 2 2" xfId="55156"/>
    <cellStyle name="Normal 3 2 2 2 3 2 4 4 2 3" xfId="40832"/>
    <cellStyle name="Normal 3 2 2 2 3 2 4 4 3" xfId="19259"/>
    <cellStyle name="Normal 3 2 2 2 3 2 4 4 3 2" xfId="47994"/>
    <cellStyle name="Normal 3 2 2 2 3 2 4 4 4" xfId="33670"/>
    <cellStyle name="Normal 3 2 2 2 3 2 4 5" xfId="8451"/>
    <cellStyle name="Normal 3 2 2 2 3 2 4 5 2" xfId="22840"/>
    <cellStyle name="Normal 3 2 2 2 3 2 4 5 2 2" xfId="51575"/>
    <cellStyle name="Normal 3 2 2 2 3 2 4 5 3" xfId="37251"/>
    <cellStyle name="Normal 3 2 2 2 3 2 4 6" xfId="15677"/>
    <cellStyle name="Normal 3 2 2 2 3 2 4 6 2" xfId="44413"/>
    <cellStyle name="Normal 3 2 2 2 3 2 4 7" xfId="30089"/>
    <cellStyle name="Normal 3 2 2 2 3 2 5" xfId="1559"/>
    <cellStyle name="Normal 3 2 2 2 3 2 5 2" xfId="3363"/>
    <cellStyle name="Normal 3 2 2 2 3 2 5 2 2" xfId="7022"/>
    <cellStyle name="Normal 3 2 2 2 3 2 5 2 2 2" xfId="14282"/>
    <cellStyle name="Normal 3 2 2 2 3 2 5 2 2 2 2" xfId="28660"/>
    <cellStyle name="Normal 3 2 2 2 3 2 5 2 2 2 2 2" xfId="57394"/>
    <cellStyle name="Normal 3 2 2 2 3 2 5 2 2 2 3" xfId="43070"/>
    <cellStyle name="Normal 3 2 2 2 3 2 5 2 2 3" xfId="21497"/>
    <cellStyle name="Normal 3 2 2 2 3 2 5 2 2 3 2" xfId="50232"/>
    <cellStyle name="Normal 3 2 2 2 3 2 5 2 2 4" xfId="35908"/>
    <cellStyle name="Normal 3 2 2 2 3 2 5 2 3" xfId="10695"/>
    <cellStyle name="Normal 3 2 2 2 3 2 5 2 3 2" xfId="25078"/>
    <cellStyle name="Normal 3 2 2 2 3 2 5 2 3 2 2" xfId="53813"/>
    <cellStyle name="Normal 3 2 2 2 3 2 5 2 3 3" xfId="39489"/>
    <cellStyle name="Normal 3 2 2 2 3 2 5 2 4" xfId="17915"/>
    <cellStyle name="Normal 3 2 2 2 3 2 5 2 4 2" xfId="46651"/>
    <cellStyle name="Normal 3 2 2 2 3 2 5 2 5" xfId="32327"/>
    <cellStyle name="Normal 3 2 2 2 3 2 5 3" xfId="5232"/>
    <cellStyle name="Normal 3 2 2 2 3 2 5 3 2" xfId="12492"/>
    <cellStyle name="Normal 3 2 2 2 3 2 5 3 2 2" xfId="26870"/>
    <cellStyle name="Normal 3 2 2 2 3 2 5 3 2 2 2" xfId="55604"/>
    <cellStyle name="Normal 3 2 2 2 3 2 5 3 2 3" xfId="41280"/>
    <cellStyle name="Normal 3 2 2 2 3 2 5 3 3" xfId="19707"/>
    <cellStyle name="Normal 3 2 2 2 3 2 5 3 3 2" xfId="48442"/>
    <cellStyle name="Normal 3 2 2 2 3 2 5 3 4" xfId="34118"/>
    <cellStyle name="Normal 3 2 2 2 3 2 5 4" xfId="8905"/>
    <cellStyle name="Normal 3 2 2 2 3 2 5 4 2" xfId="23288"/>
    <cellStyle name="Normal 3 2 2 2 3 2 5 4 2 2" xfId="52023"/>
    <cellStyle name="Normal 3 2 2 2 3 2 5 4 3" xfId="37699"/>
    <cellStyle name="Normal 3 2 2 2 3 2 5 5" xfId="16125"/>
    <cellStyle name="Normal 3 2 2 2 3 2 5 5 2" xfId="44861"/>
    <cellStyle name="Normal 3 2 2 2 3 2 5 6" xfId="30537"/>
    <cellStyle name="Normal 3 2 2 2 3 2 6" xfId="2467"/>
    <cellStyle name="Normal 3 2 2 2 3 2 6 2" xfId="6127"/>
    <cellStyle name="Normal 3 2 2 2 3 2 6 2 2" xfId="13387"/>
    <cellStyle name="Normal 3 2 2 2 3 2 6 2 2 2" xfId="27765"/>
    <cellStyle name="Normal 3 2 2 2 3 2 6 2 2 2 2" xfId="56499"/>
    <cellStyle name="Normal 3 2 2 2 3 2 6 2 2 3" xfId="42175"/>
    <cellStyle name="Normal 3 2 2 2 3 2 6 2 3" xfId="20602"/>
    <cellStyle name="Normal 3 2 2 2 3 2 6 2 3 2" xfId="49337"/>
    <cellStyle name="Normal 3 2 2 2 3 2 6 2 4" xfId="35013"/>
    <cellStyle name="Normal 3 2 2 2 3 2 6 3" xfId="9800"/>
    <cellStyle name="Normal 3 2 2 2 3 2 6 3 2" xfId="24183"/>
    <cellStyle name="Normal 3 2 2 2 3 2 6 3 2 2" xfId="52918"/>
    <cellStyle name="Normal 3 2 2 2 3 2 6 3 3" xfId="38594"/>
    <cellStyle name="Normal 3 2 2 2 3 2 6 4" xfId="17020"/>
    <cellStyle name="Normal 3 2 2 2 3 2 6 4 2" xfId="45756"/>
    <cellStyle name="Normal 3 2 2 2 3 2 6 5" xfId="31432"/>
    <cellStyle name="Normal 3 2 2 2 3 2 7" xfId="4326"/>
    <cellStyle name="Normal 3 2 2 2 3 2 7 2" xfId="11596"/>
    <cellStyle name="Normal 3 2 2 2 3 2 7 2 2" xfId="25975"/>
    <cellStyle name="Normal 3 2 2 2 3 2 7 2 2 2" xfId="54709"/>
    <cellStyle name="Normal 3 2 2 2 3 2 7 2 3" xfId="40385"/>
    <cellStyle name="Normal 3 2 2 2 3 2 7 3" xfId="18812"/>
    <cellStyle name="Normal 3 2 2 2 3 2 7 3 2" xfId="47547"/>
    <cellStyle name="Normal 3 2 2 2 3 2 7 4" xfId="33223"/>
    <cellStyle name="Normal 3 2 2 2 3 2 8" xfId="7995"/>
    <cellStyle name="Normal 3 2 2 2 3 2 8 2" xfId="22393"/>
    <cellStyle name="Normal 3 2 2 2 3 2 8 2 2" xfId="51128"/>
    <cellStyle name="Normal 3 2 2 2 3 2 8 3" xfId="36804"/>
    <cellStyle name="Normal 3 2 2 2 3 2 9" xfId="15230"/>
    <cellStyle name="Normal 3 2 2 2 3 2 9 2" xfId="43966"/>
    <cellStyle name="Normal 3 2 2 2 3 3" xfId="591"/>
    <cellStyle name="Normal 3 2 2 2 3 3 2" xfId="868"/>
    <cellStyle name="Normal 3 2 2 2 3 3 2 2" xfId="1315"/>
    <cellStyle name="Normal 3 2 2 2 3 3 2 2 2" xfId="2298"/>
    <cellStyle name="Normal 3 2 2 2 3 3 2 2 2 2" xfId="4090"/>
    <cellStyle name="Normal 3 2 2 2 3 3 2 2 2 2 2" xfId="7749"/>
    <cellStyle name="Normal 3 2 2 2 3 3 2 2 2 2 2 2" xfId="15009"/>
    <cellStyle name="Normal 3 2 2 2 3 3 2 2 2 2 2 2 2" xfId="29387"/>
    <cellStyle name="Normal 3 2 2 2 3 3 2 2 2 2 2 2 2 2" xfId="58121"/>
    <cellStyle name="Normal 3 2 2 2 3 3 2 2 2 2 2 2 3" xfId="43797"/>
    <cellStyle name="Normal 3 2 2 2 3 3 2 2 2 2 2 3" xfId="22224"/>
    <cellStyle name="Normal 3 2 2 2 3 3 2 2 2 2 2 3 2" xfId="50959"/>
    <cellStyle name="Normal 3 2 2 2 3 3 2 2 2 2 2 4" xfId="36635"/>
    <cellStyle name="Normal 3 2 2 2 3 3 2 2 2 2 3" xfId="11422"/>
    <cellStyle name="Normal 3 2 2 2 3 3 2 2 2 2 3 2" xfId="25805"/>
    <cellStyle name="Normal 3 2 2 2 3 3 2 2 2 2 3 2 2" xfId="54540"/>
    <cellStyle name="Normal 3 2 2 2 3 3 2 2 2 2 3 3" xfId="40216"/>
    <cellStyle name="Normal 3 2 2 2 3 3 2 2 2 2 4" xfId="18642"/>
    <cellStyle name="Normal 3 2 2 2 3 3 2 2 2 2 4 2" xfId="47378"/>
    <cellStyle name="Normal 3 2 2 2 3 3 2 2 2 2 5" xfId="33054"/>
    <cellStyle name="Normal 3 2 2 2 3 3 2 2 2 3" xfId="5959"/>
    <cellStyle name="Normal 3 2 2 2 3 3 2 2 2 3 2" xfId="13219"/>
    <cellStyle name="Normal 3 2 2 2 3 3 2 2 2 3 2 2" xfId="27597"/>
    <cellStyle name="Normal 3 2 2 2 3 3 2 2 2 3 2 2 2" xfId="56331"/>
    <cellStyle name="Normal 3 2 2 2 3 3 2 2 2 3 2 3" xfId="42007"/>
    <cellStyle name="Normal 3 2 2 2 3 3 2 2 2 3 3" xfId="20434"/>
    <cellStyle name="Normal 3 2 2 2 3 3 2 2 2 3 3 2" xfId="49169"/>
    <cellStyle name="Normal 3 2 2 2 3 3 2 2 2 3 4" xfId="34845"/>
    <cellStyle name="Normal 3 2 2 2 3 3 2 2 2 4" xfId="9632"/>
    <cellStyle name="Normal 3 2 2 2 3 3 2 2 2 4 2" xfId="24015"/>
    <cellStyle name="Normal 3 2 2 2 3 3 2 2 2 4 2 2" xfId="52750"/>
    <cellStyle name="Normal 3 2 2 2 3 3 2 2 2 4 3" xfId="38426"/>
    <cellStyle name="Normal 3 2 2 2 3 3 2 2 2 5" xfId="16852"/>
    <cellStyle name="Normal 3 2 2 2 3 3 2 2 2 5 2" xfId="45588"/>
    <cellStyle name="Normal 3 2 2 2 3 3 2 2 2 6" xfId="31264"/>
    <cellStyle name="Normal 3 2 2 2 3 3 2 2 3" xfId="3194"/>
    <cellStyle name="Normal 3 2 2 2 3 3 2 2 3 2" xfId="6854"/>
    <cellStyle name="Normal 3 2 2 2 3 3 2 2 3 2 2" xfId="14114"/>
    <cellStyle name="Normal 3 2 2 2 3 3 2 2 3 2 2 2" xfId="28492"/>
    <cellStyle name="Normal 3 2 2 2 3 3 2 2 3 2 2 2 2" xfId="57226"/>
    <cellStyle name="Normal 3 2 2 2 3 3 2 2 3 2 2 3" xfId="42902"/>
    <cellStyle name="Normal 3 2 2 2 3 3 2 2 3 2 3" xfId="21329"/>
    <cellStyle name="Normal 3 2 2 2 3 3 2 2 3 2 3 2" xfId="50064"/>
    <cellStyle name="Normal 3 2 2 2 3 3 2 2 3 2 4" xfId="35740"/>
    <cellStyle name="Normal 3 2 2 2 3 3 2 2 3 3" xfId="10527"/>
    <cellStyle name="Normal 3 2 2 2 3 3 2 2 3 3 2" xfId="24910"/>
    <cellStyle name="Normal 3 2 2 2 3 3 2 2 3 3 2 2" xfId="53645"/>
    <cellStyle name="Normal 3 2 2 2 3 3 2 2 3 3 3" xfId="39321"/>
    <cellStyle name="Normal 3 2 2 2 3 3 2 2 3 4" xfId="17747"/>
    <cellStyle name="Normal 3 2 2 2 3 3 2 2 3 4 2" xfId="46483"/>
    <cellStyle name="Normal 3 2 2 2 3 3 2 2 3 5" xfId="32159"/>
    <cellStyle name="Normal 3 2 2 2 3 3 2 2 4" xfId="5059"/>
    <cellStyle name="Normal 3 2 2 2 3 3 2 2 4 2" xfId="12324"/>
    <cellStyle name="Normal 3 2 2 2 3 3 2 2 4 2 2" xfId="26702"/>
    <cellStyle name="Normal 3 2 2 2 3 3 2 2 4 2 2 2" xfId="55436"/>
    <cellStyle name="Normal 3 2 2 2 3 3 2 2 4 2 3" xfId="41112"/>
    <cellStyle name="Normal 3 2 2 2 3 3 2 2 4 3" xfId="19539"/>
    <cellStyle name="Normal 3 2 2 2 3 3 2 2 4 3 2" xfId="48274"/>
    <cellStyle name="Normal 3 2 2 2 3 3 2 2 4 4" xfId="33950"/>
    <cellStyle name="Normal 3 2 2 2 3 3 2 2 5" xfId="8731"/>
    <cellStyle name="Normal 3 2 2 2 3 3 2 2 5 2" xfId="23120"/>
    <cellStyle name="Normal 3 2 2 2 3 3 2 2 5 2 2" xfId="51855"/>
    <cellStyle name="Normal 3 2 2 2 3 3 2 2 5 3" xfId="37531"/>
    <cellStyle name="Normal 3 2 2 2 3 3 2 2 6" xfId="15957"/>
    <cellStyle name="Normal 3 2 2 2 3 3 2 2 6 2" xfId="44693"/>
    <cellStyle name="Normal 3 2 2 2 3 3 2 2 7" xfId="30369"/>
    <cellStyle name="Normal 3 2 2 2 3 3 2 3" xfId="1851"/>
    <cellStyle name="Normal 3 2 2 2 3 3 2 3 2" xfId="3643"/>
    <cellStyle name="Normal 3 2 2 2 3 3 2 3 2 2" xfId="7302"/>
    <cellStyle name="Normal 3 2 2 2 3 3 2 3 2 2 2" xfId="14562"/>
    <cellStyle name="Normal 3 2 2 2 3 3 2 3 2 2 2 2" xfId="28940"/>
    <cellStyle name="Normal 3 2 2 2 3 3 2 3 2 2 2 2 2" xfId="57674"/>
    <cellStyle name="Normal 3 2 2 2 3 3 2 3 2 2 2 3" xfId="43350"/>
    <cellStyle name="Normal 3 2 2 2 3 3 2 3 2 2 3" xfId="21777"/>
    <cellStyle name="Normal 3 2 2 2 3 3 2 3 2 2 3 2" xfId="50512"/>
    <cellStyle name="Normal 3 2 2 2 3 3 2 3 2 2 4" xfId="36188"/>
    <cellStyle name="Normal 3 2 2 2 3 3 2 3 2 3" xfId="10975"/>
    <cellStyle name="Normal 3 2 2 2 3 3 2 3 2 3 2" xfId="25358"/>
    <cellStyle name="Normal 3 2 2 2 3 3 2 3 2 3 2 2" xfId="54093"/>
    <cellStyle name="Normal 3 2 2 2 3 3 2 3 2 3 3" xfId="39769"/>
    <cellStyle name="Normal 3 2 2 2 3 3 2 3 2 4" xfId="18195"/>
    <cellStyle name="Normal 3 2 2 2 3 3 2 3 2 4 2" xfId="46931"/>
    <cellStyle name="Normal 3 2 2 2 3 3 2 3 2 5" xfId="32607"/>
    <cellStyle name="Normal 3 2 2 2 3 3 2 3 3" xfId="5512"/>
    <cellStyle name="Normal 3 2 2 2 3 3 2 3 3 2" xfId="12772"/>
    <cellStyle name="Normal 3 2 2 2 3 3 2 3 3 2 2" xfId="27150"/>
    <cellStyle name="Normal 3 2 2 2 3 3 2 3 3 2 2 2" xfId="55884"/>
    <cellStyle name="Normal 3 2 2 2 3 3 2 3 3 2 3" xfId="41560"/>
    <cellStyle name="Normal 3 2 2 2 3 3 2 3 3 3" xfId="19987"/>
    <cellStyle name="Normal 3 2 2 2 3 3 2 3 3 3 2" xfId="48722"/>
    <cellStyle name="Normal 3 2 2 2 3 3 2 3 3 4" xfId="34398"/>
    <cellStyle name="Normal 3 2 2 2 3 3 2 3 4" xfId="9185"/>
    <cellStyle name="Normal 3 2 2 2 3 3 2 3 4 2" xfId="23568"/>
    <cellStyle name="Normal 3 2 2 2 3 3 2 3 4 2 2" xfId="52303"/>
    <cellStyle name="Normal 3 2 2 2 3 3 2 3 4 3" xfId="37979"/>
    <cellStyle name="Normal 3 2 2 2 3 3 2 3 5" xfId="16405"/>
    <cellStyle name="Normal 3 2 2 2 3 3 2 3 5 2" xfId="45141"/>
    <cellStyle name="Normal 3 2 2 2 3 3 2 3 6" xfId="30817"/>
    <cellStyle name="Normal 3 2 2 2 3 3 2 4" xfId="2747"/>
    <cellStyle name="Normal 3 2 2 2 3 3 2 4 2" xfId="6407"/>
    <cellStyle name="Normal 3 2 2 2 3 3 2 4 2 2" xfId="13667"/>
    <cellStyle name="Normal 3 2 2 2 3 3 2 4 2 2 2" xfId="28045"/>
    <cellStyle name="Normal 3 2 2 2 3 3 2 4 2 2 2 2" xfId="56779"/>
    <cellStyle name="Normal 3 2 2 2 3 3 2 4 2 2 3" xfId="42455"/>
    <cellStyle name="Normal 3 2 2 2 3 3 2 4 2 3" xfId="20882"/>
    <cellStyle name="Normal 3 2 2 2 3 3 2 4 2 3 2" xfId="49617"/>
    <cellStyle name="Normal 3 2 2 2 3 3 2 4 2 4" xfId="35293"/>
    <cellStyle name="Normal 3 2 2 2 3 3 2 4 3" xfId="10080"/>
    <cellStyle name="Normal 3 2 2 2 3 3 2 4 3 2" xfId="24463"/>
    <cellStyle name="Normal 3 2 2 2 3 3 2 4 3 2 2" xfId="53198"/>
    <cellStyle name="Normal 3 2 2 2 3 3 2 4 3 3" xfId="38874"/>
    <cellStyle name="Normal 3 2 2 2 3 3 2 4 4" xfId="17300"/>
    <cellStyle name="Normal 3 2 2 2 3 3 2 4 4 2" xfId="46036"/>
    <cellStyle name="Normal 3 2 2 2 3 3 2 4 5" xfId="31712"/>
    <cellStyle name="Normal 3 2 2 2 3 3 2 5" xfId="4612"/>
    <cellStyle name="Normal 3 2 2 2 3 3 2 5 2" xfId="11877"/>
    <cellStyle name="Normal 3 2 2 2 3 3 2 5 2 2" xfId="26255"/>
    <cellStyle name="Normal 3 2 2 2 3 3 2 5 2 2 2" xfId="54989"/>
    <cellStyle name="Normal 3 2 2 2 3 3 2 5 2 3" xfId="40665"/>
    <cellStyle name="Normal 3 2 2 2 3 3 2 5 3" xfId="19092"/>
    <cellStyle name="Normal 3 2 2 2 3 3 2 5 3 2" xfId="47827"/>
    <cellStyle name="Normal 3 2 2 2 3 3 2 5 4" xfId="33503"/>
    <cellStyle name="Normal 3 2 2 2 3 3 2 6" xfId="8284"/>
    <cellStyle name="Normal 3 2 2 2 3 3 2 6 2" xfId="22673"/>
    <cellStyle name="Normal 3 2 2 2 3 3 2 6 2 2" xfId="51408"/>
    <cellStyle name="Normal 3 2 2 2 3 3 2 6 3" xfId="37084"/>
    <cellStyle name="Normal 3 2 2 2 3 3 2 7" xfId="15510"/>
    <cellStyle name="Normal 3 2 2 2 3 3 2 7 2" xfId="44246"/>
    <cellStyle name="Normal 3 2 2 2 3 3 2 8" xfId="29922"/>
    <cellStyle name="Normal 3 2 2 2 3 3 3" xfId="1091"/>
    <cellStyle name="Normal 3 2 2 2 3 3 3 2" xfId="2074"/>
    <cellStyle name="Normal 3 2 2 2 3 3 3 2 2" xfId="3866"/>
    <cellStyle name="Normal 3 2 2 2 3 3 3 2 2 2" xfId="7525"/>
    <cellStyle name="Normal 3 2 2 2 3 3 3 2 2 2 2" xfId="14785"/>
    <cellStyle name="Normal 3 2 2 2 3 3 3 2 2 2 2 2" xfId="29163"/>
    <cellStyle name="Normal 3 2 2 2 3 3 3 2 2 2 2 2 2" xfId="57897"/>
    <cellStyle name="Normal 3 2 2 2 3 3 3 2 2 2 2 3" xfId="43573"/>
    <cellStyle name="Normal 3 2 2 2 3 3 3 2 2 2 3" xfId="22000"/>
    <cellStyle name="Normal 3 2 2 2 3 3 3 2 2 2 3 2" xfId="50735"/>
    <cellStyle name="Normal 3 2 2 2 3 3 3 2 2 2 4" xfId="36411"/>
    <cellStyle name="Normal 3 2 2 2 3 3 3 2 2 3" xfId="11198"/>
    <cellStyle name="Normal 3 2 2 2 3 3 3 2 2 3 2" xfId="25581"/>
    <cellStyle name="Normal 3 2 2 2 3 3 3 2 2 3 2 2" xfId="54316"/>
    <cellStyle name="Normal 3 2 2 2 3 3 3 2 2 3 3" xfId="39992"/>
    <cellStyle name="Normal 3 2 2 2 3 3 3 2 2 4" xfId="18418"/>
    <cellStyle name="Normal 3 2 2 2 3 3 3 2 2 4 2" xfId="47154"/>
    <cellStyle name="Normal 3 2 2 2 3 3 3 2 2 5" xfId="32830"/>
    <cellStyle name="Normal 3 2 2 2 3 3 3 2 3" xfId="5735"/>
    <cellStyle name="Normal 3 2 2 2 3 3 3 2 3 2" xfId="12995"/>
    <cellStyle name="Normal 3 2 2 2 3 3 3 2 3 2 2" xfId="27373"/>
    <cellStyle name="Normal 3 2 2 2 3 3 3 2 3 2 2 2" xfId="56107"/>
    <cellStyle name="Normal 3 2 2 2 3 3 3 2 3 2 3" xfId="41783"/>
    <cellStyle name="Normal 3 2 2 2 3 3 3 2 3 3" xfId="20210"/>
    <cellStyle name="Normal 3 2 2 2 3 3 3 2 3 3 2" xfId="48945"/>
    <cellStyle name="Normal 3 2 2 2 3 3 3 2 3 4" xfId="34621"/>
    <cellStyle name="Normal 3 2 2 2 3 3 3 2 4" xfId="9408"/>
    <cellStyle name="Normal 3 2 2 2 3 3 3 2 4 2" xfId="23791"/>
    <cellStyle name="Normal 3 2 2 2 3 3 3 2 4 2 2" xfId="52526"/>
    <cellStyle name="Normal 3 2 2 2 3 3 3 2 4 3" xfId="38202"/>
    <cellStyle name="Normal 3 2 2 2 3 3 3 2 5" xfId="16628"/>
    <cellStyle name="Normal 3 2 2 2 3 3 3 2 5 2" xfId="45364"/>
    <cellStyle name="Normal 3 2 2 2 3 3 3 2 6" xfId="31040"/>
    <cellStyle name="Normal 3 2 2 2 3 3 3 3" xfId="2970"/>
    <cellStyle name="Normal 3 2 2 2 3 3 3 3 2" xfId="6630"/>
    <cellStyle name="Normal 3 2 2 2 3 3 3 3 2 2" xfId="13890"/>
    <cellStyle name="Normal 3 2 2 2 3 3 3 3 2 2 2" xfId="28268"/>
    <cellStyle name="Normal 3 2 2 2 3 3 3 3 2 2 2 2" xfId="57002"/>
    <cellStyle name="Normal 3 2 2 2 3 3 3 3 2 2 3" xfId="42678"/>
    <cellStyle name="Normal 3 2 2 2 3 3 3 3 2 3" xfId="21105"/>
    <cellStyle name="Normal 3 2 2 2 3 3 3 3 2 3 2" xfId="49840"/>
    <cellStyle name="Normal 3 2 2 2 3 3 3 3 2 4" xfId="35516"/>
    <cellStyle name="Normal 3 2 2 2 3 3 3 3 3" xfId="10303"/>
    <cellStyle name="Normal 3 2 2 2 3 3 3 3 3 2" xfId="24686"/>
    <cellStyle name="Normal 3 2 2 2 3 3 3 3 3 2 2" xfId="53421"/>
    <cellStyle name="Normal 3 2 2 2 3 3 3 3 3 3" xfId="39097"/>
    <cellStyle name="Normal 3 2 2 2 3 3 3 3 4" xfId="17523"/>
    <cellStyle name="Normal 3 2 2 2 3 3 3 3 4 2" xfId="46259"/>
    <cellStyle name="Normal 3 2 2 2 3 3 3 3 5" xfId="31935"/>
    <cellStyle name="Normal 3 2 2 2 3 3 3 4" xfId="4835"/>
    <cellStyle name="Normal 3 2 2 2 3 3 3 4 2" xfId="12100"/>
    <cellStyle name="Normal 3 2 2 2 3 3 3 4 2 2" xfId="26478"/>
    <cellStyle name="Normal 3 2 2 2 3 3 3 4 2 2 2" xfId="55212"/>
    <cellStyle name="Normal 3 2 2 2 3 3 3 4 2 3" xfId="40888"/>
    <cellStyle name="Normal 3 2 2 2 3 3 3 4 3" xfId="19315"/>
    <cellStyle name="Normal 3 2 2 2 3 3 3 4 3 2" xfId="48050"/>
    <cellStyle name="Normal 3 2 2 2 3 3 3 4 4" xfId="33726"/>
    <cellStyle name="Normal 3 2 2 2 3 3 3 5" xfId="8507"/>
    <cellStyle name="Normal 3 2 2 2 3 3 3 5 2" xfId="22896"/>
    <cellStyle name="Normal 3 2 2 2 3 3 3 5 2 2" xfId="51631"/>
    <cellStyle name="Normal 3 2 2 2 3 3 3 5 3" xfId="37307"/>
    <cellStyle name="Normal 3 2 2 2 3 3 3 6" xfId="15733"/>
    <cellStyle name="Normal 3 2 2 2 3 3 3 6 2" xfId="44469"/>
    <cellStyle name="Normal 3 2 2 2 3 3 3 7" xfId="30145"/>
    <cellStyle name="Normal 3 2 2 2 3 3 4" xfId="1623"/>
    <cellStyle name="Normal 3 2 2 2 3 3 4 2" xfId="3419"/>
    <cellStyle name="Normal 3 2 2 2 3 3 4 2 2" xfId="7078"/>
    <cellStyle name="Normal 3 2 2 2 3 3 4 2 2 2" xfId="14338"/>
    <cellStyle name="Normal 3 2 2 2 3 3 4 2 2 2 2" xfId="28716"/>
    <cellStyle name="Normal 3 2 2 2 3 3 4 2 2 2 2 2" xfId="57450"/>
    <cellStyle name="Normal 3 2 2 2 3 3 4 2 2 2 3" xfId="43126"/>
    <cellStyle name="Normal 3 2 2 2 3 3 4 2 2 3" xfId="21553"/>
    <cellStyle name="Normal 3 2 2 2 3 3 4 2 2 3 2" xfId="50288"/>
    <cellStyle name="Normal 3 2 2 2 3 3 4 2 2 4" xfId="35964"/>
    <cellStyle name="Normal 3 2 2 2 3 3 4 2 3" xfId="10751"/>
    <cellStyle name="Normal 3 2 2 2 3 3 4 2 3 2" xfId="25134"/>
    <cellStyle name="Normal 3 2 2 2 3 3 4 2 3 2 2" xfId="53869"/>
    <cellStyle name="Normal 3 2 2 2 3 3 4 2 3 3" xfId="39545"/>
    <cellStyle name="Normal 3 2 2 2 3 3 4 2 4" xfId="17971"/>
    <cellStyle name="Normal 3 2 2 2 3 3 4 2 4 2" xfId="46707"/>
    <cellStyle name="Normal 3 2 2 2 3 3 4 2 5" xfId="32383"/>
    <cellStyle name="Normal 3 2 2 2 3 3 4 3" xfId="5288"/>
    <cellStyle name="Normal 3 2 2 2 3 3 4 3 2" xfId="12548"/>
    <cellStyle name="Normal 3 2 2 2 3 3 4 3 2 2" xfId="26926"/>
    <cellStyle name="Normal 3 2 2 2 3 3 4 3 2 2 2" xfId="55660"/>
    <cellStyle name="Normal 3 2 2 2 3 3 4 3 2 3" xfId="41336"/>
    <cellStyle name="Normal 3 2 2 2 3 3 4 3 3" xfId="19763"/>
    <cellStyle name="Normal 3 2 2 2 3 3 4 3 3 2" xfId="48498"/>
    <cellStyle name="Normal 3 2 2 2 3 3 4 3 4" xfId="34174"/>
    <cellStyle name="Normal 3 2 2 2 3 3 4 4" xfId="8961"/>
    <cellStyle name="Normal 3 2 2 2 3 3 4 4 2" xfId="23344"/>
    <cellStyle name="Normal 3 2 2 2 3 3 4 4 2 2" xfId="52079"/>
    <cellStyle name="Normal 3 2 2 2 3 3 4 4 3" xfId="37755"/>
    <cellStyle name="Normal 3 2 2 2 3 3 4 5" xfId="16181"/>
    <cellStyle name="Normal 3 2 2 2 3 3 4 5 2" xfId="44917"/>
    <cellStyle name="Normal 3 2 2 2 3 3 4 6" xfId="30593"/>
    <cellStyle name="Normal 3 2 2 2 3 3 5" xfId="2523"/>
    <cellStyle name="Normal 3 2 2 2 3 3 5 2" xfId="6183"/>
    <cellStyle name="Normal 3 2 2 2 3 3 5 2 2" xfId="13443"/>
    <cellStyle name="Normal 3 2 2 2 3 3 5 2 2 2" xfId="27821"/>
    <cellStyle name="Normal 3 2 2 2 3 3 5 2 2 2 2" xfId="56555"/>
    <cellStyle name="Normal 3 2 2 2 3 3 5 2 2 3" xfId="42231"/>
    <cellStyle name="Normal 3 2 2 2 3 3 5 2 3" xfId="20658"/>
    <cellStyle name="Normal 3 2 2 2 3 3 5 2 3 2" xfId="49393"/>
    <cellStyle name="Normal 3 2 2 2 3 3 5 2 4" xfId="35069"/>
    <cellStyle name="Normal 3 2 2 2 3 3 5 3" xfId="9856"/>
    <cellStyle name="Normal 3 2 2 2 3 3 5 3 2" xfId="24239"/>
    <cellStyle name="Normal 3 2 2 2 3 3 5 3 2 2" xfId="52974"/>
    <cellStyle name="Normal 3 2 2 2 3 3 5 3 3" xfId="38650"/>
    <cellStyle name="Normal 3 2 2 2 3 3 5 4" xfId="17076"/>
    <cellStyle name="Normal 3 2 2 2 3 3 5 4 2" xfId="45812"/>
    <cellStyle name="Normal 3 2 2 2 3 3 5 5" xfId="31488"/>
    <cellStyle name="Normal 3 2 2 2 3 3 6" xfId="4386"/>
    <cellStyle name="Normal 3 2 2 2 3 3 6 2" xfId="11653"/>
    <cellStyle name="Normal 3 2 2 2 3 3 6 2 2" xfId="26031"/>
    <cellStyle name="Normal 3 2 2 2 3 3 6 2 2 2" xfId="54765"/>
    <cellStyle name="Normal 3 2 2 2 3 3 6 2 3" xfId="40441"/>
    <cellStyle name="Normal 3 2 2 2 3 3 6 3" xfId="18868"/>
    <cellStyle name="Normal 3 2 2 2 3 3 6 3 2" xfId="47603"/>
    <cellStyle name="Normal 3 2 2 2 3 3 6 4" xfId="33279"/>
    <cellStyle name="Normal 3 2 2 2 3 3 7" xfId="8057"/>
    <cellStyle name="Normal 3 2 2 2 3 3 7 2" xfId="22449"/>
    <cellStyle name="Normal 3 2 2 2 3 3 7 2 2" xfId="51184"/>
    <cellStyle name="Normal 3 2 2 2 3 3 7 3" xfId="36860"/>
    <cellStyle name="Normal 3 2 2 2 3 3 8" xfId="15286"/>
    <cellStyle name="Normal 3 2 2 2 3 3 8 2" xfId="44022"/>
    <cellStyle name="Normal 3 2 2 2 3 3 9" xfId="29698"/>
    <cellStyle name="Normal 3 2 2 2 3 4" xfId="753"/>
    <cellStyle name="Normal 3 2 2 2 3 4 2" xfId="1203"/>
    <cellStyle name="Normal 3 2 2 2 3 4 2 2" xfId="2186"/>
    <cellStyle name="Normal 3 2 2 2 3 4 2 2 2" xfId="3978"/>
    <cellStyle name="Normal 3 2 2 2 3 4 2 2 2 2" xfId="7637"/>
    <cellStyle name="Normal 3 2 2 2 3 4 2 2 2 2 2" xfId="14897"/>
    <cellStyle name="Normal 3 2 2 2 3 4 2 2 2 2 2 2" xfId="29275"/>
    <cellStyle name="Normal 3 2 2 2 3 4 2 2 2 2 2 2 2" xfId="58009"/>
    <cellStyle name="Normal 3 2 2 2 3 4 2 2 2 2 2 3" xfId="43685"/>
    <cellStyle name="Normal 3 2 2 2 3 4 2 2 2 2 3" xfId="22112"/>
    <cellStyle name="Normal 3 2 2 2 3 4 2 2 2 2 3 2" xfId="50847"/>
    <cellStyle name="Normal 3 2 2 2 3 4 2 2 2 2 4" xfId="36523"/>
    <cellStyle name="Normal 3 2 2 2 3 4 2 2 2 3" xfId="11310"/>
    <cellStyle name="Normal 3 2 2 2 3 4 2 2 2 3 2" xfId="25693"/>
    <cellStyle name="Normal 3 2 2 2 3 4 2 2 2 3 2 2" xfId="54428"/>
    <cellStyle name="Normal 3 2 2 2 3 4 2 2 2 3 3" xfId="40104"/>
    <cellStyle name="Normal 3 2 2 2 3 4 2 2 2 4" xfId="18530"/>
    <cellStyle name="Normal 3 2 2 2 3 4 2 2 2 4 2" xfId="47266"/>
    <cellStyle name="Normal 3 2 2 2 3 4 2 2 2 5" xfId="32942"/>
    <cellStyle name="Normal 3 2 2 2 3 4 2 2 3" xfId="5847"/>
    <cellStyle name="Normal 3 2 2 2 3 4 2 2 3 2" xfId="13107"/>
    <cellStyle name="Normal 3 2 2 2 3 4 2 2 3 2 2" xfId="27485"/>
    <cellStyle name="Normal 3 2 2 2 3 4 2 2 3 2 2 2" xfId="56219"/>
    <cellStyle name="Normal 3 2 2 2 3 4 2 2 3 2 3" xfId="41895"/>
    <cellStyle name="Normal 3 2 2 2 3 4 2 2 3 3" xfId="20322"/>
    <cellStyle name="Normal 3 2 2 2 3 4 2 2 3 3 2" xfId="49057"/>
    <cellStyle name="Normal 3 2 2 2 3 4 2 2 3 4" xfId="34733"/>
    <cellStyle name="Normal 3 2 2 2 3 4 2 2 4" xfId="9520"/>
    <cellStyle name="Normal 3 2 2 2 3 4 2 2 4 2" xfId="23903"/>
    <cellStyle name="Normal 3 2 2 2 3 4 2 2 4 2 2" xfId="52638"/>
    <cellStyle name="Normal 3 2 2 2 3 4 2 2 4 3" xfId="38314"/>
    <cellStyle name="Normal 3 2 2 2 3 4 2 2 5" xfId="16740"/>
    <cellStyle name="Normal 3 2 2 2 3 4 2 2 5 2" xfId="45476"/>
    <cellStyle name="Normal 3 2 2 2 3 4 2 2 6" xfId="31152"/>
    <cellStyle name="Normal 3 2 2 2 3 4 2 3" xfId="3082"/>
    <cellStyle name="Normal 3 2 2 2 3 4 2 3 2" xfId="6742"/>
    <cellStyle name="Normal 3 2 2 2 3 4 2 3 2 2" xfId="14002"/>
    <cellStyle name="Normal 3 2 2 2 3 4 2 3 2 2 2" xfId="28380"/>
    <cellStyle name="Normal 3 2 2 2 3 4 2 3 2 2 2 2" xfId="57114"/>
    <cellStyle name="Normal 3 2 2 2 3 4 2 3 2 2 3" xfId="42790"/>
    <cellStyle name="Normal 3 2 2 2 3 4 2 3 2 3" xfId="21217"/>
    <cellStyle name="Normal 3 2 2 2 3 4 2 3 2 3 2" xfId="49952"/>
    <cellStyle name="Normal 3 2 2 2 3 4 2 3 2 4" xfId="35628"/>
    <cellStyle name="Normal 3 2 2 2 3 4 2 3 3" xfId="10415"/>
    <cellStyle name="Normal 3 2 2 2 3 4 2 3 3 2" xfId="24798"/>
    <cellStyle name="Normal 3 2 2 2 3 4 2 3 3 2 2" xfId="53533"/>
    <cellStyle name="Normal 3 2 2 2 3 4 2 3 3 3" xfId="39209"/>
    <cellStyle name="Normal 3 2 2 2 3 4 2 3 4" xfId="17635"/>
    <cellStyle name="Normal 3 2 2 2 3 4 2 3 4 2" xfId="46371"/>
    <cellStyle name="Normal 3 2 2 2 3 4 2 3 5" xfId="32047"/>
    <cellStyle name="Normal 3 2 2 2 3 4 2 4" xfId="4947"/>
    <cellStyle name="Normal 3 2 2 2 3 4 2 4 2" xfId="12212"/>
    <cellStyle name="Normal 3 2 2 2 3 4 2 4 2 2" xfId="26590"/>
    <cellStyle name="Normal 3 2 2 2 3 4 2 4 2 2 2" xfId="55324"/>
    <cellStyle name="Normal 3 2 2 2 3 4 2 4 2 3" xfId="41000"/>
    <cellStyle name="Normal 3 2 2 2 3 4 2 4 3" xfId="19427"/>
    <cellStyle name="Normal 3 2 2 2 3 4 2 4 3 2" xfId="48162"/>
    <cellStyle name="Normal 3 2 2 2 3 4 2 4 4" xfId="33838"/>
    <cellStyle name="Normal 3 2 2 2 3 4 2 5" xfId="8619"/>
    <cellStyle name="Normal 3 2 2 2 3 4 2 5 2" xfId="23008"/>
    <cellStyle name="Normal 3 2 2 2 3 4 2 5 2 2" xfId="51743"/>
    <cellStyle name="Normal 3 2 2 2 3 4 2 5 3" xfId="37419"/>
    <cellStyle name="Normal 3 2 2 2 3 4 2 6" xfId="15845"/>
    <cellStyle name="Normal 3 2 2 2 3 4 2 6 2" xfId="44581"/>
    <cellStyle name="Normal 3 2 2 2 3 4 2 7" xfId="30257"/>
    <cellStyle name="Normal 3 2 2 2 3 4 3" xfId="1739"/>
    <cellStyle name="Normal 3 2 2 2 3 4 3 2" xfId="3531"/>
    <cellStyle name="Normal 3 2 2 2 3 4 3 2 2" xfId="7190"/>
    <cellStyle name="Normal 3 2 2 2 3 4 3 2 2 2" xfId="14450"/>
    <cellStyle name="Normal 3 2 2 2 3 4 3 2 2 2 2" xfId="28828"/>
    <cellStyle name="Normal 3 2 2 2 3 4 3 2 2 2 2 2" xfId="57562"/>
    <cellStyle name="Normal 3 2 2 2 3 4 3 2 2 2 3" xfId="43238"/>
    <cellStyle name="Normal 3 2 2 2 3 4 3 2 2 3" xfId="21665"/>
    <cellStyle name="Normal 3 2 2 2 3 4 3 2 2 3 2" xfId="50400"/>
    <cellStyle name="Normal 3 2 2 2 3 4 3 2 2 4" xfId="36076"/>
    <cellStyle name="Normal 3 2 2 2 3 4 3 2 3" xfId="10863"/>
    <cellStyle name="Normal 3 2 2 2 3 4 3 2 3 2" xfId="25246"/>
    <cellStyle name="Normal 3 2 2 2 3 4 3 2 3 2 2" xfId="53981"/>
    <cellStyle name="Normal 3 2 2 2 3 4 3 2 3 3" xfId="39657"/>
    <cellStyle name="Normal 3 2 2 2 3 4 3 2 4" xfId="18083"/>
    <cellStyle name="Normal 3 2 2 2 3 4 3 2 4 2" xfId="46819"/>
    <cellStyle name="Normal 3 2 2 2 3 4 3 2 5" xfId="32495"/>
    <cellStyle name="Normal 3 2 2 2 3 4 3 3" xfId="5400"/>
    <cellStyle name="Normal 3 2 2 2 3 4 3 3 2" xfId="12660"/>
    <cellStyle name="Normal 3 2 2 2 3 4 3 3 2 2" xfId="27038"/>
    <cellStyle name="Normal 3 2 2 2 3 4 3 3 2 2 2" xfId="55772"/>
    <cellStyle name="Normal 3 2 2 2 3 4 3 3 2 3" xfId="41448"/>
    <cellStyle name="Normal 3 2 2 2 3 4 3 3 3" xfId="19875"/>
    <cellStyle name="Normal 3 2 2 2 3 4 3 3 3 2" xfId="48610"/>
    <cellStyle name="Normal 3 2 2 2 3 4 3 3 4" xfId="34286"/>
    <cellStyle name="Normal 3 2 2 2 3 4 3 4" xfId="9073"/>
    <cellStyle name="Normal 3 2 2 2 3 4 3 4 2" xfId="23456"/>
    <cellStyle name="Normal 3 2 2 2 3 4 3 4 2 2" xfId="52191"/>
    <cellStyle name="Normal 3 2 2 2 3 4 3 4 3" xfId="37867"/>
    <cellStyle name="Normal 3 2 2 2 3 4 3 5" xfId="16293"/>
    <cellStyle name="Normal 3 2 2 2 3 4 3 5 2" xfId="45029"/>
    <cellStyle name="Normal 3 2 2 2 3 4 3 6" xfId="30705"/>
    <cellStyle name="Normal 3 2 2 2 3 4 4" xfId="2635"/>
    <cellStyle name="Normal 3 2 2 2 3 4 4 2" xfId="6295"/>
    <cellStyle name="Normal 3 2 2 2 3 4 4 2 2" xfId="13555"/>
    <cellStyle name="Normal 3 2 2 2 3 4 4 2 2 2" xfId="27933"/>
    <cellStyle name="Normal 3 2 2 2 3 4 4 2 2 2 2" xfId="56667"/>
    <cellStyle name="Normal 3 2 2 2 3 4 4 2 2 3" xfId="42343"/>
    <cellStyle name="Normal 3 2 2 2 3 4 4 2 3" xfId="20770"/>
    <cellStyle name="Normal 3 2 2 2 3 4 4 2 3 2" xfId="49505"/>
    <cellStyle name="Normal 3 2 2 2 3 4 4 2 4" xfId="35181"/>
    <cellStyle name="Normal 3 2 2 2 3 4 4 3" xfId="9968"/>
    <cellStyle name="Normal 3 2 2 2 3 4 4 3 2" xfId="24351"/>
    <cellStyle name="Normal 3 2 2 2 3 4 4 3 2 2" xfId="53086"/>
    <cellStyle name="Normal 3 2 2 2 3 4 4 3 3" xfId="38762"/>
    <cellStyle name="Normal 3 2 2 2 3 4 4 4" xfId="17188"/>
    <cellStyle name="Normal 3 2 2 2 3 4 4 4 2" xfId="45924"/>
    <cellStyle name="Normal 3 2 2 2 3 4 4 5" xfId="31600"/>
    <cellStyle name="Normal 3 2 2 2 3 4 5" xfId="4499"/>
    <cellStyle name="Normal 3 2 2 2 3 4 5 2" xfId="11765"/>
    <cellStyle name="Normal 3 2 2 2 3 4 5 2 2" xfId="26143"/>
    <cellStyle name="Normal 3 2 2 2 3 4 5 2 2 2" xfId="54877"/>
    <cellStyle name="Normal 3 2 2 2 3 4 5 2 3" xfId="40553"/>
    <cellStyle name="Normal 3 2 2 2 3 4 5 3" xfId="18980"/>
    <cellStyle name="Normal 3 2 2 2 3 4 5 3 2" xfId="47715"/>
    <cellStyle name="Normal 3 2 2 2 3 4 5 4" xfId="33391"/>
    <cellStyle name="Normal 3 2 2 2 3 4 6" xfId="8172"/>
    <cellStyle name="Normal 3 2 2 2 3 4 6 2" xfId="22561"/>
    <cellStyle name="Normal 3 2 2 2 3 4 6 2 2" xfId="51296"/>
    <cellStyle name="Normal 3 2 2 2 3 4 6 3" xfId="36972"/>
    <cellStyle name="Normal 3 2 2 2 3 4 7" xfId="15398"/>
    <cellStyle name="Normal 3 2 2 2 3 4 7 2" xfId="44134"/>
    <cellStyle name="Normal 3 2 2 2 3 4 8" xfId="29810"/>
    <cellStyle name="Normal 3 2 2 2 3 5" xfId="979"/>
    <cellStyle name="Normal 3 2 2 2 3 5 2" xfId="1962"/>
    <cellStyle name="Normal 3 2 2 2 3 5 2 2" xfId="3754"/>
    <cellStyle name="Normal 3 2 2 2 3 5 2 2 2" xfId="7413"/>
    <cellStyle name="Normal 3 2 2 2 3 5 2 2 2 2" xfId="14673"/>
    <cellStyle name="Normal 3 2 2 2 3 5 2 2 2 2 2" xfId="29051"/>
    <cellStyle name="Normal 3 2 2 2 3 5 2 2 2 2 2 2" xfId="57785"/>
    <cellStyle name="Normal 3 2 2 2 3 5 2 2 2 2 3" xfId="43461"/>
    <cellStyle name="Normal 3 2 2 2 3 5 2 2 2 3" xfId="21888"/>
    <cellStyle name="Normal 3 2 2 2 3 5 2 2 2 3 2" xfId="50623"/>
    <cellStyle name="Normal 3 2 2 2 3 5 2 2 2 4" xfId="36299"/>
    <cellStyle name="Normal 3 2 2 2 3 5 2 2 3" xfId="11086"/>
    <cellStyle name="Normal 3 2 2 2 3 5 2 2 3 2" xfId="25469"/>
    <cellStyle name="Normal 3 2 2 2 3 5 2 2 3 2 2" xfId="54204"/>
    <cellStyle name="Normal 3 2 2 2 3 5 2 2 3 3" xfId="39880"/>
    <cellStyle name="Normal 3 2 2 2 3 5 2 2 4" xfId="18306"/>
    <cellStyle name="Normal 3 2 2 2 3 5 2 2 4 2" xfId="47042"/>
    <cellStyle name="Normal 3 2 2 2 3 5 2 2 5" xfId="32718"/>
    <cellStyle name="Normal 3 2 2 2 3 5 2 3" xfId="5623"/>
    <cellStyle name="Normal 3 2 2 2 3 5 2 3 2" xfId="12883"/>
    <cellStyle name="Normal 3 2 2 2 3 5 2 3 2 2" xfId="27261"/>
    <cellStyle name="Normal 3 2 2 2 3 5 2 3 2 2 2" xfId="55995"/>
    <cellStyle name="Normal 3 2 2 2 3 5 2 3 2 3" xfId="41671"/>
    <cellStyle name="Normal 3 2 2 2 3 5 2 3 3" xfId="20098"/>
    <cellStyle name="Normal 3 2 2 2 3 5 2 3 3 2" xfId="48833"/>
    <cellStyle name="Normal 3 2 2 2 3 5 2 3 4" xfId="34509"/>
    <cellStyle name="Normal 3 2 2 2 3 5 2 4" xfId="9296"/>
    <cellStyle name="Normal 3 2 2 2 3 5 2 4 2" xfId="23679"/>
    <cellStyle name="Normal 3 2 2 2 3 5 2 4 2 2" xfId="52414"/>
    <cellStyle name="Normal 3 2 2 2 3 5 2 4 3" xfId="38090"/>
    <cellStyle name="Normal 3 2 2 2 3 5 2 5" xfId="16516"/>
    <cellStyle name="Normal 3 2 2 2 3 5 2 5 2" xfId="45252"/>
    <cellStyle name="Normal 3 2 2 2 3 5 2 6" xfId="30928"/>
    <cellStyle name="Normal 3 2 2 2 3 5 3" xfId="2858"/>
    <cellStyle name="Normal 3 2 2 2 3 5 3 2" xfId="6518"/>
    <cellStyle name="Normal 3 2 2 2 3 5 3 2 2" xfId="13778"/>
    <cellStyle name="Normal 3 2 2 2 3 5 3 2 2 2" xfId="28156"/>
    <cellStyle name="Normal 3 2 2 2 3 5 3 2 2 2 2" xfId="56890"/>
    <cellStyle name="Normal 3 2 2 2 3 5 3 2 2 3" xfId="42566"/>
    <cellStyle name="Normal 3 2 2 2 3 5 3 2 3" xfId="20993"/>
    <cellStyle name="Normal 3 2 2 2 3 5 3 2 3 2" xfId="49728"/>
    <cellStyle name="Normal 3 2 2 2 3 5 3 2 4" xfId="35404"/>
    <cellStyle name="Normal 3 2 2 2 3 5 3 3" xfId="10191"/>
    <cellStyle name="Normal 3 2 2 2 3 5 3 3 2" xfId="24574"/>
    <cellStyle name="Normal 3 2 2 2 3 5 3 3 2 2" xfId="53309"/>
    <cellStyle name="Normal 3 2 2 2 3 5 3 3 3" xfId="38985"/>
    <cellStyle name="Normal 3 2 2 2 3 5 3 4" xfId="17411"/>
    <cellStyle name="Normal 3 2 2 2 3 5 3 4 2" xfId="46147"/>
    <cellStyle name="Normal 3 2 2 2 3 5 3 5" xfId="31823"/>
    <cellStyle name="Normal 3 2 2 2 3 5 4" xfId="4723"/>
    <cellStyle name="Normal 3 2 2 2 3 5 4 2" xfId="11988"/>
    <cellStyle name="Normal 3 2 2 2 3 5 4 2 2" xfId="26366"/>
    <cellStyle name="Normal 3 2 2 2 3 5 4 2 2 2" xfId="55100"/>
    <cellStyle name="Normal 3 2 2 2 3 5 4 2 3" xfId="40776"/>
    <cellStyle name="Normal 3 2 2 2 3 5 4 3" xfId="19203"/>
    <cellStyle name="Normal 3 2 2 2 3 5 4 3 2" xfId="47938"/>
    <cellStyle name="Normal 3 2 2 2 3 5 4 4" xfId="33614"/>
    <cellStyle name="Normal 3 2 2 2 3 5 5" xfId="8395"/>
    <cellStyle name="Normal 3 2 2 2 3 5 5 2" xfId="22784"/>
    <cellStyle name="Normal 3 2 2 2 3 5 5 2 2" xfId="51519"/>
    <cellStyle name="Normal 3 2 2 2 3 5 5 3" xfId="37195"/>
    <cellStyle name="Normal 3 2 2 2 3 5 6" xfId="15621"/>
    <cellStyle name="Normal 3 2 2 2 3 5 6 2" xfId="44357"/>
    <cellStyle name="Normal 3 2 2 2 3 5 7" xfId="30033"/>
    <cellStyle name="Normal 3 2 2 2 3 6" xfId="1498"/>
    <cellStyle name="Normal 3 2 2 2 3 6 2" xfId="3307"/>
    <cellStyle name="Normal 3 2 2 2 3 6 2 2" xfId="6966"/>
    <cellStyle name="Normal 3 2 2 2 3 6 2 2 2" xfId="14226"/>
    <cellStyle name="Normal 3 2 2 2 3 6 2 2 2 2" xfId="28604"/>
    <cellStyle name="Normal 3 2 2 2 3 6 2 2 2 2 2" xfId="57338"/>
    <cellStyle name="Normal 3 2 2 2 3 6 2 2 2 3" xfId="43014"/>
    <cellStyle name="Normal 3 2 2 2 3 6 2 2 3" xfId="21441"/>
    <cellStyle name="Normal 3 2 2 2 3 6 2 2 3 2" xfId="50176"/>
    <cellStyle name="Normal 3 2 2 2 3 6 2 2 4" xfId="35852"/>
    <cellStyle name="Normal 3 2 2 2 3 6 2 3" xfId="10639"/>
    <cellStyle name="Normal 3 2 2 2 3 6 2 3 2" xfId="25022"/>
    <cellStyle name="Normal 3 2 2 2 3 6 2 3 2 2" xfId="53757"/>
    <cellStyle name="Normal 3 2 2 2 3 6 2 3 3" xfId="39433"/>
    <cellStyle name="Normal 3 2 2 2 3 6 2 4" xfId="17859"/>
    <cellStyle name="Normal 3 2 2 2 3 6 2 4 2" xfId="46595"/>
    <cellStyle name="Normal 3 2 2 2 3 6 2 5" xfId="32271"/>
    <cellStyle name="Normal 3 2 2 2 3 6 3" xfId="5175"/>
    <cellStyle name="Normal 3 2 2 2 3 6 3 2" xfId="12436"/>
    <cellStyle name="Normal 3 2 2 2 3 6 3 2 2" xfId="26814"/>
    <cellStyle name="Normal 3 2 2 2 3 6 3 2 2 2" xfId="55548"/>
    <cellStyle name="Normal 3 2 2 2 3 6 3 2 3" xfId="41224"/>
    <cellStyle name="Normal 3 2 2 2 3 6 3 3" xfId="19651"/>
    <cellStyle name="Normal 3 2 2 2 3 6 3 3 2" xfId="48386"/>
    <cellStyle name="Normal 3 2 2 2 3 6 3 4" xfId="34062"/>
    <cellStyle name="Normal 3 2 2 2 3 6 4" xfId="8849"/>
    <cellStyle name="Normal 3 2 2 2 3 6 4 2" xfId="23232"/>
    <cellStyle name="Normal 3 2 2 2 3 6 4 2 2" xfId="51967"/>
    <cellStyle name="Normal 3 2 2 2 3 6 4 3" xfId="37643"/>
    <cellStyle name="Normal 3 2 2 2 3 6 5" xfId="16069"/>
    <cellStyle name="Normal 3 2 2 2 3 6 5 2" xfId="44805"/>
    <cellStyle name="Normal 3 2 2 2 3 6 6" xfId="30481"/>
    <cellStyle name="Normal 3 2 2 2 3 7" xfId="2411"/>
    <cellStyle name="Normal 3 2 2 2 3 7 2" xfId="6071"/>
    <cellStyle name="Normal 3 2 2 2 3 7 2 2" xfId="13331"/>
    <cellStyle name="Normal 3 2 2 2 3 7 2 2 2" xfId="27709"/>
    <cellStyle name="Normal 3 2 2 2 3 7 2 2 2 2" xfId="56443"/>
    <cellStyle name="Normal 3 2 2 2 3 7 2 2 3" xfId="42119"/>
    <cellStyle name="Normal 3 2 2 2 3 7 2 3" xfId="20546"/>
    <cellStyle name="Normal 3 2 2 2 3 7 2 3 2" xfId="49281"/>
    <cellStyle name="Normal 3 2 2 2 3 7 2 4" xfId="34957"/>
    <cellStyle name="Normal 3 2 2 2 3 7 3" xfId="9744"/>
    <cellStyle name="Normal 3 2 2 2 3 7 3 2" xfId="24127"/>
    <cellStyle name="Normal 3 2 2 2 3 7 3 2 2" xfId="52862"/>
    <cellStyle name="Normal 3 2 2 2 3 7 3 3" xfId="38538"/>
    <cellStyle name="Normal 3 2 2 2 3 7 4" xfId="16964"/>
    <cellStyle name="Normal 3 2 2 2 3 7 4 2" xfId="45700"/>
    <cellStyle name="Normal 3 2 2 2 3 7 5" xfId="31376"/>
    <cellStyle name="Normal 3 2 2 2 3 8" xfId="4268"/>
    <cellStyle name="Normal 3 2 2 2 3 8 2" xfId="11540"/>
    <cellStyle name="Normal 3 2 2 2 3 8 2 2" xfId="25919"/>
    <cellStyle name="Normal 3 2 2 2 3 8 2 2 2" xfId="54653"/>
    <cellStyle name="Normal 3 2 2 2 3 8 2 3" xfId="40329"/>
    <cellStyle name="Normal 3 2 2 2 3 8 3" xfId="18756"/>
    <cellStyle name="Normal 3 2 2 2 3 8 3 2" xfId="47491"/>
    <cellStyle name="Normal 3 2 2 2 3 8 4" xfId="33167"/>
    <cellStyle name="Normal 3 2 2 2 3 9" xfId="7936"/>
    <cellStyle name="Normal 3 2 2 2 3 9 2" xfId="22337"/>
    <cellStyle name="Normal 3 2 2 2 3 9 2 2" xfId="51072"/>
    <cellStyle name="Normal 3 2 2 2 3 9 3" xfId="36748"/>
    <cellStyle name="Normal 3 2 2 2 4" xfId="424"/>
    <cellStyle name="Normal 3 2 2 2 4 10" xfId="29614"/>
    <cellStyle name="Normal 3 2 2 2 4 2" xfId="624"/>
    <cellStyle name="Normal 3 2 2 2 4 2 2" xfId="896"/>
    <cellStyle name="Normal 3 2 2 2 4 2 2 2" xfId="1343"/>
    <cellStyle name="Normal 3 2 2 2 4 2 2 2 2" xfId="2326"/>
    <cellStyle name="Normal 3 2 2 2 4 2 2 2 2 2" xfId="4118"/>
    <cellStyle name="Normal 3 2 2 2 4 2 2 2 2 2 2" xfId="7777"/>
    <cellStyle name="Normal 3 2 2 2 4 2 2 2 2 2 2 2" xfId="15037"/>
    <cellStyle name="Normal 3 2 2 2 4 2 2 2 2 2 2 2 2" xfId="29415"/>
    <cellStyle name="Normal 3 2 2 2 4 2 2 2 2 2 2 2 2 2" xfId="58149"/>
    <cellStyle name="Normal 3 2 2 2 4 2 2 2 2 2 2 2 3" xfId="43825"/>
    <cellStyle name="Normal 3 2 2 2 4 2 2 2 2 2 2 3" xfId="22252"/>
    <cellStyle name="Normal 3 2 2 2 4 2 2 2 2 2 2 3 2" xfId="50987"/>
    <cellStyle name="Normal 3 2 2 2 4 2 2 2 2 2 2 4" xfId="36663"/>
    <cellStyle name="Normal 3 2 2 2 4 2 2 2 2 2 3" xfId="11450"/>
    <cellStyle name="Normal 3 2 2 2 4 2 2 2 2 2 3 2" xfId="25833"/>
    <cellStyle name="Normal 3 2 2 2 4 2 2 2 2 2 3 2 2" xfId="54568"/>
    <cellStyle name="Normal 3 2 2 2 4 2 2 2 2 2 3 3" xfId="40244"/>
    <cellStyle name="Normal 3 2 2 2 4 2 2 2 2 2 4" xfId="18670"/>
    <cellStyle name="Normal 3 2 2 2 4 2 2 2 2 2 4 2" xfId="47406"/>
    <cellStyle name="Normal 3 2 2 2 4 2 2 2 2 2 5" xfId="33082"/>
    <cellStyle name="Normal 3 2 2 2 4 2 2 2 2 3" xfId="5987"/>
    <cellStyle name="Normal 3 2 2 2 4 2 2 2 2 3 2" xfId="13247"/>
    <cellStyle name="Normal 3 2 2 2 4 2 2 2 2 3 2 2" xfId="27625"/>
    <cellStyle name="Normal 3 2 2 2 4 2 2 2 2 3 2 2 2" xfId="56359"/>
    <cellStyle name="Normal 3 2 2 2 4 2 2 2 2 3 2 3" xfId="42035"/>
    <cellStyle name="Normal 3 2 2 2 4 2 2 2 2 3 3" xfId="20462"/>
    <cellStyle name="Normal 3 2 2 2 4 2 2 2 2 3 3 2" xfId="49197"/>
    <cellStyle name="Normal 3 2 2 2 4 2 2 2 2 3 4" xfId="34873"/>
    <cellStyle name="Normal 3 2 2 2 4 2 2 2 2 4" xfId="9660"/>
    <cellStyle name="Normal 3 2 2 2 4 2 2 2 2 4 2" xfId="24043"/>
    <cellStyle name="Normal 3 2 2 2 4 2 2 2 2 4 2 2" xfId="52778"/>
    <cellStyle name="Normal 3 2 2 2 4 2 2 2 2 4 3" xfId="38454"/>
    <cellStyle name="Normal 3 2 2 2 4 2 2 2 2 5" xfId="16880"/>
    <cellStyle name="Normal 3 2 2 2 4 2 2 2 2 5 2" xfId="45616"/>
    <cellStyle name="Normal 3 2 2 2 4 2 2 2 2 6" xfId="31292"/>
    <cellStyle name="Normal 3 2 2 2 4 2 2 2 3" xfId="3222"/>
    <cellStyle name="Normal 3 2 2 2 4 2 2 2 3 2" xfId="6882"/>
    <cellStyle name="Normal 3 2 2 2 4 2 2 2 3 2 2" xfId="14142"/>
    <cellStyle name="Normal 3 2 2 2 4 2 2 2 3 2 2 2" xfId="28520"/>
    <cellStyle name="Normal 3 2 2 2 4 2 2 2 3 2 2 2 2" xfId="57254"/>
    <cellStyle name="Normal 3 2 2 2 4 2 2 2 3 2 2 3" xfId="42930"/>
    <cellStyle name="Normal 3 2 2 2 4 2 2 2 3 2 3" xfId="21357"/>
    <cellStyle name="Normal 3 2 2 2 4 2 2 2 3 2 3 2" xfId="50092"/>
    <cellStyle name="Normal 3 2 2 2 4 2 2 2 3 2 4" xfId="35768"/>
    <cellStyle name="Normal 3 2 2 2 4 2 2 2 3 3" xfId="10555"/>
    <cellStyle name="Normal 3 2 2 2 4 2 2 2 3 3 2" xfId="24938"/>
    <cellStyle name="Normal 3 2 2 2 4 2 2 2 3 3 2 2" xfId="53673"/>
    <cellStyle name="Normal 3 2 2 2 4 2 2 2 3 3 3" xfId="39349"/>
    <cellStyle name="Normal 3 2 2 2 4 2 2 2 3 4" xfId="17775"/>
    <cellStyle name="Normal 3 2 2 2 4 2 2 2 3 4 2" xfId="46511"/>
    <cellStyle name="Normal 3 2 2 2 4 2 2 2 3 5" xfId="32187"/>
    <cellStyle name="Normal 3 2 2 2 4 2 2 2 4" xfId="5087"/>
    <cellStyle name="Normal 3 2 2 2 4 2 2 2 4 2" xfId="12352"/>
    <cellStyle name="Normal 3 2 2 2 4 2 2 2 4 2 2" xfId="26730"/>
    <cellStyle name="Normal 3 2 2 2 4 2 2 2 4 2 2 2" xfId="55464"/>
    <cellStyle name="Normal 3 2 2 2 4 2 2 2 4 2 3" xfId="41140"/>
    <cellStyle name="Normal 3 2 2 2 4 2 2 2 4 3" xfId="19567"/>
    <cellStyle name="Normal 3 2 2 2 4 2 2 2 4 3 2" xfId="48302"/>
    <cellStyle name="Normal 3 2 2 2 4 2 2 2 4 4" xfId="33978"/>
    <cellStyle name="Normal 3 2 2 2 4 2 2 2 5" xfId="8759"/>
    <cellStyle name="Normal 3 2 2 2 4 2 2 2 5 2" xfId="23148"/>
    <cellStyle name="Normal 3 2 2 2 4 2 2 2 5 2 2" xfId="51883"/>
    <cellStyle name="Normal 3 2 2 2 4 2 2 2 5 3" xfId="37559"/>
    <cellStyle name="Normal 3 2 2 2 4 2 2 2 6" xfId="15985"/>
    <cellStyle name="Normal 3 2 2 2 4 2 2 2 6 2" xfId="44721"/>
    <cellStyle name="Normal 3 2 2 2 4 2 2 2 7" xfId="30397"/>
    <cellStyle name="Normal 3 2 2 2 4 2 2 3" xfId="1879"/>
    <cellStyle name="Normal 3 2 2 2 4 2 2 3 2" xfId="3671"/>
    <cellStyle name="Normal 3 2 2 2 4 2 2 3 2 2" xfId="7330"/>
    <cellStyle name="Normal 3 2 2 2 4 2 2 3 2 2 2" xfId="14590"/>
    <cellStyle name="Normal 3 2 2 2 4 2 2 3 2 2 2 2" xfId="28968"/>
    <cellStyle name="Normal 3 2 2 2 4 2 2 3 2 2 2 2 2" xfId="57702"/>
    <cellStyle name="Normal 3 2 2 2 4 2 2 3 2 2 2 3" xfId="43378"/>
    <cellStyle name="Normal 3 2 2 2 4 2 2 3 2 2 3" xfId="21805"/>
    <cellStyle name="Normal 3 2 2 2 4 2 2 3 2 2 3 2" xfId="50540"/>
    <cellStyle name="Normal 3 2 2 2 4 2 2 3 2 2 4" xfId="36216"/>
    <cellStyle name="Normal 3 2 2 2 4 2 2 3 2 3" xfId="11003"/>
    <cellStyle name="Normal 3 2 2 2 4 2 2 3 2 3 2" xfId="25386"/>
    <cellStyle name="Normal 3 2 2 2 4 2 2 3 2 3 2 2" xfId="54121"/>
    <cellStyle name="Normal 3 2 2 2 4 2 2 3 2 3 3" xfId="39797"/>
    <cellStyle name="Normal 3 2 2 2 4 2 2 3 2 4" xfId="18223"/>
    <cellStyle name="Normal 3 2 2 2 4 2 2 3 2 4 2" xfId="46959"/>
    <cellStyle name="Normal 3 2 2 2 4 2 2 3 2 5" xfId="32635"/>
    <cellStyle name="Normal 3 2 2 2 4 2 2 3 3" xfId="5540"/>
    <cellStyle name="Normal 3 2 2 2 4 2 2 3 3 2" xfId="12800"/>
    <cellStyle name="Normal 3 2 2 2 4 2 2 3 3 2 2" xfId="27178"/>
    <cellStyle name="Normal 3 2 2 2 4 2 2 3 3 2 2 2" xfId="55912"/>
    <cellStyle name="Normal 3 2 2 2 4 2 2 3 3 2 3" xfId="41588"/>
    <cellStyle name="Normal 3 2 2 2 4 2 2 3 3 3" xfId="20015"/>
    <cellStyle name="Normal 3 2 2 2 4 2 2 3 3 3 2" xfId="48750"/>
    <cellStyle name="Normal 3 2 2 2 4 2 2 3 3 4" xfId="34426"/>
    <cellStyle name="Normal 3 2 2 2 4 2 2 3 4" xfId="9213"/>
    <cellStyle name="Normal 3 2 2 2 4 2 2 3 4 2" xfId="23596"/>
    <cellStyle name="Normal 3 2 2 2 4 2 2 3 4 2 2" xfId="52331"/>
    <cellStyle name="Normal 3 2 2 2 4 2 2 3 4 3" xfId="38007"/>
    <cellStyle name="Normal 3 2 2 2 4 2 2 3 5" xfId="16433"/>
    <cellStyle name="Normal 3 2 2 2 4 2 2 3 5 2" xfId="45169"/>
    <cellStyle name="Normal 3 2 2 2 4 2 2 3 6" xfId="30845"/>
    <cellStyle name="Normal 3 2 2 2 4 2 2 4" xfId="2775"/>
    <cellStyle name="Normal 3 2 2 2 4 2 2 4 2" xfId="6435"/>
    <cellStyle name="Normal 3 2 2 2 4 2 2 4 2 2" xfId="13695"/>
    <cellStyle name="Normal 3 2 2 2 4 2 2 4 2 2 2" xfId="28073"/>
    <cellStyle name="Normal 3 2 2 2 4 2 2 4 2 2 2 2" xfId="56807"/>
    <cellStyle name="Normal 3 2 2 2 4 2 2 4 2 2 3" xfId="42483"/>
    <cellStyle name="Normal 3 2 2 2 4 2 2 4 2 3" xfId="20910"/>
    <cellStyle name="Normal 3 2 2 2 4 2 2 4 2 3 2" xfId="49645"/>
    <cellStyle name="Normal 3 2 2 2 4 2 2 4 2 4" xfId="35321"/>
    <cellStyle name="Normal 3 2 2 2 4 2 2 4 3" xfId="10108"/>
    <cellStyle name="Normal 3 2 2 2 4 2 2 4 3 2" xfId="24491"/>
    <cellStyle name="Normal 3 2 2 2 4 2 2 4 3 2 2" xfId="53226"/>
    <cellStyle name="Normal 3 2 2 2 4 2 2 4 3 3" xfId="38902"/>
    <cellStyle name="Normal 3 2 2 2 4 2 2 4 4" xfId="17328"/>
    <cellStyle name="Normal 3 2 2 2 4 2 2 4 4 2" xfId="46064"/>
    <cellStyle name="Normal 3 2 2 2 4 2 2 4 5" xfId="31740"/>
    <cellStyle name="Normal 3 2 2 2 4 2 2 5" xfId="4640"/>
    <cellStyle name="Normal 3 2 2 2 4 2 2 5 2" xfId="11905"/>
    <cellStyle name="Normal 3 2 2 2 4 2 2 5 2 2" xfId="26283"/>
    <cellStyle name="Normal 3 2 2 2 4 2 2 5 2 2 2" xfId="55017"/>
    <cellStyle name="Normal 3 2 2 2 4 2 2 5 2 3" xfId="40693"/>
    <cellStyle name="Normal 3 2 2 2 4 2 2 5 3" xfId="19120"/>
    <cellStyle name="Normal 3 2 2 2 4 2 2 5 3 2" xfId="47855"/>
    <cellStyle name="Normal 3 2 2 2 4 2 2 5 4" xfId="33531"/>
    <cellStyle name="Normal 3 2 2 2 4 2 2 6" xfId="8312"/>
    <cellStyle name="Normal 3 2 2 2 4 2 2 6 2" xfId="22701"/>
    <cellStyle name="Normal 3 2 2 2 4 2 2 6 2 2" xfId="51436"/>
    <cellStyle name="Normal 3 2 2 2 4 2 2 6 3" xfId="37112"/>
    <cellStyle name="Normal 3 2 2 2 4 2 2 7" xfId="15538"/>
    <cellStyle name="Normal 3 2 2 2 4 2 2 7 2" xfId="44274"/>
    <cellStyle name="Normal 3 2 2 2 4 2 2 8" xfId="29950"/>
    <cellStyle name="Normal 3 2 2 2 4 2 3" xfId="1119"/>
    <cellStyle name="Normal 3 2 2 2 4 2 3 2" xfId="2102"/>
    <cellStyle name="Normal 3 2 2 2 4 2 3 2 2" xfId="3894"/>
    <cellStyle name="Normal 3 2 2 2 4 2 3 2 2 2" xfId="7553"/>
    <cellStyle name="Normal 3 2 2 2 4 2 3 2 2 2 2" xfId="14813"/>
    <cellStyle name="Normal 3 2 2 2 4 2 3 2 2 2 2 2" xfId="29191"/>
    <cellStyle name="Normal 3 2 2 2 4 2 3 2 2 2 2 2 2" xfId="57925"/>
    <cellStyle name="Normal 3 2 2 2 4 2 3 2 2 2 2 3" xfId="43601"/>
    <cellStyle name="Normal 3 2 2 2 4 2 3 2 2 2 3" xfId="22028"/>
    <cellStyle name="Normal 3 2 2 2 4 2 3 2 2 2 3 2" xfId="50763"/>
    <cellStyle name="Normal 3 2 2 2 4 2 3 2 2 2 4" xfId="36439"/>
    <cellStyle name="Normal 3 2 2 2 4 2 3 2 2 3" xfId="11226"/>
    <cellStyle name="Normal 3 2 2 2 4 2 3 2 2 3 2" xfId="25609"/>
    <cellStyle name="Normal 3 2 2 2 4 2 3 2 2 3 2 2" xfId="54344"/>
    <cellStyle name="Normal 3 2 2 2 4 2 3 2 2 3 3" xfId="40020"/>
    <cellStyle name="Normal 3 2 2 2 4 2 3 2 2 4" xfId="18446"/>
    <cellStyle name="Normal 3 2 2 2 4 2 3 2 2 4 2" xfId="47182"/>
    <cellStyle name="Normal 3 2 2 2 4 2 3 2 2 5" xfId="32858"/>
    <cellStyle name="Normal 3 2 2 2 4 2 3 2 3" xfId="5763"/>
    <cellStyle name="Normal 3 2 2 2 4 2 3 2 3 2" xfId="13023"/>
    <cellStyle name="Normal 3 2 2 2 4 2 3 2 3 2 2" xfId="27401"/>
    <cellStyle name="Normal 3 2 2 2 4 2 3 2 3 2 2 2" xfId="56135"/>
    <cellStyle name="Normal 3 2 2 2 4 2 3 2 3 2 3" xfId="41811"/>
    <cellStyle name="Normal 3 2 2 2 4 2 3 2 3 3" xfId="20238"/>
    <cellStyle name="Normal 3 2 2 2 4 2 3 2 3 3 2" xfId="48973"/>
    <cellStyle name="Normal 3 2 2 2 4 2 3 2 3 4" xfId="34649"/>
    <cellStyle name="Normal 3 2 2 2 4 2 3 2 4" xfId="9436"/>
    <cellStyle name="Normal 3 2 2 2 4 2 3 2 4 2" xfId="23819"/>
    <cellStyle name="Normal 3 2 2 2 4 2 3 2 4 2 2" xfId="52554"/>
    <cellStyle name="Normal 3 2 2 2 4 2 3 2 4 3" xfId="38230"/>
    <cellStyle name="Normal 3 2 2 2 4 2 3 2 5" xfId="16656"/>
    <cellStyle name="Normal 3 2 2 2 4 2 3 2 5 2" xfId="45392"/>
    <cellStyle name="Normal 3 2 2 2 4 2 3 2 6" xfId="31068"/>
    <cellStyle name="Normal 3 2 2 2 4 2 3 3" xfId="2998"/>
    <cellStyle name="Normal 3 2 2 2 4 2 3 3 2" xfId="6658"/>
    <cellStyle name="Normal 3 2 2 2 4 2 3 3 2 2" xfId="13918"/>
    <cellStyle name="Normal 3 2 2 2 4 2 3 3 2 2 2" xfId="28296"/>
    <cellStyle name="Normal 3 2 2 2 4 2 3 3 2 2 2 2" xfId="57030"/>
    <cellStyle name="Normal 3 2 2 2 4 2 3 3 2 2 3" xfId="42706"/>
    <cellStyle name="Normal 3 2 2 2 4 2 3 3 2 3" xfId="21133"/>
    <cellStyle name="Normal 3 2 2 2 4 2 3 3 2 3 2" xfId="49868"/>
    <cellStyle name="Normal 3 2 2 2 4 2 3 3 2 4" xfId="35544"/>
    <cellStyle name="Normal 3 2 2 2 4 2 3 3 3" xfId="10331"/>
    <cellStyle name="Normal 3 2 2 2 4 2 3 3 3 2" xfId="24714"/>
    <cellStyle name="Normal 3 2 2 2 4 2 3 3 3 2 2" xfId="53449"/>
    <cellStyle name="Normal 3 2 2 2 4 2 3 3 3 3" xfId="39125"/>
    <cellStyle name="Normal 3 2 2 2 4 2 3 3 4" xfId="17551"/>
    <cellStyle name="Normal 3 2 2 2 4 2 3 3 4 2" xfId="46287"/>
    <cellStyle name="Normal 3 2 2 2 4 2 3 3 5" xfId="31963"/>
    <cellStyle name="Normal 3 2 2 2 4 2 3 4" xfId="4863"/>
    <cellStyle name="Normal 3 2 2 2 4 2 3 4 2" xfId="12128"/>
    <cellStyle name="Normal 3 2 2 2 4 2 3 4 2 2" xfId="26506"/>
    <cellStyle name="Normal 3 2 2 2 4 2 3 4 2 2 2" xfId="55240"/>
    <cellStyle name="Normal 3 2 2 2 4 2 3 4 2 3" xfId="40916"/>
    <cellStyle name="Normal 3 2 2 2 4 2 3 4 3" xfId="19343"/>
    <cellStyle name="Normal 3 2 2 2 4 2 3 4 3 2" xfId="48078"/>
    <cellStyle name="Normal 3 2 2 2 4 2 3 4 4" xfId="33754"/>
    <cellStyle name="Normal 3 2 2 2 4 2 3 5" xfId="8535"/>
    <cellStyle name="Normal 3 2 2 2 4 2 3 5 2" xfId="22924"/>
    <cellStyle name="Normal 3 2 2 2 4 2 3 5 2 2" xfId="51659"/>
    <cellStyle name="Normal 3 2 2 2 4 2 3 5 3" xfId="37335"/>
    <cellStyle name="Normal 3 2 2 2 4 2 3 6" xfId="15761"/>
    <cellStyle name="Normal 3 2 2 2 4 2 3 6 2" xfId="44497"/>
    <cellStyle name="Normal 3 2 2 2 4 2 3 7" xfId="30173"/>
    <cellStyle name="Normal 3 2 2 2 4 2 4" xfId="1651"/>
    <cellStyle name="Normal 3 2 2 2 4 2 4 2" xfId="3447"/>
    <cellStyle name="Normal 3 2 2 2 4 2 4 2 2" xfId="7106"/>
    <cellStyle name="Normal 3 2 2 2 4 2 4 2 2 2" xfId="14366"/>
    <cellStyle name="Normal 3 2 2 2 4 2 4 2 2 2 2" xfId="28744"/>
    <cellStyle name="Normal 3 2 2 2 4 2 4 2 2 2 2 2" xfId="57478"/>
    <cellStyle name="Normal 3 2 2 2 4 2 4 2 2 2 3" xfId="43154"/>
    <cellStyle name="Normal 3 2 2 2 4 2 4 2 2 3" xfId="21581"/>
    <cellStyle name="Normal 3 2 2 2 4 2 4 2 2 3 2" xfId="50316"/>
    <cellStyle name="Normal 3 2 2 2 4 2 4 2 2 4" xfId="35992"/>
    <cellStyle name="Normal 3 2 2 2 4 2 4 2 3" xfId="10779"/>
    <cellStyle name="Normal 3 2 2 2 4 2 4 2 3 2" xfId="25162"/>
    <cellStyle name="Normal 3 2 2 2 4 2 4 2 3 2 2" xfId="53897"/>
    <cellStyle name="Normal 3 2 2 2 4 2 4 2 3 3" xfId="39573"/>
    <cellStyle name="Normal 3 2 2 2 4 2 4 2 4" xfId="17999"/>
    <cellStyle name="Normal 3 2 2 2 4 2 4 2 4 2" xfId="46735"/>
    <cellStyle name="Normal 3 2 2 2 4 2 4 2 5" xfId="32411"/>
    <cellStyle name="Normal 3 2 2 2 4 2 4 3" xfId="5316"/>
    <cellStyle name="Normal 3 2 2 2 4 2 4 3 2" xfId="12576"/>
    <cellStyle name="Normal 3 2 2 2 4 2 4 3 2 2" xfId="26954"/>
    <cellStyle name="Normal 3 2 2 2 4 2 4 3 2 2 2" xfId="55688"/>
    <cellStyle name="Normal 3 2 2 2 4 2 4 3 2 3" xfId="41364"/>
    <cellStyle name="Normal 3 2 2 2 4 2 4 3 3" xfId="19791"/>
    <cellStyle name="Normal 3 2 2 2 4 2 4 3 3 2" xfId="48526"/>
    <cellStyle name="Normal 3 2 2 2 4 2 4 3 4" xfId="34202"/>
    <cellStyle name="Normal 3 2 2 2 4 2 4 4" xfId="8989"/>
    <cellStyle name="Normal 3 2 2 2 4 2 4 4 2" xfId="23372"/>
    <cellStyle name="Normal 3 2 2 2 4 2 4 4 2 2" xfId="52107"/>
    <cellStyle name="Normal 3 2 2 2 4 2 4 4 3" xfId="37783"/>
    <cellStyle name="Normal 3 2 2 2 4 2 4 5" xfId="16209"/>
    <cellStyle name="Normal 3 2 2 2 4 2 4 5 2" xfId="44945"/>
    <cellStyle name="Normal 3 2 2 2 4 2 4 6" xfId="30621"/>
    <cellStyle name="Normal 3 2 2 2 4 2 5" xfId="2551"/>
    <cellStyle name="Normal 3 2 2 2 4 2 5 2" xfId="6211"/>
    <cellStyle name="Normal 3 2 2 2 4 2 5 2 2" xfId="13471"/>
    <cellStyle name="Normal 3 2 2 2 4 2 5 2 2 2" xfId="27849"/>
    <cellStyle name="Normal 3 2 2 2 4 2 5 2 2 2 2" xfId="56583"/>
    <cellStyle name="Normal 3 2 2 2 4 2 5 2 2 3" xfId="42259"/>
    <cellStyle name="Normal 3 2 2 2 4 2 5 2 3" xfId="20686"/>
    <cellStyle name="Normal 3 2 2 2 4 2 5 2 3 2" xfId="49421"/>
    <cellStyle name="Normal 3 2 2 2 4 2 5 2 4" xfId="35097"/>
    <cellStyle name="Normal 3 2 2 2 4 2 5 3" xfId="9884"/>
    <cellStyle name="Normal 3 2 2 2 4 2 5 3 2" xfId="24267"/>
    <cellStyle name="Normal 3 2 2 2 4 2 5 3 2 2" xfId="53002"/>
    <cellStyle name="Normal 3 2 2 2 4 2 5 3 3" xfId="38678"/>
    <cellStyle name="Normal 3 2 2 2 4 2 5 4" xfId="17104"/>
    <cellStyle name="Normal 3 2 2 2 4 2 5 4 2" xfId="45840"/>
    <cellStyle name="Normal 3 2 2 2 4 2 5 5" xfId="31516"/>
    <cellStyle name="Normal 3 2 2 2 4 2 6" xfId="4414"/>
    <cellStyle name="Normal 3 2 2 2 4 2 6 2" xfId="11681"/>
    <cellStyle name="Normal 3 2 2 2 4 2 6 2 2" xfId="26059"/>
    <cellStyle name="Normal 3 2 2 2 4 2 6 2 2 2" xfId="54793"/>
    <cellStyle name="Normal 3 2 2 2 4 2 6 2 3" xfId="40469"/>
    <cellStyle name="Normal 3 2 2 2 4 2 6 3" xfId="18896"/>
    <cellStyle name="Normal 3 2 2 2 4 2 6 3 2" xfId="47631"/>
    <cellStyle name="Normal 3 2 2 2 4 2 6 4" xfId="33307"/>
    <cellStyle name="Normal 3 2 2 2 4 2 7" xfId="8085"/>
    <cellStyle name="Normal 3 2 2 2 4 2 7 2" xfId="22477"/>
    <cellStyle name="Normal 3 2 2 2 4 2 7 2 2" xfId="51212"/>
    <cellStyle name="Normal 3 2 2 2 4 2 7 3" xfId="36888"/>
    <cellStyle name="Normal 3 2 2 2 4 2 8" xfId="15314"/>
    <cellStyle name="Normal 3 2 2 2 4 2 8 2" xfId="44050"/>
    <cellStyle name="Normal 3 2 2 2 4 2 9" xfId="29726"/>
    <cellStyle name="Normal 3 2 2 2 4 3" xfId="782"/>
    <cellStyle name="Normal 3 2 2 2 4 3 2" xfId="1231"/>
    <cellStyle name="Normal 3 2 2 2 4 3 2 2" xfId="2214"/>
    <cellStyle name="Normal 3 2 2 2 4 3 2 2 2" xfId="4006"/>
    <cellStyle name="Normal 3 2 2 2 4 3 2 2 2 2" xfId="7665"/>
    <cellStyle name="Normal 3 2 2 2 4 3 2 2 2 2 2" xfId="14925"/>
    <cellStyle name="Normal 3 2 2 2 4 3 2 2 2 2 2 2" xfId="29303"/>
    <cellStyle name="Normal 3 2 2 2 4 3 2 2 2 2 2 2 2" xfId="58037"/>
    <cellStyle name="Normal 3 2 2 2 4 3 2 2 2 2 2 3" xfId="43713"/>
    <cellStyle name="Normal 3 2 2 2 4 3 2 2 2 2 3" xfId="22140"/>
    <cellStyle name="Normal 3 2 2 2 4 3 2 2 2 2 3 2" xfId="50875"/>
    <cellStyle name="Normal 3 2 2 2 4 3 2 2 2 2 4" xfId="36551"/>
    <cellStyle name="Normal 3 2 2 2 4 3 2 2 2 3" xfId="11338"/>
    <cellStyle name="Normal 3 2 2 2 4 3 2 2 2 3 2" xfId="25721"/>
    <cellStyle name="Normal 3 2 2 2 4 3 2 2 2 3 2 2" xfId="54456"/>
    <cellStyle name="Normal 3 2 2 2 4 3 2 2 2 3 3" xfId="40132"/>
    <cellStyle name="Normal 3 2 2 2 4 3 2 2 2 4" xfId="18558"/>
    <cellStyle name="Normal 3 2 2 2 4 3 2 2 2 4 2" xfId="47294"/>
    <cellStyle name="Normal 3 2 2 2 4 3 2 2 2 5" xfId="32970"/>
    <cellStyle name="Normal 3 2 2 2 4 3 2 2 3" xfId="5875"/>
    <cellStyle name="Normal 3 2 2 2 4 3 2 2 3 2" xfId="13135"/>
    <cellStyle name="Normal 3 2 2 2 4 3 2 2 3 2 2" xfId="27513"/>
    <cellStyle name="Normal 3 2 2 2 4 3 2 2 3 2 2 2" xfId="56247"/>
    <cellStyle name="Normal 3 2 2 2 4 3 2 2 3 2 3" xfId="41923"/>
    <cellStyle name="Normal 3 2 2 2 4 3 2 2 3 3" xfId="20350"/>
    <cellStyle name="Normal 3 2 2 2 4 3 2 2 3 3 2" xfId="49085"/>
    <cellStyle name="Normal 3 2 2 2 4 3 2 2 3 4" xfId="34761"/>
    <cellStyle name="Normal 3 2 2 2 4 3 2 2 4" xfId="9548"/>
    <cellStyle name="Normal 3 2 2 2 4 3 2 2 4 2" xfId="23931"/>
    <cellStyle name="Normal 3 2 2 2 4 3 2 2 4 2 2" xfId="52666"/>
    <cellStyle name="Normal 3 2 2 2 4 3 2 2 4 3" xfId="38342"/>
    <cellStyle name="Normal 3 2 2 2 4 3 2 2 5" xfId="16768"/>
    <cellStyle name="Normal 3 2 2 2 4 3 2 2 5 2" xfId="45504"/>
    <cellStyle name="Normal 3 2 2 2 4 3 2 2 6" xfId="31180"/>
    <cellStyle name="Normal 3 2 2 2 4 3 2 3" xfId="3110"/>
    <cellStyle name="Normal 3 2 2 2 4 3 2 3 2" xfId="6770"/>
    <cellStyle name="Normal 3 2 2 2 4 3 2 3 2 2" xfId="14030"/>
    <cellStyle name="Normal 3 2 2 2 4 3 2 3 2 2 2" xfId="28408"/>
    <cellStyle name="Normal 3 2 2 2 4 3 2 3 2 2 2 2" xfId="57142"/>
    <cellStyle name="Normal 3 2 2 2 4 3 2 3 2 2 3" xfId="42818"/>
    <cellStyle name="Normal 3 2 2 2 4 3 2 3 2 3" xfId="21245"/>
    <cellStyle name="Normal 3 2 2 2 4 3 2 3 2 3 2" xfId="49980"/>
    <cellStyle name="Normal 3 2 2 2 4 3 2 3 2 4" xfId="35656"/>
    <cellStyle name="Normal 3 2 2 2 4 3 2 3 3" xfId="10443"/>
    <cellStyle name="Normal 3 2 2 2 4 3 2 3 3 2" xfId="24826"/>
    <cellStyle name="Normal 3 2 2 2 4 3 2 3 3 2 2" xfId="53561"/>
    <cellStyle name="Normal 3 2 2 2 4 3 2 3 3 3" xfId="39237"/>
    <cellStyle name="Normal 3 2 2 2 4 3 2 3 4" xfId="17663"/>
    <cellStyle name="Normal 3 2 2 2 4 3 2 3 4 2" xfId="46399"/>
    <cellStyle name="Normal 3 2 2 2 4 3 2 3 5" xfId="32075"/>
    <cellStyle name="Normal 3 2 2 2 4 3 2 4" xfId="4975"/>
    <cellStyle name="Normal 3 2 2 2 4 3 2 4 2" xfId="12240"/>
    <cellStyle name="Normal 3 2 2 2 4 3 2 4 2 2" xfId="26618"/>
    <cellStyle name="Normal 3 2 2 2 4 3 2 4 2 2 2" xfId="55352"/>
    <cellStyle name="Normal 3 2 2 2 4 3 2 4 2 3" xfId="41028"/>
    <cellStyle name="Normal 3 2 2 2 4 3 2 4 3" xfId="19455"/>
    <cellStyle name="Normal 3 2 2 2 4 3 2 4 3 2" xfId="48190"/>
    <cellStyle name="Normal 3 2 2 2 4 3 2 4 4" xfId="33866"/>
    <cellStyle name="Normal 3 2 2 2 4 3 2 5" xfId="8647"/>
    <cellStyle name="Normal 3 2 2 2 4 3 2 5 2" xfId="23036"/>
    <cellStyle name="Normal 3 2 2 2 4 3 2 5 2 2" xfId="51771"/>
    <cellStyle name="Normal 3 2 2 2 4 3 2 5 3" xfId="37447"/>
    <cellStyle name="Normal 3 2 2 2 4 3 2 6" xfId="15873"/>
    <cellStyle name="Normal 3 2 2 2 4 3 2 6 2" xfId="44609"/>
    <cellStyle name="Normal 3 2 2 2 4 3 2 7" xfId="30285"/>
    <cellStyle name="Normal 3 2 2 2 4 3 3" xfId="1767"/>
    <cellStyle name="Normal 3 2 2 2 4 3 3 2" xfId="3559"/>
    <cellStyle name="Normal 3 2 2 2 4 3 3 2 2" xfId="7218"/>
    <cellStyle name="Normal 3 2 2 2 4 3 3 2 2 2" xfId="14478"/>
    <cellStyle name="Normal 3 2 2 2 4 3 3 2 2 2 2" xfId="28856"/>
    <cellStyle name="Normal 3 2 2 2 4 3 3 2 2 2 2 2" xfId="57590"/>
    <cellStyle name="Normal 3 2 2 2 4 3 3 2 2 2 3" xfId="43266"/>
    <cellStyle name="Normal 3 2 2 2 4 3 3 2 2 3" xfId="21693"/>
    <cellStyle name="Normal 3 2 2 2 4 3 3 2 2 3 2" xfId="50428"/>
    <cellStyle name="Normal 3 2 2 2 4 3 3 2 2 4" xfId="36104"/>
    <cellStyle name="Normal 3 2 2 2 4 3 3 2 3" xfId="10891"/>
    <cellStyle name="Normal 3 2 2 2 4 3 3 2 3 2" xfId="25274"/>
    <cellStyle name="Normal 3 2 2 2 4 3 3 2 3 2 2" xfId="54009"/>
    <cellStyle name="Normal 3 2 2 2 4 3 3 2 3 3" xfId="39685"/>
    <cellStyle name="Normal 3 2 2 2 4 3 3 2 4" xfId="18111"/>
    <cellStyle name="Normal 3 2 2 2 4 3 3 2 4 2" xfId="46847"/>
    <cellStyle name="Normal 3 2 2 2 4 3 3 2 5" xfId="32523"/>
    <cellStyle name="Normal 3 2 2 2 4 3 3 3" xfId="5428"/>
    <cellStyle name="Normal 3 2 2 2 4 3 3 3 2" xfId="12688"/>
    <cellStyle name="Normal 3 2 2 2 4 3 3 3 2 2" xfId="27066"/>
    <cellStyle name="Normal 3 2 2 2 4 3 3 3 2 2 2" xfId="55800"/>
    <cellStyle name="Normal 3 2 2 2 4 3 3 3 2 3" xfId="41476"/>
    <cellStyle name="Normal 3 2 2 2 4 3 3 3 3" xfId="19903"/>
    <cellStyle name="Normal 3 2 2 2 4 3 3 3 3 2" xfId="48638"/>
    <cellStyle name="Normal 3 2 2 2 4 3 3 3 4" xfId="34314"/>
    <cellStyle name="Normal 3 2 2 2 4 3 3 4" xfId="9101"/>
    <cellStyle name="Normal 3 2 2 2 4 3 3 4 2" xfId="23484"/>
    <cellStyle name="Normal 3 2 2 2 4 3 3 4 2 2" xfId="52219"/>
    <cellStyle name="Normal 3 2 2 2 4 3 3 4 3" xfId="37895"/>
    <cellStyle name="Normal 3 2 2 2 4 3 3 5" xfId="16321"/>
    <cellStyle name="Normal 3 2 2 2 4 3 3 5 2" xfId="45057"/>
    <cellStyle name="Normal 3 2 2 2 4 3 3 6" xfId="30733"/>
    <cellStyle name="Normal 3 2 2 2 4 3 4" xfId="2663"/>
    <cellStyle name="Normal 3 2 2 2 4 3 4 2" xfId="6323"/>
    <cellStyle name="Normal 3 2 2 2 4 3 4 2 2" xfId="13583"/>
    <cellStyle name="Normal 3 2 2 2 4 3 4 2 2 2" xfId="27961"/>
    <cellStyle name="Normal 3 2 2 2 4 3 4 2 2 2 2" xfId="56695"/>
    <cellStyle name="Normal 3 2 2 2 4 3 4 2 2 3" xfId="42371"/>
    <cellStyle name="Normal 3 2 2 2 4 3 4 2 3" xfId="20798"/>
    <cellStyle name="Normal 3 2 2 2 4 3 4 2 3 2" xfId="49533"/>
    <cellStyle name="Normal 3 2 2 2 4 3 4 2 4" xfId="35209"/>
    <cellStyle name="Normal 3 2 2 2 4 3 4 3" xfId="9996"/>
    <cellStyle name="Normal 3 2 2 2 4 3 4 3 2" xfId="24379"/>
    <cellStyle name="Normal 3 2 2 2 4 3 4 3 2 2" xfId="53114"/>
    <cellStyle name="Normal 3 2 2 2 4 3 4 3 3" xfId="38790"/>
    <cellStyle name="Normal 3 2 2 2 4 3 4 4" xfId="17216"/>
    <cellStyle name="Normal 3 2 2 2 4 3 4 4 2" xfId="45952"/>
    <cellStyle name="Normal 3 2 2 2 4 3 4 5" xfId="31628"/>
    <cellStyle name="Normal 3 2 2 2 4 3 5" xfId="4527"/>
    <cellStyle name="Normal 3 2 2 2 4 3 5 2" xfId="11793"/>
    <cellStyle name="Normal 3 2 2 2 4 3 5 2 2" xfId="26171"/>
    <cellStyle name="Normal 3 2 2 2 4 3 5 2 2 2" xfId="54905"/>
    <cellStyle name="Normal 3 2 2 2 4 3 5 2 3" xfId="40581"/>
    <cellStyle name="Normal 3 2 2 2 4 3 5 3" xfId="19008"/>
    <cellStyle name="Normal 3 2 2 2 4 3 5 3 2" xfId="47743"/>
    <cellStyle name="Normal 3 2 2 2 4 3 5 4" xfId="33419"/>
    <cellStyle name="Normal 3 2 2 2 4 3 6" xfId="8200"/>
    <cellStyle name="Normal 3 2 2 2 4 3 6 2" xfId="22589"/>
    <cellStyle name="Normal 3 2 2 2 4 3 6 2 2" xfId="51324"/>
    <cellStyle name="Normal 3 2 2 2 4 3 6 3" xfId="37000"/>
    <cellStyle name="Normal 3 2 2 2 4 3 7" xfId="15426"/>
    <cellStyle name="Normal 3 2 2 2 4 3 7 2" xfId="44162"/>
    <cellStyle name="Normal 3 2 2 2 4 3 8" xfId="29838"/>
    <cellStyle name="Normal 3 2 2 2 4 4" xfId="1007"/>
    <cellStyle name="Normal 3 2 2 2 4 4 2" xfId="1990"/>
    <cellStyle name="Normal 3 2 2 2 4 4 2 2" xfId="3782"/>
    <cellStyle name="Normal 3 2 2 2 4 4 2 2 2" xfId="7441"/>
    <cellStyle name="Normal 3 2 2 2 4 4 2 2 2 2" xfId="14701"/>
    <cellStyle name="Normal 3 2 2 2 4 4 2 2 2 2 2" xfId="29079"/>
    <cellStyle name="Normal 3 2 2 2 4 4 2 2 2 2 2 2" xfId="57813"/>
    <cellStyle name="Normal 3 2 2 2 4 4 2 2 2 2 3" xfId="43489"/>
    <cellStyle name="Normal 3 2 2 2 4 4 2 2 2 3" xfId="21916"/>
    <cellStyle name="Normal 3 2 2 2 4 4 2 2 2 3 2" xfId="50651"/>
    <cellStyle name="Normal 3 2 2 2 4 4 2 2 2 4" xfId="36327"/>
    <cellStyle name="Normal 3 2 2 2 4 4 2 2 3" xfId="11114"/>
    <cellStyle name="Normal 3 2 2 2 4 4 2 2 3 2" xfId="25497"/>
    <cellStyle name="Normal 3 2 2 2 4 4 2 2 3 2 2" xfId="54232"/>
    <cellStyle name="Normal 3 2 2 2 4 4 2 2 3 3" xfId="39908"/>
    <cellStyle name="Normal 3 2 2 2 4 4 2 2 4" xfId="18334"/>
    <cellStyle name="Normal 3 2 2 2 4 4 2 2 4 2" xfId="47070"/>
    <cellStyle name="Normal 3 2 2 2 4 4 2 2 5" xfId="32746"/>
    <cellStyle name="Normal 3 2 2 2 4 4 2 3" xfId="5651"/>
    <cellStyle name="Normal 3 2 2 2 4 4 2 3 2" xfId="12911"/>
    <cellStyle name="Normal 3 2 2 2 4 4 2 3 2 2" xfId="27289"/>
    <cellStyle name="Normal 3 2 2 2 4 4 2 3 2 2 2" xfId="56023"/>
    <cellStyle name="Normal 3 2 2 2 4 4 2 3 2 3" xfId="41699"/>
    <cellStyle name="Normal 3 2 2 2 4 4 2 3 3" xfId="20126"/>
    <cellStyle name="Normal 3 2 2 2 4 4 2 3 3 2" xfId="48861"/>
    <cellStyle name="Normal 3 2 2 2 4 4 2 3 4" xfId="34537"/>
    <cellStyle name="Normal 3 2 2 2 4 4 2 4" xfId="9324"/>
    <cellStyle name="Normal 3 2 2 2 4 4 2 4 2" xfId="23707"/>
    <cellStyle name="Normal 3 2 2 2 4 4 2 4 2 2" xfId="52442"/>
    <cellStyle name="Normal 3 2 2 2 4 4 2 4 3" xfId="38118"/>
    <cellStyle name="Normal 3 2 2 2 4 4 2 5" xfId="16544"/>
    <cellStyle name="Normal 3 2 2 2 4 4 2 5 2" xfId="45280"/>
    <cellStyle name="Normal 3 2 2 2 4 4 2 6" xfId="30956"/>
    <cellStyle name="Normal 3 2 2 2 4 4 3" xfId="2886"/>
    <cellStyle name="Normal 3 2 2 2 4 4 3 2" xfId="6546"/>
    <cellStyle name="Normal 3 2 2 2 4 4 3 2 2" xfId="13806"/>
    <cellStyle name="Normal 3 2 2 2 4 4 3 2 2 2" xfId="28184"/>
    <cellStyle name="Normal 3 2 2 2 4 4 3 2 2 2 2" xfId="56918"/>
    <cellStyle name="Normal 3 2 2 2 4 4 3 2 2 3" xfId="42594"/>
    <cellStyle name="Normal 3 2 2 2 4 4 3 2 3" xfId="21021"/>
    <cellStyle name="Normal 3 2 2 2 4 4 3 2 3 2" xfId="49756"/>
    <cellStyle name="Normal 3 2 2 2 4 4 3 2 4" xfId="35432"/>
    <cellStyle name="Normal 3 2 2 2 4 4 3 3" xfId="10219"/>
    <cellStyle name="Normal 3 2 2 2 4 4 3 3 2" xfId="24602"/>
    <cellStyle name="Normal 3 2 2 2 4 4 3 3 2 2" xfId="53337"/>
    <cellStyle name="Normal 3 2 2 2 4 4 3 3 3" xfId="39013"/>
    <cellStyle name="Normal 3 2 2 2 4 4 3 4" xfId="17439"/>
    <cellStyle name="Normal 3 2 2 2 4 4 3 4 2" xfId="46175"/>
    <cellStyle name="Normal 3 2 2 2 4 4 3 5" xfId="31851"/>
    <cellStyle name="Normal 3 2 2 2 4 4 4" xfId="4751"/>
    <cellStyle name="Normal 3 2 2 2 4 4 4 2" xfId="12016"/>
    <cellStyle name="Normal 3 2 2 2 4 4 4 2 2" xfId="26394"/>
    <cellStyle name="Normal 3 2 2 2 4 4 4 2 2 2" xfId="55128"/>
    <cellStyle name="Normal 3 2 2 2 4 4 4 2 3" xfId="40804"/>
    <cellStyle name="Normal 3 2 2 2 4 4 4 3" xfId="19231"/>
    <cellStyle name="Normal 3 2 2 2 4 4 4 3 2" xfId="47966"/>
    <cellStyle name="Normal 3 2 2 2 4 4 4 4" xfId="33642"/>
    <cellStyle name="Normal 3 2 2 2 4 4 5" xfId="8423"/>
    <cellStyle name="Normal 3 2 2 2 4 4 5 2" xfId="22812"/>
    <cellStyle name="Normal 3 2 2 2 4 4 5 2 2" xfId="51547"/>
    <cellStyle name="Normal 3 2 2 2 4 4 5 3" xfId="37223"/>
    <cellStyle name="Normal 3 2 2 2 4 4 6" xfId="15649"/>
    <cellStyle name="Normal 3 2 2 2 4 4 6 2" xfId="44385"/>
    <cellStyle name="Normal 3 2 2 2 4 4 7" xfId="30061"/>
    <cellStyle name="Normal 3 2 2 2 4 5" xfId="1531"/>
    <cellStyle name="Normal 3 2 2 2 4 5 2" xfId="3335"/>
    <cellStyle name="Normal 3 2 2 2 4 5 2 2" xfId="6994"/>
    <cellStyle name="Normal 3 2 2 2 4 5 2 2 2" xfId="14254"/>
    <cellStyle name="Normal 3 2 2 2 4 5 2 2 2 2" xfId="28632"/>
    <cellStyle name="Normal 3 2 2 2 4 5 2 2 2 2 2" xfId="57366"/>
    <cellStyle name="Normal 3 2 2 2 4 5 2 2 2 3" xfId="43042"/>
    <cellStyle name="Normal 3 2 2 2 4 5 2 2 3" xfId="21469"/>
    <cellStyle name="Normal 3 2 2 2 4 5 2 2 3 2" xfId="50204"/>
    <cellStyle name="Normal 3 2 2 2 4 5 2 2 4" xfId="35880"/>
    <cellStyle name="Normal 3 2 2 2 4 5 2 3" xfId="10667"/>
    <cellStyle name="Normal 3 2 2 2 4 5 2 3 2" xfId="25050"/>
    <cellStyle name="Normal 3 2 2 2 4 5 2 3 2 2" xfId="53785"/>
    <cellStyle name="Normal 3 2 2 2 4 5 2 3 3" xfId="39461"/>
    <cellStyle name="Normal 3 2 2 2 4 5 2 4" xfId="17887"/>
    <cellStyle name="Normal 3 2 2 2 4 5 2 4 2" xfId="46623"/>
    <cellStyle name="Normal 3 2 2 2 4 5 2 5" xfId="32299"/>
    <cellStyle name="Normal 3 2 2 2 4 5 3" xfId="5204"/>
    <cellStyle name="Normal 3 2 2 2 4 5 3 2" xfId="12464"/>
    <cellStyle name="Normal 3 2 2 2 4 5 3 2 2" xfId="26842"/>
    <cellStyle name="Normal 3 2 2 2 4 5 3 2 2 2" xfId="55576"/>
    <cellStyle name="Normal 3 2 2 2 4 5 3 2 3" xfId="41252"/>
    <cellStyle name="Normal 3 2 2 2 4 5 3 3" xfId="19679"/>
    <cellStyle name="Normal 3 2 2 2 4 5 3 3 2" xfId="48414"/>
    <cellStyle name="Normal 3 2 2 2 4 5 3 4" xfId="34090"/>
    <cellStyle name="Normal 3 2 2 2 4 5 4" xfId="8877"/>
    <cellStyle name="Normal 3 2 2 2 4 5 4 2" xfId="23260"/>
    <cellStyle name="Normal 3 2 2 2 4 5 4 2 2" xfId="51995"/>
    <cellStyle name="Normal 3 2 2 2 4 5 4 3" xfId="37671"/>
    <cellStyle name="Normal 3 2 2 2 4 5 5" xfId="16097"/>
    <cellStyle name="Normal 3 2 2 2 4 5 5 2" xfId="44833"/>
    <cellStyle name="Normal 3 2 2 2 4 5 6" xfId="30509"/>
    <cellStyle name="Normal 3 2 2 2 4 6" xfId="2439"/>
    <cellStyle name="Normal 3 2 2 2 4 6 2" xfId="6099"/>
    <cellStyle name="Normal 3 2 2 2 4 6 2 2" xfId="13359"/>
    <cellStyle name="Normal 3 2 2 2 4 6 2 2 2" xfId="27737"/>
    <cellStyle name="Normal 3 2 2 2 4 6 2 2 2 2" xfId="56471"/>
    <cellStyle name="Normal 3 2 2 2 4 6 2 2 3" xfId="42147"/>
    <cellStyle name="Normal 3 2 2 2 4 6 2 3" xfId="20574"/>
    <cellStyle name="Normal 3 2 2 2 4 6 2 3 2" xfId="49309"/>
    <cellStyle name="Normal 3 2 2 2 4 6 2 4" xfId="34985"/>
    <cellStyle name="Normal 3 2 2 2 4 6 3" xfId="9772"/>
    <cellStyle name="Normal 3 2 2 2 4 6 3 2" xfId="24155"/>
    <cellStyle name="Normal 3 2 2 2 4 6 3 2 2" xfId="52890"/>
    <cellStyle name="Normal 3 2 2 2 4 6 3 3" xfId="38566"/>
    <cellStyle name="Normal 3 2 2 2 4 6 4" xfId="16992"/>
    <cellStyle name="Normal 3 2 2 2 4 6 4 2" xfId="45728"/>
    <cellStyle name="Normal 3 2 2 2 4 6 5" xfId="31404"/>
    <cellStyle name="Normal 3 2 2 2 4 7" xfId="4298"/>
    <cellStyle name="Normal 3 2 2 2 4 7 2" xfId="11568"/>
    <cellStyle name="Normal 3 2 2 2 4 7 2 2" xfId="25947"/>
    <cellStyle name="Normal 3 2 2 2 4 7 2 2 2" xfId="54681"/>
    <cellStyle name="Normal 3 2 2 2 4 7 2 3" xfId="40357"/>
    <cellStyle name="Normal 3 2 2 2 4 7 3" xfId="18784"/>
    <cellStyle name="Normal 3 2 2 2 4 7 3 2" xfId="47519"/>
    <cellStyle name="Normal 3 2 2 2 4 7 4" xfId="33195"/>
    <cellStyle name="Normal 3 2 2 2 4 8" xfId="7967"/>
    <cellStyle name="Normal 3 2 2 2 4 8 2" xfId="22365"/>
    <cellStyle name="Normal 3 2 2 2 4 8 2 2" xfId="51100"/>
    <cellStyle name="Normal 3 2 2 2 4 8 3" xfId="36776"/>
    <cellStyle name="Normal 3 2 2 2 4 9" xfId="15202"/>
    <cellStyle name="Normal 3 2 2 2 4 9 2" xfId="43938"/>
    <cellStyle name="Normal 3 2 2 2 5" xfId="545"/>
    <cellStyle name="Normal 3 2 2 2 5 2" xfId="839"/>
    <cellStyle name="Normal 3 2 2 2 5 2 2" xfId="1287"/>
    <cellStyle name="Normal 3 2 2 2 5 2 2 2" xfId="2270"/>
    <cellStyle name="Normal 3 2 2 2 5 2 2 2 2" xfId="4062"/>
    <cellStyle name="Normal 3 2 2 2 5 2 2 2 2 2" xfId="7721"/>
    <cellStyle name="Normal 3 2 2 2 5 2 2 2 2 2 2" xfId="14981"/>
    <cellStyle name="Normal 3 2 2 2 5 2 2 2 2 2 2 2" xfId="29359"/>
    <cellStyle name="Normal 3 2 2 2 5 2 2 2 2 2 2 2 2" xfId="58093"/>
    <cellStyle name="Normal 3 2 2 2 5 2 2 2 2 2 2 3" xfId="43769"/>
    <cellStyle name="Normal 3 2 2 2 5 2 2 2 2 2 3" xfId="22196"/>
    <cellStyle name="Normal 3 2 2 2 5 2 2 2 2 2 3 2" xfId="50931"/>
    <cellStyle name="Normal 3 2 2 2 5 2 2 2 2 2 4" xfId="36607"/>
    <cellStyle name="Normal 3 2 2 2 5 2 2 2 2 3" xfId="11394"/>
    <cellStyle name="Normal 3 2 2 2 5 2 2 2 2 3 2" xfId="25777"/>
    <cellStyle name="Normal 3 2 2 2 5 2 2 2 2 3 2 2" xfId="54512"/>
    <cellStyle name="Normal 3 2 2 2 5 2 2 2 2 3 3" xfId="40188"/>
    <cellStyle name="Normal 3 2 2 2 5 2 2 2 2 4" xfId="18614"/>
    <cellStyle name="Normal 3 2 2 2 5 2 2 2 2 4 2" xfId="47350"/>
    <cellStyle name="Normal 3 2 2 2 5 2 2 2 2 5" xfId="33026"/>
    <cellStyle name="Normal 3 2 2 2 5 2 2 2 3" xfId="5931"/>
    <cellStyle name="Normal 3 2 2 2 5 2 2 2 3 2" xfId="13191"/>
    <cellStyle name="Normal 3 2 2 2 5 2 2 2 3 2 2" xfId="27569"/>
    <cellStyle name="Normal 3 2 2 2 5 2 2 2 3 2 2 2" xfId="56303"/>
    <cellStyle name="Normal 3 2 2 2 5 2 2 2 3 2 3" xfId="41979"/>
    <cellStyle name="Normal 3 2 2 2 5 2 2 2 3 3" xfId="20406"/>
    <cellStyle name="Normal 3 2 2 2 5 2 2 2 3 3 2" xfId="49141"/>
    <cellStyle name="Normal 3 2 2 2 5 2 2 2 3 4" xfId="34817"/>
    <cellStyle name="Normal 3 2 2 2 5 2 2 2 4" xfId="9604"/>
    <cellStyle name="Normal 3 2 2 2 5 2 2 2 4 2" xfId="23987"/>
    <cellStyle name="Normal 3 2 2 2 5 2 2 2 4 2 2" xfId="52722"/>
    <cellStyle name="Normal 3 2 2 2 5 2 2 2 4 3" xfId="38398"/>
    <cellStyle name="Normal 3 2 2 2 5 2 2 2 5" xfId="16824"/>
    <cellStyle name="Normal 3 2 2 2 5 2 2 2 5 2" xfId="45560"/>
    <cellStyle name="Normal 3 2 2 2 5 2 2 2 6" xfId="31236"/>
    <cellStyle name="Normal 3 2 2 2 5 2 2 3" xfId="3166"/>
    <cellStyle name="Normal 3 2 2 2 5 2 2 3 2" xfId="6826"/>
    <cellStyle name="Normal 3 2 2 2 5 2 2 3 2 2" xfId="14086"/>
    <cellStyle name="Normal 3 2 2 2 5 2 2 3 2 2 2" xfId="28464"/>
    <cellStyle name="Normal 3 2 2 2 5 2 2 3 2 2 2 2" xfId="57198"/>
    <cellStyle name="Normal 3 2 2 2 5 2 2 3 2 2 3" xfId="42874"/>
    <cellStyle name="Normal 3 2 2 2 5 2 2 3 2 3" xfId="21301"/>
    <cellStyle name="Normal 3 2 2 2 5 2 2 3 2 3 2" xfId="50036"/>
    <cellStyle name="Normal 3 2 2 2 5 2 2 3 2 4" xfId="35712"/>
    <cellStyle name="Normal 3 2 2 2 5 2 2 3 3" xfId="10499"/>
    <cellStyle name="Normal 3 2 2 2 5 2 2 3 3 2" xfId="24882"/>
    <cellStyle name="Normal 3 2 2 2 5 2 2 3 3 2 2" xfId="53617"/>
    <cellStyle name="Normal 3 2 2 2 5 2 2 3 3 3" xfId="39293"/>
    <cellStyle name="Normal 3 2 2 2 5 2 2 3 4" xfId="17719"/>
    <cellStyle name="Normal 3 2 2 2 5 2 2 3 4 2" xfId="46455"/>
    <cellStyle name="Normal 3 2 2 2 5 2 2 3 5" xfId="32131"/>
    <cellStyle name="Normal 3 2 2 2 5 2 2 4" xfId="5031"/>
    <cellStyle name="Normal 3 2 2 2 5 2 2 4 2" xfId="12296"/>
    <cellStyle name="Normal 3 2 2 2 5 2 2 4 2 2" xfId="26674"/>
    <cellStyle name="Normal 3 2 2 2 5 2 2 4 2 2 2" xfId="55408"/>
    <cellStyle name="Normal 3 2 2 2 5 2 2 4 2 3" xfId="41084"/>
    <cellStyle name="Normal 3 2 2 2 5 2 2 4 3" xfId="19511"/>
    <cellStyle name="Normal 3 2 2 2 5 2 2 4 3 2" xfId="48246"/>
    <cellStyle name="Normal 3 2 2 2 5 2 2 4 4" xfId="33922"/>
    <cellStyle name="Normal 3 2 2 2 5 2 2 5" xfId="8703"/>
    <cellStyle name="Normal 3 2 2 2 5 2 2 5 2" xfId="23092"/>
    <cellStyle name="Normal 3 2 2 2 5 2 2 5 2 2" xfId="51827"/>
    <cellStyle name="Normal 3 2 2 2 5 2 2 5 3" xfId="37503"/>
    <cellStyle name="Normal 3 2 2 2 5 2 2 6" xfId="15929"/>
    <cellStyle name="Normal 3 2 2 2 5 2 2 6 2" xfId="44665"/>
    <cellStyle name="Normal 3 2 2 2 5 2 2 7" xfId="30341"/>
    <cellStyle name="Normal 3 2 2 2 5 2 3" xfId="1823"/>
    <cellStyle name="Normal 3 2 2 2 5 2 3 2" xfId="3615"/>
    <cellStyle name="Normal 3 2 2 2 5 2 3 2 2" xfId="7274"/>
    <cellStyle name="Normal 3 2 2 2 5 2 3 2 2 2" xfId="14534"/>
    <cellStyle name="Normal 3 2 2 2 5 2 3 2 2 2 2" xfId="28912"/>
    <cellStyle name="Normal 3 2 2 2 5 2 3 2 2 2 2 2" xfId="57646"/>
    <cellStyle name="Normal 3 2 2 2 5 2 3 2 2 2 3" xfId="43322"/>
    <cellStyle name="Normal 3 2 2 2 5 2 3 2 2 3" xfId="21749"/>
    <cellStyle name="Normal 3 2 2 2 5 2 3 2 2 3 2" xfId="50484"/>
    <cellStyle name="Normal 3 2 2 2 5 2 3 2 2 4" xfId="36160"/>
    <cellStyle name="Normal 3 2 2 2 5 2 3 2 3" xfId="10947"/>
    <cellStyle name="Normal 3 2 2 2 5 2 3 2 3 2" xfId="25330"/>
    <cellStyle name="Normal 3 2 2 2 5 2 3 2 3 2 2" xfId="54065"/>
    <cellStyle name="Normal 3 2 2 2 5 2 3 2 3 3" xfId="39741"/>
    <cellStyle name="Normal 3 2 2 2 5 2 3 2 4" xfId="18167"/>
    <cellStyle name="Normal 3 2 2 2 5 2 3 2 4 2" xfId="46903"/>
    <cellStyle name="Normal 3 2 2 2 5 2 3 2 5" xfId="32579"/>
    <cellStyle name="Normal 3 2 2 2 5 2 3 3" xfId="5484"/>
    <cellStyle name="Normal 3 2 2 2 5 2 3 3 2" xfId="12744"/>
    <cellStyle name="Normal 3 2 2 2 5 2 3 3 2 2" xfId="27122"/>
    <cellStyle name="Normal 3 2 2 2 5 2 3 3 2 2 2" xfId="55856"/>
    <cellStyle name="Normal 3 2 2 2 5 2 3 3 2 3" xfId="41532"/>
    <cellStyle name="Normal 3 2 2 2 5 2 3 3 3" xfId="19959"/>
    <cellStyle name="Normal 3 2 2 2 5 2 3 3 3 2" xfId="48694"/>
    <cellStyle name="Normal 3 2 2 2 5 2 3 3 4" xfId="34370"/>
    <cellStyle name="Normal 3 2 2 2 5 2 3 4" xfId="9157"/>
    <cellStyle name="Normal 3 2 2 2 5 2 3 4 2" xfId="23540"/>
    <cellStyle name="Normal 3 2 2 2 5 2 3 4 2 2" xfId="52275"/>
    <cellStyle name="Normal 3 2 2 2 5 2 3 4 3" xfId="37951"/>
    <cellStyle name="Normal 3 2 2 2 5 2 3 5" xfId="16377"/>
    <cellStyle name="Normal 3 2 2 2 5 2 3 5 2" xfId="45113"/>
    <cellStyle name="Normal 3 2 2 2 5 2 3 6" xfId="30789"/>
    <cellStyle name="Normal 3 2 2 2 5 2 4" xfId="2719"/>
    <cellStyle name="Normal 3 2 2 2 5 2 4 2" xfId="6379"/>
    <cellStyle name="Normal 3 2 2 2 5 2 4 2 2" xfId="13639"/>
    <cellStyle name="Normal 3 2 2 2 5 2 4 2 2 2" xfId="28017"/>
    <cellStyle name="Normal 3 2 2 2 5 2 4 2 2 2 2" xfId="56751"/>
    <cellStyle name="Normal 3 2 2 2 5 2 4 2 2 3" xfId="42427"/>
    <cellStyle name="Normal 3 2 2 2 5 2 4 2 3" xfId="20854"/>
    <cellStyle name="Normal 3 2 2 2 5 2 4 2 3 2" xfId="49589"/>
    <cellStyle name="Normal 3 2 2 2 5 2 4 2 4" xfId="35265"/>
    <cellStyle name="Normal 3 2 2 2 5 2 4 3" xfId="10052"/>
    <cellStyle name="Normal 3 2 2 2 5 2 4 3 2" xfId="24435"/>
    <cellStyle name="Normal 3 2 2 2 5 2 4 3 2 2" xfId="53170"/>
    <cellStyle name="Normal 3 2 2 2 5 2 4 3 3" xfId="38846"/>
    <cellStyle name="Normal 3 2 2 2 5 2 4 4" xfId="17272"/>
    <cellStyle name="Normal 3 2 2 2 5 2 4 4 2" xfId="46008"/>
    <cellStyle name="Normal 3 2 2 2 5 2 4 5" xfId="31684"/>
    <cellStyle name="Normal 3 2 2 2 5 2 5" xfId="4584"/>
    <cellStyle name="Normal 3 2 2 2 5 2 5 2" xfId="11849"/>
    <cellStyle name="Normal 3 2 2 2 5 2 5 2 2" xfId="26227"/>
    <cellStyle name="Normal 3 2 2 2 5 2 5 2 2 2" xfId="54961"/>
    <cellStyle name="Normal 3 2 2 2 5 2 5 2 3" xfId="40637"/>
    <cellStyle name="Normal 3 2 2 2 5 2 5 3" xfId="19064"/>
    <cellStyle name="Normal 3 2 2 2 5 2 5 3 2" xfId="47799"/>
    <cellStyle name="Normal 3 2 2 2 5 2 5 4" xfId="33475"/>
    <cellStyle name="Normal 3 2 2 2 5 2 6" xfId="8256"/>
    <cellStyle name="Normal 3 2 2 2 5 2 6 2" xfId="22645"/>
    <cellStyle name="Normal 3 2 2 2 5 2 6 2 2" xfId="51380"/>
    <cellStyle name="Normal 3 2 2 2 5 2 6 3" xfId="37056"/>
    <cellStyle name="Normal 3 2 2 2 5 2 7" xfId="15482"/>
    <cellStyle name="Normal 3 2 2 2 5 2 7 2" xfId="44218"/>
    <cellStyle name="Normal 3 2 2 2 5 2 8" xfId="29894"/>
    <cellStyle name="Normal 3 2 2 2 5 3" xfId="1063"/>
    <cellStyle name="Normal 3 2 2 2 5 3 2" xfId="2046"/>
    <cellStyle name="Normal 3 2 2 2 5 3 2 2" xfId="3838"/>
    <cellStyle name="Normal 3 2 2 2 5 3 2 2 2" xfId="7497"/>
    <cellStyle name="Normal 3 2 2 2 5 3 2 2 2 2" xfId="14757"/>
    <cellStyle name="Normal 3 2 2 2 5 3 2 2 2 2 2" xfId="29135"/>
    <cellStyle name="Normal 3 2 2 2 5 3 2 2 2 2 2 2" xfId="57869"/>
    <cellStyle name="Normal 3 2 2 2 5 3 2 2 2 2 3" xfId="43545"/>
    <cellStyle name="Normal 3 2 2 2 5 3 2 2 2 3" xfId="21972"/>
    <cellStyle name="Normal 3 2 2 2 5 3 2 2 2 3 2" xfId="50707"/>
    <cellStyle name="Normal 3 2 2 2 5 3 2 2 2 4" xfId="36383"/>
    <cellStyle name="Normal 3 2 2 2 5 3 2 2 3" xfId="11170"/>
    <cellStyle name="Normal 3 2 2 2 5 3 2 2 3 2" xfId="25553"/>
    <cellStyle name="Normal 3 2 2 2 5 3 2 2 3 2 2" xfId="54288"/>
    <cellStyle name="Normal 3 2 2 2 5 3 2 2 3 3" xfId="39964"/>
    <cellStyle name="Normal 3 2 2 2 5 3 2 2 4" xfId="18390"/>
    <cellStyle name="Normal 3 2 2 2 5 3 2 2 4 2" xfId="47126"/>
    <cellStyle name="Normal 3 2 2 2 5 3 2 2 5" xfId="32802"/>
    <cellStyle name="Normal 3 2 2 2 5 3 2 3" xfId="5707"/>
    <cellStyle name="Normal 3 2 2 2 5 3 2 3 2" xfId="12967"/>
    <cellStyle name="Normal 3 2 2 2 5 3 2 3 2 2" xfId="27345"/>
    <cellStyle name="Normal 3 2 2 2 5 3 2 3 2 2 2" xfId="56079"/>
    <cellStyle name="Normal 3 2 2 2 5 3 2 3 2 3" xfId="41755"/>
    <cellStyle name="Normal 3 2 2 2 5 3 2 3 3" xfId="20182"/>
    <cellStyle name="Normal 3 2 2 2 5 3 2 3 3 2" xfId="48917"/>
    <cellStyle name="Normal 3 2 2 2 5 3 2 3 4" xfId="34593"/>
    <cellStyle name="Normal 3 2 2 2 5 3 2 4" xfId="9380"/>
    <cellStyle name="Normal 3 2 2 2 5 3 2 4 2" xfId="23763"/>
    <cellStyle name="Normal 3 2 2 2 5 3 2 4 2 2" xfId="52498"/>
    <cellStyle name="Normal 3 2 2 2 5 3 2 4 3" xfId="38174"/>
    <cellStyle name="Normal 3 2 2 2 5 3 2 5" xfId="16600"/>
    <cellStyle name="Normal 3 2 2 2 5 3 2 5 2" xfId="45336"/>
    <cellStyle name="Normal 3 2 2 2 5 3 2 6" xfId="31012"/>
    <cellStyle name="Normal 3 2 2 2 5 3 3" xfId="2942"/>
    <cellStyle name="Normal 3 2 2 2 5 3 3 2" xfId="6602"/>
    <cellStyle name="Normal 3 2 2 2 5 3 3 2 2" xfId="13862"/>
    <cellStyle name="Normal 3 2 2 2 5 3 3 2 2 2" xfId="28240"/>
    <cellStyle name="Normal 3 2 2 2 5 3 3 2 2 2 2" xfId="56974"/>
    <cellStyle name="Normal 3 2 2 2 5 3 3 2 2 3" xfId="42650"/>
    <cellStyle name="Normal 3 2 2 2 5 3 3 2 3" xfId="21077"/>
    <cellStyle name="Normal 3 2 2 2 5 3 3 2 3 2" xfId="49812"/>
    <cellStyle name="Normal 3 2 2 2 5 3 3 2 4" xfId="35488"/>
    <cellStyle name="Normal 3 2 2 2 5 3 3 3" xfId="10275"/>
    <cellStyle name="Normal 3 2 2 2 5 3 3 3 2" xfId="24658"/>
    <cellStyle name="Normal 3 2 2 2 5 3 3 3 2 2" xfId="53393"/>
    <cellStyle name="Normal 3 2 2 2 5 3 3 3 3" xfId="39069"/>
    <cellStyle name="Normal 3 2 2 2 5 3 3 4" xfId="17495"/>
    <cellStyle name="Normal 3 2 2 2 5 3 3 4 2" xfId="46231"/>
    <cellStyle name="Normal 3 2 2 2 5 3 3 5" xfId="31907"/>
    <cellStyle name="Normal 3 2 2 2 5 3 4" xfId="4807"/>
    <cellStyle name="Normal 3 2 2 2 5 3 4 2" xfId="12072"/>
    <cellStyle name="Normal 3 2 2 2 5 3 4 2 2" xfId="26450"/>
    <cellStyle name="Normal 3 2 2 2 5 3 4 2 2 2" xfId="55184"/>
    <cellStyle name="Normal 3 2 2 2 5 3 4 2 3" xfId="40860"/>
    <cellStyle name="Normal 3 2 2 2 5 3 4 3" xfId="19287"/>
    <cellStyle name="Normal 3 2 2 2 5 3 4 3 2" xfId="48022"/>
    <cellStyle name="Normal 3 2 2 2 5 3 4 4" xfId="33698"/>
    <cellStyle name="Normal 3 2 2 2 5 3 5" xfId="8479"/>
    <cellStyle name="Normal 3 2 2 2 5 3 5 2" xfId="22868"/>
    <cellStyle name="Normal 3 2 2 2 5 3 5 2 2" xfId="51603"/>
    <cellStyle name="Normal 3 2 2 2 5 3 5 3" xfId="37279"/>
    <cellStyle name="Normal 3 2 2 2 5 3 6" xfId="15705"/>
    <cellStyle name="Normal 3 2 2 2 5 3 6 2" xfId="44441"/>
    <cellStyle name="Normal 3 2 2 2 5 3 7" xfId="30117"/>
    <cellStyle name="Normal 3 2 2 2 5 4" xfId="1594"/>
    <cellStyle name="Normal 3 2 2 2 5 4 2" xfId="3391"/>
    <cellStyle name="Normal 3 2 2 2 5 4 2 2" xfId="7050"/>
    <cellStyle name="Normal 3 2 2 2 5 4 2 2 2" xfId="14310"/>
    <cellStyle name="Normal 3 2 2 2 5 4 2 2 2 2" xfId="28688"/>
    <cellStyle name="Normal 3 2 2 2 5 4 2 2 2 2 2" xfId="57422"/>
    <cellStyle name="Normal 3 2 2 2 5 4 2 2 2 3" xfId="43098"/>
    <cellStyle name="Normal 3 2 2 2 5 4 2 2 3" xfId="21525"/>
    <cellStyle name="Normal 3 2 2 2 5 4 2 2 3 2" xfId="50260"/>
    <cellStyle name="Normal 3 2 2 2 5 4 2 2 4" xfId="35936"/>
    <cellStyle name="Normal 3 2 2 2 5 4 2 3" xfId="10723"/>
    <cellStyle name="Normal 3 2 2 2 5 4 2 3 2" xfId="25106"/>
    <cellStyle name="Normal 3 2 2 2 5 4 2 3 2 2" xfId="53841"/>
    <cellStyle name="Normal 3 2 2 2 5 4 2 3 3" xfId="39517"/>
    <cellStyle name="Normal 3 2 2 2 5 4 2 4" xfId="17943"/>
    <cellStyle name="Normal 3 2 2 2 5 4 2 4 2" xfId="46679"/>
    <cellStyle name="Normal 3 2 2 2 5 4 2 5" xfId="32355"/>
    <cellStyle name="Normal 3 2 2 2 5 4 3" xfId="5260"/>
    <cellStyle name="Normal 3 2 2 2 5 4 3 2" xfId="12520"/>
    <cellStyle name="Normal 3 2 2 2 5 4 3 2 2" xfId="26898"/>
    <cellStyle name="Normal 3 2 2 2 5 4 3 2 2 2" xfId="55632"/>
    <cellStyle name="Normal 3 2 2 2 5 4 3 2 3" xfId="41308"/>
    <cellStyle name="Normal 3 2 2 2 5 4 3 3" xfId="19735"/>
    <cellStyle name="Normal 3 2 2 2 5 4 3 3 2" xfId="48470"/>
    <cellStyle name="Normal 3 2 2 2 5 4 3 4" xfId="34146"/>
    <cellStyle name="Normal 3 2 2 2 5 4 4" xfId="8933"/>
    <cellStyle name="Normal 3 2 2 2 5 4 4 2" xfId="23316"/>
    <cellStyle name="Normal 3 2 2 2 5 4 4 2 2" xfId="52051"/>
    <cellStyle name="Normal 3 2 2 2 5 4 4 3" xfId="37727"/>
    <cellStyle name="Normal 3 2 2 2 5 4 5" xfId="16153"/>
    <cellStyle name="Normal 3 2 2 2 5 4 5 2" xfId="44889"/>
    <cellStyle name="Normal 3 2 2 2 5 4 6" xfId="30565"/>
    <cellStyle name="Normal 3 2 2 2 5 5" xfId="2495"/>
    <cellStyle name="Normal 3 2 2 2 5 5 2" xfId="6155"/>
    <cellStyle name="Normal 3 2 2 2 5 5 2 2" xfId="13415"/>
    <cellStyle name="Normal 3 2 2 2 5 5 2 2 2" xfId="27793"/>
    <cellStyle name="Normal 3 2 2 2 5 5 2 2 2 2" xfId="56527"/>
    <cellStyle name="Normal 3 2 2 2 5 5 2 2 3" xfId="42203"/>
    <cellStyle name="Normal 3 2 2 2 5 5 2 3" xfId="20630"/>
    <cellStyle name="Normal 3 2 2 2 5 5 2 3 2" xfId="49365"/>
    <cellStyle name="Normal 3 2 2 2 5 5 2 4" xfId="35041"/>
    <cellStyle name="Normal 3 2 2 2 5 5 3" xfId="9828"/>
    <cellStyle name="Normal 3 2 2 2 5 5 3 2" xfId="24211"/>
    <cellStyle name="Normal 3 2 2 2 5 5 3 2 2" xfId="52946"/>
    <cellStyle name="Normal 3 2 2 2 5 5 3 3" xfId="38622"/>
    <cellStyle name="Normal 3 2 2 2 5 5 4" xfId="17048"/>
    <cellStyle name="Normal 3 2 2 2 5 5 4 2" xfId="45784"/>
    <cellStyle name="Normal 3 2 2 2 5 5 5" xfId="31460"/>
    <cellStyle name="Normal 3 2 2 2 5 6" xfId="4357"/>
    <cellStyle name="Normal 3 2 2 2 5 6 2" xfId="11625"/>
    <cellStyle name="Normal 3 2 2 2 5 6 2 2" xfId="26003"/>
    <cellStyle name="Normal 3 2 2 2 5 6 2 2 2" xfId="54737"/>
    <cellStyle name="Normal 3 2 2 2 5 6 2 3" xfId="40413"/>
    <cellStyle name="Normal 3 2 2 2 5 6 3" xfId="18840"/>
    <cellStyle name="Normal 3 2 2 2 5 6 3 2" xfId="47575"/>
    <cellStyle name="Normal 3 2 2 2 5 6 4" xfId="33251"/>
    <cellStyle name="Normal 3 2 2 2 5 7" xfId="8028"/>
    <cellStyle name="Normal 3 2 2 2 5 7 2" xfId="22421"/>
    <cellStyle name="Normal 3 2 2 2 5 7 2 2" xfId="51156"/>
    <cellStyle name="Normal 3 2 2 2 5 7 3" xfId="36832"/>
    <cellStyle name="Normal 3 2 2 2 5 8" xfId="15258"/>
    <cellStyle name="Normal 3 2 2 2 5 8 2" xfId="43994"/>
    <cellStyle name="Normal 3 2 2 2 5 9" xfId="29670"/>
    <cellStyle name="Normal 3 2 2 2 6" xfId="724"/>
    <cellStyle name="Normal 3 2 2 2 6 2" xfId="1175"/>
    <cellStyle name="Normal 3 2 2 2 6 2 2" xfId="2158"/>
    <cellStyle name="Normal 3 2 2 2 6 2 2 2" xfId="3950"/>
    <cellStyle name="Normal 3 2 2 2 6 2 2 2 2" xfId="7609"/>
    <cellStyle name="Normal 3 2 2 2 6 2 2 2 2 2" xfId="14869"/>
    <cellStyle name="Normal 3 2 2 2 6 2 2 2 2 2 2" xfId="29247"/>
    <cellStyle name="Normal 3 2 2 2 6 2 2 2 2 2 2 2" xfId="57981"/>
    <cellStyle name="Normal 3 2 2 2 6 2 2 2 2 2 3" xfId="43657"/>
    <cellStyle name="Normal 3 2 2 2 6 2 2 2 2 3" xfId="22084"/>
    <cellStyle name="Normal 3 2 2 2 6 2 2 2 2 3 2" xfId="50819"/>
    <cellStyle name="Normal 3 2 2 2 6 2 2 2 2 4" xfId="36495"/>
    <cellStyle name="Normal 3 2 2 2 6 2 2 2 3" xfId="11282"/>
    <cellStyle name="Normal 3 2 2 2 6 2 2 2 3 2" xfId="25665"/>
    <cellStyle name="Normal 3 2 2 2 6 2 2 2 3 2 2" xfId="54400"/>
    <cellStyle name="Normal 3 2 2 2 6 2 2 2 3 3" xfId="40076"/>
    <cellStyle name="Normal 3 2 2 2 6 2 2 2 4" xfId="18502"/>
    <cellStyle name="Normal 3 2 2 2 6 2 2 2 4 2" xfId="47238"/>
    <cellStyle name="Normal 3 2 2 2 6 2 2 2 5" xfId="32914"/>
    <cellStyle name="Normal 3 2 2 2 6 2 2 3" xfId="5819"/>
    <cellStyle name="Normal 3 2 2 2 6 2 2 3 2" xfId="13079"/>
    <cellStyle name="Normal 3 2 2 2 6 2 2 3 2 2" xfId="27457"/>
    <cellStyle name="Normal 3 2 2 2 6 2 2 3 2 2 2" xfId="56191"/>
    <cellStyle name="Normal 3 2 2 2 6 2 2 3 2 3" xfId="41867"/>
    <cellStyle name="Normal 3 2 2 2 6 2 2 3 3" xfId="20294"/>
    <cellStyle name="Normal 3 2 2 2 6 2 2 3 3 2" xfId="49029"/>
    <cellStyle name="Normal 3 2 2 2 6 2 2 3 4" xfId="34705"/>
    <cellStyle name="Normal 3 2 2 2 6 2 2 4" xfId="9492"/>
    <cellStyle name="Normal 3 2 2 2 6 2 2 4 2" xfId="23875"/>
    <cellStyle name="Normal 3 2 2 2 6 2 2 4 2 2" xfId="52610"/>
    <cellStyle name="Normal 3 2 2 2 6 2 2 4 3" xfId="38286"/>
    <cellStyle name="Normal 3 2 2 2 6 2 2 5" xfId="16712"/>
    <cellStyle name="Normal 3 2 2 2 6 2 2 5 2" xfId="45448"/>
    <cellStyle name="Normal 3 2 2 2 6 2 2 6" xfId="31124"/>
    <cellStyle name="Normal 3 2 2 2 6 2 3" xfId="3054"/>
    <cellStyle name="Normal 3 2 2 2 6 2 3 2" xfId="6714"/>
    <cellStyle name="Normal 3 2 2 2 6 2 3 2 2" xfId="13974"/>
    <cellStyle name="Normal 3 2 2 2 6 2 3 2 2 2" xfId="28352"/>
    <cellStyle name="Normal 3 2 2 2 6 2 3 2 2 2 2" xfId="57086"/>
    <cellStyle name="Normal 3 2 2 2 6 2 3 2 2 3" xfId="42762"/>
    <cellStyle name="Normal 3 2 2 2 6 2 3 2 3" xfId="21189"/>
    <cellStyle name="Normal 3 2 2 2 6 2 3 2 3 2" xfId="49924"/>
    <cellStyle name="Normal 3 2 2 2 6 2 3 2 4" xfId="35600"/>
    <cellStyle name="Normal 3 2 2 2 6 2 3 3" xfId="10387"/>
    <cellStyle name="Normal 3 2 2 2 6 2 3 3 2" xfId="24770"/>
    <cellStyle name="Normal 3 2 2 2 6 2 3 3 2 2" xfId="53505"/>
    <cellStyle name="Normal 3 2 2 2 6 2 3 3 3" xfId="39181"/>
    <cellStyle name="Normal 3 2 2 2 6 2 3 4" xfId="17607"/>
    <cellStyle name="Normal 3 2 2 2 6 2 3 4 2" xfId="46343"/>
    <cellStyle name="Normal 3 2 2 2 6 2 3 5" xfId="32019"/>
    <cellStyle name="Normal 3 2 2 2 6 2 4" xfId="4919"/>
    <cellStyle name="Normal 3 2 2 2 6 2 4 2" xfId="12184"/>
    <cellStyle name="Normal 3 2 2 2 6 2 4 2 2" xfId="26562"/>
    <cellStyle name="Normal 3 2 2 2 6 2 4 2 2 2" xfId="55296"/>
    <cellStyle name="Normal 3 2 2 2 6 2 4 2 3" xfId="40972"/>
    <cellStyle name="Normal 3 2 2 2 6 2 4 3" xfId="19399"/>
    <cellStyle name="Normal 3 2 2 2 6 2 4 3 2" xfId="48134"/>
    <cellStyle name="Normal 3 2 2 2 6 2 4 4" xfId="33810"/>
    <cellStyle name="Normal 3 2 2 2 6 2 5" xfId="8591"/>
    <cellStyle name="Normal 3 2 2 2 6 2 5 2" xfId="22980"/>
    <cellStyle name="Normal 3 2 2 2 6 2 5 2 2" xfId="51715"/>
    <cellStyle name="Normal 3 2 2 2 6 2 5 3" xfId="37391"/>
    <cellStyle name="Normal 3 2 2 2 6 2 6" xfId="15817"/>
    <cellStyle name="Normal 3 2 2 2 6 2 6 2" xfId="44553"/>
    <cellStyle name="Normal 3 2 2 2 6 2 7" xfId="30229"/>
    <cellStyle name="Normal 3 2 2 2 6 3" xfId="1711"/>
    <cellStyle name="Normal 3 2 2 2 6 3 2" xfId="3503"/>
    <cellStyle name="Normal 3 2 2 2 6 3 2 2" xfId="7162"/>
    <cellStyle name="Normal 3 2 2 2 6 3 2 2 2" xfId="14422"/>
    <cellStyle name="Normal 3 2 2 2 6 3 2 2 2 2" xfId="28800"/>
    <cellStyle name="Normal 3 2 2 2 6 3 2 2 2 2 2" xfId="57534"/>
    <cellStyle name="Normal 3 2 2 2 6 3 2 2 2 3" xfId="43210"/>
    <cellStyle name="Normal 3 2 2 2 6 3 2 2 3" xfId="21637"/>
    <cellStyle name="Normal 3 2 2 2 6 3 2 2 3 2" xfId="50372"/>
    <cellStyle name="Normal 3 2 2 2 6 3 2 2 4" xfId="36048"/>
    <cellStyle name="Normal 3 2 2 2 6 3 2 3" xfId="10835"/>
    <cellStyle name="Normal 3 2 2 2 6 3 2 3 2" xfId="25218"/>
    <cellStyle name="Normal 3 2 2 2 6 3 2 3 2 2" xfId="53953"/>
    <cellStyle name="Normal 3 2 2 2 6 3 2 3 3" xfId="39629"/>
    <cellStyle name="Normal 3 2 2 2 6 3 2 4" xfId="18055"/>
    <cellStyle name="Normal 3 2 2 2 6 3 2 4 2" xfId="46791"/>
    <cellStyle name="Normal 3 2 2 2 6 3 2 5" xfId="32467"/>
    <cellStyle name="Normal 3 2 2 2 6 3 3" xfId="5372"/>
    <cellStyle name="Normal 3 2 2 2 6 3 3 2" xfId="12632"/>
    <cellStyle name="Normal 3 2 2 2 6 3 3 2 2" xfId="27010"/>
    <cellStyle name="Normal 3 2 2 2 6 3 3 2 2 2" xfId="55744"/>
    <cellStyle name="Normal 3 2 2 2 6 3 3 2 3" xfId="41420"/>
    <cellStyle name="Normal 3 2 2 2 6 3 3 3" xfId="19847"/>
    <cellStyle name="Normal 3 2 2 2 6 3 3 3 2" xfId="48582"/>
    <cellStyle name="Normal 3 2 2 2 6 3 3 4" xfId="34258"/>
    <cellStyle name="Normal 3 2 2 2 6 3 4" xfId="9045"/>
    <cellStyle name="Normal 3 2 2 2 6 3 4 2" xfId="23428"/>
    <cellStyle name="Normal 3 2 2 2 6 3 4 2 2" xfId="52163"/>
    <cellStyle name="Normal 3 2 2 2 6 3 4 3" xfId="37839"/>
    <cellStyle name="Normal 3 2 2 2 6 3 5" xfId="16265"/>
    <cellStyle name="Normal 3 2 2 2 6 3 5 2" xfId="45001"/>
    <cellStyle name="Normal 3 2 2 2 6 3 6" xfId="30677"/>
    <cellStyle name="Normal 3 2 2 2 6 4" xfId="2607"/>
    <cellStyle name="Normal 3 2 2 2 6 4 2" xfId="6267"/>
    <cellStyle name="Normal 3 2 2 2 6 4 2 2" xfId="13527"/>
    <cellStyle name="Normal 3 2 2 2 6 4 2 2 2" xfId="27905"/>
    <cellStyle name="Normal 3 2 2 2 6 4 2 2 2 2" xfId="56639"/>
    <cellStyle name="Normal 3 2 2 2 6 4 2 2 3" xfId="42315"/>
    <cellStyle name="Normal 3 2 2 2 6 4 2 3" xfId="20742"/>
    <cellStyle name="Normal 3 2 2 2 6 4 2 3 2" xfId="49477"/>
    <cellStyle name="Normal 3 2 2 2 6 4 2 4" xfId="35153"/>
    <cellStyle name="Normal 3 2 2 2 6 4 3" xfId="9940"/>
    <cellStyle name="Normal 3 2 2 2 6 4 3 2" xfId="24323"/>
    <cellStyle name="Normal 3 2 2 2 6 4 3 2 2" xfId="53058"/>
    <cellStyle name="Normal 3 2 2 2 6 4 3 3" xfId="38734"/>
    <cellStyle name="Normal 3 2 2 2 6 4 4" xfId="17160"/>
    <cellStyle name="Normal 3 2 2 2 6 4 4 2" xfId="45896"/>
    <cellStyle name="Normal 3 2 2 2 6 4 5" xfId="31572"/>
    <cellStyle name="Normal 3 2 2 2 6 5" xfId="4471"/>
    <cellStyle name="Normal 3 2 2 2 6 5 2" xfId="11737"/>
    <cellStyle name="Normal 3 2 2 2 6 5 2 2" xfId="26115"/>
    <cellStyle name="Normal 3 2 2 2 6 5 2 2 2" xfId="54849"/>
    <cellStyle name="Normal 3 2 2 2 6 5 2 3" xfId="40525"/>
    <cellStyle name="Normal 3 2 2 2 6 5 3" xfId="18952"/>
    <cellStyle name="Normal 3 2 2 2 6 5 3 2" xfId="47687"/>
    <cellStyle name="Normal 3 2 2 2 6 5 4" xfId="33363"/>
    <cellStyle name="Normal 3 2 2 2 6 6" xfId="8144"/>
    <cellStyle name="Normal 3 2 2 2 6 6 2" xfId="22533"/>
    <cellStyle name="Normal 3 2 2 2 6 6 2 2" xfId="51268"/>
    <cellStyle name="Normal 3 2 2 2 6 6 3" xfId="36944"/>
    <cellStyle name="Normal 3 2 2 2 6 7" xfId="15370"/>
    <cellStyle name="Normal 3 2 2 2 6 7 2" xfId="44106"/>
    <cellStyle name="Normal 3 2 2 2 6 8" xfId="29782"/>
    <cellStyle name="Normal 3 2 2 2 7" xfId="951"/>
    <cellStyle name="Normal 3 2 2 2 7 2" xfId="1934"/>
    <cellStyle name="Normal 3 2 2 2 7 2 2" xfId="3726"/>
    <cellStyle name="Normal 3 2 2 2 7 2 2 2" xfId="7385"/>
    <cellStyle name="Normal 3 2 2 2 7 2 2 2 2" xfId="14645"/>
    <cellStyle name="Normal 3 2 2 2 7 2 2 2 2 2" xfId="29023"/>
    <cellStyle name="Normal 3 2 2 2 7 2 2 2 2 2 2" xfId="57757"/>
    <cellStyle name="Normal 3 2 2 2 7 2 2 2 2 3" xfId="43433"/>
    <cellStyle name="Normal 3 2 2 2 7 2 2 2 3" xfId="21860"/>
    <cellStyle name="Normal 3 2 2 2 7 2 2 2 3 2" xfId="50595"/>
    <cellStyle name="Normal 3 2 2 2 7 2 2 2 4" xfId="36271"/>
    <cellStyle name="Normal 3 2 2 2 7 2 2 3" xfId="11058"/>
    <cellStyle name="Normal 3 2 2 2 7 2 2 3 2" xfId="25441"/>
    <cellStyle name="Normal 3 2 2 2 7 2 2 3 2 2" xfId="54176"/>
    <cellStyle name="Normal 3 2 2 2 7 2 2 3 3" xfId="39852"/>
    <cellStyle name="Normal 3 2 2 2 7 2 2 4" xfId="18278"/>
    <cellStyle name="Normal 3 2 2 2 7 2 2 4 2" xfId="47014"/>
    <cellStyle name="Normal 3 2 2 2 7 2 2 5" xfId="32690"/>
    <cellStyle name="Normal 3 2 2 2 7 2 3" xfId="5595"/>
    <cellStyle name="Normal 3 2 2 2 7 2 3 2" xfId="12855"/>
    <cellStyle name="Normal 3 2 2 2 7 2 3 2 2" xfId="27233"/>
    <cellStyle name="Normal 3 2 2 2 7 2 3 2 2 2" xfId="55967"/>
    <cellStyle name="Normal 3 2 2 2 7 2 3 2 3" xfId="41643"/>
    <cellStyle name="Normal 3 2 2 2 7 2 3 3" xfId="20070"/>
    <cellStyle name="Normal 3 2 2 2 7 2 3 3 2" xfId="48805"/>
    <cellStyle name="Normal 3 2 2 2 7 2 3 4" xfId="34481"/>
    <cellStyle name="Normal 3 2 2 2 7 2 4" xfId="9268"/>
    <cellStyle name="Normal 3 2 2 2 7 2 4 2" xfId="23651"/>
    <cellStyle name="Normal 3 2 2 2 7 2 4 2 2" xfId="52386"/>
    <cellStyle name="Normal 3 2 2 2 7 2 4 3" xfId="38062"/>
    <cellStyle name="Normal 3 2 2 2 7 2 5" xfId="16488"/>
    <cellStyle name="Normal 3 2 2 2 7 2 5 2" xfId="45224"/>
    <cellStyle name="Normal 3 2 2 2 7 2 6" xfId="30900"/>
    <cellStyle name="Normal 3 2 2 2 7 3" xfId="2830"/>
    <cellStyle name="Normal 3 2 2 2 7 3 2" xfId="6490"/>
    <cellStyle name="Normal 3 2 2 2 7 3 2 2" xfId="13750"/>
    <cellStyle name="Normal 3 2 2 2 7 3 2 2 2" xfId="28128"/>
    <cellStyle name="Normal 3 2 2 2 7 3 2 2 2 2" xfId="56862"/>
    <cellStyle name="Normal 3 2 2 2 7 3 2 2 3" xfId="42538"/>
    <cellStyle name="Normal 3 2 2 2 7 3 2 3" xfId="20965"/>
    <cellStyle name="Normal 3 2 2 2 7 3 2 3 2" xfId="49700"/>
    <cellStyle name="Normal 3 2 2 2 7 3 2 4" xfId="35376"/>
    <cellStyle name="Normal 3 2 2 2 7 3 3" xfId="10163"/>
    <cellStyle name="Normal 3 2 2 2 7 3 3 2" xfId="24546"/>
    <cellStyle name="Normal 3 2 2 2 7 3 3 2 2" xfId="53281"/>
    <cellStyle name="Normal 3 2 2 2 7 3 3 3" xfId="38957"/>
    <cellStyle name="Normal 3 2 2 2 7 3 4" xfId="17383"/>
    <cellStyle name="Normal 3 2 2 2 7 3 4 2" xfId="46119"/>
    <cellStyle name="Normal 3 2 2 2 7 3 5" xfId="31795"/>
    <cellStyle name="Normal 3 2 2 2 7 4" xfId="4695"/>
    <cellStyle name="Normal 3 2 2 2 7 4 2" xfId="11960"/>
    <cellStyle name="Normal 3 2 2 2 7 4 2 2" xfId="26338"/>
    <cellStyle name="Normal 3 2 2 2 7 4 2 2 2" xfId="55072"/>
    <cellStyle name="Normal 3 2 2 2 7 4 2 3" xfId="40748"/>
    <cellStyle name="Normal 3 2 2 2 7 4 3" xfId="19175"/>
    <cellStyle name="Normal 3 2 2 2 7 4 3 2" xfId="47910"/>
    <cellStyle name="Normal 3 2 2 2 7 4 4" xfId="33586"/>
    <cellStyle name="Normal 3 2 2 2 7 5" xfId="8367"/>
    <cellStyle name="Normal 3 2 2 2 7 5 2" xfId="22756"/>
    <cellStyle name="Normal 3 2 2 2 7 5 2 2" xfId="51491"/>
    <cellStyle name="Normal 3 2 2 2 7 5 3" xfId="37167"/>
    <cellStyle name="Normal 3 2 2 2 7 6" xfId="15593"/>
    <cellStyle name="Normal 3 2 2 2 7 6 2" xfId="44329"/>
    <cellStyle name="Normal 3 2 2 2 7 7" xfId="30005"/>
    <cellStyle name="Normal 3 2 2 2 8" xfId="1455"/>
    <cellStyle name="Normal 3 2 2 2 8 2" xfId="3279"/>
    <cellStyle name="Normal 3 2 2 2 8 2 2" xfId="6938"/>
    <cellStyle name="Normal 3 2 2 2 8 2 2 2" xfId="14198"/>
    <cellStyle name="Normal 3 2 2 2 8 2 2 2 2" xfId="28576"/>
    <cellStyle name="Normal 3 2 2 2 8 2 2 2 2 2" xfId="57310"/>
    <cellStyle name="Normal 3 2 2 2 8 2 2 2 3" xfId="42986"/>
    <cellStyle name="Normal 3 2 2 2 8 2 2 3" xfId="21413"/>
    <cellStyle name="Normal 3 2 2 2 8 2 2 3 2" xfId="50148"/>
    <cellStyle name="Normal 3 2 2 2 8 2 2 4" xfId="35824"/>
    <cellStyle name="Normal 3 2 2 2 8 2 3" xfId="10611"/>
    <cellStyle name="Normal 3 2 2 2 8 2 3 2" xfId="24994"/>
    <cellStyle name="Normal 3 2 2 2 8 2 3 2 2" xfId="53729"/>
    <cellStyle name="Normal 3 2 2 2 8 2 3 3" xfId="39405"/>
    <cellStyle name="Normal 3 2 2 2 8 2 4" xfId="17831"/>
    <cellStyle name="Normal 3 2 2 2 8 2 4 2" xfId="46567"/>
    <cellStyle name="Normal 3 2 2 2 8 2 5" xfId="32243"/>
    <cellStyle name="Normal 3 2 2 2 8 3" xfId="5146"/>
    <cellStyle name="Normal 3 2 2 2 8 3 2" xfId="12408"/>
    <cellStyle name="Normal 3 2 2 2 8 3 2 2" xfId="26786"/>
    <cellStyle name="Normal 3 2 2 2 8 3 2 2 2" xfId="55520"/>
    <cellStyle name="Normal 3 2 2 2 8 3 2 3" xfId="41196"/>
    <cellStyle name="Normal 3 2 2 2 8 3 3" xfId="19623"/>
    <cellStyle name="Normal 3 2 2 2 8 3 3 2" xfId="48358"/>
    <cellStyle name="Normal 3 2 2 2 8 3 4" xfId="34034"/>
    <cellStyle name="Normal 3 2 2 2 8 4" xfId="8818"/>
    <cellStyle name="Normal 3 2 2 2 8 4 2" xfId="23204"/>
    <cellStyle name="Normal 3 2 2 2 8 4 2 2" xfId="51939"/>
    <cellStyle name="Normal 3 2 2 2 8 4 3" xfId="37615"/>
    <cellStyle name="Normal 3 2 2 2 8 5" xfId="16041"/>
    <cellStyle name="Normal 3 2 2 2 8 5 2" xfId="44777"/>
    <cellStyle name="Normal 3 2 2 2 8 6" xfId="30453"/>
    <cellStyle name="Normal 3 2 2 2 9" xfId="2383"/>
    <cellStyle name="Normal 3 2 2 2 9 2" xfId="6043"/>
    <cellStyle name="Normal 3 2 2 2 9 2 2" xfId="13303"/>
    <cellStyle name="Normal 3 2 2 2 9 2 2 2" xfId="27681"/>
    <cellStyle name="Normal 3 2 2 2 9 2 2 2 2" xfId="56415"/>
    <cellStyle name="Normal 3 2 2 2 9 2 2 3" xfId="42091"/>
    <cellStyle name="Normal 3 2 2 2 9 2 3" xfId="20518"/>
    <cellStyle name="Normal 3 2 2 2 9 2 3 2" xfId="49253"/>
    <cellStyle name="Normal 3 2 2 2 9 2 4" xfId="34929"/>
    <cellStyle name="Normal 3 2 2 2 9 3" xfId="9716"/>
    <cellStyle name="Normal 3 2 2 2 9 3 2" xfId="24099"/>
    <cellStyle name="Normal 3 2 2 2 9 3 2 2" xfId="52834"/>
    <cellStyle name="Normal 3 2 2 2 9 3 3" xfId="38510"/>
    <cellStyle name="Normal 3 2 2 2 9 4" xfId="16936"/>
    <cellStyle name="Normal 3 2 2 2 9 4 2" xfId="45672"/>
    <cellStyle name="Normal 3 2 2 2 9 5" xfId="31348"/>
    <cellStyle name="Normal 3 2 2 3" xfId="269"/>
    <cellStyle name="Normal 3 2 2 3 10" xfId="7911"/>
    <cellStyle name="Normal 3 2 2 3 10 2" xfId="22316"/>
    <cellStyle name="Normal 3 2 2 3 10 2 2" xfId="51051"/>
    <cellStyle name="Normal 3 2 2 3 10 3" xfId="36727"/>
    <cellStyle name="Normal 3 2 2 3 11" xfId="15153"/>
    <cellStyle name="Normal 3 2 2 3 11 2" xfId="43889"/>
    <cellStyle name="Normal 3 2 2 3 12" xfId="29565"/>
    <cellStyle name="Normal 3 2 2 3 2" xfId="359"/>
    <cellStyle name="Normal 3 2 2 3 2 10" xfId="15181"/>
    <cellStyle name="Normal 3 2 2 3 2 10 2" xfId="43917"/>
    <cellStyle name="Normal 3 2 2 3 2 11" xfId="29593"/>
    <cellStyle name="Normal 3 2 2 3 2 2" xfId="459"/>
    <cellStyle name="Normal 3 2 2 3 2 2 10" xfId="29649"/>
    <cellStyle name="Normal 3 2 2 3 2 2 2" xfId="659"/>
    <cellStyle name="Normal 3 2 2 3 2 2 2 2" xfId="931"/>
    <cellStyle name="Normal 3 2 2 3 2 2 2 2 2" xfId="1378"/>
    <cellStyle name="Normal 3 2 2 3 2 2 2 2 2 2" xfId="2361"/>
    <cellStyle name="Normal 3 2 2 3 2 2 2 2 2 2 2" xfId="4153"/>
    <cellStyle name="Normal 3 2 2 3 2 2 2 2 2 2 2 2" xfId="7812"/>
    <cellStyle name="Normal 3 2 2 3 2 2 2 2 2 2 2 2 2" xfId="15072"/>
    <cellStyle name="Normal 3 2 2 3 2 2 2 2 2 2 2 2 2 2" xfId="29450"/>
    <cellStyle name="Normal 3 2 2 3 2 2 2 2 2 2 2 2 2 2 2" xfId="58184"/>
    <cellStyle name="Normal 3 2 2 3 2 2 2 2 2 2 2 2 2 3" xfId="43860"/>
    <cellStyle name="Normal 3 2 2 3 2 2 2 2 2 2 2 2 3" xfId="22287"/>
    <cellStyle name="Normal 3 2 2 3 2 2 2 2 2 2 2 2 3 2" xfId="51022"/>
    <cellStyle name="Normal 3 2 2 3 2 2 2 2 2 2 2 2 4" xfId="36698"/>
    <cellStyle name="Normal 3 2 2 3 2 2 2 2 2 2 2 3" xfId="11485"/>
    <cellStyle name="Normal 3 2 2 3 2 2 2 2 2 2 2 3 2" xfId="25868"/>
    <cellStyle name="Normal 3 2 2 3 2 2 2 2 2 2 2 3 2 2" xfId="54603"/>
    <cellStyle name="Normal 3 2 2 3 2 2 2 2 2 2 2 3 3" xfId="40279"/>
    <cellStyle name="Normal 3 2 2 3 2 2 2 2 2 2 2 4" xfId="18705"/>
    <cellStyle name="Normal 3 2 2 3 2 2 2 2 2 2 2 4 2" xfId="47441"/>
    <cellStyle name="Normal 3 2 2 3 2 2 2 2 2 2 2 5" xfId="33117"/>
    <cellStyle name="Normal 3 2 2 3 2 2 2 2 2 2 3" xfId="6022"/>
    <cellStyle name="Normal 3 2 2 3 2 2 2 2 2 2 3 2" xfId="13282"/>
    <cellStyle name="Normal 3 2 2 3 2 2 2 2 2 2 3 2 2" xfId="27660"/>
    <cellStyle name="Normal 3 2 2 3 2 2 2 2 2 2 3 2 2 2" xfId="56394"/>
    <cellStyle name="Normal 3 2 2 3 2 2 2 2 2 2 3 2 3" xfId="42070"/>
    <cellStyle name="Normal 3 2 2 3 2 2 2 2 2 2 3 3" xfId="20497"/>
    <cellStyle name="Normal 3 2 2 3 2 2 2 2 2 2 3 3 2" xfId="49232"/>
    <cellStyle name="Normal 3 2 2 3 2 2 2 2 2 2 3 4" xfId="34908"/>
    <cellStyle name="Normal 3 2 2 3 2 2 2 2 2 2 4" xfId="9695"/>
    <cellStyle name="Normal 3 2 2 3 2 2 2 2 2 2 4 2" xfId="24078"/>
    <cellStyle name="Normal 3 2 2 3 2 2 2 2 2 2 4 2 2" xfId="52813"/>
    <cellStyle name="Normal 3 2 2 3 2 2 2 2 2 2 4 3" xfId="38489"/>
    <cellStyle name="Normal 3 2 2 3 2 2 2 2 2 2 5" xfId="16915"/>
    <cellStyle name="Normal 3 2 2 3 2 2 2 2 2 2 5 2" xfId="45651"/>
    <cellStyle name="Normal 3 2 2 3 2 2 2 2 2 2 6" xfId="31327"/>
    <cellStyle name="Normal 3 2 2 3 2 2 2 2 2 3" xfId="3257"/>
    <cellStyle name="Normal 3 2 2 3 2 2 2 2 2 3 2" xfId="6917"/>
    <cellStyle name="Normal 3 2 2 3 2 2 2 2 2 3 2 2" xfId="14177"/>
    <cellStyle name="Normal 3 2 2 3 2 2 2 2 2 3 2 2 2" xfId="28555"/>
    <cellStyle name="Normal 3 2 2 3 2 2 2 2 2 3 2 2 2 2" xfId="57289"/>
    <cellStyle name="Normal 3 2 2 3 2 2 2 2 2 3 2 2 3" xfId="42965"/>
    <cellStyle name="Normal 3 2 2 3 2 2 2 2 2 3 2 3" xfId="21392"/>
    <cellStyle name="Normal 3 2 2 3 2 2 2 2 2 3 2 3 2" xfId="50127"/>
    <cellStyle name="Normal 3 2 2 3 2 2 2 2 2 3 2 4" xfId="35803"/>
    <cellStyle name="Normal 3 2 2 3 2 2 2 2 2 3 3" xfId="10590"/>
    <cellStyle name="Normal 3 2 2 3 2 2 2 2 2 3 3 2" xfId="24973"/>
    <cellStyle name="Normal 3 2 2 3 2 2 2 2 2 3 3 2 2" xfId="53708"/>
    <cellStyle name="Normal 3 2 2 3 2 2 2 2 2 3 3 3" xfId="39384"/>
    <cellStyle name="Normal 3 2 2 3 2 2 2 2 2 3 4" xfId="17810"/>
    <cellStyle name="Normal 3 2 2 3 2 2 2 2 2 3 4 2" xfId="46546"/>
    <cellStyle name="Normal 3 2 2 3 2 2 2 2 2 3 5" xfId="32222"/>
    <cellStyle name="Normal 3 2 2 3 2 2 2 2 2 4" xfId="5122"/>
    <cellStyle name="Normal 3 2 2 3 2 2 2 2 2 4 2" xfId="12387"/>
    <cellStyle name="Normal 3 2 2 3 2 2 2 2 2 4 2 2" xfId="26765"/>
    <cellStyle name="Normal 3 2 2 3 2 2 2 2 2 4 2 2 2" xfId="55499"/>
    <cellStyle name="Normal 3 2 2 3 2 2 2 2 2 4 2 3" xfId="41175"/>
    <cellStyle name="Normal 3 2 2 3 2 2 2 2 2 4 3" xfId="19602"/>
    <cellStyle name="Normal 3 2 2 3 2 2 2 2 2 4 3 2" xfId="48337"/>
    <cellStyle name="Normal 3 2 2 3 2 2 2 2 2 4 4" xfId="34013"/>
    <cellStyle name="Normal 3 2 2 3 2 2 2 2 2 5" xfId="8794"/>
    <cellStyle name="Normal 3 2 2 3 2 2 2 2 2 5 2" xfId="23183"/>
    <cellStyle name="Normal 3 2 2 3 2 2 2 2 2 5 2 2" xfId="51918"/>
    <cellStyle name="Normal 3 2 2 3 2 2 2 2 2 5 3" xfId="37594"/>
    <cellStyle name="Normal 3 2 2 3 2 2 2 2 2 6" xfId="16020"/>
    <cellStyle name="Normal 3 2 2 3 2 2 2 2 2 6 2" xfId="44756"/>
    <cellStyle name="Normal 3 2 2 3 2 2 2 2 2 7" xfId="30432"/>
    <cellStyle name="Normal 3 2 2 3 2 2 2 2 3" xfId="1914"/>
    <cellStyle name="Normal 3 2 2 3 2 2 2 2 3 2" xfId="3706"/>
    <cellStyle name="Normal 3 2 2 3 2 2 2 2 3 2 2" xfId="7365"/>
    <cellStyle name="Normal 3 2 2 3 2 2 2 2 3 2 2 2" xfId="14625"/>
    <cellStyle name="Normal 3 2 2 3 2 2 2 2 3 2 2 2 2" xfId="29003"/>
    <cellStyle name="Normal 3 2 2 3 2 2 2 2 3 2 2 2 2 2" xfId="57737"/>
    <cellStyle name="Normal 3 2 2 3 2 2 2 2 3 2 2 2 3" xfId="43413"/>
    <cellStyle name="Normal 3 2 2 3 2 2 2 2 3 2 2 3" xfId="21840"/>
    <cellStyle name="Normal 3 2 2 3 2 2 2 2 3 2 2 3 2" xfId="50575"/>
    <cellStyle name="Normal 3 2 2 3 2 2 2 2 3 2 2 4" xfId="36251"/>
    <cellStyle name="Normal 3 2 2 3 2 2 2 2 3 2 3" xfId="11038"/>
    <cellStyle name="Normal 3 2 2 3 2 2 2 2 3 2 3 2" xfId="25421"/>
    <cellStyle name="Normal 3 2 2 3 2 2 2 2 3 2 3 2 2" xfId="54156"/>
    <cellStyle name="Normal 3 2 2 3 2 2 2 2 3 2 3 3" xfId="39832"/>
    <cellStyle name="Normal 3 2 2 3 2 2 2 2 3 2 4" xfId="18258"/>
    <cellStyle name="Normal 3 2 2 3 2 2 2 2 3 2 4 2" xfId="46994"/>
    <cellStyle name="Normal 3 2 2 3 2 2 2 2 3 2 5" xfId="32670"/>
    <cellStyle name="Normal 3 2 2 3 2 2 2 2 3 3" xfId="5575"/>
    <cellStyle name="Normal 3 2 2 3 2 2 2 2 3 3 2" xfId="12835"/>
    <cellStyle name="Normal 3 2 2 3 2 2 2 2 3 3 2 2" xfId="27213"/>
    <cellStyle name="Normal 3 2 2 3 2 2 2 2 3 3 2 2 2" xfId="55947"/>
    <cellStyle name="Normal 3 2 2 3 2 2 2 2 3 3 2 3" xfId="41623"/>
    <cellStyle name="Normal 3 2 2 3 2 2 2 2 3 3 3" xfId="20050"/>
    <cellStyle name="Normal 3 2 2 3 2 2 2 2 3 3 3 2" xfId="48785"/>
    <cellStyle name="Normal 3 2 2 3 2 2 2 2 3 3 4" xfId="34461"/>
    <cellStyle name="Normal 3 2 2 3 2 2 2 2 3 4" xfId="9248"/>
    <cellStyle name="Normal 3 2 2 3 2 2 2 2 3 4 2" xfId="23631"/>
    <cellStyle name="Normal 3 2 2 3 2 2 2 2 3 4 2 2" xfId="52366"/>
    <cellStyle name="Normal 3 2 2 3 2 2 2 2 3 4 3" xfId="38042"/>
    <cellStyle name="Normal 3 2 2 3 2 2 2 2 3 5" xfId="16468"/>
    <cellStyle name="Normal 3 2 2 3 2 2 2 2 3 5 2" xfId="45204"/>
    <cellStyle name="Normal 3 2 2 3 2 2 2 2 3 6" xfId="30880"/>
    <cellStyle name="Normal 3 2 2 3 2 2 2 2 4" xfId="2810"/>
    <cellStyle name="Normal 3 2 2 3 2 2 2 2 4 2" xfId="6470"/>
    <cellStyle name="Normal 3 2 2 3 2 2 2 2 4 2 2" xfId="13730"/>
    <cellStyle name="Normal 3 2 2 3 2 2 2 2 4 2 2 2" xfId="28108"/>
    <cellStyle name="Normal 3 2 2 3 2 2 2 2 4 2 2 2 2" xfId="56842"/>
    <cellStyle name="Normal 3 2 2 3 2 2 2 2 4 2 2 3" xfId="42518"/>
    <cellStyle name="Normal 3 2 2 3 2 2 2 2 4 2 3" xfId="20945"/>
    <cellStyle name="Normal 3 2 2 3 2 2 2 2 4 2 3 2" xfId="49680"/>
    <cellStyle name="Normal 3 2 2 3 2 2 2 2 4 2 4" xfId="35356"/>
    <cellStyle name="Normal 3 2 2 3 2 2 2 2 4 3" xfId="10143"/>
    <cellStyle name="Normal 3 2 2 3 2 2 2 2 4 3 2" xfId="24526"/>
    <cellStyle name="Normal 3 2 2 3 2 2 2 2 4 3 2 2" xfId="53261"/>
    <cellStyle name="Normal 3 2 2 3 2 2 2 2 4 3 3" xfId="38937"/>
    <cellStyle name="Normal 3 2 2 3 2 2 2 2 4 4" xfId="17363"/>
    <cellStyle name="Normal 3 2 2 3 2 2 2 2 4 4 2" xfId="46099"/>
    <cellStyle name="Normal 3 2 2 3 2 2 2 2 4 5" xfId="31775"/>
    <cellStyle name="Normal 3 2 2 3 2 2 2 2 5" xfId="4675"/>
    <cellStyle name="Normal 3 2 2 3 2 2 2 2 5 2" xfId="11940"/>
    <cellStyle name="Normal 3 2 2 3 2 2 2 2 5 2 2" xfId="26318"/>
    <cellStyle name="Normal 3 2 2 3 2 2 2 2 5 2 2 2" xfId="55052"/>
    <cellStyle name="Normal 3 2 2 3 2 2 2 2 5 2 3" xfId="40728"/>
    <cellStyle name="Normal 3 2 2 3 2 2 2 2 5 3" xfId="19155"/>
    <cellStyle name="Normal 3 2 2 3 2 2 2 2 5 3 2" xfId="47890"/>
    <cellStyle name="Normal 3 2 2 3 2 2 2 2 5 4" xfId="33566"/>
    <cellStyle name="Normal 3 2 2 3 2 2 2 2 6" xfId="8347"/>
    <cellStyle name="Normal 3 2 2 3 2 2 2 2 6 2" xfId="22736"/>
    <cellStyle name="Normal 3 2 2 3 2 2 2 2 6 2 2" xfId="51471"/>
    <cellStyle name="Normal 3 2 2 3 2 2 2 2 6 3" xfId="37147"/>
    <cellStyle name="Normal 3 2 2 3 2 2 2 2 7" xfId="15573"/>
    <cellStyle name="Normal 3 2 2 3 2 2 2 2 7 2" xfId="44309"/>
    <cellStyle name="Normal 3 2 2 3 2 2 2 2 8" xfId="29985"/>
    <cellStyle name="Normal 3 2 2 3 2 2 2 3" xfId="1154"/>
    <cellStyle name="Normal 3 2 2 3 2 2 2 3 2" xfId="2137"/>
    <cellStyle name="Normal 3 2 2 3 2 2 2 3 2 2" xfId="3929"/>
    <cellStyle name="Normal 3 2 2 3 2 2 2 3 2 2 2" xfId="7588"/>
    <cellStyle name="Normal 3 2 2 3 2 2 2 3 2 2 2 2" xfId="14848"/>
    <cellStyle name="Normal 3 2 2 3 2 2 2 3 2 2 2 2 2" xfId="29226"/>
    <cellStyle name="Normal 3 2 2 3 2 2 2 3 2 2 2 2 2 2" xfId="57960"/>
    <cellStyle name="Normal 3 2 2 3 2 2 2 3 2 2 2 2 3" xfId="43636"/>
    <cellStyle name="Normal 3 2 2 3 2 2 2 3 2 2 2 3" xfId="22063"/>
    <cellStyle name="Normal 3 2 2 3 2 2 2 3 2 2 2 3 2" xfId="50798"/>
    <cellStyle name="Normal 3 2 2 3 2 2 2 3 2 2 2 4" xfId="36474"/>
    <cellStyle name="Normal 3 2 2 3 2 2 2 3 2 2 3" xfId="11261"/>
    <cellStyle name="Normal 3 2 2 3 2 2 2 3 2 2 3 2" xfId="25644"/>
    <cellStyle name="Normal 3 2 2 3 2 2 2 3 2 2 3 2 2" xfId="54379"/>
    <cellStyle name="Normal 3 2 2 3 2 2 2 3 2 2 3 3" xfId="40055"/>
    <cellStyle name="Normal 3 2 2 3 2 2 2 3 2 2 4" xfId="18481"/>
    <cellStyle name="Normal 3 2 2 3 2 2 2 3 2 2 4 2" xfId="47217"/>
    <cellStyle name="Normal 3 2 2 3 2 2 2 3 2 2 5" xfId="32893"/>
    <cellStyle name="Normal 3 2 2 3 2 2 2 3 2 3" xfId="5798"/>
    <cellStyle name="Normal 3 2 2 3 2 2 2 3 2 3 2" xfId="13058"/>
    <cellStyle name="Normal 3 2 2 3 2 2 2 3 2 3 2 2" xfId="27436"/>
    <cellStyle name="Normal 3 2 2 3 2 2 2 3 2 3 2 2 2" xfId="56170"/>
    <cellStyle name="Normal 3 2 2 3 2 2 2 3 2 3 2 3" xfId="41846"/>
    <cellStyle name="Normal 3 2 2 3 2 2 2 3 2 3 3" xfId="20273"/>
    <cellStyle name="Normal 3 2 2 3 2 2 2 3 2 3 3 2" xfId="49008"/>
    <cellStyle name="Normal 3 2 2 3 2 2 2 3 2 3 4" xfId="34684"/>
    <cellStyle name="Normal 3 2 2 3 2 2 2 3 2 4" xfId="9471"/>
    <cellStyle name="Normal 3 2 2 3 2 2 2 3 2 4 2" xfId="23854"/>
    <cellStyle name="Normal 3 2 2 3 2 2 2 3 2 4 2 2" xfId="52589"/>
    <cellStyle name="Normal 3 2 2 3 2 2 2 3 2 4 3" xfId="38265"/>
    <cellStyle name="Normal 3 2 2 3 2 2 2 3 2 5" xfId="16691"/>
    <cellStyle name="Normal 3 2 2 3 2 2 2 3 2 5 2" xfId="45427"/>
    <cellStyle name="Normal 3 2 2 3 2 2 2 3 2 6" xfId="31103"/>
    <cellStyle name="Normal 3 2 2 3 2 2 2 3 3" xfId="3033"/>
    <cellStyle name="Normal 3 2 2 3 2 2 2 3 3 2" xfId="6693"/>
    <cellStyle name="Normal 3 2 2 3 2 2 2 3 3 2 2" xfId="13953"/>
    <cellStyle name="Normal 3 2 2 3 2 2 2 3 3 2 2 2" xfId="28331"/>
    <cellStyle name="Normal 3 2 2 3 2 2 2 3 3 2 2 2 2" xfId="57065"/>
    <cellStyle name="Normal 3 2 2 3 2 2 2 3 3 2 2 3" xfId="42741"/>
    <cellStyle name="Normal 3 2 2 3 2 2 2 3 3 2 3" xfId="21168"/>
    <cellStyle name="Normal 3 2 2 3 2 2 2 3 3 2 3 2" xfId="49903"/>
    <cellStyle name="Normal 3 2 2 3 2 2 2 3 3 2 4" xfId="35579"/>
    <cellStyle name="Normal 3 2 2 3 2 2 2 3 3 3" xfId="10366"/>
    <cellStyle name="Normal 3 2 2 3 2 2 2 3 3 3 2" xfId="24749"/>
    <cellStyle name="Normal 3 2 2 3 2 2 2 3 3 3 2 2" xfId="53484"/>
    <cellStyle name="Normal 3 2 2 3 2 2 2 3 3 3 3" xfId="39160"/>
    <cellStyle name="Normal 3 2 2 3 2 2 2 3 3 4" xfId="17586"/>
    <cellStyle name="Normal 3 2 2 3 2 2 2 3 3 4 2" xfId="46322"/>
    <cellStyle name="Normal 3 2 2 3 2 2 2 3 3 5" xfId="31998"/>
    <cellStyle name="Normal 3 2 2 3 2 2 2 3 4" xfId="4898"/>
    <cellStyle name="Normal 3 2 2 3 2 2 2 3 4 2" xfId="12163"/>
    <cellStyle name="Normal 3 2 2 3 2 2 2 3 4 2 2" xfId="26541"/>
    <cellStyle name="Normal 3 2 2 3 2 2 2 3 4 2 2 2" xfId="55275"/>
    <cellStyle name="Normal 3 2 2 3 2 2 2 3 4 2 3" xfId="40951"/>
    <cellStyle name="Normal 3 2 2 3 2 2 2 3 4 3" xfId="19378"/>
    <cellStyle name="Normal 3 2 2 3 2 2 2 3 4 3 2" xfId="48113"/>
    <cellStyle name="Normal 3 2 2 3 2 2 2 3 4 4" xfId="33789"/>
    <cellStyle name="Normal 3 2 2 3 2 2 2 3 5" xfId="8570"/>
    <cellStyle name="Normal 3 2 2 3 2 2 2 3 5 2" xfId="22959"/>
    <cellStyle name="Normal 3 2 2 3 2 2 2 3 5 2 2" xfId="51694"/>
    <cellStyle name="Normal 3 2 2 3 2 2 2 3 5 3" xfId="37370"/>
    <cellStyle name="Normal 3 2 2 3 2 2 2 3 6" xfId="15796"/>
    <cellStyle name="Normal 3 2 2 3 2 2 2 3 6 2" xfId="44532"/>
    <cellStyle name="Normal 3 2 2 3 2 2 2 3 7" xfId="30208"/>
    <cellStyle name="Normal 3 2 2 3 2 2 2 4" xfId="1686"/>
    <cellStyle name="Normal 3 2 2 3 2 2 2 4 2" xfId="3482"/>
    <cellStyle name="Normal 3 2 2 3 2 2 2 4 2 2" xfId="7141"/>
    <cellStyle name="Normal 3 2 2 3 2 2 2 4 2 2 2" xfId="14401"/>
    <cellStyle name="Normal 3 2 2 3 2 2 2 4 2 2 2 2" xfId="28779"/>
    <cellStyle name="Normal 3 2 2 3 2 2 2 4 2 2 2 2 2" xfId="57513"/>
    <cellStyle name="Normal 3 2 2 3 2 2 2 4 2 2 2 3" xfId="43189"/>
    <cellStyle name="Normal 3 2 2 3 2 2 2 4 2 2 3" xfId="21616"/>
    <cellStyle name="Normal 3 2 2 3 2 2 2 4 2 2 3 2" xfId="50351"/>
    <cellStyle name="Normal 3 2 2 3 2 2 2 4 2 2 4" xfId="36027"/>
    <cellStyle name="Normal 3 2 2 3 2 2 2 4 2 3" xfId="10814"/>
    <cellStyle name="Normal 3 2 2 3 2 2 2 4 2 3 2" xfId="25197"/>
    <cellStyle name="Normal 3 2 2 3 2 2 2 4 2 3 2 2" xfId="53932"/>
    <cellStyle name="Normal 3 2 2 3 2 2 2 4 2 3 3" xfId="39608"/>
    <cellStyle name="Normal 3 2 2 3 2 2 2 4 2 4" xfId="18034"/>
    <cellStyle name="Normal 3 2 2 3 2 2 2 4 2 4 2" xfId="46770"/>
    <cellStyle name="Normal 3 2 2 3 2 2 2 4 2 5" xfId="32446"/>
    <cellStyle name="Normal 3 2 2 3 2 2 2 4 3" xfId="5351"/>
    <cellStyle name="Normal 3 2 2 3 2 2 2 4 3 2" xfId="12611"/>
    <cellStyle name="Normal 3 2 2 3 2 2 2 4 3 2 2" xfId="26989"/>
    <cellStyle name="Normal 3 2 2 3 2 2 2 4 3 2 2 2" xfId="55723"/>
    <cellStyle name="Normal 3 2 2 3 2 2 2 4 3 2 3" xfId="41399"/>
    <cellStyle name="Normal 3 2 2 3 2 2 2 4 3 3" xfId="19826"/>
    <cellStyle name="Normal 3 2 2 3 2 2 2 4 3 3 2" xfId="48561"/>
    <cellStyle name="Normal 3 2 2 3 2 2 2 4 3 4" xfId="34237"/>
    <cellStyle name="Normal 3 2 2 3 2 2 2 4 4" xfId="9024"/>
    <cellStyle name="Normal 3 2 2 3 2 2 2 4 4 2" xfId="23407"/>
    <cellStyle name="Normal 3 2 2 3 2 2 2 4 4 2 2" xfId="52142"/>
    <cellStyle name="Normal 3 2 2 3 2 2 2 4 4 3" xfId="37818"/>
    <cellStyle name="Normal 3 2 2 3 2 2 2 4 5" xfId="16244"/>
    <cellStyle name="Normal 3 2 2 3 2 2 2 4 5 2" xfId="44980"/>
    <cellStyle name="Normal 3 2 2 3 2 2 2 4 6" xfId="30656"/>
    <cellStyle name="Normal 3 2 2 3 2 2 2 5" xfId="2586"/>
    <cellStyle name="Normal 3 2 2 3 2 2 2 5 2" xfId="6246"/>
    <cellStyle name="Normal 3 2 2 3 2 2 2 5 2 2" xfId="13506"/>
    <cellStyle name="Normal 3 2 2 3 2 2 2 5 2 2 2" xfId="27884"/>
    <cellStyle name="Normal 3 2 2 3 2 2 2 5 2 2 2 2" xfId="56618"/>
    <cellStyle name="Normal 3 2 2 3 2 2 2 5 2 2 3" xfId="42294"/>
    <cellStyle name="Normal 3 2 2 3 2 2 2 5 2 3" xfId="20721"/>
    <cellStyle name="Normal 3 2 2 3 2 2 2 5 2 3 2" xfId="49456"/>
    <cellStyle name="Normal 3 2 2 3 2 2 2 5 2 4" xfId="35132"/>
    <cellStyle name="Normal 3 2 2 3 2 2 2 5 3" xfId="9919"/>
    <cellStyle name="Normal 3 2 2 3 2 2 2 5 3 2" xfId="24302"/>
    <cellStyle name="Normal 3 2 2 3 2 2 2 5 3 2 2" xfId="53037"/>
    <cellStyle name="Normal 3 2 2 3 2 2 2 5 3 3" xfId="38713"/>
    <cellStyle name="Normal 3 2 2 3 2 2 2 5 4" xfId="17139"/>
    <cellStyle name="Normal 3 2 2 3 2 2 2 5 4 2" xfId="45875"/>
    <cellStyle name="Normal 3 2 2 3 2 2 2 5 5" xfId="31551"/>
    <cellStyle name="Normal 3 2 2 3 2 2 2 6" xfId="4449"/>
    <cellStyle name="Normal 3 2 2 3 2 2 2 6 2" xfId="11716"/>
    <cellStyle name="Normal 3 2 2 3 2 2 2 6 2 2" xfId="26094"/>
    <cellStyle name="Normal 3 2 2 3 2 2 2 6 2 2 2" xfId="54828"/>
    <cellStyle name="Normal 3 2 2 3 2 2 2 6 2 3" xfId="40504"/>
    <cellStyle name="Normal 3 2 2 3 2 2 2 6 3" xfId="18931"/>
    <cellStyle name="Normal 3 2 2 3 2 2 2 6 3 2" xfId="47666"/>
    <cellStyle name="Normal 3 2 2 3 2 2 2 6 4" xfId="33342"/>
    <cellStyle name="Normal 3 2 2 3 2 2 2 7" xfId="8120"/>
    <cellStyle name="Normal 3 2 2 3 2 2 2 7 2" xfId="22512"/>
    <cellStyle name="Normal 3 2 2 3 2 2 2 7 2 2" xfId="51247"/>
    <cellStyle name="Normal 3 2 2 3 2 2 2 7 3" xfId="36923"/>
    <cellStyle name="Normal 3 2 2 3 2 2 2 8" xfId="15349"/>
    <cellStyle name="Normal 3 2 2 3 2 2 2 8 2" xfId="44085"/>
    <cellStyle name="Normal 3 2 2 3 2 2 2 9" xfId="29761"/>
    <cellStyle name="Normal 3 2 2 3 2 2 3" xfId="817"/>
    <cellStyle name="Normal 3 2 2 3 2 2 3 2" xfId="1266"/>
    <cellStyle name="Normal 3 2 2 3 2 2 3 2 2" xfId="2249"/>
    <cellStyle name="Normal 3 2 2 3 2 2 3 2 2 2" xfId="4041"/>
    <cellStyle name="Normal 3 2 2 3 2 2 3 2 2 2 2" xfId="7700"/>
    <cellStyle name="Normal 3 2 2 3 2 2 3 2 2 2 2 2" xfId="14960"/>
    <cellStyle name="Normal 3 2 2 3 2 2 3 2 2 2 2 2 2" xfId="29338"/>
    <cellStyle name="Normal 3 2 2 3 2 2 3 2 2 2 2 2 2 2" xfId="58072"/>
    <cellStyle name="Normal 3 2 2 3 2 2 3 2 2 2 2 2 3" xfId="43748"/>
    <cellStyle name="Normal 3 2 2 3 2 2 3 2 2 2 2 3" xfId="22175"/>
    <cellStyle name="Normal 3 2 2 3 2 2 3 2 2 2 2 3 2" xfId="50910"/>
    <cellStyle name="Normal 3 2 2 3 2 2 3 2 2 2 2 4" xfId="36586"/>
    <cellStyle name="Normal 3 2 2 3 2 2 3 2 2 2 3" xfId="11373"/>
    <cellStyle name="Normal 3 2 2 3 2 2 3 2 2 2 3 2" xfId="25756"/>
    <cellStyle name="Normal 3 2 2 3 2 2 3 2 2 2 3 2 2" xfId="54491"/>
    <cellStyle name="Normal 3 2 2 3 2 2 3 2 2 2 3 3" xfId="40167"/>
    <cellStyle name="Normal 3 2 2 3 2 2 3 2 2 2 4" xfId="18593"/>
    <cellStyle name="Normal 3 2 2 3 2 2 3 2 2 2 4 2" xfId="47329"/>
    <cellStyle name="Normal 3 2 2 3 2 2 3 2 2 2 5" xfId="33005"/>
    <cellStyle name="Normal 3 2 2 3 2 2 3 2 2 3" xfId="5910"/>
    <cellStyle name="Normal 3 2 2 3 2 2 3 2 2 3 2" xfId="13170"/>
    <cellStyle name="Normal 3 2 2 3 2 2 3 2 2 3 2 2" xfId="27548"/>
    <cellStyle name="Normal 3 2 2 3 2 2 3 2 2 3 2 2 2" xfId="56282"/>
    <cellStyle name="Normal 3 2 2 3 2 2 3 2 2 3 2 3" xfId="41958"/>
    <cellStyle name="Normal 3 2 2 3 2 2 3 2 2 3 3" xfId="20385"/>
    <cellStyle name="Normal 3 2 2 3 2 2 3 2 2 3 3 2" xfId="49120"/>
    <cellStyle name="Normal 3 2 2 3 2 2 3 2 2 3 4" xfId="34796"/>
    <cellStyle name="Normal 3 2 2 3 2 2 3 2 2 4" xfId="9583"/>
    <cellStyle name="Normal 3 2 2 3 2 2 3 2 2 4 2" xfId="23966"/>
    <cellStyle name="Normal 3 2 2 3 2 2 3 2 2 4 2 2" xfId="52701"/>
    <cellStyle name="Normal 3 2 2 3 2 2 3 2 2 4 3" xfId="38377"/>
    <cellStyle name="Normal 3 2 2 3 2 2 3 2 2 5" xfId="16803"/>
    <cellStyle name="Normal 3 2 2 3 2 2 3 2 2 5 2" xfId="45539"/>
    <cellStyle name="Normal 3 2 2 3 2 2 3 2 2 6" xfId="31215"/>
    <cellStyle name="Normal 3 2 2 3 2 2 3 2 3" xfId="3145"/>
    <cellStyle name="Normal 3 2 2 3 2 2 3 2 3 2" xfId="6805"/>
    <cellStyle name="Normal 3 2 2 3 2 2 3 2 3 2 2" xfId="14065"/>
    <cellStyle name="Normal 3 2 2 3 2 2 3 2 3 2 2 2" xfId="28443"/>
    <cellStyle name="Normal 3 2 2 3 2 2 3 2 3 2 2 2 2" xfId="57177"/>
    <cellStyle name="Normal 3 2 2 3 2 2 3 2 3 2 2 3" xfId="42853"/>
    <cellStyle name="Normal 3 2 2 3 2 2 3 2 3 2 3" xfId="21280"/>
    <cellStyle name="Normal 3 2 2 3 2 2 3 2 3 2 3 2" xfId="50015"/>
    <cellStyle name="Normal 3 2 2 3 2 2 3 2 3 2 4" xfId="35691"/>
    <cellStyle name="Normal 3 2 2 3 2 2 3 2 3 3" xfId="10478"/>
    <cellStyle name="Normal 3 2 2 3 2 2 3 2 3 3 2" xfId="24861"/>
    <cellStyle name="Normal 3 2 2 3 2 2 3 2 3 3 2 2" xfId="53596"/>
    <cellStyle name="Normal 3 2 2 3 2 2 3 2 3 3 3" xfId="39272"/>
    <cellStyle name="Normal 3 2 2 3 2 2 3 2 3 4" xfId="17698"/>
    <cellStyle name="Normal 3 2 2 3 2 2 3 2 3 4 2" xfId="46434"/>
    <cellStyle name="Normal 3 2 2 3 2 2 3 2 3 5" xfId="32110"/>
    <cellStyle name="Normal 3 2 2 3 2 2 3 2 4" xfId="5010"/>
    <cellStyle name="Normal 3 2 2 3 2 2 3 2 4 2" xfId="12275"/>
    <cellStyle name="Normal 3 2 2 3 2 2 3 2 4 2 2" xfId="26653"/>
    <cellStyle name="Normal 3 2 2 3 2 2 3 2 4 2 2 2" xfId="55387"/>
    <cellStyle name="Normal 3 2 2 3 2 2 3 2 4 2 3" xfId="41063"/>
    <cellStyle name="Normal 3 2 2 3 2 2 3 2 4 3" xfId="19490"/>
    <cellStyle name="Normal 3 2 2 3 2 2 3 2 4 3 2" xfId="48225"/>
    <cellStyle name="Normal 3 2 2 3 2 2 3 2 4 4" xfId="33901"/>
    <cellStyle name="Normal 3 2 2 3 2 2 3 2 5" xfId="8682"/>
    <cellStyle name="Normal 3 2 2 3 2 2 3 2 5 2" xfId="23071"/>
    <cellStyle name="Normal 3 2 2 3 2 2 3 2 5 2 2" xfId="51806"/>
    <cellStyle name="Normal 3 2 2 3 2 2 3 2 5 3" xfId="37482"/>
    <cellStyle name="Normal 3 2 2 3 2 2 3 2 6" xfId="15908"/>
    <cellStyle name="Normal 3 2 2 3 2 2 3 2 6 2" xfId="44644"/>
    <cellStyle name="Normal 3 2 2 3 2 2 3 2 7" xfId="30320"/>
    <cellStyle name="Normal 3 2 2 3 2 2 3 3" xfId="1802"/>
    <cellStyle name="Normal 3 2 2 3 2 2 3 3 2" xfId="3594"/>
    <cellStyle name="Normal 3 2 2 3 2 2 3 3 2 2" xfId="7253"/>
    <cellStyle name="Normal 3 2 2 3 2 2 3 3 2 2 2" xfId="14513"/>
    <cellStyle name="Normal 3 2 2 3 2 2 3 3 2 2 2 2" xfId="28891"/>
    <cellStyle name="Normal 3 2 2 3 2 2 3 3 2 2 2 2 2" xfId="57625"/>
    <cellStyle name="Normal 3 2 2 3 2 2 3 3 2 2 2 3" xfId="43301"/>
    <cellStyle name="Normal 3 2 2 3 2 2 3 3 2 2 3" xfId="21728"/>
    <cellStyle name="Normal 3 2 2 3 2 2 3 3 2 2 3 2" xfId="50463"/>
    <cellStyle name="Normal 3 2 2 3 2 2 3 3 2 2 4" xfId="36139"/>
    <cellStyle name="Normal 3 2 2 3 2 2 3 3 2 3" xfId="10926"/>
    <cellStyle name="Normal 3 2 2 3 2 2 3 3 2 3 2" xfId="25309"/>
    <cellStyle name="Normal 3 2 2 3 2 2 3 3 2 3 2 2" xfId="54044"/>
    <cellStyle name="Normal 3 2 2 3 2 2 3 3 2 3 3" xfId="39720"/>
    <cellStyle name="Normal 3 2 2 3 2 2 3 3 2 4" xfId="18146"/>
    <cellStyle name="Normal 3 2 2 3 2 2 3 3 2 4 2" xfId="46882"/>
    <cellStyle name="Normal 3 2 2 3 2 2 3 3 2 5" xfId="32558"/>
    <cellStyle name="Normal 3 2 2 3 2 2 3 3 3" xfId="5463"/>
    <cellStyle name="Normal 3 2 2 3 2 2 3 3 3 2" xfId="12723"/>
    <cellStyle name="Normal 3 2 2 3 2 2 3 3 3 2 2" xfId="27101"/>
    <cellStyle name="Normal 3 2 2 3 2 2 3 3 3 2 2 2" xfId="55835"/>
    <cellStyle name="Normal 3 2 2 3 2 2 3 3 3 2 3" xfId="41511"/>
    <cellStyle name="Normal 3 2 2 3 2 2 3 3 3 3" xfId="19938"/>
    <cellStyle name="Normal 3 2 2 3 2 2 3 3 3 3 2" xfId="48673"/>
    <cellStyle name="Normal 3 2 2 3 2 2 3 3 3 4" xfId="34349"/>
    <cellStyle name="Normal 3 2 2 3 2 2 3 3 4" xfId="9136"/>
    <cellStyle name="Normal 3 2 2 3 2 2 3 3 4 2" xfId="23519"/>
    <cellStyle name="Normal 3 2 2 3 2 2 3 3 4 2 2" xfId="52254"/>
    <cellStyle name="Normal 3 2 2 3 2 2 3 3 4 3" xfId="37930"/>
    <cellStyle name="Normal 3 2 2 3 2 2 3 3 5" xfId="16356"/>
    <cellStyle name="Normal 3 2 2 3 2 2 3 3 5 2" xfId="45092"/>
    <cellStyle name="Normal 3 2 2 3 2 2 3 3 6" xfId="30768"/>
    <cellStyle name="Normal 3 2 2 3 2 2 3 4" xfId="2698"/>
    <cellStyle name="Normal 3 2 2 3 2 2 3 4 2" xfId="6358"/>
    <cellStyle name="Normal 3 2 2 3 2 2 3 4 2 2" xfId="13618"/>
    <cellStyle name="Normal 3 2 2 3 2 2 3 4 2 2 2" xfId="27996"/>
    <cellStyle name="Normal 3 2 2 3 2 2 3 4 2 2 2 2" xfId="56730"/>
    <cellStyle name="Normal 3 2 2 3 2 2 3 4 2 2 3" xfId="42406"/>
    <cellStyle name="Normal 3 2 2 3 2 2 3 4 2 3" xfId="20833"/>
    <cellStyle name="Normal 3 2 2 3 2 2 3 4 2 3 2" xfId="49568"/>
    <cellStyle name="Normal 3 2 2 3 2 2 3 4 2 4" xfId="35244"/>
    <cellStyle name="Normal 3 2 2 3 2 2 3 4 3" xfId="10031"/>
    <cellStyle name="Normal 3 2 2 3 2 2 3 4 3 2" xfId="24414"/>
    <cellStyle name="Normal 3 2 2 3 2 2 3 4 3 2 2" xfId="53149"/>
    <cellStyle name="Normal 3 2 2 3 2 2 3 4 3 3" xfId="38825"/>
    <cellStyle name="Normal 3 2 2 3 2 2 3 4 4" xfId="17251"/>
    <cellStyle name="Normal 3 2 2 3 2 2 3 4 4 2" xfId="45987"/>
    <cellStyle name="Normal 3 2 2 3 2 2 3 4 5" xfId="31663"/>
    <cellStyle name="Normal 3 2 2 3 2 2 3 5" xfId="4562"/>
    <cellStyle name="Normal 3 2 2 3 2 2 3 5 2" xfId="11828"/>
    <cellStyle name="Normal 3 2 2 3 2 2 3 5 2 2" xfId="26206"/>
    <cellStyle name="Normal 3 2 2 3 2 2 3 5 2 2 2" xfId="54940"/>
    <cellStyle name="Normal 3 2 2 3 2 2 3 5 2 3" xfId="40616"/>
    <cellStyle name="Normal 3 2 2 3 2 2 3 5 3" xfId="19043"/>
    <cellStyle name="Normal 3 2 2 3 2 2 3 5 3 2" xfId="47778"/>
    <cellStyle name="Normal 3 2 2 3 2 2 3 5 4" xfId="33454"/>
    <cellStyle name="Normal 3 2 2 3 2 2 3 6" xfId="8235"/>
    <cellStyle name="Normal 3 2 2 3 2 2 3 6 2" xfId="22624"/>
    <cellStyle name="Normal 3 2 2 3 2 2 3 6 2 2" xfId="51359"/>
    <cellStyle name="Normal 3 2 2 3 2 2 3 6 3" xfId="37035"/>
    <cellStyle name="Normal 3 2 2 3 2 2 3 7" xfId="15461"/>
    <cellStyle name="Normal 3 2 2 3 2 2 3 7 2" xfId="44197"/>
    <cellStyle name="Normal 3 2 2 3 2 2 3 8" xfId="29873"/>
    <cellStyle name="Normal 3 2 2 3 2 2 4" xfId="1042"/>
    <cellStyle name="Normal 3 2 2 3 2 2 4 2" xfId="2025"/>
    <cellStyle name="Normal 3 2 2 3 2 2 4 2 2" xfId="3817"/>
    <cellStyle name="Normal 3 2 2 3 2 2 4 2 2 2" xfId="7476"/>
    <cellStyle name="Normal 3 2 2 3 2 2 4 2 2 2 2" xfId="14736"/>
    <cellStyle name="Normal 3 2 2 3 2 2 4 2 2 2 2 2" xfId="29114"/>
    <cellStyle name="Normal 3 2 2 3 2 2 4 2 2 2 2 2 2" xfId="57848"/>
    <cellStyle name="Normal 3 2 2 3 2 2 4 2 2 2 2 3" xfId="43524"/>
    <cellStyle name="Normal 3 2 2 3 2 2 4 2 2 2 3" xfId="21951"/>
    <cellStyle name="Normal 3 2 2 3 2 2 4 2 2 2 3 2" xfId="50686"/>
    <cellStyle name="Normal 3 2 2 3 2 2 4 2 2 2 4" xfId="36362"/>
    <cellStyle name="Normal 3 2 2 3 2 2 4 2 2 3" xfId="11149"/>
    <cellStyle name="Normal 3 2 2 3 2 2 4 2 2 3 2" xfId="25532"/>
    <cellStyle name="Normal 3 2 2 3 2 2 4 2 2 3 2 2" xfId="54267"/>
    <cellStyle name="Normal 3 2 2 3 2 2 4 2 2 3 3" xfId="39943"/>
    <cellStyle name="Normal 3 2 2 3 2 2 4 2 2 4" xfId="18369"/>
    <cellStyle name="Normal 3 2 2 3 2 2 4 2 2 4 2" xfId="47105"/>
    <cellStyle name="Normal 3 2 2 3 2 2 4 2 2 5" xfId="32781"/>
    <cellStyle name="Normal 3 2 2 3 2 2 4 2 3" xfId="5686"/>
    <cellStyle name="Normal 3 2 2 3 2 2 4 2 3 2" xfId="12946"/>
    <cellStyle name="Normal 3 2 2 3 2 2 4 2 3 2 2" xfId="27324"/>
    <cellStyle name="Normal 3 2 2 3 2 2 4 2 3 2 2 2" xfId="56058"/>
    <cellStyle name="Normal 3 2 2 3 2 2 4 2 3 2 3" xfId="41734"/>
    <cellStyle name="Normal 3 2 2 3 2 2 4 2 3 3" xfId="20161"/>
    <cellStyle name="Normal 3 2 2 3 2 2 4 2 3 3 2" xfId="48896"/>
    <cellStyle name="Normal 3 2 2 3 2 2 4 2 3 4" xfId="34572"/>
    <cellStyle name="Normal 3 2 2 3 2 2 4 2 4" xfId="9359"/>
    <cellStyle name="Normal 3 2 2 3 2 2 4 2 4 2" xfId="23742"/>
    <cellStyle name="Normal 3 2 2 3 2 2 4 2 4 2 2" xfId="52477"/>
    <cellStyle name="Normal 3 2 2 3 2 2 4 2 4 3" xfId="38153"/>
    <cellStyle name="Normal 3 2 2 3 2 2 4 2 5" xfId="16579"/>
    <cellStyle name="Normal 3 2 2 3 2 2 4 2 5 2" xfId="45315"/>
    <cellStyle name="Normal 3 2 2 3 2 2 4 2 6" xfId="30991"/>
    <cellStyle name="Normal 3 2 2 3 2 2 4 3" xfId="2921"/>
    <cellStyle name="Normal 3 2 2 3 2 2 4 3 2" xfId="6581"/>
    <cellStyle name="Normal 3 2 2 3 2 2 4 3 2 2" xfId="13841"/>
    <cellStyle name="Normal 3 2 2 3 2 2 4 3 2 2 2" xfId="28219"/>
    <cellStyle name="Normal 3 2 2 3 2 2 4 3 2 2 2 2" xfId="56953"/>
    <cellStyle name="Normal 3 2 2 3 2 2 4 3 2 2 3" xfId="42629"/>
    <cellStyle name="Normal 3 2 2 3 2 2 4 3 2 3" xfId="21056"/>
    <cellStyle name="Normal 3 2 2 3 2 2 4 3 2 3 2" xfId="49791"/>
    <cellStyle name="Normal 3 2 2 3 2 2 4 3 2 4" xfId="35467"/>
    <cellStyle name="Normal 3 2 2 3 2 2 4 3 3" xfId="10254"/>
    <cellStyle name="Normal 3 2 2 3 2 2 4 3 3 2" xfId="24637"/>
    <cellStyle name="Normal 3 2 2 3 2 2 4 3 3 2 2" xfId="53372"/>
    <cellStyle name="Normal 3 2 2 3 2 2 4 3 3 3" xfId="39048"/>
    <cellStyle name="Normal 3 2 2 3 2 2 4 3 4" xfId="17474"/>
    <cellStyle name="Normal 3 2 2 3 2 2 4 3 4 2" xfId="46210"/>
    <cellStyle name="Normal 3 2 2 3 2 2 4 3 5" xfId="31886"/>
    <cellStyle name="Normal 3 2 2 3 2 2 4 4" xfId="4786"/>
    <cellStyle name="Normal 3 2 2 3 2 2 4 4 2" xfId="12051"/>
    <cellStyle name="Normal 3 2 2 3 2 2 4 4 2 2" xfId="26429"/>
    <cellStyle name="Normal 3 2 2 3 2 2 4 4 2 2 2" xfId="55163"/>
    <cellStyle name="Normal 3 2 2 3 2 2 4 4 2 3" xfId="40839"/>
    <cellStyle name="Normal 3 2 2 3 2 2 4 4 3" xfId="19266"/>
    <cellStyle name="Normal 3 2 2 3 2 2 4 4 3 2" xfId="48001"/>
    <cellStyle name="Normal 3 2 2 3 2 2 4 4 4" xfId="33677"/>
    <cellStyle name="Normal 3 2 2 3 2 2 4 5" xfId="8458"/>
    <cellStyle name="Normal 3 2 2 3 2 2 4 5 2" xfId="22847"/>
    <cellStyle name="Normal 3 2 2 3 2 2 4 5 2 2" xfId="51582"/>
    <cellStyle name="Normal 3 2 2 3 2 2 4 5 3" xfId="37258"/>
    <cellStyle name="Normal 3 2 2 3 2 2 4 6" xfId="15684"/>
    <cellStyle name="Normal 3 2 2 3 2 2 4 6 2" xfId="44420"/>
    <cellStyle name="Normal 3 2 2 3 2 2 4 7" xfId="30096"/>
    <cellStyle name="Normal 3 2 2 3 2 2 5" xfId="1566"/>
    <cellStyle name="Normal 3 2 2 3 2 2 5 2" xfId="3370"/>
    <cellStyle name="Normal 3 2 2 3 2 2 5 2 2" xfId="7029"/>
    <cellStyle name="Normal 3 2 2 3 2 2 5 2 2 2" xfId="14289"/>
    <cellStyle name="Normal 3 2 2 3 2 2 5 2 2 2 2" xfId="28667"/>
    <cellStyle name="Normal 3 2 2 3 2 2 5 2 2 2 2 2" xfId="57401"/>
    <cellStyle name="Normal 3 2 2 3 2 2 5 2 2 2 3" xfId="43077"/>
    <cellStyle name="Normal 3 2 2 3 2 2 5 2 2 3" xfId="21504"/>
    <cellStyle name="Normal 3 2 2 3 2 2 5 2 2 3 2" xfId="50239"/>
    <cellStyle name="Normal 3 2 2 3 2 2 5 2 2 4" xfId="35915"/>
    <cellStyle name="Normal 3 2 2 3 2 2 5 2 3" xfId="10702"/>
    <cellStyle name="Normal 3 2 2 3 2 2 5 2 3 2" xfId="25085"/>
    <cellStyle name="Normal 3 2 2 3 2 2 5 2 3 2 2" xfId="53820"/>
    <cellStyle name="Normal 3 2 2 3 2 2 5 2 3 3" xfId="39496"/>
    <cellStyle name="Normal 3 2 2 3 2 2 5 2 4" xfId="17922"/>
    <cellStyle name="Normal 3 2 2 3 2 2 5 2 4 2" xfId="46658"/>
    <cellStyle name="Normal 3 2 2 3 2 2 5 2 5" xfId="32334"/>
    <cellStyle name="Normal 3 2 2 3 2 2 5 3" xfId="5239"/>
    <cellStyle name="Normal 3 2 2 3 2 2 5 3 2" xfId="12499"/>
    <cellStyle name="Normal 3 2 2 3 2 2 5 3 2 2" xfId="26877"/>
    <cellStyle name="Normal 3 2 2 3 2 2 5 3 2 2 2" xfId="55611"/>
    <cellStyle name="Normal 3 2 2 3 2 2 5 3 2 3" xfId="41287"/>
    <cellStyle name="Normal 3 2 2 3 2 2 5 3 3" xfId="19714"/>
    <cellStyle name="Normal 3 2 2 3 2 2 5 3 3 2" xfId="48449"/>
    <cellStyle name="Normal 3 2 2 3 2 2 5 3 4" xfId="34125"/>
    <cellStyle name="Normal 3 2 2 3 2 2 5 4" xfId="8912"/>
    <cellStyle name="Normal 3 2 2 3 2 2 5 4 2" xfId="23295"/>
    <cellStyle name="Normal 3 2 2 3 2 2 5 4 2 2" xfId="52030"/>
    <cellStyle name="Normal 3 2 2 3 2 2 5 4 3" xfId="37706"/>
    <cellStyle name="Normal 3 2 2 3 2 2 5 5" xfId="16132"/>
    <cellStyle name="Normal 3 2 2 3 2 2 5 5 2" xfId="44868"/>
    <cellStyle name="Normal 3 2 2 3 2 2 5 6" xfId="30544"/>
    <cellStyle name="Normal 3 2 2 3 2 2 6" xfId="2474"/>
    <cellStyle name="Normal 3 2 2 3 2 2 6 2" xfId="6134"/>
    <cellStyle name="Normal 3 2 2 3 2 2 6 2 2" xfId="13394"/>
    <cellStyle name="Normal 3 2 2 3 2 2 6 2 2 2" xfId="27772"/>
    <cellStyle name="Normal 3 2 2 3 2 2 6 2 2 2 2" xfId="56506"/>
    <cellStyle name="Normal 3 2 2 3 2 2 6 2 2 3" xfId="42182"/>
    <cellStyle name="Normal 3 2 2 3 2 2 6 2 3" xfId="20609"/>
    <cellStyle name="Normal 3 2 2 3 2 2 6 2 3 2" xfId="49344"/>
    <cellStyle name="Normal 3 2 2 3 2 2 6 2 4" xfId="35020"/>
    <cellStyle name="Normal 3 2 2 3 2 2 6 3" xfId="9807"/>
    <cellStyle name="Normal 3 2 2 3 2 2 6 3 2" xfId="24190"/>
    <cellStyle name="Normal 3 2 2 3 2 2 6 3 2 2" xfId="52925"/>
    <cellStyle name="Normal 3 2 2 3 2 2 6 3 3" xfId="38601"/>
    <cellStyle name="Normal 3 2 2 3 2 2 6 4" xfId="17027"/>
    <cellStyle name="Normal 3 2 2 3 2 2 6 4 2" xfId="45763"/>
    <cellStyle name="Normal 3 2 2 3 2 2 6 5" xfId="31439"/>
    <cellStyle name="Normal 3 2 2 3 2 2 7" xfId="4333"/>
    <cellStyle name="Normal 3 2 2 3 2 2 7 2" xfId="11603"/>
    <cellStyle name="Normal 3 2 2 3 2 2 7 2 2" xfId="25982"/>
    <cellStyle name="Normal 3 2 2 3 2 2 7 2 2 2" xfId="54716"/>
    <cellStyle name="Normal 3 2 2 3 2 2 7 2 3" xfId="40392"/>
    <cellStyle name="Normal 3 2 2 3 2 2 7 3" xfId="18819"/>
    <cellStyle name="Normal 3 2 2 3 2 2 7 3 2" xfId="47554"/>
    <cellStyle name="Normal 3 2 2 3 2 2 7 4" xfId="33230"/>
    <cellStyle name="Normal 3 2 2 3 2 2 8" xfId="8002"/>
    <cellStyle name="Normal 3 2 2 3 2 2 8 2" xfId="22400"/>
    <cellStyle name="Normal 3 2 2 3 2 2 8 2 2" xfId="51135"/>
    <cellStyle name="Normal 3 2 2 3 2 2 8 3" xfId="36811"/>
    <cellStyle name="Normal 3 2 2 3 2 2 9" xfId="15237"/>
    <cellStyle name="Normal 3 2 2 3 2 2 9 2" xfId="43973"/>
    <cellStyle name="Normal 3 2 2 3 2 3" xfId="598"/>
    <cellStyle name="Normal 3 2 2 3 2 3 2" xfId="875"/>
    <cellStyle name="Normal 3 2 2 3 2 3 2 2" xfId="1322"/>
    <cellStyle name="Normal 3 2 2 3 2 3 2 2 2" xfId="2305"/>
    <cellStyle name="Normal 3 2 2 3 2 3 2 2 2 2" xfId="4097"/>
    <cellStyle name="Normal 3 2 2 3 2 3 2 2 2 2 2" xfId="7756"/>
    <cellStyle name="Normal 3 2 2 3 2 3 2 2 2 2 2 2" xfId="15016"/>
    <cellStyle name="Normal 3 2 2 3 2 3 2 2 2 2 2 2 2" xfId="29394"/>
    <cellStyle name="Normal 3 2 2 3 2 3 2 2 2 2 2 2 2 2" xfId="58128"/>
    <cellStyle name="Normal 3 2 2 3 2 3 2 2 2 2 2 2 3" xfId="43804"/>
    <cellStyle name="Normal 3 2 2 3 2 3 2 2 2 2 2 3" xfId="22231"/>
    <cellStyle name="Normal 3 2 2 3 2 3 2 2 2 2 2 3 2" xfId="50966"/>
    <cellStyle name="Normal 3 2 2 3 2 3 2 2 2 2 2 4" xfId="36642"/>
    <cellStyle name="Normal 3 2 2 3 2 3 2 2 2 2 3" xfId="11429"/>
    <cellStyle name="Normal 3 2 2 3 2 3 2 2 2 2 3 2" xfId="25812"/>
    <cellStyle name="Normal 3 2 2 3 2 3 2 2 2 2 3 2 2" xfId="54547"/>
    <cellStyle name="Normal 3 2 2 3 2 3 2 2 2 2 3 3" xfId="40223"/>
    <cellStyle name="Normal 3 2 2 3 2 3 2 2 2 2 4" xfId="18649"/>
    <cellStyle name="Normal 3 2 2 3 2 3 2 2 2 2 4 2" xfId="47385"/>
    <cellStyle name="Normal 3 2 2 3 2 3 2 2 2 2 5" xfId="33061"/>
    <cellStyle name="Normal 3 2 2 3 2 3 2 2 2 3" xfId="5966"/>
    <cellStyle name="Normal 3 2 2 3 2 3 2 2 2 3 2" xfId="13226"/>
    <cellStyle name="Normal 3 2 2 3 2 3 2 2 2 3 2 2" xfId="27604"/>
    <cellStyle name="Normal 3 2 2 3 2 3 2 2 2 3 2 2 2" xfId="56338"/>
    <cellStyle name="Normal 3 2 2 3 2 3 2 2 2 3 2 3" xfId="42014"/>
    <cellStyle name="Normal 3 2 2 3 2 3 2 2 2 3 3" xfId="20441"/>
    <cellStyle name="Normal 3 2 2 3 2 3 2 2 2 3 3 2" xfId="49176"/>
    <cellStyle name="Normal 3 2 2 3 2 3 2 2 2 3 4" xfId="34852"/>
    <cellStyle name="Normal 3 2 2 3 2 3 2 2 2 4" xfId="9639"/>
    <cellStyle name="Normal 3 2 2 3 2 3 2 2 2 4 2" xfId="24022"/>
    <cellStyle name="Normal 3 2 2 3 2 3 2 2 2 4 2 2" xfId="52757"/>
    <cellStyle name="Normal 3 2 2 3 2 3 2 2 2 4 3" xfId="38433"/>
    <cellStyle name="Normal 3 2 2 3 2 3 2 2 2 5" xfId="16859"/>
    <cellStyle name="Normal 3 2 2 3 2 3 2 2 2 5 2" xfId="45595"/>
    <cellStyle name="Normal 3 2 2 3 2 3 2 2 2 6" xfId="31271"/>
    <cellStyle name="Normal 3 2 2 3 2 3 2 2 3" xfId="3201"/>
    <cellStyle name="Normal 3 2 2 3 2 3 2 2 3 2" xfId="6861"/>
    <cellStyle name="Normal 3 2 2 3 2 3 2 2 3 2 2" xfId="14121"/>
    <cellStyle name="Normal 3 2 2 3 2 3 2 2 3 2 2 2" xfId="28499"/>
    <cellStyle name="Normal 3 2 2 3 2 3 2 2 3 2 2 2 2" xfId="57233"/>
    <cellStyle name="Normal 3 2 2 3 2 3 2 2 3 2 2 3" xfId="42909"/>
    <cellStyle name="Normal 3 2 2 3 2 3 2 2 3 2 3" xfId="21336"/>
    <cellStyle name="Normal 3 2 2 3 2 3 2 2 3 2 3 2" xfId="50071"/>
    <cellStyle name="Normal 3 2 2 3 2 3 2 2 3 2 4" xfId="35747"/>
    <cellStyle name="Normal 3 2 2 3 2 3 2 2 3 3" xfId="10534"/>
    <cellStyle name="Normal 3 2 2 3 2 3 2 2 3 3 2" xfId="24917"/>
    <cellStyle name="Normal 3 2 2 3 2 3 2 2 3 3 2 2" xfId="53652"/>
    <cellStyle name="Normal 3 2 2 3 2 3 2 2 3 3 3" xfId="39328"/>
    <cellStyle name="Normal 3 2 2 3 2 3 2 2 3 4" xfId="17754"/>
    <cellStyle name="Normal 3 2 2 3 2 3 2 2 3 4 2" xfId="46490"/>
    <cellStyle name="Normal 3 2 2 3 2 3 2 2 3 5" xfId="32166"/>
    <cellStyle name="Normal 3 2 2 3 2 3 2 2 4" xfId="5066"/>
    <cellStyle name="Normal 3 2 2 3 2 3 2 2 4 2" xfId="12331"/>
    <cellStyle name="Normal 3 2 2 3 2 3 2 2 4 2 2" xfId="26709"/>
    <cellStyle name="Normal 3 2 2 3 2 3 2 2 4 2 2 2" xfId="55443"/>
    <cellStyle name="Normal 3 2 2 3 2 3 2 2 4 2 3" xfId="41119"/>
    <cellStyle name="Normal 3 2 2 3 2 3 2 2 4 3" xfId="19546"/>
    <cellStyle name="Normal 3 2 2 3 2 3 2 2 4 3 2" xfId="48281"/>
    <cellStyle name="Normal 3 2 2 3 2 3 2 2 4 4" xfId="33957"/>
    <cellStyle name="Normal 3 2 2 3 2 3 2 2 5" xfId="8738"/>
    <cellStyle name="Normal 3 2 2 3 2 3 2 2 5 2" xfId="23127"/>
    <cellStyle name="Normal 3 2 2 3 2 3 2 2 5 2 2" xfId="51862"/>
    <cellStyle name="Normal 3 2 2 3 2 3 2 2 5 3" xfId="37538"/>
    <cellStyle name="Normal 3 2 2 3 2 3 2 2 6" xfId="15964"/>
    <cellStyle name="Normal 3 2 2 3 2 3 2 2 6 2" xfId="44700"/>
    <cellStyle name="Normal 3 2 2 3 2 3 2 2 7" xfId="30376"/>
    <cellStyle name="Normal 3 2 2 3 2 3 2 3" xfId="1858"/>
    <cellStyle name="Normal 3 2 2 3 2 3 2 3 2" xfId="3650"/>
    <cellStyle name="Normal 3 2 2 3 2 3 2 3 2 2" xfId="7309"/>
    <cellStyle name="Normal 3 2 2 3 2 3 2 3 2 2 2" xfId="14569"/>
    <cellStyle name="Normal 3 2 2 3 2 3 2 3 2 2 2 2" xfId="28947"/>
    <cellStyle name="Normal 3 2 2 3 2 3 2 3 2 2 2 2 2" xfId="57681"/>
    <cellStyle name="Normal 3 2 2 3 2 3 2 3 2 2 2 3" xfId="43357"/>
    <cellStyle name="Normal 3 2 2 3 2 3 2 3 2 2 3" xfId="21784"/>
    <cellStyle name="Normal 3 2 2 3 2 3 2 3 2 2 3 2" xfId="50519"/>
    <cellStyle name="Normal 3 2 2 3 2 3 2 3 2 2 4" xfId="36195"/>
    <cellStyle name="Normal 3 2 2 3 2 3 2 3 2 3" xfId="10982"/>
    <cellStyle name="Normal 3 2 2 3 2 3 2 3 2 3 2" xfId="25365"/>
    <cellStyle name="Normal 3 2 2 3 2 3 2 3 2 3 2 2" xfId="54100"/>
    <cellStyle name="Normal 3 2 2 3 2 3 2 3 2 3 3" xfId="39776"/>
    <cellStyle name="Normal 3 2 2 3 2 3 2 3 2 4" xfId="18202"/>
    <cellStyle name="Normal 3 2 2 3 2 3 2 3 2 4 2" xfId="46938"/>
    <cellStyle name="Normal 3 2 2 3 2 3 2 3 2 5" xfId="32614"/>
    <cellStyle name="Normal 3 2 2 3 2 3 2 3 3" xfId="5519"/>
    <cellStyle name="Normal 3 2 2 3 2 3 2 3 3 2" xfId="12779"/>
    <cellStyle name="Normal 3 2 2 3 2 3 2 3 3 2 2" xfId="27157"/>
    <cellStyle name="Normal 3 2 2 3 2 3 2 3 3 2 2 2" xfId="55891"/>
    <cellStyle name="Normal 3 2 2 3 2 3 2 3 3 2 3" xfId="41567"/>
    <cellStyle name="Normal 3 2 2 3 2 3 2 3 3 3" xfId="19994"/>
    <cellStyle name="Normal 3 2 2 3 2 3 2 3 3 3 2" xfId="48729"/>
    <cellStyle name="Normal 3 2 2 3 2 3 2 3 3 4" xfId="34405"/>
    <cellStyle name="Normal 3 2 2 3 2 3 2 3 4" xfId="9192"/>
    <cellStyle name="Normal 3 2 2 3 2 3 2 3 4 2" xfId="23575"/>
    <cellStyle name="Normal 3 2 2 3 2 3 2 3 4 2 2" xfId="52310"/>
    <cellStyle name="Normal 3 2 2 3 2 3 2 3 4 3" xfId="37986"/>
    <cellStyle name="Normal 3 2 2 3 2 3 2 3 5" xfId="16412"/>
    <cellStyle name="Normal 3 2 2 3 2 3 2 3 5 2" xfId="45148"/>
    <cellStyle name="Normal 3 2 2 3 2 3 2 3 6" xfId="30824"/>
    <cellStyle name="Normal 3 2 2 3 2 3 2 4" xfId="2754"/>
    <cellStyle name="Normal 3 2 2 3 2 3 2 4 2" xfId="6414"/>
    <cellStyle name="Normal 3 2 2 3 2 3 2 4 2 2" xfId="13674"/>
    <cellStyle name="Normal 3 2 2 3 2 3 2 4 2 2 2" xfId="28052"/>
    <cellStyle name="Normal 3 2 2 3 2 3 2 4 2 2 2 2" xfId="56786"/>
    <cellStyle name="Normal 3 2 2 3 2 3 2 4 2 2 3" xfId="42462"/>
    <cellStyle name="Normal 3 2 2 3 2 3 2 4 2 3" xfId="20889"/>
    <cellStyle name="Normal 3 2 2 3 2 3 2 4 2 3 2" xfId="49624"/>
    <cellStyle name="Normal 3 2 2 3 2 3 2 4 2 4" xfId="35300"/>
    <cellStyle name="Normal 3 2 2 3 2 3 2 4 3" xfId="10087"/>
    <cellStyle name="Normal 3 2 2 3 2 3 2 4 3 2" xfId="24470"/>
    <cellStyle name="Normal 3 2 2 3 2 3 2 4 3 2 2" xfId="53205"/>
    <cellStyle name="Normal 3 2 2 3 2 3 2 4 3 3" xfId="38881"/>
    <cellStyle name="Normal 3 2 2 3 2 3 2 4 4" xfId="17307"/>
    <cellStyle name="Normal 3 2 2 3 2 3 2 4 4 2" xfId="46043"/>
    <cellStyle name="Normal 3 2 2 3 2 3 2 4 5" xfId="31719"/>
    <cellStyle name="Normal 3 2 2 3 2 3 2 5" xfId="4619"/>
    <cellStyle name="Normal 3 2 2 3 2 3 2 5 2" xfId="11884"/>
    <cellStyle name="Normal 3 2 2 3 2 3 2 5 2 2" xfId="26262"/>
    <cellStyle name="Normal 3 2 2 3 2 3 2 5 2 2 2" xfId="54996"/>
    <cellStyle name="Normal 3 2 2 3 2 3 2 5 2 3" xfId="40672"/>
    <cellStyle name="Normal 3 2 2 3 2 3 2 5 3" xfId="19099"/>
    <cellStyle name="Normal 3 2 2 3 2 3 2 5 3 2" xfId="47834"/>
    <cellStyle name="Normal 3 2 2 3 2 3 2 5 4" xfId="33510"/>
    <cellStyle name="Normal 3 2 2 3 2 3 2 6" xfId="8291"/>
    <cellStyle name="Normal 3 2 2 3 2 3 2 6 2" xfId="22680"/>
    <cellStyle name="Normal 3 2 2 3 2 3 2 6 2 2" xfId="51415"/>
    <cellStyle name="Normal 3 2 2 3 2 3 2 6 3" xfId="37091"/>
    <cellStyle name="Normal 3 2 2 3 2 3 2 7" xfId="15517"/>
    <cellStyle name="Normal 3 2 2 3 2 3 2 7 2" xfId="44253"/>
    <cellStyle name="Normal 3 2 2 3 2 3 2 8" xfId="29929"/>
    <cellStyle name="Normal 3 2 2 3 2 3 3" xfId="1098"/>
    <cellStyle name="Normal 3 2 2 3 2 3 3 2" xfId="2081"/>
    <cellStyle name="Normal 3 2 2 3 2 3 3 2 2" xfId="3873"/>
    <cellStyle name="Normal 3 2 2 3 2 3 3 2 2 2" xfId="7532"/>
    <cellStyle name="Normal 3 2 2 3 2 3 3 2 2 2 2" xfId="14792"/>
    <cellStyle name="Normal 3 2 2 3 2 3 3 2 2 2 2 2" xfId="29170"/>
    <cellStyle name="Normal 3 2 2 3 2 3 3 2 2 2 2 2 2" xfId="57904"/>
    <cellStyle name="Normal 3 2 2 3 2 3 3 2 2 2 2 3" xfId="43580"/>
    <cellStyle name="Normal 3 2 2 3 2 3 3 2 2 2 3" xfId="22007"/>
    <cellStyle name="Normal 3 2 2 3 2 3 3 2 2 2 3 2" xfId="50742"/>
    <cellStyle name="Normal 3 2 2 3 2 3 3 2 2 2 4" xfId="36418"/>
    <cellStyle name="Normal 3 2 2 3 2 3 3 2 2 3" xfId="11205"/>
    <cellStyle name="Normal 3 2 2 3 2 3 3 2 2 3 2" xfId="25588"/>
    <cellStyle name="Normal 3 2 2 3 2 3 3 2 2 3 2 2" xfId="54323"/>
    <cellStyle name="Normal 3 2 2 3 2 3 3 2 2 3 3" xfId="39999"/>
    <cellStyle name="Normal 3 2 2 3 2 3 3 2 2 4" xfId="18425"/>
    <cellStyle name="Normal 3 2 2 3 2 3 3 2 2 4 2" xfId="47161"/>
    <cellStyle name="Normal 3 2 2 3 2 3 3 2 2 5" xfId="32837"/>
    <cellStyle name="Normal 3 2 2 3 2 3 3 2 3" xfId="5742"/>
    <cellStyle name="Normal 3 2 2 3 2 3 3 2 3 2" xfId="13002"/>
    <cellStyle name="Normal 3 2 2 3 2 3 3 2 3 2 2" xfId="27380"/>
    <cellStyle name="Normal 3 2 2 3 2 3 3 2 3 2 2 2" xfId="56114"/>
    <cellStyle name="Normal 3 2 2 3 2 3 3 2 3 2 3" xfId="41790"/>
    <cellStyle name="Normal 3 2 2 3 2 3 3 2 3 3" xfId="20217"/>
    <cellStyle name="Normal 3 2 2 3 2 3 3 2 3 3 2" xfId="48952"/>
    <cellStyle name="Normal 3 2 2 3 2 3 3 2 3 4" xfId="34628"/>
    <cellStyle name="Normal 3 2 2 3 2 3 3 2 4" xfId="9415"/>
    <cellStyle name="Normal 3 2 2 3 2 3 3 2 4 2" xfId="23798"/>
    <cellStyle name="Normal 3 2 2 3 2 3 3 2 4 2 2" xfId="52533"/>
    <cellStyle name="Normal 3 2 2 3 2 3 3 2 4 3" xfId="38209"/>
    <cellStyle name="Normal 3 2 2 3 2 3 3 2 5" xfId="16635"/>
    <cellStyle name="Normal 3 2 2 3 2 3 3 2 5 2" xfId="45371"/>
    <cellStyle name="Normal 3 2 2 3 2 3 3 2 6" xfId="31047"/>
    <cellStyle name="Normal 3 2 2 3 2 3 3 3" xfId="2977"/>
    <cellStyle name="Normal 3 2 2 3 2 3 3 3 2" xfId="6637"/>
    <cellStyle name="Normal 3 2 2 3 2 3 3 3 2 2" xfId="13897"/>
    <cellStyle name="Normal 3 2 2 3 2 3 3 3 2 2 2" xfId="28275"/>
    <cellStyle name="Normal 3 2 2 3 2 3 3 3 2 2 2 2" xfId="57009"/>
    <cellStyle name="Normal 3 2 2 3 2 3 3 3 2 2 3" xfId="42685"/>
    <cellStyle name="Normal 3 2 2 3 2 3 3 3 2 3" xfId="21112"/>
    <cellStyle name="Normal 3 2 2 3 2 3 3 3 2 3 2" xfId="49847"/>
    <cellStyle name="Normal 3 2 2 3 2 3 3 3 2 4" xfId="35523"/>
    <cellStyle name="Normal 3 2 2 3 2 3 3 3 3" xfId="10310"/>
    <cellStyle name="Normal 3 2 2 3 2 3 3 3 3 2" xfId="24693"/>
    <cellStyle name="Normal 3 2 2 3 2 3 3 3 3 2 2" xfId="53428"/>
    <cellStyle name="Normal 3 2 2 3 2 3 3 3 3 3" xfId="39104"/>
    <cellStyle name="Normal 3 2 2 3 2 3 3 3 4" xfId="17530"/>
    <cellStyle name="Normal 3 2 2 3 2 3 3 3 4 2" xfId="46266"/>
    <cellStyle name="Normal 3 2 2 3 2 3 3 3 5" xfId="31942"/>
    <cellStyle name="Normal 3 2 2 3 2 3 3 4" xfId="4842"/>
    <cellStyle name="Normal 3 2 2 3 2 3 3 4 2" xfId="12107"/>
    <cellStyle name="Normal 3 2 2 3 2 3 3 4 2 2" xfId="26485"/>
    <cellStyle name="Normal 3 2 2 3 2 3 3 4 2 2 2" xfId="55219"/>
    <cellStyle name="Normal 3 2 2 3 2 3 3 4 2 3" xfId="40895"/>
    <cellStyle name="Normal 3 2 2 3 2 3 3 4 3" xfId="19322"/>
    <cellStyle name="Normal 3 2 2 3 2 3 3 4 3 2" xfId="48057"/>
    <cellStyle name="Normal 3 2 2 3 2 3 3 4 4" xfId="33733"/>
    <cellStyle name="Normal 3 2 2 3 2 3 3 5" xfId="8514"/>
    <cellStyle name="Normal 3 2 2 3 2 3 3 5 2" xfId="22903"/>
    <cellStyle name="Normal 3 2 2 3 2 3 3 5 2 2" xfId="51638"/>
    <cellStyle name="Normal 3 2 2 3 2 3 3 5 3" xfId="37314"/>
    <cellStyle name="Normal 3 2 2 3 2 3 3 6" xfId="15740"/>
    <cellStyle name="Normal 3 2 2 3 2 3 3 6 2" xfId="44476"/>
    <cellStyle name="Normal 3 2 2 3 2 3 3 7" xfId="30152"/>
    <cellStyle name="Normal 3 2 2 3 2 3 4" xfId="1630"/>
    <cellStyle name="Normal 3 2 2 3 2 3 4 2" xfId="3426"/>
    <cellStyle name="Normal 3 2 2 3 2 3 4 2 2" xfId="7085"/>
    <cellStyle name="Normal 3 2 2 3 2 3 4 2 2 2" xfId="14345"/>
    <cellStyle name="Normal 3 2 2 3 2 3 4 2 2 2 2" xfId="28723"/>
    <cellStyle name="Normal 3 2 2 3 2 3 4 2 2 2 2 2" xfId="57457"/>
    <cellStyle name="Normal 3 2 2 3 2 3 4 2 2 2 3" xfId="43133"/>
    <cellStyle name="Normal 3 2 2 3 2 3 4 2 2 3" xfId="21560"/>
    <cellStyle name="Normal 3 2 2 3 2 3 4 2 2 3 2" xfId="50295"/>
    <cellStyle name="Normal 3 2 2 3 2 3 4 2 2 4" xfId="35971"/>
    <cellStyle name="Normal 3 2 2 3 2 3 4 2 3" xfId="10758"/>
    <cellStyle name="Normal 3 2 2 3 2 3 4 2 3 2" xfId="25141"/>
    <cellStyle name="Normal 3 2 2 3 2 3 4 2 3 2 2" xfId="53876"/>
    <cellStyle name="Normal 3 2 2 3 2 3 4 2 3 3" xfId="39552"/>
    <cellStyle name="Normal 3 2 2 3 2 3 4 2 4" xfId="17978"/>
    <cellStyle name="Normal 3 2 2 3 2 3 4 2 4 2" xfId="46714"/>
    <cellStyle name="Normal 3 2 2 3 2 3 4 2 5" xfId="32390"/>
    <cellStyle name="Normal 3 2 2 3 2 3 4 3" xfId="5295"/>
    <cellStyle name="Normal 3 2 2 3 2 3 4 3 2" xfId="12555"/>
    <cellStyle name="Normal 3 2 2 3 2 3 4 3 2 2" xfId="26933"/>
    <cellStyle name="Normal 3 2 2 3 2 3 4 3 2 2 2" xfId="55667"/>
    <cellStyle name="Normal 3 2 2 3 2 3 4 3 2 3" xfId="41343"/>
    <cellStyle name="Normal 3 2 2 3 2 3 4 3 3" xfId="19770"/>
    <cellStyle name="Normal 3 2 2 3 2 3 4 3 3 2" xfId="48505"/>
    <cellStyle name="Normal 3 2 2 3 2 3 4 3 4" xfId="34181"/>
    <cellStyle name="Normal 3 2 2 3 2 3 4 4" xfId="8968"/>
    <cellStyle name="Normal 3 2 2 3 2 3 4 4 2" xfId="23351"/>
    <cellStyle name="Normal 3 2 2 3 2 3 4 4 2 2" xfId="52086"/>
    <cellStyle name="Normal 3 2 2 3 2 3 4 4 3" xfId="37762"/>
    <cellStyle name="Normal 3 2 2 3 2 3 4 5" xfId="16188"/>
    <cellStyle name="Normal 3 2 2 3 2 3 4 5 2" xfId="44924"/>
    <cellStyle name="Normal 3 2 2 3 2 3 4 6" xfId="30600"/>
    <cellStyle name="Normal 3 2 2 3 2 3 5" xfId="2530"/>
    <cellStyle name="Normal 3 2 2 3 2 3 5 2" xfId="6190"/>
    <cellStyle name="Normal 3 2 2 3 2 3 5 2 2" xfId="13450"/>
    <cellStyle name="Normal 3 2 2 3 2 3 5 2 2 2" xfId="27828"/>
    <cellStyle name="Normal 3 2 2 3 2 3 5 2 2 2 2" xfId="56562"/>
    <cellStyle name="Normal 3 2 2 3 2 3 5 2 2 3" xfId="42238"/>
    <cellStyle name="Normal 3 2 2 3 2 3 5 2 3" xfId="20665"/>
    <cellStyle name="Normal 3 2 2 3 2 3 5 2 3 2" xfId="49400"/>
    <cellStyle name="Normal 3 2 2 3 2 3 5 2 4" xfId="35076"/>
    <cellStyle name="Normal 3 2 2 3 2 3 5 3" xfId="9863"/>
    <cellStyle name="Normal 3 2 2 3 2 3 5 3 2" xfId="24246"/>
    <cellStyle name="Normal 3 2 2 3 2 3 5 3 2 2" xfId="52981"/>
    <cellStyle name="Normal 3 2 2 3 2 3 5 3 3" xfId="38657"/>
    <cellStyle name="Normal 3 2 2 3 2 3 5 4" xfId="17083"/>
    <cellStyle name="Normal 3 2 2 3 2 3 5 4 2" xfId="45819"/>
    <cellStyle name="Normal 3 2 2 3 2 3 5 5" xfId="31495"/>
    <cellStyle name="Normal 3 2 2 3 2 3 6" xfId="4393"/>
    <cellStyle name="Normal 3 2 2 3 2 3 6 2" xfId="11660"/>
    <cellStyle name="Normal 3 2 2 3 2 3 6 2 2" xfId="26038"/>
    <cellStyle name="Normal 3 2 2 3 2 3 6 2 2 2" xfId="54772"/>
    <cellStyle name="Normal 3 2 2 3 2 3 6 2 3" xfId="40448"/>
    <cellStyle name="Normal 3 2 2 3 2 3 6 3" xfId="18875"/>
    <cellStyle name="Normal 3 2 2 3 2 3 6 3 2" xfId="47610"/>
    <cellStyle name="Normal 3 2 2 3 2 3 6 4" xfId="33286"/>
    <cellStyle name="Normal 3 2 2 3 2 3 7" xfId="8064"/>
    <cellStyle name="Normal 3 2 2 3 2 3 7 2" xfId="22456"/>
    <cellStyle name="Normal 3 2 2 3 2 3 7 2 2" xfId="51191"/>
    <cellStyle name="Normal 3 2 2 3 2 3 7 3" xfId="36867"/>
    <cellStyle name="Normal 3 2 2 3 2 3 8" xfId="15293"/>
    <cellStyle name="Normal 3 2 2 3 2 3 8 2" xfId="44029"/>
    <cellStyle name="Normal 3 2 2 3 2 3 9" xfId="29705"/>
    <cellStyle name="Normal 3 2 2 3 2 4" xfId="760"/>
    <cellStyle name="Normal 3 2 2 3 2 4 2" xfId="1210"/>
    <cellStyle name="Normal 3 2 2 3 2 4 2 2" xfId="2193"/>
    <cellStyle name="Normal 3 2 2 3 2 4 2 2 2" xfId="3985"/>
    <cellStyle name="Normal 3 2 2 3 2 4 2 2 2 2" xfId="7644"/>
    <cellStyle name="Normal 3 2 2 3 2 4 2 2 2 2 2" xfId="14904"/>
    <cellStyle name="Normal 3 2 2 3 2 4 2 2 2 2 2 2" xfId="29282"/>
    <cellStyle name="Normal 3 2 2 3 2 4 2 2 2 2 2 2 2" xfId="58016"/>
    <cellStyle name="Normal 3 2 2 3 2 4 2 2 2 2 2 3" xfId="43692"/>
    <cellStyle name="Normal 3 2 2 3 2 4 2 2 2 2 3" xfId="22119"/>
    <cellStyle name="Normal 3 2 2 3 2 4 2 2 2 2 3 2" xfId="50854"/>
    <cellStyle name="Normal 3 2 2 3 2 4 2 2 2 2 4" xfId="36530"/>
    <cellStyle name="Normal 3 2 2 3 2 4 2 2 2 3" xfId="11317"/>
    <cellStyle name="Normal 3 2 2 3 2 4 2 2 2 3 2" xfId="25700"/>
    <cellStyle name="Normal 3 2 2 3 2 4 2 2 2 3 2 2" xfId="54435"/>
    <cellStyle name="Normal 3 2 2 3 2 4 2 2 2 3 3" xfId="40111"/>
    <cellStyle name="Normal 3 2 2 3 2 4 2 2 2 4" xfId="18537"/>
    <cellStyle name="Normal 3 2 2 3 2 4 2 2 2 4 2" xfId="47273"/>
    <cellStyle name="Normal 3 2 2 3 2 4 2 2 2 5" xfId="32949"/>
    <cellStyle name="Normal 3 2 2 3 2 4 2 2 3" xfId="5854"/>
    <cellStyle name="Normal 3 2 2 3 2 4 2 2 3 2" xfId="13114"/>
    <cellStyle name="Normal 3 2 2 3 2 4 2 2 3 2 2" xfId="27492"/>
    <cellStyle name="Normal 3 2 2 3 2 4 2 2 3 2 2 2" xfId="56226"/>
    <cellStyle name="Normal 3 2 2 3 2 4 2 2 3 2 3" xfId="41902"/>
    <cellStyle name="Normal 3 2 2 3 2 4 2 2 3 3" xfId="20329"/>
    <cellStyle name="Normal 3 2 2 3 2 4 2 2 3 3 2" xfId="49064"/>
    <cellStyle name="Normal 3 2 2 3 2 4 2 2 3 4" xfId="34740"/>
    <cellStyle name="Normal 3 2 2 3 2 4 2 2 4" xfId="9527"/>
    <cellStyle name="Normal 3 2 2 3 2 4 2 2 4 2" xfId="23910"/>
    <cellStyle name="Normal 3 2 2 3 2 4 2 2 4 2 2" xfId="52645"/>
    <cellStyle name="Normal 3 2 2 3 2 4 2 2 4 3" xfId="38321"/>
    <cellStyle name="Normal 3 2 2 3 2 4 2 2 5" xfId="16747"/>
    <cellStyle name="Normal 3 2 2 3 2 4 2 2 5 2" xfId="45483"/>
    <cellStyle name="Normal 3 2 2 3 2 4 2 2 6" xfId="31159"/>
    <cellStyle name="Normal 3 2 2 3 2 4 2 3" xfId="3089"/>
    <cellStyle name="Normal 3 2 2 3 2 4 2 3 2" xfId="6749"/>
    <cellStyle name="Normal 3 2 2 3 2 4 2 3 2 2" xfId="14009"/>
    <cellStyle name="Normal 3 2 2 3 2 4 2 3 2 2 2" xfId="28387"/>
    <cellStyle name="Normal 3 2 2 3 2 4 2 3 2 2 2 2" xfId="57121"/>
    <cellStyle name="Normal 3 2 2 3 2 4 2 3 2 2 3" xfId="42797"/>
    <cellStyle name="Normal 3 2 2 3 2 4 2 3 2 3" xfId="21224"/>
    <cellStyle name="Normal 3 2 2 3 2 4 2 3 2 3 2" xfId="49959"/>
    <cellStyle name="Normal 3 2 2 3 2 4 2 3 2 4" xfId="35635"/>
    <cellStyle name="Normal 3 2 2 3 2 4 2 3 3" xfId="10422"/>
    <cellStyle name="Normal 3 2 2 3 2 4 2 3 3 2" xfId="24805"/>
    <cellStyle name="Normal 3 2 2 3 2 4 2 3 3 2 2" xfId="53540"/>
    <cellStyle name="Normal 3 2 2 3 2 4 2 3 3 3" xfId="39216"/>
    <cellStyle name="Normal 3 2 2 3 2 4 2 3 4" xfId="17642"/>
    <cellStyle name="Normal 3 2 2 3 2 4 2 3 4 2" xfId="46378"/>
    <cellStyle name="Normal 3 2 2 3 2 4 2 3 5" xfId="32054"/>
    <cellStyle name="Normal 3 2 2 3 2 4 2 4" xfId="4954"/>
    <cellStyle name="Normal 3 2 2 3 2 4 2 4 2" xfId="12219"/>
    <cellStyle name="Normal 3 2 2 3 2 4 2 4 2 2" xfId="26597"/>
    <cellStyle name="Normal 3 2 2 3 2 4 2 4 2 2 2" xfId="55331"/>
    <cellStyle name="Normal 3 2 2 3 2 4 2 4 2 3" xfId="41007"/>
    <cellStyle name="Normal 3 2 2 3 2 4 2 4 3" xfId="19434"/>
    <cellStyle name="Normal 3 2 2 3 2 4 2 4 3 2" xfId="48169"/>
    <cellStyle name="Normal 3 2 2 3 2 4 2 4 4" xfId="33845"/>
    <cellStyle name="Normal 3 2 2 3 2 4 2 5" xfId="8626"/>
    <cellStyle name="Normal 3 2 2 3 2 4 2 5 2" xfId="23015"/>
    <cellStyle name="Normal 3 2 2 3 2 4 2 5 2 2" xfId="51750"/>
    <cellStyle name="Normal 3 2 2 3 2 4 2 5 3" xfId="37426"/>
    <cellStyle name="Normal 3 2 2 3 2 4 2 6" xfId="15852"/>
    <cellStyle name="Normal 3 2 2 3 2 4 2 6 2" xfId="44588"/>
    <cellStyle name="Normal 3 2 2 3 2 4 2 7" xfId="30264"/>
    <cellStyle name="Normal 3 2 2 3 2 4 3" xfId="1746"/>
    <cellStyle name="Normal 3 2 2 3 2 4 3 2" xfId="3538"/>
    <cellStyle name="Normal 3 2 2 3 2 4 3 2 2" xfId="7197"/>
    <cellStyle name="Normal 3 2 2 3 2 4 3 2 2 2" xfId="14457"/>
    <cellStyle name="Normal 3 2 2 3 2 4 3 2 2 2 2" xfId="28835"/>
    <cellStyle name="Normal 3 2 2 3 2 4 3 2 2 2 2 2" xfId="57569"/>
    <cellStyle name="Normal 3 2 2 3 2 4 3 2 2 2 3" xfId="43245"/>
    <cellStyle name="Normal 3 2 2 3 2 4 3 2 2 3" xfId="21672"/>
    <cellStyle name="Normal 3 2 2 3 2 4 3 2 2 3 2" xfId="50407"/>
    <cellStyle name="Normal 3 2 2 3 2 4 3 2 2 4" xfId="36083"/>
    <cellStyle name="Normal 3 2 2 3 2 4 3 2 3" xfId="10870"/>
    <cellStyle name="Normal 3 2 2 3 2 4 3 2 3 2" xfId="25253"/>
    <cellStyle name="Normal 3 2 2 3 2 4 3 2 3 2 2" xfId="53988"/>
    <cellStyle name="Normal 3 2 2 3 2 4 3 2 3 3" xfId="39664"/>
    <cellStyle name="Normal 3 2 2 3 2 4 3 2 4" xfId="18090"/>
    <cellStyle name="Normal 3 2 2 3 2 4 3 2 4 2" xfId="46826"/>
    <cellStyle name="Normal 3 2 2 3 2 4 3 2 5" xfId="32502"/>
    <cellStyle name="Normal 3 2 2 3 2 4 3 3" xfId="5407"/>
    <cellStyle name="Normal 3 2 2 3 2 4 3 3 2" xfId="12667"/>
    <cellStyle name="Normal 3 2 2 3 2 4 3 3 2 2" xfId="27045"/>
    <cellStyle name="Normal 3 2 2 3 2 4 3 3 2 2 2" xfId="55779"/>
    <cellStyle name="Normal 3 2 2 3 2 4 3 3 2 3" xfId="41455"/>
    <cellStyle name="Normal 3 2 2 3 2 4 3 3 3" xfId="19882"/>
    <cellStyle name="Normal 3 2 2 3 2 4 3 3 3 2" xfId="48617"/>
    <cellStyle name="Normal 3 2 2 3 2 4 3 3 4" xfId="34293"/>
    <cellStyle name="Normal 3 2 2 3 2 4 3 4" xfId="9080"/>
    <cellStyle name="Normal 3 2 2 3 2 4 3 4 2" xfId="23463"/>
    <cellStyle name="Normal 3 2 2 3 2 4 3 4 2 2" xfId="52198"/>
    <cellStyle name="Normal 3 2 2 3 2 4 3 4 3" xfId="37874"/>
    <cellStyle name="Normal 3 2 2 3 2 4 3 5" xfId="16300"/>
    <cellStyle name="Normal 3 2 2 3 2 4 3 5 2" xfId="45036"/>
    <cellStyle name="Normal 3 2 2 3 2 4 3 6" xfId="30712"/>
    <cellStyle name="Normal 3 2 2 3 2 4 4" xfId="2642"/>
    <cellStyle name="Normal 3 2 2 3 2 4 4 2" xfId="6302"/>
    <cellStyle name="Normal 3 2 2 3 2 4 4 2 2" xfId="13562"/>
    <cellStyle name="Normal 3 2 2 3 2 4 4 2 2 2" xfId="27940"/>
    <cellStyle name="Normal 3 2 2 3 2 4 4 2 2 2 2" xfId="56674"/>
    <cellStyle name="Normal 3 2 2 3 2 4 4 2 2 3" xfId="42350"/>
    <cellStyle name="Normal 3 2 2 3 2 4 4 2 3" xfId="20777"/>
    <cellStyle name="Normal 3 2 2 3 2 4 4 2 3 2" xfId="49512"/>
    <cellStyle name="Normal 3 2 2 3 2 4 4 2 4" xfId="35188"/>
    <cellStyle name="Normal 3 2 2 3 2 4 4 3" xfId="9975"/>
    <cellStyle name="Normal 3 2 2 3 2 4 4 3 2" xfId="24358"/>
    <cellStyle name="Normal 3 2 2 3 2 4 4 3 2 2" xfId="53093"/>
    <cellStyle name="Normal 3 2 2 3 2 4 4 3 3" xfId="38769"/>
    <cellStyle name="Normal 3 2 2 3 2 4 4 4" xfId="17195"/>
    <cellStyle name="Normal 3 2 2 3 2 4 4 4 2" xfId="45931"/>
    <cellStyle name="Normal 3 2 2 3 2 4 4 5" xfId="31607"/>
    <cellStyle name="Normal 3 2 2 3 2 4 5" xfId="4506"/>
    <cellStyle name="Normal 3 2 2 3 2 4 5 2" xfId="11772"/>
    <cellStyle name="Normal 3 2 2 3 2 4 5 2 2" xfId="26150"/>
    <cellStyle name="Normal 3 2 2 3 2 4 5 2 2 2" xfId="54884"/>
    <cellStyle name="Normal 3 2 2 3 2 4 5 2 3" xfId="40560"/>
    <cellStyle name="Normal 3 2 2 3 2 4 5 3" xfId="18987"/>
    <cellStyle name="Normal 3 2 2 3 2 4 5 3 2" xfId="47722"/>
    <cellStyle name="Normal 3 2 2 3 2 4 5 4" xfId="33398"/>
    <cellStyle name="Normal 3 2 2 3 2 4 6" xfId="8179"/>
    <cellStyle name="Normal 3 2 2 3 2 4 6 2" xfId="22568"/>
    <cellStyle name="Normal 3 2 2 3 2 4 6 2 2" xfId="51303"/>
    <cellStyle name="Normal 3 2 2 3 2 4 6 3" xfId="36979"/>
    <cellStyle name="Normal 3 2 2 3 2 4 7" xfId="15405"/>
    <cellStyle name="Normal 3 2 2 3 2 4 7 2" xfId="44141"/>
    <cellStyle name="Normal 3 2 2 3 2 4 8" xfId="29817"/>
    <cellStyle name="Normal 3 2 2 3 2 5" xfId="986"/>
    <cellStyle name="Normal 3 2 2 3 2 5 2" xfId="1969"/>
    <cellStyle name="Normal 3 2 2 3 2 5 2 2" xfId="3761"/>
    <cellStyle name="Normal 3 2 2 3 2 5 2 2 2" xfId="7420"/>
    <cellStyle name="Normal 3 2 2 3 2 5 2 2 2 2" xfId="14680"/>
    <cellStyle name="Normal 3 2 2 3 2 5 2 2 2 2 2" xfId="29058"/>
    <cellStyle name="Normal 3 2 2 3 2 5 2 2 2 2 2 2" xfId="57792"/>
    <cellStyle name="Normal 3 2 2 3 2 5 2 2 2 2 3" xfId="43468"/>
    <cellStyle name="Normal 3 2 2 3 2 5 2 2 2 3" xfId="21895"/>
    <cellStyle name="Normal 3 2 2 3 2 5 2 2 2 3 2" xfId="50630"/>
    <cellStyle name="Normal 3 2 2 3 2 5 2 2 2 4" xfId="36306"/>
    <cellStyle name="Normal 3 2 2 3 2 5 2 2 3" xfId="11093"/>
    <cellStyle name="Normal 3 2 2 3 2 5 2 2 3 2" xfId="25476"/>
    <cellStyle name="Normal 3 2 2 3 2 5 2 2 3 2 2" xfId="54211"/>
    <cellStyle name="Normal 3 2 2 3 2 5 2 2 3 3" xfId="39887"/>
    <cellStyle name="Normal 3 2 2 3 2 5 2 2 4" xfId="18313"/>
    <cellStyle name="Normal 3 2 2 3 2 5 2 2 4 2" xfId="47049"/>
    <cellStyle name="Normal 3 2 2 3 2 5 2 2 5" xfId="32725"/>
    <cellStyle name="Normal 3 2 2 3 2 5 2 3" xfId="5630"/>
    <cellStyle name="Normal 3 2 2 3 2 5 2 3 2" xfId="12890"/>
    <cellStyle name="Normal 3 2 2 3 2 5 2 3 2 2" xfId="27268"/>
    <cellStyle name="Normal 3 2 2 3 2 5 2 3 2 2 2" xfId="56002"/>
    <cellStyle name="Normal 3 2 2 3 2 5 2 3 2 3" xfId="41678"/>
    <cellStyle name="Normal 3 2 2 3 2 5 2 3 3" xfId="20105"/>
    <cellStyle name="Normal 3 2 2 3 2 5 2 3 3 2" xfId="48840"/>
    <cellStyle name="Normal 3 2 2 3 2 5 2 3 4" xfId="34516"/>
    <cellStyle name="Normal 3 2 2 3 2 5 2 4" xfId="9303"/>
    <cellStyle name="Normal 3 2 2 3 2 5 2 4 2" xfId="23686"/>
    <cellStyle name="Normal 3 2 2 3 2 5 2 4 2 2" xfId="52421"/>
    <cellStyle name="Normal 3 2 2 3 2 5 2 4 3" xfId="38097"/>
    <cellStyle name="Normal 3 2 2 3 2 5 2 5" xfId="16523"/>
    <cellStyle name="Normal 3 2 2 3 2 5 2 5 2" xfId="45259"/>
    <cellStyle name="Normal 3 2 2 3 2 5 2 6" xfId="30935"/>
    <cellStyle name="Normal 3 2 2 3 2 5 3" xfId="2865"/>
    <cellStyle name="Normal 3 2 2 3 2 5 3 2" xfId="6525"/>
    <cellStyle name="Normal 3 2 2 3 2 5 3 2 2" xfId="13785"/>
    <cellStyle name="Normal 3 2 2 3 2 5 3 2 2 2" xfId="28163"/>
    <cellStyle name="Normal 3 2 2 3 2 5 3 2 2 2 2" xfId="56897"/>
    <cellStyle name="Normal 3 2 2 3 2 5 3 2 2 3" xfId="42573"/>
    <cellStyle name="Normal 3 2 2 3 2 5 3 2 3" xfId="21000"/>
    <cellStyle name="Normal 3 2 2 3 2 5 3 2 3 2" xfId="49735"/>
    <cellStyle name="Normal 3 2 2 3 2 5 3 2 4" xfId="35411"/>
    <cellStyle name="Normal 3 2 2 3 2 5 3 3" xfId="10198"/>
    <cellStyle name="Normal 3 2 2 3 2 5 3 3 2" xfId="24581"/>
    <cellStyle name="Normal 3 2 2 3 2 5 3 3 2 2" xfId="53316"/>
    <cellStyle name="Normal 3 2 2 3 2 5 3 3 3" xfId="38992"/>
    <cellStyle name="Normal 3 2 2 3 2 5 3 4" xfId="17418"/>
    <cellStyle name="Normal 3 2 2 3 2 5 3 4 2" xfId="46154"/>
    <cellStyle name="Normal 3 2 2 3 2 5 3 5" xfId="31830"/>
    <cellStyle name="Normal 3 2 2 3 2 5 4" xfId="4730"/>
    <cellStyle name="Normal 3 2 2 3 2 5 4 2" xfId="11995"/>
    <cellStyle name="Normal 3 2 2 3 2 5 4 2 2" xfId="26373"/>
    <cellStyle name="Normal 3 2 2 3 2 5 4 2 2 2" xfId="55107"/>
    <cellStyle name="Normal 3 2 2 3 2 5 4 2 3" xfId="40783"/>
    <cellStyle name="Normal 3 2 2 3 2 5 4 3" xfId="19210"/>
    <cellStyle name="Normal 3 2 2 3 2 5 4 3 2" xfId="47945"/>
    <cellStyle name="Normal 3 2 2 3 2 5 4 4" xfId="33621"/>
    <cellStyle name="Normal 3 2 2 3 2 5 5" xfId="8402"/>
    <cellStyle name="Normal 3 2 2 3 2 5 5 2" xfId="22791"/>
    <cellStyle name="Normal 3 2 2 3 2 5 5 2 2" xfId="51526"/>
    <cellStyle name="Normal 3 2 2 3 2 5 5 3" xfId="37202"/>
    <cellStyle name="Normal 3 2 2 3 2 5 6" xfId="15628"/>
    <cellStyle name="Normal 3 2 2 3 2 5 6 2" xfId="44364"/>
    <cellStyle name="Normal 3 2 2 3 2 5 7" xfId="30040"/>
    <cellStyle name="Normal 3 2 2 3 2 6" xfId="1505"/>
    <cellStyle name="Normal 3 2 2 3 2 6 2" xfId="3314"/>
    <cellStyle name="Normal 3 2 2 3 2 6 2 2" xfId="6973"/>
    <cellStyle name="Normal 3 2 2 3 2 6 2 2 2" xfId="14233"/>
    <cellStyle name="Normal 3 2 2 3 2 6 2 2 2 2" xfId="28611"/>
    <cellStyle name="Normal 3 2 2 3 2 6 2 2 2 2 2" xfId="57345"/>
    <cellStyle name="Normal 3 2 2 3 2 6 2 2 2 3" xfId="43021"/>
    <cellStyle name="Normal 3 2 2 3 2 6 2 2 3" xfId="21448"/>
    <cellStyle name="Normal 3 2 2 3 2 6 2 2 3 2" xfId="50183"/>
    <cellStyle name="Normal 3 2 2 3 2 6 2 2 4" xfId="35859"/>
    <cellStyle name="Normal 3 2 2 3 2 6 2 3" xfId="10646"/>
    <cellStyle name="Normal 3 2 2 3 2 6 2 3 2" xfId="25029"/>
    <cellStyle name="Normal 3 2 2 3 2 6 2 3 2 2" xfId="53764"/>
    <cellStyle name="Normal 3 2 2 3 2 6 2 3 3" xfId="39440"/>
    <cellStyle name="Normal 3 2 2 3 2 6 2 4" xfId="17866"/>
    <cellStyle name="Normal 3 2 2 3 2 6 2 4 2" xfId="46602"/>
    <cellStyle name="Normal 3 2 2 3 2 6 2 5" xfId="32278"/>
    <cellStyle name="Normal 3 2 2 3 2 6 3" xfId="5182"/>
    <cellStyle name="Normal 3 2 2 3 2 6 3 2" xfId="12443"/>
    <cellStyle name="Normal 3 2 2 3 2 6 3 2 2" xfId="26821"/>
    <cellStyle name="Normal 3 2 2 3 2 6 3 2 2 2" xfId="55555"/>
    <cellStyle name="Normal 3 2 2 3 2 6 3 2 3" xfId="41231"/>
    <cellStyle name="Normal 3 2 2 3 2 6 3 3" xfId="19658"/>
    <cellStyle name="Normal 3 2 2 3 2 6 3 3 2" xfId="48393"/>
    <cellStyle name="Normal 3 2 2 3 2 6 3 4" xfId="34069"/>
    <cellStyle name="Normal 3 2 2 3 2 6 4" xfId="8856"/>
    <cellStyle name="Normal 3 2 2 3 2 6 4 2" xfId="23239"/>
    <cellStyle name="Normal 3 2 2 3 2 6 4 2 2" xfId="51974"/>
    <cellStyle name="Normal 3 2 2 3 2 6 4 3" xfId="37650"/>
    <cellStyle name="Normal 3 2 2 3 2 6 5" xfId="16076"/>
    <cellStyle name="Normal 3 2 2 3 2 6 5 2" xfId="44812"/>
    <cellStyle name="Normal 3 2 2 3 2 6 6" xfId="30488"/>
    <cellStyle name="Normal 3 2 2 3 2 7" xfId="2418"/>
    <cellStyle name="Normal 3 2 2 3 2 7 2" xfId="6078"/>
    <cellStyle name="Normal 3 2 2 3 2 7 2 2" xfId="13338"/>
    <cellStyle name="Normal 3 2 2 3 2 7 2 2 2" xfId="27716"/>
    <cellStyle name="Normal 3 2 2 3 2 7 2 2 2 2" xfId="56450"/>
    <cellStyle name="Normal 3 2 2 3 2 7 2 2 3" xfId="42126"/>
    <cellStyle name="Normal 3 2 2 3 2 7 2 3" xfId="20553"/>
    <cellStyle name="Normal 3 2 2 3 2 7 2 3 2" xfId="49288"/>
    <cellStyle name="Normal 3 2 2 3 2 7 2 4" xfId="34964"/>
    <cellStyle name="Normal 3 2 2 3 2 7 3" xfId="9751"/>
    <cellStyle name="Normal 3 2 2 3 2 7 3 2" xfId="24134"/>
    <cellStyle name="Normal 3 2 2 3 2 7 3 2 2" xfId="52869"/>
    <cellStyle name="Normal 3 2 2 3 2 7 3 3" xfId="38545"/>
    <cellStyle name="Normal 3 2 2 3 2 7 4" xfId="16971"/>
    <cellStyle name="Normal 3 2 2 3 2 7 4 2" xfId="45707"/>
    <cellStyle name="Normal 3 2 2 3 2 7 5" xfId="31383"/>
    <cellStyle name="Normal 3 2 2 3 2 8" xfId="4275"/>
    <cellStyle name="Normal 3 2 2 3 2 8 2" xfId="11547"/>
    <cellStyle name="Normal 3 2 2 3 2 8 2 2" xfId="25926"/>
    <cellStyle name="Normal 3 2 2 3 2 8 2 2 2" xfId="54660"/>
    <cellStyle name="Normal 3 2 2 3 2 8 2 3" xfId="40336"/>
    <cellStyle name="Normal 3 2 2 3 2 8 3" xfId="18763"/>
    <cellStyle name="Normal 3 2 2 3 2 8 3 2" xfId="47498"/>
    <cellStyle name="Normal 3 2 2 3 2 8 4" xfId="33174"/>
    <cellStyle name="Normal 3 2 2 3 2 9" xfId="7943"/>
    <cellStyle name="Normal 3 2 2 3 2 9 2" xfId="22344"/>
    <cellStyle name="Normal 3 2 2 3 2 9 2 2" xfId="51079"/>
    <cellStyle name="Normal 3 2 2 3 2 9 3" xfId="36755"/>
    <cellStyle name="Normal 3 2 2 3 3" xfId="431"/>
    <cellStyle name="Normal 3 2 2 3 3 10" xfId="29621"/>
    <cellStyle name="Normal 3 2 2 3 3 2" xfId="631"/>
    <cellStyle name="Normal 3 2 2 3 3 2 2" xfId="903"/>
    <cellStyle name="Normal 3 2 2 3 3 2 2 2" xfId="1350"/>
    <cellStyle name="Normal 3 2 2 3 3 2 2 2 2" xfId="2333"/>
    <cellStyle name="Normal 3 2 2 3 3 2 2 2 2 2" xfId="4125"/>
    <cellStyle name="Normal 3 2 2 3 3 2 2 2 2 2 2" xfId="7784"/>
    <cellStyle name="Normal 3 2 2 3 3 2 2 2 2 2 2 2" xfId="15044"/>
    <cellStyle name="Normal 3 2 2 3 3 2 2 2 2 2 2 2 2" xfId="29422"/>
    <cellStyle name="Normal 3 2 2 3 3 2 2 2 2 2 2 2 2 2" xfId="58156"/>
    <cellStyle name="Normal 3 2 2 3 3 2 2 2 2 2 2 2 3" xfId="43832"/>
    <cellStyle name="Normal 3 2 2 3 3 2 2 2 2 2 2 3" xfId="22259"/>
    <cellStyle name="Normal 3 2 2 3 3 2 2 2 2 2 2 3 2" xfId="50994"/>
    <cellStyle name="Normal 3 2 2 3 3 2 2 2 2 2 2 4" xfId="36670"/>
    <cellStyle name="Normal 3 2 2 3 3 2 2 2 2 2 3" xfId="11457"/>
    <cellStyle name="Normal 3 2 2 3 3 2 2 2 2 2 3 2" xfId="25840"/>
    <cellStyle name="Normal 3 2 2 3 3 2 2 2 2 2 3 2 2" xfId="54575"/>
    <cellStyle name="Normal 3 2 2 3 3 2 2 2 2 2 3 3" xfId="40251"/>
    <cellStyle name="Normal 3 2 2 3 3 2 2 2 2 2 4" xfId="18677"/>
    <cellStyle name="Normal 3 2 2 3 3 2 2 2 2 2 4 2" xfId="47413"/>
    <cellStyle name="Normal 3 2 2 3 3 2 2 2 2 2 5" xfId="33089"/>
    <cellStyle name="Normal 3 2 2 3 3 2 2 2 2 3" xfId="5994"/>
    <cellStyle name="Normal 3 2 2 3 3 2 2 2 2 3 2" xfId="13254"/>
    <cellStyle name="Normal 3 2 2 3 3 2 2 2 2 3 2 2" xfId="27632"/>
    <cellStyle name="Normal 3 2 2 3 3 2 2 2 2 3 2 2 2" xfId="56366"/>
    <cellStyle name="Normal 3 2 2 3 3 2 2 2 2 3 2 3" xfId="42042"/>
    <cellStyle name="Normal 3 2 2 3 3 2 2 2 2 3 3" xfId="20469"/>
    <cellStyle name="Normal 3 2 2 3 3 2 2 2 2 3 3 2" xfId="49204"/>
    <cellStyle name="Normal 3 2 2 3 3 2 2 2 2 3 4" xfId="34880"/>
    <cellStyle name="Normal 3 2 2 3 3 2 2 2 2 4" xfId="9667"/>
    <cellStyle name="Normal 3 2 2 3 3 2 2 2 2 4 2" xfId="24050"/>
    <cellStyle name="Normal 3 2 2 3 3 2 2 2 2 4 2 2" xfId="52785"/>
    <cellStyle name="Normal 3 2 2 3 3 2 2 2 2 4 3" xfId="38461"/>
    <cellStyle name="Normal 3 2 2 3 3 2 2 2 2 5" xfId="16887"/>
    <cellStyle name="Normal 3 2 2 3 3 2 2 2 2 5 2" xfId="45623"/>
    <cellStyle name="Normal 3 2 2 3 3 2 2 2 2 6" xfId="31299"/>
    <cellStyle name="Normal 3 2 2 3 3 2 2 2 3" xfId="3229"/>
    <cellStyle name="Normal 3 2 2 3 3 2 2 2 3 2" xfId="6889"/>
    <cellStyle name="Normal 3 2 2 3 3 2 2 2 3 2 2" xfId="14149"/>
    <cellStyle name="Normal 3 2 2 3 3 2 2 2 3 2 2 2" xfId="28527"/>
    <cellStyle name="Normal 3 2 2 3 3 2 2 2 3 2 2 2 2" xfId="57261"/>
    <cellStyle name="Normal 3 2 2 3 3 2 2 2 3 2 2 3" xfId="42937"/>
    <cellStyle name="Normal 3 2 2 3 3 2 2 2 3 2 3" xfId="21364"/>
    <cellStyle name="Normal 3 2 2 3 3 2 2 2 3 2 3 2" xfId="50099"/>
    <cellStyle name="Normal 3 2 2 3 3 2 2 2 3 2 4" xfId="35775"/>
    <cellStyle name="Normal 3 2 2 3 3 2 2 2 3 3" xfId="10562"/>
    <cellStyle name="Normal 3 2 2 3 3 2 2 2 3 3 2" xfId="24945"/>
    <cellStyle name="Normal 3 2 2 3 3 2 2 2 3 3 2 2" xfId="53680"/>
    <cellStyle name="Normal 3 2 2 3 3 2 2 2 3 3 3" xfId="39356"/>
    <cellStyle name="Normal 3 2 2 3 3 2 2 2 3 4" xfId="17782"/>
    <cellStyle name="Normal 3 2 2 3 3 2 2 2 3 4 2" xfId="46518"/>
    <cellStyle name="Normal 3 2 2 3 3 2 2 2 3 5" xfId="32194"/>
    <cellStyle name="Normal 3 2 2 3 3 2 2 2 4" xfId="5094"/>
    <cellStyle name="Normal 3 2 2 3 3 2 2 2 4 2" xfId="12359"/>
    <cellStyle name="Normal 3 2 2 3 3 2 2 2 4 2 2" xfId="26737"/>
    <cellStyle name="Normal 3 2 2 3 3 2 2 2 4 2 2 2" xfId="55471"/>
    <cellStyle name="Normal 3 2 2 3 3 2 2 2 4 2 3" xfId="41147"/>
    <cellStyle name="Normal 3 2 2 3 3 2 2 2 4 3" xfId="19574"/>
    <cellStyle name="Normal 3 2 2 3 3 2 2 2 4 3 2" xfId="48309"/>
    <cellStyle name="Normal 3 2 2 3 3 2 2 2 4 4" xfId="33985"/>
    <cellStyle name="Normal 3 2 2 3 3 2 2 2 5" xfId="8766"/>
    <cellStyle name="Normal 3 2 2 3 3 2 2 2 5 2" xfId="23155"/>
    <cellStyle name="Normal 3 2 2 3 3 2 2 2 5 2 2" xfId="51890"/>
    <cellStyle name="Normal 3 2 2 3 3 2 2 2 5 3" xfId="37566"/>
    <cellStyle name="Normal 3 2 2 3 3 2 2 2 6" xfId="15992"/>
    <cellStyle name="Normal 3 2 2 3 3 2 2 2 6 2" xfId="44728"/>
    <cellStyle name="Normal 3 2 2 3 3 2 2 2 7" xfId="30404"/>
    <cellStyle name="Normal 3 2 2 3 3 2 2 3" xfId="1886"/>
    <cellStyle name="Normal 3 2 2 3 3 2 2 3 2" xfId="3678"/>
    <cellStyle name="Normal 3 2 2 3 3 2 2 3 2 2" xfId="7337"/>
    <cellStyle name="Normal 3 2 2 3 3 2 2 3 2 2 2" xfId="14597"/>
    <cellStyle name="Normal 3 2 2 3 3 2 2 3 2 2 2 2" xfId="28975"/>
    <cellStyle name="Normal 3 2 2 3 3 2 2 3 2 2 2 2 2" xfId="57709"/>
    <cellStyle name="Normal 3 2 2 3 3 2 2 3 2 2 2 3" xfId="43385"/>
    <cellStyle name="Normal 3 2 2 3 3 2 2 3 2 2 3" xfId="21812"/>
    <cellStyle name="Normal 3 2 2 3 3 2 2 3 2 2 3 2" xfId="50547"/>
    <cellStyle name="Normal 3 2 2 3 3 2 2 3 2 2 4" xfId="36223"/>
    <cellStyle name="Normal 3 2 2 3 3 2 2 3 2 3" xfId="11010"/>
    <cellStyle name="Normal 3 2 2 3 3 2 2 3 2 3 2" xfId="25393"/>
    <cellStyle name="Normal 3 2 2 3 3 2 2 3 2 3 2 2" xfId="54128"/>
    <cellStyle name="Normal 3 2 2 3 3 2 2 3 2 3 3" xfId="39804"/>
    <cellStyle name="Normal 3 2 2 3 3 2 2 3 2 4" xfId="18230"/>
    <cellStyle name="Normal 3 2 2 3 3 2 2 3 2 4 2" xfId="46966"/>
    <cellStyle name="Normal 3 2 2 3 3 2 2 3 2 5" xfId="32642"/>
    <cellStyle name="Normal 3 2 2 3 3 2 2 3 3" xfId="5547"/>
    <cellStyle name="Normal 3 2 2 3 3 2 2 3 3 2" xfId="12807"/>
    <cellStyle name="Normal 3 2 2 3 3 2 2 3 3 2 2" xfId="27185"/>
    <cellStyle name="Normal 3 2 2 3 3 2 2 3 3 2 2 2" xfId="55919"/>
    <cellStyle name="Normal 3 2 2 3 3 2 2 3 3 2 3" xfId="41595"/>
    <cellStyle name="Normal 3 2 2 3 3 2 2 3 3 3" xfId="20022"/>
    <cellStyle name="Normal 3 2 2 3 3 2 2 3 3 3 2" xfId="48757"/>
    <cellStyle name="Normal 3 2 2 3 3 2 2 3 3 4" xfId="34433"/>
    <cellStyle name="Normal 3 2 2 3 3 2 2 3 4" xfId="9220"/>
    <cellStyle name="Normal 3 2 2 3 3 2 2 3 4 2" xfId="23603"/>
    <cellStyle name="Normal 3 2 2 3 3 2 2 3 4 2 2" xfId="52338"/>
    <cellStyle name="Normal 3 2 2 3 3 2 2 3 4 3" xfId="38014"/>
    <cellStyle name="Normal 3 2 2 3 3 2 2 3 5" xfId="16440"/>
    <cellStyle name="Normal 3 2 2 3 3 2 2 3 5 2" xfId="45176"/>
    <cellStyle name="Normal 3 2 2 3 3 2 2 3 6" xfId="30852"/>
    <cellStyle name="Normal 3 2 2 3 3 2 2 4" xfId="2782"/>
    <cellStyle name="Normal 3 2 2 3 3 2 2 4 2" xfId="6442"/>
    <cellStyle name="Normal 3 2 2 3 3 2 2 4 2 2" xfId="13702"/>
    <cellStyle name="Normal 3 2 2 3 3 2 2 4 2 2 2" xfId="28080"/>
    <cellStyle name="Normal 3 2 2 3 3 2 2 4 2 2 2 2" xfId="56814"/>
    <cellStyle name="Normal 3 2 2 3 3 2 2 4 2 2 3" xfId="42490"/>
    <cellStyle name="Normal 3 2 2 3 3 2 2 4 2 3" xfId="20917"/>
    <cellStyle name="Normal 3 2 2 3 3 2 2 4 2 3 2" xfId="49652"/>
    <cellStyle name="Normal 3 2 2 3 3 2 2 4 2 4" xfId="35328"/>
    <cellStyle name="Normal 3 2 2 3 3 2 2 4 3" xfId="10115"/>
    <cellStyle name="Normal 3 2 2 3 3 2 2 4 3 2" xfId="24498"/>
    <cellStyle name="Normal 3 2 2 3 3 2 2 4 3 2 2" xfId="53233"/>
    <cellStyle name="Normal 3 2 2 3 3 2 2 4 3 3" xfId="38909"/>
    <cellStyle name="Normal 3 2 2 3 3 2 2 4 4" xfId="17335"/>
    <cellStyle name="Normal 3 2 2 3 3 2 2 4 4 2" xfId="46071"/>
    <cellStyle name="Normal 3 2 2 3 3 2 2 4 5" xfId="31747"/>
    <cellStyle name="Normal 3 2 2 3 3 2 2 5" xfId="4647"/>
    <cellStyle name="Normal 3 2 2 3 3 2 2 5 2" xfId="11912"/>
    <cellStyle name="Normal 3 2 2 3 3 2 2 5 2 2" xfId="26290"/>
    <cellStyle name="Normal 3 2 2 3 3 2 2 5 2 2 2" xfId="55024"/>
    <cellStyle name="Normal 3 2 2 3 3 2 2 5 2 3" xfId="40700"/>
    <cellStyle name="Normal 3 2 2 3 3 2 2 5 3" xfId="19127"/>
    <cellStyle name="Normal 3 2 2 3 3 2 2 5 3 2" xfId="47862"/>
    <cellStyle name="Normal 3 2 2 3 3 2 2 5 4" xfId="33538"/>
    <cellStyle name="Normal 3 2 2 3 3 2 2 6" xfId="8319"/>
    <cellStyle name="Normal 3 2 2 3 3 2 2 6 2" xfId="22708"/>
    <cellStyle name="Normal 3 2 2 3 3 2 2 6 2 2" xfId="51443"/>
    <cellStyle name="Normal 3 2 2 3 3 2 2 6 3" xfId="37119"/>
    <cellStyle name="Normal 3 2 2 3 3 2 2 7" xfId="15545"/>
    <cellStyle name="Normal 3 2 2 3 3 2 2 7 2" xfId="44281"/>
    <cellStyle name="Normal 3 2 2 3 3 2 2 8" xfId="29957"/>
    <cellStyle name="Normal 3 2 2 3 3 2 3" xfId="1126"/>
    <cellStyle name="Normal 3 2 2 3 3 2 3 2" xfId="2109"/>
    <cellStyle name="Normal 3 2 2 3 3 2 3 2 2" xfId="3901"/>
    <cellStyle name="Normal 3 2 2 3 3 2 3 2 2 2" xfId="7560"/>
    <cellStyle name="Normal 3 2 2 3 3 2 3 2 2 2 2" xfId="14820"/>
    <cellStyle name="Normal 3 2 2 3 3 2 3 2 2 2 2 2" xfId="29198"/>
    <cellStyle name="Normal 3 2 2 3 3 2 3 2 2 2 2 2 2" xfId="57932"/>
    <cellStyle name="Normal 3 2 2 3 3 2 3 2 2 2 2 3" xfId="43608"/>
    <cellStyle name="Normal 3 2 2 3 3 2 3 2 2 2 3" xfId="22035"/>
    <cellStyle name="Normal 3 2 2 3 3 2 3 2 2 2 3 2" xfId="50770"/>
    <cellStyle name="Normal 3 2 2 3 3 2 3 2 2 2 4" xfId="36446"/>
    <cellStyle name="Normal 3 2 2 3 3 2 3 2 2 3" xfId="11233"/>
    <cellStyle name="Normal 3 2 2 3 3 2 3 2 2 3 2" xfId="25616"/>
    <cellStyle name="Normal 3 2 2 3 3 2 3 2 2 3 2 2" xfId="54351"/>
    <cellStyle name="Normal 3 2 2 3 3 2 3 2 2 3 3" xfId="40027"/>
    <cellStyle name="Normal 3 2 2 3 3 2 3 2 2 4" xfId="18453"/>
    <cellStyle name="Normal 3 2 2 3 3 2 3 2 2 4 2" xfId="47189"/>
    <cellStyle name="Normal 3 2 2 3 3 2 3 2 2 5" xfId="32865"/>
    <cellStyle name="Normal 3 2 2 3 3 2 3 2 3" xfId="5770"/>
    <cellStyle name="Normal 3 2 2 3 3 2 3 2 3 2" xfId="13030"/>
    <cellStyle name="Normal 3 2 2 3 3 2 3 2 3 2 2" xfId="27408"/>
    <cellStyle name="Normal 3 2 2 3 3 2 3 2 3 2 2 2" xfId="56142"/>
    <cellStyle name="Normal 3 2 2 3 3 2 3 2 3 2 3" xfId="41818"/>
    <cellStyle name="Normal 3 2 2 3 3 2 3 2 3 3" xfId="20245"/>
    <cellStyle name="Normal 3 2 2 3 3 2 3 2 3 3 2" xfId="48980"/>
    <cellStyle name="Normal 3 2 2 3 3 2 3 2 3 4" xfId="34656"/>
    <cellStyle name="Normal 3 2 2 3 3 2 3 2 4" xfId="9443"/>
    <cellStyle name="Normal 3 2 2 3 3 2 3 2 4 2" xfId="23826"/>
    <cellStyle name="Normal 3 2 2 3 3 2 3 2 4 2 2" xfId="52561"/>
    <cellStyle name="Normal 3 2 2 3 3 2 3 2 4 3" xfId="38237"/>
    <cellStyle name="Normal 3 2 2 3 3 2 3 2 5" xfId="16663"/>
    <cellStyle name="Normal 3 2 2 3 3 2 3 2 5 2" xfId="45399"/>
    <cellStyle name="Normal 3 2 2 3 3 2 3 2 6" xfId="31075"/>
    <cellStyle name="Normal 3 2 2 3 3 2 3 3" xfId="3005"/>
    <cellStyle name="Normal 3 2 2 3 3 2 3 3 2" xfId="6665"/>
    <cellStyle name="Normal 3 2 2 3 3 2 3 3 2 2" xfId="13925"/>
    <cellStyle name="Normal 3 2 2 3 3 2 3 3 2 2 2" xfId="28303"/>
    <cellStyle name="Normal 3 2 2 3 3 2 3 3 2 2 2 2" xfId="57037"/>
    <cellStyle name="Normal 3 2 2 3 3 2 3 3 2 2 3" xfId="42713"/>
    <cellStyle name="Normal 3 2 2 3 3 2 3 3 2 3" xfId="21140"/>
    <cellStyle name="Normal 3 2 2 3 3 2 3 3 2 3 2" xfId="49875"/>
    <cellStyle name="Normal 3 2 2 3 3 2 3 3 2 4" xfId="35551"/>
    <cellStyle name="Normal 3 2 2 3 3 2 3 3 3" xfId="10338"/>
    <cellStyle name="Normal 3 2 2 3 3 2 3 3 3 2" xfId="24721"/>
    <cellStyle name="Normal 3 2 2 3 3 2 3 3 3 2 2" xfId="53456"/>
    <cellStyle name="Normal 3 2 2 3 3 2 3 3 3 3" xfId="39132"/>
    <cellStyle name="Normal 3 2 2 3 3 2 3 3 4" xfId="17558"/>
    <cellStyle name="Normal 3 2 2 3 3 2 3 3 4 2" xfId="46294"/>
    <cellStyle name="Normal 3 2 2 3 3 2 3 3 5" xfId="31970"/>
    <cellStyle name="Normal 3 2 2 3 3 2 3 4" xfId="4870"/>
    <cellStyle name="Normal 3 2 2 3 3 2 3 4 2" xfId="12135"/>
    <cellStyle name="Normal 3 2 2 3 3 2 3 4 2 2" xfId="26513"/>
    <cellStyle name="Normal 3 2 2 3 3 2 3 4 2 2 2" xfId="55247"/>
    <cellStyle name="Normal 3 2 2 3 3 2 3 4 2 3" xfId="40923"/>
    <cellStyle name="Normal 3 2 2 3 3 2 3 4 3" xfId="19350"/>
    <cellStyle name="Normal 3 2 2 3 3 2 3 4 3 2" xfId="48085"/>
    <cellStyle name="Normal 3 2 2 3 3 2 3 4 4" xfId="33761"/>
    <cellStyle name="Normal 3 2 2 3 3 2 3 5" xfId="8542"/>
    <cellStyle name="Normal 3 2 2 3 3 2 3 5 2" xfId="22931"/>
    <cellStyle name="Normal 3 2 2 3 3 2 3 5 2 2" xfId="51666"/>
    <cellStyle name="Normal 3 2 2 3 3 2 3 5 3" xfId="37342"/>
    <cellStyle name="Normal 3 2 2 3 3 2 3 6" xfId="15768"/>
    <cellStyle name="Normal 3 2 2 3 3 2 3 6 2" xfId="44504"/>
    <cellStyle name="Normal 3 2 2 3 3 2 3 7" xfId="30180"/>
    <cellStyle name="Normal 3 2 2 3 3 2 4" xfId="1658"/>
    <cellStyle name="Normal 3 2 2 3 3 2 4 2" xfId="3454"/>
    <cellStyle name="Normal 3 2 2 3 3 2 4 2 2" xfId="7113"/>
    <cellStyle name="Normal 3 2 2 3 3 2 4 2 2 2" xfId="14373"/>
    <cellStyle name="Normal 3 2 2 3 3 2 4 2 2 2 2" xfId="28751"/>
    <cellStyle name="Normal 3 2 2 3 3 2 4 2 2 2 2 2" xfId="57485"/>
    <cellStyle name="Normal 3 2 2 3 3 2 4 2 2 2 3" xfId="43161"/>
    <cellStyle name="Normal 3 2 2 3 3 2 4 2 2 3" xfId="21588"/>
    <cellStyle name="Normal 3 2 2 3 3 2 4 2 2 3 2" xfId="50323"/>
    <cellStyle name="Normal 3 2 2 3 3 2 4 2 2 4" xfId="35999"/>
    <cellStyle name="Normal 3 2 2 3 3 2 4 2 3" xfId="10786"/>
    <cellStyle name="Normal 3 2 2 3 3 2 4 2 3 2" xfId="25169"/>
    <cellStyle name="Normal 3 2 2 3 3 2 4 2 3 2 2" xfId="53904"/>
    <cellStyle name="Normal 3 2 2 3 3 2 4 2 3 3" xfId="39580"/>
    <cellStyle name="Normal 3 2 2 3 3 2 4 2 4" xfId="18006"/>
    <cellStyle name="Normal 3 2 2 3 3 2 4 2 4 2" xfId="46742"/>
    <cellStyle name="Normal 3 2 2 3 3 2 4 2 5" xfId="32418"/>
    <cellStyle name="Normal 3 2 2 3 3 2 4 3" xfId="5323"/>
    <cellStyle name="Normal 3 2 2 3 3 2 4 3 2" xfId="12583"/>
    <cellStyle name="Normal 3 2 2 3 3 2 4 3 2 2" xfId="26961"/>
    <cellStyle name="Normal 3 2 2 3 3 2 4 3 2 2 2" xfId="55695"/>
    <cellStyle name="Normal 3 2 2 3 3 2 4 3 2 3" xfId="41371"/>
    <cellStyle name="Normal 3 2 2 3 3 2 4 3 3" xfId="19798"/>
    <cellStyle name="Normal 3 2 2 3 3 2 4 3 3 2" xfId="48533"/>
    <cellStyle name="Normal 3 2 2 3 3 2 4 3 4" xfId="34209"/>
    <cellStyle name="Normal 3 2 2 3 3 2 4 4" xfId="8996"/>
    <cellStyle name="Normal 3 2 2 3 3 2 4 4 2" xfId="23379"/>
    <cellStyle name="Normal 3 2 2 3 3 2 4 4 2 2" xfId="52114"/>
    <cellStyle name="Normal 3 2 2 3 3 2 4 4 3" xfId="37790"/>
    <cellStyle name="Normal 3 2 2 3 3 2 4 5" xfId="16216"/>
    <cellStyle name="Normal 3 2 2 3 3 2 4 5 2" xfId="44952"/>
    <cellStyle name="Normal 3 2 2 3 3 2 4 6" xfId="30628"/>
    <cellStyle name="Normal 3 2 2 3 3 2 5" xfId="2558"/>
    <cellStyle name="Normal 3 2 2 3 3 2 5 2" xfId="6218"/>
    <cellStyle name="Normal 3 2 2 3 3 2 5 2 2" xfId="13478"/>
    <cellStyle name="Normal 3 2 2 3 3 2 5 2 2 2" xfId="27856"/>
    <cellStyle name="Normal 3 2 2 3 3 2 5 2 2 2 2" xfId="56590"/>
    <cellStyle name="Normal 3 2 2 3 3 2 5 2 2 3" xfId="42266"/>
    <cellStyle name="Normal 3 2 2 3 3 2 5 2 3" xfId="20693"/>
    <cellStyle name="Normal 3 2 2 3 3 2 5 2 3 2" xfId="49428"/>
    <cellStyle name="Normal 3 2 2 3 3 2 5 2 4" xfId="35104"/>
    <cellStyle name="Normal 3 2 2 3 3 2 5 3" xfId="9891"/>
    <cellStyle name="Normal 3 2 2 3 3 2 5 3 2" xfId="24274"/>
    <cellStyle name="Normal 3 2 2 3 3 2 5 3 2 2" xfId="53009"/>
    <cellStyle name="Normal 3 2 2 3 3 2 5 3 3" xfId="38685"/>
    <cellStyle name="Normal 3 2 2 3 3 2 5 4" xfId="17111"/>
    <cellStyle name="Normal 3 2 2 3 3 2 5 4 2" xfId="45847"/>
    <cellStyle name="Normal 3 2 2 3 3 2 5 5" xfId="31523"/>
    <cellStyle name="Normal 3 2 2 3 3 2 6" xfId="4421"/>
    <cellStyle name="Normal 3 2 2 3 3 2 6 2" xfId="11688"/>
    <cellStyle name="Normal 3 2 2 3 3 2 6 2 2" xfId="26066"/>
    <cellStyle name="Normal 3 2 2 3 3 2 6 2 2 2" xfId="54800"/>
    <cellStyle name="Normal 3 2 2 3 3 2 6 2 3" xfId="40476"/>
    <cellStyle name="Normal 3 2 2 3 3 2 6 3" xfId="18903"/>
    <cellStyle name="Normal 3 2 2 3 3 2 6 3 2" xfId="47638"/>
    <cellStyle name="Normal 3 2 2 3 3 2 6 4" xfId="33314"/>
    <cellStyle name="Normal 3 2 2 3 3 2 7" xfId="8092"/>
    <cellStyle name="Normal 3 2 2 3 3 2 7 2" xfId="22484"/>
    <cellStyle name="Normal 3 2 2 3 3 2 7 2 2" xfId="51219"/>
    <cellStyle name="Normal 3 2 2 3 3 2 7 3" xfId="36895"/>
    <cellStyle name="Normal 3 2 2 3 3 2 8" xfId="15321"/>
    <cellStyle name="Normal 3 2 2 3 3 2 8 2" xfId="44057"/>
    <cellStyle name="Normal 3 2 2 3 3 2 9" xfId="29733"/>
    <cellStyle name="Normal 3 2 2 3 3 3" xfId="789"/>
    <cellStyle name="Normal 3 2 2 3 3 3 2" xfId="1238"/>
    <cellStyle name="Normal 3 2 2 3 3 3 2 2" xfId="2221"/>
    <cellStyle name="Normal 3 2 2 3 3 3 2 2 2" xfId="4013"/>
    <cellStyle name="Normal 3 2 2 3 3 3 2 2 2 2" xfId="7672"/>
    <cellStyle name="Normal 3 2 2 3 3 3 2 2 2 2 2" xfId="14932"/>
    <cellStyle name="Normal 3 2 2 3 3 3 2 2 2 2 2 2" xfId="29310"/>
    <cellStyle name="Normal 3 2 2 3 3 3 2 2 2 2 2 2 2" xfId="58044"/>
    <cellStyle name="Normal 3 2 2 3 3 3 2 2 2 2 2 3" xfId="43720"/>
    <cellStyle name="Normal 3 2 2 3 3 3 2 2 2 2 3" xfId="22147"/>
    <cellStyle name="Normal 3 2 2 3 3 3 2 2 2 2 3 2" xfId="50882"/>
    <cellStyle name="Normal 3 2 2 3 3 3 2 2 2 2 4" xfId="36558"/>
    <cellStyle name="Normal 3 2 2 3 3 3 2 2 2 3" xfId="11345"/>
    <cellStyle name="Normal 3 2 2 3 3 3 2 2 2 3 2" xfId="25728"/>
    <cellStyle name="Normal 3 2 2 3 3 3 2 2 2 3 2 2" xfId="54463"/>
    <cellStyle name="Normal 3 2 2 3 3 3 2 2 2 3 3" xfId="40139"/>
    <cellStyle name="Normal 3 2 2 3 3 3 2 2 2 4" xfId="18565"/>
    <cellStyle name="Normal 3 2 2 3 3 3 2 2 2 4 2" xfId="47301"/>
    <cellStyle name="Normal 3 2 2 3 3 3 2 2 2 5" xfId="32977"/>
    <cellStyle name="Normal 3 2 2 3 3 3 2 2 3" xfId="5882"/>
    <cellStyle name="Normal 3 2 2 3 3 3 2 2 3 2" xfId="13142"/>
    <cellStyle name="Normal 3 2 2 3 3 3 2 2 3 2 2" xfId="27520"/>
    <cellStyle name="Normal 3 2 2 3 3 3 2 2 3 2 2 2" xfId="56254"/>
    <cellStyle name="Normal 3 2 2 3 3 3 2 2 3 2 3" xfId="41930"/>
    <cellStyle name="Normal 3 2 2 3 3 3 2 2 3 3" xfId="20357"/>
    <cellStyle name="Normal 3 2 2 3 3 3 2 2 3 3 2" xfId="49092"/>
    <cellStyle name="Normal 3 2 2 3 3 3 2 2 3 4" xfId="34768"/>
    <cellStyle name="Normal 3 2 2 3 3 3 2 2 4" xfId="9555"/>
    <cellStyle name="Normal 3 2 2 3 3 3 2 2 4 2" xfId="23938"/>
    <cellStyle name="Normal 3 2 2 3 3 3 2 2 4 2 2" xfId="52673"/>
    <cellStyle name="Normal 3 2 2 3 3 3 2 2 4 3" xfId="38349"/>
    <cellStyle name="Normal 3 2 2 3 3 3 2 2 5" xfId="16775"/>
    <cellStyle name="Normal 3 2 2 3 3 3 2 2 5 2" xfId="45511"/>
    <cellStyle name="Normal 3 2 2 3 3 3 2 2 6" xfId="31187"/>
    <cellStyle name="Normal 3 2 2 3 3 3 2 3" xfId="3117"/>
    <cellStyle name="Normal 3 2 2 3 3 3 2 3 2" xfId="6777"/>
    <cellStyle name="Normal 3 2 2 3 3 3 2 3 2 2" xfId="14037"/>
    <cellStyle name="Normal 3 2 2 3 3 3 2 3 2 2 2" xfId="28415"/>
    <cellStyle name="Normal 3 2 2 3 3 3 2 3 2 2 2 2" xfId="57149"/>
    <cellStyle name="Normal 3 2 2 3 3 3 2 3 2 2 3" xfId="42825"/>
    <cellStyle name="Normal 3 2 2 3 3 3 2 3 2 3" xfId="21252"/>
    <cellStyle name="Normal 3 2 2 3 3 3 2 3 2 3 2" xfId="49987"/>
    <cellStyle name="Normal 3 2 2 3 3 3 2 3 2 4" xfId="35663"/>
    <cellStyle name="Normal 3 2 2 3 3 3 2 3 3" xfId="10450"/>
    <cellStyle name="Normal 3 2 2 3 3 3 2 3 3 2" xfId="24833"/>
    <cellStyle name="Normal 3 2 2 3 3 3 2 3 3 2 2" xfId="53568"/>
    <cellStyle name="Normal 3 2 2 3 3 3 2 3 3 3" xfId="39244"/>
    <cellStyle name="Normal 3 2 2 3 3 3 2 3 4" xfId="17670"/>
    <cellStyle name="Normal 3 2 2 3 3 3 2 3 4 2" xfId="46406"/>
    <cellStyle name="Normal 3 2 2 3 3 3 2 3 5" xfId="32082"/>
    <cellStyle name="Normal 3 2 2 3 3 3 2 4" xfId="4982"/>
    <cellStyle name="Normal 3 2 2 3 3 3 2 4 2" xfId="12247"/>
    <cellStyle name="Normal 3 2 2 3 3 3 2 4 2 2" xfId="26625"/>
    <cellStyle name="Normal 3 2 2 3 3 3 2 4 2 2 2" xfId="55359"/>
    <cellStyle name="Normal 3 2 2 3 3 3 2 4 2 3" xfId="41035"/>
    <cellStyle name="Normal 3 2 2 3 3 3 2 4 3" xfId="19462"/>
    <cellStyle name="Normal 3 2 2 3 3 3 2 4 3 2" xfId="48197"/>
    <cellStyle name="Normal 3 2 2 3 3 3 2 4 4" xfId="33873"/>
    <cellStyle name="Normal 3 2 2 3 3 3 2 5" xfId="8654"/>
    <cellStyle name="Normal 3 2 2 3 3 3 2 5 2" xfId="23043"/>
    <cellStyle name="Normal 3 2 2 3 3 3 2 5 2 2" xfId="51778"/>
    <cellStyle name="Normal 3 2 2 3 3 3 2 5 3" xfId="37454"/>
    <cellStyle name="Normal 3 2 2 3 3 3 2 6" xfId="15880"/>
    <cellStyle name="Normal 3 2 2 3 3 3 2 6 2" xfId="44616"/>
    <cellStyle name="Normal 3 2 2 3 3 3 2 7" xfId="30292"/>
    <cellStyle name="Normal 3 2 2 3 3 3 3" xfId="1774"/>
    <cellStyle name="Normal 3 2 2 3 3 3 3 2" xfId="3566"/>
    <cellStyle name="Normal 3 2 2 3 3 3 3 2 2" xfId="7225"/>
    <cellStyle name="Normal 3 2 2 3 3 3 3 2 2 2" xfId="14485"/>
    <cellStyle name="Normal 3 2 2 3 3 3 3 2 2 2 2" xfId="28863"/>
    <cellStyle name="Normal 3 2 2 3 3 3 3 2 2 2 2 2" xfId="57597"/>
    <cellStyle name="Normal 3 2 2 3 3 3 3 2 2 2 3" xfId="43273"/>
    <cellStyle name="Normal 3 2 2 3 3 3 3 2 2 3" xfId="21700"/>
    <cellStyle name="Normal 3 2 2 3 3 3 3 2 2 3 2" xfId="50435"/>
    <cellStyle name="Normal 3 2 2 3 3 3 3 2 2 4" xfId="36111"/>
    <cellStyle name="Normal 3 2 2 3 3 3 3 2 3" xfId="10898"/>
    <cellStyle name="Normal 3 2 2 3 3 3 3 2 3 2" xfId="25281"/>
    <cellStyle name="Normal 3 2 2 3 3 3 3 2 3 2 2" xfId="54016"/>
    <cellStyle name="Normal 3 2 2 3 3 3 3 2 3 3" xfId="39692"/>
    <cellStyle name="Normal 3 2 2 3 3 3 3 2 4" xfId="18118"/>
    <cellStyle name="Normal 3 2 2 3 3 3 3 2 4 2" xfId="46854"/>
    <cellStyle name="Normal 3 2 2 3 3 3 3 2 5" xfId="32530"/>
    <cellStyle name="Normal 3 2 2 3 3 3 3 3" xfId="5435"/>
    <cellStyle name="Normal 3 2 2 3 3 3 3 3 2" xfId="12695"/>
    <cellStyle name="Normal 3 2 2 3 3 3 3 3 2 2" xfId="27073"/>
    <cellStyle name="Normal 3 2 2 3 3 3 3 3 2 2 2" xfId="55807"/>
    <cellStyle name="Normal 3 2 2 3 3 3 3 3 2 3" xfId="41483"/>
    <cellStyle name="Normal 3 2 2 3 3 3 3 3 3" xfId="19910"/>
    <cellStyle name="Normal 3 2 2 3 3 3 3 3 3 2" xfId="48645"/>
    <cellStyle name="Normal 3 2 2 3 3 3 3 3 4" xfId="34321"/>
    <cellStyle name="Normal 3 2 2 3 3 3 3 4" xfId="9108"/>
    <cellStyle name="Normal 3 2 2 3 3 3 3 4 2" xfId="23491"/>
    <cellStyle name="Normal 3 2 2 3 3 3 3 4 2 2" xfId="52226"/>
    <cellStyle name="Normal 3 2 2 3 3 3 3 4 3" xfId="37902"/>
    <cellStyle name="Normal 3 2 2 3 3 3 3 5" xfId="16328"/>
    <cellStyle name="Normal 3 2 2 3 3 3 3 5 2" xfId="45064"/>
    <cellStyle name="Normal 3 2 2 3 3 3 3 6" xfId="30740"/>
    <cellStyle name="Normal 3 2 2 3 3 3 4" xfId="2670"/>
    <cellStyle name="Normal 3 2 2 3 3 3 4 2" xfId="6330"/>
    <cellStyle name="Normal 3 2 2 3 3 3 4 2 2" xfId="13590"/>
    <cellStyle name="Normal 3 2 2 3 3 3 4 2 2 2" xfId="27968"/>
    <cellStyle name="Normal 3 2 2 3 3 3 4 2 2 2 2" xfId="56702"/>
    <cellStyle name="Normal 3 2 2 3 3 3 4 2 2 3" xfId="42378"/>
    <cellStyle name="Normal 3 2 2 3 3 3 4 2 3" xfId="20805"/>
    <cellStyle name="Normal 3 2 2 3 3 3 4 2 3 2" xfId="49540"/>
    <cellStyle name="Normal 3 2 2 3 3 3 4 2 4" xfId="35216"/>
    <cellStyle name="Normal 3 2 2 3 3 3 4 3" xfId="10003"/>
    <cellStyle name="Normal 3 2 2 3 3 3 4 3 2" xfId="24386"/>
    <cellStyle name="Normal 3 2 2 3 3 3 4 3 2 2" xfId="53121"/>
    <cellStyle name="Normal 3 2 2 3 3 3 4 3 3" xfId="38797"/>
    <cellStyle name="Normal 3 2 2 3 3 3 4 4" xfId="17223"/>
    <cellStyle name="Normal 3 2 2 3 3 3 4 4 2" xfId="45959"/>
    <cellStyle name="Normal 3 2 2 3 3 3 4 5" xfId="31635"/>
    <cellStyle name="Normal 3 2 2 3 3 3 5" xfId="4534"/>
    <cellStyle name="Normal 3 2 2 3 3 3 5 2" xfId="11800"/>
    <cellStyle name="Normal 3 2 2 3 3 3 5 2 2" xfId="26178"/>
    <cellStyle name="Normal 3 2 2 3 3 3 5 2 2 2" xfId="54912"/>
    <cellStyle name="Normal 3 2 2 3 3 3 5 2 3" xfId="40588"/>
    <cellStyle name="Normal 3 2 2 3 3 3 5 3" xfId="19015"/>
    <cellStyle name="Normal 3 2 2 3 3 3 5 3 2" xfId="47750"/>
    <cellStyle name="Normal 3 2 2 3 3 3 5 4" xfId="33426"/>
    <cellStyle name="Normal 3 2 2 3 3 3 6" xfId="8207"/>
    <cellStyle name="Normal 3 2 2 3 3 3 6 2" xfId="22596"/>
    <cellStyle name="Normal 3 2 2 3 3 3 6 2 2" xfId="51331"/>
    <cellStyle name="Normal 3 2 2 3 3 3 6 3" xfId="37007"/>
    <cellStyle name="Normal 3 2 2 3 3 3 7" xfId="15433"/>
    <cellStyle name="Normal 3 2 2 3 3 3 7 2" xfId="44169"/>
    <cellStyle name="Normal 3 2 2 3 3 3 8" xfId="29845"/>
    <cellStyle name="Normal 3 2 2 3 3 4" xfId="1014"/>
    <cellStyle name="Normal 3 2 2 3 3 4 2" xfId="1997"/>
    <cellStyle name="Normal 3 2 2 3 3 4 2 2" xfId="3789"/>
    <cellStyle name="Normal 3 2 2 3 3 4 2 2 2" xfId="7448"/>
    <cellStyle name="Normal 3 2 2 3 3 4 2 2 2 2" xfId="14708"/>
    <cellStyle name="Normal 3 2 2 3 3 4 2 2 2 2 2" xfId="29086"/>
    <cellStyle name="Normal 3 2 2 3 3 4 2 2 2 2 2 2" xfId="57820"/>
    <cellStyle name="Normal 3 2 2 3 3 4 2 2 2 2 3" xfId="43496"/>
    <cellStyle name="Normal 3 2 2 3 3 4 2 2 2 3" xfId="21923"/>
    <cellStyle name="Normal 3 2 2 3 3 4 2 2 2 3 2" xfId="50658"/>
    <cellStyle name="Normal 3 2 2 3 3 4 2 2 2 4" xfId="36334"/>
    <cellStyle name="Normal 3 2 2 3 3 4 2 2 3" xfId="11121"/>
    <cellStyle name="Normal 3 2 2 3 3 4 2 2 3 2" xfId="25504"/>
    <cellStyle name="Normal 3 2 2 3 3 4 2 2 3 2 2" xfId="54239"/>
    <cellStyle name="Normal 3 2 2 3 3 4 2 2 3 3" xfId="39915"/>
    <cellStyle name="Normal 3 2 2 3 3 4 2 2 4" xfId="18341"/>
    <cellStyle name="Normal 3 2 2 3 3 4 2 2 4 2" xfId="47077"/>
    <cellStyle name="Normal 3 2 2 3 3 4 2 2 5" xfId="32753"/>
    <cellStyle name="Normal 3 2 2 3 3 4 2 3" xfId="5658"/>
    <cellStyle name="Normal 3 2 2 3 3 4 2 3 2" xfId="12918"/>
    <cellStyle name="Normal 3 2 2 3 3 4 2 3 2 2" xfId="27296"/>
    <cellStyle name="Normal 3 2 2 3 3 4 2 3 2 2 2" xfId="56030"/>
    <cellStyle name="Normal 3 2 2 3 3 4 2 3 2 3" xfId="41706"/>
    <cellStyle name="Normal 3 2 2 3 3 4 2 3 3" xfId="20133"/>
    <cellStyle name="Normal 3 2 2 3 3 4 2 3 3 2" xfId="48868"/>
    <cellStyle name="Normal 3 2 2 3 3 4 2 3 4" xfId="34544"/>
    <cellStyle name="Normal 3 2 2 3 3 4 2 4" xfId="9331"/>
    <cellStyle name="Normal 3 2 2 3 3 4 2 4 2" xfId="23714"/>
    <cellStyle name="Normal 3 2 2 3 3 4 2 4 2 2" xfId="52449"/>
    <cellStyle name="Normal 3 2 2 3 3 4 2 4 3" xfId="38125"/>
    <cellStyle name="Normal 3 2 2 3 3 4 2 5" xfId="16551"/>
    <cellStyle name="Normal 3 2 2 3 3 4 2 5 2" xfId="45287"/>
    <cellStyle name="Normal 3 2 2 3 3 4 2 6" xfId="30963"/>
    <cellStyle name="Normal 3 2 2 3 3 4 3" xfId="2893"/>
    <cellStyle name="Normal 3 2 2 3 3 4 3 2" xfId="6553"/>
    <cellStyle name="Normal 3 2 2 3 3 4 3 2 2" xfId="13813"/>
    <cellStyle name="Normal 3 2 2 3 3 4 3 2 2 2" xfId="28191"/>
    <cellStyle name="Normal 3 2 2 3 3 4 3 2 2 2 2" xfId="56925"/>
    <cellStyle name="Normal 3 2 2 3 3 4 3 2 2 3" xfId="42601"/>
    <cellStyle name="Normal 3 2 2 3 3 4 3 2 3" xfId="21028"/>
    <cellStyle name="Normal 3 2 2 3 3 4 3 2 3 2" xfId="49763"/>
    <cellStyle name="Normal 3 2 2 3 3 4 3 2 4" xfId="35439"/>
    <cellStyle name="Normal 3 2 2 3 3 4 3 3" xfId="10226"/>
    <cellStyle name="Normal 3 2 2 3 3 4 3 3 2" xfId="24609"/>
    <cellStyle name="Normal 3 2 2 3 3 4 3 3 2 2" xfId="53344"/>
    <cellStyle name="Normal 3 2 2 3 3 4 3 3 3" xfId="39020"/>
    <cellStyle name="Normal 3 2 2 3 3 4 3 4" xfId="17446"/>
    <cellStyle name="Normal 3 2 2 3 3 4 3 4 2" xfId="46182"/>
    <cellStyle name="Normal 3 2 2 3 3 4 3 5" xfId="31858"/>
    <cellStyle name="Normal 3 2 2 3 3 4 4" xfId="4758"/>
    <cellStyle name="Normal 3 2 2 3 3 4 4 2" xfId="12023"/>
    <cellStyle name="Normal 3 2 2 3 3 4 4 2 2" xfId="26401"/>
    <cellStyle name="Normal 3 2 2 3 3 4 4 2 2 2" xfId="55135"/>
    <cellStyle name="Normal 3 2 2 3 3 4 4 2 3" xfId="40811"/>
    <cellStyle name="Normal 3 2 2 3 3 4 4 3" xfId="19238"/>
    <cellStyle name="Normal 3 2 2 3 3 4 4 3 2" xfId="47973"/>
    <cellStyle name="Normal 3 2 2 3 3 4 4 4" xfId="33649"/>
    <cellStyle name="Normal 3 2 2 3 3 4 5" xfId="8430"/>
    <cellStyle name="Normal 3 2 2 3 3 4 5 2" xfId="22819"/>
    <cellStyle name="Normal 3 2 2 3 3 4 5 2 2" xfId="51554"/>
    <cellStyle name="Normal 3 2 2 3 3 4 5 3" xfId="37230"/>
    <cellStyle name="Normal 3 2 2 3 3 4 6" xfId="15656"/>
    <cellStyle name="Normal 3 2 2 3 3 4 6 2" xfId="44392"/>
    <cellStyle name="Normal 3 2 2 3 3 4 7" xfId="30068"/>
    <cellStyle name="Normal 3 2 2 3 3 5" xfId="1538"/>
    <cellStyle name="Normal 3 2 2 3 3 5 2" xfId="3342"/>
    <cellStyle name="Normal 3 2 2 3 3 5 2 2" xfId="7001"/>
    <cellStyle name="Normal 3 2 2 3 3 5 2 2 2" xfId="14261"/>
    <cellStyle name="Normal 3 2 2 3 3 5 2 2 2 2" xfId="28639"/>
    <cellStyle name="Normal 3 2 2 3 3 5 2 2 2 2 2" xfId="57373"/>
    <cellStyle name="Normal 3 2 2 3 3 5 2 2 2 3" xfId="43049"/>
    <cellStyle name="Normal 3 2 2 3 3 5 2 2 3" xfId="21476"/>
    <cellStyle name="Normal 3 2 2 3 3 5 2 2 3 2" xfId="50211"/>
    <cellStyle name="Normal 3 2 2 3 3 5 2 2 4" xfId="35887"/>
    <cellStyle name="Normal 3 2 2 3 3 5 2 3" xfId="10674"/>
    <cellStyle name="Normal 3 2 2 3 3 5 2 3 2" xfId="25057"/>
    <cellStyle name="Normal 3 2 2 3 3 5 2 3 2 2" xfId="53792"/>
    <cellStyle name="Normal 3 2 2 3 3 5 2 3 3" xfId="39468"/>
    <cellStyle name="Normal 3 2 2 3 3 5 2 4" xfId="17894"/>
    <cellStyle name="Normal 3 2 2 3 3 5 2 4 2" xfId="46630"/>
    <cellStyle name="Normal 3 2 2 3 3 5 2 5" xfId="32306"/>
    <cellStyle name="Normal 3 2 2 3 3 5 3" xfId="5211"/>
    <cellStyle name="Normal 3 2 2 3 3 5 3 2" xfId="12471"/>
    <cellStyle name="Normal 3 2 2 3 3 5 3 2 2" xfId="26849"/>
    <cellStyle name="Normal 3 2 2 3 3 5 3 2 2 2" xfId="55583"/>
    <cellStyle name="Normal 3 2 2 3 3 5 3 2 3" xfId="41259"/>
    <cellStyle name="Normal 3 2 2 3 3 5 3 3" xfId="19686"/>
    <cellStyle name="Normal 3 2 2 3 3 5 3 3 2" xfId="48421"/>
    <cellStyle name="Normal 3 2 2 3 3 5 3 4" xfId="34097"/>
    <cellStyle name="Normal 3 2 2 3 3 5 4" xfId="8884"/>
    <cellStyle name="Normal 3 2 2 3 3 5 4 2" xfId="23267"/>
    <cellStyle name="Normal 3 2 2 3 3 5 4 2 2" xfId="52002"/>
    <cellStyle name="Normal 3 2 2 3 3 5 4 3" xfId="37678"/>
    <cellStyle name="Normal 3 2 2 3 3 5 5" xfId="16104"/>
    <cellStyle name="Normal 3 2 2 3 3 5 5 2" xfId="44840"/>
    <cellStyle name="Normal 3 2 2 3 3 5 6" xfId="30516"/>
    <cellStyle name="Normal 3 2 2 3 3 6" xfId="2446"/>
    <cellStyle name="Normal 3 2 2 3 3 6 2" xfId="6106"/>
    <cellStyle name="Normal 3 2 2 3 3 6 2 2" xfId="13366"/>
    <cellStyle name="Normal 3 2 2 3 3 6 2 2 2" xfId="27744"/>
    <cellStyle name="Normal 3 2 2 3 3 6 2 2 2 2" xfId="56478"/>
    <cellStyle name="Normal 3 2 2 3 3 6 2 2 3" xfId="42154"/>
    <cellStyle name="Normal 3 2 2 3 3 6 2 3" xfId="20581"/>
    <cellStyle name="Normal 3 2 2 3 3 6 2 3 2" xfId="49316"/>
    <cellStyle name="Normal 3 2 2 3 3 6 2 4" xfId="34992"/>
    <cellStyle name="Normal 3 2 2 3 3 6 3" xfId="9779"/>
    <cellStyle name="Normal 3 2 2 3 3 6 3 2" xfId="24162"/>
    <cellStyle name="Normal 3 2 2 3 3 6 3 2 2" xfId="52897"/>
    <cellStyle name="Normal 3 2 2 3 3 6 3 3" xfId="38573"/>
    <cellStyle name="Normal 3 2 2 3 3 6 4" xfId="16999"/>
    <cellStyle name="Normal 3 2 2 3 3 6 4 2" xfId="45735"/>
    <cellStyle name="Normal 3 2 2 3 3 6 5" xfId="31411"/>
    <cellStyle name="Normal 3 2 2 3 3 7" xfId="4305"/>
    <cellStyle name="Normal 3 2 2 3 3 7 2" xfId="11575"/>
    <cellStyle name="Normal 3 2 2 3 3 7 2 2" xfId="25954"/>
    <cellStyle name="Normal 3 2 2 3 3 7 2 2 2" xfId="54688"/>
    <cellStyle name="Normal 3 2 2 3 3 7 2 3" xfId="40364"/>
    <cellStyle name="Normal 3 2 2 3 3 7 3" xfId="18791"/>
    <cellStyle name="Normal 3 2 2 3 3 7 3 2" xfId="47526"/>
    <cellStyle name="Normal 3 2 2 3 3 7 4" xfId="33202"/>
    <cellStyle name="Normal 3 2 2 3 3 8" xfId="7974"/>
    <cellStyle name="Normal 3 2 2 3 3 8 2" xfId="22372"/>
    <cellStyle name="Normal 3 2 2 3 3 8 2 2" xfId="51107"/>
    <cellStyle name="Normal 3 2 2 3 3 8 3" xfId="36783"/>
    <cellStyle name="Normal 3 2 2 3 3 9" xfId="15209"/>
    <cellStyle name="Normal 3 2 2 3 3 9 2" xfId="43945"/>
    <cellStyle name="Normal 3 2 2 3 4" xfId="562"/>
    <cellStyle name="Normal 3 2 2 3 4 2" xfId="847"/>
    <cellStyle name="Normal 3 2 2 3 4 2 2" xfId="1294"/>
    <cellStyle name="Normal 3 2 2 3 4 2 2 2" xfId="2277"/>
    <cellStyle name="Normal 3 2 2 3 4 2 2 2 2" xfId="4069"/>
    <cellStyle name="Normal 3 2 2 3 4 2 2 2 2 2" xfId="7728"/>
    <cellStyle name="Normal 3 2 2 3 4 2 2 2 2 2 2" xfId="14988"/>
    <cellStyle name="Normal 3 2 2 3 4 2 2 2 2 2 2 2" xfId="29366"/>
    <cellStyle name="Normal 3 2 2 3 4 2 2 2 2 2 2 2 2" xfId="58100"/>
    <cellStyle name="Normal 3 2 2 3 4 2 2 2 2 2 2 3" xfId="43776"/>
    <cellStyle name="Normal 3 2 2 3 4 2 2 2 2 2 3" xfId="22203"/>
    <cellStyle name="Normal 3 2 2 3 4 2 2 2 2 2 3 2" xfId="50938"/>
    <cellStyle name="Normal 3 2 2 3 4 2 2 2 2 2 4" xfId="36614"/>
    <cellStyle name="Normal 3 2 2 3 4 2 2 2 2 3" xfId="11401"/>
    <cellStyle name="Normal 3 2 2 3 4 2 2 2 2 3 2" xfId="25784"/>
    <cellStyle name="Normal 3 2 2 3 4 2 2 2 2 3 2 2" xfId="54519"/>
    <cellStyle name="Normal 3 2 2 3 4 2 2 2 2 3 3" xfId="40195"/>
    <cellStyle name="Normal 3 2 2 3 4 2 2 2 2 4" xfId="18621"/>
    <cellStyle name="Normal 3 2 2 3 4 2 2 2 2 4 2" xfId="47357"/>
    <cellStyle name="Normal 3 2 2 3 4 2 2 2 2 5" xfId="33033"/>
    <cellStyle name="Normal 3 2 2 3 4 2 2 2 3" xfId="5938"/>
    <cellStyle name="Normal 3 2 2 3 4 2 2 2 3 2" xfId="13198"/>
    <cellStyle name="Normal 3 2 2 3 4 2 2 2 3 2 2" xfId="27576"/>
    <cellStyle name="Normal 3 2 2 3 4 2 2 2 3 2 2 2" xfId="56310"/>
    <cellStyle name="Normal 3 2 2 3 4 2 2 2 3 2 3" xfId="41986"/>
    <cellStyle name="Normal 3 2 2 3 4 2 2 2 3 3" xfId="20413"/>
    <cellStyle name="Normal 3 2 2 3 4 2 2 2 3 3 2" xfId="49148"/>
    <cellStyle name="Normal 3 2 2 3 4 2 2 2 3 4" xfId="34824"/>
    <cellStyle name="Normal 3 2 2 3 4 2 2 2 4" xfId="9611"/>
    <cellStyle name="Normal 3 2 2 3 4 2 2 2 4 2" xfId="23994"/>
    <cellStyle name="Normal 3 2 2 3 4 2 2 2 4 2 2" xfId="52729"/>
    <cellStyle name="Normal 3 2 2 3 4 2 2 2 4 3" xfId="38405"/>
    <cellStyle name="Normal 3 2 2 3 4 2 2 2 5" xfId="16831"/>
    <cellStyle name="Normal 3 2 2 3 4 2 2 2 5 2" xfId="45567"/>
    <cellStyle name="Normal 3 2 2 3 4 2 2 2 6" xfId="31243"/>
    <cellStyle name="Normal 3 2 2 3 4 2 2 3" xfId="3173"/>
    <cellStyle name="Normal 3 2 2 3 4 2 2 3 2" xfId="6833"/>
    <cellStyle name="Normal 3 2 2 3 4 2 2 3 2 2" xfId="14093"/>
    <cellStyle name="Normal 3 2 2 3 4 2 2 3 2 2 2" xfId="28471"/>
    <cellStyle name="Normal 3 2 2 3 4 2 2 3 2 2 2 2" xfId="57205"/>
    <cellStyle name="Normal 3 2 2 3 4 2 2 3 2 2 3" xfId="42881"/>
    <cellStyle name="Normal 3 2 2 3 4 2 2 3 2 3" xfId="21308"/>
    <cellStyle name="Normal 3 2 2 3 4 2 2 3 2 3 2" xfId="50043"/>
    <cellStyle name="Normal 3 2 2 3 4 2 2 3 2 4" xfId="35719"/>
    <cellStyle name="Normal 3 2 2 3 4 2 2 3 3" xfId="10506"/>
    <cellStyle name="Normal 3 2 2 3 4 2 2 3 3 2" xfId="24889"/>
    <cellStyle name="Normal 3 2 2 3 4 2 2 3 3 2 2" xfId="53624"/>
    <cellStyle name="Normal 3 2 2 3 4 2 2 3 3 3" xfId="39300"/>
    <cellStyle name="Normal 3 2 2 3 4 2 2 3 4" xfId="17726"/>
    <cellStyle name="Normal 3 2 2 3 4 2 2 3 4 2" xfId="46462"/>
    <cellStyle name="Normal 3 2 2 3 4 2 2 3 5" xfId="32138"/>
    <cellStyle name="Normal 3 2 2 3 4 2 2 4" xfId="5038"/>
    <cellStyle name="Normal 3 2 2 3 4 2 2 4 2" xfId="12303"/>
    <cellStyle name="Normal 3 2 2 3 4 2 2 4 2 2" xfId="26681"/>
    <cellStyle name="Normal 3 2 2 3 4 2 2 4 2 2 2" xfId="55415"/>
    <cellStyle name="Normal 3 2 2 3 4 2 2 4 2 3" xfId="41091"/>
    <cellStyle name="Normal 3 2 2 3 4 2 2 4 3" xfId="19518"/>
    <cellStyle name="Normal 3 2 2 3 4 2 2 4 3 2" xfId="48253"/>
    <cellStyle name="Normal 3 2 2 3 4 2 2 4 4" xfId="33929"/>
    <cellStyle name="Normal 3 2 2 3 4 2 2 5" xfId="8710"/>
    <cellStyle name="Normal 3 2 2 3 4 2 2 5 2" xfId="23099"/>
    <cellStyle name="Normal 3 2 2 3 4 2 2 5 2 2" xfId="51834"/>
    <cellStyle name="Normal 3 2 2 3 4 2 2 5 3" xfId="37510"/>
    <cellStyle name="Normal 3 2 2 3 4 2 2 6" xfId="15936"/>
    <cellStyle name="Normal 3 2 2 3 4 2 2 6 2" xfId="44672"/>
    <cellStyle name="Normal 3 2 2 3 4 2 2 7" xfId="30348"/>
    <cellStyle name="Normal 3 2 2 3 4 2 3" xfId="1830"/>
    <cellStyle name="Normal 3 2 2 3 4 2 3 2" xfId="3622"/>
    <cellStyle name="Normal 3 2 2 3 4 2 3 2 2" xfId="7281"/>
    <cellStyle name="Normal 3 2 2 3 4 2 3 2 2 2" xfId="14541"/>
    <cellStyle name="Normal 3 2 2 3 4 2 3 2 2 2 2" xfId="28919"/>
    <cellStyle name="Normal 3 2 2 3 4 2 3 2 2 2 2 2" xfId="57653"/>
    <cellStyle name="Normal 3 2 2 3 4 2 3 2 2 2 3" xfId="43329"/>
    <cellStyle name="Normal 3 2 2 3 4 2 3 2 2 3" xfId="21756"/>
    <cellStyle name="Normal 3 2 2 3 4 2 3 2 2 3 2" xfId="50491"/>
    <cellStyle name="Normal 3 2 2 3 4 2 3 2 2 4" xfId="36167"/>
    <cellStyle name="Normal 3 2 2 3 4 2 3 2 3" xfId="10954"/>
    <cellStyle name="Normal 3 2 2 3 4 2 3 2 3 2" xfId="25337"/>
    <cellStyle name="Normal 3 2 2 3 4 2 3 2 3 2 2" xfId="54072"/>
    <cellStyle name="Normal 3 2 2 3 4 2 3 2 3 3" xfId="39748"/>
    <cellStyle name="Normal 3 2 2 3 4 2 3 2 4" xfId="18174"/>
    <cellStyle name="Normal 3 2 2 3 4 2 3 2 4 2" xfId="46910"/>
    <cellStyle name="Normal 3 2 2 3 4 2 3 2 5" xfId="32586"/>
    <cellStyle name="Normal 3 2 2 3 4 2 3 3" xfId="5491"/>
    <cellStyle name="Normal 3 2 2 3 4 2 3 3 2" xfId="12751"/>
    <cellStyle name="Normal 3 2 2 3 4 2 3 3 2 2" xfId="27129"/>
    <cellStyle name="Normal 3 2 2 3 4 2 3 3 2 2 2" xfId="55863"/>
    <cellStyle name="Normal 3 2 2 3 4 2 3 3 2 3" xfId="41539"/>
    <cellStyle name="Normal 3 2 2 3 4 2 3 3 3" xfId="19966"/>
    <cellStyle name="Normal 3 2 2 3 4 2 3 3 3 2" xfId="48701"/>
    <cellStyle name="Normal 3 2 2 3 4 2 3 3 4" xfId="34377"/>
    <cellStyle name="Normal 3 2 2 3 4 2 3 4" xfId="9164"/>
    <cellStyle name="Normal 3 2 2 3 4 2 3 4 2" xfId="23547"/>
    <cellStyle name="Normal 3 2 2 3 4 2 3 4 2 2" xfId="52282"/>
    <cellStyle name="Normal 3 2 2 3 4 2 3 4 3" xfId="37958"/>
    <cellStyle name="Normal 3 2 2 3 4 2 3 5" xfId="16384"/>
    <cellStyle name="Normal 3 2 2 3 4 2 3 5 2" xfId="45120"/>
    <cellStyle name="Normal 3 2 2 3 4 2 3 6" xfId="30796"/>
    <cellStyle name="Normal 3 2 2 3 4 2 4" xfId="2726"/>
    <cellStyle name="Normal 3 2 2 3 4 2 4 2" xfId="6386"/>
    <cellStyle name="Normal 3 2 2 3 4 2 4 2 2" xfId="13646"/>
    <cellStyle name="Normal 3 2 2 3 4 2 4 2 2 2" xfId="28024"/>
    <cellStyle name="Normal 3 2 2 3 4 2 4 2 2 2 2" xfId="56758"/>
    <cellStyle name="Normal 3 2 2 3 4 2 4 2 2 3" xfId="42434"/>
    <cellStyle name="Normal 3 2 2 3 4 2 4 2 3" xfId="20861"/>
    <cellStyle name="Normal 3 2 2 3 4 2 4 2 3 2" xfId="49596"/>
    <cellStyle name="Normal 3 2 2 3 4 2 4 2 4" xfId="35272"/>
    <cellStyle name="Normal 3 2 2 3 4 2 4 3" xfId="10059"/>
    <cellStyle name="Normal 3 2 2 3 4 2 4 3 2" xfId="24442"/>
    <cellStyle name="Normal 3 2 2 3 4 2 4 3 2 2" xfId="53177"/>
    <cellStyle name="Normal 3 2 2 3 4 2 4 3 3" xfId="38853"/>
    <cellStyle name="Normal 3 2 2 3 4 2 4 4" xfId="17279"/>
    <cellStyle name="Normal 3 2 2 3 4 2 4 4 2" xfId="46015"/>
    <cellStyle name="Normal 3 2 2 3 4 2 4 5" xfId="31691"/>
    <cellStyle name="Normal 3 2 2 3 4 2 5" xfId="4591"/>
    <cellStyle name="Normal 3 2 2 3 4 2 5 2" xfId="11856"/>
    <cellStyle name="Normal 3 2 2 3 4 2 5 2 2" xfId="26234"/>
    <cellStyle name="Normal 3 2 2 3 4 2 5 2 2 2" xfId="54968"/>
    <cellStyle name="Normal 3 2 2 3 4 2 5 2 3" xfId="40644"/>
    <cellStyle name="Normal 3 2 2 3 4 2 5 3" xfId="19071"/>
    <cellStyle name="Normal 3 2 2 3 4 2 5 3 2" xfId="47806"/>
    <cellStyle name="Normal 3 2 2 3 4 2 5 4" xfId="33482"/>
    <cellStyle name="Normal 3 2 2 3 4 2 6" xfId="8263"/>
    <cellStyle name="Normal 3 2 2 3 4 2 6 2" xfId="22652"/>
    <cellStyle name="Normal 3 2 2 3 4 2 6 2 2" xfId="51387"/>
    <cellStyle name="Normal 3 2 2 3 4 2 6 3" xfId="37063"/>
    <cellStyle name="Normal 3 2 2 3 4 2 7" xfId="15489"/>
    <cellStyle name="Normal 3 2 2 3 4 2 7 2" xfId="44225"/>
    <cellStyle name="Normal 3 2 2 3 4 2 8" xfId="29901"/>
    <cellStyle name="Normal 3 2 2 3 4 3" xfId="1070"/>
    <cellStyle name="Normal 3 2 2 3 4 3 2" xfId="2053"/>
    <cellStyle name="Normal 3 2 2 3 4 3 2 2" xfId="3845"/>
    <cellStyle name="Normal 3 2 2 3 4 3 2 2 2" xfId="7504"/>
    <cellStyle name="Normal 3 2 2 3 4 3 2 2 2 2" xfId="14764"/>
    <cellStyle name="Normal 3 2 2 3 4 3 2 2 2 2 2" xfId="29142"/>
    <cellStyle name="Normal 3 2 2 3 4 3 2 2 2 2 2 2" xfId="57876"/>
    <cellStyle name="Normal 3 2 2 3 4 3 2 2 2 2 3" xfId="43552"/>
    <cellStyle name="Normal 3 2 2 3 4 3 2 2 2 3" xfId="21979"/>
    <cellStyle name="Normal 3 2 2 3 4 3 2 2 2 3 2" xfId="50714"/>
    <cellStyle name="Normal 3 2 2 3 4 3 2 2 2 4" xfId="36390"/>
    <cellStyle name="Normal 3 2 2 3 4 3 2 2 3" xfId="11177"/>
    <cellStyle name="Normal 3 2 2 3 4 3 2 2 3 2" xfId="25560"/>
    <cellStyle name="Normal 3 2 2 3 4 3 2 2 3 2 2" xfId="54295"/>
    <cellStyle name="Normal 3 2 2 3 4 3 2 2 3 3" xfId="39971"/>
    <cellStyle name="Normal 3 2 2 3 4 3 2 2 4" xfId="18397"/>
    <cellStyle name="Normal 3 2 2 3 4 3 2 2 4 2" xfId="47133"/>
    <cellStyle name="Normal 3 2 2 3 4 3 2 2 5" xfId="32809"/>
    <cellStyle name="Normal 3 2 2 3 4 3 2 3" xfId="5714"/>
    <cellStyle name="Normal 3 2 2 3 4 3 2 3 2" xfId="12974"/>
    <cellStyle name="Normal 3 2 2 3 4 3 2 3 2 2" xfId="27352"/>
    <cellStyle name="Normal 3 2 2 3 4 3 2 3 2 2 2" xfId="56086"/>
    <cellStyle name="Normal 3 2 2 3 4 3 2 3 2 3" xfId="41762"/>
    <cellStyle name="Normal 3 2 2 3 4 3 2 3 3" xfId="20189"/>
    <cellStyle name="Normal 3 2 2 3 4 3 2 3 3 2" xfId="48924"/>
    <cellStyle name="Normal 3 2 2 3 4 3 2 3 4" xfId="34600"/>
    <cellStyle name="Normal 3 2 2 3 4 3 2 4" xfId="9387"/>
    <cellStyle name="Normal 3 2 2 3 4 3 2 4 2" xfId="23770"/>
    <cellStyle name="Normal 3 2 2 3 4 3 2 4 2 2" xfId="52505"/>
    <cellStyle name="Normal 3 2 2 3 4 3 2 4 3" xfId="38181"/>
    <cellStyle name="Normal 3 2 2 3 4 3 2 5" xfId="16607"/>
    <cellStyle name="Normal 3 2 2 3 4 3 2 5 2" xfId="45343"/>
    <cellStyle name="Normal 3 2 2 3 4 3 2 6" xfId="31019"/>
    <cellStyle name="Normal 3 2 2 3 4 3 3" xfId="2949"/>
    <cellStyle name="Normal 3 2 2 3 4 3 3 2" xfId="6609"/>
    <cellStyle name="Normal 3 2 2 3 4 3 3 2 2" xfId="13869"/>
    <cellStyle name="Normal 3 2 2 3 4 3 3 2 2 2" xfId="28247"/>
    <cellStyle name="Normal 3 2 2 3 4 3 3 2 2 2 2" xfId="56981"/>
    <cellStyle name="Normal 3 2 2 3 4 3 3 2 2 3" xfId="42657"/>
    <cellStyle name="Normal 3 2 2 3 4 3 3 2 3" xfId="21084"/>
    <cellStyle name="Normal 3 2 2 3 4 3 3 2 3 2" xfId="49819"/>
    <cellStyle name="Normal 3 2 2 3 4 3 3 2 4" xfId="35495"/>
    <cellStyle name="Normal 3 2 2 3 4 3 3 3" xfId="10282"/>
    <cellStyle name="Normal 3 2 2 3 4 3 3 3 2" xfId="24665"/>
    <cellStyle name="Normal 3 2 2 3 4 3 3 3 2 2" xfId="53400"/>
    <cellStyle name="Normal 3 2 2 3 4 3 3 3 3" xfId="39076"/>
    <cellStyle name="Normal 3 2 2 3 4 3 3 4" xfId="17502"/>
    <cellStyle name="Normal 3 2 2 3 4 3 3 4 2" xfId="46238"/>
    <cellStyle name="Normal 3 2 2 3 4 3 3 5" xfId="31914"/>
    <cellStyle name="Normal 3 2 2 3 4 3 4" xfId="4814"/>
    <cellStyle name="Normal 3 2 2 3 4 3 4 2" xfId="12079"/>
    <cellStyle name="Normal 3 2 2 3 4 3 4 2 2" xfId="26457"/>
    <cellStyle name="Normal 3 2 2 3 4 3 4 2 2 2" xfId="55191"/>
    <cellStyle name="Normal 3 2 2 3 4 3 4 2 3" xfId="40867"/>
    <cellStyle name="Normal 3 2 2 3 4 3 4 3" xfId="19294"/>
    <cellStyle name="Normal 3 2 2 3 4 3 4 3 2" xfId="48029"/>
    <cellStyle name="Normal 3 2 2 3 4 3 4 4" xfId="33705"/>
    <cellStyle name="Normal 3 2 2 3 4 3 5" xfId="8486"/>
    <cellStyle name="Normal 3 2 2 3 4 3 5 2" xfId="22875"/>
    <cellStyle name="Normal 3 2 2 3 4 3 5 2 2" xfId="51610"/>
    <cellStyle name="Normal 3 2 2 3 4 3 5 3" xfId="37286"/>
    <cellStyle name="Normal 3 2 2 3 4 3 6" xfId="15712"/>
    <cellStyle name="Normal 3 2 2 3 4 3 6 2" xfId="44448"/>
    <cellStyle name="Normal 3 2 2 3 4 3 7" xfId="30124"/>
    <cellStyle name="Normal 3 2 2 3 4 4" xfId="1601"/>
    <cellStyle name="Normal 3 2 2 3 4 4 2" xfId="3398"/>
    <cellStyle name="Normal 3 2 2 3 4 4 2 2" xfId="7057"/>
    <cellStyle name="Normal 3 2 2 3 4 4 2 2 2" xfId="14317"/>
    <cellStyle name="Normal 3 2 2 3 4 4 2 2 2 2" xfId="28695"/>
    <cellStyle name="Normal 3 2 2 3 4 4 2 2 2 2 2" xfId="57429"/>
    <cellStyle name="Normal 3 2 2 3 4 4 2 2 2 3" xfId="43105"/>
    <cellStyle name="Normal 3 2 2 3 4 4 2 2 3" xfId="21532"/>
    <cellStyle name="Normal 3 2 2 3 4 4 2 2 3 2" xfId="50267"/>
    <cellStyle name="Normal 3 2 2 3 4 4 2 2 4" xfId="35943"/>
    <cellStyle name="Normal 3 2 2 3 4 4 2 3" xfId="10730"/>
    <cellStyle name="Normal 3 2 2 3 4 4 2 3 2" xfId="25113"/>
    <cellStyle name="Normal 3 2 2 3 4 4 2 3 2 2" xfId="53848"/>
    <cellStyle name="Normal 3 2 2 3 4 4 2 3 3" xfId="39524"/>
    <cellStyle name="Normal 3 2 2 3 4 4 2 4" xfId="17950"/>
    <cellStyle name="Normal 3 2 2 3 4 4 2 4 2" xfId="46686"/>
    <cellStyle name="Normal 3 2 2 3 4 4 2 5" xfId="32362"/>
    <cellStyle name="Normal 3 2 2 3 4 4 3" xfId="5267"/>
    <cellStyle name="Normal 3 2 2 3 4 4 3 2" xfId="12527"/>
    <cellStyle name="Normal 3 2 2 3 4 4 3 2 2" xfId="26905"/>
    <cellStyle name="Normal 3 2 2 3 4 4 3 2 2 2" xfId="55639"/>
    <cellStyle name="Normal 3 2 2 3 4 4 3 2 3" xfId="41315"/>
    <cellStyle name="Normal 3 2 2 3 4 4 3 3" xfId="19742"/>
    <cellStyle name="Normal 3 2 2 3 4 4 3 3 2" xfId="48477"/>
    <cellStyle name="Normal 3 2 2 3 4 4 3 4" xfId="34153"/>
    <cellStyle name="Normal 3 2 2 3 4 4 4" xfId="8940"/>
    <cellStyle name="Normal 3 2 2 3 4 4 4 2" xfId="23323"/>
    <cellStyle name="Normal 3 2 2 3 4 4 4 2 2" xfId="52058"/>
    <cellStyle name="Normal 3 2 2 3 4 4 4 3" xfId="37734"/>
    <cellStyle name="Normal 3 2 2 3 4 4 5" xfId="16160"/>
    <cellStyle name="Normal 3 2 2 3 4 4 5 2" xfId="44896"/>
    <cellStyle name="Normal 3 2 2 3 4 4 6" xfId="30572"/>
    <cellStyle name="Normal 3 2 2 3 4 5" xfId="2502"/>
    <cellStyle name="Normal 3 2 2 3 4 5 2" xfId="6162"/>
    <cellStyle name="Normal 3 2 2 3 4 5 2 2" xfId="13422"/>
    <cellStyle name="Normal 3 2 2 3 4 5 2 2 2" xfId="27800"/>
    <cellStyle name="Normal 3 2 2 3 4 5 2 2 2 2" xfId="56534"/>
    <cellStyle name="Normal 3 2 2 3 4 5 2 2 3" xfId="42210"/>
    <cellStyle name="Normal 3 2 2 3 4 5 2 3" xfId="20637"/>
    <cellStyle name="Normal 3 2 2 3 4 5 2 3 2" xfId="49372"/>
    <cellStyle name="Normal 3 2 2 3 4 5 2 4" xfId="35048"/>
    <cellStyle name="Normal 3 2 2 3 4 5 3" xfId="9835"/>
    <cellStyle name="Normal 3 2 2 3 4 5 3 2" xfId="24218"/>
    <cellStyle name="Normal 3 2 2 3 4 5 3 2 2" xfId="52953"/>
    <cellStyle name="Normal 3 2 2 3 4 5 3 3" xfId="38629"/>
    <cellStyle name="Normal 3 2 2 3 4 5 4" xfId="17055"/>
    <cellStyle name="Normal 3 2 2 3 4 5 4 2" xfId="45791"/>
    <cellStyle name="Normal 3 2 2 3 4 5 5" xfId="31467"/>
    <cellStyle name="Normal 3 2 2 3 4 6" xfId="4365"/>
    <cellStyle name="Normal 3 2 2 3 4 6 2" xfId="11632"/>
    <cellStyle name="Normal 3 2 2 3 4 6 2 2" xfId="26010"/>
    <cellStyle name="Normal 3 2 2 3 4 6 2 2 2" xfId="54744"/>
    <cellStyle name="Normal 3 2 2 3 4 6 2 3" xfId="40420"/>
    <cellStyle name="Normal 3 2 2 3 4 6 3" xfId="18847"/>
    <cellStyle name="Normal 3 2 2 3 4 6 3 2" xfId="47582"/>
    <cellStyle name="Normal 3 2 2 3 4 6 4" xfId="33258"/>
    <cellStyle name="Normal 3 2 2 3 4 7" xfId="8035"/>
    <cellStyle name="Normal 3 2 2 3 4 7 2" xfId="22428"/>
    <cellStyle name="Normal 3 2 2 3 4 7 2 2" xfId="51163"/>
    <cellStyle name="Normal 3 2 2 3 4 7 3" xfId="36839"/>
    <cellStyle name="Normal 3 2 2 3 4 8" xfId="15265"/>
    <cellStyle name="Normal 3 2 2 3 4 8 2" xfId="44001"/>
    <cellStyle name="Normal 3 2 2 3 4 9" xfId="29677"/>
    <cellStyle name="Normal 3 2 2 3 5" xfId="731"/>
    <cellStyle name="Normal 3 2 2 3 5 2" xfId="1182"/>
    <cellStyle name="Normal 3 2 2 3 5 2 2" xfId="2165"/>
    <cellStyle name="Normal 3 2 2 3 5 2 2 2" xfId="3957"/>
    <cellStyle name="Normal 3 2 2 3 5 2 2 2 2" xfId="7616"/>
    <cellStyle name="Normal 3 2 2 3 5 2 2 2 2 2" xfId="14876"/>
    <cellStyle name="Normal 3 2 2 3 5 2 2 2 2 2 2" xfId="29254"/>
    <cellStyle name="Normal 3 2 2 3 5 2 2 2 2 2 2 2" xfId="57988"/>
    <cellStyle name="Normal 3 2 2 3 5 2 2 2 2 2 3" xfId="43664"/>
    <cellStyle name="Normal 3 2 2 3 5 2 2 2 2 3" xfId="22091"/>
    <cellStyle name="Normal 3 2 2 3 5 2 2 2 2 3 2" xfId="50826"/>
    <cellStyle name="Normal 3 2 2 3 5 2 2 2 2 4" xfId="36502"/>
    <cellStyle name="Normal 3 2 2 3 5 2 2 2 3" xfId="11289"/>
    <cellStyle name="Normal 3 2 2 3 5 2 2 2 3 2" xfId="25672"/>
    <cellStyle name="Normal 3 2 2 3 5 2 2 2 3 2 2" xfId="54407"/>
    <cellStyle name="Normal 3 2 2 3 5 2 2 2 3 3" xfId="40083"/>
    <cellStyle name="Normal 3 2 2 3 5 2 2 2 4" xfId="18509"/>
    <cellStyle name="Normal 3 2 2 3 5 2 2 2 4 2" xfId="47245"/>
    <cellStyle name="Normal 3 2 2 3 5 2 2 2 5" xfId="32921"/>
    <cellStyle name="Normal 3 2 2 3 5 2 2 3" xfId="5826"/>
    <cellStyle name="Normal 3 2 2 3 5 2 2 3 2" xfId="13086"/>
    <cellStyle name="Normal 3 2 2 3 5 2 2 3 2 2" xfId="27464"/>
    <cellStyle name="Normal 3 2 2 3 5 2 2 3 2 2 2" xfId="56198"/>
    <cellStyle name="Normal 3 2 2 3 5 2 2 3 2 3" xfId="41874"/>
    <cellStyle name="Normal 3 2 2 3 5 2 2 3 3" xfId="20301"/>
    <cellStyle name="Normal 3 2 2 3 5 2 2 3 3 2" xfId="49036"/>
    <cellStyle name="Normal 3 2 2 3 5 2 2 3 4" xfId="34712"/>
    <cellStyle name="Normal 3 2 2 3 5 2 2 4" xfId="9499"/>
    <cellStyle name="Normal 3 2 2 3 5 2 2 4 2" xfId="23882"/>
    <cellStyle name="Normal 3 2 2 3 5 2 2 4 2 2" xfId="52617"/>
    <cellStyle name="Normal 3 2 2 3 5 2 2 4 3" xfId="38293"/>
    <cellStyle name="Normal 3 2 2 3 5 2 2 5" xfId="16719"/>
    <cellStyle name="Normal 3 2 2 3 5 2 2 5 2" xfId="45455"/>
    <cellStyle name="Normal 3 2 2 3 5 2 2 6" xfId="31131"/>
    <cellStyle name="Normal 3 2 2 3 5 2 3" xfId="3061"/>
    <cellStyle name="Normal 3 2 2 3 5 2 3 2" xfId="6721"/>
    <cellStyle name="Normal 3 2 2 3 5 2 3 2 2" xfId="13981"/>
    <cellStyle name="Normal 3 2 2 3 5 2 3 2 2 2" xfId="28359"/>
    <cellStyle name="Normal 3 2 2 3 5 2 3 2 2 2 2" xfId="57093"/>
    <cellStyle name="Normal 3 2 2 3 5 2 3 2 2 3" xfId="42769"/>
    <cellStyle name="Normal 3 2 2 3 5 2 3 2 3" xfId="21196"/>
    <cellStyle name="Normal 3 2 2 3 5 2 3 2 3 2" xfId="49931"/>
    <cellStyle name="Normal 3 2 2 3 5 2 3 2 4" xfId="35607"/>
    <cellStyle name="Normal 3 2 2 3 5 2 3 3" xfId="10394"/>
    <cellStyle name="Normal 3 2 2 3 5 2 3 3 2" xfId="24777"/>
    <cellStyle name="Normal 3 2 2 3 5 2 3 3 2 2" xfId="53512"/>
    <cellStyle name="Normal 3 2 2 3 5 2 3 3 3" xfId="39188"/>
    <cellStyle name="Normal 3 2 2 3 5 2 3 4" xfId="17614"/>
    <cellStyle name="Normal 3 2 2 3 5 2 3 4 2" xfId="46350"/>
    <cellStyle name="Normal 3 2 2 3 5 2 3 5" xfId="32026"/>
    <cellStyle name="Normal 3 2 2 3 5 2 4" xfId="4926"/>
    <cellStyle name="Normal 3 2 2 3 5 2 4 2" xfId="12191"/>
    <cellStyle name="Normal 3 2 2 3 5 2 4 2 2" xfId="26569"/>
    <cellStyle name="Normal 3 2 2 3 5 2 4 2 2 2" xfId="55303"/>
    <cellStyle name="Normal 3 2 2 3 5 2 4 2 3" xfId="40979"/>
    <cellStyle name="Normal 3 2 2 3 5 2 4 3" xfId="19406"/>
    <cellStyle name="Normal 3 2 2 3 5 2 4 3 2" xfId="48141"/>
    <cellStyle name="Normal 3 2 2 3 5 2 4 4" xfId="33817"/>
    <cellStyle name="Normal 3 2 2 3 5 2 5" xfId="8598"/>
    <cellStyle name="Normal 3 2 2 3 5 2 5 2" xfId="22987"/>
    <cellStyle name="Normal 3 2 2 3 5 2 5 2 2" xfId="51722"/>
    <cellStyle name="Normal 3 2 2 3 5 2 5 3" xfId="37398"/>
    <cellStyle name="Normal 3 2 2 3 5 2 6" xfId="15824"/>
    <cellStyle name="Normal 3 2 2 3 5 2 6 2" xfId="44560"/>
    <cellStyle name="Normal 3 2 2 3 5 2 7" xfId="30236"/>
    <cellStyle name="Normal 3 2 2 3 5 3" xfId="1718"/>
    <cellStyle name="Normal 3 2 2 3 5 3 2" xfId="3510"/>
    <cellStyle name="Normal 3 2 2 3 5 3 2 2" xfId="7169"/>
    <cellStyle name="Normal 3 2 2 3 5 3 2 2 2" xfId="14429"/>
    <cellStyle name="Normal 3 2 2 3 5 3 2 2 2 2" xfId="28807"/>
    <cellStyle name="Normal 3 2 2 3 5 3 2 2 2 2 2" xfId="57541"/>
    <cellStyle name="Normal 3 2 2 3 5 3 2 2 2 3" xfId="43217"/>
    <cellStyle name="Normal 3 2 2 3 5 3 2 2 3" xfId="21644"/>
    <cellStyle name="Normal 3 2 2 3 5 3 2 2 3 2" xfId="50379"/>
    <cellStyle name="Normal 3 2 2 3 5 3 2 2 4" xfId="36055"/>
    <cellStyle name="Normal 3 2 2 3 5 3 2 3" xfId="10842"/>
    <cellStyle name="Normal 3 2 2 3 5 3 2 3 2" xfId="25225"/>
    <cellStyle name="Normal 3 2 2 3 5 3 2 3 2 2" xfId="53960"/>
    <cellStyle name="Normal 3 2 2 3 5 3 2 3 3" xfId="39636"/>
    <cellStyle name="Normal 3 2 2 3 5 3 2 4" xfId="18062"/>
    <cellStyle name="Normal 3 2 2 3 5 3 2 4 2" xfId="46798"/>
    <cellStyle name="Normal 3 2 2 3 5 3 2 5" xfId="32474"/>
    <cellStyle name="Normal 3 2 2 3 5 3 3" xfId="5379"/>
    <cellStyle name="Normal 3 2 2 3 5 3 3 2" xfId="12639"/>
    <cellStyle name="Normal 3 2 2 3 5 3 3 2 2" xfId="27017"/>
    <cellStyle name="Normal 3 2 2 3 5 3 3 2 2 2" xfId="55751"/>
    <cellStyle name="Normal 3 2 2 3 5 3 3 2 3" xfId="41427"/>
    <cellStyle name="Normal 3 2 2 3 5 3 3 3" xfId="19854"/>
    <cellStyle name="Normal 3 2 2 3 5 3 3 3 2" xfId="48589"/>
    <cellStyle name="Normal 3 2 2 3 5 3 3 4" xfId="34265"/>
    <cellStyle name="Normal 3 2 2 3 5 3 4" xfId="9052"/>
    <cellStyle name="Normal 3 2 2 3 5 3 4 2" xfId="23435"/>
    <cellStyle name="Normal 3 2 2 3 5 3 4 2 2" xfId="52170"/>
    <cellStyle name="Normal 3 2 2 3 5 3 4 3" xfId="37846"/>
    <cellStyle name="Normal 3 2 2 3 5 3 5" xfId="16272"/>
    <cellStyle name="Normal 3 2 2 3 5 3 5 2" xfId="45008"/>
    <cellStyle name="Normal 3 2 2 3 5 3 6" xfId="30684"/>
    <cellStyle name="Normal 3 2 2 3 5 4" xfId="2614"/>
    <cellStyle name="Normal 3 2 2 3 5 4 2" xfId="6274"/>
    <cellStyle name="Normal 3 2 2 3 5 4 2 2" xfId="13534"/>
    <cellStyle name="Normal 3 2 2 3 5 4 2 2 2" xfId="27912"/>
    <cellStyle name="Normal 3 2 2 3 5 4 2 2 2 2" xfId="56646"/>
    <cellStyle name="Normal 3 2 2 3 5 4 2 2 3" xfId="42322"/>
    <cellStyle name="Normal 3 2 2 3 5 4 2 3" xfId="20749"/>
    <cellStyle name="Normal 3 2 2 3 5 4 2 3 2" xfId="49484"/>
    <cellStyle name="Normal 3 2 2 3 5 4 2 4" xfId="35160"/>
    <cellStyle name="Normal 3 2 2 3 5 4 3" xfId="9947"/>
    <cellStyle name="Normal 3 2 2 3 5 4 3 2" xfId="24330"/>
    <cellStyle name="Normal 3 2 2 3 5 4 3 2 2" xfId="53065"/>
    <cellStyle name="Normal 3 2 2 3 5 4 3 3" xfId="38741"/>
    <cellStyle name="Normal 3 2 2 3 5 4 4" xfId="17167"/>
    <cellStyle name="Normal 3 2 2 3 5 4 4 2" xfId="45903"/>
    <cellStyle name="Normal 3 2 2 3 5 4 5" xfId="31579"/>
    <cellStyle name="Normal 3 2 2 3 5 5" xfId="4478"/>
    <cellStyle name="Normal 3 2 2 3 5 5 2" xfId="11744"/>
    <cellStyle name="Normal 3 2 2 3 5 5 2 2" xfId="26122"/>
    <cellStyle name="Normal 3 2 2 3 5 5 2 2 2" xfId="54856"/>
    <cellStyle name="Normal 3 2 2 3 5 5 2 3" xfId="40532"/>
    <cellStyle name="Normal 3 2 2 3 5 5 3" xfId="18959"/>
    <cellStyle name="Normal 3 2 2 3 5 5 3 2" xfId="47694"/>
    <cellStyle name="Normal 3 2 2 3 5 5 4" xfId="33370"/>
    <cellStyle name="Normal 3 2 2 3 5 6" xfId="8151"/>
    <cellStyle name="Normal 3 2 2 3 5 6 2" xfId="22540"/>
    <cellStyle name="Normal 3 2 2 3 5 6 2 2" xfId="51275"/>
    <cellStyle name="Normal 3 2 2 3 5 6 3" xfId="36951"/>
    <cellStyle name="Normal 3 2 2 3 5 7" xfId="15377"/>
    <cellStyle name="Normal 3 2 2 3 5 7 2" xfId="44113"/>
    <cellStyle name="Normal 3 2 2 3 5 8" xfId="29789"/>
    <cellStyle name="Normal 3 2 2 3 6" xfId="958"/>
    <cellStyle name="Normal 3 2 2 3 6 2" xfId="1941"/>
    <cellStyle name="Normal 3 2 2 3 6 2 2" xfId="3733"/>
    <cellStyle name="Normal 3 2 2 3 6 2 2 2" xfId="7392"/>
    <cellStyle name="Normal 3 2 2 3 6 2 2 2 2" xfId="14652"/>
    <cellStyle name="Normal 3 2 2 3 6 2 2 2 2 2" xfId="29030"/>
    <cellStyle name="Normal 3 2 2 3 6 2 2 2 2 2 2" xfId="57764"/>
    <cellStyle name="Normal 3 2 2 3 6 2 2 2 2 3" xfId="43440"/>
    <cellStyle name="Normal 3 2 2 3 6 2 2 2 3" xfId="21867"/>
    <cellStyle name="Normal 3 2 2 3 6 2 2 2 3 2" xfId="50602"/>
    <cellStyle name="Normal 3 2 2 3 6 2 2 2 4" xfId="36278"/>
    <cellStyle name="Normal 3 2 2 3 6 2 2 3" xfId="11065"/>
    <cellStyle name="Normal 3 2 2 3 6 2 2 3 2" xfId="25448"/>
    <cellStyle name="Normal 3 2 2 3 6 2 2 3 2 2" xfId="54183"/>
    <cellStyle name="Normal 3 2 2 3 6 2 2 3 3" xfId="39859"/>
    <cellStyle name="Normal 3 2 2 3 6 2 2 4" xfId="18285"/>
    <cellStyle name="Normal 3 2 2 3 6 2 2 4 2" xfId="47021"/>
    <cellStyle name="Normal 3 2 2 3 6 2 2 5" xfId="32697"/>
    <cellStyle name="Normal 3 2 2 3 6 2 3" xfId="5602"/>
    <cellStyle name="Normal 3 2 2 3 6 2 3 2" xfId="12862"/>
    <cellStyle name="Normal 3 2 2 3 6 2 3 2 2" xfId="27240"/>
    <cellStyle name="Normal 3 2 2 3 6 2 3 2 2 2" xfId="55974"/>
    <cellStyle name="Normal 3 2 2 3 6 2 3 2 3" xfId="41650"/>
    <cellStyle name="Normal 3 2 2 3 6 2 3 3" xfId="20077"/>
    <cellStyle name="Normal 3 2 2 3 6 2 3 3 2" xfId="48812"/>
    <cellStyle name="Normal 3 2 2 3 6 2 3 4" xfId="34488"/>
    <cellStyle name="Normal 3 2 2 3 6 2 4" xfId="9275"/>
    <cellStyle name="Normal 3 2 2 3 6 2 4 2" xfId="23658"/>
    <cellStyle name="Normal 3 2 2 3 6 2 4 2 2" xfId="52393"/>
    <cellStyle name="Normal 3 2 2 3 6 2 4 3" xfId="38069"/>
    <cellStyle name="Normal 3 2 2 3 6 2 5" xfId="16495"/>
    <cellStyle name="Normal 3 2 2 3 6 2 5 2" xfId="45231"/>
    <cellStyle name="Normal 3 2 2 3 6 2 6" xfId="30907"/>
    <cellStyle name="Normal 3 2 2 3 6 3" xfId="2837"/>
    <cellStyle name="Normal 3 2 2 3 6 3 2" xfId="6497"/>
    <cellStyle name="Normal 3 2 2 3 6 3 2 2" xfId="13757"/>
    <cellStyle name="Normal 3 2 2 3 6 3 2 2 2" xfId="28135"/>
    <cellStyle name="Normal 3 2 2 3 6 3 2 2 2 2" xfId="56869"/>
    <cellStyle name="Normal 3 2 2 3 6 3 2 2 3" xfId="42545"/>
    <cellStyle name="Normal 3 2 2 3 6 3 2 3" xfId="20972"/>
    <cellStyle name="Normal 3 2 2 3 6 3 2 3 2" xfId="49707"/>
    <cellStyle name="Normal 3 2 2 3 6 3 2 4" xfId="35383"/>
    <cellStyle name="Normal 3 2 2 3 6 3 3" xfId="10170"/>
    <cellStyle name="Normal 3 2 2 3 6 3 3 2" xfId="24553"/>
    <cellStyle name="Normal 3 2 2 3 6 3 3 2 2" xfId="53288"/>
    <cellStyle name="Normal 3 2 2 3 6 3 3 3" xfId="38964"/>
    <cellStyle name="Normal 3 2 2 3 6 3 4" xfId="17390"/>
    <cellStyle name="Normal 3 2 2 3 6 3 4 2" xfId="46126"/>
    <cellStyle name="Normal 3 2 2 3 6 3 5" xfId="31802"/>
    <cellStyle name="Normal 3 2 2 3 6 4" xfId="4702"/>
    <cellStyle name="Normal 3 2 2 3 6 4 2" xfId="11967"/>
    <cellStyle name="Normal 3 2 2 3 6 4 2 2" xfId="26345"/>
    <cellStyle name="Normal 3 2 2 3 6 4 2 2 2" xfId="55079"/>
    <cellStyle name="Normal 3 2 2 3 6 4 2 3" xfId="40755"/>
    <cellStyle name="Normal 3 2 2 3 6 4 3" xfId="19182"/>
    <cellStyle name="Normal 3 2 2 3 6 4 3 2" xfId="47917"/>
    <cellStyle name="Normal 3 2 2 3 6 4 4" xfId="33593"/>
    <cellStyle name="Normal 3 2 2 3 6 5" xfId="8374"/>
    <cellStyle name="Normal 3 2 2 3 6 5 2" xfId="22763"/>
    <cellStyle name="Normal 3 2 2 3 6 5 2 2" xfId="51498"/>
    <cellStyle name="Normal 3 2 2 3 6 5 3" xfId="37174"/>
    <cellStyle name="Normal 3 2 2 3 6 6" xfId="15600"/>
    <cellStyle name="Normal 3 2 2 3 6 6 2" xfId="44336"/>
    <cellStyle name="Normal 3 2 2 3 6 7" xfId="30012"/>
    <cellStyle name="Normal 3 2 2 3 7" xfId="1471"/>
    <cellStyle name="Normal 3 2 2 3 7 2" xfId="3286"/>
    <cellStyle name="Normal 3 2 2 3 7 2 2" xfId="6945"/>
    <cellStyle name="Normal 3 2 2 3 7 2 2 2" xfId="14205"/>
    <cellStyle name="Normal 3 2 2 3 7 2 2 2 2" xfId="28583"/>
    <cellStyle name="Normal 3 2 2 3 7 2 2 2 2 2" xfId="57317"/>
    <cellStyle name="Normal 3 2 2 3 7 2 2 2 3" xfId="42993"/>
    <cellStyle name="Normal 3 2 2 3 7 2 2 3" xfId="21420"/>
    <cellStyle name="Normal 3 2 2 3 7 2 2 3 2" xfId="50155"/>
    <cellStyle name="Normal 3 2 2 3 7 2 2 4" xfId="35831"/>
    <cellStyle name="Normal 3 2 2 3 7 2 3" xfId="10618"/>
    <cellStyle name="Normal 3 2 2 3 7 2 3 2" xfId="25001"/>
    <cellStyle name="Normal 3 2 2 3 7 2 3 2 2" xfId="53736"/>
    <cellStyle name="Normal 3 2 2 3 7 2 3 3" xfId="39412"/>
    <cellStyle name="Normal 3 2 2 3 7 2 4" xfId="17838"/>
    <cellStyle name="Normal 3 2 2 3 7 2 4 2" xfId="46574"/>
    <cellStyle name="Normal 3 2 2 3 7 2 5" xfId="32250"/>
    <cellStyle name="Normal 3 2 2 3 7 3" xfId="5154"/>
    <cellStyle name="Normal 3 2 2 3 7 3 2" xfId="12415"/>
    <cellStyle name="Normal 3 2 2 3 7 3 2 2" xfId="26793"/>
    <cellStyle name="Normal 3 2 2 3 7 3 2 2 2" xfId="55527"/>
    <cellStyle name="Normal 3 2 2 3 7 3 2 3" xfId="41203"/>
    <cellStyle name="Normal 3 2 2 3 7 3 3" xfId="19630"/>
    <cellStyle name="Normal 3 2 2 3 7 3 3 2" xfId="48365"/>
    <cellStyle name="Normal 3 2 2 3 7 3 4" xfId="34041"/>
    <cellStyle name="Normal 3 2 2 3 7 4" xfId="8827"/>
    <cellStyle name="Normal 3 2 2 3 7 4 2" xfId="23211"/>
    <cellStyle name="Normal 3 2 2 3 7 4 2 2" xfId="51946"/>
    <cellStyle name="Normal 3 2 2 3 7 4 3" xfId="37622"/>
    <cellStyle name="Normal 3 2 2 3 7 5" xfId="16048"/>
    <cellStyle name="Normal 3 2 2 3 7 5 2" xfId="44784"/>
    <cellStyle name="Normal 3 2 2 3 7 6" xfId="30460"/>
    <cellStyle name="Normal 3 2 2 3 8" xfId="2390"/>
    <cellStyle name="Normal 3 2 2 3 8 2" xfId="6050"/>
    <cellStyle name="Normal 3 2 2 3 8 2 2" xfId="13310"/>
    <cellStyle name="Normal 3 2 2 3 8 2 2 2" xfId="27688"/>
    <cellStyle name="Normal 3 2 2 3 8 2 2 2 2" xfId="56422"/>
    <cellStyle name="Normal 3 2 2 3 8 2 2 3" xfId="42098"/>
    <cellStyle name="Normal 3 2 2 3 8 2 3" xfId="20525"/>
    <cellStyle name="Normal 3 2 2 3 8 2 3 2" xfId="49260"/>
    <cellStyle name="Normal 3 2 2 3 8 2 4" xfId="34936"/>
    <cellStyle name="Normal 3 2 2 3 8 3" xfId="9723"/>
    <cellStyle name="Normal 3 2 2 3 8 3 2" xfId="24106"/>
    <cellStyle name="Normal 3 2 2 3 8 3 2 2" xfId="52841"/>
    <cellStyle name="Normal 3 2 2 3 8 3 3" xfId="38517"/>
    <cellStyle name="Normal 3 2 2 3 8 4" xfId="16943"/>
    <cellStyle name="Normal 3 2 2 3 8 4 2" xfId="45679"/>
    <cellStyle name="Normal 3 2 2 3 8 5" xfId="31355"/>
    <cellStyle name="Normal 3 2 2 3 9" xfId="4243"/>
    <cellStyle name="Normal 3 2 2 3 9 2" xfId="11519"/>
    <cellStyle name="Normal 3 2 2 3 9 2 2" xfId="25898"/>
    <cellStyle name="Normal 3 2 2 3 9 2 2 2" xfId="54632"/>
    <cellStyle name="Normal 3 2 2 3 9 2 3" xfId="40308"/>
    <cellStyle name="Normal 3 2 2 3 9 3" xfId="18735"/>
    <cellStyle name="Normal 3 2 2 3 9 3 2" xfId="47470"/>
    <cellStyle name="Normal 3 2 2 3 9 4" xfId="33146"/>
    <cellStyle name="Normal 3 2 2 4" xfId="345"/>
    <cellStyle name="Normal 3 2 2 4 10" xfId="15167"/>
    <cellStyle name="Normal 3 2 2 4 10 2" xfId="43903"/>
    <cellStyle name="Normal 3 2 2 4 11" xfId="29579"/>
    <cellStyle name="Normal 3 2 2 4 2" xfId="445"/>
    <cellStyle name="Normal 3 2 2 4 2 10" xfId="29635"/>
    <cellStyle name="Normal 3 2 2 4 2 2" xfId="645"/>
    <cellStyle name="Normal 3 2 2 4 2 2 2" xfId="917"/>
    <cellStyle name="Normal 3 2 2 4 2 2 2 2" xfId="1364"/>
    <cellStyle name="Normal 3 2 2 4 2 2 2 2 2" xfId="2347"/>
    <cellStyle name="Normal 3 2 2 4 2 2 2 2 2 2" xfId="4139"/>
    <cellStyle name="Normal 3 2 2 4 2 2 2 2 2 2 2" xfId="7798"/>
    <cellStyle name="Normal 3 2 2 4 2 2 2 2 2 2 2 2" xfId="15058"/>
    <cellStyle name="Normal 3 2 2 4 2 2 2 2 2 2 2 2 2" xfId="29436"/>
    <cellStyle name="Normal 3 2 2 4 2 2 2 2 2 2 2 2 2 2" xfId="58170"/>
    <cellStyle name="Normal 3 2 2 4 2 2 2 2 2 2 2 2 3" xfId="43846"/>
    <cellStyle name="Normal 3 2 2 4 2 2 2 2 2 2 2 3" xfId="22273"/>
    <cellStyle name="Normal 3 2 2 4 2 2 2 2 2 2 2 3 2" xfId="51008"/>
    <cellStyle name="Normal 3 2 2 4 2 2 2 2 2 2 2 4" xfId="36684"/>
    <cellStyle name="Normal 3 2 2 4 2 2 2 2 2 2 3" xfId="11471"/>
    <cellStyle name="Normal 3 2 2 4 2 2 2 2 2 2 3 2" xfId="25854"/>
    <cellStyle name="Normal 3 2 2 4 2 2 2 2 2 2 3 2 2" xfId="54589"/>
    <cellStyle name="Normal 3 2 2 4 2 2 2 2 2 2 3 3" xfId="40265"/>
    <cellStyle name="Normal 3 2 2 4 2 2 2 2 2 2 4" xfId="18691"/>
    <cellStyle name="Normal 3 2 2 4 2 2 2 2 2 2 4 2" xfId="47427"/>
    <cellStyle name="Normal 3 2 2 4 2 2 2 2 2 2 5" xfId="33103"/>
    <cellStyle name="Normal 3 2 2 4 2 2 2 2 2 3" xfId="6008"/>
    <cellStyle name="Normal 3 2 2 4 2 2 2 2 2 3 2" xfId="13268"/>
    <cellStyle name="Normal 3 2 2 4 2 2 2 2 2 3 2 2" xfId="27646"/>
    <cellStyle name="Normal 3 2 2 4 2 2 2 2 2 3 2 2 2" xfId="56380"/>
    <cellStyle name="Normal 3 2 2 4 2 2 2 2 2 3 2 3" xfId="42056"/>
    <cellStyle name="Normal 3 2 2 4 2 2 2 2 2 3 3" xfId="20483"/>
    <cellStyle name="Normal 3 2 2 4 2 2 2 2 2 3 3 2" xfId="49218"/>
    <cellStyle name="Normal 3 2 2 4 2 2 2 2 2 3 4" xfId="34894"/>
    <cellStyle name="Normal 3 2 2 4 2 2 2 2 2 4" xfId="9681"/>
    <cellStyle name="Normal 3 2 2 4 2 2 2 2 2 4 2" xfId="24064"/>
    <cellStyle name="Normal 3 2 2 4 2 2 2 2 2 4 2 2" xfId="52799"/>
    <cellStyle name="Normal 3 2 2 4 2 2 2 2 2 4 3" xfId="38475"/>
    <cellStyle name="Normal 3 2 2 4 2 2 2 2 2 5" xfId="16901"/>
    <cellStyle name="Normal 3 2 2 4 2 2 2 2 2 5 2" xfId="45637"/>
    <cellStyle name="Normal 3 2 2 4 2 2 2 2 2 6" xfId="31313"/>
    <cellStyle name="Normal 3 2 2 4 2 2 2 2 3" xfId="3243"/>
    <cellStyle name="Normal 3 2 2 4 2 2 2 2 3 2" xfId="6903"/>
    <cellStyle name="Normal 3 2 2 4 2 2 2 2 3 2 2" xfId="14163"/>
    <cellStyle name="Normal 3 2 2 4 2 2 2 2 3 2 2 2" xfId="28541"/>
    <cellStyle name="Normal 3 2 2 4 2 2 2 2 3 2 2 2 2" xfId="57275"/>
    <cellStyle name="Normal 3 2 2 4 2 2 2 2 3 2 2 3" xfId="42951"/>
    <cellStyle name="Normal 3 2 2 4 2 2 2 2 3 2 3" xfId="21378"/>
    <cellStyle name="Normal 3 2 2 4 2 2 2 2 3 2 3 2" xfId="50113"/>
    <cellStyle name="Normal 3 2 2 4 2 2 2 2 3 2 4" xfId="35789"/>
    <cellStyle name="Normal 3 2 2 4 2 2 2 2 3 3" xfId="10576"/>
    <cellStyle name="Normal 3 2 2 4 2 2 2 2 3 3 2" xfId="24959"/>
    <cellStyle name="Normal 3 2 2 4 2 2 2 2 3 3 2 2" xfId="53694"/>
    <cellStyle name="Normal 3 2 2 4 2 2 2 2 3 3 3" xfId="39370"/>
    <cellStyle name="Normal 3 2 2 4 2 2 2 2 3 4" xfId="17796"/>
    <cellStyle name="Normal 3 2 2 4 2 2 2 2 3 4 2" xfId="46532"/>
    <cellStyle name="Normal 3 2 2 4 2 2 2 2 3 5" xfId="32208"/>
    <cellStyle name="Normal 3 2 2 4 2 2 2 2 4" xfId="5108"/>
    <cellStyle name="Normal 3 2 2 4 2 2 2 2 4 2" xfId="12373"/>
    <cellStyle name="Normal 3 2 2 4 2 2 2 2 4 2 2" xfId="26751"/>
    <cellStyle name="Normal 3 2 2 4 2 2 2 2 4 2 2 2" xfId="55485"/>
    <cellStyle name="Normal 3 2 2 4 2 2 2 2 4 2 3" xfId="41161"/>
    <cellStyle name="Normal 3 2 2 4 2 2 2 2 4 3" xfId="19588"/>
    <cellStyle name="Normal 3 2 2 4 2 2 2 2 4 3 2" xfId="48323"/>
    <cellStyle name="Normal 3 2 2 4 2 2 2 2 4 4" xfId="33999"/>
    <cellStyle name="Normal 3 2 2 4 2 2 2 2 5" xfId="8780"/>
    <cellStyle name="Normal 3 2 2 4 2 2 2 2 5 2" xfId="23169"/>
    <cellStyle name="Normal 3 2 2 4 2 2 2 2 5 2 2" xfId="51904"/>
    <cellStyle name="Normal 3 2 2 4 2 2 2 2 5 3" xfId="37580"/>
    <cellStyle name="Normal 3 2 2 4 2 2 2 2 6" xfId="16006"/>
    <cellStyle name="Normal 3 2 2 4 2 2 2 2 6 2" xfId="44742"/>
    <cellStyle name="Normal 3 2 2 4 2 2 2 2 7" xfId="30418"/>
    <cellStyle name="Normal 3 2 2 4 2 2 2 3" xfId="1900"/>
    <cellStyle name="Normal 3 2 2 4 2 2 2 3 2" xfId="3692"/>
    <cellStyle name="Normal 3 2 2 4 2 2 2 3 2 2" xfId="7351"/>
    <cellStyle name="Normal 3 2 2 4 2 2 2 3 2 2 2" xfId="14611"/>
    <cellStyle name="Normal 3 2 2 4 2 2 2 3 2 2 2 2" xfId="28989"/>
    <cellStyle name="Normal 3 2 2 4 2 2 2 3 2 2 2 2 2" xfId="57723"/>
    <cellStyle name="Normal 3 2 2 4 2 2 2 3 2 2 2 3" xfId="43399"/>
    <cellStyle name="Normal 3 2 2 4 2 2 2 3 2 2 3" xfId="21826"/>
    <cellStyle name="Normal 3 2 2 4 2 2 2 3 2 2 3 2" xfId="50561"/>
    <cellStyle name="Normal 3 2 2 4 2 2 2 3 2 2 4" xfId="36237"/>
    <cellStyle name="Normal 3 2 2 4 2 2 2 3 2 3" xfId="11024"/>
    <cellStyle name="Normal 3 2 2 4 2 2 2 3 2 3 2" xfId="25407"/>
    <cellStyle name="Normal 3 2 2 4 2 2 2 3 2 3 2 2" xfId="54142"/>
    <cellStyle name="Normal 3 2 2 4 2 2 2 3 2 3 3" xfId="39818"/>
    <cellStyle name="Normal 3 2 2 4 2 2 2 3 2 4" xfId="18244"/>
    <cellStyle name="Normal 3 2 2 4 2 2 2 3 2 4 2" xfId="46980"/>
    <cellStyle name="Normal 3 2 2 4 2 2 2 3 2 5" xfId="32656"/>
    <cellStyle name="Normal 3 2 2 4 2 2 2 3 3" xfId="5561"/>
    <cellStyle name="Normal 3 2 2 4 2 2 2 3 3 2" xfId="12821"/>
    <cellStyle name="Normal 3 2 2 4 2 2 2 3 3 2 2" xfId="27199"/>
    <cellStyle name="Normal 3 2 2 4 2 2 2 3 3 2 2 2" xfId="55933"/>
    <cellStyle name="Normal 3 2 2 4 2 2 2 3 3 2 3" xfId="41609"/>
    <cellStyle name="Normal 3 2 2 4 2 2 2 3 3 3" xfId="20036"/>
    <cellStyle name="Normal 3 2 2 4 2 2 2 3 3 3 2" xfId="48771"/>
    <cellStyle name="Normal 3 2 2 4 2 2 2 3 3 4" xfId="34447"/>
    <cellStyle name="Normal 3 2 2 4 2 2 2 3 4" xfId="9234"/>
    <cellStyle name="Normal 3 2 2 4 2 2 2 3 4 2" xfId="23617"/>
    <cellStyle name="Normal 3 2 2 4 2 2 2 3 4 2 2" xfId="52352"/>
    <cellStyle name="Normal 3 2 2 4 2 2 2 3 4 3" xfId="38028"/>
    <cellStyle name="Normal 3 2 2 4 2 2 2 3 5" xfId="16454"/>
    <cellStyle name="Normal 3 2 2 4 2 2 2 3 5 2" xfId="45190"/>
    <cellStyle name="Normal 3 2 2 4 2 2 2 3 6" xfId="30866"/>
    <cellStyle name="Normal 3 2 2 4 2 2 2 4" xfId="2796"/>
    <cellStyle name="Normal 3 2 2 4 2 2 2 4 2" xfId="6456"/>
    <cellStyle name="Normal 3 2 2 4 2 2 2 4 2 2" xfId="13716"/>
    <cellStyle name="Normal 3 2 2 4 2 2 2 4 2 2 2" xfId="28094"/>
    <cellStyle name="Normal 3 2 2 4 2 2 2 4 2 2 2 2" xfId="56828"/>
    <cellStyle name="Normal 3 2 2 4 2 2 2 4 2 2 3" xfId="42504"/>
    <cellStyle name="Normal 3 2 2 4 2 2 2 4 2 3" xfId="20931"/>
    <cellStyle name="Normal 3 2 2 4 2 2 2 4 2 3 2" xfId="49666"/>
    <cellStyle name="Normal 3 2 2 4 2 2 2 4 2 4" xfId="35342"/>
    <cellStyle name="Normal 3 2 2 4 2 2 2 4 3" xfId="10129"/>
    <cellStyle name="Normal 3 2 2 4 2 2 2 4 3 2" xfId="24512"/>
    <cellStyle name="Normal 3 2 2 4 2 2 2 4 3 2 2" xfId="53247"/>
    <cellStyle name="Normal 3 2 2 4 2 2 2 4 3 3" xfId="38923"/>
    <cellStyle name="Normal 3 2 2 4 2 2 2 4 4" xfId="17349"/>
    <cellStyle name="Normal 3 2 2 4 2 2 2 4 4 2" xfId="46085"/>
    <cellStyle name="Normal 3 2 2 4 2 2 2 4 5" xfId="31761"/>
    <cellStyle name="Normal 3 2 2 4 2 2 2 5" xfId="4661"/>
    <cellStyle name="Normal 3 2 2 4 2 2 2 5 2" xfId="11926"/>
    <cellStyle name="Normal 3 2 2 4 2 2 2 5 2 2" xfId="26304"/>
    <cellStyle name="Normal 3 2 2 4 2 2 2 5 2 2 2" xfId="55038"/>
    <cellStyle name="Normal 3 2 2 4 2 2 2 5 2 3" xfId="40714"/>
    <cellStyle name="Normal 3 2 2 4 2 2 2 5 3" xfId="19141"/>
    <cellStyle name="Normal 3 2 2 4 2 2 2 5 3 2" xfId="47876"/>
    <cellStyle name="Normal 3 2 2 4 2 2 2 5 4" xfId="33552"/>
    <cellStyle name="Normal 3 2 2 4 2 2 2 6" xfId="8333"/>
    <cellStyle name="Normal 3 2 2 4 2 2 2 6 2" xfId="22722"/>
    <cellStyle name="Normal 3 2 2 4 2 2 2 6 2 2" xfId="51457"/>
    <cellStyle name="Normal 3 2 2 4 2 2 2 6 3" xfId="37133"/>
    <cellStyle name="Normal 3 2 2 4 2 2 2 7" xfId="15559"/>
    <cellStyle name="Normal 3 2 2 4 2 2 2 7 2" xfId="44295"/>
    <cellStyle name="Normal 3 2 2 4 2 2 2 8" xfId="29971"/>
    <cellStyle name="Normal 3 2 2 4 2 2 3" xfId="1140"/>
    <cellStyle name="Normal 3 2 2 4 2 2 3 2" xfId="2123"/>
    <cellStyle name="Normal 3 2 2 4 2 2 3 2 2" xfId="3915"/>
    <cellStyle name="Normal 3 2 2 4 2 2 3 2 2 2" xfId="7574"/>
    <cellStyle name="Normal 3 2 2 4 2 2 3 2 2 2 2" xfId="14834"/>
    <cellStyle name="Normal 3 2 2 4 2 2 3 2 2 2 2 2" xfId="29212"/>
    <cellStyle name="Normal 3 2 2 4 2 2 3 2 2 2 2 2 2" xfId="57946"/>
    <cellStyle name="Normal 3 2 2 4 2 2 3 2 2 2 2 3" xfId="43622"/>
    <cellStyle name="Normal 3 2 2 4 2 2 3 2 2 2 3" xfId="22049"/>
    <cellStyle name="Normal 3 2 2 4 2 2 3 2 2 2 3 2" xfId="50784"/>
    <cellStyle name="Normal 3 2 2 4 2 2 3 2 2 2 4" xfId="36460"/>
    <cellStyle name="Normal 3 2 2 4 2 2 3 2 2 3" xfId="11247"/>
    <cellStyle name="Normal 3 2 2 4 2 2 3 2 2 3 2" xfId="25630"/>
    <cellStyle name="Normal 3 2 2 4 2 2 3 2 2 3 2 2" xfId="54365"/>
    <cellStyle name="Normal 3 2 2 4 2 2 3 2 2 3 3" xfId="40041"/>
    <cellStyle name="Normal 3 2 2 4 2 2 3 2 2 4" xfId="18467"/>
    <cellStyle name="Normal 3 2 2 4 2 2 3 2 2 4 2" xfId="47203"/>
    <cellStyle name="Normal 3 2 2 4 2 2 3 2 2 5" xfId="32879"/>
    <cellStyle name="Normal 3 2 2 4 2 2 3 2 3" xfId="5784"/>
    <cellStyle name="Normal 3 2 2 4 2 2 3 2 3 2" xfId="13044"/>
    <cellStyle name="Normal 3 2 2 4 2 2 3 2 3 2 2" xfId="27422"/>
    <cellStyle name="Normal 3 2 2 4 2 2 3 2 3 2 2 2" xfId="56156"/>
    <cellStyle name="Normal 3 2 2 4 2 2 3 2 3 2 3" xfId="41832"/>
    <cellStyle name="Normal 3 2 2 4 2 2 3 2 3 3" xfId="20259"/>
    <cellStyle name="Normal 3 2 2 4 2 2 3 2 3 3 2" xfId="48994"/>
    <cellStyle name="Normal 3 2 2 4 2 2 3 2 3 4" xfId="34670"/>
    <cellStyle name="Normal 3 2 2 4 2 2 3 2 4" xfId="9457"/>
    <cellStyle name="Normal 3 2 2 4 2 2 3 2 4 2" xfId="23840"/>
    <cellStyle name="Normal 3 2 2 4 2 2 3 2 4 2 2" xfId="52575"/>
    <cellStyle name="Normal 3 2 2 4 2 2 3 2 4 3" xfId="38251"/>
    <cellStyle name="Normal 3 2 2 4 2 2 3 2 5" xfId="16677"/>
    <cellStyle name="Normal 3 2 2 4 2 2 3 2 5 2" xfId="45413"/>
    <cellStyle name="Normal 3 2 2 4 2 2 3 2 6" xfId="31089"/>
    <cellStyle name="Normal 3 2 2 4 2 2 3 3" xfId="3019"/>
    <cellStyle name="Normal 3 2 2 4 2 2 3 3 2" xfId="6679"/>
    <cellStyle name="Normal 3 2 2 4 2 2 3 3 2 2" xfId="13939"/>
    <cellStyle name="Normal 3 2 2 4 2 2 3 3 2 2 2" xfId="28317"/>
    <cellStyle name="Normal 3 2 2 4 2 2 3 3 2 2 2 2" xfId="57051"/>
    <cellStyle name="Normal 3 2 2 4 2 2 3 3 2 2 3" xfId="42727"/>
    <cellStyle name="Normal 3 2 2 4 2 2 3 3 2 3" xfId="21154"/>
    <cellStyle name="Normal 3 2 2 4 2 2 3 3 2 3 2" xfId="49889"/>
    <cellStyle name="Normal 3 2 2 4 2 2 3 3 2 4" xfId="35565"/>
    <cellStyle name="Normal 3 2 2 4 2 2 3 3 3" xfId="10352"/>
    <cellStyle name="Normal 3 2 2 4 2 2 3 3 3 2" xfId="24735"/>
    <cellStyle name="Normal 3 2 2 4 2 2 3 3 3 2 2" xfId="53470"/>
    <cellStyle name="Normal 3 2 2 4 2 2 3 3 3 3" xfId="39146"/>
    <cellStyle name="Normal 3 2 2 4 2 2 3 3 4" xfId="17572"/>
    <cellStyle name="Normal 3 2 2 4 2 2 3 3 4 2" xfId="46308"/>
    <cellStyle name="Normal 3 2 2 4 2 2 3 3 5" xfId="31984"/>
    <cellStyle name="Normal 3 2 2 4 2 2 3 4" xfId="4884"/>
    <cellStyle name="Normal 3 2 2 4 2 2 3 4 2" xfId="12149"/>
    <cellStyle name="Normal 3 2 2 4 2 2 3 4 2 2" xfId="26527"/>
    <cellStyle name="Normal 3 2 2 4 2 2 3 4 2 2 2" xfId="55261"/>
    <cellStyle name="Normal 3 2 2 4 2 2 3 4 2 3" xfId="40937"/>
    <cellStyle name="Normal 3 2 2 4 2 2 3 4 3" xfId="19364"/>
    <cellStyle name="Normal 3 2 2 4 2 2 3 4 3 2" xfId="48099"/>
    <cellStyle name="Normal 3 2 2 4 2 2 3 4 4" xfId="33775"/>
    <cellStyle name="Normal 3 2 2 4 2 2 3 5" xfId="8556"/>
    <cellStyle name="Normal 3 2 2 4 2 2 3 5 2" xfId="22945"/>
    <cellStyle name="Normal 3 2 2 4 2 2 3 5 2 2" xfId="51680"/>
    <cellStyle name="Normal 3 2 2 4 2 2 3 5 3" xfId="37356"/>
    <cellStyle name="Normal 3 2 2 4 2 2 3 6" xfId="15782"/>
    <cellStyle name="Normal 3 2 2 4 2 2 3 6 2" xfId="44518"/>
    <cellStyle name="Normal 3 2 2 4 2 2 3 7" xfId="30194"/>
    <cellStyle name="Normal 3 2 2 4 2 2 4" xfId="1672"/>
    <cellStyle name="Normal 3 2 2 4 2 2 4 2" xfId="3468"/>
    <cellStyle name="Normal 3 2 2 4 2 2 4 2 2" xfId="7127"/>
    <cellStyle name="Normal 3 2 2 4 2 2 4 2 2 2" xfId="14387"/>
    <cellStyle name="Normal 3 2 2 4 2 2 4 2 2 2 2" xfId="28765"/>
    <cellStyle name="Normal 3 2 2 4 2 2 4 2 2 2 2 2" xfId="57499"/>
    <cellStyle name="Normal 3 2 2 4 2 2 4 2 2 2 3" xfId="43175"/>
    <cellStyle name="Normal 3 2 2 4 2 2 4 2 2 3" xfId="21602"/>
    <cellStyle name="Normal 3 2 2 4 2 2 4 2 2 3 2" xfId="50337"/>
    <cellStyle name="Normal 3 2 2 4 2 2 4 2 2 4" xfId="36013"/>
    <cellStyle name="Normal 3 2 2 4 2 2 4 2 3" xfId="10800"/>
    <cellStyle name="Normal 3 2 2 4 2 2 4 2 3 2" xfId="25183"/>
    <cellStyle name="Normal 3 2 2 4 2 2 4 2 3 2 2" xfId="53918"/>
    <cellStyle name="Normal 3 2 2 4 2 2 4 2 3 3" xfId="39594"/>
    <cellStyle name="Normal 3 2 2 4 2 2 4 2 4" xfId="18020"/>
    <cellStyle name="Normal 3 2 2 4 2 2 4 2 4 2" xfId="46756"/>
    <cellStyle name="Normal 3 2 2 4 2 2 4 2 5" xfId="32432"/>
    <cellStyle name="Normal 3 2 2 4 2 2 4 3" xfId="5337"/>
    <cellStyle name="Normal 3 2 2 4 2 2 4 3 2" xfId="12597"/>
    <cellStyle name="Normal 3 2 2 4 2 2 4 3 2 2" xfId="26975"/>
    <cellStyle name="Normal 3 2 2 4 2 2 4 3 2 2 2" xfId="55709"/>
    <cellStyle name="Normal 3 2 2 4 2 2 4 3 2 3" xfId="41385"/>
    <cellStyle name="Normal 3 2 2 4 2 2 4 3 3" xfId="19812"/>
    <cellStyle name="Normal 3 2 2 4 2 2 4 3 3 2" xfId="48547"/>
    <cellStyle name="Normal 3 2 2 4 2 2 4 3 4" xfId="34223"/>
    <cellStyle name="Normal 3 2 2 4 2 2 4 4" xfId="9010"/>
    <cellStyle name="Normal 3 2 2 4 2 2 4 4 2" xfId="23393"/>
    <cellStyle name="Normal 3 2 2 4 2 2 4 4 2 2" xfId="52128"/>
    <cellStyle name="Normal 3 2 2 4 2 2 4 4 3" xfId="37804"/>
    <cellStyle name="Normal 3 2 2 4 2 2 4 5" xfId="16230"/>
    <cellStyle name="Normal 3 2 2 4 2 2 4 5 2" xfId="44966"/>
    <cellStyle name="Normal 3 2 2 4 2 2 4 6" xfId="30642"/>
    <cellStyle name="Normal 3 2 2 4 2 2 5" xfId="2572"/>
    <cellStyle name="Normal 3 2 2 4 2 2 5 2" xfId="6232"/>
    <cellStyle name="Normal 3 2 2 4 2 2 5 2 2" xfId="13492"/>
    <cellStyle name="Normal 3 2 2 4 2 2 5 2 2 2" xfId="27870"/>
    <cellStyle name="Normal 3 2 2 4 2 2 5 2 2 2 2" xfId="56604"/>
    <cellStyle name="Normal 3 2 2 4 2 2 5 2 2 3" xfId="42280"/>
    <cellStyle name="Normal 3 2 2 4 2 2 5 2 3" xfId="20707"/>
    <cellStyle name="Normal 3 2 2 4 2 2 5 2 3 2" xfId="49442"/>
    <cellStyle name="Normal 3 2 2 4 2 2 5 2 4" xfId="35118"/>
    <cellStyle name="Normal 3 2 2 4 2 2 5 3" xfId="9905"/>
    <cellStyle name="Normal 3 2 2 4 2 2 5 3 2" xfId="24288"/>
    <cellStyle name="Normal 3 2 2 4 2 2 5 3 2 2" xfId="53023"/>
    <cellStyle name="Normal 3 2 2 4 2 2 5 3 3" xfId="38699"/>
    <cellStyle name="Normal 3 2 2 4 2 2 5 4" xfId="17125"/>
    <cellStyle name="Normal 3 2 2 4 2 2 5 4 2" xfId="45861"/>
    <cellStyle name="Normal 3 2 2 4 2 2 5 5" xfId="31537"/>
    <cellStyle name="Normal 3 2 2 4 2 2 6" xfId="4435"/>
    <cellStyle name="Normal 3 2 2 4 2 2 6 2" xfId="11702"/>
    <cellStyle name="Normal 3 2 2 4 2 2 6 2 2" xfId="26080"/>
    <cellStyle name="Normal 3 2 2 4 2 2 6 2 2 2" xfId="54814"/>
    <cellStyle name="Normal 3 2 2 4 2 2 6 2 3" xfId="40490"/>
    <cellStyle name="Normal 3 2 2 4 2 2 6 3" xfId="18917"/>
    <cellStyle name="Normal 3 2 2 4 2 2 6 3 2" xfId="47652"/>
    <cellStyle name="Normal 3 2 2 4 2 2 6 4" xfId="33328"/>
    <cellStyle name="Normal 3 2 2 4 2 2 7" xfId="8106"/>
    <cellStyle name="Normal 3 2 2 4 2 2 7 2" xfId="22498"/>
    <cellStyle name="Normal 3 2 2 4 2 2 7 2 2" xfId="51233"/>
    <cellStyle name="Normal 3 2 2 4 2 2 7 3" xfId="36909"/>
    <cellStyle name="Normal 3 2 2 4 2 2 8" xfId="15335"/>
    <cellStyle name="Normal 3 2 2 4 2 2 8 2" xfId="44071"/>
    <cellStyle name="Normal 3 2 2 4 2 2 9" xfId="29747"/>
    <cellStyle name="Normal 3 2 2 4 2 3" xfId="803"/>
    <cellStyle name="Normal 3 2 2 4 2 3 2" xfId="1252"/>
    <cellStyle name="Normal 3 2 2 4 2 3 2 2" xfId="2235"/>
    <cellStyle name="Normal 3 2 2 4 2 3 2 2 2" xfId="4027"/>
    <cellStyle name="Normal 3 2 2 4 2 3 2 2 2 2" xfId="7686"/>
    <cellStyle name="Normal 3 2 2 4 2 3 2 2 2 2 2" xfId="14946"/>
    <cellStyle name="Normal 3 2 2 4 2 3 2 2 2 2 2 2" xfId="29324"/>
    <cellStyle name="Normal 3 2 2 4 2 3 2 2 2 2 2 2 2" xfId="58058"/>
    <cellStyle name="Normal 3 2 2 4 2 3 2 2 2 2 2 3" xfId="43734"/>
    <cellStyle name="Normal 3 2 2 4 2 3 2 2 2 2 3" xfId="22161"/>
    <cellStyle name="Normal 3 2 2 4 2 3 2 2 2 2 3 2" xfId="50896"/>
    <cellStyle name="Normal 3 2 2 4 2 3 2 2 2 2 4" xfId="36572"/>
    <cellStyle name="Normal 3 2 2 4 2 3 2 2 2 3" xfId="11359"/>
    <cellStyle name="Normal 3 2 2 4 2 3 2 2 2 3 2" xfId="25742"/>
    <cellStyle name="Normal 3 2 2 4 2 3 2 2 2 3 2 2" xfId="54477"/>
    <cellStyle name="Normal 3 2 2 4 2 3 2 2 2 3 3" xfId="40153"/>
    <cellStyle name="Normal 3 2 2 4 2 3 2 2 2 4" xfId="18579"/>
    <cellStyle name="Normal 3 2 2 4 2 3 2 2 2 4 2" xfId="47315"/>
    <cellStyle name="Normal 3 2 2 4 2 3 2 2 2 5" xfId="32991"/>
    <cellStyle name="Normal 3 2 2 4 2 3 2 2 3" xfId="5896"/>
    <cellStyle name="Normal 3 2 2 4 2 3 2 2 3 2" xfId="13156"/>
    <cellStyle name="Normal 3 2 2 4 2 3 2 2 3 2 2" xfId="27534"/>
    <cellStyle name="Normal 3 2 2 4 2 3 2 2 3 2 2 2" xfId="56268"/>
    <cellStyle name="Normal 3 2 2 4 2 3 2 2 3 2 3" xfId="41944"/>
    <cellStyle name="Normal 3 2 2 4 2 3 2 2 3 3" xfId="20371"/>
    <cellStyle name="Normal 3 2 2 4 2 3 2 2 3 3 2" xfId="49106"/>
    <cellStyle name="Normal 3 2 2 4 2 3 2 2 3 4" xfId="34782"/>
    <cellStyle name="Normal 3 2 2 4 2 3 2 2 4" xfId="9569"/>
    <cellStyle name="Normal 3 2 2 4 2 3 2 2 4 2" xfId="23952"/>
    <cellStyle name="Normal 3 2 2 4 2 3 2 2 4 2 2" xfId="52687"/>
    <cellStyle name="Normal 3 2 2 4 2 3 2 2 4 3" xfId="38363"/>
    <cellStyle name="Normal 3 2 2 4 2 3 2 2 5" xfId="16789"/>
    <cellStyle name="Normal 3 2 2 4 2 3 2 2 5 2" xfId="45525"/>
    <cellStyle name="Normal 3 2 2 4 2 3 2 2 6" xfId="31201"/>
    <cellStyle name="Normal 3 2 2 4 2 3 2 3" xfId="3131"/>
    <cellStyle name="Normal 3 2 2 4 2 3 2 3 2" xfId="6791"/>
    <cellStyle name="Normal 3 2 2 4 2 3 2 3 2 2" xfId="14051"/>
    <cellStyle name="Normal 3 2 2 4 2 3 2 3 2 2 2" xfId="28429"/>
    <cellStyle name="Normal 3 2 2 4 2 3 2 3 2 2 2 2" xfId="57163"/>
    <cellStyle name="Normal 3 2 2 4 2 3 2 3 2 2 3" xfId="42839"/>
    <cellStyle name="Normal 3 2 2 4 2 3 2 3 2 3" xfId="21266"/>
    <cellStyle name="Normal 3 2 2 4 2 3 2 3 2 3 2" xfId="50001"/>
    <cellStyle name="Normal 3 2 2 4 2 3 2 3 2 4" xfId="35677"/>
    <cellStyle name="Normal 3 2 2 4 2 3 2 3 3" xfId="10464"/>
    <cellStyle name="Normal 3 2 2 4 2 3 2 3 3 2" xfId="24847"/>
    <cellStyle name="Normal 3 2 2 4 2 3 2 3 3 2 2" xfId="53582"/>
    <cellStyle name="Normal 3 2 2 4 2 3 2 3 3 3" xfId="39258"/>
    <cellStyle name="Normal 3 2 2 4 2 3 2 3 4" xfId="17684"/>
    <cellStyle name="Normal 3 2 2 4 2 3 2 3 4 2" xfId="46420"/>
    <cellStyle name="Normal 3 2 2 4 2 3 2 3 5" xfId="32096"/>
    <cellStyle name="Normal 3 2 2 4 2 3 2 4" xfId="4996"/>
    <cellStyle name="Normal 3 2 2 4 2 3 2 4 2" xfId="12261"/>
    <cellStyle name="Normal 3 2 2 4 2 3 2 4 2 2" xfId="26639"/>
    <cellStyle name="Normal 3 2 2 4 2 3 2 4 2 2 2" xfId="55373"/>
    <cellStyle name="Normal 3 2 2 4 2 3 2 4 2 3" xfId="41049"/>
    <cellStyle name="Normal 3 2 2 4 2 3 2 4 3" xfId="19476"/>
    <cellStyle name="Normal 3 2 2 4 2 3 2 4 3 2" xfId="48211"/>
    <cellStyle name="Normal 3 2 2 4 2 3 2 4 4" xfId="33887"/>
    <cellStyle name="Normal 3 2 2 4 2 3 2 5" xfId="8668"/>
    <cellStyle name="Normal 3 2 2 4 2 3 2 5 2" xfId="23057"/>
    <cellStyle name="Normal 3 2 2 4 2 3 2 5 2 2" xfId="51792"/>
    <cellStyle name="Normal 3 2 2 4 2 3 2 5 3" xfId="37468"/>
    <cellStyle name="Normal 3 2 2 4 2 3 2 6" xfId="15894"/>
    <cellStyle name="Normal 3 2 2 4 2 3 2 6 2" xfId="44630"/>
    <cellStyle name="Normal 3 2 2 4 2 3 2 7" xfId="30306"/>
    <cellStyle name="Normal 3 2 2 4 2 3 3" xfId="1788"/>
    <cellStyle name="Normal 3 2 2 4 2 3 3 2" xfId="3580"/>
    <cellStyle name="Normal 3 2 2 4 2 3 3 2 2" xfId="7239"/>
    <cellStyle name="Normal 3 2 2 4 2 3 3 2 2 2" xfId="14499"/>
    <cellStyle name="Normal 3 2 2 4 2 3 3 2 2 2 2" xfId="28877"/>
    <cellStyle name="Normal 3 2 2 4 2 3 3 2 2 2 2 2" xfId="57611"/>
    <cellStyle name="Normal 3 2 2 4 2 3 3 2 2 2 3" xfId="43287"/>
    <cellStyle name="Normal 3 2 2 4 2 3 3 2 2 3" xfId="21714"/>
    <cellStyle name="Normal 3 2 2 4 2 3 3 2 2 3 2" xfId="50449"/>
    <cellStyle name="Normal 3 2 2 4 2 3 3 2 2 4" xfId="36125"/>
    <cellStyle name="Normal 3 2 2 4 2 3 3 2 3" xfId="10912"/>
    <cellStyle name="Normal 3 2 2 4 2 3 3 2 3 2" xfId="25295"/>
    <cellStyle name="Normal 3 2 2 4 2 3 3 2 3 2 2" xfId="54030"/>
    <cellStyle name="Normal 3 2 2 4 2 3 3 2 3 3" xfId="39706"/>
    <cellStyle name="Normal 3 2 2 4 2 3 3 2 4" xfId="18132"/>
    <cellStyle name="Normal 3 2 2 4 2 3 3 2 4 2" xfId="46868"/>
    <cellStyle name="Normal 3 2 2 4 2 3 3 2 5" xfId="32544"/>
    <cellStyle name="Normal 3 2 2 4 2 3 3 3" xfId="5449"/>
    <cellStyle name="Normal 3 2 2 4 2 3 3 3 2" xfId="12709"/>
    <cellStyle name="Normal 3 2 2 4 2 3 3 3 2 2" xfId="27087"/>
    <cellStyle name="Normal 3 2 2 4 2 3 3 3 2 2 2" xfId="55821"/>
    <cellStyle name="Normal 3 2 2 4 2 3 3 3 2 3" xfId="41497"/>
    <cellStyle name="Normal 3 2 2 4 2 3 3 3 3" xfId="19924"/>
    <cellStyle name="Normal 3 2 2 4 2 3 3 3 3 2" xfId="48659"/>
    <cellStyle name="Normal 3 2 2 4 2 3 3 3 4" xfId="34335"/>
    <cellStyle name="Normal 3 2 2 4 2 3 3 4" xfId="9122"/>
    <cellStyle name="Normal 3 2 2 4 2 3 3 4 2" xfId="23505"/>
    <cellStyle name="Normal 3 2 2 4 2 3 3 4 2 2" xfId="52240"/>
    <cellStyle name="Normal 3 2 2 4 2 3 3 4 3" xfId="37916"/>
    <cellStyle name="Normal 3 2 2 4 2 3 3 5" xfId="16342"/>
    <cellStyle name="Normal 3 2 2 4 2 3 3 5 2" xfId="45078"/>
    <cellStyle name="Normal 3 2 2 4 2 3 3 6" xfId="30754"/>
    <cellStyle name="Normal 3 2 2 4 2 3 4" xfId="2684"/>
    <cellStyle name="Normal 3 2 2 4 2 3 4 2" xfId="6344"/>
    <cellStyle name="Normal 3 2 2 4 2 3 4 2 2" xfId="13604"/>
    <cellStyle name="Normal 3 2 2 4 2 3 4 2 2 2" xfId="27982"/>
    <cellStyle name="Normal 3 2 2 4 2 3 4 2 2 2 2" xfId="56716"/>
    <cellStyle name="Normal 3 2 2 4 2 3 4 2 2 3" xfId="42392"/>
    <cellStyle name="Normal 3 2 2 4 2 3 4 2 3" xfId="20819"/>
    <cellStyle name="Normal 3 2 2 4 2 3 4 2 3 2" xfId="49554"/>
    <cellStyle name="Normal 3 2 2 4 2 3 4 2 4" xfId="35230"/>
    <cellStyle name="Normal 3 2 2 4 2 3 4 3" xfId="10017"/>
    <cellStyle name="Normal 3 2 2 4 2 3 4 3 2" xfId="24400"/>
    <cellStyle name="Normal 3 2 2 4 2 3 4 3 2 2" xfId="53135"/>
    <cellStyle name="Normal 3 2 2 4 2 3 4 3 3" xfId="38811"/>
    <cellStyle name="Normal 3 2 2 4 2 3 4 4" xfId="17237"/>
    <cellStyle name="Normal 3 2 2 4 2 3 4 4 2" xfId="45973"/>
    <cellStyle name="Normal 3 2 2 4 2 3 4 5" xfId="31649"/>
    <cellStyle name="Normal 3 2 2 4 2 3 5" xfId="4548"/>
    <cellStyle name="Normal 3 2 2 4 2 3 5 2" xfId="11814"/>
    <cellStyle name="Normal 3 2 2 4 2 3 5 2 2" xfId="26192"/>
    <cellStyle name="Normal 3 2 2 4 2 3 5 2 2 2" xfId="54926"/>
    <cellStyle name="Normal 3 2 2 4 2 3 5 2 3" xfId="40602"/>
    <cellStyle name="Normal 3 2 2 4 2 3 5 3" xfId="19029"/>
    <cellStyle name="Normal 3 2 2 4 2 3 5 3 2" xfId="47764"/>
    <cellStyle name="Normal 3 2 2 4 2 3 5 4" xfId="33440"/>
    <cellStyle name="Normal 3 2 2 4 2 3 6" xfId="8221"/>
    <cellStyle name="Normal 3 2 2 4 2 3 6 2" xfId="22610"/>
    <cellStyle name="Normal 3 2 2 4 2 3 6 2 2" xfId="51345"/>
    <cellStyle name="Normal 3 2 2 4 2 3 6 3" xfId="37021"/>
    <cellStyle name="Normal 3 2 2 4 2 3 7" xfId="15447"/>
    <cellStyle name="Normal 3 2 2 4 2 3 7 2" xfId="44183"/>
    <cellStyle name="Normal 3 2 2 4 2 3 8" xfId="29859"/>
    <cellStyle name="Normal 3 2 2 4 2 4" xfId="1028"/>
    <cellStyle name="Normal 3 2 2 4 2 4 2" xfId="2011"/>
    <cellStyle name="Normal 3 2 2 4 2 4 2 2" xfId="3803"/>
    <cellStyle name="Normal 3 2 2 4 2 4 2 2 2" xfId="7462"/>
    <cellStyle name="Normal 3 2 2 4 2 4 2 2 2 2" xfId="14722"/>
    <cellStyle name="Normal 3 2 2 4 2 4 2 2 2 2 2" xfId="29100"/>
    <cellStyle name="Normal 3 2 2 4 2 4 2 2 2 2 2 2" xfId="57834"/>
    <cellStyle name="Normal 3 2 2 4 2 4 2 2 2 2 3" xfId="43510"/>
    <cellStyle name="Normal 3 2 2 4 2 4 2 2 2 3" xfId="21937"/>
    <cellStyle name="Normal 3 2 2 4 2 4 2 2 2 3 2" xfId="50672"/>
    <cellStyle name="Normal 3 2 2 4 2 4 2 2 2 4" xfId="36348"/>
    <cellStyle name="Normal 3 2 2 4 2 4 2 2 3" xfId="11135"/>
    <cellStyle name="Normal 3 2 2 4 2 4 2 2 3 2" xfId="25518"/>
    <cellStyle name="Normal 3 2 2 4 2 4 2 2 3 2 2" xfId="54253"/>
    <cellStyle name="Normal 3 2 2 4 2 4 2 2 3 3" xfId="39929"/>
    <cellStyle name="Normal 3 2 2 4 2 4 2 2 4" xfId="18355"/>
    <cellStyle name="Normal 3 2 2 4 2 4 2 2 4 2" xfId="47091"/>
    <cellStyle name="Normal 3 2 2 4 2 4 2 2 5" xfId="32767"/>
    <cellStyle name="Normal 3 2 2 4 2 4 2 3" xfId="5672"/>
    <cellStyle name="Normal 3 2 2 4 2 4 2 3 2" xfId="12932"/>
    <cellStyle name="Normal 3 2 2 4 2 4 2 3 2 2" xfId="27310"/>
    <cellStyle name="Normal 3 2 2 4 2 4 2 3 2 2 2" xfId="56044"/>
    <cellStyle name="Normal 3 2 2 4 2 4 2 3 2 3" xfId="41720"/>
    <cellStyle name="Normal 3 2 2 4 2 4 2 3 3" xfId="20147"/>
    <cellStyle name="Normal 3 2 2 4 2 4 2 3 3 2" xfId="48882"/>
    <cellStyle name="Normal 3 2 2 4 2 4 2 3 4" xfId="34558"/>
    <cellStyle name="Normal 3 2 2 4 2 4 2 4" xfId="9345"/>
    <cellStyle name="Normal 3 2 2 4 2 4 2 4 2" xfId="23728"/>
    <cellStyle name="Normal 3 2 2 4 2 4 2 4 2 2" xfId="52463"/>
    <cellStyle name="Normal 3 2 2 4 2 4 2 4 3" xfId="38139"/>
    <cellStyle name="Normal 3 2 2 4 2 4 2 5" xfId="16565"/>
    <cellStyle name="Normal 3 2 2 4 2 4 2 5 2" xfId="45301"/>
    <cellStyle name="Normal 3 2 2 4 2 4 2 6" xfId="30977"/>
    <cellStyle name="Normal 3 2 2 4 2 4 3" xfId="2907"/>
    <cellStyle name="Normal 3 2 2 4 2 4 3 2" xfId="6567"/>
    <cellStyle name="Normal 3 2 2 4 2 4 3 2 2" xfId="13827"/>
    <cellStyle name="Normal 3 2 2 4 2 4 3 2 2 2" xfId="28205"/>
    <cellStyle name="Normal 3 2 2 4 2 4 3 2 2 2 2" xfId="56939"/>
    <cellStyle name="Normal 3 2 2 4 2 4 3 2 2 3" xfId="42615"/>
    <cellStyle name="Normal 3 2 2 4 2 4 3 2 3" xfId="21042"/>
    <cellStyle name="Normal 3 2 2 4 2 4 3 2 3 2" xfId="49777"/>
    <cellStyle name="Normal 3 2 2 4 2 4 3 2 4" xfId="35453"/>
    <cellStyle name="Normal 3 2 2 4 2 4 3 3" xfId="10240"/>
    <cellStyle name="Normal 3 2 2 4 2 4 3 3 2" xfId="24623"/>
    <cellStyle name="Normal 3 2 2 4 2 4 3 3 2 2" xfId="53358"/>
    <cellStyle name="Normal 3 2 2 4 2 4 3 3 3" xfId="39034"/>
    <cellStyle name="Normal 3 2 2 4 2 4 3 4" xfId="17460"/>
    <cellStyle name="Normal 3 2 2 4 2 4 3 4 2" xfId="46196"/>
    <cellStyle name="Normal 3 2 2 4 2 4 3 5" xfId="31872"/>
    <cellStyle name="Normal 3 2 2 4 2 4 4" xfId="4772"/>
    <cellStyle name="Normal 3 2 2 4 2 4 4 2" xfId="12037"/>
    <cellStyle name="Normal 3 2 2 4 2 4 4 2 2" xfId="26415"/>
    <cellStyle name="Normal 3 2 2 4 2 4 4 2 2 2" xfId="55149"/>
    <cellStyle name="Normal 3 2 2 4 2 4 4 2 3" xfId="40825"/>
    <cellStyle name="Normal 3 2 2 4 2 4 4 3" xfId="19252"/>
    <cellStyle name="Normal 3 2 2 4 2 4 4 3 2" xfId="47987"/>
    <cellStyle name="Normal 3 2 2 4 2 4 4 4" xfId="33663"/>
    <cellStyle name="Normal 3 2 2 4 2 4 5" xfId="8444"/>
    <cellStyle name="Normal 3 2 2 4 2 4 5 2" xfId="22833"/>
    <cellStyle name="Normal 3 2 2 4 2 4 5 2 2" xfId="51568"/>
    <cellStyle name="Normal 3 2 2 4 2 4 5 3" xfId="37244"/>
    <cellStyle name="Normal 3 2 2 4 2 4 6" xfId="15670"/>
    <cellStyle name="Normal 3 2 2 4 2 4 6 2" xfId="44406"/>
    <cellStyle name="Normal 3 2 2 4 2 4 7" xfId="30082"/>
    <cellStyle name="Normal 3 2 2 4 2 5" xfId="1552"/>
    <cellStyle name="Normal 3 2 2 4 2 5 2" xfId="3356"/>
    <cellStyle name="Normal 3 2 2 4 2 5 2 2" xfId="7015"/>
    <cellStyle name="Normal 3 2 2 4 2 5 2 2 2" xfId="14275"/>
    <cellStyle name="Normal 3 2 2 4 2 5 2 2 2 2" xfId="28653"/>
    <cellStyle name="Normal 3 2 2 4 2 5 2 2 2 2 2" xfId="57387"/>
    <cellStyle name="Normal 3 2 2 4 2 5 2 2 2 3" xfId="43063"/>
    <cellStyle name="Normal 3 2 2 4 2 5 2 2 3" xfId="21490"/>
    <cellStyle name="Normal 3 2 2 4 2 5 2 2 3 2" xfId="50225"/>
    <cellStyle name="Normal 3 2 2 4 2 5 2 2 4" xfId="35901"/>
    <cellStyle name="Normal 3 2 2 4 2 5 2 3" xfId="10688"/>
    <cellStyle name="Normal 3 2 2 4 2 5 2 3 2" xfId="25071"/>
    <cellStyle name="Normal 3 2 2 4 2 5 2 3 2 2" xfId="53806"/>
    <cellStyle name="Normal 3 2 2 4 2 5 2 3 3" xfId="39482"/>
    <cellStyle name="Normal 3 2 2 4 2 5 2 4" xfId="17908"/>
    <cellStyle name="Normal 3 2 2 4 2 5 2 4 2" xfId="46644"/>
    <cellStyle name="Normal 3 2 2 4 2 5 2 5" xfId="32320"/>
    <cellStyle name="Normal 3 2 2 4 2 5 3" xfId="5225"/>
    <cellStyle name="Normal 3 2 2 4 2 5 3 2" xfId="12485"/>
    <cellStyle name="Normal 3 2 2 4 2 5 3 2 2" xfId="26863"/>
    <cellStyle name="Normal 3 2 2 4 2 5 3 2 2 2" xfId="55597"/>
    <cellStyle name="Normal 3 2 2 4 2 5 3 2 3" xfId="41273"/>
    <cellStyle name="Normal 3 2 2 4 2 5 3 3" xfId="19700"/>
    <cellStyle name="Normal 3 2 2 4 2 5 3 3 2" xfId="48435"/>
    <cellStyle name="Normal 3 2 2 4 2 5 3 4" xfId="34111"/>
    <cellStyle name="Normal 3 2 2 4 2 5 4" xfId="8898"/>
    <cellStyle name="Normal 3 2 2 4 2 5 4 2" xfId="23281"/>
    <cellStyle name="Normal 3 2 2 4 2 5 4 2 2" xfId="52016"/>
    <cellStyle name="Normal 3 2 2 4 2 5 4 3" xfId="37692"/>
    <cellStyle name="Normal 3 2 2 4 2 5 5" xfId="16118"/>
    <cellStyle name="Normal 3 2 2 4 2 5 5 2" xfId="44854"/>
    <cellStyle name="Normal 3 2 2 4 2 5 6" xfId="30530"/>
    <cellStyle name="Normal 3 2 2 4 2 6" xfId="2460"/>
    <cellStyle name="Normal 3 2 2 4 2 6 2" xfId="6120"/>
    <cellStyle name="Normal 3 2 2 4 2 6 2 2" xfId="13380"/>
    <cellStyle name="Normal 3 2 2 4 2 6 2 2 2" xfId="27758"/>
    <cellStyle name="Normal 3 2 2 4 2 6 2 2 2 2" xfId="56492"/>
    <cellStyle name="Normal 3 2 2 4 2 6 2 2 3" xfId="42168"/>
    <cellStyle name="Normal 3 2 2 4 2 6 2 3" xfId="20595"/>
    <cellStyle name="Normal 3 2 2 4 2 6 2 3 2" xfId="49330"/>
    <cellStyle name="Normal 3 2 2 4 2 6 2 4" xfId="35006"/>
    <cellStyle name="Normal 3 2 2 4 2 6 3" xfId="9793"/>
    <cellStyle name="Normal 3 2 2 4 2 6 3 2" xfId="24176"/>
    <cellStyle name="Normal 3 2 2 4 2 6 3 2 2" xfId="52911"/>
    <cellStyle name="Normal 3 2 2 4 2 6 3 3" xfId="38587"/>
    <cellStyle name="Normal 3 2 2 4 2 6 4" xfId="17013"/>
    <cellStyle name="Normal 3 2 2 4 2 6 4 2" xfId="45749"/>
    <cellStyle name="Normal 3 2 2 4 2 6 5" xfId="31425"/>
    <cellStyle name="Normal 3 2 2 4 2 7" xfId="4319"/>
    <cellStyle name="Normal 3 2 2 4 2 7 2" xfId="11589"/>
    <cellStyle name="Normal 3 2 2 4 2 7 2 2" xfId="25968"/>
    <cellStyle name="Normal 3 2 2 4 2 7 2 2 2" xfId="54702"/>
    <cellStyle name="Normal 3 2 2 4 2 7 2 3" xfId="40378"/>
    <cellStyle name="Normal 3 2 2 4 2 7 3" xfId="18805"/>
    <cellStyle name="Normal 3 2 2 4 2 7 3 2" xfId="47540"/>
    <cellStyle name="Normal 3 2 2 4 2 7 4" xfId="33216"/>
    <cellStyle name="Normal 3 2 2 4 2 8" xfId="7988"/>
    <cellStyle name="Normal 3 2 2 4 2 8 2" xfId="22386"/>
    <cellStyle name="Normal 3 2 2 4 2 8 2 2" xfId="51121"/>
    <cellStyle name="Normal 3 2 2 4 2 8 3" xfId="36797"/>
    <cellStyle name="Normal 3 2 2 4 2 9" xfId="15223"/>
    <cellStyle name="Normal 3 2 2 4 2 9 2" xfId="43959"/>
    <cellStyle name="Normal 3 2 2 4 3" xfId="584"/>
    <cellStyle name="Normal 3 2 2 4 3 2" xfId="861"/>
    <cellStyle name="Normal 3 2 2 4 3 2 2" xfId="1308"/>
    <cellStyle name="Normal 3 2 2 4 3 2 2 2" xfId="2291"/>
    <cellStyle name="Normal 3 2 2 4 3 2 2 2 2" xfId="4083"/>
    <cellStyle name="Normal 3 2 2 4 3 2 2 2 2 2" xfId="7742"/>
    <cellStyle name="Normal 3 2 2 4 3 2 2 2 2 2 2" xfId="15002"/>
    <cellStyle name="Normal 3 2 2 4 3 2 2 2 2 2 2 2" xfId="29380"/>
    <cellStyle name="Normal 3 2 2 4 3 2 2 2 2 2 2 2 2" xfId="58114"/>
    <cellStyle name="Normal 3 2 2 4 3 2 2 2 2 2 2 3" xfId="43790"/>
    <cellStyle name="Normal 3 2 2 4 3 2 2 2 2 2 3" xfId="22217"/>
    <cellStyle name="Normal 3 2 2 4 3 2 2 2 2 2 3 2" xfId="50952"/>
    <cellStyle name="Normal 3 2 2 4 3 2 2 2 2 2 4" xfId="36628"/>
    <cellStyle name="Normal 3 2 2 4 3 2 2 2 2 3" xfId="11415"/>
    <cellStyle name="Normal 3 2 2 4 3 2 2 2 2 3 2" xfId="25798"/>
    <cellStyle name="Normal 3 2 2 4 3 2 2 2 2 3 2 2" xfId="54533"/>
    <cellStyle name="Normal 3 2 2 4 3 2 2 2 2 3 3" xfId="40209"/>
    <cellStyle name="Normal 3 2 2 4 3 2 2 2 2 4" xfId="18635"/>
    <cellStyle name="Normal 3 2 2 4 3 2 2 2 2 4 2" xfId="47371"/>
    <cellStyle name="Normal 3 2 2 4 3 2 2 2 2 5" xfId="33047"/>
    <cellStyle name="Normal 3 2 2 4 3 2 2 2 3" xfId="5952"/>
    <cellStyle name="Normal 3 2 2 4 3 2 2 2 3 2" xfId="13212"/>
    <cellStyle name="Normal 3 2 2 4 3 2 2 2 3 2 2" xfId="27590"/>
    <cellStyle name="Normal 3 2 2 4 3 2 2 2 3 2 2 2" xfId="56324"/>
    <cellStyle name="Normal 3 2 2 4 3 2 2 2 3 2 3" xfId="42000"/>
    <cellStyle name="Normal 3 2 2 4 3 2 2 2 3 3" xfId="20427"/>
    <cellStyle name="Normal 3 2 2 4 3 2 2 2 3 3 2" xfId="49162"/>
    <cellStyle name="Normal 3 2 2 4 3 2 2 2 3 4" xfId="34838"/>
    <cellStyle name="Normal 3 2 2 4 3 2 2 2 4" xfId="9625"/>
    <cellStyle name="Normal 3 2 2 4 3 2 2 2 4 2" xfId="24008"/>
    <cellStyle name="Normal 3 2 2 4 3 2 2 2 4 2 2" xfId="52743"/>
    <cellStyle name="Normal 3 2 2 4 3 2 2 2 4 3" xfId="38419"/>
    <cellStyle name="Normal 3 2 2 4 3 2 2 2 5" xfId="16845"/>
    <cellStyle name="Normal 3 2 2 4 3 2 2 2 5 2" xfId="45581"/>
    <cellStyle name="Normal 3 2 2 4 3 2 2 2 6" xfId="31257"/>
    <cellStyle name="Normal 3 2 2 4 3 2 2 3" xfId="3187"/>
    <cellStyle name="Normal 3 2 2 4 3 2 2 3 2" xfId="6847"/>
    <cellStyle name="Normal 3 2 2 4 3 2 2 3 2 2" xfId="14107"/>
    <cellStyle name="Normal 3 2 2 4 3 2 2 3 2 2 2" xfId="28485"/>
    <cellStyle name="Normal 3 2 2 4 3 2 2 3 2 2 2 2" xfId="57219"/>
    <cellStyle name="Normal 3 2 2 4 3 2 2 3 2 2 3" xfId="42895"/>
    <cellStyle name="Normal 3 2 2 4 3 2 2 3 2 3" xfId="21322"/>
    <cellStyle name="Normal 3 2 2 4 3 2 2 3 2 3 2" xfId="50057"/>
    <cellStyle name="Normal 3 2 2 4 3 2 2 3 2 4" xfId="35733"/>
    <cellStyle name="Normal 3 2 2 4 3 2 2 3 3" xfId="10520"/>
    <cellStyle name="Normal 3 2 2 4 3 2 2 3 3 2" xfId="24903"/>
    <cellStyle name="Normal 3 2 2 4 3 2 2 3 3 2 2" xfId="53638"/>
    <cellStyle name="Normal 3 2 2 4 3 2 2 3 3 3" xfId="39314"/>
    <cellStyle name="Normal 3 2 2 4 3 2 2 3 4" xfId="17740"/>
    <cellStyle name="Normal 3 2 2 4 3 2 2 3 4 2" xfId="46476"/>
    <cellStyle name="Normal 3 2 2 4 3 2 2 3 5" xfId="32152"/>
    <cellStyle name="Normal 3 2 2 4 3 2 2 4" xfId="5052"/>
    <cellStyle name="Normal 3 2 2 4 3 2 2 4 2" xfId="12317"/>
    <cellStyle name="Normal 3 2 2 4 3 2 2 4 2 2" xfId="26695"/>
    <cellStyle name="Normal 3 2 2 4 3 2 2 4 2 2 2" xfId="55429"/>
    <cellStyle name="Normal 3 2 2 4 3 2 2 4 2 3" xfId="41105"/>
    <cellStyle name="Normal 3 2 2 4 3 2 2 4 3" xfId="19532"/>
    <cellStyle name="Normal 3 2 2 4 3 2 2 4 3 2" xfId="48267"/>
    <cellStyle name="Normal 3 2 2 4 3 2 2 4 4" xfId="33943"/>
    <cellStyle name="Normal 3 2 2 4 3 2 2 5" xfId="8724"/>
    <cellStyle name="Normal 3 2 2 4 3 2 2 5 2" xfId="23113"/>
    <cellStyle name="Normal 3 2 2 4 3 2 2 5 2 2" xfId="51848"/>
    <cellStyle name="Normal 3 2 2 4 3 2 2 5 3" xfId="37524"/>
    <cellStyle name="Normal 3 2 2 4 3 2 2 6" xfId="15950"/>
    <cellStyle name="Normal 3 2 2 4 3 2 2 6 2" xfId="44686"/>
    <cellStyle name="Normal 3 2 2 4 3 2 2 7" xfId="30362"/>
    <cellStyle name="Normal 3 2 2 4 3 2 3" xfId="1844"/>
    <cellStyle name="Normal 3 2 2 4 3 2 3 2" xfId="3636"/>
    <cellStyle name="Normal 3 2 2 4 3 2 3 2 2" xfId="7295"/>
    <cellStyle name="Normal 3 2 2 4 3 2 3 2 2 2" xfId="14555"/>
    <cellStyle name="Normal 3 2 2 4 3 2 3 2 2 2 2" xfId="28933"/>
    <cellStyle name="Normal 3 2 2 4 3 2 3 2 2 2 2 2" xfId="57667"/>
    <cellStyle name="Normal 3 2 2 4 3 2 3 2 2 2 3" xfId="43343"/>
    <cellStyle name="Normal 3 2 2 4 3 2 3 2 2 3" xfId="21770"/>
    <cellStyle name="Normal 3 2 2 4 3 2 3 2 2 3 2" xfId="50505"/>
    <cellStyle name="Normal 3 2 2 4 3 2 3 2 2 4" xfId="36181"/>
    <cellStyle name="Normal 3 2 2 4 3 2 3 2 3" xfId="10968"/>
    <cellStyle name="Normal 3 2 2 4 3 2 3 2 3 2" xfId="25351"/>
    <cellStyle name="Normal 3 2 2 4 3 2 3 2 3 2 2" xfId="54086"/>
    <cellStyle name="Normal 3 2 2 4 3 2 3 2 3 3" xfId="39762"/>
    <cellStyle name="Normal 3 2 2 4 3 2 3 2 4" xfId="18188"/>
    <cellStyle name="Normal 3 2 2 4 3 2 3 2 4 2" xfId="46924"/>
    <cellStyle name="Normal 3 2 2 4 3 2 3 2 5" xfId="32600"/>
    <cellStyle name="Normal 3 2 2 4 3 2 3 3" xfId="5505"/>
    <cellStyle name="Normal 3 2 2 4 3 2 3 3 2" xfId="12765"/>
    <cellStyle name="Normal 3 2 2 4 3 2 3 3 2 2" xfId="27143"/>
    <cellStyle name="Normal 3 2 2 4 3 2 3 3 2 2 2" xfId="55877"/>
    <cellStyle name="Normal 3 2 2 4 3 2 3 3 2 3" xfId="41553"/>
    <cellStyle name="Normal 3 2 2 4 3 2 3 3 3" xfId="19980"/>
    <cellStyle name="Normal 3 2 2 4 3 2 3 3 3 2" xfId="48715"/>
    <cellStyle name="Normal 3 2 2 4 3 2 3 3 4" xfId="34391"/>
    <cellStyle name="Normal 3 2 2 4 3 2 3 4" xfId="9178"/>
    <cellStyle name="Normal 3 2 2 4 3 2 3 4 2" xfId="23561"/>
    <cellStyle name="Normal 3 2 2 4 3 2 3 4 2 2" xfId="52296"/>
    <cellStyle name="Normal 3 2 2 4 3 2 3 4 3" xfId="37972"/>
    <cellStyle name="Normal 3 2 2 4 3 2 3 5" xfId="16398"/>
    <cellStyle name="Normal 3 2 2 4 3 2 3 5 2" xfId="45134"/>
    <cellStyle name="Normal 3 2 2 4 3 2 3 6" xfId="30810"/>
    <cellStyle name="Normal 3 2 2 4 3 2 4" xfId="2740"/>
    <cellStyle name="Normal 3 2 2 4 3 2 4 2" xfId="6400"/>
    <cellStyle name="Normal 3 2 2 4 3 2 4 2 2" xfId="13660"/>
    <cellStyle name="Normal 3 2 2 4 3 2 4 2 2 2" xfId="28038"/>
    <cellStyle name="Normal 3 2 2 4 3 2 4 2 2 2 2" xfId="56772"/>
    <cellStyle name="Normal 3 2 2 4 3 2 4 2 2 3" xfId="42448"/>
    <cellStyle name="Normal 3 2 2 4 3 2 4 2 3" xfId="20875"/>
    <cellStyle name="Normal 3 2 2 4 3 2 4 2 3 2" xfId="49610"/>
    <cellStyle name="Normal 3 2 2 4 3 2 4 2 4" xfId="35286"/>
    <cellStyle name="Normal 3 2 2 4 3 2 4 3" xfId="10073"/>
    <cellStyle name="Normal 3 2 2 4 3 2 4 3 2" xfId="24456"/>
    <cellStyle name="Normal 3 2 2 4 3 2 4 3 2 2" xfId="53191"/>
    <cellStyle name="Normal 3 2 2 4 3 2 4 3 3" xfId="38867"/>
    <cellStyle name="Normal 3 2 2 4 3 2 4 4" xfId="17293"/>
    <cellStyle name="Normal 3 2 2 4 3 2 4 4 2" xfId="46029"/>
    <cellStyle name="Normal 3 2 2 4 3 2 4 5" xfId="31705"/>
    <cellStyle name="Normal 3 2 2 4 3 2 5" xfId="4605"/>
    <cellStyle name="Normal 3 2 2 4 3 2 5 2" xfId="11870"/>
    <cellStyle name="Normal 3 2 2 4 3 2 5 2 2" xfId="26248"/>
    <cellStyle name="Normal 3 2 2 4 3 2 5 2 2 2" xfId="54982"/>
    <cellStyle name="Normal 3 2 2 4 3 2 5 2 3" xfId="40658"/>
    <cellStyle name="Normal 3 2 2 4 3 2 5 3" xfId="19085"/>
    <cellStyle name="Normal 3 2 2 4 3 2 5 3 2" xfId="47820"/>
    <cellStyle name="Normal 3 2 2 4 3 2 5 4" xfId="33496"/>
    <cellStyle name="Normal 3 2 2 4 3 2 6" xfId="8277"/>
    <cellStyle name="Normal 3 2 2 4 3 2 6 2" xfId="22666"/>
    <cellStyle name="Normal 3 2 2 4 3 2 6 2 2" xfId="51401"/>
    <cellStyle name="Normal 3 2 2 4 3 2 6 3" xfId="37077"/>
    <cellStyle name="Normal 3 2 2 4 3 2 7" xfId="15503"/>
    <cellStyle name="Normal 3 2 2 4 3 2 7 2" xfId="44239"/>
    <cellStyle name="Normal 3 2 2 4 3 2 8" xfId="29915"/>
    <cellStyle name="Normal 3 2 2 4 3 3" xfId="1084"/>
    <cellStyle name="Normal 3 2 2 4 3 3 2" xfId="2067"/>
    <cellStyle name="Normal 3 2 2 4 3 3 2 2" xfId="3859"/>
    <cellStyle name="Normal 3 2 2 4 3 3 2 2 2" xfId="7518"/>
    <cellStyle name="Normal 3 2 2 4 3 3 2 2 2 2" xfId="14778"/>
    <cellStyle name="Normal 3 2 2 4 3 3 2 2 2 2 2" xfId="29156"/>
    <cellStyle name="Normal 3 2 2 4 3 3 2 2 2 2 2 2" xfId="57890"/>
    <cellStyle name="Normal 3 2 2 4 3 3 2 2 2 2 3" xfId="43566"/>
    <cellStyle name="Normal 3 2 2 4 3 3 2 2 2 3" xfId="21993"/>
    <cellStyle name="Normal 3 2 2 4 3 3 2 2 2 3 2" xfId="50728"/>
    <cellStyle name="Normal 3 2 2 4 3 3 2 2 2 4" xfId="36404"/>
    <cellStyle name="Normal 3 2 2 4 3 3 2 2 3" xfId="11191"/>
    <cellStyle name="Normal 3 2 2 4 3 3 2 2 3 2" xfId="25574"/>
    <cellStyle name="Normal 3 2 2 4 3 3 2 2 3 2 2" xfId="54309"/>
    <cellStyle name="Normal 3 2 2 4 3 3 2 2 3 3" xfId="39985"/>
    <cellStyle name="Normal 3 2 2 4 3 3 2 2 4" xfId="18411"/>
    <cellStyle name="Normal 3 2 2 4 3 3 2 2 4 2" xfId="47147"/>
    <cellStyle name="Normal 3 2 2 4 3 3 2 2 5" xfId="32823"/>
    <cellStyle name="Normal 3 2 2 4 3 3 2 3" xfId="5728"/>
    <cellStyle name="Normal 3 2 2 4 3 3 2 3 2" xfId="12988"/>
    <cellStyle name="Normal 3 2 2 4 3 3 2 3 2 2" xfId="27366"/>
    <cellStyle name="Normal 3 2 2 4 3 3 2 3 2 2 2" xfId="56100"/>
    <cellStyle name="Normal 3 2 2 4 3 3 2 3 2 3" xfId="41776"/>
    <cellStyle name="Normal 3 2 2 4 3 3 2 3 3" xfId="20203"/>
    <cellStyle name="Normal 3 2 2 4 3 3 2 3 3 2" xfId="48938"/>
    <cellStyle name="Normal 3 2 2 4 3 3 2 3 4" xfId="34614"/>
    <cellStyle name="Normal 3 2 2 4 3 3 2 4" xfId="9401"/>
    <cellStyle name="Normal 3 2 2 4 3 3 2 4 2" xfId="23784"/>
    <cellStyle name="Normal 3 2 2 4 3 3 2 4 2 2" xfId="52519"/>
    <cellStyle name="Normal 3 2 2 4 3 3 2 4 3" xfId="38195"/>
    <cellStyle name="Normal 3 2 2 4 3 3 2 5" xfId="16621"/>
    <cellStyle name="Normal 3 2 2 4 3 3 2 5 2" xfId="45357"/>
    <cellStyle name="Normal 3 2 2 4 3 3 2 6" xfId="31033"/>
    <cellStyle name="Normal 3 2 2 4 3 3 3" xfId="2963"/>
    <cellStyle name="Normal 3 2 2 4 3 3 3 2" xfId="6623"/>
    <cellStyle name="Normal 3 2 2 4 3 3 3 2 2" xfId="13883"/>
    <cellStyle name="Normal 3 2 2 4 3 3 3 2 2 2" xfId="28261"/>
    <cellStyle name="Normal 3 2 2 4 3 3 3 2 2 2 2" xfId="56995"/>
    <cellStyle name="Normal 3 2 2 4 3 3 3 2 2 3" xfId="42671"/>
    <cellStyle name="Normal 3 2 2 4 3 3 3 2 3" xfId="21098"/>
    <cellStyle name="Normal 3 2 2 4 3 3 3 2 3 2" xfId="49833"/>
    <cellStyle name="Normal 3 2 2 4 3 3 3 2 4" xfId="35509"/>
    <cellStyle name="Normal 3 2 2 4 3 3 3 3" xfId="10296"/>
    <cellStyle name="Normal 3 2 2 4 3 3 3 3 2" xfId="24679"/>
    <cellStyle name="Normal 3 2 2 4 3 3 3 3 2 2" xfId="53414"/>
    <cellStyle name="Normal 3 2 2 4 3 3 3 3 3" xfId="39090"/>
    <cellStyle name="Normal 3 2 2 4 3 3 3 4" xfId="17516"/>
    <cellStyle name="Normal 3 2 2 4 3 3 3 4 2" xfId="46252"/>
    <cellStyle name="Normal 3 2 2 4 3 3 3 5" xfId="31928"/>
    <cellStyle name="Normal 3 2 2 4 3 3 4" xfId="4828"/>
    <cellStyle name="Normal 3 2 2 4 3 3 4 2" xfId="12093"/>
    <cellStyle name="Normal 3 2 2 4 3 3 4 2 2" xfId="26471"/>
    <cellStyle name="Normal 3 2 2 4 3 3 4 2 2 2" xfId="55205"/>
    <cellStyle name="Normal 3 2 2 4 3 3 4 2 3" xfId="40881"/>
    <cellStyle name="Normal 3 2 2 4 3 3 4 3" xfId="19308"/>
    <cellStyle name="Normal 3 2 2 4 3 3 4 3 2" xfId="48043"/>
    <cellStyle name="Normal 3 2 2 4 3 3 4 4" xfId="33719"/>
    <cellStyle name="Normal 3 2 2 4 3 3 5" xfId="8500"/>
    <cellStyle name="Normal 3 2 2 4 3 3 5 2" xfId="22889"/>
    <cellStyle name="Normal 3 2 2 4 3 3 5 2 2" xfId="51624"/>
    <cellStyle name="Normal 3 2 2 4 3 3 5 3" xfId="37300"/>
    <cellStyle name="Normal 3 2 2 4 3 3 6" xfId="15726"/>
    <cellStyle name="Normal 3 2 2 4 3 3 6 2" xfId="44462"/>
    <cellStyle name="Normal 3 2 2 4 3 3 7" xfId="30138"/>
    <cellStyle name="Normal 3 2 2 4 3 4" xfId="1616"/>
    <cellStyle name="Normal 3 2 2 4 3 4 2" xfId="3412"/>
    <cellStyle name="Normal 3 2 2 4 3 4 2 2" xfId="7071"/>
    <cellStyle name="Normal 3 2 2 4 3 4 2 2 2" xfId="14331"/>
    <cellStyle name="Normal 3 2 2 4 3 4 2 2 2 2" xfId="28709"/>
    <cellStyle name="Normal 3 2 2 4 3 4 2 2 2 2 2" xfId="57443"/>
    <cellStyle name="Normal 3 2 2 4 3 4 2 2 2 3" xfId="43119"/>
    <cellStyle name="Normal 3 2 2 4 3 4 2 2 3" xfId="21546"/>
    <cellStyle name="Normal 3 2 2 4 3 4 2 2 3 2" xfId="50281"/>
    <cellStyle name="Normal 3 2 2 4 3 4 2 2 4" xfId="35957"/>
    <cellStyle name="Normal 3 2 2 4 3 4 2 3" xfId="10744"/>
    <cellStyle name="Normal 3 2 2 4 3 4 2 3 2" xfId="25127"/>
    <cellStyle name="Normal 3 2 2 4 3 4 2 3 2 2" xfId="53862"/>
    <cellStyle name="Normal 3 2 2 4 3 4 2 3 3" xfId="39538"/>
    <cellStyle name="Normal 3 2 2 4 3 4 2 4" xfId="17964"/>
    <cellStyle name="Normal 3 2 2 4 3 4 2 4 2" xfId="46700"/>
    <cellStyle name="Normal 3 2 2 4 3 4 2 5" xfId="32376"/>
    <cellStyle name="Normal 3 2 2 4 3 4 3" xfId="5281"/>
    <cellStyle name="Normal 3 2 2 4 3 4 3 2" xfId="12541"/>
    <cellStyle name="Normal 3 2 2 4 3 4 3 2 2" xfId="26919"/>
    <cellStyle name="Normal 3 2 2 4 3 4 3 2 2 2" xfId="55653"/>
    <cellStyle name="Normal 3 2 2 4 3 4 3 2 3" xfId="41329"/>
    <cellStyle name="Normal 3 2 2 4 3 4 3 3" xfId="19756"/>
    <cellStyle name="Normal 3 2 2 4 3 4 3 3 2" xfId="48491"/>
    <cellStyle name="Normal 3 2 2 4 3 4 3 4" xfId="34167"/>
    <cellStyle name="Normal 3 2 2 4 3 4 4" xfId="8954"/>
    <cellStyle name="Normal 3 2 2 4 3 4 4 2" xfId="23337"/>
    <cellStyle name="Normal 3 2 2 4 3 4 4 2 2" xfId="52072"/>
    <cellStyle name="Normal 3 2 2 4 3 4 4 3" xfId="37748"/>
    <cellStyle name="Normal 3 2 2 4 3 4 5" xfId="16174"/>
    <cellStyle name="Normal 3 2 2 4 3 4 5 2" xfId="44910"/>
    <cellStyle name="Normal 3 2 2 4 3 4 6" xfId="30586"/>
    <cellStyle name="Normal 3 2 2 4 3 5" xfId="2516"/>
    <cellStyle name="Normal 3 2 2 4 3 5 2" xfId="6176"/>
    <cellStyle name="Normal 3 2 2 4 3 5 2 2" xfId="13436"/>
    <cellStyle name="Normal 3 2 2 4 3 5 2 2 2" xfId="27814"/>
    <cellStyle name="Normal 3 2 2 4 3 5 2 2 2 2" xfId="56548"/>
    <cellStyle name="Normal 3 2 2 4 3 5 2 2 3" xfId="42224"/>
    <cellStyle name="Normal 3 2 2 4 3 5 2 3" xfId="20651"/>
    <cellStyle name="Normal 3 2 2 4 3 5 2 3 2" xfId="49386"/>
    <cellStyle name="Normal 3 2 2 4 3 5 2 4" xfId="35062"/>
    <cellStyle name="Normal 3 2 2 4 3 5 3" xfId="9849"/>
    <cellStyle name="Normal 3 2 2 4 3 5 3 2" xfId="24232"/>
    <cellStyle name="Normal 3 2 2 4 3 5 3 2 2" xfId="52967"/>
    <cellStyle name="Normal 3 2 2 4 3 5 3 3" xfId="38643"/>
    <cellStyle name="Normal 3 2 2 4 3 5 4" xfId="17069"/>
    <cellStyle name="Normal 3 2 2 4 3 5 4 2" xfId="45805"/>
    <cellStyle name="Normal 3 2 2 4 3 5 5" xfId="31481"/>
    <cellStyle name="Normal 3 2 2 4 3 6" xfId="4379"/>
    <cellStyle name="Normal 3 2 2 4 3 6 2" xfId="11646"/>
    <cellStyle name="Normal 3 2 2 4 3 6 2 2" xfId="26024"/>
    <cellStyle name="Normal 3 2 2 4 3 6 2 2 2" xfId="54758"/>
    <cellStyle name="Normal 3 2 2 4 3 6 2 3" xfId="40434"/>
    <cellStyle name="Normal 3 2 2 4 3 6 3" xfId="18861"/>
    <cellStyle name="Normal 3 2 2 4 3 6 3 2" xfId="47596"/>
    <cellStyle name="Normal 3 2 2 4 3 6 4" xfId="33272"/>
    <cellStyle name="Normal 3 2 2 4 3 7" xfId="8050"/>
    <cellStyle name="Normal 3 2 2 4 3 7 2" xfId="22442"/>
    <cellStyle name="Normal 3 2 2 4 3 7 2 2" xfId="51177"/>
    <cellStyle name="Normal 3 2 2 4 3 7 3" xfId="36853"/>
    <cellStyle name="Normal 3 2 2 4 3 8" xfId="15279"/>
    <cellStyle name="Normal 3 2 2 4 3 8 2" xfId="44015"/>
    <cellStyle name="Normal 3 2 2 4 3 9" xfId="29691"/>
    <cellStyle name="Normal 3 2 2 4 4" xfId="746"/>
    <cellStyle name="Normal 3 2 2 4 4 2" xfId="1196"/>
    <cellStyle name="Normal 3 2 2 4 4 2 2" xfId="2179"/>
    <cellStyle name="Normal 3 2 2 4 4 2 2 2" xfId="3971"/>
    <cellStyle name="Normal 3 2 2 4 4 2 2 2 2" xfId="7630"/>
    <cellStyle name="Normal 3 2 2 4 4 2 2 2 2 2" xfId="14890"/>
    <cellStyle name="Normal 3 2 2 4 4 2 2 2 2 2 2" xfId="29268"/>
    <cellStyle name="Normal 3 2 2 4 4 2 2 2 2 2 2 2" xfId="58002"/>
    <cellStyle name="Normal 3 2 2 4 4 2 2 2 2 2 3" xfId="43678"/>
    <cellStyle name="Normal 3 2 2 4 4 2 2 2 2 3" xfId="22105"/>
    <cellStyle name="Normal 3 2 2 4 4 2 2 2 2 3 2" xfId="50840"/>
    <cellStyle name="Normal 3 2 2 4 4 2 2 2 2 4" xfId="36516"/>
    <cellStyle name="Normal 3 2 2 4 4 2 2 2 3" xfId="11303"/>
    <cellStyle name="Normal 3 2 2 4 4 2 2 2 3 2" xfId="25686"/>
    <cellStyle name="Normal 3 2 2 4 4 2 2 2 3 2 2" xfId="54421"/>
    <cellStyle name="Normal 3 2 2 4 4 2 2 2 3 3" xfId="40097"/>
    <cellStyle name="Normal 3 2 2 4 4 2 2 2 4" xfId="18523"/>
    <cellStyle name="Normal 3 2 2 4 4 2 2 2 4 2" xfId="47259"/>
    <cellStyle name="Normal 3 2 2 4 4 2 2 2 5" xfId="32935"/>
    <cellStyle name="Normal 3 2 2 4 4 2 2 3" xfId="5840"/>
    <cellStyle name="Normal 3 2 2 4 4 2 2 3 2" xfId="13100"/>
    <cellStyle name="Normal 3 2 2 4 4 2 2 3 2 2" xfId="27478"/>
    <cellStyle name="Normal 3 2 2 4 4 2 2 3 2 2 2" xfId="56212"/>
    <cellStyle name="Normal 3 2 2 4 4 2 2 3 2 3" xfId="41888"/>
    <cellStyle name="Normal 3 2 2 4 4 2 2 3 3" xfId="20315"/>
    <cellStyle name="Normal 3 2 2 4 4 2 2 3 3 2" xfId="49050"/>
    <cellStyle name="Normal 3 2 2 4 4 2 2 3 4" xfId="34726"/>
    <cellStyle name="Normal 3 2 2 4 4 2 2 4" xfId="9513"/>
    <cellStyle name="Normal 3 2 2 4 4 2 2 4 2" xfId="23896"/>
    <cellStyle name="Normal 3 2 2 4 4 2 2 4 2 2" xfId="52631"/>
    <cellStyle name="Normal 3 2 2 4 4 2 2 4 3" xfId="38307"/>
    <cellStyle name="Normal 3 2 2 4 4 2 2 5" xfId="16733"/>
    <cellStyle name="Normal 3 2 2 4 4 2 2 5 2" xfId="45469"/>
    <cellStyle name="Normal 3 2 2 4 4 2 2 6" xfId="31145"/>
    <cellStyle name="Normal 3 2 2 4 4 2 3" xfId="3075"/>
    <cellStyle name="Normal 3 2 2 4 4 2 3 2" xfId="6735"/>
    <cellStyle name="Normal 3 2 2 4 4 2 3 2 2" xfId="13995"/>
    <cellStyle name="Normal 3 2 2 4 4 2 3 2 2 2" xfId="28373"/>
    <cellStyle name="Normal 3 2 2 4 4 2 3 2 2 2 2" xfId="57107"/>
    <cellStyle name="Normal 3 2 2 4 4 2 3 2 2 3" xfId="42783"/>
    <cellStyle name="Normal 3 2 2 4 4 2 3 2 3" xfId="21210"/>
    <cellStyle name="Normal 3 2 2 4 4 2 3 2 3 2" xfId="49945"/>
    <cellStyle name="Normal 3 2 2 4 4 2 3 2 4" xfId="35621"/>
    <cellStyle name="Normal 3 2 2 4 4 2 3 3" xfId="10408"/>
    <cellStyle name="Normal 3 2 2 4 4 2 3 3 2" xfId="24791"/>
    <cellStyle name="Normal 3 2 2 4 4 2 3 3 2 2" xfId="53526"/>
    <cellStyle name="Normal 3 2 2 4 4 2 3 3 3" xfId="39202"/>
    <cellStyle name="Normal 3 2 2 4 4 2 3 4" xfId="17628"/>
    <cellStyle name="Normal 3 2 2 4 4 2 3 4 2" xfId="46364"/>
    <cellStyle name="Normal 3 2 2 4 4 2 3 5" xfId="32040"/>
    <cellStyle name="Normal 3 2 2 4 4 2 4" xfId="4940"/>
    <cellStyle name="Normal 3 2 2 4 4 2 4 2" xfId="12205"/>
    <cellStyle name="Normal 3 2 2 4 4 2 4 2 2" xfId="26583"/>
    <cellStyle name="Normal 3 2 2 4 4 2 4 2 2 2" xfId="55317"/>
    <cellStyle name="Normal 3 2 2 4 4 2 4 2 3" xfId="40993"/>
    <cellStyle name="Normal 3 2 2 4 4 2 4 3" xfId="19420"/>
    <cellStyle name="Normal 3 2 2 4 4 2 4 3 2" xfId="48155"/>
    <cellStyle name="Normal 3 2 2 4 4 2 4 4" xfId="33831"/>
    <cellStyle name="Normal 3 2 2 4 4 2 5" xfId="8612"/>
    <cellStyle name="Normal 3 2 2 4 4 2 5 2" xfId="23001"/>
    <cellStyle name="Normal 3 2 2 4 4 2 5 2 2" xfId="51736"/>
    <cellStyle name="Normal 3 2 2 4 4 2 5 3" xfId="37412"/>
    <cellStyle name="Normal 3 2 2 4 4 2 6" xfId="15838"/>
    <cellStyle name="Normal 3 2 2 4 4 2 6 2" xfId="44574"/>
    <cellStyle name="Normal 3 2 2 4 4 2 7" xfId="30250"/>
    <cellStyle name="Normal 3 2 2 4 4 3" xfId="1732"/>
    <cellStyle name="Normal 3 2 2 4 4 3 2" xfId="3524"/>
    <cellStyle name="Normal 3 2 2 4 4 3 2 2" xfId="7183"/>
    <cellStyle name="Normal 3 2 2 4 4 3 2 2 2" xfId="14443"/>
    <cellStyle name="Normal 3 2 2 4 4 3 2 2 2 2" xfId="28821"/>
    <cellStyle name="Normal 3 2 2 4 4 3 2 2 2 2 2" xfId="57555"/>
    <cellStyle name="Normal 3 2 2 4 4 3 2 2 2 3" xfId="43231"/>
    <cellStyle name="Normal 3 2 2 4 4 3 2 2 3" xfId="21658"/>
    <cellStyle name="Normal 3 2 2 4 4 3 2 2 3 2" xfId="50393"/>
    <cellStyle name="Normal 3 2 2 4 4 3 2 2 4" xfId="36069"/>
    <cellStyle name="Normal 3 2 2 4 4 3 2 3" xfId="10856"/>
    <cellStyle name="Normal 3 2 2 4 4 3 2 3 2" xfId="25239"/>
    <cellStyle name="Normal 3 2 2 4 4 3 2 3 2 2" xfId="53974"/>
    <cellStyle name="Normal 3 2 2 4 4 3 2 3 3" xfId="39650"/>
    <cellStyle name="Normal 3 2 2 4 4 3 2 4" xfId="18076"/>
    <cellStyle name="Normal 3 2 2 4 4 3 2 4 2" xfId="46812"/>
    <cellStyle name="Normal 3 2 2 4 4 3 2 5" xfId="32488"/>
    <cellStyle name="Normal 3 2 2 4 4 3 3" xfId="5393"/>
    <cellStyle name="Normal 3 2 2 4 4 3 3 2" xfId="12653"/>
    <cellStyle name="Normal 3 2 2 4 4 3 3 2 2" xfId="27031"/>
    <cellStyle name="Normal 3 2 2 4 4 3 3 2 2 2" xfId="55765"/>
    <cellStyle name="Normal 3 2 2 4 4 3 3 2 3" xfId="41441"/>
    <cellStyle name="Normal 3 2 2 4 4 3 3 3" xfId="19868"/>
    <cellStyle name="Normal 3 2 2 4 4 3 3 3 2" xfId="48603"/>
    <cellStyle name="Normal 3 2 2 4 4 3 3 4" xfId="34279"/>
    <cellStyle name="Normal 3 2 2 4 4 3 4" xfId="9066"/>
    <cellStyle name="Normal 3 2 2 4 4 3 4 2" xfId="23449"/>
    <cellStyle name="Normal 3 2 2 4 4 3 4 2 2" xfId="52184"/>
    <cellStyle name="Normal 3 2 2 4 4 3 4 3" xfId="37860"/>
    <cellStyle name="Normal 3 2 2 4 4 3 5" xfId="16286"/>
    <cellStyle name="Normal 3 2 2 4 4 3 5 2" xfId="45022"/>
    <cellStyle name="Normal 3 2 2 4 4 3 6" xfId="30698"/>
    <cellStyle name="Normal 3 2 2 4 4 4" xfId="2628"/>
    <cellStyle name="Normal 3 2 2 4 4 4 2" xfId="6288"/>
    <cellStyle name="Normal 3 2 2 4 4 4 2 2" xfId="13548"/>
    <cellStyle name="Normal 3 2 2 4 4 4 2 2 2" xfId="27926"/>
    <cellStyle name="Normal 3 2 2 4 4 4 2 2 2 2" xfId="56660"/>
    <cellStyle name="Normal 3 2 2 4 4 4 2 2 3" xfId="42336"/>
    <cellStyle name="Normal 3 2 2 4 4 4 2 3" xfId="20763"/>
    <cellStyle name="Normal 3 2 2 4 4 4 2 3 2" xfId="49498"/>
    <cellStyle name="Normal 3 2 2 4 4 4 2 4" xfId="35174"/>
    <cellStyle name="Normal 3 2 2 4 4 4 3" xfId="9961"/>
    <cellStyle name="Normal 3 2 2 4 4 4 3 2" xfId="24344"/>
    <cellStyle name="Normal 3 2 2 4 4 4 3 2 2" xfId="53079"/>
    <cellStyle name="Normal 3 2 2 4 4 4 3 3" xfId="38755"/>
    <cellStyle name="Normal 3 2 2 4 4 4 4" xfId="17181"/>
    <cellStyle name="Normal 3 2 2 4 4 4 4 2" xfId="45917"/>
    <cellStyle name="Normal 3 2 2 4 4 4 5" xfId="31593"/>
    <cellStyle name="Normal 3 2 2 4 4 5" xfId="4492"/>
    <cellStyle name="Normal 3 2 2 4 4 5 2" xfId="11758"/>
    <cellStyle name="Normal 3 2 2 4 4 5 2 2" xfId="26136"/>
    <cellStyle name="Normal 3 2 2 4 4 5 2 2 2" xfId="54870"/>
    <cellStyle name="Normal 3 2 2 4 4 5 2 3" xfId="40546"/>
    <cellStyle name="Normal 3 2 2 4 4 5 3" xfId="18973"/>
    <cellStyle name="Normal 3 2 2 4 4 5 3 2" xfId="47708"/>
    <cellStyle name="Normal 3 2 2 4 4 5 4" xfId="33384"/>
    <cellStyle name="Normal 3 2 2 4 4 6" xfId="8165"/>
    <cellStyle name="Normal 3 2 2 4 4 6 2" xfId="22554"/>
    <cellStyle name="Normal 3 2 2 4 4 6 2 2" xfId="51289"/>
    <cellStyle name="Normal 3 2 2 4 4 6 3" xfId="36965"/>
    <cellStyle name="Normal 3 2 2 4 4 7" xfId="15391"/>
    <cellStyle name="Normal 3 2 2 4 4 7 2" xfId="44127"/>
    <cellStyle name="Normal 3 2 2 4 4 8" xfId="29803"/>
    <cellStyle name="Normal 3 2 2 4 5" xfId="972"/>
    <cellStyle name="Normal 3 2 2 4 5 2" xfId="1955"/>
    <cellStyle name="Normal 3 2 2 4 5 2 2" xfId="3747"/>
    <cellStyle name="Normal 3 2 2 4 5 2 2 2" xfId="7406"/>
    <cellStyle name="Normal 3 2 2 4 5 2 2 2 2" xfId="14666"/>
    <cellStyle name="Normal 3 2 2 4 5 2 2 2 2 2" xfId="29044"/>
    <cellStyle name="Normal 3 2 2 4 5 2 2 2 2 2 2" xfId="57778"/>
    <cellStyle name="Normal 3 2 2 4 5 2 2 2 2 3" xfId="43454"/>
    <cellStyle name="Normal 3 2 2 4 5 2 2 2 3" xfId="21881"/>
    <cellStyle name="Normal 3 2 2 4 5 2 2 2 3 2" xfId="50616"/>
    <cellStyle name="Normal 3 2 2 4 5 2 2 2 4" xfId="36292"/>
    <cellStyle name="Normal 3 2 2 4 5 2 2 3" xfId="11079"/>
    <cellStyle name="Normal 3 2 2 4 5 2 2 3 2" xfId="25462"/>
    <cellStyle name="Normal 3 2 2 4 5 2 2 3 2 2" xfId="54197"/>
    <cellStyle name="Normal 3 2 2 4 5 2 2 3 3" xfId="39873"/>
    <cellStyle name="Normal 3 2 2 4 5 2 2 4" xfId="18299"/>
    <cellStyle name="Normal 3 2 2 4 5 2 2 4 2" xfId="47035"/>
    <cellStyle name="Normal 3 2 2 4 5 2 2 5" xfId="32711"/>
    <cellStyle name="Normal 3 2 2 4 5 2 3" xfId="5616"/>
    <cellStyle name="Normal 3 2 2 4 5 2 3 2" xfId="12876"/>
    <cellStyle name="Normal 3 2 2 4 5 2 3 2 2" xfId="27254"/>
    <cellStyle name="Normal 3 2 2 4 5 2 3 2 2 2" xfId="55988"/>
    <cellStyle name="Normal 3 2 2 4 5 2 3 2 3" xfId="41664"/>
    <cellStyle name="Normal 3 2 2 4 5 2 3 3" xfId="20091"/>
    <cellStyle name="Normal 3 2 2 4 5 2 3 3 2" xfId="48826"/>
    <cellStyle name="Normal 3 2 2 4 5 2 3 4" xfId="34502"/>
    <cellStyle name="Normal 3 2 2 4 5 2 4" xfId="9289"/>
    <cellStyle name="Normal 3 2 2 4 5 2 4 2" xfId="23672"/>
    <cellStyle name="Normal 3 2 2 4 5 2 4 2 2" xfId="52407"/>
    <cellStyle name="Normal 3 2 2 4 5 2 4 3" xfId="38083"/>
    <cellStyle name="Normal 3 2 2 4 5 2 5" xfId="16509"/>
    <cellStyle name="Normal 3 2 2 4 5 2 5 2" xfId="45245"/>
    <cellStyle name="Normal 3 2 2 4 5 2 6" xfId="30921"/>
    <cellStyle name="Normal 3 2 2 4 5 3" xfId="2851"/>
    <cellStyle name="Normal 3 2 2 4 5 3 2" xfId="6511"/>
    <cellStyle name="Normal 3 2 2 4 5 3 2 2" xfId="13771"/>
    <cellStyle name="Normal 3 2 2 4 5 3 2 2 2" xfId="28149"/>
    <cellStyle name="Normal 3 2 2 4 5 3 2 2 2 2" xfId="56883"/>
    <cellStyle name="Normal 3 2 2 4 5 3 2 2 3" xfId="42559"/>
    <cellStyle name="Normal 3 2 2 4 5 3 2 3" xfId="20986"/>
    <cellStyle name="Normal 3 2 2 4 5 3 2 3 2" xfId="49721"/>
    <cellStyle name="Normal 3 2 2 4 5 3 2 4" xfId="35397"/>
    <cellStyle name="Normal 3 2 2 4 5 3 3" xfId="10184"/>
    <cellStyle name="Normal 3 2 2 4 5 3 3 2" xfId="24567"/>
    <cellStyle name="Normal 3 2 2 4 5 3 3 2 2" xfId="53302"/>
    <cellStyle name="Normal 3 2 2 4 5 3 3 3" xfId="38978"/>
    <cellStyle name="Normal 3 2 2 4 5 3 4" xfId="17404"/>
    <cellStyle name="Normal 3 2 2 4 5 3 4 2" xfId="46140"/>
    <cellStyle name="Normal 3 2 2 4 5 3 5" xfId="31816"/>
    <cellStyle name="Normal 3 2 2 4 5 4" xfId="4716"/>
    <cellStyle name="Normal 3 2 2 4 5 4 2" xfId="11981"/>
    <cellStyle name="Normal 3 2 2 4 5 4 2 2" xfId="26359"/>
    <cellStyle name="Normal 3 2 2 4 5 4 2 2 2" xfId="55093"/>
    <cellStyle name="Normal 3 2 2 4 5 4 2 3" xfId="40769"/>
    <cellStyle name="Normal 3 2 2 4 5 4 3" xfId="19196"/>
    <cellStyle name="Normal 3 2 2 4 5 4 3 2" xfId="47931"/>
    <cellStyle name="Normal 3 2 2 4 5 4 4" xfId="33607"/>
    <cellStyle name="Normal 3 2 2 4 5 5" xfId="8388"/>
    <cellStyle name="Normal 3 2 2 4 5 5 2" xfId="22777"/>
    <cellStyle name="Normal 3 2 2 4 5 5 2 2" xfId="51512"/>
    <cellStyle name="Normal 3 2 2 4 5 5 3" xfId="37188"/>
    <cellStyle name="Normal 3 2 2 4 5 6" xfId="15614"/>
    <cellStyle name="Normal 3 2 2 4 5 6 2" xfId="44350"/>
    <cellStyle name="Normal 3 2 2 4 5 7" xfId="30026"/>
    <cellStyle name="Normal 3 2 2 4 6" xfId="1491"/>
    <cellStyle name="Normal 3 2 2 4 6 2" xfId="3300"/>
    <cellStyle name="Normal 3 2 2 4 6 2 2" xfId="6959"/>
    <cellStyle name="Normal 3 2 2 4 6 2 2 2" xfId="14219"/>
    <cellStyle name="Normal 3 2 2 4 6 2 2 2 2" xfId="28597"/>
    <cellStyle name="Normal 3 2 2 4 6 2 2 2 2 2" xfId="57331"/>
    <cellStyle name="Normal 3 2 2 4 6 2 2 2 3" xfId="43007"/>
    <cellStyle name="Normal 3 2 2 4 6 2 2 3" xfId="21434"/>
    <cellStyle name="Normal 3 2 2 4 6 2 2 3 2" xfId="50169"/>
    <cellStyle name="Normal 3 2 2 4 6 2 2 4" xfId="35845"/>
    <cellStyle name="Normal 3 2 2 4 6 2 3" xfId="10632"/>
    <cellStyle name="Normal 3 2 2 4 6 2 3 2" xfId="25015"/>
    <cellStyle name="Normal 3 2 2 4 6 2 3 2 2" xfId="53750"/>
    <cellStyle name="Normal 3 2 2 4 6 2 3 3" xfId="39426"/>
    <cellStyle name="Normal 3 2 2 4 6 2 4" xfId="17852"/>
    <cellStyle name="Normal 3 2 2 4 6 2 4 2" xfId="46588"/>
    <cellStyle name="Normal 3 2 2 4 6 2 5" xfId="32264"/>
    <cellStyle name="Normal 3 2 2 4 6 3" xfId="5168"/>
    <cellStyle name="Normal 3 2 2 4 6 3 2" xfId="12429"/>
    <cellStyle name="Normal 3 2 2 4 6 3 2 2" xfId="26807"/>
    <cellStyle name="Normal 3 2 2 4 6 3 2 2 2" xfId="55541"/>
    <cellStyle name="Normal 3 2 2 4 6 3 2 3" xfId="41217"/>
    <cellStyle name="Normal 3 2 2 4 6 3 3" xfId="19644"/>
    <cellStyle name="Normal 3 2 2 4 6 3 3 2" xfId="48379"/>
    <cellStyle name="Normal 3 2 2 4 6 3 4" xfId="34055"/>
    <cellStyle name="Normal 3 2 2 4 6 4" xfId="8842"/>
    <cellStyle name="Normal 3 2 2 4 6 4 2" xfId="23225"/>
    <cellStyle name="Normal 3 2 2 4 6 4 2 2" xfId="51960"/>
    <cellStyle name="Normal 3 2 2 4 6 4 3" xfId="37636"/>
    <cellStyle name="Normal 3 2 2 4 6 5" xfId="16062"/>
    <cellStyle name="Normal 3 2 2 4 6 5 2" xfId="44798"/>
    <cellStyle name="Normal 3 2 2 4 6 6" xfId="30474"/>
    <cellStyle name="Normal 3 2 2 4 7" xfId="2404"/>
    <cellStyle name="Normal 3 2 2 4 7 2" xfId="6064"/>
    <cellStyle name="Normal 3 2 2 4 7 2 2" xfId="13324"/>
    <cellStyle name="Normal 3 2 2 4 7 2 2 2" xfId="27702"/>
    <cellStyle name="Normal 3 2 2 4 7 2 2 2 2" xfId="56436"/>
    <cellStyle name="Normal 3 2 2 4 7 2 2 3" xfId="42112"/>
    <cellStyle name="Normal 3 2 2 4 7 2 3" xfId="20539"/>
    <cellStyle name="Normal 3 2 2 4 7 2 3 2" xfId="49274"/>
    <cellStyle name="Normal 3 2 2 4 7 2 4" xfId="34950"/>
    <cellStyle name="Normal 3 2 2 4 7 3" xfId="9737"/>
    <cellStyle name="Normal 3 2 2 4 7 3 2" xfId="24120"/>
    <cellStyle name="Normal 3 2 2 4 7 3 2 2" xfId="52855"/>
    <cellStyle name="Normal 3 2 2 4 7 3 3" xfId="38531"/>
    <cellStyle name="Normal 3 2 2 4 7 4" xfId="16957"/>
    <cellStyle name="Normal 3 2 2 4 7 4 2" xfId="45693"/>
    <cellStyle name="Normal 3 2 2 4 7 5" xfId="31369"/>
    <cellStyle name="Normal 3 2 2 4 8" xfId="4261"/>
    <cellStyle name="Normal 3 2 2 4 8 2" xfId="11533"/>
    <cellStyle name="Normal 3 2 2 4 8 2 2" xfId="25912"/>
    <cellStyle name="Normal 3 2 2 4 8 2 2 2" xfId="54646"/>
    <cellStyle name="Normal 3 2 2 4 8 2 3" xfId="40322"/>
    <cellStyle name="Normal 3 2 2 4 8 3" xfId="18749"/>
    <cellStyle name="Normal 3 2 2 4 8 3 2" xfId="47484"/>
    <cellStyle name="Normal 3 2 2 4 8 4" xfId="33160"/>
    <cellStyle name="Normal 3 2 2 4 9" xfId="7929"/>
    <cellStyle name="Normal 3 2 2 4 9 2" xfId="22330"/>
    <cellStyle name="Normal 3 2 2 4 9 2 2" xfId="51065"/>
    <cellStyle name="Normal 3 2 2 4 9 3" xfId="36741"/>
    <cellStyle name="Normal 3 2 2 5" xfId="417"/>
    <cellStyle name="Normal 3 2 2 5 10" xfId="29607"/>
    <cellStyle name="Normal 3 2 2 5 2" xfId="617"/>
    <cellStyle name="Normal 3 2 2 5 2 2" xfId="889"/>
    <cellStyle name="Normal 3 2 2 5 2 2 2" xfId="1336"/>
    <cellStyle name="Normal 3 2 2 5 2 2 2 2" xfId="2319"/>
    <cellStyle name="Normal 3 2 2 5 2 2 2 2 2" xfId="4111"/>
    <cellStyle name="Normal 3 2 2 5 2 2 2 2 2 2" xfId="7770"/>
    <cellStyle name="Normal 3 2 2 5 2 2 2 2 2 2 2" xfId="15030"/>
    <cellStyle name="Normal 3 2 2 5 2 2 2 2 2 2 2 2" xfId="29408"/>
    <cellStyle name="Normal 3 2 2 5 2 2 2 2 2 2 2 2 2" xfId="58142"/>
    <cellStyle name="Normal 3 2 2 5 2 2 2 2 2 2 2 3" xfId="43818"/>
    <cellStyle name="Normal 3 2 2 5 2 2 2 2 2 2 3" xfId="22245"/>
    <cellStyle name="Normal 3 2 2 5 2 2 2 2 2 2 3 2" xfId="50980"/>
    <cellStyle name="Normal 3 2 2 5 2 2 2 2 2 2 4" xfId="36656"/>
    <cellStyle name="Normal 3 2 2 5 2 2 2 2 2 3" xfId="11443"/>
    <cellStyle name="Normal 3 2 2 5 2 2 2 2 2 3 2" xfId="25826"/>
    <cellStyle name="Normal 3 2 2 5 2 2 2 2 2 3 2 2" xfId="54561"/>
    <cellStyle name="Normal 3 2 2 5 2 2 2 2 2 3 3" xfId="40237"/>
    <cellStyle name="Normal 3 2 2 5 2 2 2 2 2 4" xfId="18663"/>
    <cellStyle name="Normal 3 2 2 5 2 2 2 2 2 4 2" xfId="47399"/>
    <cellStyle name="Normal 3 2 2 5 2 2 2 2 2 5" xfId="33075"/>
    <cellStyle name="Normal 3 2 2 5 2 2 2 2 3" xfId="5980"/>
    <cellStyle name="Normal 3 2 2 5 2 2 2 2 3 2" xfId="13240"/>
    <cellStyle name="Normal 3 2 2 5 2 2 2 2 3 2 2" xfId="27618"/>
    <cellStyle name="Normal 3 2 2 5 2 2 2 2 3 2 2 2" xfId="56352"/>
    <cellStyle name="Normal 3 2 2 5 2 2 2 2 3 2 3" xfId="42028"/>
    <cellStyle name="Normal 3 2 2 5 2 2 2 2 3 3" xfId="20455"/>
    <cellStyle name="Normal 3 2 2 5 2 2 2 2 3 3 2" xfId="49190"/>
    <cellStyle name="Normal 3 2 2 5 2 2 2 2 3 4" xfId="34866"/>
    <cellStyle name="Normal 3 2 2 5 2 2 2 2 4" xfId="9653"/>
    <cellStyle name="Normal 3 2 2 5 2 2 2 2 4 2" xfId="24036"/>
    <cellStyle name="Normal 3 2 2 5 2 2 2 2 4 2 2" xfId="52771"/>
    <cellStyle name="Normal 3 2 2 5 2 2 2 2 4 3" xfId="38447"/>
    <cellStyle name="Normal 3 2 2 5 2 2 2 2 5" xfId="16873"/>
    <cellStyle name="Normal 3 2 2 5 2 2 2 2 5 2" xfId="45609"/>
    <cellStyle name="Normal 3 2 2 5 2 2 2 2 6" xfId="31285"/>
    <cellStyle name="Normal 3 2 2 5 2 2 2 3" xfId="3215"/>
    <cellStyle name="Normal 3 2 2 5 2 2 2 3 2" xfId="6875"/>
    <cellStyle name="Normal 3 2 2 5 2 2 2 3 2 2" xfId="14135"/>
    <cellStyle name="Normal 3 2 2 5 2 2 2 3 2 2 2" xfId="28513"/>
    <cellStyle name="Normal 3 2 2 5 2 2 2 3 2 2 2 2" xfId="57247"/>
    <cellStyle name="Normal 3 2 2 5 2 2 2 3 2 2 3" xfId="42923"/>
    <cellStyle name="Normal 3 2 2 5 2 2 2 3 2 3" xfId="21350"/>
    <cellStyle name="Normal 3 2 2 5 2 2 2 3 2 3 2" xfId="50085"/>
    <cellStyle name="Normal 3 2 2 5 2 2 2 3 2 4" xfId="35761"/>
    <cellStyle name="Normal 3 2 2 5 2 2 2 3 3" xfId="10548"/>
    <cellStyle name="Normal 3 2 2 5 2 2 2 3 3 2" xfId="24931"/>
    <cellStyle name="Normal 3 2 2 5 2 2 2 3 3 2 2" xfId="53666"/>
    <cellStyle name="Normal 3 2 2 5 2 2 2 3 3 3" xfId="39342"/>
    <cellStyle name="Normal 3 2 2 5 2 2 2 3 4" xfId="17768"/>
    <cellStyle name="Normal 3 2 2 5 2 2 2 3 4 2" xfId="46504"/>
    <cellStyle name="Normal 3 2 2 5 2 2 2 3 5" xfId="32180"/>
    <cellStyle name="Normal 3 2 2 5 2 2 2 4" xfId="5080"/>
    <cellStyle name="Normal 3 2 2 5 2 2 2 4 2" xfId="12345"/>
    <cellStyle name="Normal 3 2 2 5 2 2 2 4 2 2" xfId="26723"/>
    <cellStyle name="Normal 3 2 2 5 2 2 2 4 2 2 2" xfId="55457"/>
    <cellStyle name="Normal 3 2 2 5 2 2 2 4 2 3" xfId="41133"/>
    <cellStyle name="Normal 3 2 2 5 2 2 2 4 3" xfId="19560"/>
    <cellStyle name="Normal 3 2 2 5 2 2 2 4 3 2" xfId="48295"/>
    <cellStyle name="Normal 3 2 2 5 2 2 2 4 4" xfId="33971"/>
    <cellStyle name="Normal 3 2 2 5 2 2 2 5" xfId="8752"/>
    <cellStyle name="Normal 3 2 2 5 2 2 2 5 2" xfId="23141"/>
    <cellStyle name="Normal 3 2 2 5 2 2 2 5 2 2" xfId="51876"/>
    <cellStyle name="Normal 3 2 2 5 2 2 2 5 3" xfId="37552"/>
    <cellStyle name="Normal 3 2 2 5 2 2 2 6" xfId="15978"/>
    <cellStyle name="Normal 3 2 2 5 2 2 2 6 2" xfId="44714"/>
    <cellStyle name="Normal 3 2 2 5 2 2 2 7" xfId="30390"/>
    <cellStyle name="Normal 3 2 2 5 2 2 3" xfId="1872"/>
    <cellStyle name="Normal 3 2 2 5 2 2 3 2" xfId="3664"/>
    <cellStyle name="Normal 3 2 2 5 2 2 3 2 2" xfId="7323"/>
    <cellStyle name="Normal 3 2 2 5 2 2 3 2 2 2" xfId="14583"/>
    <cellStyle name="Normal 3 2 2 5 2 2 3 2 2 2 2" xfId="28961"/>
    <cellStyle name="Normal 3 2 2 5 2 2 3 2 2 2 2 2" xfId="57695"/>
    <cellStyle name="Normal 3 2 2 5 2 2 3 2 2 2 3" xfId="43371"/>
    <cellStyle name="Normal 3 2 2 5 2 2 3 2 2 3" xfId="21798"/>
    <cellStyle name="Normal 3 2 2 5 2 2 3 2 2 3 2" xfId="50533"/>
    <cellStyle name="Normal 3 2 2 5 2 2 3 2 2 4" xfId="36209"/>
    <cellStyle name="Normal 3 2 2 5 2 2 3 2 3" xfId="10996"/>
    <cellStyle name="Normal 3 2 2 5 2 2 3 2 3 2" xfId="25379"/>
    <cellStyle name="Normal 3 2 2 5 2 2 3 2 3 2 2" xfId="54114"/>
    <cellStyle name="Normal 3 2 2 5 2 2 3 2 3 3" xfId="39790"/>
    <cellStyle name="Normal 3 2 2 5 2 2 3 2 4" xfId="18216"/>
    <cellStyle name="Normal 3 2 2 5 2 2 3 2 4 2" xfId="46952"/>
    <cellStyle name="Normal 3 2 2 5 2 2 3 2 5" xfId="32628"/>
    <cellStyle name="Normal 3 2 2 5 2 2 3 3" xfId="5533"/>
    <cellStyle name="Normal 3 2 2 5 2 2 3 3 2" xfId="12793"/>
    <cellStyle name="Normal 3 2 2 5 2 2 3 3 2 2" xfId="27171"/>
    <cellStyle name="Normal 3 2 2 5 2 2 3 3 2 2 2" xfId="55905"/>
    <cellStyle name="Normal 3 2 2 5 2 2 3 3 2 3" xfId="41581"/>
    <cellStyle name="Normal 3 2 2 5 2 2 3 3 3" xfId="20008"/>
    <cellStyle name="Normal 3 2 2 5 2 2 3 3 3 2" xfId="48743"/>
    <cellStyle name="Normal 3 2 2 5 2 2 3 3 4" xfId="34419"/>
    <cellStyle name="Normal 3 2 2 5 2 2 3 4" xfId="9206"/>
    <cellStyle name="Normal 3 2 2 5 2 2 3 4 2" xfId="23589"/>
    <cellStyle name="Normal 3 2 2 5 2 2 3 4 2 2" xfId="52324"/>
    <cellStyle name="Normal 3 2 2 5 2 2 3 4 3" xfId="38000"/>
    <cellStyle name="Normal 3 2 2 5 2 2 3 5" xfId="16426"/>
    <cellStyle name="Normal 3 2 2 5 2 2 3 5 2" xfId="45162"/>
    <cellStyle name="Normal 3 2 2 5 2 2 3 6" xfId="30838"/>
    <cellStyle name="Normal 3 2 2 5 2 2 4" xfId="2768"/>
    <cellStyle name="Normal 3 2 2 5 2 2 4 2" xfId="6428"/>
    <cellStyle name="Normal 3 2 2 5 2 2 4 2 2" xfId="13688"/>
    <cellStyle name="Normal 3 2 2 5 2 2 4 2 2 2" xfId="28066"/>
    <cellStyle name="Normal 3 2 2 5 2 2 4 2 2 2 2" xfId="56800"/>
    <cellStyle name="Normal 3 2 2 5 2 2 4 2 2 3" xfId="42476"/>
    <cellStyle name="Normal 3 2 2 5 2 2 4 2 3" xfId="20903"/>
    <cellStyle name="Normal 3 2 2 5 2 2 4 2 3 2" xfId="49638"/>
    <cellStyle name="Normal 3 2 2 5 2 2 4 2 4" xfId="35314"/>
    <cellStyle name="Normal 3 2 2 5 2 2 4 3" xfId="10101"/>
    <cellStyle name="Normal 3 2 2 5 2 2 4 3 2" xfId="24484"/>
    <cellStyle name="Normal 3 2 2 5 2 2 4 3 2 2" xfId="53219"/>
    <cellStyle name="Normal 3 2 2 5 2 2 4 3 3" xfId="38895"/>
    <cellStyle name="Normal 3 2 2 5 2 2 4 4" xfId="17321"/>
    <cellStyle name="Normal 3 2 2 5 2 2 4 4 2" xfId="46057"/>
    <cellStyle name="Normal 3 2 2 5 2 2 4 5" xfId="31733"/>
    <cellStyle name="Normal 3 2 2 5 2 2 5" xfId="4633"/>
    <cellStyle name="Normal 3 2 2 5 2 2 5 2" xfId="11898"/>
    <cellStyle name="Normal 3 2 2 5 2 2 5 2 2" xfId="26276"/>
    <cellStyle name="Normal 3 2 2 5 2 2 5 2 2 2" xfId="55010"/>
    <cellStyle name="Normal 3 2 2 5 2 2 5 2 3" xfId="40686"/>
    <cellStyle name="Normal 3 2 2 5 2 2 5 3" xfId="19113"/>
    <cellStyle name="Normal 3 2 2 5 2 2 5 3 2" xfId="47848"/>
    <cellStyle name="Normal 3 2 2 5 2 2 5 4" xfId="33524"/>
    <cellStyle name="Normal 3 2 2 5 2 2 6" xfId="8305"/>
    <cellStyle name="Normal 3 2 2 5 2 2 6 2" xfId="22694"/>
    <cellStyle name="Normal 3 2 2 5 2 2 6 2 2" xfId="51429"/>
    <cellStyle name="Normal 3 2 2 5 2 2 6 3" xfId="37105"/>
    <cellStyle name="Normal 3 2 2 5 2 2 7" xfId="15531"/>
    <cellStyle name="Normal 3 2 2 5 2 2 7 2" xfId="44267"/>
    <cellStyle name="Normal 3 2 2 5 2 2 8" xfId="29943"/>
    <cellStyle name="Normal 3 2 2 5 2 3" xfId="1112"/>
    <cellStyle name="Normal 3 2 2 5 2 3 2" xfId="2095"/>
    <cellStyle name="Normal 3 2 2 5 2 3 2 2" xfId="3887"/>
    <cellStyle name="Normal 3 2 2 5 2 3 2 2 2" xfId="7546"/>
    <cellStyle name="Normal 3 2 2 5 2 3 2 2 2 2" xfId="14806"/>
    <cellStyle name="Normal 3 2 2 5 2 3 2 2 2 2 2" xfId="29184"/>
    <cellStyle name="Normal 3 2 2 5 2 3 2 2 2 2 2 2" xfId="57918"/>
    <cellStyle name="Normal 3 2 2 5 2 3 2 2 2 2 3" xfId="43594"/>
    <cellStyle name="Normal 3 2 2 5 2 3 2 2 2 3" xfId="22021"/>
    <cellStyle name="Normal 3 2 2 5 2 3 2 2 2 3 2" xfId="50756"/>
    <cellStyle name="Normal 3 2 2 5 2 3 2 2 2 4" xfId="36432"/>
    <cellStyle name="Normal 3 2 2 5 2 3 2 2 3" xfId="11219"/>
    <cellStyle name="Normal 3 2 2 5 2 3 2 2 3 2" xfId="25602"/>
    <cellStyle name="Normal 3 2 2 5 2 3 2 2 3 2 2" xfId="54337"/>
    <cellStyle name="Normal 3 2 2 5 2 3 2 2 3 3" xfId="40013"/>
    <cellStyle name="Normal 3 2 2 5 2 3 2 2 4" xfId="18439"/>
    <cellStyle name="Normal 3 2 2 5 2 3 2 2 4 2" xfId="47175"/>
    <cellStyle name="Normal 3 2 2 5 2 3 2 2 5" xfId="32851"/>
    <cellStyle name="Normal 3 2 2 5 2 3 2 3" xfId="5756"/>
    <cellStyle name="Normal 3 2 2 5 2 3 2 3 2" xfId="13016"/>
    <cellStyle name="Normal 3 2 2 5 2 3 2 3 2 2" xfId="27394"/>
    <cellStyle name="Normal 3 2 2 5 2 3 2 3 2 2 2" xfId="56128"/>
    <cellStyle name="Normal 3 2 2 5 2 3 2 3 2 3" xfId="41804"/>
    <cellStyle name="Normal 3 2 2 5 2 3 2 3 3" xfId="20231"/>
    <cellStyle name="Normal 3 2 2 5 2 3 2 3 3 2" xfId="48966"/>
    <cellStyle name="Normal 3 2 2 5 2 3 2 3 4" xfId="34642"/>
    <cellStyle name="Normal 3 2 2 5 2 3 2 4" xfId="9429"/>
    <cellStyle name="Normal 3 2 2 5 2 3 2 4 2" xfId="23812"/>
    <cellStyle name="Normal 3 2 2 5 2 3 2 4 2 2" xfId="52547"/>
    <cellStyle name="Normal 3 2 2 5 2 3 2 4 3" xfId="38223"/>
    <cellStyle name="Normal 3 2 2 5 2 3 2 5" xfId="16649"/>
    <cellStyle name="Normal 3 2 2 5 2 3 2 5 2" xfId="45385"/>
    <cellStyle name="Normal 3 2 2 5 2 3 2 6" xfId="31061"/>
    <cellStyle name="Normal 3 2 2 5 2 3 3" xfId="2991"/>
    <cellStyle name="Normal 3 2 2 5 2 3 3 2" xfId="6651"/>
    <cellStyle name="Normal 3 2 2 5 2 3 3 2 2" xfId="13911"/>
    <cellStyle name="Normal 3 2 2 5 2 3 3 2 2 2" xfId="28289"/>
    <cellStyle name="Normal 3 2 2 5 2 3 3 2 2 2 2" xfId="57023"/>
    <cellStyle name="Normal 3 2 2 5 2 3 3 2 2 3" xfId="42699"/>
    <cellStyle name="Normal 3 2 2 5 2 3 3 2 3" xfId="21126"/>
    <cellStyle name="Normal 3 2 2 5 2 3 3 2 3 2" xfId="49861"/>
    <cellStyle name="Normal 3 2 2 5 2 3 3 2 4" xfId="35537"/>
    <cellStyle name="Normal 3 2 2 5 2 3 3 3" xfId="10324"/>
    <cellStyle name="Normal 3 2 2 5 2 3 3 3 2" xfId="24707"/>
    <cellStyle name="Normal 3 2 2 5 2 3 3 3 2 2" xfId="53442"/>
    <cellStyle name="Normal 3 2 2 5 2 3 3 3 3" xfId="39118"/>
    <cellStyle name="Normal 3 2 2 5 2 3 3 4" xfId="17544"/>
    <cellStyle name="Normal 3 2 2 5 2 3 3 4 2" xfId="46280"/>
    <cellStyle name="Normal 3 2 2 5 2 3 3 5" xfId="31956"/>
    <cellStyle name="Normal 3 2 2 5 2 3 4" xfId="4856"/>
    <cellStyle name="Normal 3 2 2 5 2 3 4 2" xfId="12121"/>
    <cellStyle name="Normal 3 2 2 5 2 3 4 2 2" xfId="26499"/>
    <cellStyle name="Normal 3 2 2 5 2 3 4 2 2 2" xfId="55233"/>
    <cellStyle name="Normal 3 2 2 5 2 3 4 2 3" xfId="40909"/>
    <cellStyle name="Normal 3 2 2 5 2 3 4 3" xfId="19336"/>
    <cellStyle name="Normal 3 2 2 5 2 3 4 3 2" xfId="48071"/>
    <cellStyle name="Normal 3 2 2 5 2 3 4 4" xfId="33747"/>
    <cellStyle name="Normal 3 2 2 5 2 3 5" xfId="8528"/>
    <cellStyle name="Normal 3 2 2 5 2 3 5 2" xfId="22917"/>
    <cellStyle name="Normal 3 2 2 5 2 3 5 2 2" xfId="51652"/>
    <cellStyle name="Normal 3 2 2 5 2 3 5 3" xfId="37328"/>
    <cellStyle name="Normal 3 2 2 5 2 3 6" xfId="15754"/>
    <cellStyle name="Normal 3 2 2 5 2 3 6 2" xfId="44490"/>
    <cellStyle name="Normal 3 2 2 5 2 3 7" xfId="30166"/>
    <cellStyle name="Normal 3 2 2 5 2 4" xfId="1644"/>
    <cellStyle name="Normal 3 2 2 5 2 4 2" xfId="3440"/>
    <cellStyle name="Normal 3 2 2 5 2 4 2 2" xfId="7099"/>
    <cellStyle name="Normal 3 2 2 5 2 4 2 2 2" xfId="14359"/>
    <cellStyle name="Normal 3 2 2 5 2 4 2 2 2 2" xfId="28737"/>
    <cellStyle name="Normal 3 2 2 5 2 4 2 2 2 2 2" xfId="57471"/>
    <cellStyle name="Normal 3 2 2 5 2 4 2 2 2 3" xfId="43147"/>
    <cellStyle name="Normal 3 2 2 5 2 4 2 2 3" xfId="21574"/>
    <cellStyle name="Normal 3 2 2 5 2 4 2 2 3 2" xfId="50309"/>
    <cellStyle name="Normal 3 2 2 5 2 4 2 2 4" xfId="35985"/>
    <cellStyle name="Normal 3 2 2 5 2 4 2 3" xfId="10772"/>
    <cellStyle name="Normal 3 2 2 5 2 4 2 3 2" xfId="25155"/>
    <cellStyle name="Normal 3 2 2 5 2 4 2 3 2 2" xfId="53890"/>
    <cellStyle name="Normal 3 2 2 5 2 4 2 3 3" xfId="39566"/>
    <cellStyle name="Normal 3 2 2 5 2 4 2 4" xfId="17992"/>
    <cellStyle name="Normal 3 2 2 5 2 4 2 4 2" xfId="46728"/>
    <cellStyle name="Normal 3 2 2 5 2 4 2 5" xfId="32404"/>
    <cellStyle name="Normal 3 2 2 5 2 4 3" xfId="5309"/>
    <cellStyle name="Normal 3 2 2 5 2 4 3 2" xfId="12569"/>
    <cellStyle name="Normal 3 2 2 5 2 4 3 2 2" xfId="26947"/>
    <cellStyle name="Normal 3 2 2 5 2 4 3 2 2 2" xfId="55681"/>
    <cellStyle name="Normal 3 2 2 5 2 4 3 2 3" xfId="41357"/>
    <cellStyle name="Normal 3 2 2 5 2 4 3 3" xfId="19784"/>
    <cellStyle name="Normal 3 2 2 5 2 4 3 3 2" xfId="48519"/>
    <cellStyle name="Normal 3 2 2 5 2 4 3 4" xfId="34195"/>
    <cellStyle name="Normal 3 2 2 5 2 4 4" xfId="8982"/>
    <cellStyle name="Normal 3 2 2 5 2 4 4 2" xfId="23365"/>
    <cellStyle name="Normal 3 2 2 5 2 4 4 2 2" xfId="52100"/>
    <cellStyle name="Normal 3 2 2 5 2 4 4 3" xfId="37776"/>
    <cellStyle name="Normal 3 2 2 5 2 4 5" xfId="16202"/>
    <cellStyle name="Normal 3 2 2 5 2 4 5 2" xfId="44938"/>
    <cellStyle name="Normal 3 2 2 5 2 4 6" xfId="30614"/>
    <cellStyle name="Normal 3 2 2 5 2 5" xfId="2544"/>
    <cellStyle name="Normal 3 2 2 5 2 5 2" xfId="6204"/>
    <cellStyle name="Normal 3 2 2 5 2 5 2 2" xfId="13464"/>
    <cellStyle name="Normal 3 2 2 5 2 5 2 2 2" xfId="27842"/>
    <cellStyle name="Normal 3 2 2 5 2 5 2 2 2 2" xfId="56576"/>
    <cellStyle name="Normal 3 2 2 5 2 5 2 2 3" xfId="42252"/>
    <cellStyle name="Normal 3 2 2 5 2 5 2 3" xfId="20679"/>
    <cellStyle name="Normal 3 2 2 5 2 5 2 3 2" xfId="49414"/>
    <cellStyle name="Normal 3 2 2 5 2 5 2 4" xfId="35090"/>
    <cellStyle name="Normal 3 2 2 5 2 5 3" xfId="9877"/>
    <cellStyle name="Normal 3 2 2 5 2 5 3 2" xfId="24260"/>
    <cellStyle name="Normal 3 2 2 5 2 5 3 2 2" xfId="52995"/>
    <cellStyle name="Normal 3 2 2 5 2 5 3 3" xfId="38671"/>
    <cellStyle name="Normal 3 2 2 5 2 5 4" xfId="17097"/>
    <cellStyle name="Normal 3 2 2 5 2 5 4 2" xfId="45833"/>
    <cellStyle name="Normal 3 2 2 5 2 5 5" xfId="31509"/>
    <cellStyle name="Normal 3 2 2 5 2 6" xfId="4407"/>
    <cellStyle name="Normal 3 2 2 5 2 6 2" xfId="11674"/>
    <cellStyle name="Normal 3 2 2 5 2 6 2 2" xfId="26052"/>
    <cellStyle name="Normal 3 2 2 5 2 6 2 2 2" xfId="54786"/>
    <cellStyle name="Normal 3 2 2 5 2 6 2 3" xfId="40462"/>
    <cellStyle name="Normal 3 2 2 5 2 6 3" xfId="18889"/>
    <cellStyle name="Normal 3 2 2 5 2 6 3 2" xfId="47624"/>
    <cellStyle name="Normal 3 2 2 5 2 6 4" xfId="33300"/>
    <cellStyle name="Normal 3 2 2 5 2 7" xfId="8078"/>
    <cellStyle name="Normal 3 2 2 5 2 7 2" xfId="22470"/>
    <cellStyle name="Normal 3 2 2 5 2 7 2 2" xfId="51205"/>
    <cellStyle name="Normal 3 2 2 5 2 7 3" xfId="36881"/>
    <cellStyle name="Normal 3 2 2 5 2 8" xfId="15307"/>
    <cellStyle name="Normal 3 2 2 5 2 8 2" xfId="44043"/>
    <cellStyle name="Normal 3 2 2 5 2 9" xfId="29719"/>
    <cellStyle name="Normal 3 2 2 5 3" xfId="775"/>
    <cellStyle name="Normal 3 2 2 5 3 2" xfId="1224"/>
    <cellStyle name="Normal 3 2 2 5 3 2 2" xfId="2207"/>
    <cellStyle name="Normal 3 2 2 5 3 2 2 2" xfId="3999"/>
    <cellStyle name="Normal 3 2 2 5 3 2 2 2 2" xfId="7658"/>
    <cellStyle name="Normal 3 2 2 5 3 2 2 2 2 2" xfId="14918"/>
    <cellStyle name="Normal 3 2 2 5 3 2 2 2 2 2 2" xfId="29296"/>
    <cellStyle name="Normal 3 2 2 5 3 2 2 2 2 2 2 2" xfId="58030"/>
    <cellStyle name="Normal 3 2 2 5 3 2 2 2 2 2 3" xfId="43706"/>
    <cellStyle name="Normal 3 2 2 5 3 2 2 2 2 3" xfId="22133"/>
    <cellStyle name="Normal 3 2 2 5 3 2 2 2 2 3 2" xfId="50868"/>
    <cellStyle name="Normal 3 2 2 5 3 2 2 2 2 4" xfId="36544"/>
    <cellStyle name="Normal 3 2 2 5 3 2 2 2 3" xfId="11331"/>
    <cellStyle name="Normal 3 2 2 5 3 2 2 2 3 2" xfId="25714"/>
    <cellStyle name="Normal 3 2 2 5 3 2 2 2 3 2 2" xfId="54449"/>
    <cellStyle name="Normal 3 2 2 5 3 2 2 2 3 3" xfId="40125"/>
    <cellStyle name="Normal 3 2 2 5 3 2 2 2 4" xfId="18551"/>
    <cellStyle name="Normal 3 2 2 5 3 2 2 2 4 2" xfId="47287"/>
    <cellStyle name="Normal 3 2 2 5 3 2 2 2 5" xfId="32963"/>
    <cellStyle name="Normal 3 2 2 5 3 2 2 3" xfId="5868"/>
    <cellStyle name="Normal 3 2 2 5 3 2 2 3 2" xfId="13128"/>
    <cellStyle name="Normal 3 2 2 5 3 2 2 3 2 2" xfId="27506"/>
    <cellStyle name="Normal 3 2 2 5 3 2 2 3 2 2 2" xfId="56240"/>
    <cellStyle name="Normal 3 2 2 5 3 2 2 3 2 3" xfId="41916"/>
    <cellStyle name="Normal 3 2 2 5 3 2 2 3 3" xfId="20343"/>
    <cellStyle name="Normal 3 2 2 5 3 2 2 3 3 2" xfId="49078"/>
    <cellStyle name="Normal 3 2 2 5 3 2 2 3 4" xfId="34754"/>
    <cellStyle name="Normal 3 2 2 5 3 2 2 4" xfId="9541"/>
    <cellStyle name="Normal 3 2 2 5 3 2 2 4 2" xfId="23924"/>
    <cellStyle name="Normal 3 2 2 5 3 2 2 4 2 2" xfId="52659"/>
    <cellStyle name="Normal 3 2 2 5 3 2 2 4 3" xfId="38335"/>
    <cellStyle name="Normal 3 2 2 5 3 2 2 5" xfId="16761"/>
    <cellStyle name="Normal 3 2 2 5 3 2 2 5 2" xfId="45497"/>
    <cellStyle name="Normal 3 2 2 5 3 2 2 6" xfId="31173"/>
    <cellStyle name="Normal 3 2 2 5 3 2 3" xfId="3103"/>
    <cellStyle name="Normal 3 2 2 5 3 2 3 2" xfId="6763"/>
    <cellStyle name="Normal 3 2 2 5 3 2 3 2 2" xfId="14023"/>
    <cellStyle name="Normal 3 2 2 5 3 2 3 2 2 2" xfId="28401"/>
    <cellStyle name="Normal 3 2 2 5 3 2 3 2 2 2 2" xfId="57135"/>
    <cellStyle name="Normal 3 2 2 5 3 2 3 2 2 3" xfId="42811"/>
    <cellStyle name="Normal 3 2 2 5 3 2 3 2 3" xfId="21238"/>
    <cellStyle name="Normal 3 2 2 5 3 2 3 2 3 2" xfId="49973"/>
    <cellStyle name="Normal 3 2 2 5 3 2 3 2 4" xfId="35649"/>
    <cellStyle name="Normal 3 2 2 5 3 2 3 3" xfId="10436"/>
    <cellStyle name="Normal 3 2 2 5 3 2 3 3 2" xfId="24819"/>
    <cellStyle name="Normal 3 2 2 5 3 2 3 3 2 2" xfId="53554"/>
    <cellStyle name="Normal 3 2 2 5 3 2 3 3 3" xfId="39230"/>
    <cellStyle name="Normal 3 2 2 5 3 2 3 4" xfId="17656"/>
    <cellStyle name="Normal 3 2 2 5 3 2 3 4 2" xfId="46392"/>
    <cellStyle name="Normal 3 2 2 5 3 2 3 5" xfId="32068"/>
    <cellStyle name="Normal 3 2 2 5 3 2 4" xfId="4968"/>
    <cellStyle name="Normal 3 2 2 5 3 2 4 2" xfId="12233"/>
    <cellStyle name="Normal 3 2 2 5 3 2 4 2 2" xfId="26611"/>
    <cellStyle name="Normal 3 2 2 5 3 2 4 2 2 2" xfId="55345"/>
    <cellStyle name="Normal 3 2 2 5 3 2 4 2 3" xfId="41021"/>
    <cellStyle name="Normal 3 2 2 5 3 2 4 3" xfId="19448"/>
    <cellStyle name="Normal 3 2 2 5 3 2 4 3 2" xfId="48183"/>
    <cellStyle name="Normal 3 2 2 5 3 2 4 4" xfId="33859"/>
    <cellStyle name="Normal 3 2 2 5 3 2 5" xfId="8640"/>
    <cellStyle name="Normal 3 2 2 5 3 2 5 2" xfId="23029"/>
    <cellStyle name="Normal 3 2 2 5 3 2 5 2 2" xfId="51764"/>
    <cellStyle name="Normal 3 2 2 5 3 2 5 3" xfId="37440"/>
    <cellStyle name="Normal 3 2 2 5 3 2 6" xfId="15866"/>
    <cellStyle name="Normal 3 2 2 5 3 2 6 2" xfId="44602"/>
    <cellStyle name="Normal 3 2 2 5 3 2 7" xfId="30278"/>
    <cellStyle name="Normal 3 2 2 5 3 3" xfId="1760"/>
    <cellStyle name="Normal 3 2 2 5 3 3 2" xfId="3552"/>
    <cellStyle name="Normal 3 2 2 5 3 3 2 2" xfId="7211"/>
    <cellStyle name="Normal 3 2 2 5 3 3 2 2 2" xfId="14471"/>
    <cellStyle name="Normal 3 2 2 5 3 3 2 2 2 2" xfId="28849"/>
    <cellStyle name="Normal 3 2 2 5 3 3 2 2 2 2 2" xfId="57583"/>
    <cellStyle name="Normal 3 2 2 5 3 3 2 2 2 3" xfId="43259"/>
    <cellStyle name="Normal 3 2 2 5 3 3 2 2 3" xfId="21686"/>
    <cellStyle name="Normal 3 2 2 5 3 3 2 2 3 2" xfId="50421"/>
    <cellStyle name="Normal 3 2 2 5 3 3 2 2 4" xfId="36097"/>
    <cellStyle name="Normal 3 2 2 5 3 3 2 3" xfId="10884"/>
    <cellStyle name="Normal 3 2 2 5 3 3 2 3 2" xfId="25267"/>
    <cellStyle name="Normal 3 2 2 5 3 3 2 3 2 2" xfId="54002"/>
    <cellStyle name="Normal 3 2 2 5 3 3 2 3 3" xfId="39678"/>
    <cellStyle name="Normal 3 2 2 5 3 3 2 4" xfId="18104"/>
    <cellStyle name="Normal 3 2 2 5 3 3 2 4 2" xfId="46840"/>
    <cellStyle name="Normal 3 2 2 5 3 3 2 5" xfId="32516"/>
    <cellStyle name="Normal 3 2 2 5 3 3 3" xfId="5421"/>
    <cellStyle name="Normal 3 2 2 5 3 3 3 2" xfId="12681"/>
    <cellStyle name="Normal 3 2 2 5 3 3 3 2 2" xfId="27059"/>
    <cellStyle name="Normal 3 2 2 5 3 3 3 2 2 2" xfId="55793"/>
    <cellStyle name="Normal 3 2 2 5 3 3 3 2 3" xfId="41469"/>
    <cellStyle name="Normal 3 2 2 5 3 3 3 3" xfId="19896"/>
    <cellStyle name="Normal 3 2 2 5 3 3 3 3 2" xfId="48631"/>
    <cellStyle name="Normal 3 2 2 5 3 3 3 4" xfId="34307"/>
    <cellStyle name="Normal 3 2 2 5 3 3 4" xfId="9094"/>
    <cellStyle name="Normal 3 2 2 5 3 3 4 2" xfId="23477"/>
    <cellStyle name="Normal 3 2 2 5 3 3 4 2 2" xfId="52212"/>
    <cellStyle name="Normal 3 2 2 5 3 3 4 3" xfId="37888"/>
    <cellStyle name="Normal 3 2 2 5 3 3 5" xfId="16314"/>
    <cellStyle name="Normal 3 2 2 5 3 3 5 2" xfId="45050"/>
    <cellStyle name="Normal 3 2 2 5 3 3 6" xfId="30726"/>
    <cellStyle name="Normal 3 2 2 5 3 4" xfId="2656"/>
    <cellStyle name="Normal 3 2 2 5 3 4 2" xfId="6316"/>
    <cellStyle name="Normal 3 2 2 5 3 4 2 2" xfId="13576"/>
    <cellStyle name="Normal 3 2 2 5 3 4 2 2 2" xfId="27954"/>
    <cellStyle name="Normal 3 2 2 5 3 4 2 2 2 2" xfId="56688"/>
    <cellStyle name="Normal 3 2 2 5 3 4 2 2 3" xfId="42364"/>
    <cellStyle name="Normal 3 2 2 5 3 4 2 3" xfId="20791"/>
    <cellStyle name="Normal 3 2 2 5 3 4 2 3 2" xfId="49526"/>
    <cellStyle name="Normal 3 2 2 5 3 4 2 4" xfId="35202"/>
    <cellStyle name="Normal 3 2 2 5 3 4 3" xfId="9989"/>
    <cellStyle name="Normal 3 2 2 5 3 4 3 2" xfId="24372"/>
    <cellStyle name="Normal 3 2 2 5 3 4 3 2 2" xfId="53107"/>
    <cellStyle name="Normal 3 2 2 5 3 4 3 3" xfId="38783"/>
    <cellStyle name="Normal 3 2 2 5 3 4 4" xfId="17209"/>
    <cellStyle name="Normal 3 2 2 5 3 4 4 2" xfId="45945"/>
    <cellStyle name="Normal 3 2 2 5 3 4 5" xfId="31621"/>
    <cellStyle name="Normal 3 2 2 5 3 5" xfId="4520"/>
    <cellStyle name="Normal 3 2 2 5 3 5 2" xfId="11786"/>
    <cellStyle name="Normal 3 2 2 5 3 5 2 2" xfId="26164"/>
    <cellStyle name="Normal 3 2 2 5 3 5 2 2 2" xfId="54898"/>
    <cellStyle name="Normal 3 2 2 5 3 5 2 3" xfId="40574"/>
    <cellStyle name="Normal 3 2 2 5 3 5 3" xfId="19001"/>
    <cellStyle name="Normal 3 2 2 5 3 5 3 2" xfId="47736"/>
    <cellStyle name="Normal 3 2 2 5 3 5 4" xfId="33412"/>
    <cellStyle name="Normal 3 2 2 5 3 6" xfId="8193"/>
    <cellStyle name="Normal 3 2 2 5 3 6 2" xfId="22582"/>
    <cellStyle name="Normal 3 2 2 5 3 6 2 2" xfId="51317"/>
    <cellStyle name="Normal 3 2 2 5 3 6 3" xfId="36993"/>
    <cellStyle name="Normal 3 2 2 5 3 7" xfId="15419"/>
    <cellStyle name="Normal 3 2 2 5 3 7 2" xfId="44155"/>
    <cellStyle name="Normal 3 2 2 5 3 8" xfId="29831"/>
    <cellStyle name="Normal 3 2 2 5 4" xfId="1000"/>
    <cellStyle name="Normal 3 2 2 5 4 2" xfId="1983"/>
    <cellStyle name="Normal 3 2 2 5 4 2 2" xfId="3775"/>
    <cellStyle name="Normal 3 2 2 5 4 2 2 2" xfId="7434"/>
    <cellStyle name="Normal 3 2 2 5 4 2 2 2 2" xfId="14694"/>
    <cellStyle name="Normal 3 2 2 5 4 2 2 2 2 2" xfId="29072"/>
    <cellStyle name="Normal 3 2 2 5 4 2 2 2 2 2 2" xfId="57806"/>
    <cellStyle name="Normal 3 2 2 5 4 2 2 2 2 3" xfId="43482"/>
    <cellStyle name="Normal 3 2 2 5 4 2 2 2 3" xfId="21909"/>
    <cellStyle name="Normal 3 2 2 5 4 2 2 2 3 2" xfId="50644"/>
    <cellStyle name="Normal 3 2 2 5 4 2 2 2 4" xfId="36320"/>
    <cellStyle name="Normal 3 2 2 5 4 2 2 3" xfId="11107"/>
    <cellStyle name="Normal 3 2 2 5 4 2 2 3 2" xfId="25490"/>
    <cellStyle name="Normal 3 2 2 5 4 2 2 3 2 2" xfId="54225"/>
    <cellStyle name="Normal 3 2 2 5 4 2 2 3 3" xfId="39901"/>
    <cellStyle name="Normal 3 2 2 5 4 2 2 4" xfId="18327"/>
    <cellStyle name="Normal 3 2 2 5 4 2 2 4 2" xfId="47063"/>
    <cellStyle name="Normal 3 2 2 5 4 2 2 5" xfId="32739"/>
    <cellStyle name="Normal 3 2 2 5 4 2 3" xfId="5644"/>
    <cellStyle name="Normal 3 2 2 5 4 2 3 2" xfId="12904"/>
    <cellStyle name="Normal 3 2 2 5 4 2 3 2 2" xfId="27282"/>
    <cellStyle name="Normal 3 2 2 5 4 2 3 2 2 2" xfId="56016"/>
    <cellStyle name="Normal 3 2 2 5 4 2 3 2 3" xfId="41692"/>
    <cellStyle name="Normal 3 2 2 5 4 2 3 3" xfId="20119"/>
    <cellStyle name="Normal 3 2 2 5 4 2 3 3 2" xfId="48854"/>
    <cellStyle name="Normal 3 2 2 5 4 2 3 4" xfId="34530"/>
    <cellStyle name="Normal 3 2 2 5 4 2 4" xfId="9317"/>
    <cellStyle name="Normal 3 2 2 5 4 2 4 2" xfId="23700"/>
    <cellStyle name="Normal 3 2 2 5 4 2 4 2 2" xfId="52435"/>
    <cellStyle name="Normal 3 2 2 5 4 2 4 3" xfId="38111"/>
    <cellStyle name="Normal 3 2 2 5 4 2 5" xfId="16537"/>
    <cellStyle name="Normal 3 2 2 5 4 2 5 2" xfId="45273"/>
    <cellStyle name="Normal 3 2 2 5 4 2 6" xfId="30949"/>
    <cellStyle name="Normal 3 2 2 5 4 3" xfId="2879"/>
    <cellStyle name="Normal 3 2 2 5 4 3 2" xfId="6539"/>
    <cellStyle name="Normal 3 2 2 5 4 3 2 2" xfId="13799"/>
    <cellStyle name="Normal 3 2 2 5 4 3 2 2 2" xfId="28177"/>
    <cellStyle name="Normal 3 2 2 5 4 3 2 2 2 2" xfId="56911"/>
    <cellStyle name="Normal 3 2 2 5 4 3 2 2 3" xfId="42587"/>
    <cellStyle name="Normal 3 2 2 5 4 3 2 3" xfId="21014"/>
    <cellStyle name="Normal 3 2 2 5 4 3 2 3 2" xfId="49749"/>
    <cellStyle name="Normal 3 2 2 5 4 3 2 4" xfId="35425"/>
    <cellStyle name="Normal 3 2 2 5 4 3 3" xfId="10212"/>
    <cellStyle name="Normal 3 2 2 5 4 3 3 2" xfId="24595"/>
    <cellStyle name="Normal 3 2 2 5 4 3 3 2 2" xfId="53330"/>
    <cellStyle name="Normal 3 2 2 5 4 3 3 3" xfId="39006"/>
    <cellStyle name="Normal 3 2 2 5 4 3 4" xfId="17432"/>
    <cellStyle name="Normal 3 2 2 5 4 3 4 2" xfId="46168"/>
    <cellStyle name="Normal 3 2 2 5 4 3 5" xfId="31844"/>
    <cellStyle name="Normal 3 2 2 5 4 4" xfId="4744"/>
    <cellStyle name="Normal 3 2 2 5 4 4 2" xfId="12009"/>
    <cellStyle name="Normal 3 2 2 5 4 4 2 2" xfId="26387"/>
    <cellStyle name="Normal 3 2 2 5 4 4 2 2 2" xfId="55121"/>
    <cellStyle name="Normal 3 2 2 5 4 4 2 3" xfId="40797"/>
    <cellStyle name="Normal 3 2 2 5 4 4 3" xfId="19224"/>
    <cellStyle name="Normal 3 2 2 5 4 4 3 2" xfId="47959"/>
    <cellStyle name="Normal 3 2 2 5 4 4 4" xfId="33635"/>
    <cellStyle name="Normal 3 2 2 5 4 5" xfId="8416"/>
    <cellStyle name="Normal 3 2 2 5 4 5 2" xfId="22805"/>
    <cellStyle name="Normal 3 2 2 5 4 5 2 2" xfId="51540"/>
    <cellStyle name="Normal 3 2 2 5 4 5 3" xfId="37216"/>
    <cellStyle name="Normal 3 2 2 5 4 6" xfId="15642"/>
    <cellStyle name="Normal 3 2 2 5 4 6 2" xfId="44378"/>
    <cellStyle name="Normal 3 2 2 5 4 7" xfId="30054"/>
    <cellStyle name="Normal 3 2 2 5 5" xfId="1524"/>
    <cellStyle name="Normal 3 2 2 5 5 2" xfId="3328"/>
    <cellStyle name="Normal 3 2 2 5 5 2 2" xfId="6987"/>
    <cellStyle name="Normal 3 2 2 5 5 2 2 2" xfId="14247"/>
    <cellStyle name="Normal 3 2 2 5 5 2 2 2 2" xfId="28625"/>
    <cellStyle name="Normal 3 2 2 5 5 2 2 2 2 2" xfId="57359"/>
    <cellStyle name="Normal 3 2 2 5 5 2 2 2 3" xfId="43035"/>
    <cellStyle name="Normal 3 2 2 5 5 2 2 3" xfId="21462"/>
    <cellStyle name="Normal 3 2 2 5 5 2 2 3 2" xfId="50197"/>
    <cellStyle name="Normal 3 2 2 5 5 2 2 4" xfId="35873"/>
    <cellStyle name="Normal 3 2 2 5 5 2 3" xfId="10660"/>
    <cellStyle name="Normal 3 2 2 5 5 2 3 2" xfId="25043"/>
    <cellStyle name="Normal 3 2 2 5 5 2 3 2 2" xfId="53778"/>
    <cellStyle name="Normal 3 2 2 5 5 2 3 3" xfId="39454"/>
    <cellStyle name="Normal 3 2 2 5 5 2 4" xfId="17880"/>
    <cellStyle name="Normal 3 2 2 5 5 2 4 2" xfId="46616"/>
    <cellStyle name="Normal 3 2 2 5 5 2 5" xfId="32292"/>
    <cellStyle name="Normal 3 2 2 5 5 3" xfId="5197"/>
    <cellStyle name="Normal 3 2 2 5 5 3 2" xfId="12457"/>
    <cellStyle name="Normal 3 2 2 5 5 3 2 2" xfId="26835"/>
    <cellStyle name="Normal 3 2 2 5 5 3 2 2 2" xfId="55569"/>
    <cellStyle name="Normal 3 2 2 5 5 3 2 3" xfId="41245"/>
    <cellStyle name="Normal 3 2 2 5 5 3 3" xfId="19672"/>
    <cellStyle name="Normal 3 2 2 5 5 3 3 2" xfId="48407"/>
    <cellStyle name="Normal 3 2 2 5 5 3 4" xfId="34083"/>
    <cellStyle name="Normal 3 2 2 5 5 4" xfId="8870"/>
    <cellStyle name="Normal 3 2 2 5 5 4 2" xfId="23253"/>
    <cellStyle name="Normal 3 2 2 5 5 4 2 2" xfId="51988"/>
    <cellStyle name="Normal 3 2 2 5 5 4 3" xfId="37664"/>
    <cellStyle name="Normal 3 2 2 5 5 5" xfId="16090"/>
    <cellStyle name="Normal 3 2 2 5 5 5 2" xfId="44826"/>
    <cellStyle name="Normal 3 2 2 5 5 6" xfId="30502"/>
    <cellStyle name="Normal 3 2 2 5 6" xfId="2432"/>
    <cellStyle name="Normal 3 2 2 5 6 2" xfId="6092"/>
    <cellStyle name="Normal 3 2 2 5 6 2 2" xfId="13352"/>
    <cellStyle name="Normal 3 2 2 5 6 2 2 2" xfId="27730"/>
    <cellStyle name="Normal 3 2 2 5 6 2 2 2 2" xfId="56464"/>
    <cellStyle name="Normal 3 2 2 5 6 2 2 3" xfId="42140"/>
    <cellStyle name="Normal 3 2 2 5 6 2 3" xfId="20567"/>
    <cellStyle name="Normal 3 2 2 5 6 2 3 2" xfId="49302"/>
    <cellStyle name="Normal 3 2 2 5 6 2 4" xfId="34978"/>
    <cellStyle name="Normal 3 2 2 5 6 3" xfId="9765"/>
    <cellStyle name="Normal 3 2 2 5 6 3 2" xfId="24148"/>
    <cellStyle name="Normal 3 2 2 5 6 3 2 2" xfId="52883"/>
    <cellStyle name="Normal 3 2 2 5 6 3 3" xfId="38559"/>
    <cellStyle name="Normal 3 2 2 5 6 4" xfId="16985"/>
    <cellStyle name="Normal 3 2 2 5 6 4 2" xfId="45721"/>
    <cellStyle name="Normal 3 2 2 5 6 5" xfId="31397"/>
    <cellStyle name="Normal 3 2 2 5 7" xfId="4291"/>
    <cellStyle name="Normal 3 2 2 5 7 2" xfId="11561"/>
    <cellStyle name="Normal 3 2 2 5 7 2 2" xfId="25940"/>
    <cellStyle name="Normal 3 2 2 5 7 2 2 2" xfId="54674"/>
    <cellStyle name="Normal 3 2 2 5 7 2 3" xfId="40350"/>
    <cellStyle name="Normal 3 2 2 5 7 3" xfId="18777"/>
    <cellStyle name="Normal 3 2 2 5 7 3 2" xfId="47512"/>
    <cellStyle name="Normal 3 2 2 5 7 4" xfId="33188"/>
    <cellStyle name="Normal 3 2 2 5 8" xfId="7960"/>
    <cellStyle name="Normal 3 2 2 5 8 2" xfId="22358"/>
    <cellStyle name="Normal 3 2 2 5 8 2 2" xfId="51093"/>
    <cellStyle name="Normal 3 2 2 5 8 3" xfId="36769"/>
    <cellStyle name="Normal 3 2 2 5 9" xfId="15195"/>
    <cellStyle name="Normal 3 2 2 5 9 2" xfId="43931"/>
    <cellStyle name="Normal 3 2 2 6" xfId="529"/>
    <cellStyle name="Normal 3 2 2 6 2" xfId="832"/>
    <cellStyle name="Normal 3 2 2 6 2 2" xfId="1280"/>
    <cellStyle name="Normal 3 2 2 6 2 2 2" xfId="2263"/>
    <cellStyle name="Normal 3 2 2 6 2 2 2 2" xfId="4055"/>
    <cellStyle name="Normal 3 2 2 6 2 2 2 2 2" xfId="7714"/>
    <cellStyle name="Normal 3 2 2 6 2 2 2 2 2 2" xfId="14974"/>
    <cellStyle name="Normal 3 2 2 6 2 2 2 2 2 2 2" xfId="29352"/>
    <cellStyle name="Normal 3 2 2 6 2 2 2 2 2 2 2 2" xfId="58086"/>
    <cellStyle name="Normal 3 2 2 6 2 2 2 2 2 2 3" xfId="43762"/>
    <cellStyle name="Normal 3 2 2 6 2 2 2 2 2 3" xfId="22189"/>
    <cellStyle name="Normal 3 2 2 6 2 2 2 2 2 3 2" xfId="50924"/>
    <cellStyle name="Normal 3 2 2 6 2 2 2 2 2 4" xfId="36600"/>
    <cellStyle name="Normal 3 2 2 6 2 2 2 2 3" xfId="11387"/>
    <cellStyle name="Normal 3 2 2 6 2 2 2 2 3 2" xfId="25770"/>
    <cellStyle name="Normal 3 2 2 6 2 2 2 2 3 2 2" xfId="54505"/>
    <cellStyle name="Normal 3 2 2 6 2 2 2 2 3 3" xfId="40181"/>
    <cellStyle name="Normal 3 2 2 6 2 2 2 2 4" xfId="18607"/>
    <cellStyle name="Normal 3 2 2 6 2 2 2 2 4 2" xfId="47343"/>
    <cellStyle name="Normal 3 2 2 6 2 2 2 2 5" xfId="33019"/>
    <cellStyle name="Normal 3 2 2 6 2 2 2 3" xfId="5924"/>
    <cellStyle name="Normal 3 2 2 6 2 2 2 3 2" xfId="13184"/>
    <cellStyle name="Normal 3 2 2 6 2 2 2 3 2 2" xfId="27562"/>
    <cellStyle name="Normal 3 2 2 6 2 2 2 3 2 2 2" xfId="56296"/>
    <cellStyle name="Normal 3 2 2 6 2 2 2 3 2 3" xfId="41972"/>
    <cellStyle name="Normal 3 2 2 6 2 2 2 3 3" xfId="20399"/>
    <cellStyle name="Normal 3 2 2 6 2 2 2 3 3 2" xfId="49134"/>
    <cellStyle name="Normal 3 2 2 6 2 2 2 3 4" xfId="34810"/>
    <cellStyle name="Normal 3 2 2 6 2 2 2 4" xfId="9597"/>
    <cellStyle name="Normal 3 2 2 6 2 2 2 4 2" xfId="23980"/>
    <cellStyle name="Normal 3 2 2 6 2 2 2 4 2 2" xfId="52715"/>
    <cellStyle name="Normal 3 2 2 6 2 2 2 4 3" xfId="38391"/>
    <cellStyle name="Normal 3 2 2 6 2 2 2 5" xfId="16817"/>
    <cellStyle name="Normal 3 2 2 6 2 2 2 5 2" xfId="45553"/>
    <cellStyle name="Normal 3 2 2 6 2 2 2 6" xfId="31229"/>
    <cellStyle name="Normal 3 2 2 6 2 2 3" xfId="3159"/>
    <cellStyle name="Normal 3 2 2 6 2 2 3 2" xfId="6819"/>
    <cellStyle name="Normal 3 2 2 6 2 2 3 2 2" xfId="14079"/>
    <cellStyle name="Normal 3 2 2 6 2 2 3 2 2 2" xfId="28457"/>
    <cellStyle name="Normal 3 2 2 6 2 2 3 2 2 2 2" xfId="57191"/>
    <cellStyle name="Normal 3 2 2 6 2 2 3 2 2 3" xfId="42867"/>
    <cellStyle name="Normal 3 2 2 6 2 2 3 2 3" xfId="21294"/>
    <cellStyle name="Normal 3 2 2 6 2 2 3 2 3 2" xfId="50029"/>
    <cellStyle name="Normal 3 2 2 6 2 2 3 2 4" xfId="35705"/>
    <cellStyle name="Normal 3 2 2 6 2 2 3 3" xfId="10492"/>
    <cellStyle name="Normal 3 2 2 6 2 2 3 3 2" xfId="24875"/>
    <cellStyle name="Normal 3 2 2 6 2 2 3 3 2 2" xfId="53610"/>
    <cellStyle name="Normal 3 2 2 6 2 2 3 3 3" xfId="39286"/>
    <cellStyle name="Normal 3 2 2 6 2 2 3 4" xfId="17712"/>
    <cellStyle name="Normal 3 2 2 6 2 2 3 4 2" xfId="46448"/>
    <cellStyle name="Normal 3 2 2 6 2 2 3 5" xfId="32124"/>
    <cellStyle name="Normal 3 2 2 6 2 2 4" xfId="5024"/>
    <cellStyle name="Normal 3 2 2 6 2 2 4 2" xfId="12289"/>
    <cellStyle name="Normal 3 2 2 6 2 2 4 2 2" xfId="26667"/>
    <cellStyle name="Normal 3 2 2 6 2 2 4 2 2 2" xfId="55401"/>
    <cellStyle name="Normal 3 2 2 6 2 2 4 2 3" xfId="41077"/>
    <cellStyle name="Normal 3 2 2 6 2 2 4 3" xfId="19504"/>
    <cellStyle name="Normal 3 2 2 6 2 2 4 3 2" xfId="48239"/>
    <cellStyle name="Normal 3 2 2 6 2 2 4 4" xfId="33915"/>
    <cellStyle name="Normal 3 2 2 6 2 2 5" xfId="8696"/>
    <cellStyle name="Normal 3 2 2 6 2 2 5 2" xfId="23085"/>
    <cellStyle name="Normal 3 2 2 6 2 2 5 2 2" xfId="51820"/>
    <cellStyle name="Normal 3 2 2 6 2 2 5 3" xfId="37496"/>
    <cellStyle name="Normal 3 2 2 6 2 2 6" xfId="15922"/>
    <cellStyle name="Normal 3 2 2 6 2 2 6 2" xfId="44658"/>
    <cellStyle name="Normal 3 2 2 6 2 2 7" xfId="30334"/>
    <cellStyle name="Normal 3 2 2 6 2 3" xfId="1816"/>
    <cellStyle name="Normal 3 2 2 6 2 3 2" xfId="3608"/>
    <cellStyle name="Normal 3 2 2 6 2 3 2 2" xfId="7267"/>
    <cellStyle name="Normal 3 2 2 6 2 3 2 2 2" xfId="14527"/>
    <cellStyle name="Normal 3 2 2 6 2 3 2 2 2 2" xfId="28905"/>
    <cellStyle name="Normal 3 2 2 6 2 3 2 2 2 2 2" xfId="57639"/>
    <cellStyle name="Normal 3 2 2 6 2 3 2 2 2 3" xfId="43315"/>
    <cellStyle name="Normal 3 2 2 6 2 3 2 2 3" xfId="21742"/>
    <cellStyle name="Normal 3 2 2 6 2 3 2 2 3 2" xfId="50477"/>
    <cellStyle name="Normal 3 2 2 6 2 3 2 2 4" xfId="36153"/>
    <cellStyle name="Normal 3 2 2 6 2 3 2 3" xfId="10940"/>
    <cellStyle name="Normal 3 2 2 6 2 3 2 3 2" xfId="25323"/>
    <cellStyle name="Normal 3 2 2 6 2 3 2 3 2 2" xfId="54058"/>
    <cellStyle name="Normal 3 2 2 6 2 3 2 3 3" xfId="39734"/>
    <cellStyle name="Normal 3 2 2 6 2 3 2 4" xfId="18160"/>
    <cellStyle name="Normal 3 2 2 6 2 3 2 4 2" xfId="46896"/>
    <cellStyle name="Normal 3 2 2 6 2 3 2 5" xfId="32572"/>
    <cellStyle name="Normal 3 2 2 6 2 3 3" xfId="5477"/>
    <cellStyle name="Normal 3 2 2 6 2 3 3 2" xfId="12737"/>
    <cellStyle name="Normal 3 2 2 6 2 3 3 2 2" xfId="27115"/>
    <cellStyle name="Normal 3 2 2 6 2 3 3 2 2 2" xfId="55849"/>
    <cellStyle name="Normal 3 2 2 6 2 3 3 2 3" xfId="41525"/>
    <cellStyle name="Normal 3 2 2 6 2 3 3 3" xfId="19952"/>
    <cellStyle name="Normal 3 2 2 6 2 3 3 3 2" xfId="48687"/>
    <cellStyle name="Normal 3 2 2 6 2 3 3 4" xfId="34363"/>
    <cellStyle name="Normal 3 2 2 6 2 3 4" xfId="9150"/>
    <cellStyle name="Normal 3 2 2 6 2 3 4 2" xfId="23533"/>
    <cellStyle name="Normal 3 2 2 6 2 3 4 2 2" xfId="52268"/>
    <cellStyle name="Normal 3 2 2 6 2 3 4 3" xfId="37944"/>
    <cellStyle name="Normal 3 2 2 6 2 3 5" xfId="16370"/>
    <cellStyle name="Normal 3 2 2 6 2 3 5 2" xfId="45106"/>
    <cellStyle name="Normal 3 2 2 6 2 3 6" xfId="30782"/>
    <cellStyle name="Normal 3 2 2 6 2 4" xfId="2712"/>
    <cellStyle name="Normal 3 2 2 6 2 4 2" xfId="6372"/>
    <cellStyle name="Normal 3 2 2 6 2 4 2 2" xfId="13632"/>
    <cellStyle name="Normal 3 2 2 6 2 4 2 2 2" xfId="28010"/>
    <cellStyle name="Normal 3 2 2 6 2 4 2 2 2 2" xfId="56744"/>
    <cellStyle name="Normal 3 2 2 6 2 4 2 2 3" xfId="42420"/>
    <cellStyle name="Normal 3 2 2 6 2 4 2 3" xfId="20847"/>
    <cellStyle name="Normal 3 2 2 6 2 4 2 3 2" xfId="49582"/>
    <cellStyle name="Normal 3 2 2 6 2 4 2 4" xfId="35258"/>
    <cellStyle name="Normal 3 2 2 6 2 4 3" xfId="10045"/>
    <cellStyle name="Normal 3 2 2 6 2 4 3 2" xfId="24428"/>
    <cellStyle name="Normal 3 2 2 6 2 4 3 2 2" xfId="53163"/>
    <cellStyle name="Normal 3 2 2 6 2 4 3 3" xfId="38839"/>
    <cellStyle name="Normal 3 2 2 6 2 4 4" xfId="17265"/>
    <cellStyle name="Normal 3 2 2 6 2 4 4 2" xfId="46001"/>
    <cellStyle name="Normal 3 2 2 6 2 4 5" xfId="31677"/>
    <cellStyle name="Normal 3 2 2 6 2 5" xfId="4577"/>
    <cellStyle name="Normal 3 2 2 6 2 5 2" xfId="11842"/>
    <cellStyle name="Normal 3 2 2 6 2 5 2 2" xfId="26220"/>
    <cellStyle name="Normal 3 2 2 6 2 5 2 2 2" xfId="54954"/>
    <cellStyle name="Normal 3 2 2 6 2 5 2 3" xfId="40630"/>
    <cellStyle name="Normal 3 2 2 6 2 5 3" xfId="19057"/>
    <cellStyle name="Normal 3 2 2 6 2 5 3 2" xfId="47792"/>
    <cellStyle name="Normal 3 2 2 6 2 5 4" xfId="33468"/>
    <cellStyle name="Normal 3 2 2 6 2 6" xfId="8249"/>
    <cellStyle name="Normal 3 2 2 6 2 6 2" xfId="22638"/>
    <cellStyle name="Normal 3 2 2 6 2 6 2 2" xfId="51373"/>
    <cellStyle name="Normal 3 2 2 6 2 6 3" xfId="37049"/>
    <cellStyle name="Normal 3 2 2 6 2 7" xfId="15475"/>
    <cellStyle name="Normal 3 2 2 6 2 7 2" xfId="44211"/>
    <cellStyle name="Normal 3 2 2 6 2 8" xfId="29887"/>
    <cellStyle name="Normal 3 2 2 6 3" xfId="1056"/>
    <cellStyle name="Normal 3 2 2 6 3 2" xfId="2039"/>
    <cellStyle name="Normal 3 2 2 6 3 2 2" xfId="3831"/>
    <cellStyle name="Normal 3 2 2 6 3 2 2 2" xfId="7490"/>
    <cellStyle name="Normal 3 2 2 6 3 2 2 2 2" xfId="14750"/>
    <cellStyle name="Normal 3 2 2 6 3 2 2 2 2 2" xfId="29128"/>
    <cellStyle name="Normal 3 2 2 6 3 2 2 2 2 2 2" xfId="57862"/>
    <cellStyle name="Normal 3 2 2 6 3 2 2 2 2 3" xfId="43538"/>
    <cellStyle name="Normal 3 2 2 6 3 2 2 2 3" xfId="21965"/>
    <cellStyle name="Normal 3 2 2 6 3 2 2 2 3 2" xfId="50700"/>
    <cellStyle name="Normal 3 2 2 6 3 2 2 2 4" xfId="36376"/>
    <cellStyle name="Normal 3 2 2 6 3 2 2 3" xfId="11163"/>
    <cellStyle name="Normal 3 2 2 6 3 2 2 3 2" xfId="25546"/>
    <cellStyle name="Normal 3 2 2 6 3 2 2 3 2 2" xfId="54281"/>
    <cellStyle name="Normal 3 2 2 6 3 2 2 3 3" xfId="39957"/>
    <cellStyle name="Normal 3 2 2 6 3 2 2 4" xfId="18383"/>
    <cellStyle name="Normal 3 2 2 6 3 2 2 4 2" xfId="47119"/>
    <cellStyle name="Normal 3 2 2 6 3 2 2 5" xfId="32795"/>
    <cellStyle name="Normal 3 2 2 6 3 2 3" xfId="5700"/>
    <cellStyle name="Normal 3 2 2 6 3 2 3 2" xfId="12960"/>
    <cellStyle name="Normal 3 2 2 6 3 2 3 2 2" xfId="27338"/>
    <cellStyle name="Normal 3 2 2 6 3 2 3 2 2 2" xfId="56072"/>
    <cellStyle name="Normal 3 2 2 6 3 2 3 2 3" xfId="41748"/>
    <cellStyle name="Normal 3 2 2 6 3 2 3 3" xfId="20175"/>
    <cellStyle name="Normal 3 2 2 6 3 2 3 3 2" xfId="48910"/>
    <cellStyle name="Normal 3 2 2 6 3 2 3 4" xfId="34586"/>
    <cellStyle name="Normal 3 2 2 6 3 2 4" xfId="9373"/>
    <cellStyle name="Normal 3 2 2 6 3 2 4 2" xfId="23756"/>
    <cellStyle name="Normal 3 2 2 6 3 2 4 2 2" xfId="52491"/>
    <cellStyle name="Normal 3 2 2 6 3 2 4 3" xfId="38167"/>
    <cellStyle name="Normal 3 2 2 6 3 2 5" xfId="16593"/>
    <cellStyle name="Normal 3 2 2 6 3 2 5 2" xfId="45329"/>
    <cellStyle name="Normal 3 2 2 6 3 2 6" xfId="31005"/>
    <cellStyle name="Normal 3 2 2 6 3 3" xfId="2935"/>
    <cellStyle name="Normal 3 2 2 6 3 3 2" xfId="6595"/>
    <cellStyle name="Normal 3 2 2 6 3 3 2 2" xfId="13855"/>
    <cellStyle name="Normal 3 2 2 6 3 3 2 2 2" xfId="28233"/>
    <cellStyle name="Normal 3 2 2 6 3 3 2 2 2 2" xfId="56967"/>
    <cellStyle name="Normal 3 2 2 6 3 3 2 2 3" xfId="42643"/>
    <cellStyle name="Normal 3 2 2 6 3 3 2 3" xfId="21070"/>
    <cellStyle name="Normal 3 2 2 6 3 3 2 3 2" xfId="49805"/>
    <cellStyle name="Normal 3 2 2 6 3 3 2 4" xfId="35481"/>
    <cellStyle name="Normal 3 2 2 6 3 3 3" xfId="10268"/>
    <cellStyle name="Normal 3 2 2 6 3 3 3 2" xfId="24651"/>
    <cellStyle name="Normal 3 2 2 6 3 3 3 2 2" xfId="53386"/>
    <cellStyle name="Normal 3 2 2 6 3 3 3 3" xfId="39062"/>
    <cellStyle name="Normal 3 2 2 6 3 3 4" xfId="17488"/>
    <cellStyle name="Normal 3 2 2 6 3 3 4 2" xfId="46224"/>
    <cellStyle name="Normal 3 2 2 6 3 3 5" xfId="31900"/>
    <cellStyle name="Normal 3 2 2 6 3 4" xfId="4800"/>
    <cellStyle name="Normal 3 2 2 6 3 4 2" xfId="12065"/>
    <cellStyle name="Normal 3 2 2 6 3 4 2 2" xfId="26443"/>
    <cellStyle name="Normal 3 2 2 6 3 4 2 2 2" xfId="55177"/>
    <cellStyle name="Normal 3 2 2 6 3 4 2 3" xfId="40853"/>
    <cellStyle name="Normal 3 2 2 6 3 4 3" xfId="19280"/>
    <cellStyle name="Normal 3 2 2 6 3 4 3 2" xfId="48015"/>
    <cellStyle name="Normal 3 2 2 6 3 4 4" xfId="33691"/>
    <cellStyle name="Normal 3 2 2 6 3 5" xfId="8472"/>
    <cellStyle name="Normal 3 2 2 6 3 5 2" xfId="22861"/>
    <cellStyle name="Normal 3 2 2 6 3 5 2 2" xfId="51596"/>
    <cellStyle name="Normal 3 2 2 6 3 5 3" xfId="37272"/>
    <cellStyle name="Normal 3 2 2 6 3 6" xfId="15698"/>
    <cellStyle name="Normal 3 2 2 6 3 6 2" xfId="44434"/>
    <cellStyle name="Normal 3 2 2 6 3 7" xfId="30110"/>
    <cellStyle name="Normal 3 2 2 6 4" xfId="1586"/>
    <cellStyle name="Normal 3 2 2 6 4 2" xfId="3384"/>
    <cellStyle name="Normal 3 2 2 6 4 2 2" xfId="7043"/>
    <cellStyle name="Normal 3 2 2 6 4 2 2 2" xfId="14303"/>
    <cellStyle name="Normal 3 2 2 6 4 2 2 2 2" xfId="28681"/>
    <cellStyle name="Normal 3 2 2 6 4 2 2 2 2 2" xfId="57415"/>
    <cellStyle name="Normal 3 2 2 6 4 2 2 2 3" xfId="43091"/>
    <cellStyle name="Normal 3 2 2 6 4 2 2 3" xfId="21518"/>
    <cellStyle name="Normal 3 2 2 6 4 2 2 3 2" xfId="50253"/>
    <cellStyle name="Normal 3 2 2 6 4 2 2 4" xfId="35929"/>
    <cellStyle name="Normal 3 2 2 6 4 2 3" xfId="10716"/>
    <cellStyle name="Normal 3 2 2 6 4 2 3 2" xfId="25099"/>
    <cellStyle name="Normal 3 2 2 6 4 2 3 2 2" xfId="53834"/>
    <cellStyle name="Normal 3 2 2 6 4 2 3 3" xfId="39510"/>
    <cellStyle name="Normal 3 2 2 6 4 2 4" xfId="17936"/>
    <cellStyle name="Normal 3 2 2 6 4 2 4 2" xfId="46672"/>
    <cellStyle name="Normal 3 2 2 6 4 2 5" xfId="32348"/>
    <cellStyle name="Normal 3 2 2 6 4 3" xfId="5253"/>
    <cellStyle name="Normal 3 2 2 6 4 3 2" xfId="12513"/>
    <cellStyle name="Normal 3 2 2 6 4 3 2 2" xfId="26891"/>
    <cellStyle name="Normal 3 2 2 6 4 3 2 2 2" xfId="55625"/>
    <cellStyle name="Normal 3 2 2 6 4 3 2 3" xfId="41301"/>
    <cellStyle name="Normal 3 2 2 6 4 3 3" xfId="19728"/>
    <cellStyle name="Normal 3 2 2 6 4 3 3 2" xfId="48463"/>
    <cellStyle name="Normal 3 2 2 6 4 3 4" xfId="34139"/>
    <cellStyle name="Normal 3 2 2 6 4 4" xfId="8926"/>
    <cellStyle name="Normal 3 2 2 6 4 4 2" xfId="23309"/>
    <cellStyle name="Normal 3 2 2 6 4 4 2 2" xfId="52044"/>
    <cellStyle name="Normal 3 2 2 6 4 4 3" xfId="37720"/>
    <cellStyle name="Normal 3 2 2 6 4 5" xfId="16146"/>
    <cellStyle name="Normal 3 2 2 6 4 5 2" xfId="44882"/>
    <cellStyle name="Normal 3 2 2 6 4 6" xfId="30558"/>
    <cellStyle name="Normal 3 2 2 6 5" xfId="2488"/>
    <cellStyle name="Normal 3 2 2 6 5 2" xfId="6148"/>
    <cellStyle name="Normal 3 2 2 6 5 2 2" xfId="13408"/>
    <cellStyle name="Normal 3 2 2 6 5 2 2 2" xfId="27786"/>
    <cellStyle name="Normal 3 2 2 6 5 2 2 2 2" xfId="56520"/>
    <cellStyle name="Normal 3 2 2 6 5 2 2 3" xfId="42196"/>
    <cellStyle name="Normal 3 2 2 6 5 2 3" xfId="20623"/>
    <cellStyle name="Normal 3 2 2 6 5 2 3 2" xfId="49358"/>
    <cellStyle name="Normal 3 2 2 6 5 2 4" xfId="35034"/>
    <cellStyle name="Normal 3 2 2 6 5 3" xfId="9821"/>
    <cellStyle name="Normal 3 2 2 6 5 3 2" xfId="24204"/>
    <cellStyle name="Normal 3 2 2 6 5 3 2 2" xfId="52939"/>
    <cellStyle name="Normal 3 2 2 6 5 3 3" xfId="38615"/>
    <cellStyle name="Normal 3 2 2 6 5 4" xfId="17041"/>
    <cellStyle name="Normal 3 2 2 6 5 4 2" xfId="45777"/>
    <cellStyle name="Normal 3 2 2 6 5 5" xfId="31453"/>
    <cellStyle name="Normal 3 2 2 6 6" xfId="4350"/>
    <cellStyle name="Normal 3 2 2 6 6 2" xfId="11618"/>
    <cellStyle name="Normal 3 2 2 6 6 2 2" xfId="25996"/>
    <cellStyle name="Normal 3 2 2 6 6 2 2 2" xfId="54730"/>
    <cellStyle name="Normal 3 2 2 6 6 2 3" xfId="40406"/>
    <cellStyle name="Normal 3 2 2 6 6 3" xfId="18833"/>
    <cellStyle name="Normal 3 2 2 6 6 3 2" xfId="47568"/>
    <cellStyle name="Normal 3 2 2 6 6 4" xfId="33244"/>
    <cellStyle name="Normal 3 2 2 6 7" xfId="8020"/>
    <cellStyle name="Normal 3 2 2 6 7 2" xfId="22414"/>
    <cellStyle name="Normal 3 2 2 6 7 2 2" xfId="51149"/>
    <cellStyle name="Normal 3 2 2 6 7 3" xfId="36825"/>
    <cellStyle name="Normal 3 2 2 6 8" xfId="15251"/>
    <cellStyle name="Normal 3 2 2 6 8 2" xfId="43987"/>
    <cellStyle name="Normal 3 2 2 6 9" xfId="29663"/>
    <cellStyle name="Normal 3 2 2 7" xfId="717"/>
    <cellStyle name="Normal 3 2 2 7 2" xfId="1168"/>
    <cellStyle name="Normal 3 2 2 7 2 2" xfId="2151"/>
    <cellStyle name="Normal 3 2 2 7 2 2 2" xfId="3943"/>
    <cellStyle name="Normal 3 2 2 7 2 2 2 2" xfId="7602"/>
    <cellStyle name="Normal 3 2 2 7 2 2 2 2 2" xfId="14862"/>
    <cellStyle name="Normal 3 2 2 7 2 2 2 2 2 2" xfId="29240"/>
    <cellStyle name="Normal 3 2 2 7 2 2 2 2 2 2 2" xfId="57974"/>
    <cellStyle name="Normal 3 2 2 7 2 2 2 2 2 3" xfId="43650"/>
    <cellStyle name="Normal 3 2 2 7 2 2 2 2 3" xfId="22077"/>
    <cellStyle name="Normal 3 2 2 7 2 2 2 2 3 2" xfId="50812"/>
    <cellStyle name="Normal 3 2 2 7 2 2 2 2 4" xfId="36488"/>
    <cellStyle name="Normal 3 2 2 7 2 2 2 3" xfId="11275"/>
    <cellStyle name="Normal 3 2 2 7 2 2 2 3 2" xfId="25658"/>
    <cellStyle name="Normal 3 2 2 7 2 2 2 3 2 2" xfId="54393"/>
    <cellStyle name="Normal 3 2 2 7 2 2 2 3 3" xfId="40069"/>
    <cellStyle name="Normal 3 2 2 7 2 2 2 4" xfId="18495"/>
    <cellStyle name="Normal 3 2 2 7 2 2 2 4 2" xfId="47231"/>
    <cellStyle name="Normal 3 2 2 7 2 2 2 5" xfId="32907"/>
    <cellStyle name="Normal 3 2 2 7 2 2 3" xfId="5812"/>
    <cellStyle name="Normal 3 2 2 7 2 2 3 2" xfId="13072"/>
    <cellStyle name="Normal 3 2 2 7 2 2 3 2 2" xfId="27450"/>
    <cellStyle name="Normal 3 2 2 7 2 2 3 2 2 2" xfId="56184"/>
    <cellStyle name="Normal 3 2 2 7 2 2 3 2 3" xfId="41860"/>
    <cellStyle name="Normal 3 2 2 7 2 2 3 3" xfId="20287"/>
    <cellStyle name="Normal 3 2 2 7 2 2 3 3 2" xfId="49022"/>
    <cellStyle name="Normal 3 2 2 7 2 2 3 4" xfId="34698"/>
    <cellStyle name="Normal 3 2 2 7 2 2 4" xfId="9485"/>
    <cellStyle name="Normal 3 2 2 7 2 2 4 2" xfId="23868"/>
    <cellStyle name="Normal 3 2 2 7 2 2 4 2 2" xfId="52603"/>
    <cellStyle name="Normal 3 2 2 7 2 2 4 3" xfId="38279"/>
    <cellStyle name="Normal 3 2 2 7 2 2 5" xfId="16705"/>
    <cellStyle name="Normal 3 2 2 7 2 2 5 2" xfId="45441"/>
    <cellStyle name="Normal 3 2 2 7 2 2 6" xfId="31117"/>
    <cellStyle name="Normal 3 2 2 7 2 3" xfId="3047"/>
    <cellStyle name="Normal 3 2 2 7 2 3 2" xfId="6707"/>
    <cellStyle name="Normal 3 2 2 7 2 3 2 2" xfId="13967"/>
    <cellStyle name="Normal 3 2 2 7 2 3 2 2 2" xfId="28345"/>
    <cellStyle name="Normal 3 2 2 7 2 3 2 2 2 2" xfId="57079"/>
    <cellStyle name="Normal 3 2 2 7 2 3 2 2 3" xfId="42755"/>
    <cellStyle name="Normal 3 2 2 7 2 3 2 3" xfId="21182"/>
    <cellStyle name="Normal 3 2 2 7 2 3 2 3 2" xfId="49917"/>
    <cellStyle name="Normal 3 2 2 7 2 3 2 4" xfId="35593"/>
    <cellStyle name="Normal 3 2 2 7 2 3 3" xfId="10380"/>
    <cellStyle name="Normal 3 2 2 7 2 3 3 2" xfId="24763"/>
    <cellStyle name="Normal 3 2 2 7 2 3 3 2 2" xfId="53498"/>
    <cellStyle name="Normal 3 2 2 7 2 3 3 3" xfId="39174"/>
    <cellStyle name="Normal 3 2 2 7 2 3 4" xfId="17600"/>
    <cellStyle name="Normal 3 2 2 7 2 3 4 2" xfId="46336"/>
    <cellStyle name="Normal 3 2 2 7 2 3 5" xfId="32012"/>
    <cellStyle name="Normal 3 2 2 7 2 4" xfId="4912"/>
    <cellStyle name="Normal 3 2 2 7 2 4 2" xfId="12177"/>
    <cellStyle name="Normal 3 2 2 7 2 4 2 2" xfId="26555"/>
    <cellStyle name="Normal 3 2 2 7 2 4 2 2 2" xfId="55289"/>
    <cellStyle name="Normal 3 2 2 7 2 4 2 3" xfId="40965"/>
    <cellStyle name="Normal 3 2 2 7 2 4 3" xfId="19392"/>
    <cellStyle name="Normal 3 2 2 7 2 4 3 2" xfId="48127"/>
    <cellStyle name="Normal 3 2 2 7 2 4 4" xfId="33803"/>
    <cellStyle name="Normal 3 2 2 7 2 5" xfId="8584"/>
    <cellStyle name="Normal 3 2 2 7 2 5 2" xfId="22973"/>
    <cellStyle name="Normal 3 2 2 7 2 5 2 2" xfId="51708"/>
    <cellStyle name="Normal 3 2 2 7 2 5 3" xfId="37384"/>
    <cellStyle name="Normal 3 2 2 7 2 6" xfId="15810"/>
    <cellStyle name="Normal 3 2 2 7 2 6 2" xfId="44546"/>
    <cellStyle name="Normal 3 2 2 7 2 7" xfId="30222"/>
    <cellStyle name="Normal 3 2 2 7 3" xfId="1704"/>
    <cellStyle name="Normal 3 2 2 7 3 2" xfId="3496"/>
    <cellStyle name="Normal 3 2 2 7 3 2 2" xfId="7155"/>
    <cellStyle name="Normal 3 2 2 7 3 2 2 2" xfId="14415"/>
    <cellStyle name="Normal 3 2 2 7 3 2 2 2 2" xfId="28793"/>
    <cellStyle name="Normal 3 2 2 7 3 2 2 2 2 2" xfId="57527"/>
    <cellStyle name="Normal 3 2 2 7 3 2 2 2 3" xfId="43203"/>
    <cellStyle name="Normal 3 2 2 7 3 2 2 3" xfId="21630"/>
    <cellStyle name="Normal 3 2 2 7 3 2 2 3 2" xfId="50365"/>
    <cellStyle name="Normal 3 2 2 7 3 2 2 4" xfId="36041"/>
    <cellStyle name="Normal 3 2 2 7 3 2 3" xfId="10828"/>
    <cellStyle name="Normal 3 2 2 7 3 2 3 2" xfId="25211"/>
    <cellStyle name="Normal 3 2 2 7 3 2 3 2 2" xfId="53946"/>
    <cellStyle name="Normal 3 2 2 7 3 2 3 3" xfId="39622"/>
    <cellStyle name="Normal 3 2 2 7 3 2 4" xfId="18048"/>
    <cellStyle name="Normal 3 2 2 7 3 2 4 2" xfId="46784"/>
    <cellStyle name="Normal 3 2 2 7 3 2 5" xfId="32460"/>
    <cellStyle name="Normal 3 2 2 7 3 3" xfId="5365"/>
    <cellStyle name="Normal 3 2 2 7 3 3 2" xfId="12625"/>
    <cellStyle name="Normal 3 2 2 7 3 3 2 2" xfId="27003"/>
    <cellStyle name="Normal 3 2 2 7 3 3 2 2 2" xfId="55737"/>
    <cellStyle name="Normal 3 2 2 7 3 3 2 3" xfId="41413"/>
    <cellStyle name="Normal 3 2 2 7 3 3 3" xfId="19840"/>
    <cellStyle name="Normal 3 2 2 7 3 3 3 2" xfId="48575"/>
    <cellStyle name="Normal 3 2 2 7 3 3 4" xfId="34251"/>
    <cellStyle name="Normal 3 2 2 7 3 4" xfId="9038"/>
    <cellStyle name="Normal 3 2 2 7 3 4 2" xfId="23421"/>
    <cellStyle name="Normal 3 2 2 7 3 4 2 2" xfId="52156"/>
    <cellStyle name="Normal 3 2 2 7 3 4 3" xfId="37832"/>
    <cellStyle name="Normal 3 2 2 7 3 5" xfId="16258"/>
    <cellStyle name="Normal 3 2 2 7 3 5 2" xfId="44994"/>
    <cellStyle name="Normal 3 2 2 7 3 6" xfId="30670"/>
    <cellStyle name="Normal 3 2 2 7 4" xfId="2600"/>
    <cellStyle name="Normal 3 2 2 7 4 2" xfId="6260"/>
    <cellStyle name="Normal 3 2 2 7 4 2 2" xfId="13520"/>
    <cellStyle name="Normal 3 2 2 7 4 2 2 2" xfId="27898"/>
    <cellStyle name="Normal 3 2 2 7 4 2 2 2 2" xfId="56632"/>
    <cellStyle name="Normal 3 2 2 7 4 2 2 3" xfId="42308"/>
    <cellStyle name="Normal 3 2 2 7 4 2 3" xfId="20735"/>
    <cellStyle name="Normal 3 2 2 7 4 2 3 2" xfId="49470"/>
    <cellStyle name="Normal 3 2 2 7 4 2 4" xfId="35146"/>
    <cellStyle name="Normal 3 2 2 7 4 3" xfId="9933"/>
    <cellStyle name="Normal 3 2 2 7 4 3 2" xfId="24316"/>
    <cellStyle name="Normal 3 2 2 7 4 3 2 2" xfId="53051"/>
    <cellStyle name="Normal 3 2 2 7 4 3 3" xfId="38727"/>
    <cellStyle name="Normal 3 2 2 7 4 4" xfId="17153"/>
    <cellStyle name="Normal 3 2 2 7 4 4 2" xfId="45889"/>
    <cellStyle name="Normal 3 2 2 7 4 5" xfId="31565"/>
    <cellStyle name="Normal 3 2 2 7 5" xfId="4464"/>
    <cellStyle name="Normal 3 2 2 7 5 2" xfId="11730"/>
    <cellStyle name="Normal 3 2 2 7 5 2 2" xfId="26108"/>
    <cellStyle name="Normal 3 2 2 7 5 2 2 2" xfId="54842"/>
    <cellStyle name="Normal 3 2 2 7 5 2 3" xfId="40518"/>
    <cellStyle name="Normal 3 2 2 7 5 3" xfId="18945"/>
    <cellStyle name="Normal 3 2 2 7 5 3 2" xfId="47680"/>
    <cellStyle name="Normal 3 2 2 7 5 4" xfId="33356"/>
    <cellStyle name="Normal 3 2 2 7 6" xfId="8137"/>
    <cellStyle name="Normal 3 2 2 7 6 2" xfId="22526"/>
    <cellStyle name="Normal 3 2 2 7 6 2 2" xfId="51261"/>
    <cellStyle name="Normal 3 2 2 7 6 3" xfId="36937"/>
    <cellStyle name="Normal 3 2 2 7 7" xfId="15363"/>
    <cellStyle name="Normal 3 2 2 7 7 2" xfId="44099"/>
    <cellStyle name="Normal 3 2 2 7 8" xfId="29775"/>
    <cellStyle name="Normal 3 2 2 8" xfId="944"/>
    <cellStyle name="Normal 3 2 2 8 2" xfId="1927"/>
    <cellStyle name="Normal 3 2 2 8 2 2" xfId="3719"/>
    <cellStyle name="Normal 3 2 2 8 2 2 2" xfId="7378"/>
    <cellStyle name="Normal 3 2 2 8 2 2 2 2" xfId="14638"/>
    <cellStyle name="Normal 3 2 2 8 2 2 2 2 2" xfId="29016"/>
    <cellStyle name="Normal 3 2 2 8 2 2 2 2 2 2" xfId="57750"/>
    <cellStyle name="Normal 3 2 2 8 2 2 2 2 3" xfId="43426"/>
    <cellStyle name="Normal 3 2 2 8 2 2 2 3" xfId="21853"/>
    <cellStyle name="Normal 3 2 2 8 2 2 2 3 2" xfId="50588"/>
    <cellStyle name="Normal 3 2 2 8 2 2 2 4" xfId="36264"/>
    <cellStyle name="Normal 3 2 2 8 2 2 3" xfId="11051"/>
    <cellStyle name="Normal 3 2 2 8 2 2 3 2" xfId="25434"/>
    <cellStyle name="Normal 3 2 2 8 2 2 3 2 2" xfId="54169"/>
    <cellStyle name="Normal 3 2 2 8 2 2 3 3" xfId="39845"/>
    <cellStyle name="Normal 3 2 2 8 2 2 4" xfId="18271"/>
    <cellStyle name="Normal 3 2 2 8 2 2 4 2" xfId="47007"/>
    <cellStyle name="Normal 3 2 2 8 2 2 5" xfId="32683"/>
    <cellStyle name="Normal 3 2 2 8 2 3" xfId="5588"/>
    <cellStyle name="Normal 3 2 2 8 2 3 2" xfId="12848"/>
    <cellStyle name="Normal 3 2 2 8 2 3 2 2" xfId="27226"/>
    <cellStyle name="Normal 3 2 2 8 2 3 2 2 2" xfId="55960"/>
    <cellStyle name="Normal 3 2 2 8 2 3 2 3" xfId="41636"/>
    <cellStyle name="Normal 3 2 2 8 2 3 3" xfId="20063"/>
    <cellStyle name="Normal 3 2 2 8 2 3 3 2" xfId="48798"/>
    <cellStyle name="Normal 3 2 2 8 2 3 4" xfId="34474"/>
    <cellStyle name="Normal 3 2 2 8 2 4" xfId="9261"/>
    <cellStyle name="Normal 3 2 2 8 2 4 2" xfId="23644"/>
    <cellStyle name="Normal 3 2 2 8 2 4 2 2" xfId="52379"/>
    <cellStyle name="Normal 3 2 2 8 2 4 3" xfId="38055"/>
    <cellStyle name="Normal 3 2 2 8 2 5" xfId="16481"/>
    <cellStyle name="Normal 3 2 2 8 2 5 2" xfId="45217"/>
    <cellStyle name="Normal 3 2 2 8 2 6" xfId="30893"/>
    <cellStyle name="Normal 3 2 2 8 3" xfId="2823"/>
    <cellStyle name="Normal 3 2 2 8 3 2" xfId="6483"/>
    <cellStyle name="Normal 3 2 2 8 3 2 2" xfId="13743"/>
    <cellStyle name="Normal 3 2 2 8 3 2 2 2" xfId="28121"/>
    <cellStyle name="Normal 3 2 2 8 3 2 2 2 2" xfId="56855"/>
    <cellStyle name="Normal 3 2 2 8 3 2 2 3" xfId="42531"/>
    <cellStyle name="Normal 3 2 2 8 3 2 3" xfId="20958"/>
    <cellStyle name="Normal 3 2 2 8 3 2 3 2" xfId="49693"/>
    <cellStyle name="Normal 3 2 2 8 3 2 4" xfId="35369"/>
    <cellStyle name="Normal 3 2 2 8 3 3" xfId="10156"/>
    <cellStyle name="Normal 3 2 2 8 3 3 2" xfId="24539"/>
    <cellStyle name="Normal 3 2 2 8 3 3 2 2" xfId="53274"/>
    <cellStyle name="Normal 3 2 2 8 3 3 3" xfId="38950"/>
    <cellStyle name="Normal 3 2 2 8 3 4" xfId="17376"/>
    <cellStyle name="Normal 3 2 2 8 3 4 2" xfId="46112"/>
    <cellStyle name="Normal 3 2 2 8 3 5" xfId="31788"/>
    <cellStyle name="Normal 3 2 2 8 4" xfId="4688"/>
    <cellStyle name="Normal 3 2 2 8 4 2" xfId="11953"/>
    <cellStyle name="Normal 3 2 2 8 4 2 2" xfId="26331"/>
    <cellStyle name="Normal 3 2 2 8 4 2 2 2" xfId="55065"/>
    <cellStyle name="Normal 3 2 2 8 4 2 3" xfId="40741"/>
    <cellStyle name="Normal 3 2 2 8 4 3" xfId="19168"/>
    <cellStyle name="Normal 3 2 2 8 4 3 2" xfId="47903"/>
    <cellStyle name="Normal 3 2 2 8 4 4" xfId="33579"/>
    <cellStyle name="Normal 3 2 2 8 5" xfId="8360"/>
    <cellStyle name="Normal 3 2 2 8 5 2" xfId="22749"/>
    <cellStyle name="Normal 3 2 2 8 5 2 2" xfId="51484"/>
    <cellStyle name="Normal 3 2 2 8 5 3" xfId="37160"/>
    <cellStyle name="Normal 3 2 2 8 6" xfId="15586"/>
    <cellStyle name="Normal 3 2 2 8 6 2" xfId="44322"/>
    <cellStyle name="Normal 3 2 2 8 7" xfId="29998"/>
    <cellStyle name="Normal 3 2 2 9" xfId="1444"/>
    <cellStyle name="Normal 3 2 2 9 2" xfId="3272"/>
    <cellStyle name="Normal 3 2 2 9 2 2" xfId="6931"/>
    <cellStyle name="Normal 3 2 2 9 2 2 2" xfId="14191"/>
    <cellStyle name="Normal 3 2 2 9 2 2 2 2" xfId="28569"/>
    <cellStyle name="Normal 3 2 2 9 2 2 2 2 2" xfId="57303"/>
    <cellStyle name="Normal 3 2 2 9 2 2 2 3" xfId="42979"/>
    <cellStyle name="Normal 3 2 2 9 2 2 3" xfId="21406"/>
    <cellStyle name="Normal 3 2 2 9 2 2 3 2" xfId="50141"/>
    <cellStyle name="Normal 3 2 2 9 2 2 4" xfId="35817"/>
    <cellStyle name="Normal 3 2 2 9 2 3" xfId="10604"/>
    <cellStyle name="Normal 3 2 2 9 2 3 2" xfId="24987"/>
    <cellStyle name="Normal 3 2 2 9 2 3 2 2" xfId="53722"/>
    <cellStyle name="Normal 3 2 2 9 2 3 3" xfId="39398"/>
    <cellStyle name="Normal 3 2 2 9 2 4" xfId="17824"/>
    <cellStyle name="Normal 3 2 2 9 2 4 2" xfId="46560"/>
    <cellStyle name="Normal 3 2 2 9 2 5" xfId="32236"/>
    <cellStyle name="Normal 3 2 2 9 3" xfId="5139"/>
    <cellStyle name="Normal 3 2 2 9 3 2" xfId="12401"/>
    <cellStyle name="Normal 3 2 2 9 3 2 2" xfId="26779"/>
    <cellStyle name="Normal 3 2 2 9 3 2 2 2" xfId="55513"/>
    <cellStyle name="Normal 3 2 2 9 3 2 3" xfId="41189"/>
    <cellStyle name="Normal 3 2 2 9 3 3" xfId="19616"/>
    <cellStyle name="Normal 3 2 2 9 3 3 2" xfId="48351"/>
    <cellStyle name="Normal 3 2 2 9 3 4" xfId="34027"/>
    <cellStyle name="Normal 3 2 2 9 4" xfId="8811"/>
    <cellStyle name="Normal 3 2 2 9 4 2" xfId="23197"/>
    <cellStyle name="Normal 3 2 2 9 4 2 2" xfId="51932"/>
    <cellStyle name="Normal 3 2 2 9 4 3" xfId="37608"/>
    <cellStyle name="Normal 3 2 2 9 5" xfId="16034"/>
    <cellStyle name="Normal 3 2 2 9 5 2" xfId="44770"/>
    <cellStyle name="Normal 3 2 2 9 6" xfId="30446"/>
    <cellStyle name="Normal 3 2 3" xfId="188"/>
    <cellStyle name="Normal 3 2 3 10" xfId="4228"/>
    <cellStyle name="Normal 3 2 3 10 2" xfId="11509"/>
    <cellStyle name="Normal 3 2 3 10 2 2" xfId="25889"/>
    <cellStyle name="Normal 3 2 3 10 2 2 2" xfId="54623"/>
    <cellStyle name="Normal 3 2 3 10 2 3" xfId="40299"/>
    <cellStyle name="Normal 3 2 3 10 3" xfId="18726"/>
    <cellStyle name="Normal 3 2 3 10 3 2" xfId="47461"/>
    <cellStyle name="Normal 3 2 3 10 4" xfId="33137"/>
    <cellStyle name="Normal 3 2 3 11" xfId="7897"/>
    <cellStyle name="Normal 3 2 3 11 2" xfId="22307"/>
    <cellStyle name="Normal 3 2 3 11 2 2" xfId="51042"/>
    <cellStyle name="Normal 3 2 3 11 3" xfId="36718"/>
    <cellStyle name="Normal 3 2 3 12" xfId="15144"/>
    <cellStyle name="Normal 3 2 3 12 2" xfId="43880"/>
    <cellStyle name="Normal 3 2 3 13" xfId="29556"/>
    <cellStyle name="Normal 3 2 3 2" xfId="290"/>
    <cellStyle name="Normal 3 2 3 2 10" xfId="7917"/>
    <cellStyle name="Normal 3 2 3 2 10 2" xfId="22321"/>
    <cellStyle name="Normal 3 2 3 2 10 2 2" xfId="51056"/>
    <cellStyle name="Normal 3 2 3 2 10 3" xfId="36732"/>
    <cellStyle name="Normal 3 2 3 2 11" xfId="15158"/>
    <cellStyle name="Normal 3 2 3 2 11 2" xfId="43894"/>
    <cellStyle name="Normal 3 2 3 2 12" xfId="29570"/>
    <cellStyle name="Normal 3 2 3 2 2" xfId="364"/>
    <cellStyle name="Normal 3 2 3 2 2 10" xfId="15186"/>
    <cellStyle name="Normal 3 2 3 2 2 10 2" xfId="43922"/>
    <cellStyle name="Normal 3 2 3 2 2 11" xfId="29598"/>
    <cellStyle name="Normal 3 2 3 2 2 2" xfId="464"/>
    <cellStyle name="Normal 3 2 3 2 2 2 10" xfId="29654"/>
    <cellStyle name="Normal 3 2 3 2 2 2 2" xfId="664"/>
    <cellStyle name="Normal 3 2 3 2 2 2 2 2" xfId="936"/>
    <cellStyle name="Normal 3 2 3 2 2 2 2 2 2" xfId="1383"/>
    <cellStyle name="Normal 3 2 3 2 2 2 2 2 2 2" xfId="2366"/>
    <cellStyle name="Normal 3 2 3 2 2 2 2 2 2 2 2" xfId="4158"/>
    <cellStyle name="Normal 3 2 3 2 2 2 2 2 2 2 2 2" xfId="7817"/>
    <cellStyle name="Normal 3 2 3 2 2 2 2 2 2 2 2 2 2" xfId="15077"/>
    <cellStyle name="Normal 3 2 3 2 2 2 2 2 2 2 2 2 2 2" xfId="29455"/>
    <cellStyle name="Normal 3 2 3 2 2 2 2 2 2 2 2 2 2 2 2" xfId="58189"/>
    <cellStyle name="Normal 3 2 3 2 2 2 2 2 2 2 2 2 2 3" xfId="43865"/>
    <cellStyle name="Normal 3 2 3 2 2 2 2 2 2 2 2 2 3" xfId="22292"/>
    <cellStyle name="Normal 3 2 3 2 2 2 2 2 2 2 2 2 3 2" xfId="51027"/>
    <cellStyle name="Normal 3 2 3 2 2 2 2 2 2 2 2 2 4" xfId="36703"/>
    <cellStyle name="Normal 3 2 3 2 2 2 2 2 2 2 2 3" xfId="11490"/>
    <cellStyle name="Normal 3 2 3 2 2 2 2 2 2 2 2 3 2" xfId="25873"/>
    <cellStyle name="Normal 3 2 3 2 2 2 2 2 2 2 2 3 2 2" xfId="54608"/>
    <cellStyle name="Normal 3 2 3 2 2 2 2 2 2 2 2 3 3" xfId="40284"/>
    <cellStyle name="Normal 3 2 3 2 2 2 2 2 2 2 2 4" xfId="18710"/>
    <cellStyle name="Normal 3 2 3 2 2 2 2 2 2 2 2 4 2" xfId="47446"/>
    <cellStyle name="Normal 3 2 3 2 2 2 2 2 2 2 2 5" xfId="33122"/>
    <cellStyle name="Normal 3 2 3 2 2 2 2 2 2 2 3" xfId="6027"/>
    <cellStyle name="Normal 3 2 3 2 2 2 2 2 2 2 3 2" xfId="13287"/>
    <cellStyle name="Normal 3 2 3 2 2 2 2 2 2 2 3 2 2" xfId="27665"/>
    <cellStyle name="Normal 3 2 3 2 2 2 2 2 2 2 3 2 2 2" xfId="56399"/>
    <cellStyle name="Normal 3 2 3 2 2 2 2 2 2 2 3 2 3" xfId="42075"/>
    <cellStyle name="Normal 3 2 3 2 2 2 2 2 2 2 3 3" xfId="20502"/>
    <cellStyle name="Normal 3 2 3 2 2 2 2 2 2 2 3 3 2" xfId="49237"/>
    <cellStyle name="Normal 3 2 3 2 2 2 2 2 2 2 3 4" xfId="34913"/>
    <cellStyle name="Normal 3 2 3 2 2 2 2 2 2 2 4" xfId="9700"/>
    <cellStyle name="Normal 3 2 3 2 2 2 2 2 2 2 4 2" xfId="24083"/>
    <cellStyle name="Normal 3 2 3 2 2 2 2 2 2 2 4 2 2" xfId="52818"/>
    <cellStyle name="Normal 3 2 3 2 2 2 2 2 2 2 4 3" xfId="38494"/>
    <cellStyle name="Normal 3 2 3 2 2 2 2 2 2 2 5" xfId="16920"/>
    <cellStyle name="Normal 3 2 3 2 2 2 2 2 2 2 5 2" xfId="45656"/>
    <cellStyle name="Normal 3 2 3 2 2 2 2 2 2 2 6" xfId="31332"/>
    <cellStyle name="Normal 3 2 3 2 2 2 2 2 2 3" xfId="3262"/>
    <cellStyle name="Normal 3 2 3 2 2 2 2 2 2 3 2" xfId="6922"/>
    <cellStyle name="Normal 3 2 3 2 2 2 2 2 2 3 2 2" xfId="14182"/>
    <cellStyle name="Normal 3 2 3 2 2 2 2 2 2 3 2 2 2" xfId="28560"/>
    <cellStyle name="Normal 3 2 3 2 2 2 2 2 2 3 2 2 2 2" xfId="57294"/>
    <cellStyle name="Normal 3 2 3 2 2 2 2 2 2 3 2 2 3" xfId="42970"/>
    <cellStyle name="Normal 3 2 3 2 2 2 2 2 2 3 2 3" xfId="21397"/>
    <cellStyle name="Normal 3 2 3 2 2 2 2 2 2 3 2 3 2" xfId="50132"/>
    <cellStyle name="Normal 3 2 3 2 2 2 2 2 2 3 2 4" xfId="35808"/>
    <cellStyle name="Normal 3 2 3 2 2 2 2 2 2 3 3" xfId="10595"/>
    <cellStyle name="Normal 3 2 3 2 2 2 2 2 2 3 3 2" xfId="24978"/>
    <cellStyle name="Normal 3 2 3 2 2 2 2 2 2 3 3 2 2" xfId="53713"/>
    <cellStyle name="Normal 3 2 3 2 2 2 2 2 2 3 3 3" xfId="39389"/>
    <cellStyle name="Normal 3 2 3 2 2 2 2 2 2 3 4" xfId="17815"/>
    <cellStyle name="Normal 3 2 3 2 2 2 2 2 2 3 4 2" xfId="46551"/>
    <cellStyle name="Normal 3 2 3 2 2 2 2 2 2 3 5" xfId="32227"/>
    <cellStyle name="Normal 3 2 3 2 2 2 2 2 2 4" xfId="5127"/>
    <cellStyle name="Normal 3 2 3 2 2 2 2 2 2 4 2" xfId="12392"/>
    <cellStyle name="Normal 3 2 3 2 2 2 2 2 2 4 2 2" xfId="26770"/>
    <cellStyle name="Normal 3 2 3 2 2 2 2 2 2 4 2 2 2" xfId="55504"/>
    <cellStyle name="Normal 3 2 3 2 2 2 2 2 2 4 2 3" xfId="41180"/>
    <cellStyle name="Normal 3 2 3 2 2 2 2 2 2 4 3" xfId="19607"/>
    <cellStyle name="Normal 3 2 3 2 2 2 2 2 2 4 3 2" xfId="48342"/>
    <cellStyle name="Normal 3 2 3 2 2 2 2 2 2 4 4" xfId="34018"/>
    <cellStyle name="Normal 3 2 3 2 2 2 2 2 2 5" xfId="8799"/>
    <cellStyle name="Normal 3 2 3 2 2 2 2 2 2 5 2" xfId="23188"/>
    <cellStyle name="Normal 3 2 3 2 2 2 2 2 2 5 2 2" xfId="51923"/>
    <cellStyle name="Normal 3 2 3 2 2 2 2 2 2 5 3" xfId="37599"/>
    <cellStyle name="Normal 3 2 3 2 2 2 2 2 2 6" xfId="16025"/>
    <cellStyle name="Normal 3 2 3 2 2 2 2 2 2 6 2" xfId="44761"/>
    <cellStyle name="Normal 3 2 3 2 2 2 2 2 2 7" xfId="30437"/>
    <cellStyle name="Normal 3 2 3 2 2 2 2 2 3" xfId="1919"/>
    <cellStyle name="Normal 3 2 3 2 2 2 2 2 3 2" xfId="3711"/>
    <cellStyle name="Normal 3 2 3 2 2 2 2 2 3 2 2" xfId="7370"/>
    <cellStyle name="Normal 3 2 3 2 2 2 2 2 3 2 2 2" xfId="14630"/>
    <cellStyle name="Normal 3 2 3 2 2 2 2 2 3 2 2 2 2" xfId="29008"/>
    <cellStyle name="Normal 3 2 3 2 2 2 2 2 3 2 2 2 2 2" xfId="57742"/>
    <cellStyle name="Normal 3 2 3 2 2 2 2 2 3 2 2 2 3" xfId="43418"/>
    <cellStyle name="Normal 3 2 3 2 2 2 2 2 3 2 2 3" xfId="21845"/>
    <cellStyle name="Normal 3 2 3 2 2 2 2 2 3 2 2 3 2" xfId="50580"/>
    <cellStyle name="Normal 3 2 3 2 2 2 2 2 3 2 2 4" xfId="36256"/>
    <cellStyle name="Normal 3 2 3 2 2 2 2 2 3 2 3" xfId="11043"/>
    <cellStyle name="Normal 3 2 3 2 2 2 2 2 3 2 3 2" xfId="25426"/>
    <cellStyle name="Normal 3 2 3 2 2 2 2 2 3 2 3 2 2" xfId="54161"/>
    <cellStyle name="Normal 3 2 3 2 2 2 2 2 3 2 3 3" xfId="39837"/>
    <cellStyle name="Normal 3 2 3 2 2 2 2 2 3 2 4" xfId="18263"/>
    <cellStyle name="Normal 3 2 3 2 2 2 2 2 3 2 4 2" xfId="46999"/>
    <cellStyle name="Normal 3 2 3 2 2 2 2 2 3 2 5" xfId="32675"/>
    <cellStyle name="Normal 3 2 3 2 2 2 2 2 3 3" xfId="5580"/>
    <cellStyle name="Normal 3 2 3 2 2 2 2 2 3 3 2" xfId="12840"/>
    <cellStyle name="Normal 3 2 3 2 2 2 2 2 3 3 2 2" xfId="27218"/>
    <cellStyle name="Normal 3 2 3 2 2 2 2 2 3 3 2 2 2" xfId="55952"/>
    <cellStyle name="Normal 3 2 3 2 2 2 2 2 3 3 2 3" xfId="41628"/>
    <cellStyle name="Normal 3 2 3 2 2 2 2 2 3 3 3" xfId="20055"/>
    <cellStyle name="Normal 3 2 3 2 2 2 2 2 3 3 3 2" xfId="48790"/>
    <cellStyle name="Normal 3 2 3 2 2 2 2 2 3 3 4" xfId="34466"/>
    <cellStyle name="Normal 3 2 3 2 2 2 2 2 3 4" xfId="9253"/>
    <cellStyle name="Normal 3 2 3 2 2 2 2 2 3 4 2" xfId="23636"/>
    <cellStyle name="Normal 3 2 3 2 2 2 2 2 3 4 2 2" xfId="52371"/>
    <cellStyle name="Normal 3 2 3 2 2 2 2 2 3 4 3" xfId="38047"/>
    <cellStyle name="Normal 3 2 3 2 2 2 2 2 3 5" xfId="16473"/>
    <cellStyle name="Normal 3 2 3 2 2 2 2 2 3 5 2" xfId="45209"/>
    <cellStyle name="Normal 3 2 3 2 2 2 2 2 3 6" xfId="30885"/>
    <cellStyle name="Normal 3 2 3 2 2 2 2 2 4" xfId="2815"/>
    <cellStyle name="Normal 3 2 3 2 2 2 2 2 4 2" xfId="6475"/>
    <cellStyle name="Normal 3 2 3 2 2 2 2 2 4 2 2" xfId="13735"/>
    <cellStyle name="Normal 3 2 3 2 2 2 2 2 4 2 2 2" xfId="28113"/>
    <cellStyle name="Normal 3 2 3 2 2 2 2 2 4 2 2 2 2" xfId="56847"/>
    <cellStyle name="Normal 3 2 3 2 2 2 2 2 4 2 2 3" xfId="42523"/>
    <cellStyle name="Normal 3 2 3 2 2 2 2 2 4 2 3" xfId="20950"/>
    <cellStyle name="Normal 3 2 3 2 2 2 2 2 4 2 3 2" xfId="49685"/>
    <cellStyle name="Normal 3 2 3 2 2 2 2 2 4 2 4" xfId="35361"/>
    <cellStyle name="Normal 3 2 3 2 2 2 2 2 4 3" xfId="10148"/>
    <cellStyle name="Normal 3 2 3 2 2 2 2 2 4 3 2" xfId="24531"/>
    <cellStyle name="Normal 3 2 3 2 2 2 2 2 4 3 2 2" xfId="53266"/>
    <cellStyle name="Normal 3 2 3 2 2 2 2 2 4 3 3" xfId="38942"/>
    <cellStyle name="Normal 3 2 3 2 2 2 2 2 4 4" xfId="17368"/>
    <cellStyle name="Normal 3 2 3 2 2 2 2 2 4 4 2" xfId="46104"/>
    <cellStyle name="Normal 3 2 3 2 2 2 2 2 4 5" xfId="31780"/>
    <cellStyle name="Normal 3 2 3 2 2 2 2 2 5" xfId="4680"/>
    <cellStyle name="Normal 3 2 3 2 2 2 2 2 5 2" xfId="11945"/>
    <cellStyle name="Normal 3 2 3 2 2 2 2 2 5 2 2" xfId="26323"/>
    <cellStyle name="Normal 3 2 3 2 2 2 2 2 5 2 2 2" xfId="55057"/>
    <cellStyle name="Normal 3 2 3 2 2 2 2 2 5 2 3" xfId="40733"/>
    <cellStyle name="Normal 3 2 3 2 2 2 2 2 5 3" xfId="19160"/>
    <cellStyle name="Normal 3 2 3 2 2 2 2 2 5 3 2" xfId="47895"/>
    <cellStyle name="Normal 3 2 3 2 2 2 2 2 5 4" xfId="33571"/>
    <cellStyle name="Normal 3 2 3 2 2 2 2 2 6" xfId="8352"/>
    <cellStyle name="Normal 3 2 3 2 2 2 2 2 6 2" xfId="22741"/>
    <cellStyle name="Normal 3 2 3 2 2 2 2 2 6 2 2" xfId="51476"/>
    <cellStyle name="Normal 3 2 3 2 2 2 2 2 6 3" xfId="37152"/>
    <cellStyle name="Normal 3 2 3 2 2 2 2 2 7" xfId="15578"/>
    <cellStyle name="Normal 3 2 3 2 2 2 2 2 7 2" xfId="44314"/>
    <cellStyle name="Normal 3 2 3 2 2 2 2 2 8" xfId="29990"/>
    <cellStyle name="Normal 3 2 3 2 2 2 2 3" xfId="1159"/>
    <cellStyle name="Normal 3 2 3 2 2 2 2 3 2" xfId="2142"/>
    <cellStyle name="Normal 3 2 3 2 2 2 2 3 2 2" xfId="3934"/>
    <cellStyle name="Normal 3 2 3 2 2 2 2 3 2 2 2" xfId="7593"/>
    <cellStyle name="Normal 3 2 3 2 2 2 2 3 2 2 2 2" xfId="14853"/>
    <cellStyle name="Normal 3 2 3 2 2 2 2 3 2 2 2 2 2" xfId="29231"/>
    <cellStyle name="Normal 3 2 3 2 2 2 2 3 2 2 2 2 2 2" xfId="57965"/>
    <cellStyle name="Normal 3 2 3 2 2 2 2 3 2 2 2 2 3" xfId="43641"/>
    <cellStyle name="Normal 3 2 3 2 2 2 2 3 2 2 2 3" xfId="22068"/>
    <cellStyle name="Normal 3 2 3 2 2 2 2 3 2 2 2 3 2" xfId="50803"/>
    <cellStyle name="Normal 3 2 3 2 2 2 2 3 2 2 2 4" xfId="36479"/>
    <cellStyle name="Normal 3 2 3 2 2 2 2 3 2 2 3" xfId="11266"/>
    <cellStyle name="Normal 3 2 3 2 2 2 2 3 2 2 3 2" xfId="25649"/>
    <cellStyle name="Normal 3 2 3 2 2 2 2 3 2 2 3 2 2" xfId="54384"/>
    <cellStyle name="Normal 3 2 3 2 2 2 2 3 2 2 3 3" xfId="40060"/>
    <cellStyle name="Normal 3 2 3 2 2 2 2 3 2 2 4" xfId="18486"/>
    <cellStyle name="Normal 3 2 3 2 2 2 2 3 2 2 4 2" xfId="47222"/>
    <cellStyle name="Normal 3 2 3 2 2 2 2 3 2 2 5" xfId="32898"/>
    <cellStyle name="Normal 3 2 3 2 2 2 2 3 2 3" xfId="5803"/>
    <cellStyle name="Normal 3 2 3 2 2 2 2 3 2 3 2" xfId="13063"/>
    <cellStyle name="Normal 3 2 3 2 2 2 2 3 2 3 2 2" xfId="27441"/>
    <cellStyle name="Normal 3 2 3 2 2 2 2 3 2 3 2 2 2" xfId="56175"/>
    <cellStyle name="Normal 3 2 3 2 2 2 2 3 2 3 2 3" xfId="41851"/>
    <cellStyle name="Normal 3 2 3 2 2 2 2 3 2 3 3" xfId="20278"/>
    <cellStyle name="Normal 3 2 3 2 2 2 2 3 2 3 3 2" xfId="49013"/>
    <cellStyle name="Normal 3 2 3 2 2 2 2 3 2 3 4" xfId="34689"/>
    <cellStyle name="Normal 3 2 3 2 2 2 2 3 2 4" xfId="9476"/>
    <cellStyle name="Normal 3 2 3 2 2 2 2 3 2 4 2" xfId="23859"/>
    <cellStyle name="Normal 3 2 3 2 2 2 2 3 2 4 2 2" xfId="52594"/>
    <cellStyle name="Normal 3 2 3 2 2 2 2 3 2 4 3" xfId="38270"/>
    <cellStyle name="Normal 3 2 3 2 2 2 2 3 2 5" xfId="16696"/>
    <cellStyle name="Normal 3 2 3 2 2 2 2 3 2 5 2" xfId="45432"/>
    <cellStyle name="Normal 3 2 3 2 2 2 2 3 2 6" xfId="31108"/>
    <cellStyle name="Normal 3 2 3 2 2 2 2 3 3" xfId="3038"/>
    <cellStyle name="Normal 3 2 3 2 2 2 2 3 3 2" xfId="6698"/>
    <cellStyle name="Normal 3 2 3 2 2 2 2 3 3 2 2" xfId="13958"/>
    <cellStyle name="Normal 3 2 3 2 2 2 2 3 3 2 2 2" xfId="28336"/>
    <cellStyle name="Normal 3 2 3 2 2 2 2 3 3 2 2 2 2" xfId="57070"/>
    <cellStyle name="Normal 3 2 3 2 2 2 2 3 3 2 2 3" xfId="42746"/>
    <cellStyle name="Normal 3 2 3 2 2 2 2 3 3 2 3" xfId="21173"/>
    <cellStyle name="Normal 3 2 3 2 2 2 2 3 3 2 3 2" xfId="49908"/>
    <cellStyle name="Normal 3 2 3 2 2 2 2 3 3 2 4" xfId="35584"/>
    <cellStyle name="Normal 3 2 3 2 2 2 2 3 3 3" xfId="10371"/>
    <cellStyle name="Normal 3 2 3 2 2 2 2 3 3 3 2" xfId="24754"/>
    <cellStyle name="Normal 3 2 3 2 2 2 2 3 3 3 2 2" xfId="53489"/>
    <cellStyle name="Normal 3 2 3 2 2 2 2 3 3 3 3" xfId="39165"/>
    <cellStyle name="Normal 3 2 3 2 2 2 2 3 3 4" xfId="17591"/>
    <cellStyle name="Normal 3 2 3 2 2 2 2 3 3 4 2" xfId="46327"/>
    <cellStyle name="Normal 3 2 3 2 2 2 2 3 3 5" xfId="32003"/>
    <cellStyle name="Normal 3 2 3 2 2 2 2 3 4" xfId="4903"/>
    <cellStyle name="Normal 3 2 3 2 2 2 2 3 4 2" xfId="12168"/>
    <cellStyle name="Normal 3 2 3 2 2 2 2 3 4 2 2" xfId="26546"/>
    <cellStyle name="Normal 3 2 3 2 2 2 2 3 4 2 2 2" xfId="55280"/>
    <cellStyle name="Normal 3 2 3 2 2 2 2 3 4 2 3" xfId="40956"/>
    <cellStyle name="Normal 3 2 3 2 2 2 2 3 4 3" xfId="19383"/>
    <cellStyle name="Normal 3 2 3 2 2 2 2 3 4 3 2" xfId="48118"/>
    <cellStyle name="Normal 3 2 3 2 2 2 2 3 4 4" xfId="33794"/>
    <cellStyle name="Normal 3 2 3 2 2 2 2 3 5" xfId="8575"/>
    <cellStyle name="Normal 3 2 3 2 2 2 2 3 5 2" xfId="22964"/>
    <cellStyle name="Normal 3 2 3 2 2 2 2 3 5 2 2" xfId="51699"/>
    <cellStyle name="Normal 3 2 3 2 2 2 2 3 5 3" xfId="37375"/>
    <cellStyle name="Normal 3 2 3 2 2 2 2 3 6" xfId="15801"/>
    <cellStyle name="Normal 3 2 3 2 2 2 2 3 6 2" xfId="44537"/>
    <cellStyle name="Normal 3 2 3 2 2 2 2 3 7" xfId="30213"/>
    <cellStyle name="Normal 3 2 3 2 2 2 2 4" xfId="1691"/>
    <cellStyle name="Normal 3 2 3 2 2 2 2 4 2" xfId="3487"/>
    <cellStyle name="Normal 3 2 3 2 2 2 2 4 2 2" xfId="7146"/>
    <cellStyle name="Normal 3 2 3 2 2 2 2 4 2 2 2" xfId="14406"/>
    <cellStyle name="Normal 3 2 3 2 2 2 2 4 2 2 2 2" xfId="28784"/>
    <cellStyle name="Normal 3 2 3 2 2 2 2 4 2 2 2 2 2" xfId="57518"/>
    <cellStyle name="Normal 3 2 3 2 2 2 2 4 2 2 2 3" xfId="43194"/>
    <cellStyle name="Normal 3 2 3 2 2 2 2 4 2 2 3" xfId="21621"/>
    <cellStyle name="Normal 3 2 3 2 2 2 2 4 2 2 3 2" xfId="50356"/>
    <cellStyle name="Normal 3 2 3 2 2 2 2 4 2 2 4" xfId="36032"/>
    <cellStyle name="Normal 3 2 3 2 2 2 2 4 2 3" xfId="10819"/>
    <cellStyle name="Normal 3 2 3 2 2 2 2 4 2 3 2" xfId="25202"/>
    <cellStyle name="Normal 3 2 3 2 2 2 2 4 2 3 2 2" xfId="53937"/>
    <cellStyle name="Normal 3 2 3 2 2 2 2 4 2 3 3" xfId="39613"/>
    <cellStyle name="Normal 3 2 3 2 2 2 2 4 2 4" xfId="18039"/>
    <cellStyle name="Normal 3 2 3 2 2 2 2 4 2 4 2" xfId="46775"/>
    <cellStyle name="Normal 3 2 3 2 2 2 2 4 2 5" xfId="32451"/>
    <cellStyle name="Normal 3 2 3 2 2 2 2 4 3" xfId="5356"/>
    <cellStyle name="Normal 3 2 3 2 2 2 2 4 3 2" xfId="12616"/>
    <cellStyle name="Normal 3 2 3 2 2 2 2 4 3 2 2" xfId="26994"/>
    <cellStyle name="Normal 3 2 3 2 2 2 2 4 3 2 2 2" xfId="55728"/>
    <cellStyle name="Normal 3 2 3 2 2 2 2 4 3 2 3" xfId="41404"/>
    <cellStyle name="Normal 3 2 3 2 2 2 2 4 3 3" xfId="19831"/>
    <cellStyle name="Normal 3 2 3 2 2 2 2 4 3 3 2" xfId="48566"/>
    <cellStyle name="Normal 3 2 3 2 2 2 2 4 3 4" xfId="34242"/>
    <cellStyle name="Normal 3 2 3 2 2 2 2 4 4" xfId="9029"/>
    <cellStyle name="Normal 3 2 3 2 2 2 2 4 4 2" xfId="23412"/>
    <cellStyle name="Normal 3 2 3 2 2 2 2 4 4 2 2" xfId="52147"/>
    <cellStyle name="Normal 3 2 3 2 2 2 2 4 4 3" xfId="37823"/>
    <cellStyle name="Normal 3 2 3 2 2 2 2 4 5" xfId="16249"/>
    <cellStyle name="Normal 3 2 3 2 2 2 2 4 5 2" xfId="44985"/>
    <cellStyle name="Normal 3 2 3 2 2 2 2 4 6" xfId="30661"/>
    <cellStyle name="Normal 3 2 3 2 2 2 2 5" xfId="2591"/>
    <cellStyle name="Normal 3 2 3 2 2 2 2 5 2" xfId="6251"/>
    <cellStyle name="Normal 3 2 3 2 2 2 2 5 2 2" xfId="13511"/>
    <cellStyle name="Normal 3 2 3 2 2 2 2 5 2 2 2" xfId="27889"/>
    <cellStyle name="Normal 3 2 3 2 2 2 2 5 2 2 2 2" xfId="56623"/>
    <cellStyle name="Normal 3 2 3 2 2 2 2 5 2 2 3" xfId="42299"/>
    <cellStyle name="Normal 3 2 3 2 2 2 2 5 2 3" xfId="20726"/>
    <cellStyle name="Normal 3 2 3 2 2 2 2 5 2 3 2" xfId="49461"/>
    <cellStyle name="Normal 3 2 3 2 2 2 2 5 2 4" xfId="35137"/>
    <cellStyle name="Normal 3 2 3 2 2 2 2 5 3" xfId="9924"/>
    <cellStyle name="Normal 3 2 3 2 2 2 2 5 3 2" xfId="24307"/>
    <cellStyle name="Normal 3 2 3 2 2 2 2 5 3 2 2" xfId="53042"/>
    <cellStyle name="Normal 3 2 3 2 2 2 2 5 3 3" xfId="38718"/>
    <cellStyle name="Normal 3 2 3 2 2 2 2 5 4" xfId="17144"/>
    <cellStyle name="Normal 3 2 3 2 2 2 2 5 4 2" xfId="45880"/>
    <cellStyle name="Normal 3 2 3 2 2 2 2 5 5" xfId="31556"/>
    <cellStyle name="Normal 3 2 3 2 2 2 2 6" xfId="4454"/>
    <cellStyle name="Normal 3 2 3 2 2 2 2 6 2" xfId="11721"/>
    <cellStyle name="Normal 3 2 3 2 2 2 2 6 2 2" xfId="26099"/>
    <cellStyle name="Normal 3 2 3 2 2 2 2 6 2 2 2" xfId="54833"/>
    <cellStyle name="Normal 3 2 3 2 2 2 2 6 2 3" xfId="40509"/>
    <cellStyle name="Normal 3 2 3 2 2 2 2 6 3" xfId="18936"/>
    <cellStyle name="Normal 3 2 3 2 2 2 2 6 3 2" xfId="47671"/>
    <cellStyle name="Normal 3 2 3 2 2 2 2 6 4" xfId="33347"/>
    <cellStyle name="Normal 3 2 3 2 2 2 2 7" xfId="8125"/>
    <cellStyle name="Normal 3 2 3 2 2 2 2 7 2" xfId="22517"/>
    <cellStyle name="Normal 3 2 3 2 2 2 2 7 2 2" xfId="51252"/>
    <cellStyle name="Normal 3 2 3 2 2 2 2 7 3" xfId="36928"/>
    <cellStyle name="Normal 3 2 3 2 2 2 2 8" xfId="15354"/>
    <cellStyle name="Normal 3 2 3 2 2 2 2 8 2" xfId="44090"/>
    <cellStyle name="Normal 3 2 3 2 2 2 2 9" xfId="29766"/>
    <cellStyle name="Normal 3 2 3 2 2 2 3" xfId="822"/>
    <cellStyle name="Normal 3 2 3 2 2 2 3 2" xfId="1271"/>
    <cellStyle name="Normal 3 2 3 2 2 2 3 2 2" xfId="2254"/>
    <cellStyle name="Normal 3 2 3 2 2 2 3 2 2 2" xfId="4046"/>
    <cellStyle name="Normal 3 2 3 2 2 2 3 2 2 2 2" xfId="7705"/>
    <cellStyle name="Normal 3 2 3 2 2 2 3 2 2 2 2 2" xfId="14965"/>
    <cellStyle name="Normal 3 2 3 2 2 2 3 2 2 2 2 2 2" xfId="29343"/>
    <cellStyle name="Normal 3 2 3 2 2 2 3 2 2 2 2 2 2 2" xfId="58077"/>
    <cellStyle name="Normal 3 2 3 2 2 2 3 2 2 2 2 2 3" xfId="43753"/>
    <cellStyle name="Normal 3 2 3 2 2 2 3 2 2 2 2 3" xfId="22180"/>
    <cellStyle name="Normal 3 2 3 2 2 2 3 2 2 2 2 3 2" xfId="50915"/>
    <cellStyle name="Normal 3 2 3 2 2 2 3 2 2 2 2 4" xfId="36591"/>
    <cellStyle name="Normal 3 2 3 2 2 2 3 2 2 2 3" xfId="11378"/>
    <cellStyle name="Normal 3 2 3 2 2 2 3 2 2 2 3 2" xfId="25761"/>
    <cellStyle name="Normal 3 2 3 2 2 2 3 2 2 2 3 2 2" xfId="54496"/>
    <cellStyle name="Normal 3 2 3 2 2 2 3 2 2 2 3 3" xfId="40172"/>
    <cellStyle name="Normal 3 2 3 2 2 2 3 2 2 2 4" xfId="18598"/>
    <cellStyle name="Normal 3 2 3 2 2 2 3 2 2 2 4 2" xfId="47334"/>
    <cellStyle name="Normal 3 2 3 2 2 2 3 2 2 2 5" xfId="33010"/>
    <cellStyle name="Normal 3 2 3 2 2 2 3 2 2 3" xfId="5915"/>
    <cellStyle name="Normal 3 2 3 2 2 2 3 2 2 3 2" xfId="13175"/>
    <cellStyle name="Normal 3 2 3 2 2 2 3 2 2 3 2 2" xfId="27553"/>
    <cellStyle name="Normal 3 2 3 2 2 2 3 2 2 3 2 2 2" xfId="56287"/>
    <cellStyle name="Normal 3 2 3 2 2 2 3 2 2 3 2 3" xfId="41963"/>
    <cellStyle name="Normal 3 2 3 2 2 2 3 2 2 3 3" xfId="20390"/>
    <cellStyle name="Normal 3 2 3 2 2 2 3 2 2 3 3 2" xfId="49125"/>
    <cellStyle name="Normal 3 2 3 2 2 2 3 2 2 3 4" xfId="34801"/>
    <cellStyle name="Normal 3 2 3 2 2 2 3 2 2 4" xfId="9588"/>
    <cellStyle name="Normal 3 2 3 2 2 2 3 2 2 4 2" xfId="23971"/>
    <cellStyle name="Normal 3 2 3 2 2 2 3 2 2 4 2 2" xfId="52706"/>
    <cellStyle name="Normal 3 2 3 2 2 2 3 2 2 4 3" xfId="38382"/>
    <cellStyle name="Normal 3 2 3 2 2 2 3 2 2 5" xfId="16808"/>
    <cellStyle name="Normal 3 2 3 2 2 2 3 2 2 5 2" xfId="45544"/>
    <cellStyle name="Normal 3 2 3 2 2 2 3 2 2 6" xfId="31220"/>
    <cellStyle name="Normal 3 2 3 2 2 2 3 2 3" xfId="3150"/>
    <cellStyle name="Normal 3 2 3 2 2 2 3 2 3 2" xfId="6810"/>
    <cellStyle name="Normal 3 2 3 2 2 2 3 2 3 2 2" xfId="14070"/>
    <cellStyle name="Normal 3 2 3 2 2 2 3 2 3 2 2 2" xfId="28448"/>
    <cellStyle name="Normal 3 2 3 2 2 2 3 2 3 2 2 2 2" xfId="57182"/>
    <cellStyle name="Normal 3 2 3 2 2 2 3 2 3 2 2 3" xfId="42858"/>
    <cellStyle name="Normal 3 2 3 2 2 2 3 2 3 2 3" xfId="21285"/>
    <cellStyle name="Normal 3 2 3 2 2 2 3 2 3 2 3 2" xfId="50020"/>
    <cellStyle name="Normal 3 2 3 2 2 2 3 2 3 2 4" xfId="35696"/>
    <cellStyle name="Normal 3 2 3 2 2 2 3 2 3 3" xfId="10483"/>
    <cellStyle name="Normal 3 2 3 2 2 2 3 2 3 3 2" xfId="24866"/>
    <cellStyle name="Normal 3 2 3 2 2 2 3 2 3 3 2 2" xfId="53601"/>
    <cellStyle name="Normal 3 2 3 2 2 2 3 2 3 3 3" xfId="39277"/>
    <cellStyle name="Normal 3 2 3 2 2 2 3 2 3 4" xfId="17703"/>
    <cellStyle name="Normal 3 2 3 2 2 2 3 2 3 4 2" xfId="46439"/>
    <cellStyle name="Normal 3 2 3 2 2 2 3 2 3 5" xfId="32115"/>
    <cellStyle name="Normal 3 2 3 2 2 2 3 2 4" xfId="5015"/>
    <cellStyle name="Normal 3 2 3 2 2 2 3 2 4 2" xfId="12280"/>
    <cellStyle name="Normal 3 2 3 2 2 2 3 2 4 2 2" xfId="26658"/>
    <cellStyle name="Normal 3 2 3 2 2 2 3 2 4 2 2 2" xfId="55392"/>
    <cellStyle name="Normal 3 2 3 2 2 2 3 2 4 2 3" xfId="41068"/>
    <cellStyle name="Normal 3 2 3 2 2 2 3 2 4 3" xfId="19495"/>
    <cellStyle name="Normal 3 2 3 2 2 2 3 2 4 3 2" xfId="48230"/>
    <cellStyle name="Normal 3 2 3 2 2 2 3 2 4 4" xfId="33906"/>
    <cellStyle name="Normal 3 2 3 2 2 2 3 2 5" xfId="8687"/>
    <cellStyle name="Normal 3 2 3 2 2 2 3 2 5 2" xfId="23076"/>
    <cellStyle name="Normal 3 2 3 2 2 2 3 2 5 2 2" xfId="51811"/>
    <cellStyle name="Normal 3 2 3 2 2 2 3 2 5 3" xfId="37487"/>
    <cellStyle name="Normal 3 2 3 2 2 2 3 2 6" xfId="15913"/>
    <cellStyle name="Normal 3 2 3 2 2 2 3 2 6 2" xfId="44649"/>
    <cellStyle name="Normal 3 2 3 2 2 2 3 2 7" xfId="30325"/>
    <cellStyle name="Normal 3 2 3 2 2 2 3 3" xfId="1807"/>
    <cellStyle name="Normal 3 2 3 2 2 2 3 3 2" xfId="3599"/>
    <cellStyle name="Normal 3 2 3 2 2 2 3 3 2 2" xfId="7258"/>
    <cellStyle name="Normal 3 2 3 2 2 2 3 3 2 2 2" xfId="14518"/>
    <cellStyle name="Normal 3 2 3 2 2 2 3 3 2 2 2 2" xfId="28896"/>
    <cellStyle name="Normal 3 2 3 2 2 2 3 3 2 2 2 2 2" xfId="57630"/>
    <cellStyle name="Normal 3 2 3 2 2 2 3 3 2 2 2 3" xfId="43306"/>
    <cellStyle name="Normal 3 2 3 2 2 2 3 3 2 2 3" xfId="21733"/>
    <cellStyle name="Normal 3 2 3 2 2 2 3 3 2 2 3 2" xfId="50468"/>
    <cellStyle name="Normal 3 2 3 2 2 2 3 3 2 2 4" xfId="36144"/>
    <cellStyle name="Normal 3 2 3 2 2 2 3 3 2 3" xfId="10931"/>
    <cellStyle name="Normal 3 2 3 2 2 2 3 3 2 3 2" xfId="25314"/>
    <cellStyle name="Normal 3 2 3 2 2 2 3 3 2 3 2 2" xfId="54049"/>
    <cellStyle name="Normal 3 2 3 2 2 2 3 3 2 3 3" xfId="39725"/>
    <cellStyle name="Normal 3 2 3 2 2 2 3 3 2 4" xfId="18151"/>
    <cellStyle name="Normal 3 2 3 2 2 2 3 3 2 4 2" xfId="46887"/>
    <cellStyle name="Normal 3 2 3 2 2 2 3 3 2 5" xfId="32563"/>
    <cellStyle name="Normal 3 2 3 2 2 2 3 3 3" xfId="5468"/>
    <cellStyle name="Normal 3 2 3 2 2 2 3 3 3 2" xfId="12728"/>
    <cellStyle name="Normal 3 2 3 2 2 2 3 3 3 2 2" xfId="27106"/>
    <cellStyle name="Normal 3 2 3 2 2 2 3 3 3 2 2 2" xfId="55840"/>
    <cellStyle name="Normal 3 2 3 2 2 2 3 3 3 2 3" xfId="41516"/>
    <cellStyle name="Normal 3 2 3 2 2 2 3 3 3 3" xfId="19943"/>
    <cellStyle name="Normal 3 2 3 2 2 2 3 3 3 3 2" xfId="48678"/>
    <cellStyle name="Normal 3 2 3 2 2 2 3 3 3 4" xfId="34354"/>
    <cellStyle name="Normal 3 2 3 2 2 2 3 3 4" xfId="9141"/>
    <cellStyle name="Normal 3 2 3 2 2 2 3 3 4 2" xfId="23524"/>
    <cellStyle name="Normal 3 2 3 2 2 2 3 3 4 2 2" xfId="52259"/>
    <cellStyle name="Normal 3 2 3 2 2 2 3 3 4 3" xfId="37935"/>
    <cellStyle name="Normal 3 2 3 2 2 2 3 3 5" xfId="16361"/>
    <cellStyle name="Normal 3 2 3 2 2 2 3 3 5 2" xfId="45097"/>
    <cellStyle name="Normal 3 2 3 2 2 2 3 3 6" xfId="30773"/>
    <cellStyle name="Normal 3 2 3 2 2 2 3 4" xfId="2703"/>
    <cellStyle name="Normal 3 2 3 2 2 2 3 4 2" xfId="6363"/>
    <cellStyle name="Normal 3 2 3 2 2 2 3 4 2 2" xfId="13623"/>
    <cellStyle name="Normal 3 2 3 2 2 2 3 4 2 2 2" xfId="28001"/>
    <cellStyle name="Normal 3 2 3 2 2 2 3 4 2 2 2 2" xfId="56735"/>
    <cellStyle name="Normal 3 2 3 2 2 2 3 4 2 2 3" xfId="42411"/>
    <cellStyle name="Normal 3 2 3 2 2 2 3 4 2 3" xfId="20838"/>
    <cellStyle name="Normal 3 2 3 2 2 2 3 4 2 3 2" xfId="49573"/>
    <cellStyle name="Normal 3 2 3 2 2 2 3 4 2 4" xfId="35249"/>
    <cellStyle name="Normal 3 2 3 2 2 2 3 4 3" xfId="10036"/>
    <cellStyle name="Normal 3 2 3 2 2 2 3 4 3 2" xfId="24419"/>
    <cellStyle name="Normal 3 2 3 2 2 2 3 4 3 2 2" xfId="53154"/>
    <cellStyle name="Normal 3 2 3 2 2 2 3 4 3 3" xfId="38830"/>
    <cellStyle name="Normal 3 2 3 2 2 2 3 4 4" xfId="17256"/>
    <cellStyle name="Normal 3 2 3 2 2 2 3 4 4 2" xfId="45992"/>
    <cellStyle name="Normal 3 2 3 2 2 2 3 4 5" xfId="31668"/>
    <cellStyle name="Normal 3 2 3 2 2 2 3 5" xfId="4567"/>
    <cellStyle name="Normal 3 2 3 2 2 2 3 5 2" xfId="11833"/>
    <cellStyle name="Normal 3 2 3 2 2 2 3 5 2 2" xfId="26211"/>
    <cellStyle name="Normal 3 2 3 2 2 2 3 5 2 2 2" xfId="54945"/>
    <cellStyle name="Normal 3 2 3 2 2 2 3 5 2 3" xfId="40621"/>
    <cellStyle name="Normal 3 2 3 2 2 2 3 5 3" xfId="19048"/>
    <cellStyle name="Normal 3 2 3 2 2 2 3 5 3 2" xfId="47783"/>
    <cellStyle name="Normal 3 2 3 2 2 2 3 5 4" xfId="33459"/>
    <cellStyle name="Normal 3 2 3 2 2 2 3 6" xfId="8240"/>
    <cellStyle name="Normal 3 2 3 2 2 2 3 6 2" xfId="22629"/>
    <cellStyle name="Normal 3 2 3 2 2 2 3 6 2 2" xfId="51364"/>
    <cellStyle name="Normal 3 2 3 2 2 2 3 6 3" xfId="37040"/>
    <cellStyle name="Normal 3 2 3 2 2 2 3 7" xfId="15466"/>
    <cellStyle name="Normal 3 2 3 2 2 2 3 7 2" xfId="44202"/>
    <cellStyle name="Normal 3 2 3 2 2 2 3 8" xfId="29878"/>
    <cellStyle name="Normal 3 2 3 2 2 2 4" xfId="1047"/>
    <cellStyle name="Normal 3 2 3 2 2 2 4 2" xfId="2030"/>
    <cellStyle name="Normal 3 2 3 2 2 2 4 2 2" xfId="3822"/>
    <cellStyle name="Normal 3 2 3 2 2 2 4 2 2 2" xfId="7481"/>
    <cellStyle name="Normal 3 2 3 2 2 2 4 2 2 2 2" xfId="14741"/>
    <cellStyle name="Normal 3 2 3 2 2 2 4 2 2 2 2 2" xfId="29119"/>
    <cellStyle name="Normal 3 2 3 2 2 2 4 2 2 2 2 2 2" xfId="57853"/>
    <cellStyle name="Normal 3 2 3 2 2 2 4 2 2 2 2 3" xfId="43529"/>
    <cellStyle name="Normal 3 2 3 2 2 2 4 2 2 2 3" xfId="21956"/>
    <cellStyle name="Normal 3 2 3 2 2 2 4 2 2 2 3 2" xfId="50691"/>
    <cellStyle name="Normal 3 2 3 2 2 2 4 2 2 2 4" xfId="36367"/>
    <cellStyle name="Normal 3 2 3 2 2 2 4 2 2 3" xfId="11154"/>
    <cellStyle name="Normal 3 2 3 2 2 2 4 2 2 3 2" xfId="25537"/>
    <cellStyle name="Normal 3 2 3 2 2 2 4 2 2 3 2 2" xfId="54272"/>
    <cellStyle name="Normal 3 2 3 2 2 2 4 2 2 3 3" xfId="39948"/>
    <cellStyle name="Normal 3 2 3 2 2 2 4 2 2 4" xfId="18374"/>
    <cellStyle name="Normal 3 2 3 2 2 2 4 2 2 4 2" xfId="47110"/>
    <cellStyle name="Normal 3 2 3 2 2 2 4 2 2 5" xfId="32786"/>
    <cellStyle name="Normal 3 2 3 2 2 2 4 2 3" xfId="5691"/>
    <cellStyle name="Normal 3 2 3 2 2 2 4 2 3 2" xfId="12951"/>
    <cellStyle name="Normal 3 2 3 2 2 2 4 2 3 2 2" xfId="27329"/>
    <cellStyle name="Normal 3 2 3 2 2 2 4 2 3 2 2 2" xfId="56063"/>
    <cellStyle name="Normal 3 2 3 2 2 2 4 2 3 2 3" xfId="41739"/>
    <cellStyle name="Normal 3 2 3 2 2 2 4 2 3 3" xfId="20166"/>
    <cellStyle name="Normal 3 2 3 2 2 2 4 2 3 3 2" xfId="48901"/>
    <cellStyle name="Normal 3 2 3 2 2 2 4 2 3 4" xfId="34577"/>
    <cellStyle name="Normal 3 2 3 2 2 2 4 2 4" xfId="9364"/>
    <cellStyle name="Normal 3 2 3 2 2 2 4 2 4 2" xfId="23747"/>
    <cellStyle name="Normal 3 2 3 2 2 2 4 2 4 2 2" xfId="52482"/>
    <cellStyle name="Normal 3 2 3 2 2 2 4 2 4 3" xfId="38158"/>
    <cellStyle name="Normal 3 2 3 2 2 2 4 2 5" xfId="16584"/>
    <cellStyle name="Normal 3 2 3 2 2 2 4 2 5 2" xfId="45320"/>
    <cellStyle name="Normal 3 2 3 2 2 2 4 2 6" xfId="30996"/>
    <cellStyle name="Normal 3 2 3 2 2 2 4 3" xfId="2926"/>
    <cellStyle name="Normal 3 2 3 2 2 2 4 3 2" xfId="6586"/>
    <cellStyle name="Normal 3 2 3 2 2 2 4 3 2 2" xfId="13846"/>
    <cellStyle name="Normal 3 2 3 2 2 2 4 3 2 2 2" xfId="28224"/>
    <cellStyle name="Normal 3 2 3 2 2 2 4 3 2 2 2 2" xfId="56958"/>
    <cellStyle name="Normal 3 2 3 2 2 2 4 3 2 2 3" xfId="42634"/>
    <cellStyle name="Normal 3 2 3 2 2 2 4 3 2 3" xfId="21061"/>
    <cellStyle name="Normal 3 2 3 2 2 2 4 3 2 3 2" xfId="49796"/>
    <cellStyle name="Normal 3 2 3 2 2 2 4 3 2 4" xfId="35472"/>
    <cellStyle name="Normal 3 2 3 2 2 2 4 3 3" xfId="10259"/>
    <cellStyle name="Normal 3 2 3 2 2 2 4 3 3 2" xfId="24642"/>
    <cellStyle name="Normal 3 2 3 2 2 2 4 3 3 2 2" xfId="53377"/>
    <cellStyle name="Normal 3 2 3 2 2 2 4 3 3 3" xfId="39053"/>
    <cellStyle name="Normal 3 2 3 2 2 2 4 3 4" xfId="17479"/>
    <cellStyle name="Normal 3 2 3 2 2 2 4 3 4 2" xfId="46215"/>
    <cellStyle name="Normal 3 2 3 2 2 2 4 3 5" xfId="31891"/>
    <cellStyle name="Normal 3 2 3 2 2 2 4 4" xfId="4791"/>
    <cellStyle name="Normal 3 2 3 2 2 2 4 4 2" xfId="12056"/>
    <cellStyle name="Normal 3 2 3 2 2 2 4 4 2 2" xfId="26434"/>
    <cellStyle name="Normal 3 2 3 2 2 2 4 4 2 2 2" xfId="55168"/>
    <cellStyle name="Normal 3 2 3 2 2 2 4 4 2 3" xfId="40844"/>
    <cellStyle name="Normal 3 2 3 2 2 2 4 4 3" xfId="19271"/>
    <cellStyle name="Normal 3 2 3 2 2 2 4 4 3 2" xfId="48006"/>
    <cellStyle name="Normal 3 2 3 2 2 2 4 4 4" xfId="33682"/>
    <cellStyle name="Normal 3 2 3 2 2 2 4 5" xfId="8463"/>
    <cellStyle name="Normal 3 2 3 2 2 2 4 5 2" xfId="22852"/>
    <cellStyle name="Normal 3 2 3 2 2 2 4 5 2 2" xfId="51587"/>
    <cellStyle name="Normal 3 2 3 2 2 2 4 5 3" xfId="37263"/>
    <cellStyle name="Normal 3 2 3 2 2 2 4 6" xfId="15689"/>
    <cellStyle name="Normal 3 2 3 2 2 2 4 6 2" xfId="44425"/>
    <cellStyle name="Normal 3 2 3 2 2 2 4 7" xfId="30101"/>
    <cellStyle name="Normal 3 2 3 2 2 2 5" xfId="1571"/>
    <cellStyle name="Normal 3 2 3 2 2 2 5 2" xfId="3375"/>
    <cellStyle name="Normal 3 2 3 2 2 2 5 2 2" xfId="7034"/>
    <cellStyle name="Normal 3 2 3 2 2 2 5 2 2 2" xfId="14294"/>
    <cellStyle name="Normal 3 2 3 2 2 2 5 2 2 2 2" xfId="28672"/>
    <cellStyle name="Normal 3 2 3 2 2 2 5 2 2 2 2 2" xfId="57406"/>
    <cellStyle name="Normal 3 2 3 2 2 2 5 2 2 2 3" xfId="43082"/>
    <cellStyle name="Normal 3 2 3 2 2 2 5 2 2 3" xfId="21509"/>
    <cellStyle name="Normal 3 2 3 2 2 2 5 2 2 3 2" xfId="50244"/>
    <cellStyle name="Normal 3 2 3 2 2 2 5 2 2 4" xfId="35920"/>
    <cellStyle name="Normal 3 2 3 2 2 2 5 2 3" xfId="10707"/>
    <cellStyle name="Normal 3 2 3 2 2 2 5 2 3 2" xfId="25090"/>
    <cellStyle name="Normal 3 2 3 2 2 2 5 2 3 2 2" xfId="53825"/>
    <cellStyle name="Normal 3 2 3 2 2 2 5 2 3 3" xfId="39501"/>
    <cellStyle name="Normal 3 2 3 2 2 2 5 2 4" xfId="17927"/>
    <cellStyle name="Normal 3 2 3 2 2 2 5 2 4 2" xfId="46663"/>
    <cellStyle name="Normal 3 2 3 2 2 2 5 2 5" xfId="32339"/>
    <cellStyle name="Normal 3 2 3 2 2 2 5 3" xfId="5244"/>
    <cellStyle name="Normal 3 2 3 2 2 2 5 3 2" xfId="12504"/>
    <cellStyle name="Normal 3 2 3 2 2 2 5 3 2 2" xfId="26882"/>
    <cellStyle name="Normal 3 2 3 2 2 2 5 3 2 2 2" xfId="55616"/>
    <cellStyle name="Normal 3 2 3 2 2 2 5 3 2 3" xfId="41292"/>
    <cellStyle name="Normal 3 2 3 2 2 2 5 3 3" xfId="19719"/>
    <cellStyle name="Normal 3 2 3 2 2 2 5 3 3 2" xfId="48454"/>
    <cellStyle name="Normal 3 2 3 2 2 2 5 3 4" xfId="34130"/>
    <cellStyle name="Normal 3 2 3 2 2 2 5 4" xfId="8917"/>
    <cellStyle name="Normal 3 2 3 2 2 2 5 4 2" xfId="23300"/>
    <cellStyle name="Normal 3 2 3 2 2 2 5 4 2 2" xfId="52035"/>
    <cellStyle name="Normal 3 2 3 2 2 2 5 4 3" xfId="37711"/>
    <cellStyle name="Normal 3 2 3 2 2 2 5 5" xfId="16137"/>
    <cellStyle name="Normal 3 2 3 2 2 2 5 5 2" xfId="44873"/>
    <cellStyle name="Normal 3 2 3 2 2 2 5 6" xfId="30549"/>
    <cellStyle name="Normal 3 2 3 2 2 2 6" xfId="2479"/>
    <cellStyle name="Normal 3 2 3 2 2 2 6 2" xfId="6139"/>
    <cellStyle name="Normal 3 2 3 2 2 2 6 2 2" xfId="13399"/>
    <cellStyle name="Normal 3 2 3 2 2 2 6 2 2 2" xfId="27777"/>
    <cellStyle name="Normal 3 2 3 2 2 2 6 2 2 2 2" xfId="56511"/>
    <cellStyle name="Normal 3 2 3 2 2 2 6 2 2 3" xfId="42187"/>
    <cellStyle name="Normal 3 2 3 2 2 2 6 2 3" xfId="20614"/>
    <cellStyle name="Normal 3 2 3 2 2 2 6 2 3 2" xfId="49349"/>
    <cellStyle name="Normal 3 2 3 2 2 2 6 2 4" xfId="35025"/>
    <cellStyle name="Normal 3 2 3 2 2 2 6 3" xfId="9812"/>
    <cellStyle name="Normal 3 2 3 2 2 2 6 3 2" xfId="24195"/>
    <cellStyle name="Normal 3 2 3 2 2 2 6 3 2 2" xfId="52930"/>
    <cellStyle name="Normal 3 2 3 2 2 2 6 3 3" xfId="38606"/>
    <cellStyle name="Normal 3 2 3 2 2 2 6 4" xfId="17032"/>
    <cellStyle name="Normal 3 2 3 2 2 2 6 4 2" xfId="45768"/>
    <cellStyle name="Normal 3 2 3 2 2 2 6 5" xfId="31444"/>
    <cellStyle name="Normal 3 2 3 2 2 2 7" xfId="4338"/>
    <cellStyle name="Normal 3 2 3 2 2 2 7 2" xfId="11608"/>
    <cellStyle name="Normal 3 2 3 2 2 2 7 2 2" xfId="25987"/>
    <cellStyle name="Normal 3 2 3 2 2 2 7 2 2 2" xfId="54721"/>
    <cellStyle name="Normal 3 2 3 2 2 2 7 2 3" xfId="40397"/>
    <cellStyle name="Normal 3 2 3 2 2 2 7 3" xfId="18824"/>
    <cellStyle name="Normal 3 2 3 2 2 2 7 3 2" xfId="47559"/>
    <cellStyle name="Normal 3 2 3 2 2 2 7 4" xfId="33235"/>
    <cellStyle name="Normal 3 2 3 2 2 2 8" xfId="8007"/>
    <cellStyle name="Normal 3 2 3 2 2 2 8 2" xfId="22405"/>
    <cellStyle name="Normal 3 2 3 2 2 2 8 2 2" xfId="51140"/>
    <cellStyle name="Normal 3 2 3 2 2 2 8 3" xfId="36816"/>
    <cellStyle name="Normal 3 2 3 2 2 2 9" xfId="15242"/>
    <cellStyle name="Normal 3 2 3 2 2 2 9 2" xfId="43978"/>
    <cellStyle name="Normal 3 2 3 2 2 3" xfId="603"/>
    <cellStyle name="Normal 3 2 3 2 2 3 2" xfId="880"/>
    <cellStyle name="Normal 3 2 3 2 2 3 2 2" xfId="1327"/>
    <cellStyle name="Normal 3 2 3 2 2 3 2 2 2" xfId="2310"/>
    <cellStyle name="Normal 3 2 3 2 2 3 2 2 2 2" xfId="4102"/>
    <cellStyle name="Normal 3 2 3 2 2 3 2 2 2 2 2" xfId="7761"/>
    <cellStyle name="Normal 3 2 3 2 2 3 2 2 2 2 2 2" xfId="15021"/>
    <cellStyle name="Normal 3 2 3 2 2 3 2 2 2 2 2 2 2" xfId="29399"/>
    <cellStyle name="Normal 3 2 3 2 2 3 2 2 2 2 2 2 2 2" xfId="58133"/>
    <cellStyle name="Normal 3 2 3 2 2 3 2 2 2 2 2 2 3" xfId="43809"/>
    <cellStyle name="Normal 3 2 3 2 2 3 2 2 2 2 2 3" xfId="22236"/>
    <cellStyle name="Normal 3 2 3 2 2 3 2 2 2 2 2 3 2" xfId="50971"/>
    <cellStyle name="Normal 3 2 3 2 2 3 2 2 2 2 2 4" xfId="36647"/>
    <cellStyle name="Normal 3 2 3 2 2 3 2 2 2 2 3" xfId="11434"/>
    <cellStyle name="Normal 3 2 3 2 2 3 2 2 2 2 3 2" xfId="25817"/>
    <cellStyle name="Normal 3 2 3 2 2 3 2 2 2 2 3 2 2" xfId="54552"/>
    <cellStyle name="Normal 3 2 3 2 2 3 2 2 2 2 3 3" xfId="40228"/>
    <cellStyle name="Normal 3 2 3 2 2 3 2 2 2 2 4" xfId="18654"/>
    <cellStyle name="Normal 3 2 3 2 2 3 2 2 2 2 4 2" xfId="47390"/>
    <cellStyle name="Normal 3 2 3 2 2 3 2 2 2 2 5" xfId="33066"/>
    <cellStyle name="Normal 3 2 3 2 2 3 2 2 2 3" xfId="5971"/>
    <cellStyle name="Normal 3 2 3 2 2 3 2 2 2 3 2" xfId="13231"/>
    <cellStyle name="Normal 3 2 3 2 2 3 2 2 2 3 2 2" xfId="27609"/>
    <cellStyle name="Normal 3 2 3 2 2 3 2 2 2 3 2 2 2" xfId="56343"/>
    <cellStyle name="Normal 3 2 3 2 2 3 2 2 2 3 2 3" xfId="42019"/>
    <cellStyle name="Normal 3 2 3 2 2 3 2 2 2 3 3" xfId="20446"/>
    <cellStyle name="Normal 3 2 3 2 2 3 2 2 2 3 3 2" xfId="49181"/>
    <cellStyle name="Normal 3 2 3 2 2 3 2 2 2 3 4" xfId="34857"/>
    <cellStyle name="Normal 3 2 3 2 2 3 2 2 2 4" xfId="9644"/>
    <cellStyle name="Normal 3 2 3 2 2 3 2 2 2 4 2" xfId="24027"/>
    <cellStyle name="Normal 3 2 3 2 2 3 2 2 2 4 2 2" xfId="52762"/>
    <cellStyle name="Normal 3 2 3 2 2 3 2 2 2 4 3" xfId="38438"/>
    <cellStyle name="Normal 3 2 3 2 2 3 2 2 2 5" xfId="16864"/>
    <cellStyle name="Normal 3 2 3 2 2 3 2 2 2 5 2" xfId="45600"/>
    <cellStyle name="Normal 3 2 3 2 2 3 2 2 2 6" xfId="31276"/>
    <cellStyle name="Normal 3 2 3 2 2 3 2 2 3" xfId="3206"/>
    <cellStyle name="Normal 3 2 3 2 2 3 2 2 3 2" xfId="6866"/>
    <cellStyle name="Normal 3 2 3 2 2 3 2 2 3 2 2" xfId="14126"/>
    <cellStyle name="Normal 3 2 3 2 2 3 2 2 3 2 2 2" xfId="28504"/>
    <cellStyle name="Normal 3 2 3 2 2 3 2 2 3 2 2 2 2" xfId="57238"/>
    <cellStyle name="Normal 3 2 3 2 2 3 2 2 3 2 2 3" xfId="42914"/>
    <cellStyle name="Normal 3 2 3 2 2 3 2 2 3 2 3" xfId="21341"/>
    <cellStyle name="Normal 3 2 3 2 2 3 2 2 3 2 3 2" xfId="50076"/>
    <cellStyle name="Normal 3 2 3 2 2 3 2 2 3 2 4" xfId="35752"/>
    <cellStyle name="Normal 3 2 3 2 2 3 2 2 3 3" xfId="10539"/>
    <cellStyle name="Normal 3 2 3 2 2 3 2 2 3 3 2" xfId="24922"/>
    <cellStyle name="Normal 3 2 3 2 2 3 2 2 3 3 2 2" xfId="53657"/>
    <cellStyle name="Normal 3 2 3 2 2 3 2 2 3 3 3" xfId="39333"/>
    <cellStyle name="Normal 3 2 3 2 2 3 2 2 3 4" xfId="17759"/>
    <cellStyle name="Normal 3 2 3 2 2 3 2 2 3 4 2" xfId="46495"/>
    <cellStyle name="Normal 3 2 3 2 2 3 2 2 3 5" xfId="32171"/>
    <cellStyle name="Normal 3 2 3 2 2 3 2 2 4" xfId="5071"/>
    <cellStyle name="Normal 3 2 3 2 2 3 2 2 4 2" xfId="12336"/>
    <cellStyle name="Normal 3 2 3 2 2 3 2 2 4 2 2" xfId="26714"/>
    <cellStyle name="Normal 3 2 3 2 2 3 2 2 4 2 2 2" xfId="55448"/>
    <cellStyle name="Normal 3 2 3 2 2 3 2 2 4 2 3" xfId="41124"/>
    <cellStyle name="Normal 3 2 3 2 2 3 2 2 4 3" xfId="19551"/>
    <cellStyle name="Normal 3 2 3 2 2 3 2 2 4 3 2" xfId="48286"/>
    <cellStyle name="Normal 3 2 3 2 2 3 2 2 4 4" xfId="33962"/>
    <cellStyle name="Normal 3 2 3 2 2 3 2 2 5" xfId="8743"/>
    <cellStyle name="Normal 3 2 3 2 2 3 2 2 5 2" xfId="23132"/>
    <cellStyle name="Normal 3 2 3 2 2 3 2 2 5 2 2" xfId="51867"/>
    <cellStyle name="Normal 3 2 3 2 2 3 2 2 5 3" xfId="37543"/>
    <cellStyle name="Normal 3 2 3 2 2 3 2 2 6" xfId="15969"/>
    <cellStyle name="Normal 3 2 3 2 2 3 2 2 6 2" xfId="44705"/>
    <cellStyle name="Normal 3 2 3 2 2 3 2 2 7" xfId="30381"/>
    <cellStyle name="Normal 3 2 3 2 2 3 2 3" xfId="1863"/>
    <cellStyle name="Normal 3 2 3 2 2 3 2 3 2" xfId="3655"/>
    <cellStyle name="Normal 3 2 3 2 2 3 2 3 2 2" xfId="7314"/>
    <cellStyle name="Normal 3 2 3 2 2 3 2 3 2 2 2" xfId="14574"/>
    <cellStyle name="Normal 3 2 3 2 2 3 2 3 2 2 2 2" xfId="28952"/>
    <cellStyle name="Normal 3 2 3 2 2 3 2 3 2 2 2 2 2" xfId="57686"/>
    <cellStyle name="Normal 3 2 3 2 2 3 2 3 2 2 2 3" xfId="43362"/>
    <cellStyle name="Normal 3 2 3 2 2 3 2 3 2 2 3" xfId="21789"/>
    <cellStyle name="Normal 3 2 3 2 2 3 2 3 2 2 3 2" xfId="50524"/>
    <cellStyle name="Normal 3 2 3 2 2 3 2 3 2 2 4" xfId="36200"/>
    <cellStyle name="Normal 3 2 3 2 2 3 2 3 2 3" xfId="10987"/>
    <cellStyle name="Normal 3 2 3 2 2 3 2 3 2 3 2" xfId="25370"/>
    <cellStyle name="Normal 3 2 3 2 2 3 2 3 2 3 2 2" xfId="54105"/>
    <cellStyle name="Normal 3 2 3 2 2 3 2 3 2 3 3" xfId="39781"/>
    <cellStyle name="Normal 3 2 3 2 2 3 2 3 2 4" xfId="18207"/>
    <cellStyle name="Normal 3 2 3 2 2 3 2 3 2 4 2" xfId="46943"/>
    <cellStyle name="Normal 3 2 3 2 2 3 2 3 2 5" xfId="32619"/>
    <cellStyle name="Normal 3 2 3 2 2 3 2 3 3" xfId="5524"/>
    <cellStyle name="Normal 3 2 3 2 2 3 2 3 3 2" xfId="12784"/>
    <cellStyle name="Normal 3 2 3 2 2 3 2 3 3 2 2" xfId="27162"/>
    <cellStyle name="Normal 3 2 3 2 2 3 2 3 3 2 2 2" xfId="55896"/>
    <cellStyle name="Normal 3 2 3 2 2 3 2 3 3 2 3" xfId="41572"/>
    <cellStyle name="Normal 3 2 3 2 2 3 2 3 3 3" xfId="19999"/>
    <cellStyle name="Normal 3 2 3 2 2 3 2 3 3 3 2" xfId="48734"/>
    <cellStyle name="Normal 3 2 3 2 2 3 2 3 3 4" xfId="34410"/>
    <cellStyle name="Normal 3 2 3 2 2 3 2 3 4" xfId="9197"/>
    <cellStyle name="Normal 3 2 3 2 2 3 2 3 4 2" xfId="23580"/>
    <cellStyle name="Normal 3 2 3 2 2 3 2 3 4 2 2" xfId="52315"/>
    <cellStyle name="Normal 3 2 3 2 2 3 2 3 4 3" xfId="37991"/>
    <cellStyle name="Normal 3 2 3 2 2 3 2 3 5" xfId="16417"/>
    <cellStyle name="Normal 3 2 3 2 2 3 2 3 5 2" xfId="45153"/>
    <cellStyle name="Normal 3 2 3 2 2 3 2 3 6" xfId="30829"/>
    <cellStyle name="Normal 3 2 3 2 2 3 2 4" xfId="2759"/>
    <cellStyle name="Normal 3 2 3 2 2 3 2 4 2" xfId="6419"/>
    <cellStyle name="Normal 3 2 3 2 2 3 2 4 2 2" xfId="13679"/>
    <cellStyle name="Normal 3 2 3 2 2 3 2 4 2 2 2" xfId="28057"/>
    <cellStyle name="Normal 3 2 3 2 2 3 2 4 2 2 2 2" xfId="56791"/>
    <cellStyle name="Normal 3 2 3 2 2 3 2 4 2 2 3" xfId="42467"/>
    <cellStyle name="Normal 3 2 3 2 2 3 2 4 2 3" xfId="20894"/>
    <cellStyle name="Normal 3 2 3 2 2 3 2 4 2 3 2" xfId="49629"/>
    <cellStyle name="Normal 3 2 3 2 2 3 2 4 2 4" xfId="35305"/>
    <cellStyle name="Normal 3 2 3 2 2 3 2 4 3" xfId="10092"/>
    <cellStyle name="Normal 3 2 3 2 2 3 2 4 3 2" xfId="24475"/>
    <cellStyle name="Normal 3 2 3 2 2 3 2 4 3 2 2" xfId="53210"/>
    <cellStyle name="Normal 3 2 3 2 2 3 2 4 3 3" xfId="38886"/>
    <cellStyle name="Normal 3 2 3 2 2 3 2 4 4" xfId="17312"/>
    <cellStyle name="Normal 3 2 3 2 2 3 2 4 4 2" xfId="46048"/>
    <cellStyle name="Normal 3 2 3 2 2 3 2 4 5" xfId="31724"/>
    <cellStyle name="Normal 3 2 3 2 2 3 2 5" xfId="4624"/>
    <cellStyle name="Normal 3 2 3 2 2 3 2 5 2" xfId="11889"/>
    <cellStyle name="Normal 3 2 3 2 2 3 2 5 2 2" xfId="26267"/>
    <cellStyle name="Normal 3 2 3 2 2 3 2 5 2 2 2" xfId="55001"/>
    <cellStyle name="Normal 3 2 3 2 2 3 2 5 2 3" xfId="40677"/>
    <cellStyle name="Normal 3 2 3 2 2 3 2 5 3" xfId="19104"/>
    <cellStyle name="Normal 3 2 3 2 2 3 2 5 3 2" xfId="47839"/>
    <cellStyle name="Normal 3 2 3 2 2 3 2 5 4" xfId="33515"/>
    <cellStyle name="Normal 3 2 3 2 2 3 2 6" xfId="8296"/>
    <cellStyle name="Normal 3 2 3 2 2 3 2 6 2" xfId="22685"/>
    <cellStyle name="Normal 3 2 3 2 2 3 2 6 2 2" xfId="51420"/>
    <cellStyle name="Normal 3 2 3 2 2 3 2 6 3" xfId="37096"/>
    <cellStyle name="Normal 3 2 3 2 2 3 2 7" xfId="15522"/>
    <cellStyle name="Normal 3 2 3 2 2 3 2 7 2" xfId="44258"/>
    <cellStyle name="Normal 3 2 3 2 2 3 2 8" xfId="29934"/>
    <cellStyle name="Normal 3 2 3 2 2 3 3" xfId="1103"/>
    <cellStyle name="Normal 3 2 3 2 2 3 3 2" xfId="2086"/>
    <cellStyle name="Normal 3 2 3 2 2 3 3 2 2" xfId="3878"/>
    <cellStyle name="Normal 3 2 3 2 2 3 3 2 2 2" xfId="7537"/>
    <cellStyle name="Normal 3 2 3 2 2 3 3 2 2 2 2" xfId="14797"/>
    <cellStyle name="Normal 3 2 3 2 2 3 3 2 2 2 2 2" xfId="29175"/>
    <cellStyle name="Normal 3 2 3 2 2 3 3 2 2 2 2 2 2" xfId="57909"/>
    <cellStyle name="Normal 3 2 3 2 2 3 3 2 2 2 2 3" xfId="43585"/>
    <cellStyle name="Normal 3 2 3 2 2 3 3 2 2 2 3" xfId="22012"/>
    <cellStyle name="Normal 3 2 3 2 2 3 3 2 2 2 3 2" xfId="50747"/>
    <cellStyle name="Normal 3 2 3 2 2 3 3 2 2 2 4" xfId="36423"/>
    <cellStyle name="Normal 3 2 3 2 2 3 3 2 2 3" xfId="11210"/>
    <cellStyle name="Normal 3 2 3 2 2 3 3 2 2 3 2" xfId="25593"/>
    <cellStyle name="Normal 3 2 3 2 2 3 3 2 2 3 2 2" xfId="54328"/>
    <cellStyle name="Normal 3 2 3 2 2 3 3 2 2 3 3" xfId="40004"/>
    <cellStyle name="Normal 3 2 3 2 2 3 3 2 2 4" xfId="18430"/>
    <cellStyle name="Normal 3 2 3 2 2 3 3 2 2 4 2" xfId="47166"/>
    <cellStyle name="Normal 3 2 3 2 2 3 3 2 2 5" xfId="32842"/>
    <cellStyle name="Normal 3 2 3 2 2 3 3 2 3" xfId="5747"/>
    <cellStyle name="Normal 3 2 3 2 2 3 3 2 3 2" xfId="13007"/>
    <cellStyle name="Normal 3 2 3 2 2 3 3 2 3 2 2" xfId="27385"/>
    <cellStyle name="Normal 3 2 3 2 2 3 3 2 3 2 2 2" xfId="56119"/>
    <cellStyle name="Normal 3 2 3 2 2 3 3 2 3 2 3" xfId="41795"/>
    <cellStyle name="Normal 3 2 3 2 2 3 3 2 3 3" xfId="20222"/>
    <cellStyle name="Normal 3 2 3 2 2 3 3 2 3 3 2" xfId="48957"/>
    <cellStyle name="Normal 3 2 3 2 2 3 3 2 3 4" xfId="34633"/>
    <cellStyle name="Normal 3 2 3 2 2 3 3 2 4" xfId="9420"/>
    <cellStyle name="Normal 3 2 3 2 2 3 3 2 4 2" xfId="23803"/>
    <cellStyle name="Normal 3 2 3 2 2 3 3 2 4 2 2" xfId="52538"/>
    <cellStyle name="Normal 3 2 3 2 2 3 3 2 4 3" xfId="38214"/>
    <cellStyle name="Normal 3 2 3 2 2 3 3 2 5" xfId="16640"/>
    <cellStyle name="Normal 3 2 3 2 2 3 3 2 5 2" xfId="45376"/>
    <cellStyle name="Normal 3 2 3 2 2 3 3 2 6" xfId="31052"/>
    <cellStyle name="Normal 3 2 3 2 2 3 3 3" xfId="2982"/>
    <cellStyle name="Normal 3 2 3 2 2 3 3 3 2" xfId="6642"/>
    <cellStyle name="Normal 3 2 3 2 2 3 3 3 2 2" xfId="13902"/>
    <cellStyle name="Normal 3 2 3 2 2 3 3 3 2 2 2" xfId="28280"/>
    <cellStyle name="Normal 3 2 3 2 2 3 3 3 2 2 2 2" xfId="57014"/>
    <cellStyle name="Normal 3 2 3 2 2 3 3 3 2 2 3" xfId="42690"/>
    <cellStyle name="Normal 3 2 3 2 2 3 3 3 2 3" xfId="21117"/>
    <cellStyle name="Normal 3 2 3 2 2 3 3 3 2 3 2" xfId="49852"/>
    <cellStyle name="Normal 3 2 3 2 2 3 3 3 2 4" xfId="35528"/>
    <cellStyle name="Normal 3 2 3 2 2 3 3 3 3" xfId="10315"/>
    <cellStyle name="Normal 3 2 3 2 2 3 3 3 3 2" xfId="24698"/>
    <cellStyle name="Normal 3 2 3 2 2 3 3 3 3 2 2" xfId="53433"/>
    <cellStyle name="Normal 3 2 3 2 2 3 3 3 3 3" xfId="39109"/>
    <cellStyle name="Normal 3 2 3 2 2 3 3 3 4" xfId="17535"/>
    <cellStyle name="Normal 3 2 3 2 2 3 3 3 4 2" xfId="46271"/>
    <cellStyle name="Normal 3 2 3 2 2 3 3 3 5" xfId="31947"/>
    <cellStyle name="Normal 3 2 3 2 2 3 3 4" xfId="4847"/>
    <cellStyle name="Normal 3 2 3 2 2 3 3 4 2" xfId="12112"/>
    <cellStyle name="Normal 3 2 3 2 2 3 3 4 2 2" xfId="26490"/>
    <cellStyle name="Normal 3 2 3 2 2 3 3 4 2 2 2" xfId="55224"/>
    <cellStyle name="Normal 3 2 3 2 2 3 3 4 2 3" xfId="40900"/>
    <cellStyle name="Normal 3 2 3 2 2 3 3 4 3" xfId="19327"/>
    <cellStyle name="Normal 3 2 3 2 2 3 3 4 3 2" xfId="48062"/>
    <cellStyle name="Normal 3 2 3 2 2 3 3 4 4" xfId="33738"/>
    <cellStyle name="Normal 3 2 3 2 2 3 3 5" xfId="8519"/>
    <cellStyle name="Normal 3 2 3 2 2 3 3 5 2" xfId="22908"/>
    <cellStyle name="Normal 3 2 3 2 2 3 3 5 2 2" xfId="51643"/>
    <cellStyle name="Normal 3 2 3 2 2 3 3 5 3" xfId="37319"/>
    <cellStyle name="Normal 3 2 3 2 2 3 3 6" xfId="15745"/>
    <cellStyle name="Normal 3 2 3 2 2 3 3 6 2" xfId="44481"/>
    <cellStyle name="Normal 3 2 3 2 2 3 3 7" xfId="30157"/>
    <cellStyle name="Normal 3 2 3 2 2 3 4" xfId="1635"/>
    <cellStyle name="Normal 3 2 3 2 2 3 4 2" xfId="3431"/>
    <cellStyle name="Normal 3 2 3 2 2 3 4 2 2" xfId="7090"/>
    <cellStyle name="Normal 3 2 3 2 2 3 4 2 2 2" xfId="14350"/>
    <cellStyle name="Normal 3 2 3 2 2 3 4 2 2 2 2" xfId="28728"/>
    <cellStyle name="Normal 3 2 3 2 2 3 4 2 2 2 2 2" xfId="57462"/>
    <cellStyle name="Normal 3 2 3 2 2 3 4 2 2 2 3" xfId="43138"/>
    <cellStyle name="Normal 3 2 3 2 2 3 4 2 2 3" xfId="21565"/>
    <cellStyle name="Normal 3 2 3 2 2 3 4 2 2 3 2" xfId="50300"/>
    <cellStyle name="Normal 3 2 3 2 2 3 4 2 2 4" xfId="35976"/>
    <cellStyle name="Normal 3 2 3 2 2 3 4 2 3" xfId="10763"/>
    <cellStyle name="Normal 3 2 3 2 2 3 4 2 3 2" xfId="25146"/>
    <cellStyle name="Normal 3 2 3 2 2 3 4 2 3 2 2" xfId="53881"/>
    <cellStyle name="Normal 3 2 3 2 2 3 4 2 3 3" xfId="39557"/>
    <cellStyle name="Normal 3 2 3 2 2 3 4 2 4" xfId="17983"/>
    <cellStyle name="Normal 3 2 3 2 2 3 4 2 4 2" xfId="46719"/>
    <cellStyle name="Normal 3 2 3 2 2 3 4 2 5" xfId="32395"/>
    <cellStyle name="Normal 3 2 3 2 2 3 4 3" xfId="5300"/>
    <cellStyle name="Normal 3 2 3 2 2 3 4 3 2" xfId="12560"/>
    <cellStyle name="Normal 3 2 3 2 2 3 4 3 2 2" xfId="26938"/>
    <cellStyle name="Normal 3 2 3 2 2 3 4 3 2 2 2" xfId="55672"/>
    <cellStyle name="Normal 3 2 3 2 2 3 4 3 2 3" xfId="41348"/>
    <cellStyle name="Normal 3 2 3 2 2 3 4 3 3" xfId="19775"/>
    <cellStyle name="Normal 3 2 3 2 2 3 4 3 3 2" xfId="48510"/>
    <cellStyle name="Normal 3 2 3 2 2 3 4 3 4" xfId="34186"/>
    <cellStyle name="Normal 3 2 3 2 2 3 4 4" xfId="8973"/>
    <cellStyle name="Normal 3 2 3 2 2 3 4 4 2" xfId="23356"/>
    <cellStyle name="Normal 3 2 3 2 2 3 4 4 2 2" xfId="52091"/>
    <cellStyle name="Normal 3 2 3 2 2 3 4 4 3" xfId="37767"/>
    <cellStyle name="Normal 3 2 3 2 2 3 4 5" xfId="16193"/>
    <cellStyle name="Normal 3 2 3 2 2 3 4 5 2" xfId="44929"/>
    <cellStyle name="Normal 3 2 3 2 2 3 4 6" xfId="30605"/>
    <cellStyle name="Normal 3 2 3 2 2 3 5" xfId="2535"/>
    <cellStyle name="Normal 3 2 3 2 2 3 5 2" xfId="6195"/>
    <cellStyle name="Normal 3 2 3 2 2 3 5 2 2" xfId="13455"/>
    <cellStyle name="Normal 3 2 3 2 2 3 5 2 2 2" xfId="27833"/>
    <cellStyle name="Normal 3 2 3 2 2 3 5 2 2 2 2" xfId="56567"/>
    <cellStyle name="Normal 3 2 3 2 2 3 5 2 2 3" xfId="42243"/>
    <cellStyle name="Normal 3 2 3 2 2 3 5 2 3" xfId="20670"/>
    <cellStyle name="Normal 3 2 3 2 2 3 5 2 3 2" xfId="49405"/>
    <cellStyle name="Normal 3 2 3 2 2 3 5 2 4" xfId="35081"/>
    <cellStyle name="Normal 3 2 3 2 2 3 5 3" xfId="9868"/>
    <cellStyle name="Normal 3 2 3 2 2 3 5 3 2" xfId="24251"/>
    <cellStyle name="Normal 3 2 3 2 2 3 5 3 2 2" xfId="52986"/>
    <cellStyle name="Normal 3 2 3 2 2 3 5 3 3" xfId="38662"/>
    <cellStyle name="Normal 3 2 3 2 2 3 5 4" xfId="17088"/>
    <cellStyle name="Normal 3 2 3 2 2 3 5 4 2" xfId="45824"/>
    <cellStyle name="Normal 3 2 3 2 2 3 5 5" xfId="31500"/>
    <cellStyle name="Normal 3 2 3 2 2 3 6" xfId="4398"/>
    <cellStyle name="Normal 3 2 3 2 2 3 6 2" xfId="11665"/>
    <cellStyle name="Normal 3 2 3 2 2 3 6 2 2" xfId="26043"/>
    <cellStyle name="Normal 3 2 3 2 2 3 6 2 2 2" xfId="54777"/>
    <cellStyle name="Normal 3 2 3 2 2 3 6 2 3" xfId="40453"/>
    <cellStyle name="Normal 3 2 3 2 2 3 6 3" xfId="18880"/>
    <cellStyle name="Normal 3 2 3 2 2 3 6 3 2" xfId="47615"/>
    <cellStyle name="Normal 3 2 3 2 2 3 6 4" xfId="33291"/>
    <cellStyle name="Normal 3 2 3 2 2 3 7" xfId="8069"/>
    <cellStyle name="Normal 3 2 3 2 2 3 7 2" xfId="22461"/>
    <cellStyle name="Normal 3 2 3 2 2 3 7 2 2" xfId="51196"/>
    <cellStyle name="Normal 3 2 3 2 2 3 7 3" xfId="36872"/>
    <cellStyle name="Normal 3 2 3 2 2 3 8" xfId="15298"/>
    <cellStyle name="Normal 3 2 3 2 2 3 8 2" xfId="44034"/>
    <cellStyle name="Normal 3 2 3 2 2 3 9" xfId="29710"/>
    <cellStyle name="Normal 3 2 3 2 2 4" xfId="765"/>
    <cellStyle name="Normal 3 2 3 2 2 4 2" xfId="1215"/>
    <cellStyle name="Normal 3 2 3 2 2 4 2 2" xfId="2198"/>
    <cellStyle name="Normal 3 2 3 2 2 4 2 2 2" xfId="3990"/>
    <cellStyle name="Normal 3 2 3 2 2 4 2 2 2 2" xfId="7649"/>
    <cellStyle name="Normal 3 2 3 2 2 4 2 2 2 2 2" xfId="14909"/>
    <cellStyle name="Normal 3 2 3 2 2 4 2 2 2 2 2 2" xfId="29287"/>
    <cellStyle name="Normal 3 2 3 2 2 4 2 2 2 2 2 2 2" xfId="58021"/>
    <cellStyle name="Normal 3 2 3 2 2 4 2 2 2 2 2 3" xfId="43697"/>
    <cellStyle name="Normal 3 2 3 2 2 4 2 2 2 2 3" xfId="22124"/>
    <cellStyle name="Normal 3 2 3 2 2 4 2 2 2 2 3 2" xfId="50859"/>
    <cellStyle name="Normal 3 2 3 2 2 4 2 2 2 2 4" xfId="36535"/>
    <cellStyle name="Normal 3 2 3 2 2 4 2 2 2 3" xfId="11322"/>
    <cellStyle name="Normal 3 2 3 2 2 4 2 2 2 3 2" xfId="25705"/>
    <cellStyle name="Normal 3 2 3 2 2 4 2 2 2 3 2 2" xfId="54440"/>
    <cellStyle name="Normal 3 2 3 2 2 4 2 2 2 3 3" xfId="40116"/>
    <cellStyle name="Normal 3 2 3 2 2 4 2 2 2 4" xfId="18542"/>
    <cellStyle name="Normal 3 2 3 2 2 4 2 2 2 4 2" xfId="47278"/>
    <cellStyle name="Normal 3 2 3 2 2 4 2 2 2 5" xfId="32954"/>
    <cellStyle name="Normal 3 2 3 2 2 4 2 2 3" xfId="5859"/>
    <cellStyle name="Normal 3 2 3 2 2 4 2 2 3 2" xfId="13119"/>
    <cellStyle name="Normal 3 2 3 2 2 4 2 2 3 2 2" xfId="27497"/>
    <cellStyle name="Normal 3 2 3 2 2 4 2 2 3 2 2 2" xfId="56231"/>
    <cellStyle name="Normal 3 2 3 2 2 4 2 2 3 2 3" xfId="41907"/>
    <cellStyle name="Normal 3 2 3 2 2 4 2 2 3 3" xfId="20334"/>
    <cellStyle name="Normal 3 2 3 2 2 4 2 2 3 3 2" xfId="49069"/>
    <cellStyle name="Normal 3 2 3 2 2 4 2 2 3 4" xfId="34745"/>
    <cellStyle name="Normal 3 2 3 2 2 4 2 2 4" xfId="9532"/>
    <cellStyle name="Normal 3 2 3 2 2 4 2 2 4 2" xfId="23915"/>
    <cellStyle name="Normal 3 2 3 2 2 4 2 2 4 2 2" xfId="52650"/>
    <cellStyle name="Normal 3 2 3 2 2 4 2 2 4 3" xfId="38326"/>
    <cellStyle name="Normal 3 2 3 2 2 4 2 2 5" xfId="16752"/>
    <cellStyle name="Normal 3 2 3 2 2 4 2 2 5 2" xfId="45488"/>
    <cellStyle name="Normal 3 2 3 2 2 4 2 2 6" xfId="31164"/>
    <cellStyle name="Normal 3 2 3 2 2 4 2 3" xfId="3094"/>
    <cellStyle name="Normal 3 2 3 2 2 4 2 3 2" xfId="6754"/>
    <cellStyle name="Normal 3 2 3 2 2 4 2 3 2 2" xfId="14014"/>
    <cellStyle name="Normal 3 2 3 2 2 4 2 3 2 2 2" xfId="28392"/>
    <cellStyle name="Normal 3 2 3 2 2 4 2 3 2 2 2 2" xfId="57126"/>
    <cellStyle name="Normal 3 2 3 2 2 4 2 3 2 2 3" xfId="42802"/>
    <cellStyle name="Normal 3 2 3 2 2 4 2 3 2 3" xfId="21229"/>
    <cellStyle name="Normal 3 2 3 2 2 4 2 3 2 3 2" xfId="49964"/>
    <cellStyle name="Normal 3 2 3 2 2 4 2 3 2 4" xfId="35640"/>
    <cellStyle name="Normal 3 2 3 2 2 4 2 3 3" xfId="10427"/>
    <cellStyle name="Normal 3 2 3 2 2 4 2 3 3 2" xfId="24810"/>
    <cellStyle name="Normal 3 2 3 2 2 4 2 3 3 2 2" xfId="53545"/>
    <cellStyle name="Normal 3 2 3 2 2 4 2 3 3 3" xfId="39221"/>
    <cellStyle name="Normal 3 2 3 2 2 4 2 3 4" xfId="17647"/>
    <cellStyle name="Normal 3 2 3 2 2 4 2 3 4 2" xfId="46383"/>
    <cellStyle name="Normal 3 2 3 2 2 4 2 3 5" xfId="32059"/>
    <cellStyle name="Normal 3 2 3 2 2 4 2 4" xfId="4959"/>
    <cellStyle name="Normal 3 2 3 2 2 4 2 4 2" xfId="12224"/>
    <cellStyle name="Normal 3 2 3 2 2 4 2 4 2 2" xfId="26602"/>
    <cellStyle name="Normal 3 2 3 2 2 4 2 4 2 2 2" xfId="55336"/>
    <cellStyle name="Normal 3 2 3 2 2 4 2 4 2 3" xfId="41012"/>
    <cellStyle name="Normal 3 2 3 2 2 4 2 4 3" xfId="19439"/>
    <cellStyle name="Normal 3 2 3 2 2 4 2 4 3 2" xfId="48174"/>
    <cellStyle name="Normal 3 2 3 2 2 4 2 4 4" xfId="33850"/>
    <cellStyle name="Normal 3 2 3 2 2 4 2 5" xfId="8631"/>
    <cellStyle name="Normal 3 2 3 2 2 4 2 5 2" xfId="23020"/>
    <cellStyle name="Normal 3 2 3 2 2 4 2 5 2 2" xfId="51755"/>
    <cellStyle name="Normal 3 2 3 2 2 4 2 5 3" xfId="37431"/>
    <cellStyle name="Normal 3 2 3 2 2 4 2 6" xfId="15857"/>
    <cellStyle name="Normal 3 2 3 2 2 4 2 6 2" xfId="44593"/>
    <cellStyle name="Normal 3 2 3 2 2 4 2 7" xfId="30269"/>
    <cellStyle name="Normal 3 2 3 2 2 4 3" xfId="1751"/>
    <cellStyle name="Normal 3 2 3 2 2 4 3 2" xfId="3543"/>
    <cellStyle name="Normal 3 2 3 2 2 4 3 2 2" xfId="7202"/>
    <cellStyle name="Normal 3 2 3 2 2 4 3 2 2 2" xfId="14462"/>
    <cellStyle name="Normal 3 2 3 2 2 4 3 2 2 2 2" xfId="28840"/>
    <cellStyle name="Normal 3 2 3 2 2 4 3 2 2 2 2 2" xfId="57574"/>
    <cellStyle name="Normal 3 2 3 2 2 4 3 2 2 2 3" xfId="43250"/>
    <cellStyle name="Normal 3 2 3 2 2 4 3 2 2 3" xfId="21677"/>
    <cellStyle name="Normal 3 2 3 2 2 4 3 2 2 3 2" xfId="50412"/>
    <cellStyle name="Normal 3 2 3 2 2 4 3 2 2 4" xfId="36088"/>
    <cellStyle name="Normal 3 2 3 2 2 4 3 2 3" xfId="10875"/>
    <cellStyle name="Normal 3 2 3 2 2 4 3 2 3 2" xfId="25258"/>
    <cellStyle name="Normal 3 2 3 2 2 4 3 2 3 2 2" xfId="53993"/>
    <cellStyle name="Normal 3 2 3 2 2 4 3 2 3 3" xfId="39669"/>
    <cellStyle name="Normal 3 2 3 2 2 4 3 2 4" xfId="18095"/>
    <cellStyle name="Normal 3 2 3 2 2 4 3 2 4 2" xfId="46831"/>
    <cellStyle name="Normal 3 2 3 2 2 4 3 2 5" xfId="32507"/>
    <cellStyle name="Normal 3 2 3 2 2 4 3 3" xfId="5412"/>
    <cellStyle name="Normal 3 2 3 2 2 4 3 3 2" xfId="12672"/>
    <cellStyle name="Normal 3 2 3 2 2 4 3 3 2 2" xfId="27050"/>
    <cellStyle name="Normal 3 2 3 2 2 4 3 3 2 2 2" xfId="55784"/>
    <cellStyle name="Normal 3 2 3 2 2 4 3 3 2 3" xfId="41460"/>
    <cellStyle name="Normal 3 2 3 2 2 4 3 3 3" xfId="19887"/>
    <cellStyle name="Normal 3 2 3 2 2 4 3 3 3 2" xfId="48622"/>
    <cellStyle name="Normal 3 2 3 2 2 4 3 3 4" xfId="34298"/>
    <cellStyle name="Normal 3 2 3 2 2 4 3 4" xfId="9085"/>
    <cellStyle name="Normal 3 2 3 2 2 4 3 4 2" xfId="23468"/>
    <cellStyle name="Normal 3 2 3 2 2 4 3 4 2 2" xfId="52203"/>
    <cellStyle name="Normal 3 2 3 2 2 4 3 4 3" xfId="37879"/>
    <cellStyle name="Normal 3 2 3 2 2 4 3 5" xfId="16305"/>
    <cellStyle name="Normal 3 2 3 2 2 4 3 5 2" xfId="45041"/>
    <cellStyle name="Normal 3 2 3 2 2 4 3 6" xfId="30717"/>
    <cellStyle name="Normal 3 2 3 2 2 4 4" xfId="2647"/>
    <cellStyle name="Normal 3 2 3 2 2 4 4 2" xfId="6307"/>
    <cellStyle name="Normal 3 2 3 2 2 4 4 2 2" xfId="13567"/>
    <cellStyle name="Normal 3 2 3 2 2 4 4 2 2 2" xfId="27945"/>
    <cellStyle name="Normal 3 2 3 2 2 4 4 2 2 2 2" xfId="56679"/>
    <cellStyle name="Normal 3 2 3 2 2 4 4 2 2 3" xfId="42355"/>
    <cellStyle name="Normal 3 2 3 2 2 4 4 2 3" xfId="20782"/>
    <cellStyle name="Normal 3 2 3 2 2 4 4 2 3 2" xfId="49517"/>
    <cellStyle name="Normal 3 2 3 2 2 4 4 2 4" xfId="35193"/>
    <cellStyle name="Normal 3 2 3 2 2 4 4 3" xfId="9980"/>
    <cellStyle name="Normal 3 2 3 2 2 4 4 3 2" xfId="24363"/>
    <cellStyle name="Normal 3 2 3 2 2 4 4 3 2 2" xfId="53098"/>
    <cellStyle name="Normal 3 2 3 2 2 4 4 3 3" xfId="38774"/>
    <cellStyle name="Normal 3 2 3 2 2 4 4 4" xfId="17200"/>
    <cellStyle name="Normal 3 2 3 2 2 4 4 4 2" xfId="45936"/>
    <cellStyle name="Normal 3 2 3 2 2 4 4 5" xfId="31612"/>
    <cellStyle name="Normal 3 2 3 2 2 4 5" xfId="4511"/>
    <cellStyle name="Normal 3 2 3 2 2 4 5 2" xfId="11777"/>
    <cellStyle name="Normal 3 2 3 2 2 4 5 2 2" xfId="26155"/>
    <cellStyle name="Normal 3 2 3 2 2 4 5 2 2 2" xfId="54889"/>
    <cellStyle name="Normal 3 2 3 2 2 4 5 2 3" xfId="40565"/>
    <cellStyle name="Normal 3 2 3 2 2 4 5 3" xfId="18992"/>
    <cellStyle name="Normal 3 2 3 2 2 4 5 3 2" xfId="47727"/>
    <cellStyle name="Normal 3 2 3 2 2 4 5 4" xfId="33403"/>
    <cellStyle name="Normal 3 2 3 2 2 4 6" xfId="8184"/>
    <cellStyle name="Normal 3 2 3 2 2 4 6 2" xfId="22573"/>
    <cellStyle name="Normal 3 2 3 2 2 4 6 2 2" xfId="51308"/>
    <cellStyle name="Normal 3 2 3 2 2 4 6 3" xfId="36984"/>
    <cellStyle name="Normal 3 2 3 2 2 4 7" xfId="15410"/>
    <cellStyle name="Normal 3 2 3 2 2 4 7 2" xfId="44146"/>
    <cellStyle name="Normal 3 2 3 2 2 4 8" xfId="29822"/>
    <cellStyle name="Normal 3 2 3 2 2 5" xfId="991"/>
    <cellStyle name="Normal 3 2 3 2 2 5 2" xfId="1974"/>
    <cellStyle name="Normal 3 2 3 2 2 5 2 2" xfId="3766"/>
    <cellStyle name="Normal 3 2 3 2 2 5 2 2 2" xfId="7425"/>
    <cellStyle name="Normal 3 2 3 2 2 5 2 2 2 2" xfId="14685"/>
    <cellStyle name="Normal 3 2 3 2 2 5 2 2 2 2 2" xfId="29063"/>
    <cellStyle name="Normal 3 2 3 2 2 5 2 2 2 2 2 2" xfId="57797"/>
    <cellStyle name="Normal 3 2 3 2 2 5 2 2 2 2 3" xfId="43473"/>
    <cellStyle name="Normal 3 2 3 2 2 5 2 2 2 3" xfId="21900"/>
    <cellStyle name="Normal 3 2 3 2 2 5 2 2 2 3 2" xfId="50635"/>
    <cellStyle name="Normal 3 2 3 2 2 5 2 2 2 4" xfId="36311"/>
    <cellStyle name="Normal 3 2 3 2 2 5 2 2 3" xfId="11098"/>
    <cellStyle name="Normal 3 2 3 2 2 5 2 2 3 2" xfId="25481"/>
    <cellStyle name="Normal 3 2 3 2 2 5 2 2 3 2 2" xfId="54216"/>
    <cellStyle name="Normal 3 2 3 2 2 5 2 2 3 3" xfId="39892"/>
    <cellStyle name="Normal 3 2 3 2 2 5 2 2 4" xfId="18318"/>
    <cellStyle name="Normal 3 2 3 2 2 5 2 2 4 2" xfId="47054"/>
    <cellStyle name="Normal 3 2 3 2 2 5 2 2 5" xfId="32730"/>
    <cellStyle name="Normal 3 2 3 2 2 5 2 3" xfId="5635"/>
    <cellStyle name="Normal 3 2 3 2 2 5 2 3 2" xfId="12895"/>
    <cellStyle name="Normal 3 2 3 2 2 5 2 3 2 2" xfId="27273"/>
    <cellStyle name="Normal 3 2 3 2 2 5 2 3 2 2 2" xfId="56007"/>
    <cellStyle name="Normal 3 2 3 2 2 5 2 3 2 3" xfId="41683"/>
    <cellStyle name="Normal 3 2 3 2 2 5 2 3 3" xfId="20110"/>
    <cellStyle name="Normal 3 2 3 2 2 5 2 3 3 2" xfId="48845"/>
    <cellStyle name="Normal 3 2 3 2 2 5 2 3 4" xfId="34521"/>
    <cellStyle name="Normal 3 2 3 2 2 5 2 4" xfId="9308"/>
    <cellStyle name="Normal 3 2 3 2 2 5 2 4 2" xfId="23691"/>
    <cellStyle name="Normal 3 2 3 2 2 5 2 4 2 2" xfId="52426"/>
    <cellStyle name="Normal 3 2 3 2 2 5 2 4 3" xfId="38102"/>
    <cellStyle name="Normal 3 2 3 2 2 5 2 5" xfId="16528"/>
    <cellStyle name="Normal 3 2 3 2 2 5 2 5 2" xfId="45264"/>
    <cellStyle name="Normal 3 2 3 2 2 5 2 6" xfId="30940"/>
    <cellStyle name="Normal 3 2 3 2 2 5 3" xfId="2870"/>
    <cellStyle name="Normal 3 2 3 2 2 5 3 2" xfId="6530"/>
    <cellStyle name="Normal 3 2 3 2 2 5 3 2 2" xfId="13790"/>
    <cellStyle name="Normal 3 2 3 2 2 5 3 2 2 2" xfId="28168"/>
    <cellStyle name="Normal 3 2 3 2 2 5 3 2 2 2 2" xfId="56902"/>
    <cellStyle name="Normal 3 2 3 2 2 5 3 2 2 3" xfId="42578"/>
    <cellStyle name="Normal 3 2 3 2 2 5 3 2 3" xfId="21005"/>
    <cellStyle name="Normal 3 2 3 2 2 5 3 2 3 2" xfId="49740"/>
    <cellStyle name="Normal 3 2 3 2 2 5 3 2 4" xfId="35416"/>
    <cellStyle name="Normal 3 2 3 2 2 5 3 3" xfId="10203"/>
    <cellStyle name="Normal 3 2 3 2 2 5 3 3 2" xfId="24586"/>
    <cellStyle name="Normal 3 2 3 2 2 5 3 3 2 2" xfId="53321"/>
    <cellStyle name="Normal 3 2 3 2 2 5 3 3 3" xfId="38997"/>
    <cellStyle name="Normal 3 2 3 2 2 5 3 4" xfId="17423"/>
    <cellStyle name="Normal 3 2 3 2 2 5 3 4 2" xfId="46159"/>
    <cellStyle name="Normal 3 2 3 2 2 5 3 5" xfId="31835"/>
    <cellStyle name="Normal 3 2 3 2 2 5 4" xfId="4735"/>
    <cellStyle name="Normal 3 2 3 2 2 5 4 2" xfId="12000"/>
    <cellStyle name="Normal 3 2 3 2 2 5 4 2 2" xfId="26378"/>
    <cellStyle name="Normal 3 2 3 2 2 5 4 2 2 2" xfId="55112"/>
    <cellStyle name="Normal 3 2 3 2 2 5 4 2 3" xfId="40788"/>
    <cellStyle name="Normal 3 2 3 2 2 5 4 3" xfId="19215"/>
    <cellStyle name="Normal 3 2 3 2 2 5 4 3 2" xfId="47950"/>
    <cellStyle name="Normal 3 2 3 2 2 5 4 4" xfId="33626"/>
    <cellStyle name="Normal 3 2 3 2 2 5 5" xfId="8407"/>
    <cellStyle name="Normal 3 2 3 2 2 5 5 2" xfId="22796"/>
    <cellStyle name="Normal 3 2 3 2 2 5 5 2 2" xfId="51531"/>
    <cellStyle name="Normal 3 2 3 2 2 5 5 3" xfId="37207"/>
    <cellStyle name="Normal 3 2 3 2 2 5 6" xfId="15633"/>
    <cellStyle name="Normal 3 2 3 2 2 5 6 2" xfId="44369"/>
    <cellStyle name="Normal 3 2 3 2 2 5 7" xfId="30045"/>
    <cellStyle name="Normal 3 2 3 2 2 6" xfId="1510"/>
    <cellStyle name="Normal 3 2 3 2 2 6 2" xfId="3319"/>
    <cellStyle name="Normal 3 2 3 2 2 6 2 2" xfId="6978"/>
    <cellStyle name="Normal 3 2 3 2 2 6 2 2 2" xfId="14238"/>
    <cellStyle name="Normal 3 2 3 2 2 6 2 2 2 2" xfId="28616"/>
    <cellStyle name="Normal 3 2 3 2 2 6 2 2 2 2 2" xfId="57350"/>
    <cellStyle name="Normal 3 2 3 2 2 6 2 2 2 3" xfId="43026"/>
    <cellStyle name="Normal 3 2 3 2 2 6 2 2 3" xfId="21453"/>
    <cellStyle name="Normal 3 2 3 2 2 6 2 2 3 2" xfId="50188"/>
    <cellStyle name="Normal 3 2 3 2 2 6 2 2 4" xfId="35864"/>
    <cellStyle name="Normal 3 2 3 2 2 6 2 3" xfId="10651"/>
    <cellStyle name="Normal 3 2 3 2 2 6 2 3 2" xfId="25034"/>
    <cellStyle name="Normal 3 2 3 2 2 6 2 3 2 2" xfId="53769"/>
    <cellStyle name="Normal 3 2 3 2 2 6 2 3 3" xfId="39445"/>
    <cellStyle name="Normal 3 2 3 2 2 6 2 4" xfId="17871"/>
    <cellStyle name="Normal 3 2 3 2 2 6 2 4 2" xfId="46607"/>
    <cellStyle name="Normal 3 2 3 2 2 6 2 5" xfId="32283"/>
    <cellStyle name="Normal 3 2 3 2 2 6 3" xfId="5187"/>
    <cellStyle name="Normal 3 2 3 2 2 6 3 2" xfId="12448"/>
    <cellStyle name="Normal 3 2 3 2 2 6 3 2 2" xfId="26826"/>
    <cellStyle name="Normal 3 2 3 2 2 6 3 2 2 2" xfId="55560"/>
    <cellStyle name="Normal 3 2 3 2 2 6 3 2 3" xfId="41236"/>
    <cellStyle name="Normal 3 2 3 2 2 6 3 3" xfId="19663"/>
    <cellStyle name="Normal 3 2 3 2 2 6 3 3 2" xfId="48398"/>
    <cellStyle name="Normal 3 2 3 2 2 6 3 4" xfId="34074"/>
    <cellStyle name="Normal 3 2 3 2 2 6 4" xfId="8861"/>
    <cellStyle name="Normal 3 2 3 2 2 6 4 2" xfId="23244"/>
    <cellStyle name="Normal 3 2 3 2 2 6 4 2 2" xfId="51979"/>
    <cellStyle name="Normal 3 2 3 2 2 6 4 3" xfId="37655"/>
    <cellStyle name="Normal 3 2 3 2 2 6 5" xfId="16081"/>
    <cellStyle name="Normal 3 2 3 2 2 6 5 2" xfId="44817"/>
    <cellStyle name="Normal 3 2 3 2 2 6 6" xfId="30493"/>
    <cellStyle name="Normal 3 2 3 2 2 7" xfId="2423"/>
    <cellStyle name="Normal 3 2 3 2 2 7 2" xfId="6083"/>
    <cellStyle name="Normal 3 2 3 2 2 7 2 2" xfId="13343"/>
    <cellStyle name="Normal 3 2 3 2 2 7 2 2 2" xfId="27721"/>
    <cellStyle name="Normal 3 2 3 2 2 7 2 2 2 2" xfId="56455"/>
    <cellStyle name="Normal 3 2 3 2 2 7 2 2 3" xfId="42131"/>
    <cellStyle name="Normal 3 2 3 2 2 7 2 3" xfId="20558"/>
    <cellStyle name="Normal 3 2 3 2 2 7 2 3 2" xfId="49293"/>
    <cellStyle name="Normal 3 2 3 2 2 7 2 4" xfId="34969"/>
    <cellStyle name="Normal 3 2 3 2 2 7 3" xfId="9756"/>
    <cellStyle name="Normal 3 2 3 2 2 7 3 2" xfId="24139"/>
    <cellStyle name="Normal 3 2 3 2 2 7 3 2 2" xfId="52874"/>
    <cellStyle name="Normal 3 2 3 2 2 7 3 3" xfId="38550"/>
    <cellStyle name="Normal 3 2 3 2 2 7 4" xfId="16976"/>
    <cellStyle name="Normal 3 2 3 2 2 7 4 2" xfId="45712"/>
    <cellStyle name="Normal 3 2 3 2 2 7 5" xfId="31388"/>
    <cellStyle name="Normal 3 2 3 2 2 8" xfId="4280"/>
    <cellStyle name="Normal 3 2 3 2 2 8 2" xfId="11552"/>
    <cellStyle name="Normal 3 2 3 2 2 8 2 2" xfId="25931"/>
    <cellStyle name="Normal 3 2 3 2 2 8 2 2 2" xfId="54665"/>
    <cellStyle name="Normal 3 2 3 2 2 8 2 3" xfId="40341"/>
    <cellStyle name="Normal 3 2 3 2 2 8 3" xfId="18768"/>
    <cellStyle name="Normal 3 2 3 2 2 8 3 2" xfId="47503"/>
    <cellStyle name="Normal 3 2 3 2 2 8 4" xfId="33179"/>
    <cellStyle name="Normal 3 2 3 2 2 9" xfId="7948"/>
    <cellStyle name="Normal 3 2 3 2 2 9 2" xfId="22349"/>
    <cellStyle name="Normal 3 2 3 2 2 9 2 2" xfId="51084"/>
    <cellStyle name="Normal 3 2 3 2 2 9 3" xfId="36760"/>
    <cellStyle name="Normal 3 2 3 2 3" xfId="436"/>
    <cellStyle name="Normal 3 2 3 2 3 10" xfId="29626"/>
    <cellStyle name="Normal 3 2 3 2 3 2" xfId="636"/>
    <cellStyle name="Normal 3 2 3 2 3 2 2" xfId="908"/>
    <cellStyle name="Normal 3 2 3 2 3 2 2 2" xfId="1355"/>
    <cellStyle name="Normal 3 2 3 2 3 2 2 2 2" xfId="2338"/>
    <cellStyle name="Normal 3 2 3 2 3 2 2 2 2 2" xfId="4130"/>
    <cellStyle name="Normal 3 2 3 2 3 2 2 2 2 2 2" xfId="7789"/>
    <cellStyle name="Normal 3 2 3 2 3 2 2 2 2 2 2 2" xfId="15049"/>
    <cellStyle name="Normal 3 2 3 2 3 2 2 2 2 2 2 2 2" xfId="29427"/>
    <cellStyle name="Normal 3 2 3 2 3 2 2 2 2 2 2 2 2 2" xfId="58161"/>
    <cellStyle name="Normal 3 2 3 2 3 2 2 2 2 2 2 2 3" xfId="43837"/>
    <cellStyle name="Normal 3 2 3 2 3 2 2 2 2 2 2 3" xfId="22264"/>
    <cellStyle name="Normal 3 2 3 2 3 2 2 2 2 2 2 3 2" xfId="50999"/>
    <cellStyle name="Normal 3 2 3 2 3 2 2 2 2 2 2 4" xfId="36675"/>
    <cellStyle name="Normal 3 2 3 2 3 2 2 2 2 2 3" xfId="11462"/>
    <cellStyle name="Normal 3 2 3 2 3 2 2 2 2 2 3 2" xfId="25845"/>
    <cellStyle name="Normal 3 2 3 2 3 2 2 2 2 2 3 2 2" xfId="54580"/>
    <cellStyle name="Normal 3 2 3 2 3 2 2 2 2 2 3 3" xfId="40256"/>
    <cellStyle name="Normal 3 2 3 2 3 2 2 2 2 2 4" xfId="18682"/>
    <cellStyle name="Normal 3 2 3 2 3 2 2 2 2 2 4 2" xfId="47418"/>
    <cellStyle name="Normal 3 2 3 2 3 2 2 2 2 2 5" xfId="33094"/>
    <cellStyle name="Normal 3 2 3 2 3 2 2 2 2 3" xfId="5999"/>
    <cellStyle name="Normal 3 2 3 2 3 2 2 2 2 3 2" xfId="13259"/>
    <cellStyle name="Normal 3 2 3 2 3 2 2 2 2 3 2 2" xfId="27637"/>
    <cellStyle name="Normal 3 2 3 2 3 2 2 2 2 3 2 2 2" xfId="56371"/>
    <cellStyle name="Normal 3 2 3 2 3 2 2 2 2 3 2 3" xfId="42047"/>
    <cellStyle name="Normal 3 2 3 2 3 2 2 2 2 3 3" xfId="20474"/>
    <cellStyle name="Normal 3 2 3 2 3 2 2 2 2 3 3 2" xfId="49209"/>
    <cellStyle name="Normal 3 2 3 2 3 2 2 2 2 3 4" xfId="34885"/>
    <cellStyle name="Normal 3 2 3 2 3 2 2 2 2 4" xfId="9672"/>
    <cellStyle name="Normal 3 2 3 2 3 2 2 2 2 4 2" xfId="24055"/>
    <cellStyle name="Normal 3 2 3 2 3 2 2 2 2 4 2 2" xfId="52790"/>
    <cellStyle name="Normal 3 2 3 2 3 2 2 2 2 4 3" xfId="38466"/>
    <cellStyle name="Normal 3 2 3 2 3 2 2 2 2 5" xfId="16892"/>
    <cellStyle name="Normal 3 2 3 2 3 2 2 2 2 5 2" xfId="45628"/>
    <cellStyle name="Normal 3 2 3 2 3 2 2 2 2 6" xfId="31304"/>
    <cellStyle name="Normal 3 2 3 2 3 2 2 2 3" xfId="3234"/>
    <cellStyle name="Normal 3 2 3 2 3 2 2 2 3 2" xfId="6894"/>
    <cellStyle name="Normal 3 2 3 2 3 2 2 2 3 2 2" xfId="14154"/>
    <cellStyle name="Normal 3 2 3 2 3 2 2 2 3 2 2 2" xfId="28532"/>
    <cellStyle name="Normal 3 2 3 2 3 2 2 2 3 2 2 2 2" xfId="57266"/>
    <cellStyle name="Normal 3 2 3 2 3 2 2 2 3 2 2 3" xfId="42942"/>
    <cellStyle name="Normal 3 2 3 2 3 2 2 2 3 2 3" xfId="21369"/>
    <cellStyle name="Normal 3 2 3 2 3 2 2 2 3 2 3 2" xfId="50104"/>
    <cellStyle name="Normal 3 2 3 2 3 2 2 2 3 2 4" xfId="35780"/>
    <cellStyle name="Normal 3 2 3 2 3 2 2 2 3 3" xfId="10567"/>
    <cellStyle name="Normal 3 2 3 2 3 2 2 2 3 3 2" xfId="24950"/>
    <cellStyle name="Normal 3 2 3 2 3 2 2 2 3 3 2 2" xfId="53685"/>
    <cellStyle name="Normal 3 2 3 2 3 2 2 2 3 3 3" xfId="39361"/>
    <cellStyle name="Normal 3 2 3 2 3 2 2 2 3 4" xfId="17787"/>
    <cellStyle name="Normal 3 2 3 2 3 2 2 2 3 4 2" xfId="46523"/>
    <cellStyle name="Normal 3 2 3 2 3 2 2 2 3 5" xfId="32199"/>
    <cellStyle name="Normal 3 2 3 2 3 2 2 2 4" xfId="5099"/>
    <cellStyle name="Normal 3 2 3 2 3 2 2 2 4 2" xfId="12364"/>
    <cellStyle name="Normal 3 2 3 2 3 2 2 2 4 2 2" xfId="26742"/>
    <cellStyle name="Normal 3 2 3 2 3 2 2 2 4 2 2 2" xfId="55476"/>
    <cellStyle name="Normal 3 2 3 2 3 2 2 2 4 2 3" xfId="41152"/>
    <cellStyle name="Normal 3 2 3 2 3 2 2 2 4 3" xfId="19579"/>
    <cellStyle name="Normal 3 2 3 2 3 2 2 2 4 3 2" xfId="48314"/>
    <cellStyle name="Normal 3 2 3 2 3 2 2 2 4 4" xfId="33990"/>
    <cellStyle name="Normal 3 2 3 2 3 2 2 2 5" xfId="8771"/>
    <cellStyle name="Normal 3 2 3 2 3 2 2 2 5 2" xfId="23160"/>
    <cellStyle name="Normal 3 2 3 2 3 2 2 2 5 2 2" xfId="51895"/>
    <cellStyle name="Normal 3 2 3 2 3 2 2 2 5 3" xfId="37571"/>
    <cellStyle name="Normal 3 2 3 2 3 2 2 2 6" xfId="15997"/>
    <cellStyle name="Normal 3 2 3 2 3 2 2 2 6 2" xfId="44733"/>
    <cellStyle name="Normal 3 2 3 2 3 2 2 2 7" xfId="30409"/>
    <cellStyle name="Normal 3 2 3 2 3 2 2 3" xfId="1891"/>
    <cellStyle name="Normal 3 2 3 2 3 2 2 3 2" xfId="3683"/>
    <cellStyle name="Normal 3 2 3 2 3 2 2 3 2 2" xfId="7342"/>
    <cellStyle name="Normal 3 2 3 2 3 2 2 3 2 2 2" xfId="14602"/>
    <cellStyle name="Normal 3 2 3 2 3 2 2 3 2 2 2 2" xfId="28980"/>
    <cellStyle name="Normal 3 2 3 2 3 2 2 3 2 2 2 2 2" xfId="57714"/>
    <cellStyle name="Normal 3 2 3 2 3 2 2 3 2 2 2 3" xfId="43390"/>
    <cellStyle name="Normal 3 2 3 2 3 2 2 3 2 2 3" xfId="21817"/>
    <cellStyle name="Normal 3 2 3 2 3 2 2 3 2 2 3 2" xfId="50552"/>
    <cellStyle name="Normal 3 2 3 2 3 2 2 3 2 2 4" xfId="36228"/>
    <cellStyle name="Normal 3 2 3 2 3 2 2 3 2 3" xfId="11015"/>
    <cellStyle name="Normal 3 2 3 2 3 2 2 3 2 3 2" xfId="25398"/>
    <cellStyle name="Normal 3 2 3 2 3 2 2 3 2 3 2 2" xfId="54133"/>
    <cellStyle name="Normal 3 2 3 2 3 2 2 3 2 3 3" xfId="39809"/>
    <cellStyle name="Normal 3 2 3 2 3 2 2 3 2 4" xfId="18235"/>
    <cellStyle name="Normal 3 2 3 2 3 2 2 3 2 4 2" xfId="46971"/>
    <cellStyle name="Normal 3 2 3 2 3 2 2 3 2 5" xfId="32647"/>
    <cellStyle name="Normal 3 2 3 2 3 2 2 3 3" xfId="5552"/>
    <cellStyle name="Normal 3 2 3 2 3 2 2 3 3 2" xfId="12812"/>
    <cellStyle name="Normal 3 2 3 2 3 2 2 3 3 2 2" xfId="27190"/>
    <cellStyle name="Normal 3 2 3 2 3 2 2 3 3 2 2 2" xfId="55924"/>
    <cellStyle name="Normal 3 2 3 2 3 2 2 3 3 2 3" xfId="41600"/>
    <cellStyle name="Normal 3 2 3 2 3 2 2 3 3 3" xfId="20027"/>
    <cellStyle name="Normal 3 2 3 2 3 2 2 3 3 3 2" xfId="48762"/>
    <cellStyle name="Normal 3 2 3 2 3 2 2 3 3 4" xfId="34438"/>
    <cellStyle name="Normal 3 2 3 2 3 2 2 3 4" xfId="9225"/>
    <cellStyle name="Normal 3 2 3 2 3 2 2 3 4 2" xfId="23608"/>
    <cellStyle name="Normal 3 2 3 2 3 2 2 3 4 2 2" xfId="52343"/>
    <cellStyle name="Normal 3 2 3 2 3 2 2 3 4 3" xfId="38019"/>
    <cellStyle name="Normal 3 2 3 2 3 2 2 3 5" xfId="16445"/>
    <cellStyle name="Normal 3 2 3 2 3 2 2 3 5 2" xfId="45181"/>
    <cellStyle name="Normal 3 2 3 2 3 2 2 3 6" xfId="30857"/>
    <cellStyle name="Normal 3 2 3 2 3 2 2 4" xfId="2787"/>
    <cellStyle name="Normal 3 2 3 2 3 2 2 4 2" xfId="6447"/>
    <cellStyle name="Normal 3 2 3 2 3 2 2 4 2 2" xfId="13707"/>
    <cellStyle name="Normal 3 2 3 2 3 2 2 4 2 2 2" xfId="28085"/>
    <cellStyle name="Normal 3 2 3 2 3 2 2 4 2 2 2 2" xfId="56819"/>
    <cellStyle name="Normal 3 2 3 2 3 2 2 4 2 2 3" xfId="42495"/>
    <cellStyle name="Normal 3 2 3 2 3 2 2 4 2 3" xfId="20922"/>
    <cellStyle name="Normal 3 2 3 2 3 2 2 4 2 3 2" xfId="49657"/>
    <cellStyle name="Normal 3 2 3 2 3 2 2 4 2 4" xfId="35333"/>
    <cellStyle name="Normal 3 2 3 2 3 2 2 4 3" xfId="10120"/>
    <cellStyle name="Normal 3 2 3 2 3 2 2 4 3 2" xfId="24503"/>
    <cellStyle name="Normal 3 2 3 2 3 2 2 4 3 2 2" xfId="53238"/>
    <cellStyle name="Normal 3 2 3 2 3 2 2 4 3 3" xfId="38914"/>
    <cellStyle name="Normal 3 2 3 2 3 2 2 4 4" xfId="17340"/>
    <cellStyle name="Normal 3 2 3 2 3 2 2 4 4 2" xfId="46076"/>
    <cellStyle name="Normal 3 2 3 2 3 2 2 4 5" xfId="31752"/>
    <cellStyle name="Normal 3 2 3 2 3 2 2 5" xfId="4652"/>
    <cellStyle name="Normal 3 2 3 2 3 2 2 5 2" xfId="11917"/>
    <cellStyle name="Normal 3 2 3 2 3 2 2 5 2 2" xfId="26295"/>
    <cellStyle name="Normal 3 2 3 2 3 2 2 5 2 2 2" xfId="55029"/>
    <cellStyle name="Normal 3 2 3 2 3 2 2 5 2 3" xfId="40705"/>
    <cellStyle name="Normal 3 2 3 2 3 2 2 5 3" xfId="19132"/>
    <cellStyle name="Normal 3 2 3 2 3 2 2 5 3 2" xfId="47867"/>
    <cellStyle name="Normal 3 2 3 2 3 2 2 5 4" xfId="33543"/>
    <cellStyle name="Normal 3 2 3 2 3 2 2 6" xfId="8324"/>
    <cellStyle name="Normal 3 2 3 2 3 2 2 6 2" xfId="22713"/>
    <cellStyle name="Normal 3 2 3 2 3 2 2 6 2 2" xfId="51448"/>
    <cellStyle name="Normal 3 2 3 2 3 2 2 6 3" xfId="37124"/>
    <cellStyle name="Normal 3 2 3 2 3 2 2 7" xfId="15550"/>
    <cellStyle name="Normal 3 2 3 2 3 2 2 7 2" xfId="44286"/>
    <cellStyle name="Normal 3 2 3 2 3 2 2 8" xfId="29962"/>
    <cellStyle name="Normal 3 2 3 2 3 2 3" xfId="1131"/>
    <cellStyle name="Normal 3 2 3 2 3 2 3 2" xfId="2114"/>
    <cellStyle name="Normal 3 2 3 2 3 2 3 2 2" xfId="3906"/>
    <cellStyle name="Normal 3 2 3 2 3 2 3 2 2 2" xfId="7565"/>
    <cellStyle name="Normal 3 2 3 2 3 2 3 2 2 2 2" xfId="14825"/>
    <cellStyle name="Normal 3 2 3 2 3 2 3 2 2 2 2 2" xfId="29203"/>
    <cellStyle name="Normal 3 2 3 2 3 2 3 2 2 2 2 2 2" xfId="57937"/>
    <cellStyle name="Normal 3 2 3 2 3 2 3 2 2 2 2 3" xfId="43613"/>
    <cellStyle name="Normal 3 2 3 2 3 2 3 2 2 2 3" xfId="22040"/>
    <cellStyle name="Normal 3 2 3 2 3 2 3 2 2 2 3 2" xfId="50775"/>
    <cellStyle name="Normal 3 2 3 2 3 2 3 2 2 2 4" xfId="36451"/>
    <cellStyle name="Normal 3 2 3 2 3 2 3 2 2 3" xfId="11238"/>
    <cellStyle name="Normal 3 2 3 2 3 2 3 2 2 3 2" xfId="25621"/>
    <cellStyle name="Normal 3 2 3 2 3 2 3 2 2 3 2 2" xfId="54356"/>
    <cellStyle name="Normal 3 2 3 2 3 2 3 2 2 3 3" xfId="40032"/>
    <cellStyle name="Normal 3 2 3 2 3 2 3 2 2 4" xfId="18458"/>
    <cellStyle name="Normal 3 2 3 2 3 2 3 2 2 4 2" xfId="47194"/>
    <cellStyle name="Normal 3 2 3 2 3 2 3 2 2 5" xfId="32870"/>
    <cellStyle name="Normal 3 2 3 2 3 2 3 2 3" xfId="5775"/>
    <cellStyle name="Normal 3 2 3 2 3 2 3 2 3 2" xfId="13035"/>
    <cellStyle name="Normal 3 2 3 2 3 2 3 2 3 2 2" xfId="27413"/>
    <cellStyle name="Normal 3 2 3 2 3 2 3 2 3 2 2 2" xfId="56147"/>
    <cellStyle name="Normal 3 2 3 2 3 2 3 2 3 2 3" xfId="41823"/>
    <cellStyle name="Normal 3 2 3 2 3 2 3 2 3 3" xfId="20250"/>
    <cellStyle name="Normal 3 2 3 2 3 2 3 2 3 3 2" xfId="48985"/>
    <cellStyle name="Normal 3 2 3 2 3 2 3 2 3 4" xfId="34661"/>
    <cellStyle name="Normal 3 2 3 2 3 2 3 2 4" xfId="9448"/>
    <cellStyle name="Normal 3 2 3 2 3 2 3 2 4 2" xfId="23831"/>
    <cellStyle name="Normal 3 2 3 2 3 2 3 2 4 2 2" xfId="52566"/>
    <cellStyle name="Normal 3 2 3 2 3 2 3 2 4 3" xfId="38242"/>
    <cellStyle name="Normal 3 2 3 2 3 2 3 2 5" xfId="16668"/>
    <cellStyle name="Normal 3 2 3 2 3 2 3 2 5 2" xfId="45404"/>
    <cellStyle name="Normal 3 2 3 2 3 2 3 2 6" xfId="31080"/>
    <cellStyle name="Normal 3 2 3 2 3 2 3 3" xfId="3010"/>
    <cellStyle name="Normal 3 2 3 2 3 2 3 3 2" xfId="6670"/>
    <cellStyle name="Normal 3 2 3 2 3 2 3 3 2 2" xfId="13930"/>
    <cellStyle name="Normal 3 2 3 2 3 2 3 3 2 2 2" xfId="28308"/>
    <cellStyle name="Normal 3 2 3 2 3 2 3 3 2 2 2 2" xfId="57042"/>
    <cellStyle name="Normal 3 2 3 2 3 2 3 3 2 2 3" xfId="42718"/>
    <cellStyle name="Normal 3 2 3 2 3 2 3 3 2 3" xfId="21145"/>
    <cellStyle name="Normal 3 2 3 2 3 2 3 3 2 3 2" xfId="49880"/>
    <cellStyle name="Normal 3 2 3 2 3 2 3 3 2 4" xfId="35556"/>
    <cellStyle name="Normal 3 2 3 2 3 2 3 3 3" xfId="10343"/>
    <cellStyle name="Normal 3 2 3 2 3 2 3 3 3 2" xfId="24726"/>
    <cellStyle name="Normal 3 2 3 2 3 2 3 3 3 2 2" xfId="53461"/>
    <cellStyle name="Normal 3 2 3 2 3 2 3 3 3 3" xfId="39137"/>
    <cellStyle name="Normal 3 2 3 2 3 2 3 3 4" xfId="17563"/>
    <cellStyle name="Normal 3 2 3 2 3 2 3 3 4 2" xfId="46299"/>
    <cellStyle name="Normal 3 2 3 2 3 2 3 3 5" xfId="31975"/>
    <cellStyle name="Normal 3 2 3 2 3 2 3 4" xfId="4875"/>
    <cellStyle name="Normal 3 2 3 2 3 2 3 4 2" xfId="12140"/>
    <cellStyle name="Normal 3 2 3 2 3 2 3 4 2 2" xfId="26518"/>
    <cellStyle name="Normal 3 2 3 2 3 2 3 4 2 2 2" xfId="55252"/>
    <cellStyle name="Normal 3 2 3 2 3 2 3 4 2 3" xfId="40928"/>
    <cellStyle name="Normal 3 2 3 2 3 2 3 4 3" xfId="19355"/>
    <cellStyle name="Normal 3 2 3 2 3 2 3 4 3 2" xfId="48090"/>
    <cellStyle name="Normal 3 2 3 2 3 2 3 4 4" xfId="33766"/>
    <cellStyle name="Normal 3 2 3 2 3 2 3 5" xfId="8547"/>
    <cellStyle name="Normal 3 2 3 2 3 2 3 5 2" xfId="22936"/>
    <cellStyle name="Normal 3 2 3 2 3 2 3 5 2 2" xfId="51671"/>
    <cellStyle name="Normal 3 2 3 2 3 2 3 5 3" xfId="37347"/>
    <cellStyle name="Normal 3 2 3 2 3 2 3 6" xfId="15773"/>
    <cellStyle name="Normal 3 2 3 2 3 2 3 6 2" xfId="44509"/>
    <cellStyle name="Normal 3 2 3 2 3 2 3 7" xfId="30185"/>
    <cellStyle name="Normal 3 2 3 2 3 2 4" xfId="1663"/>
    <cellStyle name="Normal 3 2 3 2 3 2 4 2" xfId="3459"/>
    <cellStyle name="Normal 3 2 3 2 3 2 4 2 2" xfId="7118"/>
    <cellStyle name="Normal 3 2 3 2 3 2 4 2 2 2" xfId="14378"/>
    <cellStyle name="Normal 3 2 3 2 3 2 4 2 2 2 2" xfId="28756"/>
    <cellStyle name="Normal 3 2 3 2 3 2 4 2 2 2 2 2" xfId="57490"/>
    <cellStyle name="Normal 3 2 3 2 3 2 4 2 2 2 3" xfId="43166"/>
    <cellStyle name="Normal 3 2 3 2 3 2 4 2 2 3" xfId="21593"/>
    <cellStyle name="Normal 3 2 3 2 3 2 4 2 2 3 2" xfId="50328"/>
    <cellStyle name="Normal 3 2 3 2 3 2 4 2 2 4" xfId="36004"/>
    <cellStyle name="Normal 3 2 3 2 3 2 4 2 3" xfId="10791"/>
    <cellStyle name="Normal 3 2 3 2 3 2 4 2 3 2" xfId="25174"/>
    <cellStyle name="Normal 3 2 3 2 3 2 4 2 3 2 2" xfId="53909"/>
    <cellStyle name="Normal 3 2 3 2 3 2 4 2 3 3" xfId="39585"/>
    <cellStyle name="Normal 3 2 3 2 3 2 4 2 4" xfId="18011"/>
    <cellStyle name="Normal 3 2 3 2 3 2 4 2 4 2" xfId="46747"/>
    <cellStyle name="Normal 3 2 3 2 3 2 4 2 5" xfId="32423"/>
    <cellStyle name="Normal 3 2 3 2 3 2 4 3" xfId="5328"/>
    <cellStyle name="Normal 3 2 3 2 3 2 4 3 2" xfId="12588"/>
    <cellStyle name="Normal 3 2 3 2 3 2 4 3 2 2" xfId="26966"/>
    <cellStyle name="Normal 3 2 3 2 3 2 4 3 2 2 2" xfId="55700"/>
    <cellStyle name="Normal 3 2 3 2 3 2 4 3 2 3" xfId="41376"/>
    <cellStyle name="Normal 3 2 3 2 3 2 4 3 3" xfId="19803"/>
    <cellStyle name="Normal 3 2 3 2 3 2 4 3 3 2" xfId="48538"/>
    <cellStyle name="Normal 3 2 3 2 3 2 4 3 4" xfId="34214"/>
    <cellStyle name="Normal 3 2 3 2 3 2 4 4" xfId="9001"/>
    <cellStyle name="Normal 3 2 3 2 3 2 4 4 2" xfId="23384"/>
    <cellStyle name="Normal 3 2 3 2 3 2 4 4 2 2" xfId="52119"/>
    <cellStyle name="Normal 3 2 3 2 3 2 4 4 3" xfId="37795"/>
    <cellStyle name="Normal 3 2 3 2 3 2 4 5" xfId="16221"/>
    <cellStyle name="Normal 3 2 3 2 3 2 4 5 2" xfId="44957"/>
    <cellStyle name="Normal 3 2 3 2 3 2 4 6" xfId="30633"/>
    <cellStyle name="Normal 3 2 3 2 3 2 5" xfId="2563"/>
    <cellStyle name="Normal 3 2 3 2 3 2 5 2" xfId="6223"/>
    <cellStyle name="Normal 3 2 3 2 3 2 5 2 2" xfId="13483"/>
    <cellStyle name="Normal 3 2 3 2 3 2 5 2 2 2" xfId="27861"/>
    <cellStyle name="Normal 3 2 3 2 3 2 5 2 2 2 2" xfId="56595"/>
    <cellStyle name="Normal 3 2 3 2 3 2 5 2 2 3" xfId="42271"/>
    <cellStyle name="Normal 3 2 3 2 3 2 5 2 3" xfId="20698"/>
    <cellStyle name="Normal 3 2 3 2 3 2 5 2 3 2" xfId="49433"/>
    <cellStyle name="Normal 3 2 3 2 3 2 5 2 4" xfId="35109"/>
    <cellStyle name="Normal 3 2 3 2 3 2 5 3" xfId="9896"/>
    <cellStyle name="Normal 3 2 3 2 3 2 5 3 2" xfId="24279"/>
    <cellStyle name="Normal 3 2 3 2 3 2 5 3 2 2" xfId="53014"/>
    <cellStyle name="Normal 3 2 3 2 3 2 5 3 3" xfId="38690"/>
    <cellStyle name="Normal 3 2 3 2 3 2 5 4" xfId="17116"/>
    <cellStyle name="Normal 3 2 3 2 3 2 5 4 2" xfId="45852"/>
    <cellStyle name="Normal 3 2 3 2 3 2 5 5" xfId="31528"/>
    <cellStyle name="Normal 3 2 3 2 3 2 6" xfId="4426"/>
    <cellStyle name="Normal 3 2 3 2 3 2 6 2" xfId="11693"/>
    <cellStyle name="Normal 3 2 3 2 3 2 6 2 2" xfId="26071"/>
    <cellStyle name="Normal 3 2 3 2 3 2 6 2 2 2" xfId="54805"/>
    <cellStyle name="Normal 3 2 3 2 3 2 6 2 3" xfId="40481"/>
    <cellStyle name="Normal 3 2 3 2 3 2 6 3" xfId="18908"/>
    <cellStyle name="Normal 3 2 3 2 3 2 6 3 2" xfId="47643"/>
    <cellStyle name="Normal 3 2 3 2 3 2 6 4" xfId="33319"/>
    <cellStyle name="Normal 3 2 3 2 3 2 7" xfId="8097"/>
    <cellStyle name="Normal 3 2 3 2 3 2 7 2" xfId="22489"/>
    <cellStyle name="Normal 3 2 3 2 3 2 7 2 2" xfId="51224"/>
    <cellStyle name="Normal 3 2 3 2 3 2 7 3" xfId="36900"/>
    <cellStyle name="Normal 3 2 3 2 3 2 8" xfId="15326"/>
    <cellStyle name="Normal 3 2 3 2 3 2 8 2" xfId="44062"/>
    <cellStyle name="Normal 3 2 3 2 3 2 9" xfId="29738"/>
    <cellStyle name="Normal 3 2 3 2 3 3" xfId="794"/>
    <cellStyle name="Normal 3 2 3 2 3 3 2" xfId="1243"/>
    <cellStyle name="Normal 3 2 3 2 3 3 2 2" xfId="2226"/>
    <cellStyle name="Normal 3 2 3 2 3 3 2 2 2" xfId="4018"/>
    <cellStyle name="Normal 3 2 3 2 3 3 2 2 2 2" xfId="7677"/>
    <cellStyle name="Normal 3 2 3 2 3 3 2 2 2 2 2" xfId="14937"/>
    <cellStyle name="Normal 3 2 3 2 3 3 2 2 2 2 2 2" xfId="29315"/>
    <cellStyle name="Normal 3 2 3 2 3 3 2 2 2 2 2 2 2" xfId="58049"/>
    <cellStyle name="Normal 3 2 3 2 3 3 2 2 2 2 2 3" xfId="43725"/>
    <cellStyle name="Normal 3 2 3 2 3 3 2 2 2 2 3" xfId="22152"/>
    <cellStyle name="Normal 3 2 3 2 3 3 2 2 2 2 3 2" xfId="50887"/>
    <cellStyle name="Normal 3 2 3 2 3 3 2 2 2 2 4" xfId="36563"/>
    <cellStyle name="Normal 3 2 3 2 3 3 2 2 2 3" xfId="11350"/>
    <cellStyle name="Normal 3 2 3 2 3 3 2 2 2 3 2" xfId="25733"/>
    <cellStyle name="Normal 3 2 3 2 3 3 2 2 2 3 2 2" xfId="54468"/>
    <cellStyle name="Normal 3 2 3 2 3 3 2 2 2 3 3" xfId="40144"/>
    <cellStyle name="Normal 3 2 3 2 3 3 2 2 2 4" xfId="18570"/>
    <cellStyle name="Normal 3 2 3 2 3 3 2 2 2 4 2" xfId="47306"/>
    <cellStyle name="Normal 3 2 3 2 3 3 2 2 2 5" xfId="32982"/>
    <cellStyle name="Normal 3 2 3 2 3 3 2 2 3" xfId="5887"/>
    <cellStyle name="Normal 3 2 3 2 3 3 2 2 3 2" xfId="13147"/>
    <cellStyle name="Normal 3 2 3 2 3 3 2 2 3 2 2" xfId="27525"/>
    <cellStyle name="Normal 3 2 3 2 3 3 2 2 3 2 2 2" xfId="56259"/>
    <cellStyle name="Normal 3 2 3 2 3 3 2 2 3 2 3" xfId="41935"/>
    <cellStyle name="Normal 3 2 3 2 3 3 2 2 3 3" xfId="20362"/>
    <cellStyle name="Normal 3 2 3 2 3 3 2 2 3 3 2" xfId="49097"/>
    <cellStyle name="Normal 3 2 3 2 3 3 2 2 3 4" xfId="34773"/>
    <cellStyle name="Normal 3 2 3 2 3 3 2 2 4" xfId="9560"/>
    <cellStyle name="Normal 3 2 3 2 3 3 2 2 4 2" xfId="23943"/>
    <cellStyle name="Normal 3 2 3 2 3 3 2 2 4 2 2" xfId="52678"/>
    <cellStyle name="Normal 3 2 3 2 3 3 2 2 4 3" xfId="38354"/>
    <cellStyle name="Normal 3 2 3 2 3 3 2 2 5" xfId="16780"/>
    <cellStyle name="Normal 3 2 3 2 3 3 2 2 5 2" xfId="45516"/>
    <cellStyle name="Normal 3 2 3 2 3 3 2 2 6" xfId="31192"/>
    <cellStyle name="Normal 3 2 3 2 3 3 2 3" xfId="3122"/>
    <cellStyle name="Normal 3 2 3 2 3 3 2 3 2" xfId="6782"/>
    <cellStyle name="Normal 3 2 3 2 3 3 2 3 2 2" xfId="14042"/>
    <cellStyle name="Normal 3 2 3 2 3 3 2 3 2 2 2" xfId="28420"/>
    <cellStyle name="Normal 3 2 3 2 3 3 2 3 2 2 2 2" xfId="57154"/>
    <cellStyle name="Normal 3 2 3 2 3 3 2 3 2 2 3" xfId="42830"/>
    <cellStyle name="Normal 3 2 3 2 3 3 2 3 2 3" xfId="21257"/>
    <cellStyle name="Normal 3 2 3 2 3 3 2 3 2 3 2" xfId="49992"/>
    <cellStyle name="Normal 3 2 3 2 3 3 2 3 2 4" xfId="35668"/>
    <cellStyle name="Normal 3 2 3 2 3 3 2 3 3" xfId="10455"/>
    <cellStyle name="Normal 3 2 3 2 3 3 2 3 3 2" xfId="24838"/>
    <cellStyle name="Normal 3 2 3 2 3 3 2 3 3 2 2" xfId="53573"/>
    <cellStyle name="Normal 3 2 3 2 3 3 2 3 3 3" xfId="39249"/>
    <cellStyle name="Normal 3 2 3 2 3 3 2 3 4" xfId="17675"/>
    <cellStyle name="Normal 3 2 3 2 3 3 2 3 4 2" xfId="46411"/>
    <cellStyle name="Normal 3 2 3 2 3 3 2 3 5" xfId="32087"/>
    <cellStyle name="Normal 3 2 3 2 3 3 2 4" xfId="4987"/>
    <cellStyle name="Normal 3 2 3 2 3 3 2 4 2" xfId="12252"/>
    <cellStyle name="Normal 3 2 3 2 3 3 2 4 2 2" xfId="26630"/>
    <cellStyle name="Normal 3 2 3 2 3 3 2 4 2 2 2" xfId="55364"/>
    <cellStyle name="Normal 3 2 3 2 3 3 2 4 2 3" xfId="41040"/>
    <cellStyle name="Normal 3 2 3 2 3 3 2 4 3" xfId="19467"/>
    <cellStyle name="Normal 3 2 3 2 3 3 2 4 3 2" xfId="48202"/>
    <cellStyle name="Normal 3 2 3 2 3 3 2 4 4" xfId="33878"/>
    <cellStyle name="Normal 3 2 3 2 3 3 2 5" xfId="8659"/>
    <cellStyle name="Normal 3 2 3 2 3 3 2 5 2" xfId="23048"/>
    <cellStyle name="Normal 3 2 3 2 3 3 2 5 2 2" xfId="51783"/>
    <cellStyle name="Normal 3 2 3 2 3 3 2 5 3" xfId="37459"/>
    <cellStyle name="Normal 3 2 3 2 3 3 2 6" xfId="15885"/>
    <cellStyle name="Normal 3 2 3 2 3 3 2 6 2" xfId="44621"/>
    <cellStyle name="Normal 3 2 3 2 3 3 2 7" xfId="30297"/>
    <cellStyle name="Normal 3 2 3 2 3 3 3" xfId="1779"/>
    <cellStyle name="Normal 3 2 3 2 3 3 3 2" xfId="3571"/>
    <cellStyle name="Normal 3 2 3 2 3 3 3 2 2" xfId="7230"/>
    <cellStyle name="Normal 3 2 3 2 3 3 3 2 2 2" xfId="14490"/>
    <cellStyle name="Normal 3 2 3 2 3 3 3 2 2 2 2" xfId="28868"/>
    <cellStyle name="Normal 3 2 3 2 3 3 3 2 2 2 2 2" xfId="57602"/>
    <cellStyle name="Normal 3 2 3 2 3 3 3 2 2 2 3" xfId="43278"/>
    <cellStyle name="Normal 3 2 3 2 3 3 3 2 2 3" xfId="21705"/>
    <cellStyle name="Normal 3 2 3 2 3 3 3 2 2 3 2" xfId="50440"/>
    <cellStyle name="Normal 3 2 3 2 3 3 3 2 2 4" xfId="36116"/>
    <cellStyle name="Normal 3 2 3 2 3 3 3 2 3" xfId="10903"/>
    <cellStyle name="Normal 3 2 3 2 3 3 3 2 3 2" xfId="25286"/>
    <cellStyle name="Normal 3 2 3 2 3 3 3 2 3 2 2" xfId="54021"/>
    <cellStyle name="Normal 3 2 3 2 3 3 3 2 3 3" xfId="39697"/>
    <cellStyle name="Normal 3 2 3 2 3 3 3 2 4" xfId="18123"/>
    <cellStyle name="Normal 3 2 3 2 3 3 3 2 4 2" xfId="46859"/>
    <cellStyle name="Normal 3 2 3 2 3 3 3 2 5" xfId="32535"/>
    <cellStyle name="Normal 3 2 3 2 3 3 3 3" xfId="5440"/>
    <cellStyle name="Normal 3 2 3 2 3 3 3 3 2" xfId="12700"/>
    <cellStyle name="Normal 3 2 3 2 3 3 3 3 2 2" xfId="27078"/>
    <cellStyle name="Normal 3 2 3 2 3 3 3 3 2 2 2" xfId="55812"/>
    <cellStyle name="Normal 3 2 3 2 3 3 3 3 2 3" xfId="41488"/>
    <cellStyle name="Normal 3 2 3 2 3 3 3 3 3" xfId="19915"/>
    <cellStyle name="Normal 3 2 3 2 3 3 3 3 3 2" xfId="48650"/>
    <cellStyle name="Normal 3 2 3 2 3 3 3 3 4" xfId="34326"/>
    <cellStyle name="Normal 3 2 3 2 3 3 3 4" xfId="9113"/>
    <cellStyle name="Normal 3 2 3 2 3 3 3 4 2" xfId="23496"/>
    <cellStyle name="Normal 3 2 3 2 3 3 3 4 2 2" xfId="52231"/>
    <cellStyle name="Normal 3 2 3 2 3 3 3 4 3" xfId="37907"/>
    <cellStyle name="Normal 3 2 3 2 3 3 3 5" xfId="16333"/>
    <cellStyle name="Normal 3 2 3 2 3 3 3 5 2" xfId="45069"/>
    <cellStyle name="Normal 3 2 3 2 3 3 3 6" xfId="30745"/>
    <cellStyle name="Normal 3 2 3 2 3 3 4" xfId="2675"/>
    <cellStyle name="Normal 3 2 3 2 3 3 4 2" xfId="6335"/>
    <cellStyle name="Normal 3 2 3 2 3 3 4 2 2" xfId="13595"/>
    <cellStyle name="Normal 3 2 3 2 3 3 4 2 2 2" xfId="27973"/>
    <cellStyle name="Normal 3 2 3 2 3 3 4 2 2 2 2" xfId="56707"/>
    <cellStyle name="Normal 3 2 3 2 3 3 4 2 2 3" xfId="42383"/>
    <cellStyle name="Normal 3 2 3 2 3 3 4 2 3" xfId="20810"/>
    <cellStyle name="Normal 3 2 3 2 3 3 4 2 3 2" xfId="49545"/>
    <cellStyle name="Normal 3 2 3 2 3 3 4 2 4" xfId="35221"/>
    <cellStyle name="Normal 3 2 3 2 3 3 4 3" xfId="10008"/>
    <cellStyle name="Normal 3 2 3 2 3 3 4 3 2" xfId="24391"/>
    <cellStyle name="Normal 3 2 3 2 3 3 4 3 2 2" xfId="53126"/>
    <cellStyle name="Normal 3 2 3 2 3 3 4 3 3" xfId="38802"/>
    <cellStyle name="Normal 3 2 3 2 3 3 4 4" xfId="17228"/>
    <cellStyle name="Normal 3 2 3 2 3 3 4 4 2" xfId="45964"/>
    <cellStyle name="Normal 3 2 3 2 3 3 4 5" xfId="31640"/>
    <cellStyle name="Normal 3 2 3 2 3 3 5" xfId="4539"/>
    <cellStyle name="Normal 3 2 3 2 3 3 5 2" xfId="11805"/>
    <cellStyle name="Normal 3 2 3 2 3 3 5 2 2" xfId="26183"/>
    <cellStyle name="Normal 3 2 3 2 3 3 5 2 2 2" xfId="54917"/>
    <cellStyle name="Normal 3 2 3 2 3 3 5 2 3" xfId="40593"/>
    <cellStyle name="Normal 3 2 3 2 3 3 5 3" xfId="19020"/>
    <cellStyle name="Normal 3 2 3 2 3 3 5 3 2" xfId="47755"/>
    <cellStyle name="Normal 3 2 3 2 3 3 5 4" xfId="33431"/>
    <cellStyle name="Normal 3 2 3 2 3 3 6" xfId="8212"/>
    <cellStyle name="Normal 3 2 3 2 3 3 6 2" xfId="22601"/>
    <cellStyle name="Normal 3 2 3 2 3 3 6 2 2" xfId="51336"/>
    <cellStyle name="Normal 3 2 3 2 3 3 6 3" xfId="37012"/>
    <cellStyle name="Normal 3 2 3 2 3 3 7" xfId="15438"/>
    <cellStyle name="Normal 3 2 3 2 3 3 7 2" xfId="44174"/>
    <cellStyle name="Normal 3 2 3 2 3 3 8" xfId="29850"/>
    <cellStyle name="Normal 3 2 3 2 3 4" xfId="1019"/>
    <cellStyle name="Normal 3 2 3 2 3 4 2" xfId="2002"/>
    <cellStyle name="Normal 3 2 3 2 3 4 2 2" xfId="3794"/>
    <cellStyle name="Normal 3 2 3 2 3 4 2 2 2" xfId="7453"/>
    <cellStyle name="Normal 3 2 3 2 3 4 2 2 2 2" xfId="14713"/>
    <cellStyle name="Normal 3 2 3 2 3 4 2 2 2 2 2" xfId="29091"/>
    <cellStyle name="Normal 3 2 3 2 3 4 2 2 2 2 2 2" xfId="57825"/>
    <cellStyle name="Normal 3 2 3 2 3 4 2 2 2 2 3" xfId="43501"/>
    <cellStyle name="Normal 3 2 3 2 3 4 2 2 2 3" xfId="21928"/>
    <cellStyle name="Normal 3 2 3 2 3 4 2 2 2 3 2" xfId="50663"/>
    <cellStyle name="Normal 3 2 3 2 3 4 2 2 2 4" xfId="36339"/>
    <cellStyle name="Normal 3 2 3 2 3 4 2 2 3" xfId="11126"/>
    <cellStyle name="Normal 3 2 3 2 3 4 2 2 3 2" xfId="25509"/>
    <cellStyle name="Normal 3 2 3 2 3 4 2 2 3 2 2" xfId="54244"/>
    <cellStyle name="Normal 3 2 3 2 3 4 2 2 3 3" xfId="39920"/>
    <cellStyle name="Normal 3 2 3 2 3 4 2 2 4" xfId="18346"/>
    <cellStyle name="Normal 3 2 3 2 3 4 2 2 4 2" xfId="47082"/>
    <cellStyle name="Normal 3 2 3 2 3 4 2 2 5" xfId="32758"/>
    <cellStyle name="Normal 3 2 3 2 3 4 2 3" xfId="5663"/>
    <cellStyle name="Normal 3 2 3 2 3 4 2 3 2" xfId="12923"/>
    <cellStyle name="Normal 3 2 3 2 3 4 2 3 2 2" xfId="27301"/>
    <cellStyle name="Normal 3 2 3 2 3 4 2 3 2 2 2" xfId="56035"/>
    <cellStyle name="Normal 3 2 3 2 3 4 2 3 2 3" xfId="41711"/>
    <cellStyle name="Normal 3 2 3 2 3 4 2 3 3" xfId="20138"/>
    <cellStyle name="Normal 3 2 3 2 3 4 2 3 3 2" xfId="48873"/>
    <cellStyle name="Normal 3 2 3 2 3 4 2 3 4" xfId="34549"/>
    <cellStyle name="Normal 3 2 3 2 3 4 2 4" xfId="9336"/>
    <cellStyle name="Normal 3 2 3 2 3 4 2 4 2" xfId="23719"/>
    <cellStyle name="Normal 3 2 3 2 3 4 2 4 2 2" xfId="52454"/>
    <cellStyle name="Normal 3 2 3 2 3 4 2 4 3" xfId="38130"/>
    <cellStyle name="Normal 3 2 3 2 3 4 2 5" xfId="16556"/>
    <cellStyle name="Normal 3 2 3 2 3 4 2 5 2" xfId="45292"/>
    <cellStyle name="Normal 3 2 3 2 3 4 2 6" xfId="30968"/>
    <cellStyle name="Normal 3 2 3 2 3 4 3" xfId="2898"/>
    <cellStyle name="Normal 3 2 3 2 3 4 3 2" xfId="6558"/>
    <cellStyle name="Normal 3 2 3 2 3 4 3 2 2" xfId="13818"/>
    <cellStyle name="Normal 3 2 3 2 3 4 3 2 2 2" xfId="28196"/>
    <cellStyle name="Normal 3 2 3 2 3 4 3 2 2 2 2" xfId="56930"/>
    <cellStyle name="Normal 3 2 3 2 3 4 3 2 2 3" xfId="42606"/>
    <cellStyle name="Normal 3 2 3 2 3 4 3 2 3" xfId="21033"/>
    <cellStyle name="Normal 3 2 3 2 3 4 3 2 3 2" xfId="49768"/>
    <cellStyle name="Normal 3 2 3 2 3 4 3 2 4" xfId="35444"/>
    <cellStyle name="Normal 3 2 3 2 3 4 3 3" xfId="10231"/>
    <cellStyle name="Normal 3 2 3 2 3 4 3 3 2" xfId="24614"/>
    <cellStyle name="Normal 3 2 3 2 3 4 3 3 2 2" xfId="53349"/>
    <cellStyle name="Normal 3 2 3 2 3 4 3 3 3" xfId="39025"/>
    <cellStyle name="Normal 3 2 3 2 3 4 3 4" xfId="17451"/>
    <cellStyle name="Normal 3 2 3 2 3 4 3 4 2" xfId="46187"/>
    <cellStyle name="Normal 3 2 3 2 3 4 3 5" xfId="31863"/>
    <cellStyle name="Normal 3 2 3 2 3 4 4" xfId="4763"/>
    <cellStyle name="Normal 3 2 3 2 3 4 4 2" xfId="12028"/>
    <cellStyle name="Normal 3 2 3 2 3 4 4 2 2" xfId="26406"/>
    <cellStyle name="Normal 3 2 3 2 3 4 4 2 2 2" xfId="55140"/>
    <cellStyle name="Normal 3 2 3 2 3 4 4 2 3" xfId="40816"/>
    <cellStyle name="Normal 3 2 3 2 3 4 4 3" xfId="19243"/>
    <cellStyle name="Normal 3 2 3 2 3 4 4 3 2" xfId="47978"/>
    <cellStyle name="Normal 3 2 3 2 3 4 4 4" xfId="33654"/>
    <cellStyle name="Normal 3 2 3 2 3 4 5" xfId="8435"/>
    <cellStyle name="Normal 3 2 3 2 3 4 5 2" xfId="22824"/>
    <cellStyle name="Normal 3 2 3 2 3 4 5 2 2" xfId="51559"/>
    <cellStyle name="Normal 3 2 3 2 3 4 5 3" xfId="37235"/>
    <cellStyle name="Normal 3 2 3 2 3 4 6" xfId="15661"/>
    <cellStyle name="Normal 3 2 3 2 3 4 6 2" xfId="44397"/>
    <cellStyle name="Normal 3 2 3 2 3 4 7" xfId="30073"/>
    <cellStyle name="Normal 3 2 3 2 3 5" xfId="1543"/>
    <cellStyle name="Normal 3 2 3 2 3 5 2" xfId="3347"/>
    <cellStyle name="Normal 3 2 3 2 3 5 2 2" xfId="7006"/>
    <cellStyle name="Normal 3 2 3 2 3 5 2 2 2" xfId="14266"/>
    <cellStyle name="Normal 3 2 3 2 3 5 2 2 2 2" xfId="28644"/>
    <cellStyle name="Normal 3 2 3 2 3 5 2 2 2 2 2" xfId="57378"/>
    <cellStyle name="Normal 3 2 3 2 3 5 2 2 2 3" xfId="43054"/>
    <cellStyle name="Normal 3 2 3 2 3 5 2 2 3" xfId="21481"/>
    <cellStyle name="Normal 3 2 3 2 3 5 2 2 3 2" xfId="50216"/>
    <cellStyle name="Normal 3 2 3 2 3 5 2 2 4" xfId="35892"/>
    <cellStyle name="Normal 3 2 3 2 3 5 2 3" xfId="10679"/>
    <cellStyle name="Normal 3 2 3 2 3 5 2 3 2" xfId="25062"/>
    <cellStyle name="Normal 3 2 3 2 3 5 2 3 2 2" xfId="53797"/>
    <cellStyle name="Normal 3 2 3 2 3 5 2 3 3" xfId="39473"/>
    <cellStyle name="Normal 3 2 3 2 3 5 2 4" xfId="17899"/>
    <cellStyle name="Normal 3 2 3 2 3 5 2 4 2" xfId="46635"/>
    <cellStyle name="Normal 3 2 3 2 3 5 2 5" xfId="32311"/>
    <cellStyle name="Normal 3 2 3 2 3 5 3" xfId="5216"/>
    <cellStyle name="Normal 3 2 3 2 3 5 3 2" xfId="12476"/>
    <cellStyle name="Normal 3 2 3 2 3 5 3 2 2" xfId="26854"/>
    <cellStyle name="Normal 3 2 3 2 3 5 3 2 2 2" xfId="55588"/>
    <cellStyle name="Normal 3 2 3 2 3 5 3 2 3" xfId="41264"/>
    <cellStyle name="Normal 3 2 3 2 3 5 3 3" xfId="19691"/>
    <cellStyle name="Normal 3 2 3 2 3 5 3 3 2" xfId="48426"/>
    <cellStyle name="Normal 3 2 3 2 3 5 3 4" xfId="34102"/>
    <cellStyle name="Normal 3 2 3 2 3 5 4" xfId="8889"/>
    <cellStyle name="Normal 3 2 3 2 3 5 4 2" xfId="23272"/>
    <cellStyle name="Normal 3 2 3 2 3 5 4 2 2" xfId="52007"/>
    <cellStyle name="Normal 3 2 3 2 3 5 4 3" xfId="37683"/>
    <cellStyle name="Normal 3 2 3 2 3 5 5" xfId="16109"/>
    <cellStyle name="Normal 3 2 3 2 3 5 5 2" xfId="44845"/>
    <cellStyle name="Normal 3 2 3 2 3 5 6" xfId="30521"/>
    <cellStyle name="Normal 3 2 3 2 3 6" xfId="2451"/>
    <cellStyle name="Normal 3 2 3 2 3 6 2" xfId="6111"/>
    <cellStyle name="Normal 3 2 3 2 3 6 2 2" xfId="13371"/>
    <cellStyle name="Normal 3 2 3 2 3 6 2 2 2" xfId="27749"/>
    <cellStyle name="Normal 3 2 3 2 3 6 2 2 2 2" xfId="56483"/>
    <cellStyle name="Normal 3 2 3 2 3 6 2 2 3" xfId="42159"/>
    <cellStyle name="Normal 3 2 3 2 3 6 2 3" xfId="20586"/>
    <cellStyle name="Normal 3 2 3 2 3 6 2 3 2" xfId="49321"/>
    <cellStyle name="Normal 3 2 3 2 3 6 2 4" xfId="34997"/>
    <cellStyle name="Normal 3 2 3 2 3 6 3" xfId="9784"/>
    <cellStyle name="Normal 3 2 3 2 3 6 3 2" xfId="24167"/>
    <cellStyle name="Normal 3 2 3 2 3 6 3 2 2" xfId="52902"/>
    <cellStyle name="Normal 3 2 3 2 3 6 3 3" xfId="38578"/>
    <cellStyle name="Normal 3 2 3 2 3 6 4" xfId="17004"/>
    <cellStyle name="Normal 3 2 3 2 3 6 4 2" xfId="45740"/>
    <cellStyle name="Normal 3 2 3 2 3 6 5" xfId="31416"/>
    <cellStyle name="Normal 3 2 3 2 3 7" xfId="4310"/>
    <cellStyle name="Normal 3 2 3 2 3 7 2" xfId="11580"/>
    <cellStyle name="Normal 3 2 3 2 3 7 2 2" xfId="25959"/>
    <cellStyle name="Normal 3 2 3 2 3 7 2 2 2" xfId="54693"/>
    <cellStyle name="Normal 3 2 3 2 3 7 2 3" xfId="40369"/>
    <cellStyle name="Normal 3 2 3 2 3 7 3" xfId="18796"/>
    <cellStyle name="Normal 3 2 3 2 3 7 3 2" xfId="47531"/>
    <cellStyle name="Normal 3 2 3 2 3 7 4" xfId="33207"/>
    <cellStyle name="Normal 3 2 3 2 3 8" xfId="7979"/>
    <cellStyle name="Normal 3 2 3 2 3 8 2" xfId="22377"/>
    <cellStyle name="Normal 3 2 3 2 3 8 2 2" xfId="51112"/>
    <cellStyle name="Normal 3 2 3 2 3 8 3" xfId="36788"/>
    <cellStyle name="Normal 3 2 3 2 3 9" xfId="15214"/>
    <cellStyle name="Normal 3 2 3 2 3 9 2" xfId="43950"/>
    <cellStyle name="Normal 3 2 3 2 4" xfId="569"/>
    <cellStyle name="Normal 3 2 3 2 4 2" xfId="852"/>
    <cellStyle name="Normal 3 2 3 2 4 2 2" xfId="1299"/>
    <cellStyle name="Normal 3 2 3 2 4 2 2 2" xfId="2282"/>
    <cellStyle name="Normal 3 2 3 2 4 2 2 2 2" xfId="4074"/>
    <cellStyle name="Normal 3 2 3 2 4 2 2 2 2 2" xfId="7733"/>
    <cellStyle name="Normal 3 2 3 2 4 2 2 2 2 2 2" xfId="14993"/>
    <cellStyle name="Normal 3 2 3 2 4 2 2 2 2 2 2 2" xfId="29371"/>
    <cellStyle name="Normal 3 2 3 2 4 2 2 2 2 2 2 2 2" xfId="58105"/>
    <cellStyle name="Normal 3 2 3 2 4 2 2 2 2 2 2 3" xfId="43781"/>
    <cellStyle name="Normal 3 2 3 2 4 2 2 2 2 2 3" xfId="22208"/>
    <cellStyle name="Normal 3 2 3 2 4 2 2 2 2 2 3 2" xfId="50943"/>
    <cellStyle name="Normal 3 2 3 2 4 2 2 2 2 2 4" xfId="36619"/>
    <cellStyle name="Normal 3 2 3 2 4 2 2 2 2 3" xfId="11406"/>
    <cellStyle name="Normal 3 2 3 2 4 2 2 2 2 3 2" xfId="25789"/>
    <cellStyle name="Normal 3 2 3 2 4 2 2 2 2 3 2 2" xfId="54524"/>
    <cellStyle name="Normal 3 2 3 2 4 2 2 2 2 3 3" xfId="40200"/>
    <cellStyle name="Normal 3 2 3 2 4 2 2 2 2 4" xfId="18626"/>
    <cellStyle name="Normal 3 2 3 2 4 2 2 2 2 4 2" xfId="47362"/>
    <cellStyle name="Normal 3 2 3 2 4 2 2 2 2 5" xfId="33038"/>
    <cellStyle name="Normal 3 2 3 2 4 2 2 2 3" xfId="5943"/>
    <cellStyle name="Normal 3 2 3 2 4 2 2 2 3 2" xfId="13203"/>
    <cellStyle name="Normal 3 2 3 2 4 2 2 2 3 2 2" xfId="27581"/>
    <cellStyle name="Normal 3 2 3 2 4 2 2 2 3 2 2 2" xfId="56315"/>
    <cellStyle name="Normal 3 2 3 2 4 2 2 2 3 2 3" xfId="41991"/>
    <cellStyle name="Normal 3 2 3 2 4 2 2 2 3 3" xfId="20418"/>
    <cellStyle name="Normal 3 2 3 2 4 2 2 2 3 3 2" xfId="49153"/>
    <cellStyle name="Normal 3 2 3 2 4 2 2 2 3 4" xfId="34829"/>
    <cellStyle name="Normal 3 2 3 2 4 2 2 2 4" xfId="9616"/>
    <cellStyle name="Normal 3 2 3 2 4 2 2 2 4 2" xfId="23999"/>
    <cellStyle name="Normal 3 2 3 2 4 2 2 2 4 2 2" xfId="52734"/>
    <cellStyle name="Normal 3 2 3 2 4 2 2 2 4 3" xfId="38410"/>
    <cellStyle name="Normal 3 2 3 2 4 2 2 2 5" xfId="16836"/>
    <cellStyle name="Normal 3 2 3 2 4 2 2 2 5 2" xfId="45572"/>
    <cellStyle name="Normal 3 2 3 2 4 2 2 2 6" xfId="31248"/>
    <cellStyle name="Normal 3 2 3 2 4 2 2 3" xfId="3178"/>
    <cellStyle name="Normal 3 2 3 2 4 2 2 3 2" xfId="6838"/>
    <cellStyle name="Normal 3 2 3 2 4 2 2 3 2 2" xfId="14098"/>
    <cellStyle name="Normal 3 2 3 2 4 2 2 3 2 2 2" xfId="28476"/>
    <cellStyle name="Normal 3 2 3 2 4 2 2 3 2 2 2 2" xfId="57210"/>
    <cellStyle name="Normal 3 2 3 2 4 2 2 3 2 2 3" xfId="42886"/>
    <cellStyle name="Normal 3 2 3 2 4 2 2 3 2 3" xfId="21313"/>
    <cellStyle name="Normal 3 2 3 2 4 2 2 3 2 3 2" xfId="50048"/>
    <cellStyle name="Normal 3 2 3 2 4 2 2 3 2 4" xfId="35724"/>
    <cellStyle name="Normal 3 2 3 2 4 2 2 3 3" xfId="10511"/>
    <cellStyle name="Normal 3 2 3 2 4 2 2 3 3 2" xfId="24894"/>
    <cellStyle name="Normal 3 2 3 2 4 2 2 3 3 2 2" xfId="53629"/>
    <cellStyle name="Normal 3 2 3 2 4 2 2 3 3 3" xfId="39305"/>
    <cellStyle name="Normal 3 2 3 2 4 2 2 3 4" xfId="17731"/>
    <cellStyle name="Normal 3 2 3 2 4 2 2 3 4 2" xfId="46467"/>
    <cellStyle name="Normal 3 2 3 2 4 2 2 3 5" xfId="32143"/>
    <cellStyle name="Normal 3 2 3 2 4 2 2 4" xfId="5043"/>
    <cellStyle name="Normal 3 2 3 2 4 2 2 4 2" xfId="12308"/>
    <cellStyle name="Normal 3 2 3 2 4 2 2 4 2 2" xfId="26686"/>
    <cellStyle name="Normal 3 2 3 2 4 2 2 4 2 2 2" xfId="55420"/>
    <cellStyle name="Normal 3 2 3 2 4 2 2 4 2 3" xfId="41096"/>
    <cellStyle name="Normal 3 2 3 2 4 2 2 4 3" xfId="19523"/>
    <cellStyle name="Normal 3 2 3 2 4 2 2 4 3 2" xfId="48258"/>
    <cellStyle name="Normal 3 2 3 2 4 2 2 4 4" xfId="33934"/>
    <cellStyle name="Normal 3 2 3 2 4 2 2 5" xfId="8715"/>
    <cellStyle name="Normal 3 2 3 2 4 2 2 5 2" xfId="23104"/>
    <cellStyle name="Normal 3 2 3 2 4 2 2 5 2 2" xfId="51839"/>
    <cellStyle name="Normal 3 2 3 2 4 2 2 5 3" xfId="37515"/>
    <cellStyle name="Normal 3 2 3 2 4 2 2 6" xfId="15941"/>
    <cellStyle name="Normal 3 2 3 2 4 2 2 6 2" xfId="44677"/>
    <cellStyle name="Normal 3 2 3 2 4 2 2 7" xfId="30353"/>
    <cellStyle name="Normal 3 2 3 2 4 2 3" xfId="1835"/>
    <cellStyle name="Normal 3 2 3 2 4 2 3 2" xfId="3627"/>
    <cellStyle name="Normal 3 2 3 2 4 2 3 2 2" xfId="7286"/>
    <cellStyle name="Normal 3 2 3 2 4 2 3 2 2 2" xfId="14546"/>
    <cellStyle name="Normal 3 2 3 2 4 2 3 2 2 2 2" xfId="28924"/>
    <cellStyle name="Normal 3 2 3 2 4 2 3 2 2 2 2 2" xfId="57658"/>
    <cellStyle name="Normal 3 2 3 2 4 2 3 2 2 2 3" xfId="43334"/>
    <cellStyle name="Normal 3 2 3 2 4 2 3 2 2 3" xfId="21761"/>
    <cellStyle name="Normal 3 2 3 2 4 2 3 2 2 3 2" xfId="50496"/>
    <cellStyle name="Normal 3 2 3 2 4 2 3 2 2 4" xfId="36172"/>
    <cellStyle name="Normal 3 2 3 2 4 2 3 2 3" xfId="10959"/>
    <cellStyle name="Normal 3 2 3 2 4 2 3 2 3 2" xfId="25342"/>
    <cellStyle name="Normal 3 2 3 2 4 2 3 2 3 2 2" xfId="54077"/>
    <cellStyle name="Normal 3 2 3 2 4 2 3 2 3 3" xfId="39753"/>
    <cellStyle name="Normal 3 2 3 2 4 2 3 2 4" xfId="18179"/>
    <cellStyle name="Normal 3 2 3 2 4 2 3 2 4 2" xfId="46915"/>
    <cellStyle name="Normal 3 2 3 2 4 2 3 2 5" xfId="32591"/>
    <cellStyle name="Normal 3 2 3 2 4 2 3 3" xfId="5496"/>
    <cellStyle name="Normal 3 2 3 2 4 2 3 3 2" xfId="12756"/>
    <cellStyle name="Normal 3 2 3 2 4 2 3 3 2 2" xfId="27134"/>
    <cellStyle name="Normal 3 2 3 2 4 2 3 3 2 2 2" xfId="55868"/>
    <cellStyle name="Normal 3 2 3 2 4 2 3 3 2 3" xfId="41544"/>
    <cellStyle name="Normal 3 2 3 2 4 2 3 3 3" xfId="19971"/>
    <cellStyle name="Normal 3 2 3 2 4 2 3 3 3 2" xfId="48706"/>
    <cellStyle name="Normal 3 2 3 2 4 2 3 3 4" xfId="34382"/>
    <cellStyle name="Normal 3 2 3 2 4 2 3 4" xfId="9169"/>
    <cellStyle name="Normal 3 2 3 2 4 2 3 4 2" xfId="23552"/>
    <cellStyle name="Normal 3 2 3 2 4 2 3 4 2 2" xfId="52287"/>
    <cellStyle name="Normal 3 2 3 2 4 2 3 4 3" xfId="37963"/>
    <cellStyle name="Normal 3 2 3 2 4 2 3 5" xfId="16389"/>
    <cellStyle name="Normal 3 2 3 2 4 2 3 5 2" xfId="45125"/>
    <cellStyle name="Normal 3 2 3 2 4 2 3 6" xfId="30801"/>
    <cellStyle name="Normal 3 2 3 2 4 2 4" xfId="2731"/>
    <cellStyle name="Normal 3 2 3 2 4 2 4 2" xfId="6391"/>
    <cellStyle name="Normal 3 2 3 2 4 2 4 2 2" xfId="13651"/>
    <cellStyle name="Normal 3 2 3 2 4 2 4 2 2 2" xfId="28029"/>
    <cellStyle name="Normal 3 2 3 2 4 2 4 2 2 2 2" xfId="56763"/>
    <cellStyle name="Normal 3 2 3 2 4 2 4 2 2 3" xfId="42439"/>
    <cellStyle name="Normal 3 2 3 2 4 2 4 2 3" xfId="20866"/>
    <cellStyle name="Normal 3 2 3 2 4 2 4 2 3 2" xfId="49601"/>
    <cellStyle name="Normal 3 2 3 2 4 2 4 2 4" xfId="35277"/>
    <cellStyle name="Normal 3 2 3 2 4 2 4 3" xfId="10064"/>
    <cellStyle name="Normal 3 2 3 2 4 2 4 3 2" xfId="24447"/>
    <cellStyle name="Normal 3 2 3 2 4 2 4 3 2 2" xfId="53182"/>
    <cellStyle name="Normal 3 2 3 2 4 2 4 3 3" xfId="38858"/>
    <cellStyle name="Normal 3 2 3 2 4 2 4 4" xfId="17284"/>
    <cellStyle name="Normal 3 2 3 2 4 2 4 4 2" xfId="46020"/>
    <cellStyle name="Normal 3 2 3 2 4 2 4 5" xfId="31696"/>
    <cellStyle name="Normal 3 2 3 2 4 2 5" xfId="4596"/>
    <cellStyle name="Normal 3 2 3 2 4 2 5 2" xfId="11861"/>
    <cellStyle name="Normal 3 2 3 2 4 2 5 2 2" xfId="26239"/>
    <cellStyle name="Normal 3 2 3 2 4 2 5 2 2 2" xfId="54973"/>
    <cellStyle name="Normal 3 2 3 2 4 2 5 2 3" xfId="40649"/>
    <cellStyle name="Normal 3 2 3 2 4 2 5 3" xfId="19076"/>
    <cellStyle name="Normal 3 2 3 2 4 2 5 3 2" xfId="47811"/>
    <cellStyle name="Normal 3 2 3 2 4 2 5 4" xfId="33487"/>
    <cellStyle name="Normal 3 2 3 2 4 2 6" xfId="8268"/>
    <cellStyle name="Normal 3 2 3 2 4 2 6 2" xfId="22657"/>
    <cellStyle name="Normal 3 2 3 2 4 2 6 2 2" xfId="51392"/>
    <cellStyle name="Normal 3 2 3 2 4 2 6 3" xfId="37068"/>
    <cellStyle name="Normal 3 2 3 2 4 2 7" xfId="15494"/>
    <cellStyle name="Normal 3 2 3 2 4 2 7 2" xfId="44230"/>
    <cellStyle name="Normal 3 2 3 2 4 2 8" xfId="29906"/>
    <cellStyle name="Normal 3 2 3 2 4 3" xfId="1075"/>
    <cellStyle name="Normal 3 2 3 2 4 3 2" xfId="2058"/>
    <cellStyle name="Normal 3 2 3 2 4 3 2 2" xfId="3850"/>
    <cellStyle name="Normal 3 2 3 2 4 3 2 2 2" xfId="7509"/>
    <cellStyle name="Normal 3 2 3 2 4 3 2 2 2 2" xfId="14769"/>
    <cellStyle name="Normal 3 2 3 2 4 3 2 2 2 2 2" xfId="29147"/>
    <cellStyle name="Normal 3 2 3 2 4 3 2 2 2 2 2 2" xfId="57881"/>
    <cellStyle name="Normal 3 2 3 2 4 3 2 2 2 2 3" xfId="43557"/>
    <cellStyle name="Normal 3 2 3 2 4 3 2 2 2 3" xfId="21984"/>
    <cellStyle name="Normal 3 2 3 2 4 3 2 2 2 3 2" xfId="50719"/>
    <cellStyle name="Normal 3 2 3 2 4 3 2 2 2 4" xfId="36395"/>
    <cellStyle name="Normal 3 2 3 2 4 3 2 2 3" xfId="11182"/>
    <cellStyle name="Normal 3 2 3 2 4 3 2 2 3 2" xfId="25565"/>
    <cellStyle name="Normal 3 2 3 2 4 3 2 2 3 2 2" xfId="54300"/>
    <cellStyle name="Normal 3 2 3 2 4 3 2 2 3 3" xfId="39976"/>
    <cellStyle name="Normal 3 2 3 2 4 3 2 2 4" xfId="18402"/>
    <cellStyle name="Normal 3 2 3 2 4 3 2 2 4 2" xfId="47138"/>
    <cellStyle name="Normal 3 2 3 2 4 3 2 2 5" xfId="32814"/>
    <cellStyle name="Normal 3 2 3 2 4 3 2 3" xfId="5719"/>
    <cellStyle name="Normal 3 2 3 2 4 3 2 3 2" xfId="12979"/>
    <cellStyle name="Normal 3 2 3 2 4 3 2 3 2 2" xfId="27357"/>
    <cellStyle name="Normal 3 2 3 2 4 3 2 3 2 2 2" xfId="56091"/>
    <cellStyle name="Normal 3 2 3 2 4 3 2 3 2 3" xfId="41767"/>
    <cellStyle name="Normal 3 2 3 2 4 3 2 3 3" xfId="20194"/>
    <cellStyle name="Normal 3 2 3 2 4 3 2 3 3 2" xfId="48929"/>
    <cellStyle name="Normal 3 2 3 2 4 3 2 3 4" xfId="34605"/>
    <cellStyle name="Normal 3 2 3 2 4 3 2 4" xfId="9392"/>
    <cellStyle name="Normal 3 2 3 2 4 3 2 4 2" xfId="23775"/>
    <cellStyle name="Normal 3 2 3 2 4 3 2 4 2 2" xfId="52510"/>
    <cellStyle name="Normal 3 2 3 2 4 3 2 4 3" xfId="38186"/>
    <cellStyle name="Normal 3 2 3 2 4 3 2 5" xfId="16612"/>
    <cellStyle name="Normal 3 2 3 2 4 3 2 5 2" xfId="45348"/>
    <cellStyle name="Normal 3 2 3 2 4 3 2 6" xfId="31024"/>
    <cellStyle name="Normal 3 2 3 2 4 3 3" xfId="2954"/>
    <cellStyle name="Normal 3 2 3 2 4 3 3 2" xfId="6614"/>
    <cellStyle name="Normal 3 2 3 2 4 3 3 2 2" xfId="13874"/>
    <cellStyle name="Normal 3 2 3 2 4 3 3 2 2 2" xfId="28252"/>
    <cellStyle name="Normal 3 2 3 2 4 3 3 2 2 2 2" xfId="56986"/>
    <cellStyle name="Normal 3 2 3 2 4 3 3 2 2 3" xfId="42662"/>
    <cellStyle name="Normal 3 2 3 2 4 3 3 2 3" xfId="21089"/>
    <cellStyle name="Normal 3 2 3 2 4 3 3 2 3 2" xfId="49824"/>
    <cellStyle name="Normal 3 2 3 2 4 3 3 2 4" xfId="35500"/>
    <cellStyle name="Normal 3 2 3 2 4 3 3 3" xfId="10287"/>
    <cellStyle name="Normal 3 2 3 2 4 3 3 3 2" xfId="24670"/>
    <cellStyle name="Normal 3 2 3 2 4 3 3 3 2 2" xfId="53405"/>
    <cellStyle name="Normal 3 2 3 2 4 3 3 3 3" xfId="39081"/>
    <cellStyle name="Normal 3 2 3 2 4 3 3 4" xfId="17507"/>
    <cellStyle name="Normal 3 2 3 2 4 3 3 4 2" xfId="46243"/>
    <cellStyle name="Normal 3 2 3 2 4 3 3 5" xfId="31919"/>
    <cellStyle name="Normal 3 2 3 2 4 3 4" xfId="4819"/>
    <cellStyle name="Normal 3 2 3 2 4 3 4 2" xfId="12084"/>
    <cellStyle name="Normal 3 2 3 2 4 3 4 2 2" xfId="26462"/>
    <cellStyle name="Normal 3 2 3 2 4 3 4 2 2 2" xfId="55196"/>
    <cellStyle name="Normal 3 2 3 2 4 3 4 2 3" xfId="40872"/>
    <cellStyle name="Normal 3 2 3 2 4 3 4 3" xfId="19299"/>
    <cellStyle name="Normal 3 2 3 2 4 3 4 3 2" xfId="48034"/>
    <cellStyle name="Normal 3 2 3 2 4 3 4 4" xfId="33710"/>
    <cellStyle name="Normal 3 2 3 2 4 3 5" xfId="8491"/>
    <cellStyle name="Normal 3 2 3 2 4 3 5 2" xfId="22880"/>
    <cellStyle name="Normal 3 2 3 2 4 3 5 2 2" xfId="51615"/>
    <cellStyle name="Normal 3 2 3 2 4 3 5 3" xfId="37291"/>
    <cellStyle name="Normal 3 2 3 2 4 3 6" xfId="15717"/>
    <cellStyle name="Normal 3 2 3 2 4 3 6 2" xfId="44453"/>
    <cellStyle name="Normal 3 2 3 2 4 3 7" xfId="30129"/>
    <cellStyle name="Normal 3 2 3 2 4 4" xfId="1606"/>
    <cellStyle name="Normal 3 2 3 2 4 4 2" xfId="3403"/>
    <cellStyle name="Normal 3 2 3 2 4 4 2 2" xfId="7062"/>
    <cellStyle name="Normal 3 2 3 2 4 4 2 2 2" xfId="14322"/>
    <cellStyle name="Normal 3 2 3 2 4 4 2 2 2 2" xfId="28700"/>
    <cellStyle name="Normal 3 2 3 2 4 4 2 2 2 2 2" xfId="57434"/>
    <cellStyle name="Normal 3 2 3 2 4 4 2 2 2 3" xfId="43110"/>
    <cellStyle name="Normal 3 2 3 2 4 4 2 2 3" xfId="21537"/>
    <cellStyle name="Normal 3 2 3 2 4 4 2 2 3 2" xfId="50272"/>
    <cellStyle name="Normal 3 2 3 2 4 4 2 2 4" xfId="35948"/>
    <cellStyle name="Normal 3 2 3 2 4 4 2 3" xfId="10735"/>
    <cellStyle name="Normal 3 2 3 2 4 4 2 3 2" xfId="25118"/>
    <cellStyle name="Normal 3 2 3 2 4 4 2 3 2 2" xfId="53853"/>
    <cellStyle name="Normal 3 2 3 2 4 4 2 3 3" xfId="39529"/>
    <cellStyle name="Normal 3 2 3 2 4 4 2 4" xfId="17955"/>
    <cellStyle name="Normal 3 2 3 2 4 4 2 4 2" xfId="46691"/>
    <cellStyle name="Normal 3 2 3 2 4 4 2 5" xfId="32367"/>
    <cellStyle name="Normal 3 2 3 2 4 4 3" xfId="5272"/>
    <cellStyle name="Normal 3 2 3 2 4 4 3 2" xfId="12532"/>
    <cellStyle name="Normal 3 2 3 2 4 4 3 2 2" xfId="26910"/>
    <cellStyle name="Normal 3 2 3 2 4 4 3 2 2 2" xfId="55644"/>
    <cellStyle name="Normal 3 2 3 2 4 4 3 2 3" xfId="41320"/>
    <cellStyle name="Normal 3 2 3 2 4 4 3 3" xfId="19747"/>
    <cellStyle name="Normal 3 2 3 2 4 4 3 3 2" xfId="48482"/>
    <cellStyle name="Normal 3 2 3 2 4 4 3 4" xfId="34158"/>
    <cellStyle name="Normal 3 2 3 2 4 4 4" xfId="8945"/>
    <cellStyle name="Normal 3 2 3 2 4 4 4 2" xfId="23328"/>
    <cellStyle name="Normal 3 2 3 2 4 4 4 2 2" xfId="52063"/>
    <cellStyle name="Normal 3 2 3 2 4 4 4 3" xfId="37739"/>
    <cellStyle name="Normal 3 2 3 2 4 4 5" xfId="16165"/>
    <cellStyle name="Normal 3 2 3 2 4 4 5 2" xfId="44901"/>
    <cellStyle name="Normal 3 2 3 2 4 4 6" xfId="30577"/>
    <cellStyle name="Normal 3 2 3 2 4 5" xfId="2507"/>
    <cellStyle name="Normal 3 2 3 2 4 5 2" xfId="6167"/>
    <cellStyle name="Normal 3 2 3 2 4 5 2 2" xfId="13427"/>
    <cellStyle name="Normal 3 2 3 2 4 5 2 2 2" xfId="27805"/>
    <cellStyle name="Normal 3 2 3 2 4 5 2 2 2 2" xfId="56539"/>
    <cellStyle name="Normal 3 2 3 2 4 5 2 2 3" xfId="42215"/>
    <cellStyle name="Normal 3 2 3 2 4 5 2 3" xfId="20642"/>
    <cellStyle name="Normal 3 2 3 2 4 5 2 3 2" xfId="49377"/>
    <cellStyle name="Normal 3 2 3 2 4 5 2 4" xfId="35053"/>
    <cellStyle name="Normal 3 2 3 2 4 5 3" xfId="9840"/>
    <cellStyle name="Normal 3 2 3 2 4 5 3 2" xfId="24223"/>
    <cellStyle name="Normal 3 2 3 2 4 5 3 2 2" xfId="52958"/>
    <cellStyle name="Normal 3 2 3 2 4 5 3 3" xfId="38634"/>
    <cellStyle name="Normal 3 2 3 2 4 5 4" xfId="17060"/>
    <cellStyle name="Normal 3 2 3 2 4 5 4 2" xfId="45796"/>
    <cellStyle name="Normal 3 2 3 2 4 5 5" xfId="31472"/>
    <cellStyle name="Normal 3 2 3 2 4 6" xfId="4370"/>
    <cellStyle name="Normal 3 2 3 2 4 6 2" xfId="11637"/>
    <cellStyle name="Normal 3 2 3 2 4 6 2 2" xfId="26015"/>
    <cellStyle name="Normal 3 2 3 2 4 6 2 2 2" xfId="54749"/>
    <cellStyle name="Normal 3 2 3 2 4 6 2 3" xfId="40425"/>
    <cellStyle name="Normal 3 2 3 2 4 6 3" xfId="18852"/>
    <cellStyle name="Normal 3 2 3 2 4 6 3 2" xfId="47587"/>
    <cellStyle name="Normal 3 2 3 2 4 6 4" xfId="33263"/>
    <cellStyle name="Normal 3 2 3 2 4 7" xfId="8040"/>
    <cellStyle name="Normal 3 2 3 2 4 7 2" xfId="22433"/>
    <cellStyle name="Normal 3 2 3 2 4 7 2 2" xfId="51168"/>
    <cellStyle name="Normal 3 2 3 2 4 7 3" xfId="36844"/>
    <cellStyle name="Normal 3 2 3 2 4 8" xfId="15270"/>
    <cellStyle name="Normal 3 2 3 2 4 8 2" xfId="44006"/>
    <cellStyle name="Normal 3 2 3 2 4 9" xfId="29682"/>
    <cellStyle name="Normal 3 2 3 2 5" xfId="736"/>
    <cellStyle name="Normal 3 2 3 2 5 2" xfId="1187"/>
    <cellStyle name="Normal 3 2 3 2 5 2 2" xfId="2170"/>
    <cellStyle name="Normal 3 2 3 2 5 2 2 2" xfId="3962"/>
    <cellStyle name="Normal 3 2 3 2 5 2 2 2 2" xfId="7621"/>
    <cellStyle name="Normal 3 2 3 2 5 2 2 2 2 2" xfId="14881"/>
    <cellStyle name="Normal 3 2 3 2 5 2 2 2 2 2 2" xfId="29259"/>
    <cellStyle name="Normal 3 2 3 2 5 2 2 2 2 2 2 2" xfId="57993"/>
    <cellStyle name="Normal 3 2 3 2 5 2 2 2 2 2 3" xfId="43669"/>
    <cellStyle name="Normal 3 2 3 2 5 2 2 2 2 3" xfId="22096"/>
    <cellStyle name="Normal 3 2 3 2 5 2 2 2 2 3 2" xfId="50831"/>
    <cellStyle name="Normal 3 2 3 2 5 2 2 2 2 4" xfId="36507"/>
    <cellStyle name="Normal 3 2 3 2 5 2 2 2 3" xfId="11294"/>
    <cellStyle name="Normal 3 2 3 2 5 2 2 2 3 2" xfId="25677"/>
    <cellStyle name="Normal 3 2 3 2 5 2 2 2 3 2 2" xfId="54412"/>
    <cellStyle name="Normal 3 2 3 2 5 2 2 2 3 3" xfId="40088"/>
    <cellStyle name="Normal 3 2 3 2 5 2 2 2 4" xfId="18514"/>
    <cellStyle name="Normal 3 2 3 2 5 2 2 2 4 2" xfId="47250"/>
    <cellStyle name="Normal 3 2 3 2 5 2 2 2 5" xfId="32926"/>
    <cellStyle name="Normal 3 2 3 2 5 2 2 3" xfId="5831"/>
    <cellStyle name="Normal 3 2 3 2 5 2 2 3 2" xfId="13091"/>
    <cellStyle name="Normal 3 2 3 2 5 2 2 3 2 2" xfId="27469"/>
    <cellStyle name="Normal 3 2 3 2 5 2 2 3 2 2 2" xfId="56203"/>
    <cellStyle name="Normal 3 2 3 2 5 2 2 3 2 3" xfId="41879"/>
    <cellStyle name="Normal 3 2 3 2 5 2 2 3 3" xfId="20306"/>
    <cellStyle name="Normal 3 2 3 2 5 2 2 3 3 2" xfId="49041"/>
    <cellStyle name="Normal 3 2 3 2 5 2 2 3 4" xfId="34717"/>
    <cellStyle name="Normal 3 2 3 2 5 2 2 4" xfId="9504"/>
    <cellStyle name="Normal 3 2 3 2 5 2 2 4 2" xfId="23887"/>
    <cellStyle name="Normal 3 2 3 2 5 2 2 4 2 2" xfId="52622"/>
    <cellStyle name="Normal 3 2 3 2 5 2 2 4 3" xfId="38298"/>
    <cellStyle name="Normal 3 2 3 2 5 2 2 5" xfId="16724"/>
    <cellStyle name="Normal 3 2 3 2 5 2 2 5 2" xfId="45460"/>
    <cellStyle name="Normal 3 2 3 2 5 2 2 6" xfId="31136"/>
    <cellStyle name="Normal 3 2 3 2 5 2 3" xfId="3066"/>
    <cellStyle name="Normal 3 2 3 2 5 2 3 2" xfId="6726"/>
    <cellStyle name="Normal 3 2 3 2 5 2 3 2 2" xfId="13986"/>
    <cellStyle name="Normal 3 2 3 2 5 2 3 2 2 2" xfId="28364"/>
    <cellStyle name="Normal 3 2 3 2 5 2 3 2 2 2 2" xfId="57098"/>
    <cellStyle name="Normal 3 2 3 2 5 2 3 2 2 3" xfId="42774"/>
    <cellStyle name="Normal 3 2 3 2 5 2 3 2 3" xfId="21201"/>
    <cellStyle name="Normal 3 2 3 2 5 2 3 2 3 2" xfId="49936"/>
    <cellStyle name="Normal 3 2 3 2 5 2 3 2 4" xfId="35612"/>
    <cellStyle name="Normal 3 2 3 2 5 2 3 3" xfId="10399"/>
    <cellStyle name="Normal 3 2 3 2 5 2 3 3 2" xfId="24782"/>
    <cellStyle name="Normal 3 2 3 2 5 2 3 3 2 2" xfId="53517"/>
    <cellStyle name="Normal 3 2 3 2 5 2 3 3 3" xfId="39193"/>
    <cellStyle name="Normal 3 2 3 2 5 2 3 4" xfId="17619"/>
    <cellStyle name="Normal 3 2 3 2 5 2 3 4 2" xfId="46355"/>
    <cellStyle name="Normal 3 2 3 2 5 2 3 5" xfId="32031"/>
    <cellStyle name="Normal 3 2 3 2 5 2 4" xfId="4931"/>
    <cellStyle name="Normal 3 2 3 2 5 2 4 2" xfId="12196"/>
    <cellStyle name="Normal 3 2 3 2 5 2 4 2 2" xfId="26574"/>
    <cellStyle name="Normal 3 2 3 2 5 2 4 2 2 2" xfId="55308"/>
    <cellStyle name="Normal 3 2 3 2 5 2 4 2 3" xfId="40984"/>
    <cellStyle name="Normal 3 2 3 2 5 2 4 3" xfId="19411"/>
    <cellStyle name="Normal 3 2 3 2 5 2 4 3 2" xfId="48146"/>
    <cellStyle name="Normal 3 2 3 2 5 2 4 4" xfId="33822"/>
    <cellStyle name="Normal 3 2 3 2 5 2 5" xfId="8603"/>
    <cellStyle name="Normal 3 2 3 2 5 2 5 2" xfId="22992"/>
    <cellStyle name="Normal 3 2 3 2 5 2 5 2 2" xfId="51727"/>
    <cellStyle name="Normal 3 2 3 2 5 2 5 3" xfId="37403"/>
    <cellStyle name="Normal 3 2 3 2 5 2 6" xfId="15829"/>
    <cellStyle name="Normal 3 2 3 2 5 2 6 2" xfId="44565"/>
    <cellStyle name="Normal 3 2 3 2 5 2 7" xfId="30241"/>
    <cellStyle name="Normal 3 2 3 2 5 3" xfId="1723"/>
    <cellStyle name="Normal 3 2 3 2 5 3 2" xfId="3515"/>
    <cellStyle name="Normal 3 2 3 2 5 3 2 2" xfId="7174"/>
    <cellStyle name="Normal 3 2 3 2 5 3 2 2 2" xfId="14434"/>
    <cellStyle name="Normal 3 2 3 2 5 3 2 2 2 2" xfId="28812"/>
    <cellStyle name="Normal 3 2 3 2 5 3 2 2 2 2 2" xfId="57546"/>
    <cellStyle name="Normal 3 2 3 2 5 3 2 2 2 3" xfId="43222"/>
    <cellStyle name="Normal 3 2 3 2 5 3 2 2 3" xfId="21649"/>
    <cellStyle name="Normal 3 2 3 2 5 3 2 2 3 2" xfId="50384"/>
    <cellStyle name="Normal 3 2 3 2 5 3 2 2 4" xfId="36060"/>
    <cellStyle name="Normal 3 2 3 2 5 3 2 3" xfId="10847"/>
    <cellStyle name="Normal 3 2 3 2 5 3 2 3 2" xfId="25230"/>
    <cellStyle name="Normal 3 2 3 2 5 3 2 3 2 2" xfId="53965"/>
    <cellStyle name="Normal 3 2 3 2 5 3 2 3 3" xfId="39641"/>
    <cellStyle name="Normal 3 2 3 2 5 3 2 4" xfId="18067"/>
    <cellStyle name="Normal 3 2 3 2 5 3 2 4 2" xfId="46803"/>
    <cellStyle name="Normal 3 2 3 2 5 3 2 5" xfId="32479"/>
    <cellStyle name="Normal 3 2 3 2 5 3 3" xfId="5384"/>
    <cellStyle name="Normal 3 2 3 2 5 3 3 2" xfId="12644"/>
    <cellStyle name="Normal 3 2 3 2 5 3 3 2 2" xfId="27022"/>
    <cellStyle name="Normal 3 2 3 2 5 3 3 2 2 2" xfId="55756"/>
    <cellStyle name="Normal 3 2 3 2 5 3 3 2 3" xfId="41432"/>
    <cellStyle name="Normal 3 2 3 2 5 3 3 3" xfId="19859"/>
    <cellStyle name="Normal 3 2 3 2 5 3 3 3 2" xfId="48594"/>
    <cellStyle name="Normal 3 2 3 2 5 3 3 4" xfId="34270"/>
    <cellStyle name="Normal 3 2 3 2 5 3 4" xfId="9057"/>
    <cellStyle name="Normal 3 2 3 2 5 3 4 2" xfId="23440"/>
    <cellStyle name="Normal 3 2 3 2 5 3 4 2 2" xfId="52175"/>
    <cellStyle name="Normal 3 2 3 2 5 3 4 3" xfId="37851"/>
    <cellStyle name="Normal 3 2 3 2 5 3 5" xfId="16277"/>
    <cellStyle name="Normal 3 2 3 2 5 3 5 2" xfId="45013"/>
    <cellStyle name="Normal 3 2 3 2 5 3 6" xfId="30689"/>
    <cellStyle name="Normal 3 2 3 2 5 4" xfId="2619"/>
    <cellStyle name="Normal 3 2 3 2 5 4 2" xfId="6279"/>
    <cellStyle name="Normal 3 2 3 2 5 4 2 2" xfId="13539"/>
    <cellStyle name="Normal 3 2 3 2 5 4 2 2 2" xfId="27917"/>
    <cellStyle name="Normal 3 2 3 2 5 4 2 2 2 2" xfId="56651"/>
    <cellStyle name="Normal 3 2 3 2 5 4 2 2 3" xfId="42327"/>
    <cellStyle name="Normal 3 2 3 2 5 4 2 3" xfId="20754"/>
    <cellStyle name="Normal 3 2 3 2 5 4 2 3 2" xfId="49489"/>
    <cellStyle name="Normal 3 2 3 2 5 4 2 4" xfId="35165"/>
    <cellStyle name="Normal 3 2 3 2 5 4 3" xfId="9952"/>
    <cellStyle name="Normal 3 2 3 2 5 4 3 2" xfId="24335"/>
    <cellStyle name="Normal 3 2 3 2 5 4 3 2 2" xfId="53070"/>
    <cellStyle name="Normal 3 2 3 2 5 4 3 3" xfId="38746"/>
    <cellStyle name="Normal 3 2 3 2 5 4 4" xfId="17172"/>
    <cellStyle name="Normal 3 2 3 2 5 4 4 2" xfId="45908"/>
    <cellStyle name="Normal 3 2 3 2 5 4 5" xfId="31584"/>
    <cellStyle name="Normal 3 2 3 2 5 5" xfId="4483"/>
    <cellStyle name="Normal 3 2 3 2 5 5 2" xfId="11749"/>
    <cellStyle name="Normal 3 2 3 2 5 5 2 2" xfId="26127"/>
    <cellStyle name="Normal 3 2 3 2 5 5 2 2 2" xfId="54861"/>
    <cellStyle name="Normal 3 2 3 2 5 5 2 3" xfId="40537"/>
    <cellStyle name="Normal 3 2 3 2 5 5 3" xfId="18964"/>
    <cellStyle name="Normal 3 2 3 2 5 5 3 2" xfId="47699"/>
    <cellStyle name="Normal 3 2 3 2 5 5 4" xfId="33375"/>
    <cellStyle name="Normal 3 2 3 2 5 6" xfId="8156"/>
    <cellStyle name="Normal 3 2 3 2 5 6 2" xfId="22545"/>
    <cellStyle name="Normal 3 2 3 2 5 6 2 2" xfId="51280"/>
    <cellStyle name="Normal 3 2 3 2 5 6 3" xfId="36956"/>
    <cellStyle name="Normal 3 2 3 2 5 7" xfId="15382"/>
    <cellStyle name="Normal 3 2 3 2 5 7 2" xfId="44118"/>
    <cellStyle name="Normal 3 2 3 2 5 8" xfId="29794"/>
    <cellStyle name="Normal 3 2 3 2 6" xfId="963"/>
    <cellStyle name="Normal 3 2 3 2 6 2" xfId="1946"/>
    <cellStyle name="Normal 3 2 3 2 6 2 2" xfId="3738"/>
    <cellStyle name="Normal 3 2 3 2 6 2 2 2" xfId="7397"/>
    <cellStyle name="Normal 3 2 3 2 6 2 2 2 2" xfId="14657"/>
    <cellStyle name="Normal 3 2 3 2 6 2 2 2 2 2" xfId="29035"/>
    <cellStyle name="Normal 3 2 3 2 6 2 2 2 2 2 2" xfId="57769"/>
    <cellStyle name="Normal 3 2 3 2 6 2 2 2 2 3" xfId="43445"/>
    <cellStyle name="Normal 3 2 3 2 6 2 2 2 3" xfId="21872"/>
    <cellStyle name="Normal 3 2 3 2 6 2 2 2 3 2" xfId="50607"/>
    <cellStyle name="Normal 3 2 3 2 6 2 2 2 4" xfId="36283"/>
    <cellStyle name="Normal 3 2 3 2 6 2 2 3" xfId="11070"/>
    <cellStyle name="Normal 3 2 3 2 6 2 2 3 2" xfId="25453"/>
    <cellStyle name="Normal 3 2 3 2 6 2 2 3 2 2" xfId="54188"/>
    <cellStyle name="Normal 3 2 3 2 6 2 2 3 3" xfId="39864"/>
    <cellStyle name="Normal 3 2 3 2 6 2 2 4" xfId="18290"/>
    <cellStyle name="Normal 3 2 3 2 6 2 2 4 2" xfId="47026"/>
    <cellStyle name="Normal 3 2 3 2 6 2 2 5" xfId="32702"/>
    <cellStyle name="Normal 3 2 3 2 6 2 3" xfId="5607"/>
    <cellStyle name="Normal 3 2 3 2 6 2 3 2" xfId="12867"/>
    <cellStyle name="Normal 3 2 3 2 6 2 3 2 2" xfId="27245"/>
    <cellStyle name="Normal 3 2 3 2 6 2 3 2 2 2" xfId="55979"/>
    <cellStyle name="Normal 3 2 3 2 6 2 3 2 3" xfId="41655"/>
    <cellStyle name="Normal 3 2 3 2 6 2 3 3" xfId="20082"/>
    <cellStyle name="Normal 3 2 3 2 6 2 3 3 2" xfId="48817"/>
    <cellStyle name="Normal 3 2 3 2 6 2 3 4" xfId="34493"/>
    <cellStyle name="Normal 3 2 3 2 6 2 4" xfId="9280"/>
    <cellStyle name="Normal 3 2 3 2 6 2 4 2" xfId="23663"/>
    <cellStyle name="Normal 3 2 3 2 6 2 4 2 2" xfId="52398"/>
    <cellStyle name="Normal 3 2 3 2 6 2 4 3" xfId="38074"/>
    <cellStyle name="Normal 3 2 3 2 6 2 5" xfId="16500"/>
    <cellStyle name="Normal 3 2 3 2 6 2 5 2" xfId="45236"/>
    <cellStyle name="Normal 3 2 3 2 6 2 6" xfId="30912"/>
    <cellStyle name="Normal 3 2 3 2 6 3" xfId="2842"/>
    <cellStyle name="Normal 3 2 3 2 6 3 2" xfId="6502"/>
    <cellStyle name="Normal 3 2 3 2 6 3 2 2" xfId="13762"/>
    <cellStyle name="Normal 3 2 3 2 6 3 2 2 2" xfId="28140"/>
    <cellStyle name="Normal 3 2 3 2 6 3 2 2 2 2" xfId="56874"/>
    <cellStyle name="Normal 3 2 3 2 6 3 2 2 3" xfId="42550"/>
    <cellStyle name="Normal 3 2 3 2 6 3 2 3" xfId="20977"/>
    <cellStyle name="Normal 3 2 3 2 6 3 2 3 2" xfId="49712"/>
    <cellStyle name="Normal 3 2 3 2 6 3 2 4" xfId="35388"/>
    <cellStyle name="Normal 3 2 3 2 6 3 3" xfId="10175"/>
    <cellStyle name="Normal 3 2 3 2 6 3 3 2" xfId="24558"/>
    <cellStyle name="Normal 3 2 3 2 6 3 3 2 2" xfId="53293"/>
    <cellStyle name="Normal 3 2 3 2 6 3 3 3" xfId="38969"/>
    <cellStyle name="Normal 3 2 3 2 6 3 4" xfId="17395"/>
    <cellStyle name="Normal 3 2 3 2 6 3 4 2" xfId="46131"/>
    <cellStyle name="Normal 3 2 3 2 6 3 5" xfId="31807"/>
    <cellStyle name="Normal 3 2 3 2 6 4" xfId="4707"/>
    <cellStyle name="Normal 3 2 3 2 6 4 2" xfId="11972"/>
    <cellStyle name="Normal 3 2 3 2 6 4 2 2" xfId="26350"/>
    <cellStyle name="Normal 3 2 3 2 6 4 2 2 2" xfId="55084"/>
    <cellStyle name="Normal 3 2 3 2 6 4 2 3" xfId="40760"/>
    <cellStyle name="Normal 3 2 3 2 6 4 3" xfId="19187"/>
    <cellStyle name="Normal 3 2 3 2 6 4 3 2" xfId="47922"/>
    <cellStyle name="Normal 3 2 3 2 6 4 4" xfId="33598"/>
    <cellStyle name="Normal 3 2 3 2 6 5" xfId="8379"/>
    <cellStyle name="Normal 3 2 3 2 6 5 2" xfId="22768"/>
    <cellStyle name="Normal 3 2 3 2 6 5 2 2" xfId="51503"/>
    <cellStyle name="Normal 3 2 3 2 6 5 3" xfId="37179"/>
    <cellStyle name="Normal 3 2 3 2 6 6" xfId="15605"/>
    <cellStyle name="Normal 3 2 3 2 6 6 2" xfId="44341"/>
    <cellStyle name="Normal 3 2 3 2 6 7" xfId="30017"/>
    <cellStyle name="Normal 3 2 3 2 7" xfId="1477"/>
    <cellStyle name="Normal 3 2 3 2 7 2" xfId="3291"/>
    <cellStyle name="Normal 3 2 3 2 7 2 2" xfId="6950"/>
    <cellStyle name="Normal 3 2 3 2 7 2 2 2" xfId="14210"/>
    <cellStyle name="Normal 3 2 3 2 7 2 2 2 2" xfId="28588"/>
    <cellStyle name="Normal 3 2 3 2 7 2 2 2 2 2" xfId="57322"/>
    <cellStyle name="Normal 3 2 3 2 7 2 2 2 3" xfId="42998"/>
    <cellStyle name="Normal 3 2 3 2 7 2 2 3" xfId="21425"/>
    <cellStyle name="Normal 3 2 3 2 7 2 2 3 2" xfId="50160"/>
    <cellStyle name="Normal 3 2 3 2 7 2 2 4" xfId="35836"/>
    <cellStyle name="Normal 3 2 3 2 7 2 3" xfId="10623"/>
    <cellStyle name="Normal 3 2 3 2 7 2 3 2" xfId="25006"/>
    <cellStyle name="Normal 3 2 3 2 7 2 3 2 2" xfId="53741"/>
    <cellStyle name="Normal 3 2 3 2 7 2 3 3" xfId="39417"/>
    <cellStyle name="Normal 3 2 3 2 7 2 4" xfId="17843"/>
    <cellStyle name="Normal 3 2 3 2 7 2 4 2" xfId="46579"/>
    <cellStyle name="Normal 3 2 3 2 7 2 5" xfId="32255"/>
    <cellStyle name="Normal 3 2 3 2 7 3" xfId="5159"/>
    <cellStyle name="Normal 3 2 3 2 7 3 2" xfId="12420"/>
    <cellStyle name="Normal 3 2 3 2 7 3 2 2" xfId="26798"/>
    <cellStyle name="Normal 3 2 3 2 7 3 2 2 2" xfId="55532"/>
    <cellStyle name="Normal 3 2 3 2 7 3 2 3" xfId="41208"/>
    <cellStyle name="Normal 3 2 3 2 7 3 3" xfId="19635"/>
    <cellStyle name="Normal 3 2 3 2 7 3 3 2" xfId="48370"/>
    <cellStyle name="Normal 3 2 3 2 7 3 4" xfId="34046"/>
    <cellStyle name="Normal 3 2 3 2 7 4" xfId="8832"/>
    <cellStyle name="Normal 3 2 3 2 7 4 2" xfId="23216"/>
    <cellStyle name="Normal 3 2 3 2 7 4 2 2" xfId="51951"/>
    <cellStyle name="Normal 3 2 3 2 7 4 3" xfId="37627"/>
    <cellStyle name="Normal 3 2 3 2 7 5" xfId="16053"/>
    <cellStyle name="Normal 3 2 3 2 7 5 2" xfId="44789"/>
    <cellStyle name="Normal 3 2 3 2 7 6" xfId="30465"/>
    <cellStyle name="Normal 3 2 3 2 8" xfId="2395"/>
    <cellStyle name="Normal 3 2 3 2 8 2" xfId="6055"/>
    <cellStyle name="Normal 3 2 3 2 8 2 2" xfId="13315"/>
    <cellStyle name="Normal 3 2 3 2 8 2 2 2" xfId="27693"/>
    <cellStyle name="Normal 3 2 3 2 8 2 2 2 2" xfId="56427"/>
    <cellStyle name="Normal 3 2 3 2 8 2 2 3" xfId="42103"/>
    <cellStyle name="Normal 3 2 3 2 8 2 3" xfId="20530"/>
    <cellStyle name="Normal 3 2 3 2 8 2 3 2" xfId="49265"/>
    <cellStyle name="Normal 3 2 3 2 8 2 4" xfId="34941"/>
    <cellStyle name="Normal 3 2 3 2 8 3" xfId="9728"/>
    <cellStyle name="Normal 3 2 3 2 8 3 2" xfId="24111"/>
    <cellStyle name="Normal 3 2 3 2 8 3 2 2" xfId="52846"/>
    <cellStyle name="Normal 3 2 3 2 8 3 3" xfId="38522"/>
    <cellStyle name="Normal 3 2 3 2 8 4" xfId="16948"/>
    <cellStyle name="Normal 3 2 3 2 8 4 2" xfId="45684"/>
    <cellStyle name="Normal 3 2 3 2 8 5" xfId="31360"/>
    <cellStyle name="Normal 3 2 3 2 9" xfId="4249"/>
    <cellStyle name="Normal 3 2 3 2 9 2" xfId="11524"/>
    <cellStyle name="Normal 3 2 3 2 9 2 2" xfId="25903"/>
    <cellStyle name="Normal 3 2 3 2 9 2 2 2" xfId="54637"/>
    <cellStyle name="Normal 3 2 3 2 9 2 3" xfId="40313"/>
    <cellStyle name="Normal 3 2 3 2 9 3" xfId="18740"/>
    <cellStyle name="Normal 3 2 3 2 9 3 2" xfId="47475"/>
    <cellStyle name="Normal 3 2 3 2 9 4" xfId="33151"/>
    <cellStyle name="Normal 3 2 3 3" xfId="350"/>
    <cellStyle name="Normal 3 2 3 3 10" xfId="15172"/>
    <cellStyle name="Normal 3 2 3 3 10 2" xfId="43908"/>
    <cellStyle name="Normal 3 2 3 3 11" xfId="29584"/>
    <cellStyle name="Normal 3 2 3 3 2" xfId="450"/>
    <cellStyle name="Normal 3 2 3 3 2 10" xfId="29640"/>
    <cellStyle name="Normal 3 2 3 3 2 2" xfId="650"/>
    <cellStyle name="Normal 3 2 3 3 2 2 2" xfId="922"/>
    <cellStyle name="Normal 3 2 3 3 2 2 2 2" xfId="1369"/>
    <cellStyle name="Normal 3 2 3 3 2 2 2 2 2" xfId="2352"/>
    <cellStyle name="Normal 3 2 3 3 2 2 2 2 2 2" xfId="4144"/>
    <cellStyle name="Normal 3 2 3 3 2 2 2 2 2 2 2" xfId="7803"/>
    <cellStyle name="Normal 3 2 3 3 2 2 2 2 2 2 2 2" xfId="15063"/>
    <cellStyle name="Normal 3 2 3 3 2 2 2 2 2 2 2 2 2" xfId="29441"/>
    <cellStyle name="Normal 3 2 3 3 2 2 2 2 2 2 2 2 2 2" xfId="58175"/>
    <cellStyle name="Normal 3 2 3 3 2 2 2 2 2 2 2 2 3" xfId="43851"/>
    <cellStyle name="Normal 3 2 3 3 2 2 2 2 2 2 2 3" xfId="22278"/>
    <cellStyle name="Normal 3 2 3 3 2 2 2 2 2 2 2 3 2" xfId="51013"/>
    <cellStyle name="Normal 3 2 3 3 2 2 2 2 2 2 2 4" xfId="36689"/>
    <cellStyle name="Normal 3 2 3 3 2 2 2 2 2 2 3" xfId="11476"/>
    <cellStyle name="Normal 3 2 3 3 2 2 2 2 2 2 3 2" xfId="25859"/>
    <cellStyle name="Normal 3 2 3 3 2 2 2 2 2 2 3 2 2" xfId="54594"/>
    <cellStyle name="Normal 3 2 3 3 2 2 2 2 2 2 3 3" xfId="40270"/>
    <cellStyle name="Normal 3 2 3 3 2 2 2 2 2 2 4" xfId="18696"/>
    <cellStyle name="Normal 3 2 3 3 2 2 2 2 2 2 4 2" xfId="47432"/>
    <cellStyle name="Normal 3 2 3 3 2 2 2 2 2 2 5" xfId="33108"/>
    <cellStyle name="Normal 3 2 3 3 2 2 2 2 2 3" xfId="6013"/>
    <cellStyle name="Normal 3 2 3 3 2 2 2 2 2 3 2" xfId="13273"/>
    <cellStyle name="Normal 3 2 3 3 2 2 2 2 2 3 2 2" xfId="27651"/>
    <cellStyle name="Normal 3 2 3 3 2 2 2 2 2 3 2 2 2" xfId="56385"/>
    <cellStyle name="Normal 3 2 3 3 2 2 2 2 2 3 2 3" xfId="42061"/>
    <cellStyle name="Normal 3 2 3 3 2 2 2 2 2 3 3" xfId="20488"/>
    <cellStyle name="Normal 3 2 3 3 2 2 2 2 2 3 3 2" xfId="49223"/>
    <cellStyle name="Normal 3 2 3 3 2 2 2 2 2 3 4" xfId="34899"/>
    <cellStyle name="Normal 3 2 3 3 2 2 2 2 2 4" xfId="9686"/>
    <cellStyle name="Normal 3 2 3 3 2 2 2 2 2 4 2" xfId="24069"/>
    <cellStyle name="Normal 3 2 3 3 2 2 2 2 2 4 2 2" xfId="52804"/>
    <cellStyle name="Normal 3 2 3 3 2 2 2 2 2 4 3" xfId="38480"/>
    <cellStyle name="Normal 3 2 3 3 2 2 2 2 2 5" xfId="16906"/>
    <cellStyle name="Normal 3 2 3 3 2 2 2 2 2 5 2" xfId="45642"/>
    <cellStyle name="Normal 3 2 3 3 2 2 2 2 2 6" xfId="31318"/>
    <cellStyle name="Normal 3 2 3 3 2 2 2 2 3" xfId="3248"/>
    <cellStyle name="Normal 3 2 3 3 2 2 2 2 3 2" xfId="6908"/>
    <cellStyle name="Normal 3 2 3 3 2 2 2 2 3 2 2" xfId="14168"/>
    <cellStyle name="Normal 3 2 3 3 2 2 2 2 3 2 2 2" xfId="28546"/>
    <cellStyle name="Normal 3 2 3 3 2 2 2 2 3 2 2 2 2" xfId="57280"/>
    <cellStyle name="Normal 3 2 3 3 2 2 2 2 3 2 2 3" xfId="42956"/>
    <cellStyle name="Normal 3 2 3 3 2 2 2 2 3 2 3" xfId="21383"/>
    <cellStyle name="Normal 3 2 3 3 2 2 2 2 3 2 3 2" xfId="50118"/>
    <cellStyle name="Normal 3 2 3 3 2 2 2 2 3 2 4" xfId="35794"/>
    <cellStyle name="Normal 3 2 3 3 2 2 2 2 3 3" xfId="10581"/>
    <cellStyle name="Normal 3 2 3 3 2 2 2 2 3 3 2" xfId="24964"/>
    <cellStyle name="Normal 3 2 3 3 2 2 2 2 3 3 2 2" xfId="53699"/>
    <cellStyle name="Normal 3 2 3 3 2 2 2 2 3 3 3" xfId="39375"/>
    <cellStyle name="Normal 3 2 3 3 2 2 2 2 3 4" xfId="17801"/>
    <cellStyle name="Normal 3 2 3 3 2 2 2 2 3 4 2" xfId="46537"/>
    <cellStyle name="Normal 3 2 3 3 2 2 2 2 3 5" xfId="32213"/>
    <cellStyle name="Normal 3 2 3 3 2 2 2 2 4" xfId="5113"/>
    <cellStyle name="Normal 3 2 3 3 2 2 2 2 4 2" xfId="12378"/>
    <cellStyle name="Normal 3 2 3 3 2 2 2 2 4 2 2" xfId="26756"/>
    <cellStyle name="Normal 3 2 3 3 2 2 2 2 4 2 2 2" xfId="55490"/>
    <cellStyle name="Normal 3 2 3 3 2 2 2 2 4 2 3" xfId="41166"/>
    <cellStyle name="Normal 3 2 3 3 2 2 2 2 4 3" xfId="19593"/>
    <cellStyle name="Normal 3 2 3 3 2 2 2 2 4 3 2" xfId="48328"/>
    <cellStyle name="Normal 3 2 3 3 2 2 2 2 4 4" xfId="34004"/>
    <cellStyle name="Normal 3 2 3 3 2 2 2 2 5" xfId="8785"/>
    <cellStyle name="Normal 3 2 3 3 2 2 2 2 5 2" xfId="23174"/>
    <cellStyle name="Normal 3 2 3 3 2 2 2 2 5 2 2" xfId="51909"/>
    <cellStyle name="Normal 3 2 3 3 2 2 2 2 5 3" xfId="37585"/>
    <cellStyle name="Normal 3 2 3 3 2 2 2 2 6" xfId="16011"/>
    <cellStyle name="Normal 3 2 3 3 2 2 2 2 6 2" xfId="44747"/>
    <cellStyle name="Normal 3 2 3 3 2 2 2 2 7" xfId="30423"/>
    <cellStyle name="Normal 3 2 3 3 2 2 2 3" xfId="1905"/>
    <cellStyle name="Normal 3 2 3 3 2 2 2 3 2" xfId="3697"/>
    <cellStyle name="Normal 3 2 3 3 2 2 2 3 2 2" xfId="7356"/>
    <cellStyle name="Normal 3 2 3 3 2 2 2 3 2 2 2" xfId="14616"/>
    <cellStyle name="Normal 3 2 3 3 2 2 2 3 2 2 2 2" xfId="28994"/>
    <cellStyle name="Normal 3 2 3 3 2 2 2 3 2 2 2 2 2" xfId="57728"/>
    <cellStyle name="Normal 3 2 3 3 2 2 2 3 2 2 2 3" xfId="43404"/>
    <cellStyle name="Normal 3 2 3 3 2 2 2 3 2 2 3" xfId="21831"/>
    <cellStyle name="Normal 3 2 3 3 2 2 2 3 2 2 3 2" xfId="50566"/>
    <cellStyle name="Normal 3 2 3 3 2 2 2 3 2 2 4" xfId="36242"/>
    <cellStyle name="Normal 3 2 3 3 2 2 2 3 2 3" xfId="11029"/>
    <cellStyle name="Normal 3 2 3 3 2 2 2 3 2 3 2" xfId="25412"/>
    <cellStyle name="Normal 3 2 3 3 2 2 2 3 2 3 2 2" xfId="54147"/>
    <cellStyle name="Normal 3 2 3 3 2 2 2 3 2 3 3" xfId="39823"/>
    <cellStyle name="Normal 3 2 3 3 2 2 2 3 2 4" xfId="18249"/>
    <cellStyle name="Normal 3 2 3 3 2 2 2 3 2 4 2" xfId="46985"/>
    <cellStyle name="Normal 3 2 3 3 2 2 2 3 2 5" xfId="32661"/>
    <cellStyle name="Normal 3 2 3 3 2 2 2 3 3" xfId="5566"/>
    <cellStyle name="Normal 3 2 3 3 2 2 2 3 3 2" xfId="12826"/>
    <cellStyle name="Normal 3 2 3 3 2 2 2 3 3 2 2" xfId="27204"/>
    <cellStyle name="Normal 3 2 3 3 2 2 2 3 3 2 2 2" xfId="55938"/>
    <cellStyle name="Normal 3 2 3 3 2 2 2 3 3 2 3" xfId="41614"/>
    <cellStyle name="Normal 3 2 3 3 2 2 2 3 3 3" xfId="20041"/>
    <cellStyle name="Normal 3 2 3 3 2 2 2 3 3 3 2" xfId="48776"/>
    <cellStyle name="Normal 3 2 3 3 2 2 2 3 3 4" xfId="34452"/>
    <cellStyle name="Normal 3 2 3 3 2 2 2 3 4" xfId="9239"/>
    <cellStyle name="Normal 3 2 3 3 2 2 2 3 4 2" xfId="23622"/>
    <cellStyle name="Normal 3 2 3 3 2 2 2 3 4 2 2" xfId="52357"/>
    <cellStyle name="Normal 3 2 3 3 2 2 2 3 4 3" xfId="38033"/>
    <cellStyle name="Normal 3 2 3 3 2 2 2 3 5" xfId="16459"/>
    <cellStyle name="Normal 3 2 3 3 2 2 2 3 5 2" xfId="45195"/>
    <cellStyle name="Normal 3 2 3 3 2 2 2 3 6" xfId="30871"/>
    <cellStyle name="Normal 3 2 3 3 2 2 2 4" xfId="2801"/>
    <cellStyle name="Normal 3 2 3 3 2 2 2 4 2" xfId="6461"/>
    <cellStyle name="Normal 3 2 3 3 2 2 2 4 2 2" xfId="13721"/>
    <cellStyle name="Normal 3 2 3 3 2 2 2 4 2 2 2" xfId="28099"/>
    <cellStyle name="Normal 3 2 3 3 2 2 2 4 2 2 2 2" xfId="56833"/>
    <cellStyle name="Normal 3 2 3 3 2 2 2 4 2 2 3" xfId="42509"/>
    <cellStyle name="Normal 3 2 3 3 2 2 2 4 2 3" xfId="20936"/>
    <cellStyle name="Normal 3 2 3 3 2 2 2 4 2 3 2" xfId="49671"/>
    <cellStyle name="Normal 3 2 3 3 2 2 2 4 2 4" xfId="35347"/>
    <cellStyle name="Normal 3 2 3 3 2 2 2 4 3" xfId="10134"/>
    <cellStyle name="Normal 3 2 3 3 2 2 2 4 3 2" xfId="24517"/>
    <cellStyle name="Normal 3 2 3 3 2 2 2 4 3 2 2" xfId="53252"/>
    <cellStyle name="Normal 3 2 3 3 2 2 2 4 3 3" xfId="38928"/>
    <cellStyle name="Normal 3 2 3 3 2 2 2 4 4" xfId="17354"/>
    <cellStyle name="Normal 3 2 3 3 2 2 2 4 4 2" xfId="46090"/>
    <cellStyle name="Normal 3 2 3 3 2 2 2 4 5" xfId="31766"/>
    <cellStyle name="Normal 3 2 3 3 2 2 2 5" xfId="4666"/>
    <cellStyle name="Normal 3 2 3 3 2 2 2 5 2" xfId="11931"/>
    <cellStyle name="Normal 3 2 3 3 2 2 2 5 2 2" xfId="26309"/>
    <cellStyle name="Normal 3 2 3 3 2 2 2 5 2 2 2" xfId="55043"/>
    <cellStyle name="Normal 3 2 3 3 2 2 2 5 2 3" xfId="40719"/>
    <cellStyle name="Normal 3 2 3 3 2 2 2 5 3" xfId="19146"/>
    <cellStyle name="Normal 3 2 3 3 2 2 2 5 3 2" xfId="47881"/>
    <cellStyle name="Normal 3 2 3 3 2 2 2 5 4" xfId="33557"/>
    <cellStyle name="Normal 3 2 3 3 2 2 2 6" xfId="8338"/>
    <cellStyle name="Normal 3 2 3 3 2 2 2 6 2" xfId="22727"/>
    <cellStyle name="Normal 3 2 3 3 2 2 2 6 2 2" xfId="51462"/>
    <cellStyle name="Normal 3 2 3 3 2 2 2 6 3" xfId="37138"/>
    <cellStyle name="Normal 3 2 3 3 2 2 2 7" xfId="15564"/>
    <cellStyle name="Normal 3 2 3 3 2 2 2 7 2" xfId="44300"/>
    <cellStyle name="Normal 3 2 3 3 2 2 2 8" xfId="29976"/>
    <cellStyle name="Normal 3 2 3 3 2 2 3" xfId="1145"/>
    <cellStyle name="Normal 3 2 3 3 2 2 3 2" xfId="2128"/>
    <cellStyle name="Normal 3 2 3 3 2 2 3 2 2" xfId="3920"/>
    <cellStyle name="Normal 3 2 3 3 2 2 3 2 2 2" xfId="7579"/>
    <cellStyle name="Normal 3 2 3 3 2 2 3 2 2 2 2" xfId="14839"/>
    <cellStyle name="Normal 3 2 3 3 2 2 3 2 2 2 2 2" xfId="29217"/>
    <cellStyle name="Normal 3 2 3 3 2 2 3 2 2 2 2 2 2" xfId="57951"/>
    <cellStyle name="Normal 3 2 3 3 2 2 3 2 2 2 2 3" xfId="43627"/>
    <cellStyle name="Normal 3 2 3 3 2 2 3 2 2 2 3" xfId="22054"/>
    <cellStyle name="Normal 3 2 3 3 2 2 3 2 2 2 3 2" xfId="50789"/>
    <cellStyle name="Normal 3 2 3 3 2 2 3 2 2 2 4" xfId="36465"/>
    <cellStyle name="Normal 3 2 3 3 2 2 3 2 2 3" xfId="11252"/>
    <cellStyle name="Normal 3 2 3 3 2 2 3 2 2 3 2" xfId="25635"/>
    <cellStyle name="Normal 3 2 3 3 2 2 3 2 2 3 2 2" xfId="54370"/>
    <cellStyle name="Normal 3 2 3 3 2 2 3 2 2 3 3" xfId="40046"/>
    <cellStyle name="Normal 3 2 3 3 2 2 3 2 2 4" xfId="18472"/>
    <cellStyle name="Normal 3 2 3 3 2 2 3 2 2 4 2" xfId="47208"/>
    <cellStyle name="Normal 3 2 3 3 2 2 3 2 2 5" xfId="32884"/>
    <cellStyle name="Normal 3 2 3 3 2 2 3 2 3" xfId="5789"/>
    <cellStyle name="Normal 3 2 3 3 2 2 3 2 3 2" xfId="13049"/>
    <cellStyle name="Normal 3 2 3 3 2 2 3 2 3 2 2" xfId="27427"/>
    <cellStyle name="Normal 3 2 3 3 2 2 3 2 3 2 2 2" xfId="56161"/>
    <cellStyle name="Normal 3 2 3 3 2 2 3 2 3 2 3" xfId="41837"/>
    <cellStyle name="Normal 3 2 3 3 2 2 3 2 3 3" xfId="20264"/>
    <cellStyle name="Normal 3 2 3 3 2 2 3 2 3 3 2" xfId="48999"/>
    <cellStyle name="Normal 3 2 3 3 2 2 3 2 3 4" xfId="34675"/>
    <cellStyle name="Normal 3 2 3 3 2 2 3 2 4" xfId="9462"/>
    <cellStyle name="Normal 3 2 3 3 2 2 3 2 4 2" xfId="23845"/>
    <cellStyle name="Normal 3 2 3 3 2 2 3 2 4 2 2" xfId="52580"/>
    <cellStyle name="Normal 3 2 3 3 2 2 3 2 4 3" xfId="38256"/>
    <cellStyle name="Normal 3 2 3 3 2 2 3 2 5" xfId="16682"/>
    <cellStyle name="Normal 3 2 3 3 2 2 3 2 5 2" xfId="45418"/>
    <cellStyle name="Normal 3 2 3 3 2 2 3 2 6" xfId="31094"/>
    <cellStyle name="Normal 3 2 3 3 2 2 3 3" xfId="3024"/>
    <cellStyle name="Normal 3 2 3 3 2 2 3 3 2" xfId="6684"/>
    <cellStyle name="Normal 3 2 3 3 2 2 3 3 2 2" xfId="13944"/>
    <cellStyle name="Normal 3 2 3 3 2 2 3 3 2 2 2" xfId="28322"/>
    <cellStyle name="Normal 3 2 3 3 2 2 3 3 2 2 2 2" xfId="57056"/>
    <cellStyle name="Normal 3 2 3 3 2 2 3 3 2 2 3" xfId="42732"/>
    <cellStyle name="Normal 3 2 3 3 2 2 3 3 2 3" xfId="21159"/>
    <cellStyle name="Normal 3 2 3 3 2 2 3 3 2 3 2" xfId="49894"/>
    <cellStyle name="Normal 3 2 3 3 2 2 3 3 2 4" xfId="35570"/>
    <cellStyle name="Normal 3 2 3 3 2 2 3 3 3" xfId="10357"/>
    <cellStyle name="Normal 3 2 3 3 2 2 3 3 3 2" xfId="24740"/>
    <cellStyle name="Normal 3 2 3 3 2 2 3 3 3 2 2" xfId="53475"/>
    <cellStyle name="Normal 3 2 3 3 2 2 3 3 3 3" xfId="39151"/>
    <cellStyle name="Normal 3 2 3 3 2 2 3 3 4" xfId="17577"/>
    <cellStyle name="Normal 3 2 3 3 2 2 3 3 4 2" xfId="46313"/>
    <cellStyle name="Normal 3 2 3 3 2 2 3 3 5" xfId="31989"/>
    <cellStyle name="Normal 3 2 3 3 2 2 3 4" xfId="4889"/>
    <cellStyle name="Normal 3 2 3 3 2 2 3 4 2" xfId="12154"/>
    <cellStyle name="Normal 3 2 3 3 2 2 3 4 2 2" xfId="26532"/>
    <cellStyle name="Normal 3 2 3 3 2 2 3 4 2 2 2" xfId="55266"/>
    <cellStyle name="Normal 3 2 3 3 2 2 3 4 2 3" xfId="40942"/>
    <cellStyle name="Normal 3 2 3 3 2 2 3 4 3" xfId="19369"/>
    <cellStyle name="Normal 3 2 3 3 2 2 3 4 3 2" xfId="48104"/>
    <cellStyle name="Normal 3 2 3 3 2 2 3 4 4" xfId="33780"/>
    <cellStyle name="Normal 3 2 3 3 2 2 3 5" xfId="8561"/>
    <cellStyle name="Normal 3 2 3 3 2 2 3 5 2" xfId="22950"/>
    <cellStyle name="Normal 3 2 3 3 2 2 3 5 2 2" xfId="51685"/>
    <cellStyle name="Normal 3 2 3 3 2 2 3 5 3" xfId="37361"/>
    <cellStyle name="Normal 3 2 3 3 2 2 3 6" xfId="15787"/>
    <cellStyle name="Normal 3 2 3 3 2 2 3 6 2" xfId="44523"/>
    <cellStyle name="Normal 3 2 3 3 2 2 3 7" xfId="30199"/>
    <cellStyle name="Normal 3 2 3 3 2 2 4" xfId="1677"/>
    <cellStyle name="Normal 3 2 3 3 2 2 4 2" xfId="3473"/>
    <cellStyle name="Normal 3 2 3 3 2 2 4 2 2" xfId="7132"/>
    <cellStyle name="Normal 3 2 3 3 2 2 4 2 2 2" xfId="14392"/>
    <cellStyle name="Normal 3 2 3 3 2 2 4 2 2 2 2" xfId="28770"/>
    <cellStyle name="Normal 3 2 3 3 2 2 4 2 2 2 2 2" xfId="57504"/>
    <cellStyle name="Normal 3 2 3 3 2 2 4 2 2 2 3" xfId="43180"/>
    <cellStyle name="Normal 3 2 3 3 2 2 4 2 2 3" xfId="21607"/>
    <cellStyle name="Normal 3 2 3 3 2 2 4 2 2 3 2" xfId="50342"/>
    <cellStyle name="Normal 3 2 3 3 2 2 4 2 2 4" xfId="36018"/>
    <cellStyle name="Normal 3 2 3 3 2 2 4 2 3" xfId="10805"/>
    <cellStyle name="Normal 3 2 3 3 2 2 4 2 3 2" xfId="25188"/>
    <cellStyle name="Normal 3 2 3 3 2 2 4 2 3 2 2" xfId="53923"/>
    <cellStyle name="Normal 3 2 3 3 2 2 4 2 3 3" xfId="39599"/>
    <cellStyle name="Normal 3 2 3 3 2 2 4 2 4" xfId="18025"/>
    <cellStyle name="Normal 3 2 3 3 2 2 4 2 4 2" xfId="46761"/>
    <cellStyle name="Normal 3 2 3 3 2 2 4 2 5" xfId="32437"/>
    <cellStyle name="Normal 3 2 3 3 2 2 4 3" xfId="5342"/>
    <cellStyle name="Normal 3 2 3 3 2 2 4 3 2" xfId="12602"/>
    <cellStyle name="Normal 3 2 3 3 2 2 4 3 2 2" xfId="26980"/>
    <cellStyle name="Normal 3 2 3 3 2 2 4 3 2 2 2" xfId="55714"/>
    <cellStyle name="Normal 3 2 3 3 2 2 4 3 2 3" xfId="41390"/>
    <cellStyle name="Normal 3 2 3 3 2 2 4 3 3" xfId="19817"/>
    <cellStyle name="Normal 3 2 3 3 2 2 4 3 3 2" xfId="48552"/>
    <cellStyle name="Normal 3 2 3 3 2 2 4 3 4" xfId="34228"/>
    <cellStyle name="Normal 3 2 3 3 2 2 4 4" xfId="9015"/>
    <cellStyle name="Normal 3 2 3 3 2 2 4 4 2" xfId="23398"/>
    <cellStyle name="Normal 3 2 3 3 2 2 4 4 2 2" xfId="52133"/>
    <cellStyle name="Normal 3 2 3 3 2 2 4 4 3" xfId="37809"/>
    <cellStyle name="Normal 3 2 3 3 2 2 4 5" xfId="16235"/>
    <cellStyle name="Normal 3 2 3 3 2 2 4 5 2" xfId="44971"/>
    <cellStyle name="Normal 3 2 3 3 2 2 4 6" xfId="30647"/>
    <cellStyle name="Normal 3 2 3 3 2 2 5" xfId="2577"/>
    <cellStyle name="Normal 3 2 3 3 2 2 5 2" xfId="6237"/>
    <cellStyle name="Normal 3 2 3 3 2 2 5 2 2" xfId="13497"/>
    <cellStyle name="Normal 3 2 3 3 2 2 5 2 2 2" xfId="27875"/>
    <cellStyle name="Normal 3 2 3 3 2 2 5 2 2 2 2" xfId="56609"/>
    <cellStyle name="Normal 3 2 3 3 2 2 5 2 2 3" xfId="42285"/>
    <cellStyle name="Normal 3 2 3 3 2 2 5 2 3" xfId="20712"/>
    <cellStyle name="Normal 3 2 3 3 2 2 5 2 3 2" xfId="49447"/>
    <cellStyle name="Normal 3 2 3 3 2 2 5 2 4" xfId="35123"/>
    <cellStyle name="Normal 3 2 3 3 2 2 5 3" xfId="9910"/>
    <cellStyle name="Normal 3 2 3 3 2 2 5 3 2" xfId="24293"/>
    <cellStyle name="Normal 3 2 3 3 2 2 5 3 2 2" xfId="53028"/>
    <cellStyle name="Normal 3 2 3 3 2 2 5 3 3" xfId="38704"/>
    <cellStyle name="Normal 3 2 3 3 2 2 5 4" xfId="17130"/>
    <cellStyle name="Normal 3 2 3 3 2 2 5 4 2" xfId="45866"/>
    <cellStyle name="Normal 3 2 3 3 2 2 5 5" xfId="31542"/>
    <cellStyle name="Normal 3 2 3 3 2 2 6" xfId="4440"/>
    <cellStyle name="Normal 3 2 3 3 2 2 6 2" xfId="11707"/>
    <cellStyle name="Normal 3 2 3 3 2 2 6 2 2" xfId="26085"/>
    <cellStyle name="Normal 3 2 3 3 2 2 6 2 2 2" xfId="54819"/>
    <cellStyle name="Normal 3 2 3 3 2 2 6 2 3" xfId="40495"/>
    <cellStyle name="Normal 3 2 3 3 2 2 6 3" xfId="18922"/>
    <cellStyle name="Normal 3 2 3 3 2 2 6 3 2" xfId="47657"/>
    <cellStyle name="Normal 3 2 3 3 2 2 6 4" xfId="33333"/>
    <cellStyle name="Normal 3 2 3 3 2 2 7" xfId="8111"/>
    <cellStyle name="Normal 3 2 3 3 2 2 7 2" xfId="22503"/>
    <cellStyle name="Normal 3 2 3 3 2 2 7 2 2" xfId="51238"/>
    <cellStyle name="Normal 3 2 3 3 2 2 7 3" xfId="36914"/>
    <cellStyle name="Normal 3 2 3 3 2 2 8" xfId="15340"/>
    <cellStyle name="Normal 3 2 3 3 2 2 8 2" xfId="44076"/>
    <cellStyle name="Normal 3 2 3 3 2 2 9" xfId="29752"/>
    <cellStyle name="Normal 3 2 3 3 2 3" xfId="808"/>
    <cellStyle name="Normal 3 2 3 3 2 3 2" xfId="1257"/>
    <cellStyle name="Normal 3 2 3 3 2 3 2 2" xfId="2240"/>
    <cellStyle name="Normal 3 2 3 3 2 3 2 2 2" xfId="4032"/>
    <cellStyle name="Normal 3 2 3 3 2 3 2 2 2 2" xfId="7691"/>
    <cellStyle name="Normal 3 2 3 3 2 3 2 2 2 2 2" xfId="14951"/>
    <cellStyle name="Normal 3 2 3 3 2 3 2 2 2 2 2 2" xfId="29329"/>
    <cellStyle name="Normal 3 2 3 3 2 3 2 2 2 2 2 2 2" xfId="58063"/>
    <cellStyle name="Normal 3 2 3 3 2 3 2 2 2 2 2 3" xfId="43739"/>
    <cellStyle name="Normal 3 2 3 3 2 3 2 2 2 2 3" xfId="22166"/>
    <cellStyle name="Normal 3 2 3 3 2 3 2 2 2 2 3 2" xfId="50901"/>
    <cellStyle name="Normal 3 2 3 3 2 3 2 2 2 2 4" xfId="36577"/>
    <cellStyle name="Normal 3 2 3 3 2 3 2 2 2 3" xfId="11364"/>
    <cellStyle name="Normal 3 2 3 3 2 3 2 2 2 3 2" xfId="25747"/>
    <cellStyle name="Normal 3 2 3 3 2 3 2 2 2 3 2 2" xfId="54482"/>
    <cellStyle name="Normal 3 2 3 3 2 3 2 2 2 3 3" xfId="40158"/>
    <cellStyle name="Normal 3 2 3 3 2 3 2 2 2 4" xfId="18584"/>
    <cellStyle name="Normal 3 2 3 3 2 3 2 2 2 4 2" xfId="47320"/>
    <cellStyle name="Normal 3 2 3 3 2 3 2 2 2 5" xfId="32996"/>
    <cellStyle name="Normal 3 2 3 3 2 3 2 2 3" xfId="5901"/>
    <cellStyle name="Normal 3 2 3 3 2 3 2 2 3 2" xfId="13161"/>
    <cellStyle name="Normal 3 2 3 3 2 3 2 2 3 2 2" xfId="27539"/>
    <cellStyle name="Normal 3 2 3 3 2 3 2 2 3 2 2 2" xfId="56273"/>
    <cellStyle name="Normal 3 2 3 3 2 3 2 2 3 2 3" xfId="41949"/>
    <cellStyle name="Normal 3 2 3 3 2 3 2 2 3 3" xfId="20376"/>
    <cellStyle name="Normal 3 2 3 3 2 3 2 2 3 3 2" xfId="49111"/>
    <cellStyle name="Normal 3 2 3 3 2 3 2 2 3 4" xfId="34787"/>
    <cellStyle name="Normal 3 2 3 3 2 3 2 2 4" xfId="9574"/>
    <cellStyle name="Normal 3 2 3 3 2 3 2 2 4 2" xfId="23957"/>
    <cellStyle name="Normal 3 2 3 3 2 3 2 2 4 2 2" xfId="52692"/>
    <cellStyle name="Normal 3 2 3 3 2 3 2 2 4 3" xfId="38368"/>
    <cellStyle name="Normal 3 2 3 3 2 3 2 2 5" xfId="16794"/>
    <cellStyle name="Normal 3 2 3 3 2 3 2 2 5 2" xfId="45530"/>
    <cellStyle name="Normal 3 2 3 3 2 3 2 2 6" xfId="31206"/>
    <cellStyle name="Normal 3 2 3 3 2 3 2 3" xfId="3136"/>
    <cellStyle name="Normal 3 2 3 3 2 3 2 3 2" xfId="6796"/>
    <cellStyle name="Normal 3 2 3 3 2 3 2 3 2 2" xfId="14056"/>
    <cellStyle name="Normal 3 2 3 3 2 3 2 3 2 2 2" xfId="28434"/>
    <cellStyle name="Normal 3 2 3 3 2 3 2 3 2 2 2 2" xfId="57168"/>
    <cellStyle name="Normal 3 2 3 3 2 3 2 3 2 2 3" xfId="42844"/>
    <cellStyle name="Normal 3 2 3 3 2 3 2 3 2 3" xfId="21271"/>
    <cellStyle name="Normal 3 2 3 3 2 3 2 3 2 3 2" xfId="50006"/>
    <cellStyle name="Normal 3 2 3 3 2 3 2 3 2 4" xfId="35682"/>
    <cellStyle name="Normal 3 2 3 3 2 3 2 3 3" xfId="10469"/>
    <cellStyle name="Normal 3 2 3 3 2 3 2 3 3 2" xfId="24852"/>
    <cellStyle name="Normal 3 2 3 3 2 3 2 3 3 2 2" xfId="53587"/>
    <cellStyle name="Normal 3 2 3 3 2 3 2 3 3 3" xfId="39263"/>
    <cellStyle name="Normal 3 2 3 3 2 3 2 3 4" xfId="17689"/>
    <cellStyle name="Normal 3 2 3 3 2 3 2 3 4 2" xfId="46425"/>
    <cellStyle name="Normal 3 2 3 3 2 3 2 3 5" xfId="32101"/>
    <cellStyle name="Normal 3 2 3 3 2 3 2 4" xfId="5001"/>
    <cellStyle name="Normal 3 2 3 3 2 3 2 4 2" xfId="12266"/>
    <cellStyle name="Normal 3 2 3 3 2 3 2 4 2 2" xfId="26644"/>
    <cellStyle name="Normal 3 2 3 3 2 3 2 4 2 2 2" xfId="55378"/>
    <cellStyle name="Normal 3 2 3 3 2 3 2 4 2 3" xfId="41054"/>
    <cellStyle name="Normal 3 2 3 3 2 3 2 4 3" xfId="19481"/>
    <cellStyle name="Normal 3 2 3 3 2 3 2 4 3 2" xfId="48216"/>
    <cellStyle name="Normal 3 2 3 3 2 3 2 4 4" xfId="33892"/>
    <cellStyle name="Normal 3 2 3 3 2 3 2 5" xfId="8673"/>
    <cellStyle name="Normal 3 2 3 3 2 3 2 5 2" xfId="23062"/>
    <cellStyle name="Normal 3 2 3 3 2 3 2 5 2 2" xfId="51797"/>
    <cellStyle name="Normal 3 2 3 3 2 3 2 5 3" xfId="37473"/>
    <cellStyle name="Normal 3 2 3 3 2 3 2 6" xfId="15899"/>
    <cellStyle name="Normal 3 2 3 3 2 3 2 6 2" xfId="44635"/>
    <cellStyle name="Normal 3 2 3 3 2 3 2 7" xfId="30311"/>
    <cellStyle name="Normal 3 2 3 3 2 3 3" xfId="1793"/>
    <cellStyle name="Normal 3 2 3 3 2 3 3 2" xfId="3585"/>
    <cellStyle name="Normal 3 2 3 3 2 3 3 2 2" xfId="7244"/>
    <cellStyle name="Normal 3 2 3 3 2 3 3 2 2 2" xfId="14504"/>
    <cellStyle name="Normal 3 2 3 3 2 3 3 2 2 2 2" xfId="28882"/>
    <cellStyle name="Normal 3 2 3 3 2 3 3 2 2 2 2 2" xfId="57616"/>
    <cellStyle name="Normal 3 2 3 3 2 3 3 2 2 2 3" xfId="43292"/>
    <cellStyle name="Normal 3 2 3 3 2 3 3 2 2 3" xfId="21719"/>
    <cellStyle name="Normal 3 2 3 3 2 3 3 2 2 3 2" xfId="50454"/>
    <cellStyle name="Normal 3 2 3 3 2 3 3 2 2 4" xfId="36130"/>
    <cellStyle name="Normal 3 2 3 3 2 3 3 2 3" xfId="10917"/>
    <cellStyle name="Normal 3 2 3 3 2 3 3 2 3 2" xfId="25300"/>
    <cellStyle name="Normal 3 2 3 3 2 3 3 2 3 2 2" xfId="54035"/>
    <cellStyle name="Normal 3 2 3 3 2 3 3 2 3 3" xfId="39711"/>
    <cellStyle name="Normal 3 2 3 3 2 3 3 2 4" xfId="18137"/>
    <cellStyle name="Normal 3 2 3 3 2 3 3 2 4 2" xfId="46873"/>
    <cellStyle name="Normal 3 2 3 3 2 3 3 2 5" xfId="32549"/>
    <cellStyle name="Normal 3 2 3 3 2 3 3 3" xfId="5454"/>
    <cellStyle name="Normal 3 2 3 3 2 3 3 3 2" xfId="12714"/>
    <cellStyle name="Normal 3 2 3 3 2 3 3 3 2 2" xfId="27092"/>
    <cellStyle name="Normal 3 2 3 3 2 3 3 3 2 2 2" xfId="55826"/>
    <cellStyle name="Normal 3 2 3 3 2 3 3 3 2 3" xfId="41502"/>
    <cellStyle name="Normal 3 2 3 3 2 3 3 3 3" xfId="19929"/>
    <cellStyle name="Normal 3 2 3 3 2 3 3 3 3 2" xfId="48664"/>
    <cellStyle name="Normal 3 2 3 3 2 3 3 3 4" xfId="34340"/>
    <cellStyle name="Normal 3 2 3 3 2 3 3 4" xfId="9127"/>
    <cellStyle name="Normal 3 2 3 3 2 3 3 4 2" xfId="23510"/>
    <cellStyle name="Normal 3 2 3 3 2 3 3 4 2 2" xfId="52245"/>
    <cellStyle name="Normal 3 2 3 3 2 3 3 4 3" xfId="37921"/>
    <cellStyle name="Normal 3 2 3 3 2 3 3 5" xfId="16347"/>
    <cellStyle name="Normal 3 2 3 3 2 3 3 5 2" xfId="45083"/>
    <cellStyle name="Normal 3 2 3 3 2 3 3 6" xfId="30759"/>
    <cellStyle name="Normal 3 2 3 3 2 3 4" xfId="2689"/>
    <cellStyle name="Normal 3 2 3 3 2 3 4 2" xfId="6349"/>
    <cellStyle name="Normal 3 2 3 3 2 3 4 2 2" xfId="13609"/>
    <cellStyle name="Normal 3 2 3 3 2 3 4 2 2 2" xfId="27987"/>
    <cellStyle name="Normal 3 2 3 3 2 3 4 2 2 2 2" xfId="56721"/>
    <cellStyle name="Normal 3 2 3 3 2 3 4 2 2 3" xfId="42397"/>
    <cellStyle name="Normal 3 2 3 3 2 3 4 2 3" xfId="20824"/>
    <cellStyle name="Normal 3 2 3 3 2 3 4 2 3 2" xfId="49559"/>
    <cellStyle name="Normal 3 2 3 3 2 3 4 2 4" xfId="35235"/>
    <cellStyle name="Normal 3 2 3 3 2 3 4 3" xfId="10022"/>
    <cellStyle name="Normal 3 2 3 3 2 3 4 3 2" xfId="24405"/>
    <cellStyle name="Normal 3 2 3 3 2 3 4 3 2 2" xfId="53140"/>
    <cellStyle name="Normal 3 2 3 3 2 3 4 3 3" xfId="38816"/>
    <cellStyle name="Normal 3 2 3 3 2 3 4 4" xfId="17242"/>
    <cellStyle name="Normal 3 2 3 3 2 3 4 4 2" xfId="45978"/>
    <cellStyle name="Normal 3 2 3 3 2 3 4 5" xfId="31654"/>
    <cellStyle name="Normal 3 2 3 3 2 3 5" xfId="4553"/>
    <cellStyle name="Normal 3 2 3 3 2 3 5 2" xfId="11819"/>
    <cellStyle name="Normal 3 2 3 3 2 3 5 2 2" xfId="26197"/>
    <cellStyle name="Normal 3 2 3 3 2 3 5 2 2 2" xfId="54931"/>
    <cellStyle name="Normal 3 2 3 3 2 3 5 2 3" xfId="40607"/>
    <cellStyle name="Normal 3 2 3 3 2 3 5 3" xfId="19034"/>
    <cellStyle name="Normal 3 2 3 3 2 3 5 3 2" xfId="47769"/>
    <cellStyle name="Normal 3 2 3 3 2 3 5 4" xfId="33445"/>
    <cellStyle name="Normal 3 2 3 3 2 3 6" xfId="8226"/>
    <cellStyle name="Normal 3 2 3 3 2 3 6 2" xfId="22615"/>
    <cellStyle name="Normal 3 2 3 3 2 3 6 2 2" xfId="51350"/>
    <cellStyle name="Normal 3 2 3 3 2 3 6 3" xfId="37026"/>
    <cellStyle name="Normal 3 2 3 3 2 3 7" xfId="15452"/>
    <cellStyle name="Normal 3 2 3 3 2 3 7 2" xfId="44188"/>
    <cellStyle name="Normal 3 2 3 3 2 3 8" xfId="29864"/>
    <cellStyle name="Normal 3 2 3 3 2 4" xfId="1033"/>
    <cellStyle name="Normal 3 2 3 3 2 4 2" xfId="2016"/>
    <cellStyle name="Normal 3 2 3 3 2 4 2 2" xfId="3808"/>
    <cellStyle name="Normal 3 2 3 3 2 4 2 2 2" xfId="7467"/>
    <cellStyle name="Normal 3 2 3 3 2 4 2 2 2 2" xfId="14727"/>
    <cellStyle name="Normal 3 2 3 3 2 4 2 2 2 2 2" xfId="29105"/>
    <cellStyle name="Normal 3 2 3 3 2 4 2 2 2 2 2 2" xfId="57839"/>
    <cellStyle name="Normal 3 2 3 3 2 4 2 2 2 2 3" xfId="43515"/>
    <cellStyle name="Normal 3 2 3 3 2 4 2 2 2 3" xfId="21942"/>
    <cellStyle name="Normal 3 2 3 3 2 4 2 2 2 3 2" xfId="50677"/>
    <cellStyle name="Normal 3 2 3 3 2 4 2 2 2 4" xfId="36353"/>
    <cellStyle name="Normal 3 2 3 3 2 4 2 2 3" xfId="11140"/>
    <cellStyle name="Normal 3 2 3 3 2 4 2 2 3 2" xfId="25523"/>
    <cellStyle name="Normal 3 2 3 3 2 4 2 2 3 2 2" xfId="54258"/>
    <cellStyle name="Normal 3 2 3 3 2 4 2 2 3 3" xfId="39934"/>
    <cellStyle name="Normal 3 2 3 3 2 4 2 2 4" xfId="18360"/>
    <cellStyle name="Normal 3 2 3 3 2 4 2 2 4 2" xfId="47096"/>
    <cellStyle name="Normal 3 2 3 3 2 4 2 2 5" xfId="32772"/>
    <cellStyle name="Normal 3 2 3 3 2 4 2 3" xfId="5677"/>
    <cellStyle name="Normal 3 2 3 3 2 4 2 3 2" xfId="12937"/>
    <cellStyle name="Normal 3 2 3 3 2 4 2 3 2 2" xfId="27315"/>
    <cellStyle name="Normal 3 2 3 3 2 4 2 3 2 2 2" xfId="56049"/>
    <cellStyle name="Normal 3 2 3 3 2 4 2 3 2 3" xfId="41725"/>
    <cellStyle name="Normal 3 2 3 3 2 4 2 3 3" xfId="20152"/>
    <cellStyle name="Normal 3 2 3 3 2 4 2 3 3 2" xfId="48887"/>
    <cellStyle name="Normal 3 2 3 3 2 4 2 3 4" xfId="34563"/>
    <cellStyle name="Normal 3 2 3 3 2 4 2 4" xfId="9350"/>
    <cellStyle name="Normal 3 2 3 3 2 4 2 4 2" xfId="23733"/>
    <cellStyle name="Normal 3 2 3 3 2 4 2 4 2 2" xfId="52468"/>
    <cellStyle name="Normal 3 2 3 3 2 4 2 4 3" xfId="38144"/>
    <cellStyle name="Normal 3 2 3 3 2 4 2 5" xfId="16570"/>
    <cellStyle name="Normal 3 2 3 3 2 4 2 5 2" xfId="45306"/>
    <cellStyle name="Normal 3 2 3 3 2 4 2 6" xfId="30982"/>
    <cellStyle name="Normal 3 2 3 3 2 4 3" xfId="2912"/>
    <cellStyle name="Normal 3 2 3 3 2 4 3 2" xfId="6572"/>
    <cellStyle name="Normal 3 2 3 3 2 4 3 2 2" xfId="13832"/>
    <cellStyle name="Normal 3 2 3 3 2 4 3 2 2 2" xfId="28210"/>
    <cellStyle name="Normal 3 2 3 3 2 4 3 2 2 2 2" xfId="56944"/>
    <cellStyle name="Normal 3 2 3 3 2 4 3 2 2 3" xfId="42620"/>
    <cellStyle name="Normal 3 2 3 3 2 4 3 2 3" xfId="21047"/>
    <cellStyle name="Normal 3 2 3 3 2 4 3 2 3 2" xfId="49782"/>
    <cellStyle name="Normal 3 2 3 3 2 4 3 2 4" xfId="35458"/>
    <cellStyle name="Normal 3 2 3 3 2 4 3 3" xfId="10245"/>
    <cellStyle name="Normal 3 2 3 3 2 4 3 3 2" xfId="24628"/>
    <cellStyle name="Normal 3 2 3 3 2 4 3 3 2 2" xfId="53363"/>
    <cellStyle name="Normal 3 2 3 3 2 4 3 3 3" xfId="39039"/>
    <cellStyle name="Normal 3 2 3 3 2 4 3 4" xfId="17465"/>
    <cellStyle name="Normal 3 2 3 3 2 4 3 4 2" xfId="46201"/>
    <cellStyle name="Normal 3 2 3 3 2 4 3 5" xfId="31877"/>
    <cellStyle name="Normal 3 2 3 3 2 4 4" xfId="4777"/>
    <cellStyle name="Normal 3 2 3 3 2 4 4 2" xfId="12042"/>
    <cellStyle name="Normal 3 2 3 3 2 4 4 2 2" xfId="26420"/>
    <cellStyle name="Normal 3 2 3 3 2 4 4 2 2 2" xfId="55154"/>
    <cellStyle name="Normal 3 2 3 3 2 4 4 2 3" xfId="40830"/>
    <cellStyle name="Normal 3 2 3 3 2 4 4 3" xfId="19257"/>
    <cellStyle name="Normal 3 2 3 3 2 4 4 3 2" xfId="47992"/>
    <cellStyle name="Normal 3 2 3 3 2 4 4 4" xfId="33668"/>
    <cellStyle name="Normal 3 2 3 3 2 4 5" xfId="8449"/>
    <cellStyle name="Normal 3 2 3 3 2 4 5 2" xfId="22838"/>
    <cellStyle name="Normal 3 2 3 3 2 4 5 2 2" xfId="51573"/>
    <cellStyle name="Normal 3 2 3 3 2 4 5 3" xfId="37249"/>
    <cellStyle name="Normal 3 2 3 3 2 4 6" xfId="15675"/>
    <cellStyle name="Normal 3 2 3 3 2 4 6 2" xfId="44411"/>
    <cellStyle name="Normal 3 2 3 3 2 4 7" xfId="30087"/>
    <cellStyle name="Normal 3 2 3 3 2 5" xfId="1557"/>
    <cellStyle name="Normal 3 2 3 3 2 5 2" xfId="3361"/>
    <cellStyle name="Normal 3 2 3 3 2 5 2 2" xfId="7020"/>
    <cellStyle name="Normal 3 2 3 3 2 5 2 2 2" xfId="14280"/>
    <cellStyle name="Normal 3 2 3 3 2 5 2 2 2 2" xfId="28658"/>
    <cellStyle name="Normal 3 2 3 3 2 5 2 2 2 2 2" xfId="57392"/>
    <cellStyle name="Normal 3 2 3 3 2 5 2 2 2 3" xfId="43068"/>
    <cellStyle name="Normal 3 2 3 3 2 5 2 2 3" xfId="21495"/>
    <cellStyle name="Normal 3 2 3 3 2 5 2 2 3 2" xfId="50230"/>
    <cellStyle name="Normal 3 2 3 3 2 5 2 2 4" xfId="35906"/>
    <cellStyle name="Normal 3 2 3 3 2 5 2 3" xfId="10693"/>
    <cellStyle name="Normal 3 2 3 3 2 5 2 3 2" xfId="25076"/>
    <cellStyle name="Normal 3 2 3 3 2 5 2 3 2 2" xfId="53811"/>
    <cellStyle name="Normal 3 2 3 3 2 5 2 3 3" xfId="39487"/>
    <cellStyle name="Normal 3 2 3 3 2 5 2 4" xfId="17913"/>
    <cellStyle name="Normal 3 2 3 3 2 5 2 4 2" xfId="46649"/>
    <cellStyle name="Normal 3 2 3 3 2 5 2 5" xfId="32325"/>
    <cellStyle name="Normal 3 2 3 3 2 5 3" xfId="5230"/>
    <cellStyle name="Normal 3 2 3 3 2 5 3 2" xfId="12490"/>
    <cellStyle name="Normal 3 2 3 3 2 5 3 2 2" xfId="26868"/>
    <cellStyle name="Normal 3 2 3 3 2 5 3 2 2 2" xfId="55602"/>
    <cellStyle name="Normal 3 2 3 3 2 5 3 2 3" xfId="41278"/>
    <cellStyle name="Normal 3 2 3 3 2 5 3 3" xfId="19705"/>
    <cellStyle name="Normal 3 2 3 3 2 5 3 3 2" xfId="48440"/>
    <cellStyle name="Normal 3 2 3 3 2 5 3 4" xfId="34116"/>
    <cellStyle name="Normal 3 2 3 3 2 5 4" xfId="8903"/>
    <cellStyle name="Normal 3 2 3 3 2 5 4 2" xfId="23286"/>
    <cellStyle name="Normal 3 2 3 3 2 5 4 2 2" xfId="52021"/>
    <cellStyle name="Normal 3 2 3 3 2 5 4 3" xfId="37697"/>
    <cellStyle name="Normal 3 2 3 3 2 5 5" xfId="16123"/>
    <cellStyle name="Normal 3 2 3 3 2 5 5 2" xfId="44859"/>
    <cellStyle name="Normal 3 2 3 3 2 5 6" xfId="30535"/>
    <cellStyle name="Normal 3 2 3 3 2 6" xfId="2465"/>
    <cellStyle name="Normal 3 2 3 3 2 6 2" xfId="6125"/>
    <cellStyle name="Normal 3 2 3 3 2 6 2 2" xfId="13385"/>
    <cellStyle name="Normal 3 2 3 3 2 6 2 2 2" xfId="27763"/>
    <cellStyle name="Normal 3 2 3 3 2 6 2 2 2 2" xfId="56497"/>
    <cellStyle name="Normal 3 2 3 3 2 6 2 2 3" xfId="42173"/>
    <cellStyle name="Normal 3 2 3 3 2 6 2 3" xfId="20600"/>
    <cellStyle name="Normal 3 2 3 3 2 6 2 3 2" xfId="49335"/>
    <cellStyle name="Normal 3 2 3 3 2 6 2 4" xfId="35011"/>
    <cellStyle name="Normal 3 2 3 3 2 6 3" xfId="9798"/>
    <cellStyle name="Normal 3 2 3 3 2 6 3 2" xfId="24181"/>
    <cellStyle name="Normal 3 2 3 3 2 6 3 2 2" xfId="52916"/>
    <cellStyle name="Normal 3 2 3 3 2 6 3 3" xfId="38592"/>
    <cellStyle name="Normal 3 2 3 3 2 6 4" xfId="17018"/>
    <cellStyle name="Normal 3 2 3 3 2 6 4 2" xfId="45754"/>
    <cellStyle name="Normal 3 2 3 3 2 6 5" xfId="31430"/>
    <cellStyle name="Normal 3 2 3 3 2 7" xfId="4324"/>
    <cellStyle name="Normal 3 2 3 3 2 7 2" xfId="11594"/>
    <cellStyle name="Normal 3 2 3 3 2 7 2 2" xfId="25973"/>
    <cellStyle name="Normal 3 2 3 3 2 7 2 2 2" xfId="54707"/>
    <cellStyle name="Normal 3 2 3 3 2 7 2 3" xfId="40383"/>
    <cellStyle name="Normal 3 2 3 3 2 7 3" xfId="18810"/>
    <cellStyle name="Normal 3 2 3 3 2 7 3 2" xfId="47545"/>
    <cellStyle name="Normal 3 2 3 3 2 7 4" xfId="33221"/>
    <cellStyle name="Normal 3 2 3 3 2 8" xfId="7993"/>
    <cellStyle name="Normal 3 2 3 3 2 8 2" xfId="22391"/>
    <cellStyle name="Normal 3 2 3 3 2 8 2 2" xfId="51126"/>
    <cellStyle name="Normal 3 2 3 3 2 8 3" xfId="36802"/>
    <cellStyle name="Normal 3 2 3 3 2 9" xfId="15228"/>
    <cellStyle name="Normal 3 2 3 3 2 9 2" xfId="43964"/>
    <cellStyle name="Normal 3 2 3 3 3" xfId="589"/>
    <cellStyle name="Normal 3 2 3 3 3 2" xfId="866"/>
    <cellStyle name="Normal 3 2 3 3 3 2 2" xfId="1313"/>
    <cellStyle name="Normal 3 2 3 3 3 2 2 2" xfId="2296"/>
    <cellStyle name="Normal 3 2 3 3 3 2 2 2 2" xfId="4088"/>
    <cellStyle name="Normal 3 2 3 3 3 2 2 2 2 2" xfId="7747"/>
    <cellStyle name="Normal 3 2 3 3 3 2 2 2 2 2 2" xfId="15007"/>
    <cellStyle name="Normal 3 2 3 3 3 2 2 2 2 2 2 2" xfId="29385"/>
    <cellStyle name="Normal 3 2 3 3 3 2 2 2 2 2 2 2 2" xfId="58119"/>
    <cellStyle name="Normal 3 2 3 3 3 2 2 2 2 2 2 3" xfId="43795"/>
    <cellStyle name="Normal 3 2 3 3 3 2 2 2 2 2 3" xfId="22222"/>
    <cellStyle name="Normal 3 2 3 3 3 2 2 2 2 2 3 2" xfId="50957"/>
    <cellStyle name="Normal 3 2 3 3 3 2 2 2 2 2 4" xfId="36633"/>
    <cellStyle name="Normal 3 2 3 3 3 2 2 2 2 3" xfId="11420"/>
    <cellStyle name="Normal 3 2 3 3 3 2 2 2 2 3 2" xfId="25803"/>
    <cellStyle name="Normal 3 2 3 3 3 2 2 2 2 3 2 2" xfId="54538"/>
    <cellStyle name="Normal 3 2 3 3 3 2 2 2 2 3 3" xfId="40214"/>
    <cellStyle name="Normal 3 2 3 3 3 2 2 2 2 4" xfId="18640"/>
    <cellStyle name="Normal 3 2 3 3 3 2 2 2 2 4 2" xfId="47376"/>
    <cellStyle name="Normal 3 2 3 3 3 2 2 2 2 5" xfId="33052"/>
    <cellStyle name="Normal 3 2 3 3 3 2 2 2 3" xfId="5957"/>
    <cellStyle name="Normal 3 2 3 3 3 2 2 2 3 2" xfId="13217"/>
    <cellStyle name="Normal 3 2 3 3 3 2 2 2 3 2 2" xfId="27595"/>
    <cellStyle name="Normal 3 2 3 3 3 2 2 2 3 2 2 2" xfId="56329"/>
    <cellStyle name="Normal 3 2 3 3 3 2 2 2 3 2 3" xfId="42005"/>
    <cellStyle name="Normal 3 2 3 3 3 2 2 2 3 3" xfId="20432"/>
    <cellStyle name="Normal 3 2 3 3 3 2 2 2 3 3 2" xfId="49167"/>
    <cellStyle name="Normal 3 2 3 3 3 2 2 2 3 4" xfId="34843"/>
    <cellStyle name="Normal 3 2 3 3 3 2 2 2 4" xfId="9630"/>
    <cellStyle name="Normal 3 2 3 3 3 2 2 2 4 2" xfId="24013"/>
    <cellStyle name="Normal 3 2 3 3 3 2 2 2 4 2 2" xfId="52748"/>
    <cellStyle name="Normal 3 2 3 3 3 2 2 2 4 3" xfId="38424"/>
    <cellStyle name="Normal 3 2 3 3 3 2 2 2 5" xfId="16850"/>
    <cellStyle name="Normal 3 2 3 3 3 2 2 2 5 2" xfId="45586"/>
    <cellStyle name="Normal 3 2 3 3 3 2 2 2 6" xfId="31262"/>
    <cellStyle name="Normal 3 2 3 3 3 2 2 3" xfId="3192"/>
    <cellStyle name="Normal 3 2 3 3 3 2 2 3 2" xfId="6852"/>
    <cellStyle name="Normal 3 2 3 3 3 2 2 3 2 2" xfId="14112"/>
    <cellStyle name="Normal 3 2 3 3 3 2 2 3 2 2 2" xfId="28490"/>
    <cellStyle name="Normal 3 2 3 3 3 2 2 3 2 2 2 2" xfId="57224"/>
    <cellStyle name="Normal 3 2 3 3 3 2 2 3 2 2 3" xfId="42900"/>
    <cellStyle name="Normal 3 2 3 3 3 2 2 3 2 3" xfId="21327"/>
    <cellStyle name="Normal 3 2 3 3 3 2 2 3 2 3 2" xfId="50062"/>
    <cellStyle name="Normal 3 2 3 3 3 2 2 3 2 4" xfId="35738"/>
    <cellStyle name="Normal 3 2 3 3 3 2 2 3 3" xfId="10525"/>
    <cellStyle name="Normal 3 2 3 3 3 2 2 3 3 2" xfId="24908"/>
    <cellStyle name="Normal 3 2 3 3 3 2 2 3 3 2 2" xfId="53643"/>
    <cellStyle name="Normal 3 2 3 3 3 2 2 3 3 3" xfId="39319"/>
    <cellStyle name="Normal 3 2 3 3 3 2 2 3 4" xfId="17745"/>
    <cellStyle name="Normal 3 2 3 3 3 2 2 3 4 2" xfId="46481"/>
    <cellStyle name="Normal 3 2 3 3 3 2 2 3 5" xfId="32157"/>
    <cellStyle name="Normal 3 2 3 3 3 2 2 4" xfId="5057"/>
    <cellStyle name="Normal 3 2 3 3 3 2 2 4 2" xfId="12322"/>
    <cellStyle name="Normal 3 2 3 3 3 2 2 4 2 2" xfId="26700"/>
    <cellStyle name="Normal 3 2 3 3 3 2 2 4 2 2 2" xfId="55434"/>
    <cellStyle name="Normal 3 2 3 3 3 2 2 4 2 3" xfId="41110"/>
    <cellStyle name="Normal 3 2 3 3 3 2 2 4 3" xfId="19537"/>
    <cellStyle name="Normal 3 2 3 3 3 2 2 4 3 2" xfId="48272"/>
    <cellStyle name="Normal 3 2 3 3 3 2 2 4 4" xfId="33948"/>
    <cellStyle name="Normal 3 2 3 3 3 2 2 5" xfId="8729"/>
    <cellStyle name="Normal 3 2 3 3 3 2 2 5 2" xfId="23118"/>
    <cellStyle name="Normal 3 2 3 3 3 2 2 5 2 2" xfId="51853"/>
    <cellStyle name="Normal 3 2 3 3 3 2 2 5 3" xfId="37529"/>
    <cellStyle name="Normal 3 2 3 3 3 2 2 6" xfId="15955"/>
    <cellStyle name="Normal 3 2 3 3 3 2 2 6 2" xfId="44691"/>
    <cellStyle name="Normal 3 2 3 3 3 2 2 7" xfId="30367"/>
    <cellStyle name="Normal 3 2 3 3 3 2 3" xfId="1849"/>
    <cellStyle name="Normal 3 2 3 3 3 2 3 2" xfId="3641"/>
    <cellStyle name="Normal 3 2 3 3 3 2 3 2 2" xfId="7300"/>
    <cellStyle name="Normal 3 2 3 3 3 2 3 2 2 2" xfId="14560"/>
    <cellStyle name="Normal 3 2 3 3 3 2 3 2 2 2 2" xfId="28938"/>
    <cellStyle name="Normal 3 2 3 3 3 2 3 2 2 2 2 2" xfId="57672"/>
    <cellStyle name="Normal 3 2 3 3 3 2 3 2 2 2 3" xfId="43348"/>
    <cellStyle name="Normal 3 2 3 3 3 2 3 2 2 3" xfId="21775"/>
    <cellStyle name="Normal 3 2 3 3 3 2 3 2 2 3 2" xfId="50510"/>
    <cellStyle name="Normal 3 2 3 3 3 2 3 2 2 4" xfId="36186"/>
    <cellStyle name="Normal 3 2 3 3 3 2 3 2 3" xfId="10973"/>
    <cellStyle name="Normal 3 2 3 3 3 2 3 2 3 2" xfId="25356"/>
    <cellStyle name="Normal 3 2 3 3 3 2 3 2 3 2 2" xfId="54091"/>
    <cellStyle name="Normal 3 2 3 3 3 2 3 2 3 3" xfId="39767"/>
    <cellStyle name="Normal 3 2 3 3 3 2 3 2 4" xfId="18193"/>
    <cellStyle name="Normal 3 2 3 3 3 2 3 2 4 2" xfId="46929"/>
    <cellStyle name="Normal 3 2 3 3 3 2 3 2 5" xfId="32605"/>
    <cellStyle name="Normal 3 2 3 3 3 2 3 3" xfId="5510"/>
    <cellStyle name="Normal 3 2 3 3 3 2 3 3 2" xfId="12770"/>
    <cellStyle name="Normal 3 2 3 3 3 2 3 3 2 2" xfId="27148"/>
    <cellStyle name="Normal 3 2 3 3 3 2 3 3 2 2 2" xfId="55882"/>
    <cellStyle name="Normal 3 2 3 3 3 2 3 3 2 3" xfId="41558"/>
    <cellStyle name="Normal 3 2 3 3 3 2 3 3 3" xfId="19985"/>
    <cellStyle name="Normal 3 2 3 3 3 2 3 3 3 2" xfId="48720"/>
    <cellStyle name="Normal 3 2 3 3 3 2 3 3 4" xfId="34396"/>
    <cellStyle name="Normal 3 2 3 3 3 2 3 4" xfId="9183"/>
    <cellStyle name="Normal 3 2 3 3 3 2 3 4 2" xfId="23566"/>
    <cellStyle name="Normal 3 2 3 3 3 2 3 4 2 2" xfId="52301"/>
    <cellStyle name="Normal 3 2 3 3 3 2 3 4 3" xfId="37977"/>
    <cellStyle name="Normal 3 2 3 3 3 2 3 5" xfId="16403"/>
    <cellStyle name="Normal 3 2 3 3 3 2 3 5 2" xfId="45139"/>
    <cellStyle name="Normal 3 2 3 3 3 2 3 6" xfId="30815"/>
    <cellStyle name="Normal 3 2 3 3 3 2 4" xfId="2745"/>
    <cellStyle name="Normal 3 2 3 3 3 2 4 2" xfId="6405"/>
    <cellStyle name="Normal 3 2 3 3 3 2 4 2 2" xfId="13665"/>
    <cellStyle name="Normal 3 2 3 3 3 2 4 2 2 2" xfId="28043"/>
    <cellStyle name="Normal 3 2 3 3 3 2 4 2 2 2 2" xfId="56777"/>
    <cellStyle name="Normal 3 2 3 3 3 2 4 2 2 3" xfId="42453"/>
    <cellStyle name="Normal 3 2 3 3 3 2 4 2 3" xfId="20880"/>
    <cellStyle name="Normal 3 2 3 3 3 2 4 2 3 2" xfId="49615"/>
    <cellStyle name="Normal 3 2 3 3 3 2 4 2 4" xfId="35291"/>
    <cellStyle name="Normal 3 2 3 3 3 2 4 3" xfId="10078"/>
    <cellStyle name="Normal 3 2 3 3 3 2 4 3 2" xfId="24461"/>
    <cellStyle name="Normal 3 2 3 3 3 2 4 3 2 2" xfId="53196"/>
    <cellStyle name="Normal 3 2 3 3 3 2 4 3 3" xfId="38872"/>
    <cellStyle name="Normal 3 2 3 3 3 2 4 4" xfId="17298"/>
    <cellStyle name="Normal 3 2 3 3 3 2 4 4 2" xfId="46034"/>
    <cellStyle name="Normal 3 2 3 3 3 2 4 5" xfId="31710"/>
    <cellStyle name="Normal 3 2 3 3 3 2 5" xfId="4610"/>
    <cellStyle name="Normal 3 2 3 3 3 2 5 2" xfId="11875"/>
    <cellStyle name="Normal 3 2 3 3 3 2 5 2 2" xfId="26253"/>
    <cellStyle name="Normal 3 2 3 3 3 2 5 2 2 2" xfId="54987"/>
    <cellStyle name="Normal 3 2 3 3 3 2 5 2 3" xfId="40663"/>
    <cellStyle name="Normal 3 2 3 3 3 2 5 3" xfId="19090"/>
    <cellStyle name="Normal 3 2 3 3 3 2 5 3 2" xfId="47825"/>
    <cellStyle name="Normal 3 2 3 3 3 2 5 4" xfId="33501"/>
    <cellStyle name="Normal 3 2 3 3 3 2 6" xfId="8282"/>
    <cellStyle name="Normal 3 2 3 3 3 2 6 2" xfId="22671"/>
    <cellStyle name="Normal 3 2 3 3 3 2 6 2 2" xfId="51406"/>
    <cellStyle name="Normal 3 2 3 3 3 2 6 3" xfId="37082"/>
    <cellStyle name="Normal 3 2 3 3 3 2 7" xfId="15508"/>
    <cellStyle name="Normal 3 2 3 3 3 2 7 2" xfId="44244"/>
    <cellStyle name="Normal 3 2 3 3 3 2 8" xfId="29920"/>
    <cellStyle name="Normal 3 2 3 3 3 3" xfId="1089"/>
    <cellStyle name="Normal 3 2 3 3 3 3 2" xfId="2072"/>
    <cellStyle name="Normal 3 2 3 3 3 3 2 2" xfId="3864"/>
    <cellStyle name="Normal 3 2 3 3 3 3 2 2 2" xfId="7523"/>
    <cellStyle name="Normal 3 2 3 3 3 3 2 2 2 2" xfId="14783"/>
    <cellStyle name="Normal 3 2 3 3 3 3 2 2 2 2 2" xfId="29161"/>
    <cellStyle name="Normal 3 2 3 3 3 3 2 2 2 2 2 2" xfId="57895"/>
    <cellStyle name="Normal 3 2 3 3 3 3 2 2 2 2 3" xfId="43571"/>
    <cellStyle name="Normal 3 2 3 3 3 3 2 2 2 3" xfId="21998"/>
    <cellStyle name="Normal 3 2 3 3 3 3 2 2 2 3 2" xfId="50733"/>
    <cellStyle name="Normal 3 2 3 3 3 3 2 2 2 4" xfId="36409"/>
    <cellStyle name="Normal 3 2 3 3 3 3 2 2 3" xfId="11196"/>
    <cellStyle name="Normal 3 2 3 3 3 3 2 2 3 2" xfId="25579"/>
    <cellStyle name="Normal 3 2 3 3 3 3 2 2 3 2 2" xfId="54314"/>
    <cellStyle name="Normal 3 2 3 3 3 3 2 2 3 3" xfId="39990"/>
    <cellStyle name="Normal 3 2 3 3 3 3 2 2 4" xfId="18416"/>
    <cellStyle name="Normal 3 2 3 3 3 3 2 2 4 2" xfId="47152"/>
    <cellStyle name="Normal 3 2 3 3 3 3 2 2 5" xfId="32828"/>
    <cellStyle name="Normal 3 2 3 3 3 3 2 3" xfId="5733"/>
    <cellStyle name="Normal 3 2 3 3 3 3 2 3 2" xfId="12993"/>
    <cellStyle name="Normal 3 2 3 3 3 3 2 3 2 2" xfId="27371"/>
    <cellStyle name="Normal 3 2 3 3 3 3 2 3 2 2 2" xfId="56105"/>
    <cellStyle name="Normal 3 2 3 3 3 3 2 3 2 3" xfId="41781"/>
    <cellStyle name="Normal 3 2 3 3 3 3 2 3 3" xfId="20208"/>
    <cellStyle name="Normal 3 2 3 3 3 3 2 3 3 2" xfId="48943"/>
    <cellStyle name="Normal 3 2 3 3 3 3 2 3 4" xfId="34619"/>
    <cellStyle name="Normal 3 2 3 3 3 3 2 4" xfId="9406"/>
    <cellStyle name="Normal 3 2 3 3 3 3 2 4 2" xfId="23789"/>
    <cellStyle name="Normal 3 2 3 3 3 3 2 4 2 2" xfId="52524"/>
    <cellStyle name="Normal 3 2 3 3 3 3 2 4 3" xfId="38200"/>
    <cellStyle name="Normal 3 2 3 3 3 3 2 5" xfId="16626"/>
    <cellStyle name="Normal 3 2 3 3 3 3 2 5 2" xfId="45362"/>
    <cellStyle name="Normal 3 2 3 3 3 3 2 6" xfId="31038"/>
    <cellStyle name="Normal 3 2 3 3 3 3 3" xfId="2968"/>
    <cellStyle name="Normal 3 2 3 3 3 3 3 2" xfId="6628"/>
    <cellStyle name="Normal 3 2 3 3 3 3 3 2 2" xfId="13888"/>
    <cellStyle name="Normal 3 2 3 3 3 3 3 2 2 2" xfId="28266"/>
    <cellStyle name="Normal 3 2 3 3 3 3 3 2 2 2 2" xfId="57000"/>
    <cellStyle name="Normal 3 2 3 3 3 3 3 2 2 3" xfId="42676"/>
    <cellStyle name="Normal 3 2 3 3 3 3 3 2 3" xfId="21103"/>
    <cellStyle name="Normal 3 2 3 3 3 3 3 2 3 2" xfId="49838"/>
    <cellStyle name="Normal 3 2 3 3 3 3 3 2 4" xfId="35514"/>
    <cellStyle name="Normal 3 2 3 3 3 3 3 3" xfId="10301"/>
    <cellStyle name="Normal 3 2 3 3 3 3 3 3 2" xfId="24684"/>
    <cellStyle name="Normal 3 2 3 3 3 3 3 3 2 2" xfId="53419"/>
    <cellStyle name="Normal 3 2 3 3 3 3 3 3 3" xfId="39095"/>
    <cellStyle name="Normal 3 2 3 3 3 3 3 4" xfId="17521"/>
    <cellStyle name="Normal 3 2 3 3 3 3 3 4 2" xfId="46257"/>
    <cellStyle name="Normal 3 2 3 3 3 3 3 5" xfId="31933"/>
    <cellStyle name="Normal 3 2 3 3 3 3 4" xfId="4833"/>
    <cellStyle name="Normal 3 2 3 3 3 3 4 2" xfId="12098"/>
    <cellStyle name="Normal 3 2 3 3 3 3 4 2 2" xfId="26476"/>
    <cellStyle name="Normal 3 2 3 3 3 3 4 2 2 2" xfId="55210"/>
    <cellStyle name="Normal 3 2 3 3 3 3 4 2 3" xfId="40886"/>
    <cellStyle name="Normal 3 2 3 3 3 3 4 3" xfId="19313"/>
    <cellStyle name="Normal 3 2 3 3 3 3 4 3 2" xfId="48048"/>
    <cellStyle name="Normal 3 2 3 3 3 3 4 4" xfId="33724"/>
    <cellStyle name="Normal 3 2 3 3 3 3 5" xfId="8505"/>
    <cellStyle name="Normal 3 2 3 3 3 3 5 2" xfId="22894"/>
    <cellStyle name="Normal 3 2 3 3 3 3 5 2 2" xfId="51629"/>
    <cellStyle name="Normal 3 2 3 3 3 3 5 3" xfId="37305"/>
    <cellStyle name="Normal 3 2 3 3 3 3 6" xfId="15731"/>
    <cellStyle name="Normal 3 2 3 3 3 3 6 2" xfId="44467"/>
    <cellStyle name="Normal 3 2 3 3 3 3 7" xfId="30143"/>
    <cellStyle name="Normal 3 2 3 3 3 4" xfId="1621"/>
    <cellStyle name="Normal 3 2 3 3 3 4 2" xfId="3417"/>
    <cellStyle name="Normal 3 2 3 3 3 4 2 2" xfId="7076"/>
    <cellStyle name="Normal 3 2 3 3 3 4 2 2 2" xfId="14336"/>
    <cellStyle name="Normal 3 2 3 3 3 4 2 2 2 2" xfId="28714"/>
    <cellStyle name="Normal 3 2 3 3 3 4 2 2 2 2 2" xfId="57448"/>
    <cellStyle name="Normal 3 2 3 3 3 4 2 2 2 3" xfId="43124"/>
    <cellStyle name="Normal 3 2 3 3 3 4 2 2 3" xfId="21551"/>
    <cellStyle name="Normal 3 2 3 3 3 4 2 2 3 2" xfId="50286"/>
    <cellStyle name="Normal 3 2 3 3 3 4 2 2 4" xfId="35962"/>
    <cellStyle name="Normal 3 2 3 3 3 4 2 3" xfId="10749"/>
    <cellStyle name="Normal 3 2 3 3 3 4 2 3 2" xfId="25132"/>
    <cellStyle name="Normal 3 2 3 3 3 4 2 3 2 2" xfId="53867"/>
    <cellStyle name="Normal 3 2 3 3 3 4 2 3 3" xfId="39543"/>
    <cellStyle name="Normal 3 2 3 3 3 4 2 4" xfId="17969"/>
    <cellStyle name="Normal 3 2 3 3 3 4 2 4 2" xfId="46705"/>
    <cellStyle name="Normal 3 2 3 3 3 4 2 5" xfId="32381"/>
    <cellStyle name="Normal 3 2 3 3 3 4 3" xfId="5286"/>
    <cellStyle name="Normal 3 2 3 3 3 4 3 2" xfId="12546"/>
    <cellStyle name="Normal 3 2 3 3 3 4 3 2 2" xfId="26924"/>
    <cellStyle name="Normal 3 2 3 3 3 4 3 2 2 2" xfId="55658"/>
    <cellStyle name="Normal 3 2 3 3 3 4 3 2 3" xfId="41334"/>
    <cellStyle name="Normal 3 2 3 3 3 4 3 3" xfId="19761"/>
    <cellStyle name="Normal 3 2 3 3 3 4 3 3 2" xfId="48496"/>
    <cellStyle name="Normal 3 2 3 3 3 4 3 4" xfId="34172"/>
    <cellStyle name="Normal 3 2 3 3 3 4 4" xfId="8959"/>
    <cellStyle name="Normal 3 2 3 3 3 4 4 2" xfId="23342"/>
    <cellStyle name="Normal 3 2 3 3 3 4 4 2 2" xfId="52077"/>
    <cellStyle name="Normal 3 2 3 3 3 4 4 3" xfId="37753"/>
    <cellStyle name="Normal 3 2 3 3 3 4 5" xfId="16179"/>
    <cellStyle name="Normal 3 2 3 3 3 4 5 2" xfId="44915"/>
    <cellStyle name="Normal 3 2 3 3 3 4 6" xfId="30591"/>
    <cellStyle name="Normal 3 2 3 3 3 5" xfId="2521"/>
    <cellStyle name="Normal 3 2 3 3 3 5 2" xfId="6181"/>
    <cellStyle name="Normal 3 2 3 3 3 5 2 2" xfId="13441"/>
    <cellStyle name="Normal 3 2 3 3 3 5 2 2 2" xfId="27819"/>
    <cellStyle name="Normal 3 2 3 3 3 5 2 2 2 2" xfId="56553"/>
    <cellStyle name="Normal 3 2 3 3 3 5 2 2 3" xfId="42229"/>
    <cellStyle name="Normal 3 2 3 3 3 5 2 3" xfId="20656"/>
    <cellStyle name="Normal 3 2 3 3 3 5 2 3 2" xfId="49391"/>
    <cellStyle name="Normal 3 2 3 3 3 5 2 4" xfId="35067"/>
    <cellStyle name="Normal 3 2 3 3 3 5 3" xfId="9854"/>
    <cellStyle name="Normal 3 2 3 3 3 5 3 2" xfId="24237"/>
    <cellStyle name="Normal 3 2 3 3 3 5 3 2 2" xfId="52972"/>
    <cellStyle name="Normal 3 2 3 3 3 5 3 3" xfId="38648"/>
    <cellStyle name="Normal 3 2 3 3 3 5 4" xfId="17074"/>
    <cellStyle name="Normal 3 2 3 3 3 5 4 2" xfId="45810"/>
    <cellStyle name="Normal 3 2 3 3 3 5 5" xfId="31486"/>
    <cellStyle name="Normal 3 2 3 3 3 6" xfId="4384"/>
    <cellStyle name="Normal 3 2 3 3 3 6 2" xfId="11651"/>
    <cellStyle name="Normal 3 2 3 3 3 6 2 2" xfId="26029"/>
    <cellStyle name="Normal 3 2 3 3 3 6 2 2 2" xfId="54763"/>
    <cellStyle name="Normal 3 2 3 3 3 6 2 3" xfId="40439"/>
    <cellStyle name="Normal 3 2 3 3 3 6 3" xfId="18866"/>
    <cellStyle name="Normal 3 2 3 3 3 6 3 2" xfId="47601"/>
    <cellStyle name="Normal 3 2 3 3 3 6 4" xfId="33277"/>
    <cellStyle name="Normal 3 2 3 3 3 7" xfId="8055"/>
    <cellStyle name="Normal 3 2 3 3 3 7 2" xfId="22447"/>
    <cellStyle name="Normal 3 2 3 3 3 7 2 2" xfId="51182"/>
    <cellStyle name="Normal 3 2 3 3 3 7 3" xfId="36858"/>
    <cellStyle name="Normal 3 2 3 3 3 8" xfId="15284"/>
    <cellStyle name="Normal 3 2 3 3 3 8 2" xfId="44020"/>
    <cellStyle name="Normal 3 2 3 3 3 9" xfId="29696"/>
    <cellStyle name="Normal 3 2 3 3 4" xfId="751"/>
    <cellStyle name="Normal 3 2 3 3 4 2" xfId="1201"/>
    <cellStyle name="Normal 3 2 3 3 4 2 2" xfId="2184"/>
    <cellStyle name="Normal 3 2 3 3 4 2 2 2" xfId="3976"/>
    <cellStyle name="Normal 3 2 3 3 4 2 2 2 2" xfId="7635"/>
    <cellStyle name="Normal 3 2 3 3 4 2 2 2 2 2" xfId="14895"/>
    <cellStyle name="Normal 3 2 3 3 4 2 2 2 2 2 2" xfId="29273"/>
    <cellStyle name="Normal 3 2 3 3 4 2 2 2 2 2 2 2" xfId="58007"/>
    <cellStyle name="Normal 3 2 3 3 4 2 2 2 2 2 3" xfId="43683"/>
    <cellStyle name="Normal 3 2 3 3 4 2 2 2 2 3" xfId="22110"/>
    <cellStyle name="Normal 3 2 3 3 4 2 2 2 2 3 2" xfId="50845"/>
    <cellStyle name="Normal 3 2 3 3 4 2 2 2 2 4" xfId="36521"/>
    <cellStyle name="Normal 3 2 3 3 4 2 2 2 3" xfId="11308"/>
    <cellStyle name="Normal 3 2 3 3 4 2 2 2 3 2" xfId="25691"/>
    <cellStyle name="Normal 3 2 3 3 4 2 2 2 3 2 2" xfId="54426"/>
    <cellStyle name="Normal 3 2 3 3 4 2 2 2 3 3" xfId="40102"/>
    <cellStyle name="Normal 3 2 3 3 4 2 2 2 4" xfId="18528"/>
    <cellStyle name="Normal 3 2 3 3 4 2 2 2 4 2" xfId="47264"/>
    <cellStyle name="Normal 3 2 3 3 4 2 2 2 5" xfId="32940"/>
    <cellStyle name="Normal 3 2 3 3 4 2 2 3" xfId="5845"/>
    <cellStyle name="Normal 3 2 3 3 4 2 2 3 2" xfId="13105"/>
    <cellStyle name="Normal 3 2 3 3 4 2 2 3 2 2" xfId="27483"/>
    <cellStyle name="Normal 3 2 3 3 4 2 2 3 2 2 2" xfId="56217"/>
    <cellStyle name="Normal 3 2 3 3 4 2 2 3 2 3" xfId="41893"/>
    <cellStyle name="Normal 3 2 3 3 4 2 2 3 3" xfId="20320"/>
    <cellStyle name="Normal 3 2 3 3 4 2 2 3 3 2" xfId="49055"/>
    <cellStyle name="Normal 3 2 3 3 4 2 2 3 4" xfId="34731"/>
    <cellStyle name="Normal 3 2 3 3 4 2 2 4" xfId="9518"/>
    <cellStyle name="Normal 3 2 3 3 4 2 2 4 2" xfId="23901"/>
    <cellStyle name="Normal 3 2 3 3 4 2 2 4 2 2" xfId="52636"/>
    <cellStyle name="Normal 3 2 3 3 4 2 2 4 3" xfId="38312"/>
    <cellStyle name="Normal 3 2 3 3 4 2 2 5" xfId="16738"/>
    <cellStyle name="Normal 3 2 3 3 4 2 2 5 2" xfId="45474"/>
    <cellStyle name="Normal 3 2 3 3 4 2 2 6" xfId="31150"/>
    <cellStyle name="Normal 3 2 3 3 4 2 3" xfId="3080"/>
    <cellStyle name="Normal 3 2 3 3 4 2 3 2" xfId="6740"/>
    <cellStyle name="Normal 3 2 3 3 4 2 3 2 2" xfId="14000"/>
    <cellStyle name="Normal 3 2 3 3 4 2 3 2 2 2" xfId="28378"/>
    <cellStyle name="Normal 3 2 3 3 4 2 3 2 2 2 2" xfId="57112"/>
    <cellStyle name="Normal 3 2 3 3 4 2 3 2 2 3" xfId="42788"/>
    <cellStyle name="Normal 3 2 3 3 4 2 3 2 3" xfId="21215"/>
    <cellStyle name="Normal 3 2 3 3 4 2 3 2 3 2" xfId="49950"/>
    <cellStyle name="Normal 3 2 3 3 4 2 3 2 4" xfId="35626"/>
    <cellStyle name="Normal 3 2 3 3 4 2 3 3" xfId="10413"/>
    <cellStyle name="Normal 3 2 3 3 4 2 3 3 2" xfId="24796"/>
    <cellStyle name="Normal 3 2 3 3 4 2 3 3 2 2" xfId="53531"/>
    <cellStyle name="Normal 3 2 3 3 4 2 3 3 3" xfId="39207"/>
    <cellStyle name="Normal 3 2 3 3 4 2 3 4" xfId="17633"/>
    <cellStyle name="Normal 3 2 3 3 4 2 3 4 2" xfId="46369"/>
    <cellStyle name="Normal 3 2 3 3 4 2 3 5" xfId="32045"/>
    <cellStyle name="Normal 3 2 3 3 4 2 4" xfId="4945"/>
    <cellStyle name="Normal 3 2 3 3 4 2 4 2" xfId="12210"/>
    <cellStyle name="Normal 3 2 3 3 4 2 4 2 2" xfId="26588"/>
    <cellStyle name="Normal 3 2 3 3 4 2 4 2 2 2" xfId="55322"/>
    <cellStyle name="Normal 3 2 3 3 4 2 4 2 3" xfId="40998"/>
    <cellStyle name="Normal 3 2 3 3 4 2 4 3" xfId="19425"/>
    <cellStyle name="Normal 3 2 3 3 4 2 4 3 2" xfId="48160"/>
    <cellStyle name="Normal 3 2 3 3 4 2 4 4" xfId="33836"/>
    <cellStyle name="Normal 3 2 3 3 4 2 5" xfId="8617"/>
    <cellStyle name="Normal 3 2 3 3 4 2 5 2" xfId="23006"/>
    <cellStyle name="Normal 3 2 3 3 4 2 5 2 2" xfId="51741"/>
    <cellStyle name="Normal 3 2 3 3 4 2 5 3" xfId="37417"/>
    <cellStyle name="Normal 3 2 3 3 4 2 6" xfId="15843"/>
    <cellStyle name="Normal 3 2 3 3 4 2 6 2" xfId="44579"/>
    <cellStyle name="Normal 3 2 3 3 4 2 7" xfId="30255"/>
    <cellStyle name="Normal 3 2 3 3 4 3" xfId="1737"/>
    <cellStyle name="Normal 3 2 3 3 4 3 2" xfId="3529"/>
    <cellStyle name="Normal 3 2 3 3 4 3 2 2" xfId="7188"/>
    <cellStyle name="Normal 3 2 3 3 4 3 2 2 2" xfId="14448"/>
    <cellStyle name="Normal 3 2 3 3 4 3 2 2 2 2" xfId="28826"/>
    <cellStyle name="Normal 3 2 3 3 4 3 2 2 2 2 2" xfId="57560"/>
    <cellStyle name="Normal 3 2 3 3 4 3 2 2 2 3" xfId="43236"/>
    <cellStyle name="Normal 3 2 3 3 4 3 2 2 3" xfId="21663"/>
    <cellStyle name="Normal 3 2 3 3 4 3 2 2 3 2" xfId="50398"/>
    <cellStyle name="Normal 3 2 3 3 4 3 2 2 4" xfId="36074"/>
    <cellStyle name="Normal 3 2 3 3 4 3 2 3" xfId="10861"/>
    <cellStyle name="Normal 3 2 3 3 4 3 2 3 2" xfId="25244"/>
    <cellStyle name="Normal 3 2 3 3 4 3 2 3 2 2" xfId="53979"/>
    <cellStyle name="Normal 3 2 3 3 4 3 2 3 3" xfId="39655"/>
    <cellStyle name="Normal 3 2 3 3 4 3 2 4" xfId="18081"/>
    <cellStyle name="Normal 3 2 3 3 4 3 2 4 2" xfId="46817"/>
    <cellStyle name="Normal 3 2 3 3 4 3 2 5" xfId="32493"/>
    <cellStyle name="Normal 3 2 3 3 4 3 3" xfId="5398"/>
    <cellStyle name="Normal 3 2 3 3 4 3 3 2" xfId="12658"/>
    <cellStyle name="Normal 3 2 3 3 4 3 3 2 2" xfId="27036"/>
    <cellStyle name="Normal 3 2 3 3 4 3 3 2 2 2" xfId="55770"/>
    <cellStyle name="Normal 3 2 3 3 4 3 3 2 3" xfId="41446"/>
    <cellStyle name="Normal 3 2 3 3 4 3 3 3" xfId="19873"/>
    <cellStyle name="Normal 3 2 3 3 4 3 3 3 2" xfId="48608"/>
    <cellStyle name="Normal 3 2 3 3 4 3 3 4" xfId="34284"/>
    <cellStyle name="Normal 3 2 3 3 4 3 4" xfId="9071"/>
    <cellStyle name="Normal 3 2 3 3 4 3 4 2" xfId="23454"/>
    <cellStyle name="Normal 3 2 3 3 4 3 4 2 2" xfId="52189"/>
    <cellStyle name="Normal 3 2 3 3 4 3 4 3" xfId="37865"/>
    <cellStyle name="Normal 3 2 3 3 4 3 5" xfId="16291"/>
    <cellStyle name="Normal 3 2 3 3 4 3 5 2" xfId="45027"/>
    <cellStyle name="Normal 3 2 3 3 4 3 6" xfId="30703"/>
    <cellStyle name="Normal 3 2 3 3 4 4" xfId="2633"/>
    <cellStyle name="Normal 3 2 3 3 4 4 2" xfId="6293"/>
    <cellStyle name="Normal 3 2 3 3 4 4 2 2" xfId="13553"/>
    <cellStyle name="Normal 3 2 3 3 4 4 2 2 2" xfId="27931"/>
    <cellStyle name="Normal 3 2 3 3 4 4 2 2 2 2" xfId="56665"/>
    <cellStyle name="Normal 3 2 3 3 4 4 2 2 3" xfId="42341"/>
    <cellStyle name="Normal 3 2 3 3 4 4 2 3" xfId="20768"/>
    <cellStyle name="Normal 3 2 3 3 4 4 2 3 2" xfId="49503"/>
    <cellStyle name="Normal 3 2 3 3 4 4 2 4" xfId="35179"/>
    <cellStyle name="Normal 3 2 3 3 4 4 3" xfId="9966"/>
    <cellStyle name="Normal 3 2 3 3 4 4 3 2" xfId="24349"/>
    <cellStyle name="Normal 3 2 3 3 4 4 3 2 2" xfId="53084"/>
    <cellStyle name="Normal 3 2 3 3 4 4 3 3" xfId="38760"/>
    <cellStyle name="Normal 3 2 3 3 4 4 4" xfId="17186"/>
    <cellStyle name="Normal 3 2 3 3 4 4 4 2" xfId="45922"/>
    <cellStyle name="Normal 3 2 3 3 4 4 5" xfId="31598"/>
    <cellStyle name="Normal 3 2 3 3 4 5" xfId="4497"/>
    <cellStyle name="Normal 3 2 3 3 4 5 2" xfId="11763"/>
    <cellStyle name="Normal 3 2 3 3 4 5 2 2" xfId="26141"/>
    <cellStyle name="Normal 3 2 3 3 4 5 2 2 2" xfId="54875"/>
    <cellStyle name="Normal 3 2 3 3 4 5 2 3" xfId="40551"/>
    <cellStyle name="Normal 3 2 3 3 4 5 3" xfId="18978"/>
    <cellStyle name="Normal 3 2 3 3 4 5 3 2" xfId="47713"/>
    <cellStyle name="Normal 3 2 3 3 4 5 4" xfId="33389"/>
    <cellStyle name="Normal 3 2 3 3 4 6" xfId="8170"/>
    <cellStyle name="Normal 3 2 3 3 4 6 2" xfId="22559"/>
    <cellStyle name="Normal 3 2 3 3 4 6 2 2" xfId="51294"/>
    <cellStyle name="Normal 3 2 3 3 4 6 3" xfId="36970"/>
    <cellStyle name="Normal 3 2 3 3 4 7" xfId="15396"/>
    <cellStyle name="Normal 3 2 3 3 4 7 2" xfId="44132"/>
    <cellStyle name="Normal 3 2 3 3 4 8" xfId="29808"/>
    <cellStyle name="Normal 3 2 3 3 5" xfId="977"/>
    <cellStyle name="Normal 3 2 3 3 5 2" xfId="1960"/>
    <cellStyle name="Normal 3 2 3 3 5 2 2" xfId="3752"/>
    <cellStyle name="Normal 3 2 3 3 5 2 2 2" xfId="7411"/>
    <cellStyle name="Normal 3 2 3 3 5 2 2 2 2" xfId="14671"/>
    <cellStyle name="Normal 3 2 3 3 5 2 2 2 2 2" xfId="29049"/>
    <cellStyle name="Normal 3 2 3 3 5 2 2 2 2 2 2" xfId="57783"/>
    <cellStyle name="Normal 3 2 3 3 5 2 2 2 2 3" xfId="43459"/>
    <cellStyle name="Normal 3 2 3 3 5 2 2 2 3" xfId="21886"/>
    <cellStyle name="Normal 3 2 3 3 5 2 2 2 3 2" xfId="50621"/>
    <cellStyle name="Normal 3 2 3 3 5 2 2 2 4" xfId="36297"/>
    <cellStyle name="Normal 3 2 3 3 5 2 2 3" xfId="11084"/>
    <cellStyle name="Normal 3 2 3 3 5 2 2 3 2" xfId="25467"/>
    <cellStyle name="Normal 3 2 3 3 5 2 2 3 2 2" xfId="54202"/>
    <cellStyle name="Normal 3 2 3 3 5 2 2 3 3" xfId="39878"/>
    <cellStyle name="Normal 3 2 3 3 5 2 2 4" xfId="18304"/>
    <cellStyle name="Normal 3 2 3 3 5 2 2 4 2" xfId="47040"/>
    <cellStyle name="Normal 3 2 3 3 5 2 2 5" xfId="32716"/>
    <cellStyle name="Normal 3 2 3 3 5 2 3" xfId="5621"/>
    <cellStyle name="Normal 3 2 3 3 5 2 3 2" xfId="12881"/>
    <cellStyle name="Normal 3 2 3 3 5 2 3 2 2" xfId="27259"/>
    <cellStyle name="Normal 3 2 3 3 5 2 3 2 2 2" xfId="55993"/>
    <cellStyle name="Normal 3 2 3 3 5 2 3 2 3" xfId="41669"/>
    <cellStyle name="Normal 3 2 3 3 5 2 3 3" xfId="20096"/>
    <cellStyle name="Normal 3 2 3 3 5 2 3 3 2" xfId="48831"/>
    <cellStyle name="Normal 3 2 3 3 5 2 3 4" xfId="34507"/>
    <cellStyle name="Normal 3 2 3 3 5 2 4" xfId="9294"/>
    <cellStyle name="Normal 3 2 3 3 5 2 4 2" xfId="23677"/>
    <cellStyle name="Normal 3 2 3 3 5 2 4 2 2" xfId="52412"/>
    <cellStyle name="Normal 3 2 3 3 5 2 4 3" xfId="38088"/>
    <cellStyle name="Normal 3 2 3 3 5 2 5" xfId="16514"/>
    <cellStyle name="Normal 3 2 3 3 5 2 5 2" xfId="45250"/>
    <cellStyle name="Normal 3 2 3 3 5 2 6" xfId="30926"/>
    <cellStyle name="Normal 3 2 3 3 5 3" xfId="2856"/>
    <cellStyle name="Normal 3 2 3 3 5 3 2" xfId="6516"/>
    <cellStyle name="Normal 3 2 3 3 5 3 2 2" xfId="13776"/>
    <cellStyle name="Normal 3 2 3 3 5 3 2 2 2" xfId="28154"/>
    <cellStyle name="Normal 3 2 3 3 5 3 2 2 2 2" xfId="56888"/>
    <cellStyle name="Normal 3 2 3 3 5 3 2 2 3" xfId="42564"/>
    <cellStyle name="Normal 3 2 3 3 5 3 2 3" xfId="20991"/>
    <cellStyle name="Normal 3 2 3 3 5 3 2 3 2" xfId="49726"/>
    <cellStyle name="Normal 3 2 3 3 5 3 2 4" xfId="35402"/>
    <cellStyle name="Normal 3 2 3 3 5 3 3" xfId="10189"/>
    <cellStyle name="Normal 3 2 3 3 5 3 3 2" xfId="24572"/>
    <cellStyle name="Normal 3 2 3 3 5 3 3 2 2" xfId="53307"/>
    <cellStyle name="Normal 3 2 3 3 5 3 3 3" xfId="38983"/>
    <cellStyle name="Normal 3 2 3 3 5 3 4" xfId="17409"/>
    <cellStyle name="Normal 3 2 3 3 5 3 4 2" xfId="46145"/>
    <cellStyle name="Normal 3 2 3 3 5 3 5" xfId="31821"/>
    <cellStyle name="Normal 3 2 3 3 5 4" xfId="4721"/>
    <cellStyle name="Normal 3 2 3 3 5 4 2" xfId="11986"/>
    <cellStyle name="Normal 3 2 3 3 5 4 2 2" xfId="26364"/>
    <cellStyle name="Normal 3 2 3 3 5 4 2 2 2" xfId="55098"/>
    <cellStyle name="Normal 3 2 3 3 5 4 2 3" xfId="40774"/>
    <cellStyle name="Normal 3 2 3 3 5 4 3" xfId="19201"/>
    <cellStyle name="Normal 3 2 3 3 5 4 3 2" xfId="47936"/>
    <cellStyle name="Normal 3 2 3 3 5 4 4" xfId="33612"/>
    <cellStyle name="Normal 3 2 3 3 5 5" xfId="8393"/>
    <cellStyle name="Normal 3 2 3 3 5 5 2" xfId="22782"/>
    <cellStyle name="Normal 3 2 3 3 5 5 2 2" xfId="51517"/>
    <cellStyle name="Normal 3 2 3 3 5 5 3" xfId="37193"/>
    <cellStyle name="Normal 3 2 3 3 5 6" xfId="15619"/>
    <cellStyle name="Normal 3 2 3 3 5 6 2" xfId="44355"/>
    <cellStyle name="Normal 3 2 3 3 5 7" xfId="30031"/>
    <cellStyle name="Normal 3 2 3 3 6" xfId="1496"/>
    <cellStyle name="Normal 3 2 3 3 6 2" xfId="3305"/>
    <cellStyle name="Normal 3 2 3 3 6 2 2" xfId="6964"/>
    <cellStyle name="Normal 3 2 3 3 6 2 2 2" xfId="14224"/>
    <cellStyle name="Normal 3 2 3 3 6 2 2 2 2" xfId="28602"/>
    <cellStyle name="Normal 3 2 3 3 6 2 2 2 2 2" xfId="57336"/>
    <cellStyle name="Normal 3 2 3 3 6 2 2 2 3" xfId="43012"/>
    <cellStyle name="Normal 3 2 3 3 6 2 2 3" xfId="21439"/>
    <cellStyle name="Normal 3 2 3 3 6 2 2 3 2" xfId="50174"/>
    <cellStyle name="Normal 3 2 3 3 6 2 2 4" xfId="35850"/>
    <cellStyle name="Normal 3 2 3 3 6 2 3" xfId="10637"/>
    <cellStyle name="Normal 3 2 3 3 6 2 3 2" xfId="25020"/>
    <cellStyle name="Normal 3 2 3 3 6 2 3 2 2" xfId="53755"/>
    <cellStyle name="Normal 3 2 3 3 6 2 3 3" xfId="39431"/>
    <cellStyle name="Normal 3 2 3 3 6 2 4" xfId="17857"/>
    <cellStyle name="Normal 3 2 3 3 6 2 4 2" xfId="46593"/>
    <cellStyle name="Normal 3 2 3 3 6 2 5" xfId="32269"/>
    <cellStyle name="Normal 3 2 3 3 6 3" xfId="5173"/>
    <cellStyle name="Normal 3 2 3 3 6 3 2" xfId="12434"/>
    <cellStyle name="Normal 3 2 3 3 6 3 2 2" xfId="26812"/>
    <cellStyle name="Normal 3 2 3 3 6 3 2 2 2" xfId="55546"/>
    <cellStyle name="Normal 3 2 3 3 6 3 2 3" xfId="41222"/>
    <cellStyle name="Normal 3 2 3 3 6 3 3" xfId="19649"/>
    <cellStyle name="Normal 3 2 3 3 6 3 3 2" xfId="48384"/>
    <cellStyle name="Normal 3 2 3 3 6 3 4" xfId="34060"/>
    <cellStyle name="Normal 3 2 3 3 6 4" xfId="8847"/>
    <cellStyle name="Normal 3 2 3 3 6 4 2" xfId="23230"/>
    <cellStyle name="Normal 3 2 3 3 6 4 2 2" xfId="51965"/>
    <cellStyle name="Normal 3 2 3 3 6 4 3" xfId="37641"/>
    <cellStyle name="Normal 3 2 3 3 6 5" xfId="16067"/>
    <cellStyle name="Normal 3 2 3 3 6 5 2" xfId="44803"/>
    <cellStyle name="Normal 3 2 3 3 6 6" xfId="30479"/>
    <cellStyle name="Normal 3 2 3 3 7" xfId="2409"/>
    <cellStyle name="Normal 3 2 3 3 7 2" xfId="6069"/>
    <cellStyle name="Normal 3 2 3 3 7 2 2" xfId="13329"/>
    <cellStyle name="Normal 3 2 3 3 7 2 2 2" xfId="27707"/>
    <cellStyle name="Normal 3 2 3 3 7 2 2 2 2" xfId="56441"/>
    <cellStyle name="Normal 3 2 3 3 7 2 2 3" xfId="42117"/>
    <cellStyle name="Normal 3 2 3 3 7 2 3" xfId="20544"/>
    <cellStyle name="Normal 3 2 3 3 7 2 3 2" xfId="49279"/>
    <cellStyle name="Normal 3 2 3 3 7 2 4" xfId="34955"/>
    <cellStyle name="Normal 3 2 3 3 7 3" xfId="9742"/>
    <cellStyle name="Normal 3 2 3 3 7 3 2" xfId="24125"/>
    <cellStyle name="Normal 3 2 3 3 7 3 2 2" xfId="52860"/>
    <cellStyle name="Normal 3 2 3 3 7 3 3" xfId="38536"/>
    <cellStyle name="Normal 3 2 3 3 7 4" xfId="16962"/>
    <cellStyle name="Normal 3 2 3 3 7 4 2" xfId="45698"/>
    <cellStyle name="Normal 3 2 3 3 7 5" xfId="31374"/>
    <cellStyle name="Normal 3 2 3 3 8" xfId="4266"/>
    <cellStyle name="Normal 3 2 3 3 8 2" xfId="11538"/>
    <cellStyle name="Normal 3 2 3 3 8 2 2" xfId="25917"/>
    <cellStyle name="Normal 3 2 3 3 8 2 2 2" xfId="54651"/>
    <cellStyle name="Normal 3 2 3 3 8 2 3" xfId="40327"/>
    <cellStyle name="Normal 3 2 3 3 8 3" xfId="18754"/>
    <cellStyle name="Normal 3 2 3 3 8 3 2" xfId="47489"/>
    <cellStyle name="Normal 3 2 3 3 8 4" xfId="33165"/>
    <cellStyle name="Normal 3 2 3 3 9" xfId="7934"/>
    <cellStyle name="Normal 3 2 3 3 9 2" xfId="22335"/>
    <cellStyle name="Normal 3 2 3 3 9 2 2" xfId="51070"/>
    <cellStyle name="Normal 3 2 3 3 9 3" xfId="36746"/>
    <cellStyle name="Normal 3 2 3 4" xfId="422"/>
    <cellStyle name="Normal 3 2 3 4 10" xfId="29612"/>
    <cellStyle name="Normal 3 2 3 4 2" xfId="622"/>
    <cellStyle name="Normal 3 2 3 4 2 2" xfId="894"/>
    <cellStyle name="Normal 3 2 3 4 2 2 2" xfId="1341"/>
    <cellStyle name="Normal 3 2 3 4 2 2 2 2" xfId="2324"/>
    <cellStyle name="Normal 3 2 3 4 2 2 2 2 2" xfId="4116"/>
    <cellStyle name="Normal 3 2 3 4 2 2 2 2 2 2" xfId="7775"/>
    <cellStyle name="Normal 3 2 3 4 2 2 2 2 2 2 2" xfId="15035"/>
    <cellStyle name="Normal 3 2 3 4 2 2 2 2 2 2 2 2" xfId="29413"/>
    <cellStyle name="Normal 3 2 3 4 2 2 2 2 2 2 2 2 2" xfId="58147"/>
    <cellStyle name="Normal 3 2 3 4 2 2 2 2 2 2 2 3" xfId="43823"/>
    <cellStyle name="Normal 3 2 3 4 2 2 2 2 2 2 3" xfId="22250"/>
    <cellStyle name="Normal 3 2 3 4 2 2 2 2 2 2 3 2" xfId="50985"/>
    <cellStyle name="Normal 3 2 3 4 2 2 2 2 2 2 4" xfId="36661"/>
    <cellStyle name="Normal 3 2 3 4 2 2 2 2 2 3" xfId="11448"/>
    <cellStyle name="Normal 3 2 3 4 2 2 2 2 2 3 2" xfId="25831"/>
    <cellStyle name="Normal 3 2 3 4 2 2 2 2 2 3 2 2" xfId="54566"/>
    <cellStyle name="Normal 3 2 3 4 2 2 2 2 2 3 3" xfId="40242"/>
    <cellStyle name="Normal 3 2 3 4 2 2 2 2 2 4" xfId="18668"/>
    <cellStyle name="Normal 3 2 3 4 2 2 2 2 2 4 2" xfId="47404"/>
    <cellStyle name="Normal 3 2 3 4 2 2 2 2 2 5" xfId="33080"/>
    <cellStyle name="Normal 3 2 3 4 2 2 2 2 3" xfId="5985"/>
    <cellStyle name="Normal 3 2 3 4 2 2 2 2 3 2" xfId="13245"/>
    <cellStyle name="Normal 3 2 3 4 2 2 2 2 3 2 2" xfId="27623"/>
    <cellStyle name="Normal 3 2 3 4 2 2 2 2 3 2 2 2" xfId="56357"/>
    <cellStyle name="Normal 3 2 3 4 2 2 2 2 3 2 3" xfId="42033"/>
    <cellStyle name="Normal 3 2 3 4 2 2 2 2 3 3" xfId="20460"/>
    <cellStyle name="Normal 3 2 3 4 2 2 2 2 3 3 2" xfId="49195"/>
    <cellStyle name="Normal 3 2 3 4 2 2 2 2 3 4" xfId="34871"/>
    <cellStyle name="Normal 3 2 3 4 2 2 2 2 4" xfId="9658"/>
    <cellStyle name="Normal 3 2 3 4 2 2 2 2 4 2" xfId="24041"/>
    <cellStyle name="Normal 3 2 3 4 2 2 2 2 4 2 2" xfId="52776"/>
    <cellStyle name="Normal 3 2 3 4 2 2 2 2 4 3" xfId="38452"/>
    <cellStyle name="Normal 3 2 3 4 2 2 2 2 5" xfId="16878"/>
    <cellStyle name="Normal 3 2 3 4 2 2 2 2 5 2" xfId="45614"/>
    <cellStyle name="Normal 3 2 3 4 2 2 2 2 6" xfId="31290"/>
    <cellStyle name="Normal 3 2 3 4 2 2 2 3" xfId="3220"/>
    <cellStyle name="Normal 3 2 3 4 2 2 2 3 2" xfId="6880"/>
    <cellStyle name="Normal 3 2 3 4 2 2 2 3 2 2" xfId="14140"/>
    <cellStyle name="Normal 3 2 3 4 2 2 2 3 2 2 2" xfId="28518"/>
    <cellStyle name="Normal 3 2 3 4 2 2 2 3 2 2 2 2" xfId="57252"/>
    <cellStyle name="Normal 3 2 3 4 2 2 2 3 2 2 3" xfId="42928"/>
    <cellStyle name="Normal 3 2 3 4 2 2 2 3 2 3" xfId="21355"/>
    <cellStyle name="Normal 3 2 3 4 2 2 2 3 2 3 2" xfId="50090"/>
    <cellStyle name="Normal 3 2 3 4 2 2 2 3 2 4" xfId="35766"/>
    <cellStyle name="Normal 3 2 3 4 2 2 2 3 3" xfId="10553"/>
    <cellStyle name="Normal 3 2 3 4 2 2 2 3 3 2" xfId="24936"/>
    <cellStyle name="Normal 3 2 3 4 2 2 2 3 3 2 2" xfId="53671"/>
    <cellStyle name="Normal 3 2 3 4 2 2 2 3 3 3" xfId="39347"/>
    <cellStyle name="Normal 3 2 3 4 2 2 2 3 4" xfId="17773"/>
    <cellStyle name="Normal 3 2 3 4 2 2 2 3 4 2" xfId="46509"/>
    <cellStyle name="Normal 3 2 3 4 2 2 2 3 5" xfId="32185"/>
    <cellStyle name="Normal 3 2 3 4 2 2 2 4" xfId="5085"/>
    <cellStyle name="Normal 3 2 3 4 2 2 2 4 2" xfId="12350"/>
    <cellStyle name="Normal 3 2 3 4 2 2 2 4 2 2" xfId="26728"/>
    <cellStyle name="Normal 3 2 3 4 2 2 2 4 2 2 2" xfId="55462"/>
    <cellStyle name="Normal 3 2 3 4 2 2 2 4 2 3" xfId="41138"/>
    <cellStyle name="Normal 3 2 3 4 2 2 2 4 3" xfId="19565"/>
    <cellStyle name="Normal 3 2 3 4 2 2 2 4 3 2" xfId="48300"/>
    <cellStyle name="Normal 3 2 3 4 2 2 2 4 4" xfId="33976"/>
    <cellStyle name="Normal 3 2 3 4 2 2 2 5" xfId="8757"/>
    <cellStyle name="Normal 3 2 3 4 2 2 2 5 2" xfId="23146"/>
    <cellStyle name="Normal 3 2 3 4 2 2 2 5 2 2" xfId="51881"/>
    <cellStyle name="Normal 3 2 3 4 2 2 2 5 3" xfId="37557"/>
    <cellStyle name="Normal 3 2 3 4 2 2 2 6" xfId="15983"/>
    <cellStyle name="Normal 3 2 3 4 2 2 2 6 2" xfId="44719"/>
    <cellStyle name="Normal 3 2 3 4 2 2 2 7" xfId="30395"/>
    <cellStyle name="Normal 3 2 3 4 2 2 3" xfId="1877"/>
    <cellStyle name="Normal 3 2 3 4 2 2 3 2" xfId="3669"/>
    <cellStyle name="Normal 3 2 3 4 2 2 3 2 2" xfId="7328"/>
    <cellStyle name="Normal 3 2 3 4 2 2 3 2 2 2" xfId="14588"/>
    <cellStyle name="Normal 3 2 3 4 2 2 3 2 2 2 2" xfId="28966"/>
    <cellStyle name="Normal 3 2 3 4 2 2 3 2 2 2 2 2" xfId="57700"/>
    <cellStyle name="Normal 3 2 3 4 2 2 3 2 2 2 3" xfId="43376"/>
    <cellStyle name="Normal 3 2 3 4 2 2 3 2 2 3" xfId="21803"/>
    <cellStyle name="Normal 3 2 3 4 2 2 3 2 2 3 2" xfId="50538"/>
    <cellStyle name="Normal 3 2 3 4 2 2 3 2 2 4" xfId="36214"/>
    <cellStyle name="Normal 3 2 3 4 2 2 3 2 3" xfId="11001"/>
    <cellStyle name="Normal 3 2 3 4 2 2 3 2 3 2" xfId="25384"/>
    <cellStyle name="Normal 3 2 3 4 2 2 3 2 3 2 2" xfId="54119"/>
    <cellStyle name="Normal 3 2 3 4 2 2 3 2 3 3" xfId="39795"/>
    <cellStyle name="Normal 3 2 3 4 2 2 3 2 4" xfId="18221"/>
    <cellStyle name="Normal 3 2 3 4 2 2 3 2 4 2" xfId="46957"/>
    <cellStyle name="Normal 3 2 3 4 2 2 3 2 5" xfId="32633"/>
    <cellStyle name="Normal 3 2 3 4 2 2 3 3" xfId="5538"/>
    <cellStyle name="Normal 3 2 3 4 2 2 3 3 2" xfId="12798"/>
    <cellStyle name="Normal 3 2 3 4 2 2 3 3 2 2" xfId="27176"/>
    <cellStyle name="Normal 3 2 3 4 2 2 3 3 2 2 2" xfId="55910"/>
    <cellStyle name="Normal 3 2 3 4 2 2 3 3 2 3" xfId="41586"/>
    <cellStyle name="Normal 3 2 3 4 2 2 3 3 3" xfId="20013"/>
    <cellStyle name="Normal 3 2 3 4 2 2 3 3 3 2" xfId="48748"/>
    <cellStyle name="Normal 3 2 3 4 2 2 3 3 4" xfId="34424"/>
    <cellStyle name="Normal 3 2 3 4 2 2 3 4" xfId="9211"/>
    <cellStyle name="Normal 3 2 3 4 2 2 3 4 2" xfId="23594"/>
    <cellStyle name="Normal 3 2 3 4 2 2 3 4 2 2" xfId="52329"/>
    <cellStyle name="Normal 3 2 3 4 2 2 3 4 3" xfId="38005"/>
    <cellStyle name="Normal 3 2 3 4 2 2 3 5" xfId="16431"/>
    <cellStyle name="Normal 3 2 3 4 2 2 3 5 2" xfId="45167"/>
    <cellStyle name="Normal 3 2 3 4 2 2 3 6" xfId="30843"/>
    <cellStyle name="Normal 3 2 3 4 2 2 4" xfId="2773"/>
    <cellStyle name="Normal 3 2 3 4 2 2 4 2" xfId="6433"/>
    <cellStyle name="Normal 3 2 3 4 2 2 4 2 2" xfId="13693"/>
    <cellStyle name="Normal 3 2 3 4 2 2 4 2 2 2" xfId="28071"/>
    <cellStyle name="Normal 3 2 3 4 2 2 4 2 2 2 2" xfId="56805"/>
    <cellStyle name="Normal 3 2 3 4 2 2 4 2 2 3" xfId="42481"/>
    <cellStyle name="Normal 3 2 3 4 2 2 4 2 3" xfId="20908"/>
    <cellStyle name="Normal 3 2 3 4 2 2 4 2 3 2" xfId="49643"/>
    <cellStyle name="Normal 3 2 3 4 2 2 4 2 4" xfId="35319"/>
    <cellStyle name="Normal 3 2 3 4 2 2 4 3" xfId="10106"/>
    <cellStyle name="Normal 3 2 3 4 2 2 4 3 2" xfId="24489"/>
    <cellStyle name="Normal 3 2 3 4 2 2 4 3 2 2" xfId="53224"/>
    <cellStyle name="Normal 3 2 3 4 2 2 4 3 3" xfId="38900"/>
    <cellStyle name="Normal 3 2 3 4 2 2 4 4" xfId="17326"/>
    <cellStyle name="Normal 3 2 3 4 2 2 4 4 2" xfId="46062"/>
    <cellStyle name="Normal 3 2 3 4 2 2 4 5" xfId="31738"/>
    <cellStyle name="Normal 3 2 3 4 2 2 5" xfId="4638"/>
    <cellStyle name="Normal 3 2 3 4 2 2 5 2" xfId="11903"/>
    <cellStyle name="Normal 3 2 3 4 2 2 5 2 2" xfId="26281"/>
    <cellStyle name="Normal 3 2 3 4 2 2 5 2 2 2" xfId="55015"/>
    <cellStyle name="Normal 3 2 3 4 2 2 5 2 3" xfId="40691"/>
    <cellStyle name="Normal 3 2 3 4 2 2 5 3" xfId="19118"/>
    <cellStyle name="Normal 3 2 3 4 2 2 5 3 2" xfId="47853"/>
    <cellStyle name="Normal 3 2 3 4 2 2 5 4" xfId="33529"/>
    <cellStyle name="Normal 3 2 3 4 2 2 6" xfId="8310"/>
    <cellStyle name="Normal 3 2 3 4 2 2 6 2" xfId="22699"/>
    <cellStyle name="Normal 3 2 3 4 2 2 6 2 2" xfId="51434"/>
    <cellStyle name="Normal 3 2 3 4 2 2 6 3" xfId="37110"/>
    <cellStyle name="Normal 3 2 3 4 2 2 7" xfId="15536"/>
    <cellStyle name="Normal 3 2 3 4 2 2 7 2" xfId="44272"/>
    <cellStyle name="Normal 3 2 3 4 2 2 8" xfId="29948"/>
    <cellStyle name="Normal 3 2 3 4 2 3" xfId="1117"/>
    <cellStyle name="Normal 3 2 3 4 2 3 2" xfId="2100"/>
    <cellStyle name="Normal 3 2 3 4 2 3 2 2" xfId="3892"/>
    <cellStyle name="Normal 3 2 3 4 2 3 2 2 2" xfId="7551"/>
    <cellStyle name="Normal 3 2 3 4 2 3 2 2 2 2" xfId="14811"/>
    <cellStyle name="Normal 3 2 3 4 2 3 2 2 2 2 2" xfId="29189"/>
    <cellStyle name="Normal 3 2 3 4 2 3 2 2 2 2 2 2" xfId="57923"/>
    <cellStyle name="Normal 3 2 3 4 2 3 2 2 2 2 3" xfId="43599"/>
    <cellStyle name="Normal 3 2 3 4 2 3 2 2 2 3" xfId="22026"/>
    <cellStyle name="Normal 3 2 3 4 2 3 2 2 2 3 2" xfId="50761"/>
    <cellStyle name="Normal 3 2 3 4 2 3 2 2 2 4" xfId="36437"/>
    <cellStyle name="Normal 3 2 3 4 2 3 2 2 3" xfId="11224"/>
    <cellStyle name="Normal 3 2 3 4 2 3 2 2 3 2" xfId="25607"/>
    <cellStyle name="Normal 3 2 3 4 2 3 2 2 3 2 2" xfId="54342"/>
    <cellStyle name="Normal 3 2 3 4 2 3 2 2 3 3" xfId="40018"/>
    <cellStyle name="Normal 3 2 3 4 2 3 2 2 4" xfId="18444"/>
    <cellStyle name="Normal 3 2 3 4 2 3 2 2 4 2" xfId="47180"/>
    <cellStyle name="Normal 3 2 3 4 2 3 2 2 5" xfId="32856"/>
    <cellStyle name="Normal 3 2 3 4 2 3 2 3" xfId="5761"/>
    <cellStyle name="Normal 3 2 3 4 2 3 2 3 2" xfId="13021"/>
    <cellStyle name="Normal 3 2 3 4 2 3 2 3 2 2" xfId="27399"/>
    <cellStyle name="Normal 3 2 3 4 2 3 2 3 2 2 2" xfId="56133"/>
    <cellStyle name="Normal 3 2 3 4 2 3 2 3 2 3" xfId="41809"/>
    <cellStyle name="Normal 3 2 3 4 2 3 2 3 3" xfId="20236"/>
    <cellStyle name="Normal 3 2 3 4 2 3 2 3 3 2" xfId="48971"/>
    <cellStyle name="Normal 3 2 3 4 2 3 2 3 4" xfId="34647"/>
    <cellStyle name="Normal 3 2 3 4 2 3 2 4" xfId="9434"/>
    <cellStyle name="Normal 3 2 3 4 2 3 2 4 2" xfId="23817"/>
    <cellStyle name="Normal 3 2 3 4 2 3 2 4 2 2" xfId="52552"/>
    <cellStyle name="Normal 3 2 3 4 2 3 2 4 3" xfId="38228"/>
    <cellStyle name="Normal 3 2 3 4 2 3 2 5" xfId="16654"/>
    <cellStyle name="Normal 3 2 3 4 2 3 2 5 2" xfId="45390"/>
    <cellStyle name="Normal 3 2 3 4 2 3 2 6" xfId="31066"/>
    <cellStyle name="Normal 3 2 3 4 2 3 3" xfId="2996"/>
    <cellStyle name="Normal 3 2 3 4 2 3 3 2" xfId="6656"/>
    <cellStyle name="Normal 3 2 3 4 2 3 3 2 2" xfId="13916"/>
    <cellStyle name="Normal 3 2 3 4 2 3 3 2 2 2" xfId="28294"/>
    <cellStyle name="Normal 3 2 3 4 2 3 3 2 2 2 2" xfId="57028"/>
    <cellStyle name="Normal 3 2 3 4 2 3 3 2 2 3" xfId="42704"/>
    <cellStyle name="Normal 3 2 3 4 2 3 3 2 3" xfId="21131"/>
    <cellStyle name="Normal 3 2 3 4 2 3 3 2 3 2" xfId="49866"/>
    <cellStyle name="Normal 3 2 3 4 2 3 3 2 4" xfId="35542"/>
    <cellStyle name="Normal 3 2 3 4 2 3 3 3" xfId="10329"/>
    <cellStyle name="Normal 3 2 3 4 2 3 3 3 2" xfId="24712"/>
    <cellStyle name="Normal 3 2 3 4 2 3 3 3 2 2" xfId="53447"/>
    <cellStyle name="Normal 3 2 3 4 2 3 3 3 3" xfId="39123"/>
    <cellStyle name="Normal 3 2 3 4 2 3 3 4" xfId="17549"/>
    <cellStyle name="Normal 3 2 3 4 2 3 3 4 2" xfId="46285"/>
    <cellStyle name="Normal 3 2 3 4 2 3 3 5" xfId="31961"/>
    <cellStyle name="Normal 3 2 3 4 2 3 4" xfId="4861"/>
    <cellStyle name="Normal 3 2 3 4 2 3 4 2" xfId="12126"/>
    <cellStyle name="Normal 3 2 3 4 2 3 4 2 2" xfId="26504"/>
    <cellStyle name="Normal 3 2 3 4 2 3 4 2 2 2" xfId="55238"/>
    <cellStyle name="Normal 3 2 3 4 2 3 4 2 3" xfId="40914"/>
    <cellStyle name="Normal 3 2 3 4 2 3 4 3" xfId="19341"/>
    <cellStyle name="Normal 3 2 3 4 2 3 4 3 2" xfId="48076"/>
    <cellStyle name="Normal 3 2 3 4 2 3 4 4" xfId="33752"/>
    <cellStyle name="Normal 3 2 3 4 2 3 5" xfId="8533"/>
    <cellStyle name="Normal 3 2 3 4 2 3 5 2" xfId="22922"/>
    <cellStyle name="Normal 3 2 3 4 2 3 5 2 2" xfId="51657"/>
    <cellStyle name="Normal 3 2 3 4 2 3 5 3" xfId="37333"/>
    <cellStyle name="Normal 3 2 3 4 2 3 6" xfId="15759"/>
    <cellStyle name="Normal 3 2 3 4 2 3 6 2" xfId="44495"/>
    <cellStyle name="Normal 3 2 3 4 2 3 7" xfId="30171"/>
    <cellStyle name="Normal 3 2 3 4 2 4" xfId="1649"/>
    <cellStyle name="Normal 3 2 3 4 2 4 2" xfId="3445"/>
    <cellStyle name="Normal 3 2 3 4 2 4 2 2" xfId="7104"/>
    <cellStyle name="Normal 3 2 3 4 2 4 2 2 2" xfId="14364"/>
    <cellStyle name="Normal 3 2 3 4 2 4 2 2 2 2" xfId="28742"/>
    <cellStyle name="Normal 3 2 3 4 2 4 2 2 2 2 2" xfId="57476"/>
    <cellStyle name="Normal 3 2 3 4 2 4 2 2 2 3" xfId="43152"/>
    <cellStyle name="Normal 3 2 3 4 2 4 2 2 3" xfId="21579"/>
    <cellStyle name="Normal 3 2 3 4 2 4 2 2 3 2" xfId="50314"/>
    <cellStyle name="Normal 3 2 3 4 2 4 2 2 4" xfId="35990"/>
    <cellStyle name="Normal 3 2 3 4 2 4 2 3" xfId="10777"/>
    <cellStyle name="Normal 3 2 3 4 2 4 2 3 2" xfId="25160"/>
    <cellStyle name="Normal 3 2 3 4 2 4 2 3 2 2" xfId="53895"/>
    <cellStyle name="Normal 3 2 3 4 2 4 2 3 3" xfId="39571"/>
    <cellStyle name="Normal 3 2 3 4 2 4 2 4" xfId="17997"/>
    <cellStyle name="Normal 3 2 3 4 2 4 2 4 2" xfId="46733"/>
    <cellStyle name="Normal 3 2 3 4 2 4 2 5" xfId="32409"/>
    <cellStyle name="Normal 3 2 3 4 2 4 3" xfId="5314"/>
    <cellStyle name="Normal 3 2 3 4 2 4 3 2" xfId="12574"/>
    <cellStyle name="Normal 3 2 3 4 2 4 3 2 2" xfId="26952"/>
    <cellStyle name="Normal 3 2 3 4 2 4 3 2 2 2" xfId="55686"/>
    <cellStyle name="Normal 3 2 3 4 2 4 3 2 3" xfId="41362"/>
    <cellStyle name="Normal 3 2 3 4 2 4 3 3" xfId="19789"/>
    <cellStyle name="Normal 3 2 3 4 2 4 3 3 2" xfId="48524"/>
    <cellStyle name="Normal 3 2 3 4 2 4 3 4" xfId="34200"/>
    <cellStyle name="Normal 3 2 3 4 2 4 4" xfId="8987"/>
    <cellStyle name="Normal 3 2 3 4 2 4 4 2" xfId="23370"/>
    <cellStyle name="Normal 3 2 3 4 2 4 4 2 2" xfId="52105"/>
    <cellStyle name="Normal 3 2 3 4 2 4 4 3" xfId="37781"/>
    <cellStyle name="Normal 3 2 3 4 2 4 5" xfId="16207"/>
    <cellStyle name="Normal 3 2 3 4 2 4 5 2" xfId="44943"/>
    <cellStyle name="Normal 3 2 3 4 2 4 6" xfId="30619"/>
    <cellStyle name="Normal 3 2 3 4 2 5" xfId="2549"/>
    <cellStyle name="Normal 3 2 3 4 2 5 2" xfId="6209"/>
    <cellStyle name="Normal 3 2 3 4 2 5 2 2" xfId="13469"/>
    <cellStyle name="Normal 3 2 3 4 2 5 2 2 2" xfId="27847"/>
    <cellStyle name="Normal 3 2 3 4 2 5 2 2 2 2" xfId="56581"/>
    <cellStyle name="Normal 3 2 3 4 2 5 2 2 3" xfId="42257"/>
    <cellStyle name="Normal 3 2 3 4 2 5 2 3" xfId="20684"/>
    <cellStyle name="Normal 3 2 3 4 2 5 2 3 2" xfId="49419"/>
    <cellStyle name="Normal 3 2 3 4 2 5 2 4" xfId="35095"/>
    <cellStyle name="Normal 3 2 3 4 2 5 3" xfId="9882"/>
    <cellStyle name="Normal 3 2 3 4 2 5 3 2" xfId="24265"/>
    <cellStyle name="Normal 3 2 3 4 2 5 3 2 2" xfId="53000"/>
    <cellStyle name="Normal 3 2 3 4 2 5 3 3" xfId="38676"/>
    <cellStyle name="Normal 3 2 3 4 2 5 4" xfId="17102"/>
    <cellStyle name="Normal 3 2 3 4 2 5 4 2" xfId="45838"/>
    <cellStyle name="Normal 3 2 3 4 2 5 5" xfId="31514"/>
    <cellStyle name="Normal 3 2 3 4 2 6" xfId="4412"/>
    <cellStyle name="Normal 3 2 3 4 2 6 2" xfId="11679"/>
    <cellStyle name="Normal 3 2 3 4 2 6 2 2" xfId="26057"/>
    <cellStyle name="Normal 3 2 3 4 2 6 2 2 2" xfId="54791"/>
    <cellStyle name="Normal 3 2 3 4 2 6 2 3" xfId="40467"/>
    <cellStyle name="Normal 3 2 3 4 2 6 3" xfId="18894"/>
    <cellStyle name="Normal 3 2 3 4 2 6 3 2" xfId="47629"/>
    <cellStyle name="Normal 3 2 3 4 2 6 4" xfId="33305"/>
    <cellStyle name="Normal 3 2 3 4 2 7" xfId="8083"/>
    <cellStyle name="Normal 3 2 3 4 2 7 2" xfId="22475"/>
    <cellStyle name="Normal 3 2 3 4 2 7 2 2" xfId="51210"/>
    <cellStyle name="Normal 3 2 3 4 2 7 3" xfId="36886"/>
    <cellStyle name="Normal 3 2 3 4 2 8" xfId="15312"/>
    <cellStyle name="Normal 3 2 3 4 2 8 2" xfId="44048"/>
    <cellStyle name="Normal 3 2 3 4 2 9" xfId="29724"/>
    <cellStyle name="Normal 3 2 3 4 3" xfId="780"/>
    <cellStyle name="Normal 3 2 3 4 3 2" xfId="1229"/>
    <cellStyle name="Normal 3 2 3 4 3 2 2" xfId="2212"/>
    <cellStyle name="Normal 3 2 3 4 3 2 2 2" xfId="4004"/>
    <cellStyle name="Normal 3 2 3 4 3 2 2 2 2" xfId="7663"/>
    <cellStyle name="Normal 3 2 3 4 3 2 2 2 2 2" xfId="14923"/>
    <cellStyle name="Normal 3 2 3 4 3 2 2 2 2 2 2" xfId="29301"/>
    <cellStyle name="Normal 3 2 3 4 3 2 2 2 2 2 2 2" xfId="58035"/>
    <cellStyle name="Normal 3 2 3 4 3 2 2 2 2 2 3" xfId="43711"/>
    <cellStyle name="Normal 3 2 3 4 3 2 2 2 2 3" xfId="22138"/>
    <cellStyle name="Normal 3 2 3 4 3 2 2 2 2 3 2" xfId="50873"/>
    <cellStyle name="Normal 3 2 3 4 3 2 2 2 2 4" xfId="36549"/>
    <cellStyle name="Normal 3 2 3 4 3 2 2 2 3" xfId="11336"/>
    <cellStyle name="Normal 3 2 3 4 3 2 2 2 3 2" xfId="25719"/>
    <cellStyle name="Normal 3 2 3 4 3 2 2 2 3 2 2" xfId="54454"/>
    <cellStyle name="Normal 3 2 3 4 3 2 2 2 3 3" xfId="40130"/>
    <cellStyle name="Normal 3 2 3 4 3 2 2 2 4" xfId="18556"/>
    <cellStyle name="Normal 3 2 3 4 3 2 2 2 4 2" xfId="47292"/>
    <cellStyle name="Normal 3 2 3 4 3 2 2 2 5" xfId="32968"/>
    <cellStyle name="Normal 3 2 3 4 3 2 2 3" xfId="5873"/>
    <cellStyle name="Normal 3 2 3 4 3 2 2 3 2" xfId="13133"/>
    <cellStyle name="Normal 3 2 3 4 3 2 2 3 2 2" xfId="27511"/>
    <cellStyle name="Normal 3 2 3 4 3 2 2 3 2 2 2" xfId="56245"/>
    <cellStyle name="Normal 3 2 3 4 3 2 2 3 2 3" xfId="41921"/>
    <cellStyle name="Normal 3 2 3 4 3 2 2 3 3" xfId="20348"/>
    <cellStyle name="Normal 3 2 3 4 3 2 2 3 3 2" xfId="49083"/>
    <cellStyle name="Normal 3 2 3 4 3 2 2 3 4" xfId="34759"/>
    <cellStyle name="Normal 3 2 3 4 3 2 2 4" xfId="9546"/>
    <cellStyle name="Normal 3 2 3 4 3 2 2 4 2" xfId="23929"/>
    <cellStyle name="Normal 3 2 3 4 3 2 2 4 2 2" xfId="52664"/>
    <cellStyle name="Normal 3 2 3 4 3 2 2 4 3" xfId="38340"/>
    <cellStyle name="Normal 3 2 3 4 3 2 2 5" xfId="16766"/>
    <cellStyle name="Normal 3 2 3 4 3 2 2 5 2" xfId="45502"/>
    <cellStyle name="Normal 3 2 3 4 3 2 2 6" xfId="31178"/>
    <cellStyle name="Normal 3 2 3 4 3 2 3" xfId="3108"/>
    <cellStyle name="Normal 3 2 3 4 3 2 3 2" xfId="6768"/>
    <cellStyle name="Normal 3 2 3 4 3 2 3 2 2" xfId="14028"/>
    <cellStyle name="Normal 3 2 3 4 3 2 3 2 2 2" xfId="28406"/>
    <cellStyle name="Normal 3 2 3 4 3 2 3 2 2 2 2" xfId="57140"/>
    <cellStyle name="Normal 3 2 3 4 3 2 3 2 2 3" xfId="42816"/>
    <cellStyle name="Normal 3 2 3 4 3 2 3 2 3" xfId="21243"/>
    <cellStyle name="Normal 3 2 3 4 3 2 3 2 3 2" xfId="49978"/>
    <cellStyle name="Normal 3 2 3 4 3 2 3 2 4" xfId="35654"/>
    <cellStyle name="Normal 3 2 3 4 3 2 3 3" xfId="10441"/>
    <cellStyle name="Normal 3 2 3 4 3 2 3 3 2" xfId="24824"/>
    <cellStyle name="Normal 3 2 3 4 3 2 3 3 2 2" xfId="53559"/>
    <cellStyle name="Normal 3 2 3 4 3 2 3 3 3" xfId="39235"/>
    <cellStyle name="Normal 3 2 3 4 3 2 3 4" xfId="17661"/>
    <cellStyle name="Normal 3 2 3 4 3 2 3 4 2" xfId="46397"/>
    <cellStyle name="Normal 3 2 3 4 3 2 3 5" xfId="32073"/>
    <cellStyle name="Normal 3 2 3 4 3 2 4" xfId="4973"/>
    <cellStyle name="Normal 3 2 3 4 3 2 4 2" xfId="12238"/>
    <cellStyle name="Normal 3 2 3 4 3 2 4 2 2" xfId="26616"/>
    <cellStyle name="Normal 3 2 3 4 3 2 4 2 2 2" xfId="55350"/>
    <cellStyle name="Normal 3 2 3 4 3 2 4 2 3" xfId="41026"/>
    <cellStyle name="Normal 3 2 3 4 3 2 4 3" xfId="19453"/>
    <cellStyle name="Normal 3 2 3 4 3 2 4 3 2" xfId="48188"/>
    <cellStyle name="Normal 3 2 3 4 3 2 4 4" xfId="33864"/>
    <cellStyle name="Normal 3 2 3 4 3 2 5" xfId="8645"/>
    <cellStyle name="Normal 3 2 3 4 3 2 5 2" xfId="23034"/>
    <cellStyle name="Normal 3 2 3 4 3 2 5 2 2" xfId="51769"/>
    <cellStyle name="Normal 3 2 3 4 3 2 5 3" xfId="37445"/>
    <cellStyle name="Normal 3 2 3 4 3 2 6" xfId="15871"/>
    <cellStyle name="Normal 3 2 3 4 3 2 6 2" xfId="44607"/>
    <cellStyle name="Normal 3 2 3 4 3 2 7" xfId="30283"/>
    <cellStyle name="Normal 3 2 3 4 3 3" xfId="1765"/>
    <cellStyle name="Normal 3 2 3 4 3 3 2" xfId="3557"/>
    <cellStyle name="Normal 3 2 3 4 3 3 2 2" xfId="7216"/>
    <cellStyle name="Normal 3 2 3 4 3 3 2 2 2" xfId="14476"/>
    <cellStyle name="Normal 3 2 3 4 3 3 2 2 2 2" xfId="28854"/>
    <cellStyle name="Normal 3 2 3 4 3 3 2 2 2 2 2" xfId="57588"/>
    <cellStyle name="Normal 3 2 3 4 3 3 2 2 2 3" xfId="43264"/>
    <cellStyle name="Normal 3 2 3 4 3 3 2 2 3" xfId="21691"/>
    <cellStyle name="Normal 3 2 3 4 3 3 2 2 3 2" xfId="50426"/>
    <cellStyle name="Normal 3 2 3 4 3 3 2 2 4" xfId="36102"/>
    <cellStyle name="Normal 3 2 3 4 3 3 2 3" xfId="10889"/>
    <cellStyle name="Normal 3 2 3 4 3 3 2 3 2" xfId="25272"/>
    <cellStyle name="Normal 3 2 3 4 3 3 2 3 2 2" xfId="54007"/>
    <cellStyle name="Normal 3 2 3 4 3 3 2 3 3" xfId="39683"/>
    <cellStyle name="Normal 3 2 3 4 3 3 2 4" xfId="18109"/>
    <cellStyle name="Normal 3 2 3 4 3 3 2 4 2" xfId="46845"/>
    <cellStyle name="Normal 3 2 3 4 3 3 2 5" xfId="32521"/>
    <cellStyle name="Normal 3 2 3 4 3 3 3" xfId="5426"/>
    <cellStyle name="Normal 3 2 3 4 3 3 3 2" xfId="12686"/>
    <cellStyle name="Normal 3 2 3 4 3 3 3 2 2" xfId="27064"/>
    <cellStyle name="Normal 3 2 3 4 3 3 3 2 2 2" xfId="55798"/>
    <cellStyle name="Normal 3 2 3 4 3 3 3 2 3" xfId="41474"/>
    <cellStyle name="Normal 3 2 3 4 3 3 3 3" xfId="19901"/>
    <cellStyle name="Normal 3 2 3 4 3 3 3 3 2" xfId="48636"/>
    <cellStyle name="Normal 3 2 3 4 3 3 3 4" xfId="34312"/>
    <cellStyle name="Normal 3 2 3 4 3 3 4" xfId="9099"/>
    <cellStyle name="Normal 3 2 3 4 3 3 4 2" xfId="23482"/>
    <cellStyle name="Normal 3 2 3 4 3 3 4 2 2" xfId="52217"/>
    <cellStyle name="Normal 3 2 3 4 3 3 4 3" xfId="37893"/>
    <cellStyle name="Normal 3 2 3 4 3 3 5" xfId="16319"/>
    <cellStyle name="Normal 3 2 3 4 3 3 5 2" xfId="45055"/>
    <cellStyle name="Normal 3 2 3 4 3 3 6" xfId="30731"/>
    <cellStyle name="Normal 3 2 3 4 3 4" xfId="2661"/>
    <cellStyle name="Normal 3 2 3 4 3 4 2" xfId="6321"/>
    <cellStyle name="Normal 3 2 3 4 3 4 2 2" xfId="13581"/>
    <cellStyle name="Normal 3 2 3 4 3 4 2 2 2" xfId="27959"/>
    <cellStyle name="Normal 3 2 3 4 3 4 2 2 2 2" xfId="56693"/>
    <cellStyle name="Normal 3 2 3 4 3 4 2 2 3" xfId="42369"/>
    <cellStyle name="Normal 3 2 3 4 3 4 2 3" xfId="20796"/>
    <cellStyle name="Normal 3 2 3 4 3 4 2 3 2" xfId="49531"/>
    <cellStyle name="Normal 3 2 3 4 3 4 2 4" xfId="35207"/>
    <cellStyle name="Normal 3 2 3 4 3 4 3" xfId="9994"/>
    <cellStyle name="Normal 3 2 3 4 3 4 3 2" xfId="24377"/>
    <cellStyle name="Normal 3 2 3 4 3 4 3 2 2" xfId="53112"/>
    <cellStyle name="Normal 3 2 3 4 3 4 3 3" xfId="38788"/>
    <cellStyle name="Normal 3 2 3 4 3 4 4" xfId="17214"/>
    <cellStyle name="Normal 3 2 3 4 3 4 4 2" xfId="45950"/>
    <cellStyle name="Normal 3 2 3 4 3 4 5" xfId="31626"/>
    <cellStyle name="Normal 3 2 3 4 3 5" xfId="4525"/>
    <cellStyle name="Normal 3 2 3 4 3 5 2" xfId="11791"/>
    <cellStyle name="Normal 3 2 3 4 3 5 2 2" xfId="26169"/>
    <cellStyle name="Normal 3 2 3 4 3 5 2 2 2" xfId="54903"/>
    <cellStyle name="Normal 3 2 3 4 3 5 2 3" xfId="40579"/>
    <cellStyle name="Normal 3 2 3 4 3 5 3" xfId="19006"/>
    <cellStyle name="Normal 3 2 3 4 3 5 3 2" xfId="47741"/>
    <cellStyle name="Normal 3 2 3 4 3 5 4" xfId="33417"/>
    <cellStyle name="Normal 3 2 3 4 3 6" xfId="8198"/>
    <cellStyle name="Normal 3 2 3 4 3 6 2" xfId="22587"/>
    <cellStyle name="Normal 3 2 3 4 3 6 2 2" xfId="51322"/>
    <cellStyle name="Normal 3 2 3 4 3 6 3" xfId="36998"/>
    <cellStyle name="Normal 3 2 3 4 3 7" xfId="15424"/>
    <cellStyle name="Normal 3 2 3 4 3 7 2" xfId="44160"/>
    <cellStyle name="Normal 3 2 3 4 3 8" xfId="29836"/>
    <cellStyle name="Normal 3 2 3 4 4" xfId="1005"/>
    <cellStyle name="Normal 3 2 3 4 4 2" xfId="1988"/>
    <cellStyle name="Normal 3 2 3 4 4 2 2" xfId="3780"/>
    <cellStyle name="Normal 3 2 3 4 4 2 2 2" xfId="7439"/>
    <cellStyle name="Normal 3 2 3 4 4 2 2 2 2" xfId="14699"/>
    <cellStyle name="Normal 3 2 3 4 4 2 2 2 2 2" xfId="29077"/>
    <cellStyle name="Normal 3 2 3 4 4 2 2 2 2 2 2" xfId="57811"/>
    <cellStyle name="Normal 3 2 3 4 4 2 2 2 2 3" xfId="43487"/>
    <cellStyle name="Normal 3 2 3 4 4 2 2 2 3" xfId="21914"/>
    <cellStyle name="Normal 3 2 3 4 4 2 2 2 3 2" xfId="50649"/>
    <cellStyle name="Normal 3 2 3 4 4 2 2 2 4" xfId="36325"/>
    <cellStyle name="Normal 3 2 3 4 4 2 2 3" xfId="11112"/>
    <cellStyle name="Normal 3 2 3 4 4 2 2 3 2" xfId="25495"/>
    <cellStyle name="Normal 3 2 3 4 4 2 2 3 2 2" xfId="54230"/>
    <cellStyle name="Normal 3 2 3 4 4 2 2 3 3" xfId="39906"/>
    <cellStyle name="Normal 3 2 3 4 4 2 2 4" xfId="18332"/>
    <cellStyle name="Normal 3 2 3 4 4 2 2 4 2" xfId="47068"/>
    <cellStyle name="Normal 3 2 3 4 4 2 2 5" xfId="32744"/>
    <cellStyle name="Normal 3 2 3 4 4 2 3" xfId="5649"/>
    <cellStyle name="Normal 3 2 3 4 4 2 3 2" xfId="12909"/>
    <cellStyle name="Normal 3 2 3 4 4 2 3 2 2" xfId="27287"/>
    <cellStyle name="Normal 3 2 3 4 4 2 3 2 2 2" xfId="56021"/>
    <cellStyle name="Normal 3 2 3 4 4 2 3 2 3" xfId="41697"/>
    <cellStyle name="Normal 3 2 3 4 4 2 3 3" xfId="20124"/>
    <cellStyle name="Normal 3 2 3 4 4 2 3 3 2" xfId="48859"/>
    <cellStyle name="Normal 3 2 3 4 4 2 3 4" xfId="34535"/>
    <cellStyle name="Normal 3 2 3 4 4 2 4" xfId="9322"/>
    <cellStyle name="Normal 3 2 3 4 4 2 4 2" xfId="23705"/>
    <cellStyle name="Normal 3 2 3 4 4 2 4 2 2" xfId="52440"/>
    <cellStyle name="Normal 3 2 3 4 4 2 4 3" xfId="38116"/>
    <cellStyle name="Normal 3 2 3 4 4 2 5" xfId="16542"/>
    <cellStyle name="Normal 3 2 3 4 4 2 5 2" xfId="45278"/>
    <cellStyle name="Normal 3 2 3 4 4 2 6" xfId="30954"/>
    <cellStyle name="Normal 3 2 3 4 4 3" xfId="2884"/>
    <cellStyle name="Normal 3 2 3 4 4 3 2" xfId="6544"/>
    <cellStyle name="Normal 3 2 3 4 4 3 2 2" xfId="13804"/>
    <cellStyle name="Normal 3 2 3 4 4 3 2 2 2" xfId="28182"/>
    <cellStyle name="Normal 3 2 3 4 4 3 2 2 2 2" xfId="56916"/>
    <cellStyle name="Normal 3 2 3 4 4 3 2 2 3" xfId="42592"/>
    <cellStyle name="Normal 3 2 3 4 4 3 2 3" xfId="21019"/>
    <cellStyle name="Normal 3 2 3 4 4 3 2 3 2" xfId="49754"/>
    <cellStyle name="Normal 3 2 3 4 4 3 2 4" xfId="35430"/>
    <cellStyle name="Normal 3 2 3 4 4 3 3" xfId="10217"/>
    <cellStyle name="Normal 3 2 3 4 4 3 3 2" xfId="24600"/>
    <cellStyle name="Normal 3 2 3 4 4 3 3 2 2" xfId="53335"/>
    <cellStyle name="Normal 3 2 3 4 4 3 3 3" xfId="39011"/>
    <cellStyle name="Normal 3 2 3 4 4 3 4" xfId="17437"/>
    <cellStyle name="Normal 3 2 3 4 4 3 4 2" xfId="46173"/>
    <cellStyle name="Normal 3 2 3 4 4 3 5" xfId="31849"/>
    <cellStyle name="Normal 3 2 3 4 4 4" xfId="4749"/>
    <cellStyle name="Normal 3 2 3 4 4 4 2" xfId="12014"/>
    <cellStyle name="Normal 3 2 3 4 4 4 2 2" xfId="26392"/>
    <cellStyle name="Normal 3 2 3 4 4 4 2 2 2" xfId="55126"/>
    <cellStyle name="Normal 3 2 3 4 4 4 2 3" xfId="40802"/>
    <cellStyle name="Normal 3 2 3 4 4 4 3" xfId="19229"/>
    <cellStyle name="Normal 3 2 3 4 4 4 3 2" xfId="47964"/>
    <cellStyle name="Normal 3 2 3 4 4 4 4" xfId="33640"/>
    <cellStyle name="Normal 3 2 3 4 4 5" xfId="8421"/>
    <cellStyle name="Normal 3 2 3 4 4 5 2" xfId="22810"/>
    <cellStyle name="Normal 3 2 3 4 4 5 2 2" xfId="51545"/>
    <cellStyle name="Normal 3 2 3 4 4 5 3" xfId="37221"/>
    <cellStyle name="Normal 3 2 3 4 4 6" xfId="15647"/>
    <cellStyle name="Normal 3 2 3 4 4 6 2" xfId="44383"/>
    <cellStyle name="Normal 3 2 3 4 4 7" xfId="30059"/>
    <cellStyle name="Normal 3 2 3 4 5" xfId="1529"/>
    <cellStyle name="Normal 3 2 3 4 5 2" xfId="3333"/>
    <cellStyle name="Normal 3 2 3 4 5 2 2" xfId="6992"/>
    <cellStyle name="Normal 3 2 3 4 5 2 2 2" xfId="14252"/>
    <cellStyle name="Normal 3 2 3 4 5 2 2 2 2" xfId="28630"/>
    <cellStyle name="Normal 3 2 3 4 5 2 2 2 2 2" xfId="57364"/>
    <cellStyle name="Normal 3 2 3 4 5 2 2 2 3" xfId="43040"/>
    <cellStyle name="Normal 3 2 3 4 5 2 2 3" xfId="21467"/>
    <cellStyle name="Normal 3 2 3 4 5 2 2 3 2" xfId="50202"/>
    <cellStyle name="Normal 3 2 3 4 5 2 2 4" xfId="35878"/>
    <cellStyle name="Normal 3 2 3 4 5 2 3" xfId="10665"/>
    <cellStyle name="Normal 3 2 3 4 5 2 3 2" xfId="25048"/>
    <cellStyle name="Normal 3 2 3 4 5 2 3 2 2" xfId="53783"/>
    <cellStyle name="Normal 3 2 3 4 5 2 3 3" xfId="39459"/>
    <cellStyle name="Normal 3 2 3 4 5 2 4" xfId="17885"/>
    <cellStyle name="Normal 3 2 3 4 5 2 4 2" xfId="46621"/>
    <cellStyle name="Normal 3 2 3 4 5 2 5" xfId="32297"/>
    <cellStyle name="Normal 3 2 3 4 5 3" xfId="5202"/>
    <cellStyle name="Normal 3 2 3 4 5 3 2" xfId="12462"/>
    <cellStyle name="Normal 3 2 3 4 5 3 2 2" xfId="26840"/>
    <cellStyle name="Normal 3 2 3 4 5 3 2 2 2" xfId="55574"/>
    <cellStyle name="Normal 3 2 3 4 5 3 2 3" xfId="41250"/>
    <cellStyle name="Normal 3 2 3 4 5 3 3" xfId="19677"/>
    <cellStyle name="Normal 3 2 3 4 5 3 3 2" xfId="48412"/>
    <cellStyle name="Normal 3 2 3 4 5 3 4" xfId="34088"/>
    <cellStyle name="Normal 3 2 3 4 5 4" xfId="8875"/>
    <cellStyle name="Normal 3 2 3 4 5 4 2" xfId="23258"/>
    <cellStyle name="Normal 3 2 3 4 5 4 2 2" xfId="51993"/>
    <cellStyle name="Normal 3 2 3 4 5 4 3" xfId="37669"/>
    <cellStyle name="Normal 3 2 3 4 5 5" xfId="16095"/>
    <cellStyle name="Normal 3 2 3 4 5 5 2" xfId="44831"/>
    <cellStyle name="Normal 3 2 3 4 5 6" xfId="30507"/>
    <cellStyle name="Normal 3 2 3 4 6" xfId="2437"/>
    <cellStyle name="Normal 3 2 3 4 6 2" xfId="6097"/>
    <cellStyle name="Normal 3 2 3 4 6 2 2" xfId="13357"/>
    <cellStyle name="Normal 3 2 3 4 6 2 2 2" xfId="27735"/>
    <cellStyle name="Normal 3 2 3 4 6 2 2 2 2" xfId="56469"/>
    <cellStyle name="Normal 3 2 3 4 6 2 2 3" xfId="42145"/>
    <cellStyle name="Normal 3 2 3 4 6 2 3" xfId="20572"/>
    <cellStyle name="Normal 3 2 3 4 6 2 3 2" xfId="49307"/>
    <cellStyle name="Normal 3 2 3 4 6 2 4" xfId="34983"/>
    <cellStyle name="Normal 3 2 3 4 6 3" xfId="9770"/>
    <cellStyle name="Normal 3 2 3 4 6 3 2" xfId="24153"/>
    <cellStyle name="Normal 3 2 3 4 6 3 2 2" xfId="52888"/>
    <cellStyle name="Normal 3 2 3 4 6 3 3" xfId="38564"/>
    <cellStyle name="Normal 3 2 3 4 6 4" xfId="16990"/>
    <cellStyle name="Normal 3 2 3 4 6 4 2" xfId="45726"/>
    <cellStyle name="Normal 3 2 3 4 6 5" xfId="31402"/>
    <cellStyle name="Normal 3 2 3 4 7" xfId="4296"/>
    <cellStyle name="Normal 3 2 3 4 7 2" xfId="11566"/>
    <cellStyle name="Normal 3 2 3 4 7 2 2" xfId="25945"/>
    <cellStyle name="Normal 3 2 3 4 7 2 2 2" xfId="54679"/>
    <cellStyle name="Normal 3 2 3 4 7 2 3" xfId="40355"/>
    <cellStyle name="Normal 3 2 3 4 7 3" xfId="18782"/>
    <cellStyle name="Normal 3 2 3 4 7 3 2" xfId="47517"/>
    <cellStyle name="Normal 3 2 3 4 7 4" xfId="33193"/>
    <cellStyle name="Normal 3 2 3 4 8" xfId="7965"/>
    <cellStyle name="Normal 3 2 3 4 8 2" xfId="22363"/>
    <cellStyle name="Normal 3 2 3 4 8 2 2" xfId="51098"/>
    <cellStyle name="Normal 3 2 3 4 8 3" xfId="36774"/>
    <cellStyle name="Normal 3 2 3 4 9" xfId="15200"/>
    <cellStyle name="Normal 3 2 3 4 9 2" xfId="43936"/>
    <cellStyle name="Normal 3 2 3 5" xfId="543"/>
    <cellStyle name="Normal 3 2 3 5 2" xfId="837"/>
    <cellStyle name="Normal 3 2 3 5 2 2" xfId="1285"/>
    <cellStyle name="Normal 3 2 3 5 2 2 2" xfId="2268"/>
    <cellStyle name="Normal 3 2 3 5 2 2 2 2" xfId="4060"/>
    <cellStyle name="Normal 3 2 3 5 2 2 2 2 2" xfId="7719"/>
    <cellStyle name="Normal 3 2 3 5 2 2 2 2 2 2" xfId="14979"/>
    <cellStyle name="Normal 3 2 3 5 2 2 2 2 2 2 2" xfId="29357"/>
    <cellStyle name="Normal 3 2 3 5 2 2 2 2 2 2 2 2" xfId="58091"/>
    <cellStyle name="Normal 3 2 3 5 2 2 2 2 2 2 3" xfId="43767"/>
    <cellStyle name="Normal 3 2 3 5 2 2 2 2 2 3" xfId="22194"/>
    <cellStyle name="Normal 3 2 3 5 2 2 2 2 2 3 2" xfId="50929"/>
    <cellStyle name="Normal 3 2 3 5 2 2 2 2 2 4" xfId="36605"/>
    <cellStyle name="Normal 3 2 3 5 2 2 2 2 3" xfId="11392"/>
    <cellStyle name="Normal 3 2 3 5 2 2 2 2 3 2" xfId="25775"/>
    <cellStyle name="Normal 3 2 3 5 2 2 2 2 3 2 2" xfId="54510"/>
    <cellStyle name="Normal 3 2 3 5 2 2 2 2 3 3" xfId="40186"/>
    <cellStyle name="Normal 3 2 3 5 2 2 2 2 4" xfId="18612"/>
    <cellStyle name="Normal 3 2 3 5 2 2 2 2 4 2" xfId="47348"/>
    <cellStyle name="Normal 3 2 3 5 2 2 2 2 5" xfId="33024"/>
    <cellStyle name="Normal 3 2 3 5 2 2 2 3" xfId="5929"/>
    <cellStyle name="Normal 3 2 3 5 2 2 2 3 2" xfId="13189"/>
    <cellStyle name="Normal 3 2 3 5 2 2 2 3 2 2" xfId="27567"/>
    <cellStyle name="Normal 3 2 3 5 2 2 2 3 2 2 2" xfId="56301"/>
    <cellStyle name="Normal 3 2 3 5 2 2 2 3 2 3" xfId="41977"/>
    <cellStyle name="Normal 3 2 3 5 2 2 2 3 3" xfId="20404"/>
    <cellStyle name="Normal 3 2 3 5 2 2 2 3 3 2" xfId="49139"/>
    <cellStyle name="Normal 3 2 3 5 2 2 2 3 4" xfId="34815"/>
    <cellStyle name="Normal 3 2 3 5 2 2 2 4" xfId="9602"/>
    <cellStyle name="Normal 3 2 3 5 2 2 2 4 2" xfId="23985"/>
    <cellStyle name="Normal 3 2 3 5 2 2 2 4 2 2" xfId="52720"/>
    <cellStyle name="Normal 3 2 3 5 2 2 2 4 3" xfId="38396"/>
    <cellStyle name="Normal 3 2 3 5 2 2 2 5" xfId="16822"/>
    <cellStyle name="Normal 3 2 3 5 2 2 2 5 2" xfId="45558"/>
    <cellStyle name="Normal 3 2 3 5 2 2 2 6" xfId="31234"/>
    <cellStyle name="Normal 3 2 3 5 2 2 3" xfId="3164"/>
    <cellStyle name="Normal 3 2 3 5 2 2 3 2" xfId="6824"/>
    <cellStyle name="Normal 3 2 3 5 2 2 3 2 2" xfId="14084"/>
    <cellStyle name="Normal 3 2 3 5 2 2 3 2 2 2" xfId="28462"/>
    <cellStyle name="Normal 3 2 3 5 2 2 3 2 2 2 2" xfId="57196"/>
    <cellStyle name="Normal 3 2 3 5 2 2 3 2 2 3" xfId="42872"/>
    <cellStyle name="Normal 3 2 3 5 2 2 3 2 3" xfId="21299"/>
    <cellStyle name="Normal 3 2 3 5 2 2 3 2 3 2" xfId="50034"/>
    <cellStyle name="Normal 3 2 3 5 2 2 3 2 4" xfId="35710"/>
    <cellStyle name="Normal 3 2 3 5 2 2 3 3" xfId="10497"/>
    <cellStyle name="Normal 3 2 3 5 2 2 3 3 2" xfId="24880"/>
    <cellStyle name="Normal 3 2 3 5 2 2 3 3 2 2" xfId="53615"/>
    <cellStyle name="Normal 3 2 3 5 2 2 3 3 3" xfId="39291"/>
    <cellStyle name="Normal 3 2 3 5 2 2 3 4" xfId="17717"/>
    <cellStyle name="Normal 3 2 3 5 2 2 3 4 2" xfId="46453"/>
    <cellStyle name="Normal 3 2 3 5 2 2 3 5" xfId="32129"/>
    <cellStyle name="Normal 3 2 3 5 2 2 4" xfId="5029"/>
    <cellStyle name="Normal 3 2 3 5 2 2 4 2" xfId="12294"/>
    <cellStyle name="Normal 3 2 3 5 2 2 4 2 2" xfId="26672"/>
    <cellStyle name="Normal 3 2 3 5 2 2 4 2 2 2" xfId="55406"/>
    <cellStyle name="Normal 3 2 3 5 2 2 4 2 3" xfId="41082"/>
    <cellStyle name="Normal 3 2 3 5 2 2 4 3" xfId="19509"/>
    <cellStyle name="Normal 3 2 3 5 2 2 4 3 2" xfId="48244"/>
    <cellStyle name="Normal 3 2 3 5 2 2 4 4" xfId="33920"/>
    <cellStyle name="Normal 3 2 3 5 2 2 5" xfId="8701"/>
    <cellStyle name="Normal 3 2 3 5 2 2 5 2" xfId="23090"/>
    <cellStyle name="Normal 3 2 3 5 2 2 5 2 2" xfId="51825"/>
    <cellStyle name="Normal 3 2 3 5 2 2 5 3" xfId="37501"/>
    <cellStyle name="Normal 3 2 3 5 2 2 6" xfId="15927"/>
    <cellStyle name="Normal 3 2 3 5 2 2 6 2" xfId="44663"/>
    <cellStyle name="Normal 3 2 3 5 2 2 7" xfId="30339"/>
    <cellStyle name="Normal 3 2 3 5 2 3" xfId="1821"/>
    <cellStyle name="Normal 3 2 3 5 2 3 2" xfId="3613"/>
    <cellStyle name="Normal 3 2 3 5 2 3 2 2" xfId="7272"/>
    <cellStyle name="Normal 3 2 3 5 2 3 2 2 2" xfId="14532"/>
    <cellStyle name="Normal 3 2 3 5 2 3 2 2 2 2" xfId="28910"/>
    <cellStyle name="Normal 3 2 3 5 2 3 2 2 2 2 2" xfId="57644"/>
    <cellStyle name="Normal 3 2 3 5 2 3 2 2 2 3" xfId="43320"/>
    <cellStyle name="Normal 3 2 3 5 2 3 2 2 3" xfId="21747"/>
    <cellStyle name="Normal 3 2 3 5 2 3 2 2 3 2" xfId="50482"/>
    <cellStyle name="Normal 3 2 3 5 2 3 2 2 4" xfId="36158"/>
    <cellStyle name="Normal 3 2 3 5 2 3 2 3" xfId="10945"/>
    <cellStyle name="Normal 3 2 3 5 2 3 2 3 2" xfId="25328"/>
    <cellStyle name="Normal 3 2 3 5 2 3 2 3 2 2" xfId="54063"/>
    <cellStyle name="Normal 3 2 3 5 2 3 2 3 3" xfId="39739"/>
    <cellStyle name="Normal 3 2 3 5 2 3 2 4" xfId="18165"/>
    <cellStyle name="Normal 3 2 3 5 2 3 2 4 2" xfId="46901"/>
    <cellStyle name="Normal 3 2 3 5 2 3 2 5" xfId="32577"/>
    <cellStyle name="Normal 3 2 3 5 2 3 3" xfId="5482"/>
    <cellStyle name="Normal 3 2 3 5 2 3 3 2" xfId="12742"/>
    <cellStyle name="Normal 3 2 3 5 2 3 3 2 2" xfId="27120"/>
    <cellStyle name="Normal 3 2 3 5 2 3 3 2 2 2" xfId="55854"/>
    <cellStyle name="Normal 3 2 3 5 2 3 3 2 3" xfId="41530"/>
    <cellStyle name="Normal 3 2 3 5 2 3 3 3" xfId="19957"/>
    <cellStyle name="Normal 3 2 3 5 2 3 3 3 2" xfId="48692"/>
    <cellStyle name="Normal 3 2 3 5 2 3 3 4" xfId="34368"/>
    <cellStyle name="Normal 3 2 3 5 2 3 4" xfId="9155"/>
    <cellStyle name="Normal 3 2 3 5 2 3 4 2" xfId="23538"/>
    <cellStyle name="Normal 3 2 3 5 2 3 4 2 2" xfId="52273"/>
    <cellStyle name="Normal 3 2 3 5 2 3 4 3" xfId="37949"/>
    <cellStyle name="Normal 3 2 3 5 2 3 5" xfId="16375"/>
    <cellStyle name="Normal 3 2 3 5 2 3 5 2" xfId="45111"/>
    <cellStyle name="Normal 3 2 3 5 2 3 6" xfId="30787"/>
    <cellStyle name="Normal 3 2 3 5 2 4" xfId="2717"/>
    <cellStyle name="Normal 3 2 3 5 2 4 2" xfId="6377"/>
    <cellStyle name="Normal 3 2 3 5 2 4 2 2" xfId="13637"/>
    <cellStyle name="Normal 3 2 3 5 2 4 2 2 2" xfId="28015"/>
    <cellStyle name="Normal 3 2 3 5 2 4 2 2 2 2" xfId="56749"/>
    <cellStyle name="Normal 3 2 3 5 2 4 2 2 3" xfId="42425"/>
    <cellStyle name="Normal 3 2 3 5 2 4 2 3" xfId="20852"/>
    <cellStyle name="Normal 3 2 3 5 2 4 2 3 2" xfId="49587"/>
    <cellStyle name="Normal 3 2 3 5 2 4 2 4" xfId="35263"/>
    <cellStyle name="Normal 3 2 3 5 2 4 3" xfId="10050"/>
    <cellStyle name="Normal 3 2 3 5 2 4 3 2" xfId="24433"/>
    <cellStyle name="Normal 3 2 3 5 2 4 3 2 2" xfId="53168"/>
    <cellStyle name="Normal 3 2 3 5 2 4 3 3" xfId="38844"/>
    <cellStyle name="Normal 3 2 3 5 2 4 4" xfId="17270"/>
    <cellStyle name="Normal 3 2 3 5 2 4 4 2" xfId="46006"/>
    <cellStyle name="Normal 3 2 3 5 2 4 5" xfId="31682"/>
    <cellStyle name="Normal 3 2 3 5 2 5" xfId="4582"/>
    <cellStyle name="Normal 3 2 3 5 2 5 2" xfId="11847"/>
    <cellStyle name="Normal 3 2 3 5 2 5 2 2" xfId="26225"/>
    <cellStyle name="Normal 3 2 3 5 2 5 2 2 2" xfId="54959"/>
    <cellStyle name="Normal 3 2 3 5 2 5 2 3" xfId="40635"/>
    <cellStyle name="Normal 3 2 3 5 2 5 3" xfId="19062"/>
    <cellStyle name="Normal 3 2 3 5 2 5 3 2" xfId="47797"/>
    <cellStyle name="Normal 3 2 3 5 2 5 4" xfId="33473"/>
    <cellStyle name="Normal 3 2 3 5 2 6" xfId="8254"/>
    <cellStyle name="Normal 3 2 3 5 2 6 2" xfId="22643"/>
    <cellStyle name="Normal 3 2 3 5 2 6 2 2" xfId="51378"/>
    <cellStyle name="Normal 3 2 3 5 2 6 3" xfId="37054"/>
    <cellStyle name="Normal 3 2 3 5 2 7" xfId="15480"/>
    <cellStyle name="Normal 3 2 3 5 2 7 2" xfId="44216"/>
    <cellStyle name="Normal 3 2 3 5 2 8" xfId="29892"/>
    <cellStyle name="Normal 3 2 3 5 3" xfId="1061"/>
    <cellStyle name="Normal 3 2 3 5 3 2" xfId="2044"/>
    <cellStyle name="Normal 3 2 3 5 3 2 2" xfId="3836"/>
    <cellStyle name="Normal 3 2 3 5 3 2 2 2" xfId="7495"/>
    <cellStyle name="Normal 3 2 3 5 3 2 2 2 2" xfId="14755"/>
    <cellStyle name="Normal 3 2 3 5 3 2 2 2 2 2" xfId="29133"/>
    <cellStyle name="Normal 3 2 3 5 3 2 2 2 2 2 2" xfId="57867"/>
    <cellStyle name="Normal 3 2 3 5 3 2 2 2 2 3" xfId="43543"/>
    <cellStyle name="Normal 3 2 3 5 3 2 2 2 3" xfId="21970"/>
    <cellStyle name="Normal 3 2 3 5 3 2 2 2 3 2" xfId="50705"/>
    <cellStyle name="Normal 3 2 3 5 3 2 2 2 4" xfId="36381"/>
    <cellStyle name="Normal 3 2 3 5 3 2 2 3" xfId="11168"/>
    <cellStyle name="Normal 3 2 3 5 3 2 2 3 2" xfId="25551"/>
    <cellStyle name="Normal 3 2 3 5 3 2 2 3 2 2" xfId="54286"/>
    <cellStyle name="Normal 3 2 3 5 3 2 2 3 3" xfId="39962"/>
    <cellStyle name="Normal 3 2 3 5 3 2 2 4" xfId="18388"/>
    <cellStyle name="Normal 3 2 3 5 3 2 2 4 2" xfId="47124"/>
    <cellStyle name="Normal 3 2 3 5 3 2 2 5" xfId="32800"/>
    <cellStyle name="Normal 3 2 3 5 3 2 3" xfId="5705"/>
    <cellStyle name="Normal 3 2 3 5 3 2 3 2" xfId="12965"/>
    <cellStyle name="Normal 3 2 3 5 3 2 3 2 2" xfId="27343"/>
    <cellStyle name="Normal 3 2 3 5 3 2 3 2 2 2" xfId="56077"/>
    <cellStyle name="Normal 3 2 3 5 3 2 3 2 3" xfId="41753"/>
    <cellStyle name="Normal 3 2 3 5 3 2 3 3" xfId="20180"/>
    <cellStyle name="Normal 3 2 3 5 3 2 3 3 2" xfId="48915"/>
    <cellStyle name="Normal 3 2 3 5 3 2 3 4" xfId="34591"/>
    <cellStyle name="Normal 3 2 3 5 3 2 4" xfId="9378"/>
    <cellStyle name="Normal 3 2 3 5 3 2 4 2" xfId="23761"/>
    <cellStyle name="Normal 3 2 3 5 3 2 4 2 2" xfId="52496"/>
    <cellStyle name="Normal 3 2 3 5 3 2 4 3" xfId="38172"/>
    <cellStyle name="Normal 3 2 3 5 3 2 5" xfId="16598"/>
    <cellStyle name="Normal 3 2 3 5 3 2 5 2" xfId="45334"/>
    <cellStyle name="Normal 3 2 3 5 3 2 6" xfId="31010"/>
    <cellStyle name="Normal 3 2 3 5 3 3" xfId="2940"/>
    <cellStyle name="Normal 3 2 3 5 3 3 2" xfId="6600"/>
    <cellStyle name="Normal 3 2 3 5 3 3 2 2" xfId="13860"/>
    <cellStyle name="Normal 3 2 3 5 3 3 2 2 2" xfId="28238"/>
    <cellStyle name="Normal 3 2 3 5 3 3 2 2 2 2" xfId="56972"/>
    <cellStyle name="Normal 3 2 3 5 3 3 2 2 3" xfId="42648"/>
    <cellStyle name="Normal 3 2 3 5 3 3 2 3" xfId="21075"/>
    <cellStyle name="Normal 3 2 3 5 3 3 2 3 2" xfId="49810"/>
    <cellStyle name="Normal 3 2 3 5 3 3 2 4" xfId="35486"/>
    <cellStyle name="Normal 3 2 3 5 3 3 3" xfId="10273"/>
    <cellStyle name="Normal 3 2 3 5 3 3 3 2" xfId="24656"/>
    <cellStyle name="Normal 3 2 3 5 3 3 3 2 2" xfId="53391"/>
    <cellStyle name="Normal 3 2 3 5 3 3 3 3" xfId="39067"/>
    <cellStyle name="Normal 3 2 3 5 3 3 4" xfId="17493"/>
    <cellStyle name="Normal 3 2 3 5 3 3 4 2" xfId="46229"/>
    <cellStyle name="Normal 3 2 3 5 3 3 5" xfId="31905"/>
    <cellStyle name="Normal 3 2 3 5 3 4" xfId="4805"/>
    <cellStyle name="Normal 3 2 3 5 3 4 2" xfId="12070"/>
    <cellStyle name="Normal 3 2 3 5 3 4 2 2" xfId="26448"/>
    <cellStyle name="Normal 3 2 3 5 3 4 2 2 2" xfId="55182"/>
    <cellStyle name="Normal 3 2 3 5 3 4 2 3" xfId="40858"/>
    <cellStyle name="Normal 3 2 3 5 3 4 3" xfId="19285"/>
    <cellStyle name="Normal 3 2 3 5 3 4 3 2" xfId="48020"/>
    <cellStyle name="Normal 3 2 3 5 3 4 4" xfId="33696"/>
    <cellStyle name="Normal 3 2 3 5 3 5" xfId="8477"/>
    <cellStyle name="Normal 3 2 3 5 3 5 2" xfId="22866"/>
    <cellStyle name="Normal 3 2 3 5 3 5 2 2" xfId="51601"/>
    <cellStyle name="Normal 3 2 3 5 3 5 3" xfId="37277"/>
    <cellStyle name="Normal 3 2 3 5 3 6" xfId="15703"/>
    <cellStyle name="Normal 3 2 3 5 3 6 2" xfId="44439"/>
    <cellStyle name="Normal 3 2 3 5 3 7" xfId="30115"/>
    <cellStyle name="Normal 3 2 3 5 4" xfId="1592"/>
    <cellStyle name="Normal 3 2 3 5 4 2" xfId="3389"/>
    <cellStyle name="Normal 3 2 3 5 4 2 2" xfId="7048"/>
    <cellStyle name="Normal 3 2 3 5 4 2 2 2" xfId="14308"/>
    <cellStyle name="Normal 3 2 3 5 4 2 2 2 2" xfId="28686"/>
    <cellStyle name="Normal 3 2 3 5 4 2 2 2 2 2" xfId="57420"/>
    <cellStyle name="Normal 3 2 3 5 4 2 2 2 3" xfId="43096"/>
    <cellStyle name="Normal 3 2 3 5 4 2 2 3" xfId="21523"/>
    <cellStyle name="Normal 3 2 3 5 4 2 2 3 2" xfId="50258"/>
    <cellStyle name="Normal 3 2 3 5 4 2 2 4" xfId="35934"/>
    <cellStyle name="Normal 3 2 3 5 4 2 3" xfId="10721"/>
    <cellStyle name="Normal 3 2 3 5 4 2 3 2" xfId="25104"/>
    <cellStyle name="Normal 3 2 3 5 4 2 3 2 2" xfId="53839"/>
    <cellStyle name="Normal 3 2 3 5 4 2 3 3" xfId="39515"/>
    <cellStyle name="Normal 3 2 3 5 4 2 4" xfId="17941"/>
    <cellStyle name="Normal 3 2 3 5 4 2 4 2" xfId="46677"/>
    <cellStyle name="Normal 3 2 3 5 4 2 5" xfId="32353"/>
    <cellStyle name="Normal 3 2 3 5 4 3" xfId="5258"/>
    <cellStyle name="Normal 3 2 3 5 4 3 2" xfId="12518"/>
    <cellStyle name="Normal 3 2 3 5 4 3 2 2" xfId="26896"/>
    <cellStyle name="Normal 3 2 3 5 4 3 2 2 2" xfId="55630"/>
    <cellStyle name="Normal 3 2 3 5 4 3 2 3" xfId="41306"/>
    <cellStyle name="Normal 3 2 3 5 4 3 3" xfId="19733"/>
    <cellStyle name="Normal 3 2 3 5 4 3 3 2" xfId="48468"/>
    <cellStyle name="Normal 3 2 3 5 4 3 4" xfId="34144"/>
    <cellStyle name="Normal 3 2 3 5 4 4" xfId="8931"/>
    <cellStyle name="Normal 3 2 3 5 4 4 2" xfId="23314"/>
    <cellStyle name="Normal 3 2 3 5 4 4 2 2" xfId="52049"/>
    <cellStyle name="Normal 3 2 3 5 4 4 3" xfId="37725"/>
    <cellStyle name="Normal 3 2 3 5 4 5" xfId="16151"/>
    <cellStyle name="Normal 3 2 3 5 4 5 2" xfId="44887"/>
    <cellStyle name="Normal 3 2 3 5 4 6" xfId="30563"/>
    <cellStyle name="Normal 3 2 3 5 5" xfId="2493"/>
    <cellStyle name="Normal 3 2 3 5 5 2" xfId="6153"/>
    <cellStyle name="Normal 3 2 3 5 5 2 2" xfId="13413"/>
    <cellStyle name="Normal 3 2 3 5 5 2 2 2" xfId="27791"/>
    <cellStyle name="Normal 3 2 3 5 5 2 2 2 2" xfId="56525"/>
    <cellStyle name="Normal 3 2 3 5 5 2 2 3" xfId="42201"/>
    <cellStyle name="Normal 3 2 3 5 5 2 3" xfId="20628"/>
    <cellStyle name="Normal 3 2 3 5 5 2 3 2" xfId="49363"/>
    <cellStyle name="Normal 3 2 3 5 5 2 4" xfId="35039"/>
    <cellStyle name="Normal 3 2 3 5 5 3" xfId="9826"/>
    <cellStyle name="Normal 3 2 3 5 5 3 2" xfId="24209"/>
    <cellStyle name="Normal 3 2 3 5 5 3 2 2" xfId="52944"/>
    <cellStyle name="Normal 3 2 3 5 5 3 3" xfId="38620"/>
    <cellStyle name="Normal 3 2 3 5 5 4" xfId="17046"/>
    <cellStyle name="Normal 3 2 3 5 5 4 2" xfId="45782"/>
    <cellStyle name="Normal 3 2 3 5 5 5" xfId="31458"/>
    <cellStyle name="Normal 3 2 3 5 6" xfId="4355"/>
    <cellStyle name="Normal 3 2 3 5 6 2" xfId="11623"/>
    <cellStyle name="Normal 3 2 3 5 6 2 2" xfId="26001"/>
    <cellStyle name="Normal 3 2 3 5 6 2 2 2" xfId="54735"/>
    <cellStyle name="Normal 3 2 3 5 6 2 3" xfId="40411"/>
    <cellStyle name="Normal 3 2 3 5 6 3" xfId="18838"/>
    <cellStyle name="Normal 3 2 3 5 6 3 2" xfId="47573"/>
    <cellStyle name="Normal 3 2 3 5 6 4" xfId="33249"/>
    <cellStyle name="Normal 3 2 3 5 7" xfId="8026"/>
    <cellStyle name="Normal 3 2 3 5 7 2" xfId="22419"/>
    <cellStyle name="Normal 3 2 3 5 7 2 2" xfId="51154"/>
    <cellStyle name="Normal 3 2 3 5 7 3" xfId="36830"/>
    <cellStyle name="Normal 3 2 3 5 8" xfId="15256"/>
    <cellStyle name="Normal 3 2 3 5 8 2" xfId="43992"/>
    <cellStyle name="Normal 3 2 3 5 9" xfId="29668"/>
    <cellStyle name="Normal 3 2 3 6" xfId="722"/>
    <cellStyle name="Normal 3 2 3 6 2" xfId="1173"/>
    <cellStyle name="Normal 3 2 3 6 2 2" xfId="2156"/>
    <cellStyle name="Normal 3 2 3 6 2 2 2" xfId="3948"/>
    <cellStyle name="Normal 3 2 3 6 2 2 2 2" xfId="7607"/>
    <cellStyle name="Normal 3 2 3 6 2 2 2 2 2" xfId="14867"/>
    <cellStyle name="Normal 3 2 3 6 2 2 2 2 2 2" xfId="29245"/>
    <cellStyle name="Normal 3 2 3 6 2 2 2 2 2 2 2" xfId="57979"/>
    <cellStyle name="Normal 3 2 3 6 2 2 2 2 2 3" xfId="43655"/>
    <cellStyle name="Normal 3 2 3 6 2 2 2 2 3" xfId="22082"/>
    <cellStyle name="Normal 3 2 3 6 2 2 2 2 3 2" xfId="50817"/>
    <cellStyle name="Normal 3 2 3 6 2 2 2 2 4" xfId="36493"/>
    <cellStyle name="Normal 3 2 3 6 2 2 2 3" xfId="11280"/>
    <cellStyle name="Normal 3 2 3 6 2 2 2 3 2" xfId="25663"/>
    <cellStyle name="Normal 3 2 3 6 2 2 2 3 2 2" xfId="54398"/>
    <cellStyle name="Normal 3 2 3 6 2 2 2 3 3" xfId="40074"/>
    <cellStyle name="Normal 3 2 3 6 2 2 2 4" xfId="18500"/>
    <cellStyle name="Normal 3 2 3 6 2 2 2 4 2" xfId="47236"/>
    <cellStyle name="Normal 3 2 3 6 2 2 2 5" xfId="32912"/>
    <cellStyle name="Normal 3 2 3 6 2 2 3" xfId="5817"/>
    <cellStyle name="Normal 3 2 3 6 2 2 3 2" xfId="13077"/>
    <cellStyle name="Normal 3 2 3 6 2 2 3 2 2" xfId="27455"/>
    <cellStyle name="Normal 3 2 3 6 2 2 3 2 2 2" xfId="56189"/>
    <cellStyle name="Normal 3 2 3 6 2 2 3 2 3" xfId="41865"/>
    <cellStyle name="Normal 3 2 3 6 2 2 3 3" xfId="20292"/>
    <cellStyle name="Normal 3 2 3 6 2 2 3 3 2" xfId="49027"/>
    <cellStyle name="Normal 3 2 3 6 2 2 3 4" xfId="34703"/>
    <cellStyle name="Normal 3 2 3 6 2 2 4" xfId="9490"/>
    <cellStyle name="Normal 3 2 3 6 2 2 4 2" xfId="23873"/>
    <cellStyle name="Normal 3 2 3 6 2 2 4 2 2" xfId="52608"/>
    <cellStyle name="Normal 3 2 3 6 2 2 4 3" xfId="38284"/>
    <cellStyle name="Normal 3 2 3 6 2 2 5" xfId="16710"/>
    <cellStyle name="Normal 3 2 3 6 2 2 5 2" xfId="45446"/>
    <cellStyle name="Normal 3 2 3 6 2 2 6" xfId="31122"/>
    <cellStyle name="Normal 3 2 3 6 2 3" xfId="3052"/>
    <cellStyle name="Normal 3 2 3 6 2 3 2" xfId="6712"/>
    <cellStyle name="Normal 3 2 3 6 2 3 2 2" xfId="13972"/>
    <cellStyle name="Normal 3 2 3 6 2 3 2 2 2" xfId="28350"/>
    <cellStyle name="Normal 3 2 3 6 2 3 2 2 2 2" xfId="57084"/>
    <cellStyle name="Normal 3 2 3 6 2 3 2 2 3" xfId="42760"/>
    <cellStyle name="Normal 3 2 3 6 2 3 2 3" xfId="21187"/>
    <cellStyle name="Normal 3 2 3 6 2 3 2 3 2" xfId="49922"/>
    <cellStyle name="Normal 3 2 3 6 2 3 2 4" xfId="35598"/>
    <cellStyle name="Normal 3 2 3 6 2 3 3" xfId="10385"/>
    <cellStyle name="Normal 3 2 3 6 2 3 3 2" xfId="24768"/>
    <cellStyle name="Normal 3 2 3 6 2 3 3 2 2" xfId="53503"/>
    <cellStyle name="Normal 3 2 3 6 2 3 3 3" xfId="39179"/>
    <cellStyle name="Normal 3 2 3 6 2 3 4" xfId="17605"/>
    <cellStyle name="Normal 3 2 3 6 2 3 4 2" xfId="46341"/>
    <cellStyle name="Normal 3 2 3 6 2 3 5" xfId="32017"/>
    <cellStyle name="Normal 3 2 3 6 2 4" xfId="4917"/>
    <cellStyle name="Normal 3 2 3 6 2 4 2" xfId="12182"/>
    <cellStyle name="Normal 3 2 3 6 2 4 2 2" xfId="26560"/>
    <cellStyle name="Normal 3 2 3 6 2 4 2 2 2" xfId="55294"/>
    <cellStyle name="Normal 3 2 3 6 2 4 2 3" xfId="40970"/>
    <cellStyle name="Normal 3 2 3 6 2 4 3" xfId="19397"/>
    <cellStyle name="Normal 3 2 3 6 2 4 3 2" xfId="48132"/>
    <cellStyle name="Normal 3 2 3 6 2 4 4" xfId="33808"/>
    <cellStyle name="Normal 3 2 3 6 2 5" xfId="8589"/>
    <cellStyle name="Normal 3 2 3 6 2 5 2" xfId="22978"/>
    <cellStyle name="Normal 3 2 3 6 2 5 2 2" xfId="51713"/>
    <cellStyle name="Normal 3 2 3 6 2 5 3" xfId="37389"/>
    <cellStyle name="Normal 3 2 3 6 2 6" xfId="15815"/>
    <cellStyle name="Normal 3 2 3 6 2 6 2" xfId="44551"/>
    <cellStyle name="Normal 3 2 3 6 2 7" xfId="30227"/>
    <cellStyle name="Normal 3 2 3 6 3" xfId="1709"/>
    <cellStyle name="Normal 3 2 3 6 3 2" xfId="3501"/>
    <cellStyle name="Normal 3 2 3 6 3 2 2" xfId="7160"/>
    <cellStyle name="Normal 3 2 3 6 3 2 2 2" xfId="14420"/>
    <cellStyle name="Normal 3 2 3 6 3 2 2 2 2" xfId="28798"/>
    <cellStyle name="Normal 3 2 3 6 3 2 2 2 2 2" xfId="57532"/>
    <cellStyle name="Normal 3 2 3 6 3 2 2 2 3" xfId="43208"/>
    <cellStyle name="Normal 3 2 3 6 3 2 2 3" xfId="21635"/>
    <cellStyle name="Normal 3 2 3 6 3 2 2 3 2" xfId="50370"/>
    <cellStyle name="Normal 3 2 3 6 3 2 2 4" xfId="36046"/>
    <cellStyle name="Normal 3 2 3 6 3 2 3" xfId="10833"/>
    <cellStyle name="Normal 3 2 3 6 3 2 3 2" xfId="25216"/>
    <cellStyle name="Normal 3 2 3 6 3 2 3 2 2" xfId="53951"/>
    <cellStyle name="Normal 3 2 3 6 3 2 3 3" xfId="39627"/>
    <cellStyle name="Normal 3 2 3 6 3 2 4" xfId="18053"/>
    <cellStyle name="Normal 3 2 3 6 3 2 4 2" xfId="46789"/>
    <cellStyle name="Normal 3 2 3 6 3 2 5" xfId="32465"/>
    <cellStyle name="Normal 3 2 3 6 3 3" xfId="5370"/>
    <cellStyle name="Normal 3 2 3 6 3 3 2" xfId="12630"/>
    <cellStyle name="Normal 3 2 3 6 3 3 2 2" xfId="27008"/>
    <cellStyle name="Normal 3 2 3 6 3 3 2 2 2" xfId="55742"/>
    <cellStyle name="Normal 3 2 3 6 3 3 2 3" xfId="41418"/>
    <cellStyle name="Normal 3 2 3 6 3 3 3" xfId="19845"/>
    <cellStyle name="Normal 3 2 3 6 3 3 3 2" xfId="48580"/>
    <cellStyle name="Normal 3 2 3 6 3 3 4" xfId="34256"/>
    <cellStyle name="Normal 3 2 3 6 3 4" xfId="9043"/>
    <cellStyle name="Normal 3 2 3 6 3 4 2" xfId="23426"/>
    <cellStyle name="Normal 3 2 3 6 3 4 2 2" xfId="52161"/>
    <cellStyle name="Normal 3 2 3 6 3 4 3" xfId="37837"/>
    <cellStyle name="Normal 3 2 3 6 3 5" xfId="16263"/>
    <cellStyle name="Normal 3 2 3 6 3 5 2" xfId="44999"/>
    <cellStyle name="Normal 3 2 3 6 3 6" xfId="30675"/>
    <cellStyle name="Normal 3 2 3 6 4" xfId="2605"/>
    <cellStyle name="Normal 3 2 3 6 4 2" xfId="6265"/>
    <cellStyle name="Normal 3 2 3 6 4 2 2" xfId="13525"/>
    <cellStyle name="Normal 3 2 3 6 4 2 2 2" xfId="27903"/>
    <cellStyle name="Normal 3 2 3 6 4 2 2 2 2" xfId="56637"/>
    <cellStyle name="Normal 3 2 3 6 4 2 2 3" xfId="42313"/>
    <cellStyle name="Normal 3 2 3 6 4 2 3" xfId="20740"/>
    <cellStyle name="Normal 3 2 3 6 4 2 3 2" xfId="49475"/>
    <cellStyle name="Normal 3 2 3 6 4 2 4" xfId="35151"/>
    <cellStyle name="Normal 3 2 3 6 4 3" xfId="9938"/>
    <cellStyle name="Normal 3 2 3 6 4 3 2" xfId="24321"/>
    <cellStyle name="Normal 3 2 3 6 4 3 2 2" xfId="53056"/>
    <cellStyle name="Normal 3 2 3 6 4 3 3" xfId="38732"/>
    <cellStyle name="Normal 3 2 3 6 4 4" xfId="17158"/>
    <cellStyle name="Normal 3 2 3 6 4 4 2" xfId="45894"/>
    <cellStyle name="Normal 3 2 3 6 4 5" xfId="31570"/>
    <cellStyle name="Normal 3 2 3 6 5" xfId="4469"/>
    <cellStyle name="Normal 3 2 3 6 5 2" xfId="11735"/>
    <cellStyle name="Normal 3 2 3 6 5 2 2" xfId="26113"/>
    <cellStyle name="Normal 3 2 3 6 5 2 2 2" xfId="54847"/>
    <cellStyle name="Normal 3 2 3 6 5 2 3" xfId="40523"/>
    <cellStyle name="Normal 3 2 3 6 5 3" xfId="18950"/>
    <cellStyle name="Normal 3 2 3 6 5 3 2" xfId="47685"/>
    <cellStyle name="Normal 3 2 3 6 5 4" xfId="33361"/>
    <cellStyle name="Normal 3 2 3 6 6" xfId="8142"/>
    <cellStyle name="Normal 3 2 3 6 6 2" xfId="22531"/>
    <cellStyle name="Normal 3 2 3 6 6 2 2" xfId="51266"/>
    <cellStyle name="Normal 3 2 3 6 6 3" xfId="36942"/>
    <cellStyle name="Normal 3 2 3 6 7" xfId="15368"/>
    <cellStyle name="Normal 3 2 3 6 7 2" xfId="44104"/>
    <cellStyle name="Normal 3 2 3 6 8" xfId="29780"/>
    <cellStyle name="Normal 3 2 3 7" xfId="949"/>
    <cellStyle name="Normal 3 2 3 7 2" xfId="1932"/>
    <cellStyle name="Normal 3 2 3 7 2 2" xfId="3724"/>
    <cellStyle name="Normal 3 2 3 7 2 2 2" xfId="7383"/>
    <cellStyle name="Normal 3 2 3 7 2 2 2 2" xfId="14643"/>
    <cellStyle name="Normal 3 2 3 7 2 2 2 2 2" xfId="29021"/>
    <cellStyle name="Normal 3 2 3 7 2 2 2 2 2 2" xfId="57755"/>
    <cellStyle name="Normal 3 2 3 7 2 2 2 2 3" xfId="43431"/>
    <cellStyle name="Normal 3 2 3 7 2 2 2 3" xfId="21858"/>
    <cellStyle name="Normal 3 2 3 7 2 2 2 3 2" xfId="50593"/>
    <cellStyle name="Normal 3 2 3 7 2 2 2 4" xfId="36269"/>
    <cellStyle name="Normal 3 2 3 7 2 2 3" xfId="11056"/>
    <cellStyle name="Normal 3 2 3 7 2 2 3 2" xfId="25439"/>
    <cellStyle name="Normal 3 2 3 7 2 2 3 2 2" xfId="54174"/>
    <cellStyle name="Normal 3 2 3 7 2 2 3 3" xfId="39850"/>
    <cellStyle name="Normal 3 2 3 7 2 2 4" xfId="18276"/>
    <cellStyle name="Normal 3 2 3 7 2 2 4 2" xfId="47012"/>
    <cellStyle name="Normal 3 2 3 7 2 2 5" xfId="32688"/>
    <cellStyle name="Normal 3 2 3 7 2 3" xfId="5593"/>
    <cellStyle name="Normal 3 2 3 7 2 3 2" xfId="12853"/>
    <cellStyle name="Normal 3 2 3 7 2 3 2 2" xfId="27231"/>
    <cellStyle name="Normal 3 2 3 7 2 3 2 2 2" xfId="55965"/>
    <cellStyle name="Normal 3 2 3 7 2 3 2 3" xfId="41641"/>
    <cellStyle name="Normal 3 2 3 7 2 3 3" xfId="20068"/>
    <cellStyle name="Normal 3 2 3 7 2 3 3 2" xfId="48803"/>
    <cellStyle name="Normal 3 2 3 7 2 3 4" xfId="34479"/>
    <cellStyle name="Normal 3 2 3 7 2 4" xfId="9266"/>
    <cellStyle name="Normal 3 2 3 7 2 4 2" xfId="23649"/>
    <cellStyle name="Normal 3 2 3 7 2 4 2 2" xfId="52384"/>
    <cellStyle name="Normal 3 2 3 7 2 4 3" xfId="38060"/>
    <cellStyle name="Normal 3 2 3 7 2 5" xfId="16486"/>
    <cellStyle name="Normal 3 2 3 7 2 5 2" xfId="45222"/>
    <cellStyle name="Normal 3 2 3 7 2 6" xfId="30898"/>
    <cellStyle name="Normal 3 2 3 7 3" xfId="2828"/>
    <cellStyle name="Normal 3 2 3 7 3 2" xfId="6488"/>
    <cellStyle name="Normal 3 2 3 7 3 2 2" xfId="13748"/>
    <cellStyle name="Normal 3 2 3 7 3 2 2 2" xfId="28126"/>
    <cellStyle name="Normal 3 2 3 7 3 2 2 2 2" xfId="56860"/>
    <cellStyle name="Normal 3 2 3 7 3 2 2 3" xfId="42536"/>
    <cellStyle name="Normal 3 2 3 7 3 2 3" xfId="20963"/>
    <cellStyle name="Normal 3 2 3 7 3 2 3 2" xfId="49698"/>
    <cellStyle name="Normal 3 2 3 7 3 2 4" xfId="35374"/>
    <cellStyle name="Normal 3 2 3 7 3 3" xfId="10161"/>
    <cellStyle name="Normal 3 2 3 7 3 3 2" xfId="24544"/>
    <cellStyle name="Normal 3 2 3 7 3 3 2 2" xfId="53279"/>
    <cellStyle name="Normal 3 2 3 7 3 3 3" xfId="38955"/>
    <cellStyle name="Normal 3 2 3 7 3 4" xfId="17381"/>
    <cellStyle name="Normal 3 2 3 7 3 4 2" xfId="46117"/>
    <cellStyle name="Normal 3 2 3 7 3 5" xfId="31793"/>
    <cellStyle name="Normal 3 2 3 7 4" xfId="4693"/>
    <cellStyle name="Normal 3 2 3 7 4 2" xfId="11958"/>
    <cellStyle name="Normal 3 2 3 7 4 2 2" xfId="26336"/>
    <cellStyle name="Normal 3 2 3 7 4 2 2 2" xfId="55070"/>
    <cellStyle name="Normal 3 2 3 7 4 2 3" xfId="40746"/>
    <cellStyle name="Normal 3 2 3 7 4 3" xfId="19173"/>
    <cellStyle name="Normal 3 2 3 7 4 3 2" xfId="47908"/>
    <cellStyle name="Normal 3 2 3 7 4 4" xfId="33584"/>
    <cellStyle name="Normal 3 2 3 7 5" xfId="8365"/>
    <cellStyle name="Normal 3 2 3 7 5 2" xfId="22754"/>
    <cellStyle name="Normal 3 2 3 7 5 2 2" xfId="51489"/>
    <cellStyle name="Normal 3 2 3 7 5 3" xfId="37165"/>
    <cellStyle name="Normal 3 2 3 7 6" xfId="15591"/>
    <cellStyle name="Normal 3 2 3 7 6 2" xfId="44327"/>
    <cellStyle name="Normal 3 2 3 7 7" xfId="30003"/>
    <cellStyle name="Normal 3 2 3 8" xfId="1453"/>
    <cellStyle name="Normal 3 2 3 8 2" xfId="3277"/>
    <cellStyle name="Normal 3 2 3 8 2 2" xfId="6936"/>
    <cellStyle name="Normal 3 2 3 8 2 2 2" xfId="14196"/>
    <cellStyle name="Normal 3 2 3 8 2 2 2 2" xfId="28574"/>
    <cellStyle name="Normal 3 2 3 8 2 2 2 2 2" xfId="57308"/>
    <cellStyle name="Normal 3 2 3 8 2 2 2 3" xfId="42984"/>
    <cellStyle name="Normal 3 2 3 8 2 2 3" xfId="21411"/>
    <cellStyle name="Normal 3 2 3 8 2 2 3 2" xfId="50146"/>
    <cellStyle name="Normal 3 2 3 8 2 2 4" xfId="35822"/>
    <cellStyle name="Normal 3 2 3 8 2 3" xfId="10609"/>
    <cellStyle name="Normal 3 2 3 8 2 3 2" xfId="24992"/>
    <cellStyle name="Normal 3 2 3 8 2 3 2 2" xfId="53727"/>
    <cellStyle name="Normal 3 2 3 8 2 3 3" xfId="39403"/>
    <cellStyle name="Normal 3 2 3 8 2 4" xfId="17829"/>
    <cellStyle name="Normal 3 2 3 8 2 4 2" xfId="46565"/>
    <cellStyle name="Normal 3 2 3 8 2 5" xfId="32241"/>
    <cellStyle name="Normal 3 2 3 8 3" xfId="5144"/>
    <cellStyle name="Normal 3 2 3 8 3 2" xfId="12406"/>
    <cellStyle name="Normal 3 2 3 8 3 2 2" xfId="26784"/>
    <cellStyle name="Normal 3 2 3 8 3 2 2 2" xfId="55518"/>
    <cellStyle name="Normal 3 2 3 8 3 2 3" xfId="41194"/>
    <cellStyle name="Normal 3 2 3 8 3 3" xfId="19621"/>
    <cellStyle name="Normal 3 2 3 8 3 3 2" xfId="48356"/>
    <cellStyle name="Normal 3 2 3 8 3 4" xfId="34032"/>
    <cellStyle name="Normal 3 2 3 8 4" xfId="8816"/>
    <cellStyle name="Normal 3 2 3 8 4 2" xfId="23202"/>
    <cellStyle name="Normal 3 2 3 8 4 2 2" xfId="51937"/>
    <cellStyle name="Normal 3 2 3 8 4 3" xfId="37613"/>
    <cellStyle name="Normal 3 2 3 8 5" xfId="16039"/>
    <cellStyle name="Normal 3 2 3 8 5 2" xfId="44775"/>
    <cellStyle name="Normal 3 2 3 8 6" xfId="30451"/>
    <cellStyle name="Normal 3 2 3 9" xfId="2381"/>
    <cellStyle name="Normal 3 2 3 9 2" xfId="6041"/>
    <cellStyle name="Normal 3 2 3 9 2 2" xfId="13301"/>
    <cellStyle name="Normal 3 2 3 9 2 2 2" xfId="27679"/>
    <cellStyle name="Normal 3 2 3 9 2 2 2 2" xfId="56413"/>
    <cellStyle name="Normal 3 2 3 9 2 2 3" xfId="42089"/>
    <cellStyle name="Normal 3 2 3 9 2 3" xfId="20516"/>
    <cellStyle name="Normal 3 2 3 9 2 3 2" xfId="49251"/>
    <cellStyle name="Normal 3 2 3 9 2 4" xfId="34927"/>
    <cellStyle name="Normal 3 2 3 9 3" xfId="9714"/>
    <cellStyle name="Normal 3 2 3 9 3 2" xfId="24097"/>
    <cellStyle name="Normal 3 2 3 9 3 2 2" xfId="52832"/>
    <cellStyle name="Normal 3 2 3 9 3 3" xfId="38508"/>
    <cellStyle name="Normal 3 2 3 9 4" xfId="16934"/>
    <cellStyle name="Normal 3 2 3 9 4 2" xfId="45670"/>
    <cellStyle name="Normal 3 2 3 9 5" xfId="31346"/>
    <cellStyle name="Normal 3 2 4" xfId="267"/>
    <cellStyle name="Normal 3 2 4 10" xfId="7909"/>
    <cellStyle name="Normal 3 2 4 10 2" xfId="22314"/>
    <cellStyle name="Normal 3 2 4 10 2 2" xfId="51049"/>
    <cellStyle name="Normal 3 2 4 10 3" xfId="36725"/>
    <cellStyle name="Normal 3 2 4 11" xfId="15151"/>
    <cellStyle name="Normal 3 2 4 11 2" xfId="43887"/>
    <cellStyle name="Normal 3 2 4 12" xfId="29563"/>
    <cellStyle name="Normal 3 2 4 2" xfId="357"/>
    <cellStyle name="Normal 3 2 4 2 10" xfId="15179"/>
    <cellStyle name="Normal 3 2 4 2 10 2" xfId="43915"/>
    <cellStyle name="Normal 3 2 4 2 11" xfId="29591"/>
    <cellStyle name="Normal 3 2 4 2 2" xfId="457"/>
    <cellStyle name="Normal 3 2 4 2 2 10" xfId="29647"/>
    <cellStyle name="Normal 3 2 4 2 2 2" xfId="657"/>
    <cellStyle name="Normal 3 2 4 2 2 2 2" xfId="929"/>
    <cellStyle name="Normal 3 2 4 2 2 2 2 2" xfId="1376"/>
    <cellStyle name="Normal 3 2 4 2 2 2 2 2 2" xfId="2359"/>
    <cellStyle name="Normal 3 2 4 2 2 2 2 2 2 2" xfId="4151"/>
    <cellStyle name="Normal 3 2 4 2 2 2 2 2 2 2 2" xfId="7810"/>
    <cellStyle name="Normal 3 2 4 2 2 2 2 2 2 2 2 2" xfId="15070"/>
    <cellStyle name="Normal 3 2 4 2 2 2 2 2 2 2 2 2 2" xfId="29448"/>
    <cellStyle name="Normal 3 2 4 2 2 2 2 2 2 2 2 2 2 2" xfId="58182"/>
    <cellStyle name="Normal 3 2 4 2 2 2 2 2 2 2 2 2 3" xfId="43858"/>
    <cellStyle name="Normal 3 2 4 2 2 2 2 2 2 2 2 3" xfId="22285"/>
    <cellStyle name="Normal 3 2 4 2 2 2 2 2 2 2 2 3 2" xfId="51020"/>
    <cellStyle name="Normal 3 2 4 2 2 2 2 2 2 2 2 4" xfId="36696"/>
    <cellStyle name="Normal 3 2 4 2 2 2 2 2 2 2 3" xfId="11483"/>
    <cellStyle name="Normal 3 2 4 2 2 2 2 2 2 2 3 2" xfId="25866"/>
    <cellStyle name="Normal 3 2 4 2 2 2 2 2 2 2 3 2 2" xfId="54601"/>
    <cellStyle name="Normal 3 2 4 2 2 2 2 2 2 2 3 3" xfId="40277"/>
    <cellStyle name="Normal 3 2 4 2 2 2 2 2 2 2 4" xfId="18703"/>
    <cellStyle name="Normal 3 2 4 2 2 2 2 2 2 2 4 2" xfId="47439"/>
    <cellStyle name="Normal 3 2 4 2 2 2 2 2 2 2 5" xfId="33115"/>
    <cellStyle name="Normal 3 2 4 2 2 2 2 2 2 3" xfId="6020"/>
    <cellStyle name="Normal 3 2 4 2 2 2 2 2 2 3 2" xfId="13280"/>
    <cellStyle name="Normal 3 2 4 2 2 2 2 2 2 3 2 2" xfId="27658"/>
    <cellStyle name="Normal 3 2 4 2 2 2 2 2 2 3 2 2 2" xfId="56392"/>
    <cellStyle name="Normal 3 2 4 2 2 2 2 2 2 3 2 3" xfId="42068"/>
    <cellStyle name="Normal 3 2 4 2 2 2 2 2 2 3 3" xfId="20495"/>
    <cellStyle name="Normal 3 2 4 2 2 2 2 2 2 3 3 2" xfId="49230"/>
    <cellStyle name="Normal 3 2 4 2 2 2 2 2 2 3 4" xfId="34906"/>
    <cellStyle name="Normal 3 2 4 2 2 2 2 2 2 4" xfId="9693"/>
    <cellStyle name="Normal 3 2 4 2 2 2 2 2 2 4 2" xfId="24076"/>
    <cellStyle name="Normal 3 2 4 2 2 2 2 2 2 4 2 2" xfId="52811"/>
    <cellStyle name="Normal 3 2 4 2 2 2 2 2 2 4 3" xfId="38487"/>
    <cellStyle name="Normal 3 2 4 2 2 2 2 2 2 5" xfId="16913"/>
    <cellStyle name="Normal 3 2 4 2 2 2 2 2 2 5 2" xfId="45649"/>
    <cellStyle name="Normal 3 2 4 2 2 2 2 2 2 6" xfId="31325"/>
    <cellStyle name="Normal 3 2 4 2 2 2 2 2 3" xfId="3255"/>
    <cellStyle name="Normal 3 2 4 2 2 2 2 2 3 2" xfId="6915"/>
    <cellStyle name="Normal 3 2 4 2 2 2 2 2 3 2 2" xfId="14175"/>
    <cellStyle name="Normal 3 2 4 2 2 2 2 2 3 2 2 2" xfId="28553"/>
    <cellStyle name="Normal 3 2 4 2 2 2 2 2 3 2 2 2 2" xfId="57287"/>
    <cellStyle name="Normal 3 2 4 2 2 2 2 2 3 2 2 3" xfId="42963"/>
    <cellStyle name="Normal 3 2 4 2 2 2 2 2 3 2 3" xfId="21390"/>
    <cellStyle name="Normal 3 2 4 2 2 2 2 2 3 2 3 2" xfId="50125"/>
    <cellStyle name="Normal 3 2 4 2 2 2 2 2 3 2 4" xfId="35801"/>
    <cellStyle name="Normal 3 2 4 2 2 2 2 2 3 3" xfId="10588"/>
    <cellStyle name="Normal 3 2 4 2 2 2 2 2 3 3 2" xfId="24971"/>
    <cellStyle name="Normal 3 2 4 2 2 2 2 2 3 3 2 2" xfId="53706"/>
    <cellStyle name="Normal 3 2 4 2 2 2 2 2 3 3 3" xfId="39382"/>
    <cellStyle name="Normal 3 2 4 2 2 2 2 2 3 4" xfId="17808"/>
    <cellStyle name="Normal 3 2 4 2 2 2 2 2 3 4 2" xfId="46544"/>
    <cellStyle name="Normal 3 2 4 2 2 2 2 2 3 5" xfId="32220"/>
    <cellStyle name="Normal 3 2 4 2 2 2 2 2 4" xfId="5120"/>
    <cellStyle name="Normal 3 2 4 2 2 2 2 2 4 2" xfId="12385"/>
    <cellStyle name="Normal 3 2 4 2 2 2 2 2 4 2 2" xfId="26763"/>
    <cellStyle name="Normal 3 2 4 2 2 2 2 2 4 2 2 2" xfId="55497"/>
    <cellStyle name="Normal 3 2 4 2 2 2 2 2 4 2 3" xfId="41173"/>
    <cellStyle name="Normal 3 2 4 2 2 2 2 2 4 3" xfId="19600"/>
    <cellStyle name="Normal 3 2 4 2 2 2 2 2 4 3 2" xfId="48335"/>
    <cellStyle name="Normal 3 2 4 2 2 2 2 2 4 4" xfId="34011"/>
    <cellStyle name="Normal 3 2 4 2 2 2 2 2 5" xfId="8792"/>
    <cellStyle name="Normal 3 2 4 2 2 2 2 2 5 2" xfId="23181"/>
    <cellStyle name="Normal 3 2 4 2 2 2 2 2 5 2 2" xfId="51916"/>
    <cellStyle name="Normal 3 2 4 2 2 2 2 2 5 3" xfId="37592"/>
    <cellStyle name="Normal 3 2 4 2 2 2 2 2 6" xfId="16018"/>
    <cellStyle name="Normal 3 2 4 2 2 2 2 2 6 2" xfId="44754"/>
    <cellStyle name="Normal 3 2 4 2 2 2 2 2 7" xfId="30430"/>
    <cellStyle name="Normal 3 2 4 2 2 2 2 3" xfId="1912"/>
    <cellStyle name="Normal 3 2 4 2 2 2 2 3 2" xfId="3704"/>
    <cellStyle name="Normal 3 2 4 2 2 2 2 3 2 2" xfId="7363"/>
    <cellStyle name="Normal 3 2 4 2 2 2 2 3 2 2 2" xfId="14623"/>
    <cellStyle name="Normal 3 2 4 2 2 2 2 3 2 2 2 2" xfId="29001"/>
    <cellStyle name="Normal 3 2 4 2 2 2 2 3 2 2 2 2 2" xfId="57735"/>
    <cellStyle name="Normal 3 2 4 2 2 2 2 3 2 2 2 3" xfId="43411"/>
    <cellStyle name="Normal 3 2 4 2 2 2 2 3 2 2 3" xfId="21838"/>
    <cellStyle name="Normal 3 2 4 2 2 2 2 3 2 2 3 2" xfId="50573"/>
    <cellStyle name="Normal 3 2 4 2 2 2 2 3 2 2 4" xfId="36249"/>
    <cellStyle name="Normal 3 2 4 2 2 2 2 3 2 3" xfId="11036"/>
    <cellStyle name="Normal 3 2 4 2 2 2 2 3 2 3 2" xfId="25419"/>
    <cellStyle name="Normal 3 2 4 2 2 2 2 3 2 3 2 2" xfId="54154"/>
    <cellStyle name="Normal 3 2 4 2 2 2 2 3 2 3 3" xfId="39830"/>
    <cellStyle name="Normal 3 2 4 2 2 2 2 3 2 4" xfId="18256"/>
    <cellStyle name="Normal 3 2 4 2 2 2 2 3 2 4 2" xfId="46992"/>
    <cellStyle name="Normal 3 2 4 2 2 2 2 3 2 5" xfId="32668"/>
    <cellStyle name="Normal 3 2 4 2 2 2 2 3 3" xfId="5573"/>
    <cellStyle name="Normal 3 2 4 2 2 2 2 3 3 2" xfId="12833"/>
    <cellStyle name="Normal 3 2 4 2 2 2 2 3 3 2 2" xfId="27211"/>
    <cellStyle name="Normal 3 2 4 2 2 2 2 3 3 2 2 2" xfId="55945"/>
    <cellStyle name="Normal 3 2 4 2 2 2 2 3 3 2 3" xfId="41621"/>
    <cellStyle name="Normal 3 2 4 2 2 2 2 3 3 3" xfId="20048"/>
    <cellStyle name="Normal 3 2 4 2 2 2 2 3 3 3 2" xfId="48783"/>
    <cellStyle name="Normal 3 2 4 2 2 2 2 3 3 4" xfId="34459"/>
    <cellStyle name="Normal 3 2 4 2 2 2 2 3 4" xfId="9246"/>
    <cellStyle name="Normal 3 2 4 2 2 2 2 3 4 2" xfId="23629"/>
    <cellStyle name="Normal 3 2 4 2 2 2 2 3 4 2 2" xfId="52364"/>
    <cellStyle name="Normal 3 2 4 2 2 2 2 3 4 3" xfId="38040"/>
    <cellStyle name="Normal 3 2 4 2 2 2 2 3 5" xfId="16466"/>
    <cellStyle name="Normal 3 2 4 2 2 2 2 3 5 2" xfId="45202"/>
    <cellStyle name="Normal 3 2 4 2 2 2 2 3 6" xfId="30878"/>
    <cellStyle name="Normal 3 2 4 2 2 2 2 4" xfId="2808"/>
    <cellStyle name="Normal 3 2 4 2 2 2 2 4 2" xfId="6468"/>
    <cellStyle name="Normal 3 2 4 2 2 2 2 4 2 2" xfId="13728"/>
    <cellStyle name="Normal 3 2 4 2 2 2 2 4 2 2 2" xfId="28106"/>
    <cellStyle name="Normal 3 2 4 2 2 2 2 4 2 2 2 2" xfId="56840"/>
    <cellStyle name="Normal 3 2 4 2 2 2 2 4 2 2 3" xfId="42516"/>
    <cellStyle name="Normal 3 2 4 2 2 2 2 4 2 3" xfId="20943"/>
    <cellStyle name="Normal 3 2 4 2 2 2 2 4 2 3 2" xfId="49678"/>
    <cellStyle name="Normal 3 2 4 2 2 2 2 4 2 4" xfId="35354"/>
    <cellStyle name="Normal 3 2 4 2 2 2 2 4 3" xfId="10141"/>
    <cellStyle name="Normal 3 2 4 2 2 2 2 4 3 2" xfId="24524"/>
    <cellStyle name="Normal 3 2 4 2 2 2 2 4 3 2 2" xfId="53259"/>
    <cellStyle name="Normal 3 2 4 2 2 2 2 4 3 3" xfId="38935"/>
    <cellStyle name="Normal 3 2 4 2 2 2 2 4 4" xfId="17361"/>
    <cellStyle name="Normal 3 2 4 2 2 2 2 4 4 2" xfId="46097"/>
    <cellStyle name="Normal 3 2 4 2 2 2 2 4 5" xfId="31773"/>
    <cellStyle name="Normal 3 2 4 2 2 2 2 5" xfId="4673"/>
    <cellStyle name="Normal 3 2 4 2 2 2 2 5 2" xfId="11938"/>
    <cellStyle name="Normal 3 2 4 2 2 2 2 5 2 2" xfId="26316"/>
    <cellStyle name="Normal 3 2 4 2 2 2 2 5 2 2 2" xfId="55050"/>
    <cellStyle name="Normal 3 2 4 2 2 2 2 5 2 3" xfId="40726"/>
    <cellStyle name="Normal 3 2 4 2 2 2 2 5 3" xfId="19153"/>
    <cellStyle name="Normal 3 2 4 2 2 2 2 5 3 2" xfId="47888"/>
    <cellStyle name="Normal 3 2 4 2 2 2 2 5 4" xfId="33564"/>
    <cellStyle name="Normal 3 2 4 2 2 2 2 6" xfId="8345"/>
    <cellStyle name="Normal 3 2 4 2 2 2 2 6 2" xfId="22734"/>
    <cellStyle name="Normal 3 2 4 2 2 2 2 6 2 2" xfId="51469"/>
    <cellStyle name="Normal 3 2 4 2 2 2 2 6 3" xfId="37145"/>
    <cellStyle name="Normal 3 2 4 2 2 2 2 7" xfId="15571"/>
    <cellStyle name="Normal 3 2 4 2 2 2 2 7 2" xfId="44307"/>
    <cellStyle name="Normal 3 2 4 2 2 2 2 8" xfId="29983"/>
    <cellStyle name="Normal 3 2 4 2 2 2 3" xfId="1152"/>
    <cellStyle name="Normal 3 2 4 2 2 2 3 2" xfId="2135"/>
    <cellStyle name="Normal 3 2 4 2 2 2 3 2 2" xfId="3927"/>
    <cellStyle name="Normal 3 2 4 2 2 2 3 2 2 2" xfId="7586"/>
    <cellStyle name="Normal 3 2 4 2 2 2 3 2 2 2 2" xfId="14846"/>
    <cellStyle name="Normal 3 2 4 2 2 2 3 2 2 2 2 2" xfId="29224"/>
    <cellStyle name="Normal 3 2 4 2 2 2 3 2 2 2 2 2 2" xfId="57958"/>
    <cellStyle name="Normal 3 2 4 2 2 2 3 2 2 2 2 3" xfId="43634"/>
    <cellStyle name="Normal 3 2 4 2 2 2 3 2 2 2 3" xfId="22061"/>
    <cellStyle name="Normal 3 2 4 2 2 2 3 2 2 2 3 2" xfId="50796"/>
    <cellStyle name="Normal 3 2 4 2 2 2 3 2 2 2 4" xfId="36472"/>
    <cellStyle name="Normal 3 2 4 2 2 2 3 2 2 3" xfId="11259"/>
    <cellStyle name="Normal 3 2 4 2 2 2 3 2 2 3 2" xfId="25642"/>
    <cellStyle name="Normal 3 2 4 2 2 2 3 2 2 3 2 2" xfId="54377"/>
    <cellStyle name="Normal 3 2 4 2 2 2 3 2 2 3 3" xfId="40053"/>
    <cellStyle name="Normal 3 2 4 2 2 2 3 2 2 4" xfId="18479"/>
    <cellStyle name="Normal 3 2 4 2 2 2 3 2 2 4 2" xfId="47215"/>
    <cellStyle name="Normal 3 2 4 2 2 2 3 2 2 5" xfId="32891"/>
    <cellStyle name="Normal 3 2 4 2 2 2 3 2 3" xfId="5796"/>
    <cellStyle name="Normal 3 2 4 2 2 2 3 2 3 2" xfId="13056"/>
    <cellStyle name="Normal 3 2 4 2 2 2 3 2 3 2 2" xfId="27434"/>
    <cellStyle name="Normal 3 2 4 2 2 2 3 2 3 2 2 2" xfId="56168"/>
    <cellStyle name="Normal 3 2 4 2 2 2 3 2 3 2 3" xfId="41844"/>
    <cellStyle name="Normal 3 2 4 2 2 2 3 2 3 3" xfId="20271"/>
    <cellStyle name="Normal 3 2 4 2 2 2 3 2 3 3 2" xfId="49006"/>
    <cellStyle name="Normal 3 2 4 2 2 2 3 2 3 4" xfId="34682"/>
    <cellStyle name="Normal 3 2 4 2 2 2 3 2 4" xfId="9469"/>
    <cellStyle name="Normal 3 2 4 2 2 2 3 2 4 2" xfId="23852"/>
    <cellStyle name="Normal 3 2 4 2 2 2 3 2 4 2 2" xfId="52587"/>
    <cellStyle name="Normal 3 2 4 2 2 2 3 2 4 3" xfId="38263"/>
    <cellStyle name="Normal 3 2 4 2 2 2 3 2 5" xfId="16689"/>
    <cellStyle name="Normal 3 2 4 2 2 2 3 2 5 2" xfId="45425"/>
    <cellStyle name="Normal 3 2 4 2 2 2 3 2 6" xfId="31101"/>
    <cellStyle name="Normal 3 2 4 2 2 2 3 3" xfId="3031"/>
    <cellStyle name="Normal 3 2 4 2 2 2 3 3 2" xfId="6691"/>
    <cellStyle name="Normal 3 2 4 2 2 2 3 3 2 2" xfId="13951"/>
    <cellStyle name="Normal 3 2 4 2 2 2 3 3 2 2 2" xfId="28329"/>
    <cellStyle name="Normal 3 2 4 2 2 2 3 3 2 2 2 2" xfId="57063"/>
    <cellStyle name="Normal 3 2 4 2 2 2 3 3 2 2 3" xfId="42739"/>
    <cellStyle name="Normal 3 2 4 2 2 2 3 3 2 3" xfId="21166"/>
    <cellStyle name="Normal 3 2 4 2 2 2 3 3 2 3 2" xfId="49901"/>
    <cellStyle name="Normal 3 2 4 2 2 2 3 3 2 4" xfId="35577"/>
    <cellStyle name="Normal 3 2 4 2 2 2 3 3 3" xfId="10364"/>
    <cellStyle name="Normal 3 2 4 2 2 2 3 3 3 2" xfId="24747"/>
    <cellStyle name="Normal 3 2 4 2 2 2 3 3 3 2 2" xfId="53482"/>
    <cellStyle name="Normal 3 2 4 2 2 2 3 3 3 3" xfId="39158"/>
    <cellStyle name="Normal 3 2 4 2 2 2 3 3 4" xfId="17584"/>
    <cellStyle name="Normal 3 2 4 2 2 2 3 3 4 2" xfId="46320"/>
    <cellStyle name="Normal 3 2 4 2 2 2 3 3 5" xfId="31996"/>
    <cellStyle name="Normal 3 2 4 2 2 2 3 4" xfId="4896"/>
    <cellStyle name="Normal 3 2 4 2 2 2 3 4 2" xfId="12161"/>
    <cellStyle name="Normal 3 2 4 2 2 2 3 4 2 2" xfId="26539"/>
    <cellStyle name="Normal 3 2 4 2 2 2 3 4 2 2 2" xfId="55273"/>
    <cellStyle name="Normal 3 2 4 2 2 2 3 4 2 3" xfId="40949"/>
    <cellStyle name="Normal 3 2 4 2 2 2 3 4 3" xfId="19376"/>
    <cellStyle name="Normal 3 2 4 2 2 2 3 4 3 2" xfId="48111"/>
    <cellStyle name="Normal 3 2 4 2 2 2 3 4 4" xfId="33787"/>
    <cellStyle name="Normal 3 2 4 2 2 2 3 5" xfId="8568"/>
    <cellStyle name="Normal 3 2 4 2 2 2 3 5 2" xfId="22957"/>
    <cellStyle name="Normal 3 2 4 2 2 2 3 5 2 2" xfId="51692"/>
    <cellStyle name="Normal 3 2 4 2 2 2 3 5 3" xfId="37368"/>
    <cellStyle name="Normal 3 2 4 2 2 2 3 6" xfId="15794"/>
    <cellStyle name="Normal 3 2 4 2 2 2 3 6 2" xfId="44530"/>
    <cellStyle name="Normal 3 2 4 2 2 2 3 7" xfId="30206"/>
    <cellStyle name="Normal 3 2 4 2 2 2 4" xfId="1684"/>
    <cellStyle name="Normal 3 2 4 2 2 2 4 2" xfId="3480"/>
    <cellStyle name="Normal 3 2 4 2 2 2 4 2 2" xfId="7139"/>
    <cellStyle name="Normal 3 2 4 2 2 2 4 2 2 2" xfId="14399"/>
    <cellStyle name="Normal 3 2 4 2 2 2 4 2 2 2 2" xfId="28777"/>
    <cellStyle name="Normal 3 2 4 2 2 2 4 2 2 2 2 2" xfId="57511"/>
    <cellStyle name="Normal 3 2 4 2 2 2 4 2 2 2 3" xfId="43187"/>
    <cellStyle name="Normal 3 2 4 2 2 2 4 2 2 3" xfId="21614"/>
    <cellStyle name="Normal 3 2 4 2 2 2 4 2 2 3 2" xfId="50349"/>
    <cellStyle name="Normal 3 2 4 2 2 2 4 2 2 4" xfId="36025"/>
    <cellStyle name="Normal 3 2 4 2 2 2 4 2 3" xfId="10812"/>
    <cellStyle name="Normal 3 2 4 2 2 2 4 2 3 2" xfId="25195"/>
    <cellStyle name="Normal 3 2 4 2 2 2 4 2 3 2 2" xfId="53930"/>
    <cellStyle name="Normal 3 2 4 2 2 2 4 2 3 3" xfId="39606"/>
    <cellStyle name="Normal 3 2 4 2 2 2 4 2 4" xfId="18032"/>
    <cellStyle name="Normal 3 2 4 2 2 2 4 2 4 2" xfId="46768"/>
    <cellStyle name="Normal 3 2 4 2 2 2 4 2 5" xfId="32444"/>
    <cellStyle name="Normal 3 2 4 2 2 2 4 3" xfId="5349"/>
    <cellStyle name="Normal 3 2 4 2 2 2 4 3 2" xfId="12609"/>
    <cellStyle name="Normal 3 2 4 2 2 2 4 3 2 2" xfId="26987"/>
    <cellStyle name="Normal 3 2 4 2 2 2 4 3 2 2 2" xfId="55721"/>
    <cellStyle name="Normal 3 2 4 2 2 2 4 3 2 3" xfId="41397"/>
    <cellStyle name="Normal 3 2 4 2 2 2 4 3 3" xfId="19824"/>
    <cellStyle name="Normal 3 2 4 2 2 2 4 3 3 2" xfId="48559"/>
    <cellStyle name="Normal 3 2 4 2 2 2 4 3 4" xfId="34235"/>
    <cellStyle name="Normal 3 2 4 2 2 2 4 4" xfId="9022"/>
    <cellStyle name="Normal 3 2 4 2 2 2 4 4 2" xfId="23405"/>
    <cellStyle name="Normal 3 2 4 2 2 2 4 4 2 2" xfId="52140"/>
    <cellStyle name="Normal 3 2 4 2 2 2 4 4 3" xfId="37816"/>
    <cellStyle name="Normal 3 2 4 2 2 2 4 5" xfId="16242"/>
    <cellStyle name="Normal 3 2 4 2 2 2 4 5 2" xfId="44978"/>
    <cellStyle name="Normal 3 2 4 2 2 2 4 6" xfId="30654"/>
    <cellStyle name="Normal 3 2 4 2 2 2 5" xfId="2584"/>
    <cellStyle name="Normal 3 2 4 2 2 2 5 2" xfId="6244"/>
    <cellStyle name="Normal 3 2 4 2 2 2 5 2 2" xfId="13504"/>
    <cellStyle name="Normal 3 2 4 2 2 2 5 2 2 2" xfId="27882"/>
    <cellStyle name="Normal 3 2 4 2 2 2 5 2 2 2 2" xfId="56616"/>
    <cellStyle name="Normal 3 2 4 2 2 2 5 2 2 3" xfId="42292"/>
    <cellStyle name="Normal 3 2 4 2 2 2 5 2 3" xfId="20719"/>
    <cellStyle name="Normal 3 2 4 2 2 2 5 2 3 2" xfId="49454"/>
    <cellStyle name="Normal 3 2 4 2 2 2 5 2 4" xfId="35130"/>
    <cellStyle name="Normal 3 2 4 2 2 2 5 3" xfId="9917"/>
    <cellStyle name="Normal 3 2 4 2 2 2 5 3 2" xfId="24300"/>
    <cellStyle name="Normal 3 2 4 2 2 2 5 3 2 2" xfId="53035"/>
    <cellStyle name="Normal 3 2 4 2 2 2 5 3 3" xfId="38711"/>
    <cellStyle name="Normal 3 2 4 2 2 2 5 4" xfId="17137"/>
    <cellStyle name="Normal 3 2 4 2 2 2 5 4 2" xfId="45873"/>
    <cellStyle name="Normal 3 2 4 2 2 2 5 5" xfId="31549"/>
    <cellStyle name="Normal 3 2 4 2 2 2 6" xfId="4447"/>
    <cellStyle name="Normal 3 2 4 2 2 2 6 2" xfId="11714"/>
    <cellStyle name="Normal 3 2 4 2 2 2 6 2 2" xfId="26092"/>
    <cellStyle name="Normal 3 2 4 2 2 2 6 2 2 2" xfId="54826"/>
    <cellStyle name="Normal 3 2 4 2 2 2 6 2 3" xfId="40502"/>
    <cellStyle name="Normal 3 2 4 2 2 2 6 3" xfId="18929"/>
    <cellStyle name="Normal 3 2 4 2 2 2 6 3 2" xfId="47664"/>
    <cellStyle name="Normal 3 2 4 2 2 2 6 4" xfId="33340"/>
    <cellStyle name="Normal 3 2 4 2 2 2 7" xfId="8118"/>
    <cellStyle name="Normal 3 2 4 2 2 2 7 2" xfId="22510"/>
    <cellStyle name="Normal 3 2 4 2 2 2 7 2 2" xfId="51245"/>
    <cellStyle name="Normal 3 2 4 2 2 2 7 3" xfId="36921"/>
    <cellStyle name="Normal 3 2 4 2 2 2 8" xfId="15347"/>
    <cellStyle name="Normal 3 2 4 2 2 2 8 2" xfId="44083"/>
    <cellStyle name="Normal 3 2 4 2 2 2 9" xfId="29759"/>
    <cellStyle name="Normal 3 2 4 2 2 3" xfId="815"/>
    <cellStyle name="Normal 3 2 4 2 2 3 2" xfId="1264"/>
    <cellStyle name="Normal 3 2 4 2 2 3 2 2" xfId="2247"/>
    <cellStyle name="Normal 3 2 4 2 2 3 2 2 2" xfId="4039"/>
    <cellStyle name="Normal 3 2 4 2 2 3 2 2 2 2" xfId="7698"/>
    <cellStyle name="Normal 3 2 4 2 2 3 2 2 2 2 2" xfId="14958"/>
    <cellStyle name="Normal 3 2 4 2 2 3 2 2 2 2 2 2" xfId="29336"/>
    <cellStyle name="Normal 3 2 4 2 2 3 2 2 2 2 2 2 2" xfId="58070"/>
    <cellStyle name="Normal 3 2 4 2 2 3 2 2 2 2 2 3" xfId="43746"/>
    <cellStyle name="Normal 3 2 4 2 2 3 2 2 2 2 3" xfId="22173"/>
    <cellStyle name="Normal 3 2 4 2 2 3 2 2 2 2 3 2" xfId="50908"/>
    <cellStyle name="Normal 3 2 4 2 2 3 2 2 2 2 4" xfId="36584"/>
    <cellStyle name="Normal 3 2 4 2 2 3 2 2 2 3" xfId="11371"/>
    <cellStyle name="Normal 3 2 4 2 2 3 2 2 2 3 2" xfId="25754"/>
    <cellStyle name="Normal 3 2 4 2 2 3 2 2 2 3 2 2" xfId="54489"/>
    <cellStyle name="Normal 3 2 4 2 2 3 2 2 2 3 3" xfId="40165"/>
    <cellStyle name="Normal 3 2 4 2 2 3 2 2 2 4" xfId="18591"/>
    <cellStyle name="Normal 3 2 4 2 2 3 2 2 2 4 2" xfId="47327"/>
    <cellStyle name="Normal 3 2 4 2 2 3 2 2 2 5" xfId="33003"/>
    <cellStyle name="Normal 3 2 4 2 2 3 2 2 3" xfId="5908"/>
    <cellStyle name="Normal 3 2 4 2 2 3 2 2 3 2" xfId="13168"/>
    <cellStyle name="Normal 3 2 4 2 2 3 2 2 3 2 2" xfId="27546"/>
    <cellStyle name="Normal 3 2 4 2 2 3 2 2 3 2 2 2" xfId="56280"/>
    <cellStyle name="Normal 3 2 4 2 2 3 2 2 3 2 3" xfId="41956"/>
    <cellStyle name="Normal 3 2 4 2 2 3 2 2 3 3" xfId="20383"/>
    <cellStyle name="Normal 3 2 4 2 2 3 2 2 3 3 2" xfId="49118"/>
    <cellStyle name="Normal 3 2 4 2 2 3 2 2 3 4" xfId="34794"/>
    <cellStyle name="Normal 3 2 4 2 2 3 2 2 4" xfId="9581"/>
    <cellStyle name="Normal 3 2 4 2 2 3 2 2 4 2" xfId="23964"/>
    <cellStyle name="Normal 3 2 4 2 2 3 2 2 4 2 2" xfId="52699"/>
    <cellStyle name="Normal 3 2 4 2 2 3 2 2 4 3" xfId="38375"/>
    <cellStyle name="Normal 3 2 4 2 2 3 2 2 5" xfId="16801"/>
    <cellStyle name="Normal 3 2 4 2 2 3 2 2 5 2" xfId="45537"/>
    <cellStyle name="Normal 3 2 4 2 2 3 2 2 6" xfId="31213"/>
    <cellStyle name="Normal 3 2 4 2 2 3 2 3" xfId="3143"/>
    <cellStyle name="Normal 3 2 4 2 2 3 2 3 2" xfId="6803"/>
    <cellStyle name="Normal 3 2 4 2 2 3 2 3 2 2" xfId="14063"/>
    <cellStyle name="Normal 3 2 4 2 2 3 2 3 2 2 2" xfId="28441"/>
    <cellStyle name="Normal 3 2 4 2 2 3 2 3 2 2 2 2" xfId="57175"/>
    <cellStyle name="Normal 3 2 4 2 2 3 2 3 2 2 3" xfId="42851"/>
    <cellStyle name="Normal 3 2 4 2 2 3 2 3 2 3" xfId="21278"/>
    <cellStyle name="Normal 3 2 4 2 2 3 2 3 2 3 2" xfId="50013"/>
    <cellStyle name="Normal 3 2 4 2 2 3 2 3 2 4" xfId="35689"/>
    <cellStyle name="Normal 3 2 4 2 2 3 2 3 3" xfId="10476"/>
    <cellStyle name="Normal 3 2 4 2 2 3 2 3 3 2" xfId="24859"/>
    <cellStyle name="Normal 3 2 4 2 2 3 2 3 3 2 2" xfId="53594"/>
    <cellStyle name="Normal 3 2 4 2 2 3 2 3 3 3" xfId="39270"/>
    <cellStyle name="Normal 3 2 4 2 2 3 2 3 4" xfId="17696"/>
    <cellStyle name="Normal 3 2 4 2 2 3 2 3 4 2" xfId="46432"/>
    <cellStyle name="Normal 3 2 4 2 2 3 2 3 5" xfId="32108"/>
    <cellStyle name="Normal 3 2 4 2 2 3 2 4" xfId="5008"/>
    <cellStyle name="Normal 3 2 4 2 2 3 2 4 2" xfId="12273"/>
    <cellStyle name="Normal 3 2 4 2 2 3 2 4 2 2" xfId="26651"/>
    <cellStyle name="Normal 3 2 4 2 2 3 2 4 2 2 2" xfId="55385"/>
    <cellStyle name="Normal 3 2 4 2 2 3 2 4 2 3" xfId="41061"/>
    <cellStyle name="Normal 3 2 4 2 2 3 2 4 3" xfId="19488"/>
    <cellStyle name="Normal 3 2 4 2 2 3 2 4 3 2" xfId="48223"/>
    <cellStyle name="Normal 3 2 4 2 2 3 2 4 4" xfId="33899"/>
    <cellStyle name="Normal 3 2 4 2 2 3 2 5" xfId="8680"/>
    <cellStyle name="Normal 3 2 4 2 2 3 2 5 2" xfId="23069"/>
    <cellStyle name="Normal 3 2 4 2 2 3 2 5 2 2" xfId="51804"/>
    <cellStyle name="Normal 3 2 4 2 2 3 2 5 3" xfId="37480"/>
    <cellStyle name="Normal 3 2 4 2 2 3 2 6" xfId="15906"/>
    <cellStyle name="Normal 3 2 4 2 2 3 2 6 2" xfId="44642"/>
    <cellStyle name="Normal 3 2 4 2 2 3 2 7" xfId="30318"/>
    <cellStyle name="Normal 3 2 4 2 2 3 3" xfId="1800"/>
    <cellStyle name="Normal 3 2 4 2 2 3 3 2" xfId="3592"/>
    <cellStyle name="Normal 3 2 4 2 2 3 3 2 2" xfId="7251"/>
    <cellStyle name="Normal 3 2 4 2 2 3 3 2 2 2" xfId="14511"/>
    <cellStyle name="Normal 3 2 4 2 2 3 3 2 2 2 2" xfId="28889"/>
    <cellStyle name="Normal 3 2 4 2 2 3 3 2 2 2 2 2" xfId="57623"/>
    <cellStyle name="Normal 3 2 4 2 2 3 3 2 2 2 3" xfId="43299"/>
    <cellStyle name="Normal 3 2 4 2 2 3 3 2 2 3" xfId="21726"/>
    <cellStyle name="Normal 3 2 4 2 2 3 3 2 2 3 2" xfId="50461"/>
    <cellStyle name="Normal 3 2 4 2 2 3 3 2 2 4" xfId="36137"/>
    <cellStyle name="Normal 3 2 4 2 2 3 3 2 3" xfId="10924"/>
    <cellStyle name="Normal 3 2 4 2 2 3 3 2 3 2" xfId="25307"/>
    <cellStyle name="Normal 3 2 4 2 2 3 3 2 3 2 2" xfId="54042"/>
    <cellStyle name="Normal 3 2 4 2 2 3 3 2 3 3" xfId="39718"/>
    <cellStyle name="Normal 3 2 4 2 2 3 3 2 4" xfId="18144"/>
    <cellStyle name="Normal 3 2 4 2 2 3 3 2 4 2" xfId="46880"/>
    <cellStyle name="Normal 3 2 4 2 2 3 3 2 5" xfId="32556"/>
    <cellStyle name="Normal 3 2 4 2 2 3 3 3" xfId="5461"/>
    <cellStyle name="Normal 3 2 4 2 2 3 3 3 2" xfId="12721"/>
    <cellStyle name="Normal 3 2 4 2 2 3 3 3 2 2" xfId="27099"/>
    <cellStyle name="Normal 3 2 4 2 2 3 3 3 2 2 2" xfId="55833"/>
    <cellStyle name="Normal 3 2 4 2 2 3 3 3 2 3" xfId="41509"/>
    <cellStyle name="Normal 3 2 4 2 2 3 3 3 3" xfId="19936"/>
    <cellStyle name="Normal 3 2 4 2 2 3 3 3 3 2" xfId="48671"/>
    <cellStyle name="Normal 3 2 4 2 2 3 3 3 4" xfId="34347"/>
    <cellStyle name="Normal 3 2 4 2 2 3 3 4" xfId="9134"/>
    <cellStyle name="Normal 3 2 4 2 2 3 3 4 2" xfId="23517"/>
    <cellStyle name="Normal 3 2 4 2 2 3 3 4 2 2" xfId="52252"/>
    <cellStyle name="Normal 3 2 4 2 2 3 3 4 3" xfId="37928"/>
    <cellStyle name="Normal 3 2 4 2 2 3 3 5" xfId="16354"/>
    <cellStyle name="Normal 3 2 4 2 2 3 3 5 2" xfId="45090"/>
    <cellStyle name="Normal 3 2 4 2 2 3 3 6" xfId="30766"/>
    <cellStyle name="Normal 3 2 4 2 2 3 4" xfId="2696"/>
    <cellStyle name="Normal 3 2 4 2 2 3 4 2" xfId="6356"/>
    <cellStyle name="Normal 3 2 4 2 2 3 4 2 2" xfId="13616"/>
    <cellStyle name="Normal 3 2 4 2 2 3 4 2 2 2" xfId="27994"/>
    <cellStyle name="Normal 3 2 4 2 2 3 4 2 2 2 2" xfId="56728"/>
    <cellStyle name="Normal 3 2 4 2 2 3 4 2 2 3" xfId="42404"/>
    <cellStyle name="Normal 3 2 4 2 2 3 4 2 3" xfId="20831"/>
    <cellStyle name="Normal 3 2 4 2 2 3 4 2 3 2" xfId="49566"/>
    <cellStyle name="Normal 3 2 4 2 2 3 4 2 4" xfId="35242"/>
    <cellStyle name="Normal 3 2 4 2 2 3 4 3" xfId="10029"/>
    <cellStyle name="Normal 3 2 4 2 2 3 4 3 2" xfId="24412"/>
    <cellStyle name="Normal 3 2 4 2 2 3 4 3 2 2" xfId="53147"/>
    <cellStyle name="Normal 3 2 4 2 2 3 4 3 3" xfId="38823"/>
    <cellStyle name="Normal 3 2 4 2 2 3 4 4" xfId="17249"/>
    <cellStyle name="Normal 3 2 4 2 2 3 4 4 2" xfId="45985"/>
    <cellStyle name="Normal 3 2 4 2 2 3 4 5" xfId="31661"/>
    <cellStyle name="Normal 3 2 4 2 2 3 5" xfId="4560"/>
    <cellStyle name="Normal 3 2 4 2 2 3 5 2" xfId="11826"/>
    <cellStyle name="Normal 3 2 4 2 2 3 5 2 2" xfId="26204"/>
    <cellStyle name="Normal 3 2 4 2 2 3 5 2 2 2" xfId="54938"/>
    <cellStyle name="Normal 3 2 4 2 2 3 5 2 3" xfId="40614"/>
    <cellStyle name="Normal 3 2 4 2 2 3 5 3" xfId="19041"/>
    <cellStyle name="Normal 3 2 4 2 2 3 5 3 2" xfId="47776"/>
    <cellStyle name="Normal 3 2 4 2 2 3 5 4" xfId="33452"/>
    <cellStyle name="Normal 3 2 4 2 2 3 6" xfId="8233"/>
    <cellStyle name="Normal 3 2 4 2 2 3 6 2" xfId="22622"/>
    <cellStyle name="Normal 3 2 4 2 2 3 6 2 2" xfId="51357"/>
    <cellStyle name="Normal 3 2 4 2 2 3 6 3" xfId="37033"/>
    <cellStyle name="Normal 3 2 4 2 2 3 7" xfId="15459"/>
    <cellStyle name="Normal 3 2 4 2 2 3 7 2" xfId="44195"/>
    <cellStyle name="Normal 3 2 4 2 2 3 8" xfId="29871"/>
    <cellStyle name="Normal 3 2 4 2 2 4" xfId="1040"/>
    <cellStyle name="Normal 3 2 4 2 2 4 2" xfId="2023"/>
    <cellStyle name="Normal 3 2 4 2 2 4 2 2" xfId="3815"/>
    <cellStyle name="Normal 3 2 4 2 2 4 2 2 2" xfId="7474"/>
    <cellStyle name="Normal 3 2 4 2 2 4 2 2 2 2" xfId="14734"/>
    <cellStyle name="Normal 3 2 4 2 2 4 2 2 2 2 2" xfId="29112"/>
    <cellStyle name="Normal 3 2 4 2 2 4 2 2 2 2 2 2" xfId="57846"/>
    <cellStyle name="Normal 3 2 4 2 2 4 2 2 2 2 3" xfId="43522"/>
    <cellStyle name="Normal 3 2 4 2 2 4 2 2 2 3" xfId="21949"/>
    <cellStyle name="Normal 3 2 4 2 2 4 2 2 2 3 2" xfId="50684"/>
    <cellStyle name="Normal 3 2 4 2 2 4 2 2 2 4" xfId="36360"/>
    <cellStyle name="Normal 3 2 4 2 2 4 2 2 3" xfId="11147"/>
    <cellStyle name="Normal 3 2 4 2 2 4 2 2 3 2" xfId="25530"/>
    <cellStyle name="Normal 3 2 4 2 2 4 2 2 3 2 2" xfId="54265"/>
    <cellStyle name="Normal 3 2 4 2 2 4 2 2 3 3" xfId="39941"/>
    <cellStyle name="Normal 3 2 4 2 2 4 2 2 4" xfId="18367"/>
    <cellStyle name="Normal 3 2 4 2 2 4 2 2 4 2" xfId="47103"/>
    <cellStyle name="Normal 3 2 4 2 2 4 2 2 5" xfId="32779"/>
    <cellStyle name="Normal 3 2 4 2 2 4 2 3" xfId="5684"/>
    <cellStyle name="Normal 3 2 4 2 2 4 2 3 2" xfId="12944"/>
    <cellStyle name="Normal 3 2 4 2 2 4 2 3 2 2" xfId="27322"/>
    <cellStyle name="Normal 3 2 4 2 2 4 2 3 2 2 2" xfId="56056"/>
    <cellStyle name="Normal 3 2 4 2 2 4 2 3 2 3" xfId="41732"/>
    <cellStyle name="Normal 3 2 4 2 2 4 2 3 3" xfId="20159"/>
    <cellStyle name="Normal 3 2 4 2 2 4 2 3 3 2" xfId="48894"/>
    <cellStyle name="Normal 3 2 4 2 2 4 2 3 4" xfId="34570"/>
    <cellStyle name="Normal 3 2 4 2 2 4 2 4" xfId="9357"/>
    <cellStyle name="Normal 3 2 4 2 2 4 2 4 2" xfId="23740"/>
    <cellStyle name="Normal 3 2 4 2 2 4 2 4 2 2" xfId="52475"/>
    <cellStyle name="Normal 3 2 4 2 2 4 2 4 3" xfId="38151"/>
    <cellStyle name="Normal 3 2 4 2 2 4 2 5" xfId="16577"/>
    <cellStyle name="Normal 3 2 4 2 2 4 2 5 2" xfId="45313"/>
    <cellStyle name="Normal 3 2 4 2 2 4 2 6" xfId="30989"/>
    <cellStyle name="Normal 3 2 4 2 2 4 3" xfId="2919"/>
    <cellStyle name="Normal 3 2 4 2 2 4 3 2" xfId="6579"/>
    <cellStyle name="Normal 3 2 4 2 2 4 3 2 2" xfId="13839"/>
    <cellStyle name="Normal 3 2 4 2 2 4 3 2 2 2" xfId="28217"/>
    <cellStyle name="Normal 3 2 4 2 2 4 3 2 2 2 2" xfId="56951"/>
    <cellStyle name="Normal 3 2 4 2 2 4 3 2 2 3" xfId="42627"/>
    <cellStyle name="Normal 3 2 4 2 2 4 3 2 3" xfId="21054"/>
    <cellStyle name="Normal 3 2 4 2 2 4 3 2 3 2" xfId="49789"/>
    <cellStyle name="Normal 3 2 4 2 2 4 3 2 4" xfId="35465"/>
    <cellStyle name="Normal 3 2 4 2 2 4 3 3" xfId="10252"/>
    <cellStyle name="Normal 3 2 4 2 2 4 3 3 2" xfId="24635"/>
    <cellStyle name="Normal 3 2 4 2 2 4 3 3 2 2" xfId="53370"/>
    <cellStyle name="Normal 3 2 4 2 2 4 3 3 3" xfId="39046"/>
    <cellStyle name="Normal 3 2 4 2 2 4 3 4" xfId="17472"/>
    <cellStyle name="Normal 3 2 4 2 2 4 3 4 2" xfId="46208"/>
    <cellStyle name="Normal 3 2 4 2 2 4 3 5" xfId="31884"/>
    <cellStyle name="Normal 3 2 4 2 2 4 4" xfId="4784"/>
    <cellStyle name="Normal 3 2 4 2 2 4 4 2" xfId="12049"/>
    <cellStyle name="Normal 3 2 4 2 2 4 4 2 2" xfId="26427"/>
    <cellStyle name="Normal 3 2 4 2 2 4 4 2 2 2" xfId="55161"/>
    <cellStyle name="Normal 3 2 4 2 2 4 4 2 3" xfId="40837"/>
    <cellStyle name="Normal 3 2 4 2 2 4 4 3" xfId="19264"/>
    <cellStyle name="Normal 3 2 4 2 2 4 4 3 2" xfId="47999"/>
    <cellStyle name="Normal 3 2 4 2 2 4 4 4" xfId="33675"/>
    <cellStyle name="Normal 3 2 4 2 2 4 5" xfId="8456"/>
    <cellStyle name="Normal 3 2 4 2 2 4 5 2" xfId="22845"/>
    <cellStyle name="Normal 3 2 4 2 2 4 5 2 2" xfId="51580"/>
    <cellStyle name="Normal 3 2 4 2 2 4 5 3" xfId="37256"/>
    <cellStyle name="Normal 3 2 4 2 2 4 6" xfId="15682"/>
    <cellStyle name="Normal 3 2 4 2 2 4 6 2" xfId="44418"/>
    <cellStyle name="Normal 3 2 4 2 2 4 7" xfId="30094"/>
    <cellStyle name="Normal 3 2 4 2 2 5" xfId="1564"/>
    <cellStyle name="Normal 3 2 4 2 2 5 2" xfId="3368"/>
    <cellStyle name="Normal 3 2 4 2 2 5 2 2" xfId="7027"/>
    <cellStyle name="Normal 3 2 4 2 2 5 2 2 2" xfId="14287"/>
    <cellStyle name="Normal 3 2 4 2 2 5 2 2 2 2" xfId="28665"/>
    <cellStyle name="Normal 3 2 4 2 2 5 2 2 2 2 2" xfId="57399"/>
    <cellStyle name="Normal 3 2 4 2 2 5 2 2 2 3" xfId="43075"/>
    <cellStyle name="Normal 3 2 4 2 2 5 2 2 3" xfId="21502"/>
    <cellStyle name="Normal 3 2 4 2 2 5 2 2 3 2" xfId="50237"/>
    <cellStyle name="Normal 3 2 4 2 2 5 2 2 4" xfId="35913"/>
    <cellStyle name="Normal 3 2 4 2 2 5 2 3" xfId="10700"/>
    <cellStyle name="Normal 3 2 4 2 2 5 2 3 2" xfId="25083"/>
    <cellStyle name="Normal 3 2 4 2 2 5 2 3 2 2" xfId="53818"/>
    <cellStyle name="Normal 3 2 4 2 2 5 2 3 3" xfId="39494"/>
    <cellStyle name="Normal 3 2 4 2 2 5 2 4" xfId="17920"/>
    <cellStyle name="Normal 3 2 4 2 2 5 2 4 2" xfId="46656"/>
    <cellStyle name="Normal 3 2 4 2 2 5 2 5" xfId="32332"/>
    <cellStyle name="Normal 3 2 4 2 2 5 3" xfId="5237"/>
    <cellStyle name="Normal 3 2 4 2 2 5 3 2" xfId="12497"/>
    <cellStyle name="Normal 3 2 4 2 2 5 3 2 2" xfId="26875"/>
    <cellStyle name="Normal 3 2 4 2 2 5 3 2 2 2" xfId="55609"/>
    <cellStyle name="Normal 3 2 4 2 2 5 3 2 3" xfId="41285"/>
    <cellStyle name="Normal 3 2 4 2 2 5 3 3" xfId="19712"/>
    <cellStyle name="Normal 3 2 4 2 2 5 3 3 2" xfId="48447"/>
    <cellStyle name="Normal 3 2 4 2 2 5 3 4" xfId="34123"/>
    <cellStyle name="Normal 3 2 4 2 2 5 4" xfId="8910"/>
    <cellStyle name="Normal 3 2 4 2 2 5 4 2" xfId="23293"/>
    <cellStyle name="Normal 3 2 4 2 2 5 4 2 2" xfId="52028"/>
    <cellStyle name="Normal 3 2 4 2 2 5 4 3" xfId="37704"/>
    <cellStyle name="Normal 3 2 4 2 2 5 5" xfId="16130"/>
    <cellStyle name="Normal 3 2 4 2 2 5 5 2" xfId="44866"/>
    <cellStyle name="Normal 3 2 4 2 2 5 6" xfId="30542"/>
    <cellStyle name="Normal 3 2 4 2 2 6" xfId="2472"/>
    <cellStyle name="Normal 3 2 4 2 2 6 2" xfId="6132"/>
    <cellStyle name="Normal 3 2 4 2 2 6 2 2" xfId="13392"/>
    <cellStyle name="Normal 3 2 4 2 2 6 2 2 2" xfId="27770"/>
    <cellStyle name="Normal 3 2 4 2 2 6 2 2 2 2" xfId="56504"/>
    <cellStyle name="Normal 3 2 4 2 2 6 2 2 3" xfId="42180"/>
    <cellStyle name="Normal 3 2 4 2 2 6 2 3" xfId="20607"/>
    <cellStyle name="Normal 3 2 4 2 2 6 2 3 2" xfId="49342"/>
    <cellStyle name="Normal 3 2 4 2 2 6 2 4" xfId="35018"/>
    <cellStyle name="Normal 3 2 4 2 2 6 3" xfId="9805"/>
    <cellStyle name="Normal 3 2 4 2 2 6 3 2" xfId="24188"/>
    <cellStyle name="Normal 3 2 4 2 2 6 3 2 2" xfId="52923"/>
    <cellStyle name="Normal 3 2 4 2 2 6 3 3" xfId="38599"/>
    <cellStyle name="Normal 3 2 4 2 2 6 4" xfId="17025"/>
    <cellStyle name="Normal 3 2 4 2 2 6 4 2" xfId="45761"/>
    <cellStyle name="Normal 3 2 4 2 2 6 5" xfId="31437"/>
    <cellStyle name="Normal 3 2 4 2 2 7" xfId="4331"/>
    <cellStyle name="Normal 3 2 4 2 2 7 2" xfId="11601"/>
    <cellStyle name="Normal 3 2 4 2 2 7 2 2" xfId="25980"/>
    <cellStyle name="Normal 3 2 4 2 2 7 2 2 2" xfId="54714"/>
    <cellStyle name="Normal 3 2 4 2 2 7 2 3" xfId="40390"/>
    <cellStyle name="Normal 3 2 4 2 2 7 3" xfId="18817"/>
    <cellStyle name="Normal 3 2 4 2 2 7 3 2" xfId="47552"/>
    <cellStyle name="Normal 3 2 4 2 2 7 4" xfId="33228"/>
    <cellStyle name="Normal 3 2 4 2 2 8" xfId="8000"/>
    <cellStyle name="Normal 3 2 4 2 2 8 2" xfId="22398"/>
    <cellStyle name="Normal 3 2 4 2 2 8 2 2" xfId="51133"/>
    <cellStyle name="Normal 3 2 4 2 2 8 3" xfId="36809"/>
    <cellStyle name="Normal 3 2 4 2 2 9" xfId="15235"/>
    <cellStyle name="Normal 3 2 4 2 2 9 2" xfId="43971"/>
    <cellStyle name="Normal 3 2 4 2 3" xfId="596"/>
    <cellStyle name="Normal 3 2 4 2 3 2" xfId="873"/>
    <cellStyle name="Normal 3 2 4 2 3 2 2" xfId="1320"/>
    <cellStyle name="Normal 3 2 4 2 3 2 2 2" xfId="2303"/>
    <cellStyle name="Normal 3 2 4 2 3 2 2 2 2" xfId="4095"/>
    <cellStyle name="Normal 3 2 4 2 3 2 2 2 2 2" xfId="7754"/>
    <cellStyle name="Normal 3 2 4 2 3 2 2 2 2 2 2" xfId="15014"/>
    <cellStyle name="Normal 3 2 4 2 3 2 2 2 2 2 2 2" xfId="29392"/>
    <cellStyle name="Normal 3 2 4 2 3 2 2 2 2 2 2 2 2" xfId="58126"/>
    <cellStyle name="Normal 3 2 4 2 3 2 2 2 2 2 2 3" xfId="43802"/>
    <cellStyle name="Normal 3 2 4 2 3 2 2 2 2 2 3" xfId="22229"/>
    <cellStyle name="Normal 3 2 4 2 3 2 2 2 2 2 3 2" xfId="50964"/>
    <cellStyle name="Normal 3 2 4 2 3 2 2 2 2 2 4" xfId="36640"/>
    <cellStyle name="Normal 3 2 4 2 3 2 2 2 2 3" xfId="11427"/>
    <cellStyle name="Normal 3 2 4 2 3 2 2 2 2 3 2" xfId="25810"/>
    <cellStyle name="Normal 3 2 4 2 3 2 2 2 2 3 2 2" xfId="54545"/>
    <cellStyle name="Normal 3 2 4 2 3 2 2 2 2 3 3" xfId="40221"/>
    <cellStyle name="Normal 3 2 4 2 3 2 2 2 2 4" xfId="18647"/>
    <cellStyle name="Normal 3 2 4 2 3 2 2 2 2 4 2" xfId="47383"/>
    <cellStyle name="Normal 3 2 4 2 3 2 2 2 2 5" xfId="33059"/>
    <cellStyle name="Normal 3 2 4 2 3 2 2 2 3" xfId="5964"/>
    <cellStyle name="Normal 3 2 4 2 3 2 2 2 3 2" xfId="13224"/>
    <cellStyle name="Normal 3 2 4 2 3 2 2 2 3 2 2" xfId="27602"/>
    <cellStyle name="Normal 3 2 4 2 3 2 2 2 3 2 2 2" xfId="56336"/>
    <cellStyle name="Normal 3 2 4 2 3 2 2 2 3 2 3" xfId="42012"/>
    <cellStyle name="Normal 3 2 4 2 3 2 2 2 3 3" xfId="20439"/>
    <cellStyle name="Normal 3 2 4 2 3 2 2 2 3 3 2" xfId="49174"/>
    <cellStyle name="Normal 3 2 4 2 3 2 2 2 3 4" xfId="34850"/>
    <cellStyle name="Normal 3 2 4 2 3 2 2 2 4" xfId="9637"/>
    <cellStyle name="Normal 3 2 4 2 3 2 2 2 4 2" xfId="24020"/>
    <cellStyle name="Normal 3 2 4 2 3 2 2 2 4 2 2" xfId="52755"/>
    <cellStyle name="Normal 3 2 4 2 3 2 2 2 4 3" xfId="38431"/>
    <cellStyle name="Normal 3 2 4 2 3 2 2 2 5" xfId="16857"/>
    <cellStyle name="Normal 3 2 4 2 3 2 2 2 5 2" xfId="45593"/>
    <cellStyle name="Normal 3 2 4 2 3 2 2 2 6" xfId="31269"/>
    <cellStyle name="Normal 3 2 4 2 3 2 2 3" xfId="3199"/>
    <cellStyle name="Normal 3 2 4 2 3 2 2 3 2" xfId="6859"/>
    <cellStyle name="Normal 3 2 4 2 3 2 2 3 2 2" xfId="14119"/>
    <cellStyle name="Normal 3 2 4 2 3 2 2 3 2 2 2" xfId="28497"/>
    <cellStyle name="Normal 3 2 4 2 3 2 2 3 2 2 2 2" xfId="57231"/>
    <cellStyle name="Normal 3 2 4 2 3 2 2 3 2 2 3" xfId="42907"/>
    <cellStyle name="Normal 3 2 4 2 3 2 2 3 2 3" xfId="21334"/>
    <cellStyle name="Normal 3 2 4 2 3 2 2 3 2 3 2" xfId="50069"/>
    <cellStyle name="Normal 3 2 4 2 3 2 2 3 2 4" xfId="35745"/>
    <cellStyle name="Normal 3 2 4 2 3 2 2 3 3" xfId="10532"/>
    <cellStyle name="Normal 3 2 4 2 3 2 2 3 3 2" xfId="24915"/>
    <cellStyle name="Normal 3 2 4 2 3 2 2 3 3 2 2" xfId="53650"/>
    <cellStyle name="Normal 3 2 4 2 3 2 2 3 3 3" xfId="39326"/>
    <cellStyle name="Normal 3 2 4 2 3 2 2 3 4" xfId="17752"/>
    <cellStyle name="Normal 3 2 4 2 3 2 2 3 4 2" xfId="46488"/>
    <cellStyle name="Normal 3 2 4 2 3 2 2 3 5" xfId="32164"/>
    <cellStyle name="Normal 3 2 4 2 3 2 2 4" xfId="5064"/>
    <cellStyle name="Normal 3 2 4 2 3 2 2 4 2" xfId="12329"/>
    <cellStyle name="Normal 3 2 4 2 3 2 2 4 2 2" xfId="26707"/>
    <cellStyle name="Normal 3 2 4 2 3 2 2 4 2 2 2" xfId="55441"/>
    <cellStyle name="Normal 3 2 4 2 3 2 2 4 2 3" xfId="41117"/>
    <cellStyle name="Normal 3 2 4 2 3 2 2 4 3" xfId="19544"/>
    <cellStyle name="Normal 3 2 4 2 3 2 2 4 3 2" xfId="48279"/>
    <cellStyle name="Normal 3 2 4 2 3 2 2 4 4" xfId="33955"/>
    <cellStyle name="Normal 3 2 4 2 3 2 2 5" xfId="8736"/>
    <cellStyle name="Normal 3 2 4 2 3 2 2 5 2" xfId="23125"/>
    <cellStyle name="Normal 3 2 4 2 3 2 2 5 2 2" xfId="51860"/>
    <cellStyle name="Normal 3 2 4 2 3 2 2 5 3" xfId="37536"/>
    <cellStyle name="Normal 3 2 4 2 3 2 2 6" xfId="15962"/>
    <cellStyle name="Normal 3 2 4 2 3 2 2 6 2" xfId="44698"/>
    <cellStyle name="Normal 3 2 4 2 3 2 2 7" xfId="30374"/>
    <cellStyle name="Normal 3 2 4 2 3 2 3" xfId="1856"/>
    <cellStyle name="Normal 3 2 4 2 3 2 3 2" xfId="3648"/>
    <cellStyle name="Normal 3 2 4 2 3 2 3 2 2" xfId="7307"/>
    <cellStyle name="Normal 3 2 4 2 3 2 3 2 2 2" xfId="14567"/>
    <cellStyle name="Normal 3 2 4 2 3 2 3 2 2 2 2" xfId="28945"/>
    <cellStyle name="Normal 3 2 4 2 3 2 3 2 2 2 2 2" xfId="57679"/>
    <cellStyle name="Normal 3 2 4 2 3 2 3 2 2 2 3" xfId="43355"/>
    <cellStyle name="Normal 3 2 4 2 3 2 3 2 2 3" xfId="21782"/>
    <cellStyle name="Normal 3 2 4 2 3 2 3 2 2 3 2" xfId="50517"/>
    <cellStyle name="Normal 3 2 4 2 3 2 3 2 2 4" xfId="36193"/>
    <cellStyle name="Normal 3 2 4 2 3 2 3 2 3" xfId="10980"/>
    <cellStyle name="Normal 3 2 4 2 3 2 3 2 3 2" xfId="25363"/>
    <cellStyle name="Normal 3 2 4 2 3 2 3 2 3 2 2" xfId="54098"/>
    <cellStyle name="Normal 3 2 4 2 3 2 3 2 3 3" xfId="39774"/>
    <cellStyle name="Normal 3 2 4 2 3 2 3 2 4" xfId="18200"/>
    <cellStyle name="Normal 3 2 4 2 3 2 3 2 4 2" xfId="46936"/>
    <cellStyle name="Normal 3 2 4 2 3 2 3 2 5" xfId="32612"/>
    <cellStyle name="Normal 3 2 4 2 3 2 3 3" xfId="5517"/>
    <cellStyle name="Normal 3 2 4 2 3 2 3 3 2" xfId="12777"/>
    <cellStyle name="Normal 3 2 4 2 3 2 3 3 2 2" xfId="27155"/>
    <cellStyle name="Normal 3 2 4 2 3 2 3 3 2 2 2" xfId="55889"/>
    <cellStyle name="Normal 3 2 4 2 3 2 3 3 2 3" xfId="41565"/>
    <cellStyle name="Normal 3 2 4 2 3 2 3 3 3" xfId="19992"/>
    <cellStyle name="Normal 3 2 4 2 3 2 3 3 3 2" xfId="48727"/>
    <cellStyle name="Normal 3 2 4 2 3 2 3 3 4" xfId="34403"/>
    <cellStyle name="Normal 3 2 4 2 3 2 3 4" xfId="9190"/>
    <cellStyle name="Normal 3 2 4 2 3 2 3 4 2" xfId="23573"/>
    <cellStyle name="Normal 3 2 4 2 3 2 3 4 2 2" xfId="52308"/>
    <cellStyle name="Normal 3 2 4 2 3 2 3 4 3" xfId="37984"/>
    <cellStyle name="Normal 3 2 4 2 3 2 3 5" xfId="16410"/>
    <cellStyle name="Normal 3 2 4 2 3 2 3 5 2" xfId="45146"/>
    <cellStyle name="Normal 3 2 4 2 3 2 3 6" xfId="30822"/>
    <cellStyle name="Normal 3 2 4 2 3 2 4" xfId="2752"/>
    <cellStyle name="Normal 3 2 4 2 3 2 4 2" xfId="6412"/>
    <cellStyle name="Normal 3 2 4 2 3 2 4 2 2" xfId="13672"/>
    <cellStyle name="Normal 3 2 4 2 3 2 4 2 2 2" xfId="28050"/>
    <cellStyle name="Normal 3 2 4 2 3 2 4 2 2 2 2" xfId="56784"/>
    <cellStyle name="Normal 3 2 4 2 3 2 4 2 2 3" xfId="42460"/>
    <cellStyle name="Normal 3 2 4 2 3 2 4 2 3" xfId="20887"/>
    <cellStyle name="Normal 3 2 4 2 3 2 4 2 3 2" xfId="49622"/>
    <cellStyle name="Normal 3 2 4 2 3 2 4 2 4" xfId="35298"/>
    <cellStyle name="Normal 3 2 4 2 3 2 4 3" xfId="10085"/>
    <cellStyle name="Normal 3 2 4 2 3 2 4 3 2" xfId="24468"/>
    <cellStyle name="Normal 3 2 4 2 3 2 4 3 2 2" xfId="53203"/>
    <cellStyle name="Normal 3 2 4 2 3 2 4 3 3" xfId="38879"/>
    <cellStyle name="Normal 3 2 4 2 3 2 4 4" xfId="17305"/>
    <cellStyle name="Normal 3 2 4 2 3 2 4 4 2" xfId="46041"/>
    <cellStyle name="Normal 3 2 4 2 3 2 4 5" xfId="31717"/>
    <cellStyle name="Normal 3 2 4 2 3 2 5" xfId="4617"/>
    <cellStyle name="Normal 3 2 4 2 3 2 5 2" xfId="11882"/>
    <cellStyle name="Normal 3 2 4 2 3 2 5 2 2" xfId="26260"/>
    <cellStyle name="Normal 3 2 4 2 3 2 5 2 2 2" xfId="54994"/>
    <cellStyle name="Normal 3 2 4 2 3 2 5 2 3" xfId="40670"/>
    <cellStyle name="Normal 3 2 4 2 3 2 5 3" xfId="19097"/>
    <cellStyle name="Normal 3 2 4 2 3 2 5 3 2" xfId="47832"/>
    <cellStyle name="Normal 3 2 4 2 3 2 5 4" xfId="33508"/>
    <cellStyle name="Normal 3 2 4 2 3 2 6" xfId="8289"/>
    <cellStyle name="Normal 3 2 4 2 3 2 6 2" xfId="22678"/>
    <cellStyle name="Normal 3 2 4 2 3 2 6 2 2" xfId="51413"/>
    <cellStyle name="Normal 3 2 4 2 3 2 6 3" xfId="37089"/>
    <cellStyle name="Normal 3 2 4 2 3 2 7" xfId="15515"/>
    <cellStyle name="Normal 3 2 4 2 3 2 7 2" xfId="44251"/>
    <cellStyle name="Normal 3 2 4 2 3 2 8" xfId="29927"/>
    <cellStyle name="Normal 3 2 4 2 3 3" xfId="1096"/>
    <cellStyle name="Normal 3 2 4 2 3 3 2" xfId="2079"/>
    <cellStyle name="Normal 3 2 4 2 3 3 2 2" xfId="3871"/>
    <cellStyle name="Normal 3 2 4 2 3 3 2 2 2" xfId="7530"/>
    <cellStyle name="Normal 3 2 4 2 3 3 2 2 2 2" xfId="14790"/>
    <cellStyle name="Normal 3 2 4 2 3 3 2 2 2 2 2" xfId="29168"/>
    <cellStyle name="Normal 3 2 4 2 3 3 2 2 2 2 2 2" xfId="57902"/>
    <cellStyle name="Normal 3 2 4 2 3 3 2 2 2 2 3" xfId="43578"/>
    <cellStyle name="Normal 3 2 4 2 3 3 2 2 2 3" xfId="22005"/>
    <cellStyle name="Normal 3 2 4 2 3 3 2 2 2 3 2" xfId="50740"/>
    <cellStyle name="Normal 3 2 4 2 3 3 2 2 2 4" xfId="36416"/>
    <cellStyle name="Normal 3 2 4 2 3 3 2 2 3" xfId="11203"/>
    <cellStyle name="Normal 3 2 4 2 3 3 2 2 3 2" xfId="25586"/>
    <cellStyle name="Normal 3 2 4 2 3 3 2 2 3 2 2" xfId="54321"/>
    <cellStyle name="Normal 3 2 4 2 3 3 2 2 3 3" xfId="39997"/>
    <cellStyle name="Normal 3 2 4 2 3 3 2 2 4" xfId="18423"/>
    <cellStyle name="Normal 3 2 4 2 3 3 2 2 4 2" xfId="47159"/>
    <cellStyle name="Normal 3 2 4 2 3 3 2 2 5" xfId="32835"/>
    <cellStyle name="Normal 3 2 4 2 3 3 2 3" xfId="5740"/>
    <cellStyle name="Normal 3 2 4 2 3 3 2 3 2" xfId="13000"/>
    <cellStyle name="Normal 3 2 4 2 3 3 2 3 2 2" xfId="27378"/>
    <cellStyle name="Normal 3 2 4 2 3 3 2 3 2 2 2" xfId="56112"/>
    <cellStyle name="Normal 3 2 4 2 3 3 2 3 2 3" xfId="41788"/>
    <cellStyle name="Normal 3 2 4 2 3 3 2 3 3" xfId="20215"/>
    <cellStyle name="Normal 3 2 4 2 3 3 2 3 3 2" xfId="48950"/>
    <cellStyle name="Normal 3 2 4 2 3 3 2 3 4" xfId="34626"/>
    <cellStyle name="Normal 3 2 4 2 3 3 2 4" xfId="9413"/>
    <cellStyle name="Normal 3 2 4 2 3 3 2 4 2" xfId="23796"/>
    <cellStyle name="Normal 3 2 4 2 3 3 2 4 2 2" xfId="52531"/>
    <cellStyle name="Normal 3 2 4 2 3 3 2 4 3" xfId="38207"/>
    <cellStyle name="Normal 3 2 4 2 3 3 2 5" xfId="16633"/>
    <cellStyle name="Normal 3 2 4 2 3 3 2 5 2" xfId="45369"/>
    <cellStyle name="Normal 3 2 4 2 3 3 2 6" xfId="31045"/>
    <cellStyle name="Normal 3 2 4 2 3 3 3" xfId="2975"/>
    <cellStyle name="Normal 3 2 4 2 3 3 3 2" xfId="6635"/>
    <cellStyle name="Normal 3 2 4 2 3 3 3 2 2" xfId="13895"/>
    <cellStyle name="Normal 3 2 4 2 3 3 3 2 2 2" xfId="28273"/>
    <cellStyle name="Normal 3 2 4 2 3 3 3 2 2 2 2" xfId="57007"/>
    <cellStyle name="Normal 3 2 4 2 3 3 3 2 2 3" xfId="42683"/>
    <cellStyle name="Normal 3 2 4 2 3 3 3 2 3" xfId="21110"/>
    <cellStyle name="Normal 3 2 4 2 3 3 3 2 3 2" xfId="49845"/>
    <cellStyle name="Normal 3 2 4 2 3 3 3 2 4" xfId="35521"/>
    <cellStyle name="Normal 3 2 4 2 3 3 3 3" xfId="10308"/>
    <cellStyle name="Normal 3 2 4 2 3 3 3 3 2" xfId="24691"/>
    <cellStyle name="Normal 3 2 4 2 3 3 3 3 2 2" xfId="53426"/>
    <cellStyle name="Normal 3 2 4 2 3 3 3 3 3" xfId="39102"/>
    <cellStyle name="Normal 3 2 4 2 3 3 3 4" xfId="17528"/>
    <cellStyle name="Normal 3 2 4 2 3 3 3 4 2" xfId="46264"/>
    <cellStyle name="Normal 3 2 4 2 3 3 3 5" xfId="31940"/>
    <cellStyle name="Normal 3 2 4 2 3 3 4" xfId="4840"/>
    <cellStyle name="Normal 3 2 4 2 3 3 4 2" xfId="12105"/>
    <cellStyle name="Normal 3 2 4 2 3 3 4 2 2" xfId="26483"/>
    <cellStyle name="Normal 3 2 4 2 3 3 4 2 2 2" xfId="55217"/>
    <cellStyle name="Normal 3 2 4 2 3 3 4 2 3" xfId="40893"/>
    <cellStyle name="Normal 3 2 4 2 3 3 4 3" xfId="19320"/>
    <cellStyle name="Normal 3 2 4 2 3 3 4 3 2" xfId="48055"/>
    <cellStyle name="Normal 3 2 4 2 3 3 4 4" xfId="33731"/>
    <cellStyle name="Normal 3 2 4 2 3 3 5" xfId="8512"/>
    <cellStyle name="Normal 3 2 4 2 3 3 5 2" xfId="22901"/>
    <cellStyle name="Normal 3 2 4 2 3 3 5 2 2" xfId="51636"/>
    <cellStyle name="Normal 3 2 4 2 3 3 5 3" xfId="37312"/>
    <cellStyle name="Normal 3 2 4 2 3 3 6" xfId="15738"/>
    <cellStyle name="Normal 3 2 4 2 3 3 6 2" xfId="44474"/>
    <cellStyle name="Normal 3 2 4 2 3 3 7" xfId="30150"/>
    <cellStyle name="Normal 3 2 4 2 3 4" xfId="1628"/>
    <cellStyle name="Normal 3 2 4 2 3 4 2" xfId="3424"/>
    <cellStyle name="Normal 3 2 4 2 3 4 2 2" xfId="7083"/>
    <cellStyle name="Normal 3 2 4 2 3 4 2 2 2" xfId="14343"/>
    <cellStyle name="Normal 3 2 4 2 3 4 2 2 2 2" xfId="28721"/>
    <cellStyle name="Normal 3 2 4 2 3 4 2 2 2 2 2" xfId="57455"/>
    <cellStyle name="Normal 3 2 4 2 3 4 2 2 2 3" xfId="43131"/>
    <cellStyle name="Normal 3 2 4 2 3 4 2 2 3" xfId="21558"/>
    <cellStyle name="Normal 3 2 4 2 3 4 2 2 3 2" xfId="50293"/>
    <cellStyle name="Normal 3 2 4 2 3 4 2 2 4" xfId="35969"/>
    <cellStyle name="Normal 3 2 4 2 3 4 2 3" xfId="10756"/>
    <cellStyle name="Normal 3 2 4 2 3 4 2 3 2" xfId="25139"/>
    <cellStyle name="Normal 3 2 4 2 3 4 2 3 2 2" xfId="53874"/>
    <cellStyle name="Normal 3 2 4 2 3 4 2 3 3" xfId="39550"/>
    <cellStyle name="Normal 3 2 4 2 3 4 2 4" xfId="17976"/>
    <cellStyle name="Normal 3 2 4 2 3 4 2 4 2" xfId="46712"/>
    <cellStyle name="Normal 3 2 4 2 3 4 2 5" xfId="32388"/>
    <cellStyle name="Normal 3 2 4 2 3 4 3" xfId="5293"/>
    <cellStyle name="Normal 3 2 4 2 3 4 3 2" xfId="12553"/>
    <cellStyle name="Normal 3 2 4 2 3 4 3 2 2" xfId="26931"/>
    <cellStyle name="Normal 3 2 4 2 3 4 3 2 2 2" xfId="55665"/>
    <cellStyle name="Normal 3 2 4 2 3 4 3 2 3" xfId="41341"/>
    <cellStyle name="Normal 3 2 4 2 3 4 3 3" xfId="19768"/>
    <cellStyle name="Normal 3 2 4 2 3 4 3 3 2" xfId="48503"/>
    <cellStyle name="Normal 3 2 4 2 3 4 3 4" xfId="34179"/>
    <cellStyle name="Normal 3 2 4 2 3 4 4" xfId="8966"/>
    <cellStyle name="Normal 3 2 4 2 3 4 4 2" xfId="23349"/>
    <cellStyle name="Normal 3 2 4 2 3 4 4 2 2" xfId="52084"/>
    <cellStyle name="Normal 3 2 4 2 3 4 4 3" xfId="37760"/>
    <cellStyle name="Normal 3 2 4 2 3 4 5" xfId="16186"/>
    <cellStyle name="Normal 3 2 4 2 3 4 5 2" xfId="44922"/>
    <cellStyle name="Normal 3 2 4 2 3 4 6" xfId="30598"/>
    <cellStyle name="Normal 3 2 4 2 3 5" xfId="2528"/>
    <cellStyle name="Normal 3 2 4 2 3 5 2" xfId="6188"/>
    <cellStyle name="Normal 3 2 4 2 3 5 2 2" xfId="13448"/>
    <cellStyle name="Normal 3 2 4 2 3 5 2 2 2" xfId="27826"/>
    <cellStyle name="Normal 3 2 4 2 3 5 2 2 2 2" xfId="56560"/>
    <cellStyle name="Normal 3 2 4 2 3 5 2 2 3" xfId="42236"/>
    <cellStyle name="Normal 3 2 4 2 3 5 2 3" xfId="20663"/>
    <cellStyle name="Normal 3 2 4 2 3 5 2 3 2" xfId="49398"/>
    <cellStyle name="Normal 3 2 4 2 3 5 2 4" xfId="35074"/>
    <cellStyle name="Normal 3 2 4 2 3 5 3" xfId="9861"/>
    <cellStyle name="Normal 3 2 4 2 3 5 3 2" xfId="24244"/>
    <cellStyle name="Normal 3 2 4 2 3 5 3 2 2" xfId="52979"/>
    <cellStyle name="Normal 3 2 4 2 3 5 3 3" xfId="38655"/>
    <cellStyle name="Normal 3 2 4 2 3 5 4" xfId="17081"/>
    <cellStyle name="Normal 3 2 4 2 3 5 4 2" xfId="45817"/>
    <cellStyle name="Normal 3 2 4 2 3 5 5" xfId="31493"/>
    <cellStyle name="Normal 3 2 4 2 3 6" xfId="4391"/>
    <cellStyle name="Normal 3 2 4 2 3 6 2" xfId="11658"/>
    <cellStyle name="Normal 3 2 4 2 3 6 2 2" xfId="26036"/>
    <cellStyle name="Normal 3 2 4 2 3 6 2 2 2" xfId="54770"/>
    <cellStyle name="Normal 3 2 4 2 3 6 2 3" xfId="40446"/>
    <cellStyle name="Normal 3 2 4 2 3 6 3" xfId="18873"/>
    <cellStyle name="Normal 3 2 4 2 3 6 3 2" xfId="47608"/>
    <cellStyle name="Normal 3 2 4 2 3 6 4" xfId="33284"/>
    <cellStyle name="Normal 3 2 4 2 3 7" xfId="8062"/>
    <cellStyle name="Normal 3 2 4 2 3 7 2" xfId="22454"/>
    <cellStyle name="Normal 3 2 4 2 3 7 2 2" xfId="51189"/>
    <cellStyle name="Normal 3 2 4 2 3 7 3" xfId="36865"/>
    <cellStyle name="Normal 3 2 4 2 3 8" xfId="15291"/>
    <cellStyle name="Normal 3 2 4 2 3 8 2" xfId="44027"/>
    <cellStyle name="Normal 3 2 4 2 3 9" xfId="29703"/>
    <cellStyle name="Normal 3 2 4 2 4" xfId="758"/>
    <cellStyle name="Normal 3 2 4 2 4 2" xfId="1208"/>
    <cellStyle name="Normal 3 2 4 2 4 2 2" xfId="2191"/>
    <cellStyle name="Normal 3 2 4 2 4 2 2 2" xfId="3983"/>
    <cellStyle name="Normal 3 2 4 2 4 2 2 2 2" xfId="7642"/>
    <cellStyle name="Normal 3 2 4 2 4 2 2 2 2 2" xfId="14902"/>
    <cellStyle name="Normal 3 2 4 2 4 2 2 2 2 2 2" xfId="29280"/>
    <cellStyle name="Normal 3 2 4 2 4 2 2 2 2 2 2 2" xfId="58014"/>
    <cellStyle name="Normal 3 2 4 2 4 2 2 2 2 2 3" xfId="43690"/>
    <cellStyle name="Normal 3 2 4 2 4 2 2 2 2 3" xfId="22117"/>
    <cellStyle name="Normal 3 2 4 2 4 2 2 2 2 3 2" xfId="50852"/>
    <cellStyle name="Normal 3 2 4 2 4 2 2 2 2 4" xfId="36528"/>
    <cellStyle name="Normal 3 2 4 2 4 2 2 2 3" xfId="11315"/>
    <cellStyle name="Normal 3 2 4 2 4 2 2 2 3 2" xfId="25698"/>
    <cellStyle name="Normal 3 2 4 2 4 2 2 2 3 2 2" xfId="54433"/>
    <cellStyle name="Normal 3 2 4 2 4 2 2 2 3 3" xfId="40109"/>
    <cellStyle name="Normal 3 2 4 2 4 2 2 2 4" xfId="18535"/>
    <cellStyle name="Normal 3 2 4 2 4 2 2 2 4 2" xfId="47271"/>
    <cellStyle name="Normal 3 2 4 2 4 2 2 2 5" xfId="32947"/>
    <cellStyle name="Normal 3 2 4 2 4 2 2 3" xfId="5852"/>
    <cellStyle name="Normal 3 2 4 2 4 2 2 3 2" xfId="13112"/>
    <cellStyle name="Normal 3 2 4 2 4 2 2 3 2 2" xfId="27490"/>
    <cellStyle name="Normal 3 2 4 2 4 2 2 3 2 2 2" xfId="56224"/>
    <cellStyle name="Normal 3 2 4 2 4 2 2 3 2 3" xfId="41900"/>
    <cellStyle name="Normal 3 2 4 2 4 2 2 3 3" xfId="20327"/>
    <cellStyle name="Normal 3 2 4 2 4 2 2 3 3 2" xfId="49062"/>
    <cellStyle name="Normal 3 2 4 2 4 2 2 3 4" xfId="34738"/>
    <cellStyle name="Normal 3 2 4 2 4 2 2 4" xfId="9525"/>
    <cellStyle name="Normal 3 2 4 2 4 2 2 4 2" xfId="23908"/>
    <cellStyle name="Normal 3 2 4 2 4 2 2 4 2 2" xfId="52643"/>
    <cellStyle name="Normal 3 2 4 2 4 2 2 4 3" xfId="38319"/>
    <cellStyle name="Normal 3 2 4 2 4 2 2 5" xfId="16745"/>
    <cellStyle name="Normal 3 2 4 2 4 2 2 5 2" xfId="45481"/>
    <cellStyle name="Normal 3 2 4 2 4 2 2 6" xfId="31157"/>
    <cellStyle name="Normal 3 2 4 2 4 2 3" xfId="3087"/>
    <cellStyle name="Normal 3 2 4 2 4 2 3 2" xfId="6747"/>
    <cellStyle name="Normal 3 2 4 2 4 2 3 2 2" xfId="14007"/>
    <cellStyle name="Normal 3 2 4 2 4 2 3 2 2 2" xfId="28385"/>
    <cellStyle name="Normal 3 2 4 2 4 2 3 2 2 2 2" xfId="57119"/>
    <cellStyle name="Normal 3 2 4 2 4 2 3 2 2 3" xfId="42795"/>
    <cellStyle name="Normal 3 2 4 2 4 2 3 2 3" xfId="21222"/>
    <cellStyle name="Normal 3 2 4 2 4 2 3 2 3 2" xfId="49957"/>
    <cellStyle name="Normal 3 2 4 2 4 2 3 2 4" xfId="35633"/>
    <cellStyle name="Normal 3 2 4 2 4 2 3 3" xfId="10420"/>
    <cellStyle name="Normal 3 2 4 2 4 2 3 3 2" xfId="24803"/>
    <cellStyle name="Normal 3 2 4 2 4 2 3 3 2 2" xfId="53538"/>
    <cellStyle name="Normal 3 2 4 2 4 2 3 3 3" xfId="39214"/>
    <cellStyle name="Normal 3 2 4 2 4 2 3 4" xfId="17640"/>
    <cellStyle name="Normal 3 2 4 2 4 2 3 4 2" xfId="46376"/>
    <cellStyle name="Normal 3 2 4 2 4 2 3 5" xfId="32052"/>
    <cellStyle name="Normal 3 2 4 2 4 2 4" xfId="4952"/>
    <cellStyle name="Normal 3 2 4 2 4 2 4 2" xfId="12217"/>
    <cellStyle name="Normal 3 2 4 2 4 2 4 2 2" xfId="26595"/>
    <cellStyle name="Normal 3 2 4 2 4 2 4 2 2 2" xfId="55329"/>
    <cellStyle name="Normal 3 2 4 2 4 2 4 2 3" xfId="41005"/>
    <cellStyle name="Normal 3 2 4 2 4 2 4 3" xfId="19432"/>
    <cellStyle name="Normal 3 2 4 2 4 2 4 3 2" xfId="48167"/>
    <cellStyle name="Normal 3 2 4 2 4 2 4 4" xfId="33843"/>
    <cellStyle name="Normal 3 2 4 2 4 2 5" xfId="8624"/>
    <cellStyle name="Normal 3 2 4 2 4 2 5 2" xfId="23013"/>
    <cellStyle name="Normal 3 2 4 2 4 2 5 2 2" xfId="51748"/>
    <cellStyle name="Normal 3 2 4 2 4 2 5 3" xfId="37424"/>
    <cellStyle name="Normal 3 2 4 2 4 2 6" xfId="15850"/>
    <cellStyle name="Normal 3 2 4 2 4 2 6 2" xfId="44586"/>
    <cellStyle name="Normal 3 2 4 2 4 2 7" xfId="30262"/>
    <cellStyle name="Normal 3 2 4 2 4 3" xfId="1744"/>
    <cellStyle name="Normal 3 2 4 2 4 3 2" xfId="3536"/>
    <cellStyle name="Normal 3 2 4 2 4 3 2 2" xfId="7195"/>
    <cellStyle name="Normal 3 2 4 2 4 3 2 2 2" xfId="14455"/>
    <cellStyle name="Normal 3 2 4 2 4 3 2 2 2 2" xfId="28833"/>
    <cellStyle name="Normal 3 2 4 2 4 3 2 2 2 2 2" xfId="57567"/>
    <cellStyle name="Normal 3 2 4 2 4 3 2 2 2 3" xfId="43243"/>
    <cellStyle name="Normal 3 2 4 2 4 3 2 2 3" xfId="21670"/>
    <cellStyle name="Normal 3 2 4 2 4 3 2 2 3 2" xfId="50405"/>
    <cellStyle name="Normal 3 2 4 2 4 3 2 2 4" xfId="36081"/>
    <cellStyle name="Normal 3 2 4 2 4 3 2 3" xfId="10868"/>
    <cellStyle name="Normal 3 2 4 2 4 3 2 3 2" xfId="25251"/>
    <cellStyle name="Normal 3 2 4 2 4 3 2 3 2 2" xfId="53986"/>
    <cellStyle name="Normal 3 2 4 2 4 3 2 3 3" xfId="39662"/>
    <cellStyle name="Normal 3 2 4 2 4 3 2 4" xfId="18088"/>
    <cellStyle name="Normal 3 2 4 2 4 3 2 4 2" xfId="46824"/>
    <cellStyle name="Normal 3 2 4 2 4 3 2 5" xfId="32500"/>
    <cellStyle name="Normal 3 2 4 2 4 3 3" xfId="5405"/>
    <cellStyle name="Normal 3 2 4 2 4 3 3 2" xfId="12665"/>
    <cellStyle name="Normal 3 2 4 2 4 3 3 2 2" xfId="27043"/>
    <cellStyle name="Normal 3 2 4 2 4 3 3 2 2 2" xfId="55777"/>
    <cellStyle name="Normal 3 2 4 2 4 3 3 2 3" xfId="41453"/>
    <cellStyle name="Normal 3 2 4 2 4 3 3 3" xfId="19880"/>
    <cellStyle name="Normal 3 2 4 2 4 3 3 3 2" xfId="48615"/>
    <cellStyle name="Normal 3 2 4 2 4 3 3 4" xfId="34291"/>
    <cellStyle name="Normal 3 2 4 2 4 3 4" xfId="9078"/>
    <cellStyle name="Normal 3 2 4 2 4 3 4 2" xfId="23461"/>
    <cellStyle name="Normal 3 2 4 2 4 3 4 2 2" xfId="52196"/>
    <cellStyle name="Normal 3 2 4 2 4 3 4 3" xfId="37872"/>
    <cellStyle name="Normal 3 2 4 2 4 3 5" xfId="16298"/>
    <cellStyle name="Normal 3 2 4 2 4 3 5 2" xfId="45034"/>
    <cellStyle name="Normal 3 2 4 2 4 3 6" xfId="30710"/>
    <cellStyle name="Normal 3 2 4 2 4 4" xfId="2640"/>
    <cellStyle name="Normal 3 2 4 2 4 4 2" xfId="6300"/>
    <cellStyle name="Normal 3 2 4 2 4 4 2 2" xfId="13560"/>
    <cellStyle name="Normal 3 2 4 2 4 4 2 2 2" xfId="27938"/>
    <cellStyle name="Normal 3 2 4 2 4 4 2 2 2 2" xfId="56672"/>
    <cellStyle name="Normal 3 2 4 2 4 4 2 2 3" xfId="42348"/>
    <cellStyle name="Normal 3 2 4 2 4 4 2 3" xfId="20775"/>
    <cellStyle name="Normal 3 2 4 2 4 4 2 3 2" xfId="49510"/>
    <cellStyle name="Normal 3 2 4 2 4 4 2 4" xfId="35186"/>
    <cellStyle name="Normal 3 2 4 2 4 4 3" xfId="9973"/>
    <cellStyle name="Normal 3 2 4 2 4 4 3 2" xfId="24356"/>
    <cellStyle name="Normal 3 2 4 2 4 4 3 2 2" xfId="53091"/>
    <cellStyle name="Normal 3 2 4 2 4 4 3 3" xfId="38767"/>
    <cellStyle name="Normal 3 2 4 2 4 4 4" xfId="17193"/>
    <cellStyle name="Normal 3 2 4 2 4 4 4 2" xfId="45929"/>
    <cellStyle name="Normal 3 2 4 2 4 4 5" xfId="31605"/>
    <cellStyle name="Normal 3 2 4 2 4 5" xfId="4504"/>
    <cellStyle name="Normal 3 2 4 2 4 5 2" xfId="11770"/>
    <cellStyle name="Normal 3 2 4 2 4 5 2 2" xfId="26148"/>
    <cellStyle name="Normal 3 2 4 2 4 5 2 2 2" xfId="54882"/>
    <cellStyle name="Normal 3 2 4 2 4 5 2 3" xfId="40558"/>
    <cellStyle name="Normal 3 2 4 2 4 5 3" xfId="18985"/>
    <cellStyle name="Normal 3 2 4 2 4 5 3 2" xfId="47720"/>
    <cellStyle name="Normal 3 2 4 2 4 5 4" xfId="33396"/>
    <cellStyle name="Normal 3 2 4 2 4 6" xfId="8177"/>
    <cellStyle name="Normal 3 2 4 2 4 6 2" xfId="22566"/>
    <cellStyle name="Normal 3 2 4 2 4 6 2 2" xfId="51301"/>
    <cellStyle name="Normal 3 2 4 2 4 6 3" xfId="36977"/>
    <cellStyle name="Normal 3 2 4 2 4 7" xfId="15403"/>
    <cellStyle name="Normal 3 2 4 2 4 7 2" xfId="44139"/>
    <cellStyle name="Normal 3 2 4 2 4 8" xfId="29815"/>
    <cellStyle name="Normal 3 2 4 2 5" xfId="984"/>
    <cellStyle name="Normal 3 2 4 2 5 2" xfId="1967"/>
    <cellStyle name="Normal 3 2 4 2 5 2 2" xfId="3759"/>
    <cellStyle name="Normal 3 2 4 2 5 2 2 2" xfId="7418"/>
    <cellStyle name="Normal 3 2 4 2 5 2 2 2 2" xfId="14678"/>
    <cellStyle name="Normal 3 2 4 2 5 2 2 2 2 2" xfId="29056"/>
    <cellStyle name="Normal 3 2 4 2 5 2 2 2 2 2 2" xfId="57790"/>
    <cellStyle name="Normal 3 2 4 2 5 2 2 2 2 3" xfId="43466"/>
    <cellStyle name="Normal 3 2 4 2 5 2 2 2 3" xfId="21893"/>
    <cellStyle name="Normal 3 2 4 2 5 2 2 2 3 2" xfId="50628"/>
    <cellStyle name="Normal 3 2 4 2 5 2 2 2 4" xfId="36304"/>
    <cellStyle name="Normal 3 2 4 2 5 2 2 3" xfId="11091"/>
    <cellStyle name="Normal 3 2 4 2 5 2 2 3 2" xfId="25474"/>
    <cellStyle name="Normal 3 2 4 2 5 2 2 3 2 2" xfId="54209"/>
    <cellStyle name="Normal 3 2 4 2 5 2 2 3 3" xfId="39885"/>
    <cellStyle name="Normal 3 2 4 2 5 2 2 4" xfId="18311"/>
    <cellStyle name="Normal 3 2 4 2 5 2 2 4 2" xfId="47047"/>
    <cellStyle name="Normal 3 2 4 2 5 2 2 5" xfId="32723"/>
    <cellStyle name="Normal 3 2 4 2 5 2 3" xfId="5628"/>
    <cellStyle name="Normal 3 2 4 2 5 2 3 2" xfId="12888"/>
    <cellStyle name="Normal 3 2 4 2 5 2 3 2 2" xfId="27266"/>
    <cellStyle name="Normal 3 2 4 2 5 2 3 2 2 2" xfId="56000"/>
    <cellStyle name="Normal 3 2 4 2 5 2 3 2 3" xfId="41676"/>
    <cellStyle name="Normal 3 2 4 2 5 2 3 3" xfId="20103"/>
    <cellStyle name="Normal 3 2 4 2 5 2 3 3 2" xfId="48838"/>
    <cellStyle name="Normal 3 2 4 2 5 2 3 4" xfId="34514"/>
    <cellStyle name="Normal 3 2 4 2 5 2 4" xfId="9301"/>
    <cellStyle name="Normal 3 2 4 2 5 2 4 2" xfId="23684"/>
    <cellStyle name="Normal 3 2 4 2 5 2 4 2 2" xfId="52419"/>
    <cellStyle name="Normal 3 2 4 2 5 2 4 3" xfId="38095"/>
    <cellStyle name="Normal 3 2 4 2 5 2 5" xfId="16521"/>
    <cellStyle name="Normal 3 2 4 2 5 2 5 2" xfId="45257"/>
    <cellStyle name="Normal 3 2 4 2 5 2 6" xfId="30933"/>
    <cellStyle name="Normal 3 2 4 2 5 3" xfId="2863"/>
    <cellStyle name="Normal 3 2 4 2 5 3 2" xfId="6523"/>
    <cellStyle name="Normal 3 2 4 2 5 3 2 2" xfId="13783"/>
    <cellStyle name="Normal 3 2 4 2 5 3 2 2 2" xfId="28161"/>
    <cellStyle name="Normal 3 2 4 2 5 3 2 2 2 2" xfId="56895"/>
    <cellStyle name="Normal 3 2 4 2 5 3 2 2 3" xfId="42571"/>
    <cellStyle name="Normal 3 2 4 2 5 3 2 3" xfId="20998"/>
    <cellStyle name="Normal 3 2 4 2 5 3 2 3 2" xfId="49733"/>
    <cellStyle name="Normal 3 2 4 2 5 3 2 4" xfId="35409"/>
    <cellStyle name="Normal 3 2 4 2 5 3 3" xfId="10196"/>
    <cellStyle name="Normal 3 2 4 2 5 3 3 2" xfId="24579"/>
    <cellStyle name="Normal 3 2 4 2 5 3 3 2 2" xfId="53314"/>
    <cellStyle name="Normal 3 2 4 2 5 3 3 3" xfId="38990"/>
    <cellStyle name="Normal 3 2 4 2 5 3 4" xfId="17416"/>
    <cellStyle name="Normal 3 2 4 2 5 3 4 2" xfId="46152"/>
    <cellStyle name="Normal 3 2 4 2 5 3 5" xfId="31828"/>
    <cellStyle name="Normal 3 2 4 2 5 4" xfId="4728"/>
    <cellStyle name="Normal 3 2 4 2 5 4 2" xfId="11993"/>
    <cellStyle name="Normal 3 2 4 2 5 4 2 2" xfId="26371"/>
    <cellStyle name="Normal 3 2 4 2 5 4 2 2 2" xfId="55105"/>
    <cellStyle name="Normal 3 2 4 2 5 4 2 3" xfId="40781"/>
    <cellStyle name="Normal 3 2 4 2 5 4 3" xfId="19208"/>
    <cellStyle name="Normal 3 2 4 2 5 4 3 2" xfId="47943"/>
    <cellStyle name="Normal 3 2 4 2 5 4 4" xfId="33619"/>
    <cellStyle name="Normal 3 2 4 2 5 5" xfId="8400"/>
    <cellStyle name="Normal 3 2 4 2 5 5 2" xfId="22789"/>
    <cellStyle name="Normal 3 2 4 2 5 5 2 2" xfId="51524"/>
    <cellStyle name="Normal 3 2 4 2 5 5 3" xfId="37200"/>
    <cellStyle name="Normal 3 2 4 2 5 6" xfId="15626"/>
    <cellStyle name="Normal 3 2 4 2 5 6 2" xfId="44362"/>
    <cellStyle name="Normal 3 2 4 2 5 7" xfId="30038"/>
    <cellStyle name="Normal 3 2 4 2 6" xfId="1503"/>
    <cellStyle name="Normal 3 2 4 2 6 2" xfId="3312"/>
    <cellStyle name="Normal 3 2 4 2 6 2 2" xfId="6971"/>
    <cellStyle name="Normal 3 2 4 2 6 2 2 2" xfId="14231"/>
    <cellStyle name="Normal 3 2 4 2 6 2 2 2 2" xfId="28609"/>
    <cellStyle name="Normal 3 2 4 2 6 2 2 2 2 2" xfId="57343"/>
    <cellStyle name="Normal 3 2 4 2 6 2 2 2 3" xfId="43019"/>
    <cellStyle name="Normal 3 2 4 2 6 2 2 3" xfId="21446"/>
    <cellStyle name="Normal 3 2 4 2 6 2 2 3 2" xfId="50181"/>
    <cellStyle name="Normal 3 2 4 2 6 2 2 4" xfId="35857"/>
    <cellStyle name="Normal 3 2 4 2 6 2 3" xfId="10644"/>
    <cellStyle name="Normal 3 2 4 2 6 2 3 2" xfId="25027"/>
    <cellStyle name="Normal 3 2 4 2 6 2 3 2 2" xfId="53762"/>
    <cellStyle name="Normal 3 2 4 2 6 2 3 3" xfId="39438"/>
    <cellStyle name="Normal 3 2 4 2 6 2 4" xfId="17864"/>
    <cellStyle name="Normal 3 2 4 2 6 2 4 2" xfId="46600"/>
    <cellStyle name="Normal 3 2 4 2 6 2 5" xfId="32276"/>
    <cellStyle name="Normal 3 2 4 2 6 3" xfId="5180"/>
    <cellStyle name="Normal 3 2 4 2 6 3 2" xfId="12441"/>
    <cellStyle name="Normal 3 2 4 2 6 3 2 2" xfId="26819"/>
    <cellStyle name="Normal 3 2 4 2 6 3 2 2 2" xfId="55553"/>
    <cellStyle name="Normal 3 2 4 2 6 3 2 3" xfId="41229"/>
    <cellStyle name="Normal 3 2 4 2 6 3 3" xfId="19656"/>
    <cellStyle name="Normal 3 2 4 2 6 3 3 2" xfId="48391"/>
    <cellStyle name="Normal 3 2 4 2 6 3 4" xfId="34067"/>
    <cellStyle name="Normal 3 2 4 2 6 4" xfId="8854"/>
    <cellStyle name="Normal 3 2 4 2 6 4 2" xfId="23237"/>
    <cellStyle name="Normal 3 2 4 2 6 4 2 2" xfId="51972"/>
    <cellStyle name="Normal 3 2 4 2 6 4 3" xfId="37648"/>
    <cellStyle name="Normal 3 2 4 2 6 5" xfId="16074"/>
    <cellStyle name="Normal 3 2 4 2 6 5 2" xfId="44810"/>
    <cellStyle name="Normal 3 2 4 2 6 6" xfId="30486"/>
    <cellStyle name="Normal 3 2 4 2 7" xfId="2416"/>
    <cellStyle name="Normal 3 2 4 2 7 2" xfId="6076"/>
    <cellStyle name="Normal 3 2 4 2 7 2 2" xfId="13336"/>
    <cellStyle name="Normal 3 2 4 2 7 2 2 2" xfId="27714"/>
    <cellStyle name="Normal 3 2 4 2 7 2 2 2 2" xfId="56448"/>
    <cellStyle name="Normal 3 2 4 2 7 2 2 3" xfId="42124"/>
    <cellStyle name="Normal 3 2 4 2 7 2 3" xfId="20551"/>
    <cellStyle name="Normal 3 2 4 2 7 2 3 2" xfId="49286"/>
    <cellStyle name="Normal 3 2 4 2 7 2 4" xfId="34962"/>
    <cellStyle name="Normal 3 2 4 2 7 3" xfId="9749"/>
    <cellStyle name="Normal 3 2 4 2 7 3 2" xfId="24132"/>
    <cellStyle name="Normal 3 2 4 2 7 3 2 2" xfId="52867"/>
    <cellStyle name="Normal 3 2 4 2 7 3 3" xfId="38543"/>
    <cellStyle name="Normal 3 2 4 2 7 4" xfId="16969"/>
    <cellStyle name="Normal 3 2 4 2 7 4 2" xfId="45705"/>
    <cellStyle name="Normal 3 2 4 2 7 5" xfId="31381"/>
    <cellStyle name="Normal 3 2 4 2 8" xfId="4273"/>
    <cellStyle name="Normal 3 2 4 2 8 2" xfId="11545"/>
    <cellStyle name="Normal 3 2 4 2 8 2 2" xfId="25924"/>
    <cellStyle name="Normal 3 2 4 2 8 2 2 2" xfId="54658"/>
    <cellStyle name="Normal 3 2 4 2 8 2 3" xfId="40334"/>
    <cellStyle name="Normal 3 2 4 2 8 3" xfId="18761"/>
    <cellStyle name="Normal 3 2 4 2 8 3 2" xfId="47496"/>
    <cellStyle name="Normal 3 2 4 2 8 4" xfId="33172"/>
    <cellStyle name="Normal 3 2 4 2 9" xfId="7941"/>
    <cellStyle name="Normal 3 2 4 2 9 2" xfId="22342"/>
    <cellStyle name="Normal 3 2 4 2 9 2 2" xfId="51077"/>
    <cellStyle name="Normal 3 2 4 2 9 3" xfId="36753"/>
    <cellStyle name="Normal 3 2 4 3" xfId="429"/>
    <cellStyle name="Normal 3 2 4 3 10" xfId="29619"/>
    <cellStyle name="Normal 3 2 4 3 2" xfId="629"/>
    <cellStyle name="Normal 3 2 4 3 2 2" xfId="901"/>
    <cellStyle name="Normal 3 2 4 3 2 2 2" xfId="1348"/>
    <cellStyle name="Normal 3 2 4 3 2 2 2 2" xfId="2331"/>
    <cellStyle name="Normal 3 2 4 3 2 2 2 2 2" xfId="4123"/>
    <cellStyle name="Normal 3 2 4 3 2 2 2 2 2 2" xfId="7782"/>
    <cellStyle name="Normal 3 2 4 3 2 2 2 2 2 2 2" xfId="15042"/>
    <cellStyle name="Normal 3 2 4 3 2 2 2 2 2 2 2 2" xfId="29420"/>
    <cellStyle name="Normal 3 2 4 3 2 2 2 2 2 2 2 2 2" xfId="58154"/>
    <cellStyle name="Normal 3 2 4 3 2 2 2 2 2 2 2 3" xfId="43830"/>
    <cellStyle name="Normal 3 2 4 3 2 2 2 2 2 2 3" xfId="22257"/>
    <cellStyle name="Normal 3 2 4 3 2 2 2 2 2 2 3 2" xfId="50992"/>
    <cellStyle name="Normal 3 2 4 3 2 2 2 2 2 2 4" xfId="36668"/>
    <cellStyle name="Normal 3 2 4 3 2 2 2 2 2 3" xfId="11455"/>
    <cellStyle name="Normal 3 2 4 3 2 2 2 2 2 3 2" xfId="25838"/>
    <cellStyle name="Normal 3 2 4 3 2 2 2 2 2 3 2 2" xfId="54573"/>
    <cellStyle name="Normal 3 2 4 3 2 2 2 2 2 3 3" xfId="40249"/>
    <cellStyle name="Normal 3 2 4 3 2 2 2 2 2 4" xfId="18675"/>
    <cellStyle name="Normal 3 2 4 3 2 2 2 2 2 4 2" xfId="47411"/>
    <cellStyle name="Normal 3 2 4 3 2 2 2 2 2 5" xfId="33087"/>
    <cellStyle name="Normal 3 2 4 3 2 2 2 2 3" xfId="5992"/>
    <cellStyle name="Normal 3 2 4 3 2 2 2 2 3 2" xfId="13252"/>
    <cellStyle name="Normal 3 2 4 3 2 2 2 2 3 2 2" xfId="27630"/>
    <cellStyle name="Normal 3 2 4 3 2 2 2 2 3 2 2 2" xfId="56364"/>
    <cellStyle name="Normal 3 2 4 3 2 2 2 2 3 2 3" xfId="42040"/>
    <cellStyle name="Normal 3 2 4 3 2 2 2 2 3 3" xfId="20467"/>
    <cellStyle name="Normal 3 2 4 3 2 2 2 2 3 3 2" xfId="49202"/>
    <cellStyle name="Normal 3 2 4 3 2 2 2 2 3 4" xfId="34878"/>
    <cellStyle name="Normal 3 2 4 3 2 2 2 2 4" xfId="9665"/>
    <cellStyle name="Normal 3 2 4 3 2 2 2 2 4 2" xfId="24048"/>
    <cellStyle name="Normal 3 2 4 3 2 2 2 2 4 2 2" xfId="52783"/>
    <cellStyle name="Normal 3 2 4 3 2 2 2 2 4 3" xfId="38459"/>
    <cellStyle name="Normal 3 2 4 3 2 2 2 2 5" xfId="16885"/>
    <cellStyle name="Normal 3 2 4 3 2 2 2 2 5 2" xfId="45621"/>
    <cellStyle name="Normal 3 2 4 3 2 2 2 2 6" xfId="31297"/>
    <cellStyle name="Normal 3 2 4 3 2 2 2 3" xfId="3227"/>
    <cellStyle name="Normal 3 2 4 3 2 2 2 3 2" xfId="6887"/>
    <cellStyle name="Normal 3 2 4 3 2 2 2 3 2 2" xfId="14147"/>
    <cellStyle name="Normal 3 2 4 3 2 2 2 3 2 2 2" xfId="28525"/>
    <cellStyle name="Normal 3 2 4 3 2 2 2 3 2 2 2 2" xfId="57259"/>
    <cellStyle name="Normal 3 2 4 3 2 2 2 3 2 2 3" xfId="42935"/>
    <cellStyle name="Normal 3 2 4 3 2 2 2 3 2 3" xfId="21362"/>
    <cellStyle name="Normal 3 2 4 3 2 2 2 3 2 3 2" xfId="50097"/>
    <cellStyle name="Normal 3 2 4 3 2 2 2 3 2 4" xfId="35773"/>
    <cellStyle name="Normal 3 2 4 3 2 2 2 3 3" xfId="10560"/>
    <cellStyle name="Normal 3 2 4 3 2 2 2 3 3 2" xfId="24943"/>
    <cellStyle name="Normal 3 2 4 3 2 2 2 3 3 2 2" xfId="53678"/>
    <cellStyle name="Normal 3 2 4 3 2 2 2 3 3 3" xfId="39354"/>
    <cellStyle name="Normal 3 2 4 3 2 2 2 3 4" xfId="17780"/>
    <cellStyle name="Normal 3 2 4 3 2 2 2 3 4 2" xfId="46516"/>
    <cellStyle name="Normal 3 2 4 3 2 2 2 3 5" xfId="32192"/>
    <cellStyle name="Normal 3 2 4 3 2 2 2 4" xfId="5092"/>
    <cellStyle name="Normal 3 2 4 3 2 2 2 4 2" xfId="12357"/>
    <cellStyle name="Normal 3 2 4 3 2 2 2 4 2 2" xfId="26735"/>
    <cellStyle name="Normal 3 2 4 3 2 2 2 4 2 2 2" xfId="55469"/>
    <cellStyle name="Normal 3 2 4 3 2 2 2 4 2 3" xfId="41145"/>
    <cellStyle name="Normal 3 2 4 3 2 2 2 4 3" xfId="19572"/>
    <cellStyle name="Normal 3 2 4 3 2 2 2 4 3 2" xfId="48307"/>
    <cellStyle name="Normal 3 2 4 3 2 2 2 4 4" xfId="33983"/>
    <cellStyle name="Normal 3 2 4 3 2 2 2 5" xfId="8764"/>
    <cellStyle name="Normal 3 2 4 3 2 2 2 5 2" xfId="23153"/>
    <cellStyle name="Normal 3 2 4 3 2 2 2 5 2 2" xfId="51888"/>
    <cellStyle name="Normal 3 2 4 3 2 2 2 5 3" xfId="37564"/>
    <cellStyle name="Normal 3 2 4 3 2 2 2 6" xfId="15990"/>
    <cellStyle name="Normal 3 2 4 3 2 2 2 6 2" xfId="44726"/>
    <cellStyle name="Normal 3 2 4 3 2 2 2 7" xfId="30402"/>
    <cellStyle name="Normal 3 2 4 3 2 2 3" xfId="1884"/>
    <cellStyle name="Normal 3 2 4 3 2 2 3 2" xfId="3676"/>
    <cellStyle name="Normal 3 2 4 3 2 2 3 2 2" xfId="7335"/>
    <cellStyle name="Normal 3 2 4 3 2 2 3 2 2 2" xfId="14595"/>
    <cellStyle name="Normal 3 2 4 3 2 2 3 2 2 2 2" xfId="28973"/>
    <cellStyle name="Normal 3 2 4 3 2 2 3 2 2 2 2 2" xfId="57707"/>
    <cellStyle name="Normal 3 2 4 3 2 2 3 2 2 2 3" xfId="43383"/>
    <cellStyle name="Normal 3 2 4 3 2 2 3 2 2 3" xfId="21810"/>
    <cellStyle name="Normal 3 2 4 3 2 2 3 2 2 3 2" xfId="50545"/>
    <cellStyle name="Normal 3 2 4 3 2 2 3 2 2 4" xfId="36221"/>
    <cellStyle name="Normal 3 2 4 3 2 2 3 2 3" xfId="11008"/>
    <cellStyle name="Normal 3 2 4 3 2 2 3 2 3 2" xfId="25391"/>
    <cellStyle name="Normal 3 2 4 3 2 2 3 2 3 2 2" xfId="54126"/>
    <cellStyle name="Normal 3 2 4 3 2 2 3 2 3 3" xfId="39802"/>
    <cellStyle name="Normal 3 2 4 3 2 2 3 2 4" xfId="18228"/>
    <cellStyle name="Normal 3 2 4 3 2 2 3 2 4 2" xfId="46964"/>
    <cellStyle name="Normal 3 2 4 3 2 2 3 2 5" xfId="32640"/>
    <cellStyle name="Normal 3 2 4 3 2 2 3 3" xfId="5545"/>
    <cellStyle name="Normal 3 2 4 3 2 2 3 3 2" xfId="12805"/>
    <cellStyle name="Normal 3 2 4 3 2 2 3 3 2 2" xfId="27183"/>
    <cellStyle name="Normal 3 2 4 3 2 2 3 3 2 2 2" xfId="55917"/>
    <cellStyle name="Normal 3 2 4 3 2 2 3 3 2 3" xfId="41593"/>
    <cellStyle name="Normal 3 2 4 3 2 2 3 3 3" xfId="20020"/>
    <cellStyle name="Normal 3 2 4 3 2 2 3 3 3 2" xfId="48755"/>
    <cellStyle name="Normal 3 2 4 3 2 2 3 3 4" xfId="34431"/>
    <cellStyle name="Normal 3 2 4 3 2 2 3 4" xfId="9218"/>
    <cellStyle name="Normal 3 2 4 3 2 2 3 4 2" xfId="23601"/>
    <cellStyle name="Normal 3 2 4 3 2 2 3 4 2 2" xfId="52336"/>
    <cellStyle name="Normal 3 2 4 3 2 2 3 4 3" xfId="38012"/>
    <cellStyle name="Normal 3 2 4 3 2 2 3 5" xfId="16438"/>
    <cellStyle name="Normal 3 2 4 3 2 2 3 5 2" xfId="45174"/>
    <cellStyle name="Normal 3 2 4 3 2 2 3 6" xfId="30850"/>
    <cellStyle name="Normal 3 2 4 3 2 2 4" xfId="2780"/>
    <cellStyle name="Normal 3 2 4 3 2 2 4 2" xfId="6440"/>
    <cellStyle name="Normal 3 2 4 3 2 2 4 2 2" xfId="13700"/>
    <cellStyle name="Normal 3 2 4 3 2 2 4 2 2 2" xfId="28078"/>
    <cellStyle name="Normal 3 2 4 3 2 2 4 2 2 2 2" xfId="56812"/>
    <cellStyle name="Normal 3 2 4 3 2 2 4 2 2 3" xfId="42488"/>
    <cellStyle name="Normal 3 2 4 3 2 2 4 2 3" xfId="20915"/>
    <cellStyle name="Normal 3 2 4 3 2 2 4 2 3 2" xfId="49650"/>
    <cellStyle name="Normal 3 2 4 3 2 2 4 2 4" xfId="35326"/>
    <cellStyle name="Normal 3 2 4 3 2 2 4 3" xfId="10113"/>
    <cellStyle name="Normal 3 2 4 3 2 2 4 3 2" xfId="24496"/>
    <cellStyle name="Normal 3 2 4 3 2 2 4 3 2 2" xfId="53231"/>
    <cellStyle name="Normal 3 2 4 3 2 2 4 3 3" xfId="38907"/>
    <cellStyle name="Normal 3 2 4 3 2 2 4 4" xfId="17333"/>
    <cellStyle name="Normal 3 2 4 3 2 2 4 4 2" xfId="46069"/>
    <cellStyle name="Normal 3 2 4 3 2 2 4 5" xfId="31745"/>
    <cellStyle name="Normal 3 2 4 3 2 2 5" xfId="4645"/>
    <cellStyle name="Normal 3 2 4 3 2 2 5 2" xfId="11910"/>
    <cellStyle name="Normal 3 2 4 3 2 2 5 2 2" xfId="26288"/>
    <cellStyle name="Normal 3 2 4 3 2 2 5 2 2 2" xfId="55022"/>
    <cellStyle name="Normal 3 2 4 3 2 2 5 2 3" xfId="40698"/>
    <cellStyle name="Normal 3 2 4 3 2 2 5 3" xfId="19125"/>
    <cellStyle name="Normal 3 2 4 3 2 2 5 3 2" xfId="47860"/>
    <cellStyle name="Normal 3 2 4 3 2 2 5 4" xfId="33536"/>
    <cellStyle name="Normal 3 2 4 3 2 2 6" xfId="8317"/>
    <cellStyle name="Normal 3 2 4 3 2 2 6 2" xfId="22706"/>
    <cellStyle name="Normal 3 2 4 3 2 2 6 2 2" xfId="51441"/>
    <cellStyle name="Normal 3 2 4 3 2 2 6 3" xfId="37117"/>
    <cellStyle name="Normal 3 2 4 3 2 2 7" xfId="15543"/>
    <cellStyle name="Normal 3 2 4 3 2 2 7 2" xfId="44279"/>
    <cellStyle name="Normal 3 2 4 3 2 2 8" xfId="29955"/>
    <cellStyle name="Normal 3 2 4 3 2 3" xfId="1124"/>
    <cellStyle name="Normal 3 2 4 3 2 3 2" xfId="2107"/>
    <cellStyle name="Normal 3 2 4 3 2 3 2 2" xfId="3899"/>
    <cellStyle name="Normal 3 2 4 3 2 3 2 2 2" xfId="7558"/>
    <cellStyle name="Normal 3 2 4 3 2 3 2 2 2 2" xfId="14818"/>
    <cellStyle name="Normal 3 2 4 3 2 3 2 2 2 2 2" xfId="29196"/>
    <cellStyle name="Normal 3 2 4 3 2 3 2 2 2 2 2 2" xfId="57930"/>
    <cellStyle name="Normal 3 2 4 3 2 3 2 2 2 2 3" xfId="43606"/>
    <cellStyle name="Normal 3 2 4 3 2 3 2 2 2 3" xfId="22033"/>
    <cellStyle name="Normal 3 2 4 3 2 3 2 2 2 3 2" xfId="50768"/>
    <cellStyle name="Normal 3 2 4 3 2 3 2 2 2 4" xfId="36444"/>
    <cellStyle name="Normal 3 2 4 3 2 3 2 2 3" xfId="11231"/>
    <cellStyle name="Normal 3 2 4 3 2 3 2 2 3 2" xfId="25614"/>
    <cellStyle name="Normal 3 2 4 3 2 3 2 2 3 2 2" xfId="54349"/>
    <cellStyle name="Normal 3 2 4 3 2 3 2 2 3 3" xfId="40025"/>
    <cellStyle name="Normal 3 2 4 3 2 3 2 2 4" xfId="18451"/>
    <cellStyle name="Normal 3 2 4 3 2 3 2 2 4 2" xfId="47187"/>
    <cellStyle name="Normal 3 2 4 3 2 3 2 2 5" xfId="32863"/>
    <cellStyle name="Normal 3 2 4 3 2 3 2 3" xfId="5768"/>
    <cellStyle name="Normal 3 2 4 3 2 3 2 3 2" xfId="13028"/>
    <cellStyle name="Normal 3 2 4 3 2 3 2 3 2 2" xfId="27406"/>
    <cellStyle name="Normal 3 2 4 3 2 3 2 3 2 2 2" xfId="56140"/>
    <cellStyle name="Normal 3 2 4 3 2 3 2 3 2 3" xfId="41816"/>
    <cellStyle name="Normal 3 2 4 3 2 3 2 3 3" xfId="20243"/>
    <cellStyle name="Normal 3 2 4 3 2 3 2 3 3 2" xfId="48978"/>
    <cellStyle name="Normal 3 2 4 3 2 3 2 3 4" xfId="34654"/>
    <cellStyle name="Normal 3 2 4 3 2 3 2 4" xfId="9441"/>
    <cellStyle name="Normal 3 2 4 3 2 3 2 4 2" xfId="23824"/>
    <cellStyle name="Normal 3 2 4 3 2 3 2 4 2 2" xfId="52559"/>
    <cellStyle name="Normal 3 2 4 3 2 3 2 4 3" xfId="38235"/>
    <cellStyle name="Normal 3 2 4 3 2 3 2 5" xfId="16661"/>
    <cellStyle name="Normal 3 2 4 3 2 3 2 5 2" xfId="45397"/>
    <cellStyle name="Normal 3 2 4 3 2 3 2 6" xfId="31073"/>
    <cellStyle name="Normal 3 2 4 3 2 3 3" xfId="3003"/>
    <cellStyle name="Normal 3 2 4 3 2 3 3 2" xfId="6663"/>
    <cellStyle name="Normal 3 2 4 3 2 3 3 2 2" xfId="13923"/>
    <cellStyle name="Normal 3 2 4 3 2 3 3 2 2 2" xfId="28301"/>
    <cellStyle name="Normal 3 2 4 3 2 3 3 2 2 2 2" xfId="57035"/>
    <cellStyle name="Normal 3 2 4 3 2 3 3 2 2 3" xfId="42711"/>
    <cellStyle name="Normal 3 2 4 3 2 3 3 2 3" xfId="21138"/>
    <cellStyle name="Normal 3 2 4 3 2 3 3 2 3 2" xfId="49873"/>
    <cellStyle name="Normal 3 2 4 3 2 3 3 2 4" xfId="35549"/>
    <cellStyle name="Normal 3 2 4 3 2 3 3 3" xfId="10336"/>
    <cellStyle name="Normal 3 2 4 3 2 3 3 3 2" xfId="24719"/>
    <cellStyle name="Normal 3 2 4 3 2 3 3 3 2 2" xfId="53454"/>
    <cellStyle name="Normal 3 2 4 3 2 3 3 3 3" xfId="39130"/>
    <cellStyle name="Normal 3 2 4 3 2 3 3 4" xfId="17556"/>
    <cellStyle name="Normal 3 2 4 3 2 3 3 4 2" xfId="46292"/>
    <cellStyle name="Normal 3 2 4 3 2 3 3 5" xfId="31968"/>
    <cellStyle name="Normal 3 2 4 3 2 3 4" xfId="4868"/>
    <cellStyle name="Normal 3 2 4 3 2 3 4 2" xfId="12133"/>
    <cellStyle name="Normal 3 2 4 3 2 3 4 2 2" xfId="26511"/>
    <cellStyle name="Normal 3 2 4 3 2 3 4 2 2 2" xfId="55245"/>
    <cellStyle name="Normal 3 2 4 3 2 3 4 2 3" xfId="40921"/>
    <cellStyle name="Normal 3 2 4 3 2 3 4 3" xfId="19348"/>
    <cellStyle name="Normal 3 2 4 3 2 3 4 3 2" xfId="48083"/>
    <cellStyle name="Normal 3 2 4 3 2 3 4 4" xfId="33759"/>
    <cellStyle name="Normal 3 2 4 3 2 3 5" xfId="8540"/>
    <cellStyle name="Normal 3 2 4 3 2 3 5 2" xfId="22929"/>
    <cellStyle name="Normal 3 2 4 3 2 3 5 2 2" xfId="51664"/>
    <cellStyle name="Normal 3 2 4 3 2 3 5 3" xfId="37340"/>
    <cellStyle name="Normal 3 2 4 3 2 3 6" xfId="15766"/>
    <cellStyle name="Normal 3 2 4 3 2 3 6 2" xfId="44502"/>
    <cellStyle name="Normal 3 2 4 3 2 3 7" xfId="30178"/>
    <cellStyle name="Normal 3 2 4 3 2 4" xfId="1656"/>
    <cellStyle name="Normal 3 2 4 3 2 4 2" xfId="3452"/>
    <cellStyle name="Normal 3 2 4 3 2 4 2 2" xfId="7111"/>
    <cellStyle name="Normal 3 2 4 3 2 4 2 2 2" xfId="14371"/>
    <cellStyle name="Normal 3 2 4 3 2 4 2 2 2 2" xfId="28749"/>
    <cellStyle name="Normal 3 2 4 3 2 4 2 2 2 2 2" xfId="57483"/>
    <cellStyle name="Normal 3 2 4 3 2 4 2 2 2 3" xfId="43159"/>
    <cellStyle name="Normal 3 2 4 3 2 4 2 2 3" xfId="21586"/>
    <cellStyle name="Normal 3 2 4 3 2 4 2 2 3 2" xfId="50321"/>
    <cellStyle name="Normal 3 2 4 3 2 4 2 2 4" xfId="35997"/>
    <cellStyle name="Normal 3 2 4 3 2 4 2 3" xfId="10784"/>
    <cellStyle name="Normal 3 2 4 3 2 4 2 3 2" xfId="25167"/>
    <cellStyle name="Normal 3 2 4 3 2 4 2 3 2 2" xfId="53902"/>
    <cellStyle name="Normal 3 2 4 3 2 4 2 3 3" xfId="39578"/>
    <cellStyle name="Normal 3 2 4 3 2 4 2 4" xfId="18004"/>
    <cellStyle name="Normal 3 2 4 3 2 4 2 4 2" xfId="46740"/>
    <cellStyle name="Normal 3 2 4 3 2 4 2 5" xfId="32416"/>
    <cellStyle name="Normal 3 2 4 3 2 4 3" xfId="5321"/>
    <cellStyle name="Normal 3 2 4 3 2 4 3 2" xfId="12581"/>
    <cellStyle name="Normal 3 2 4 3 2 4 3 2 2" xfId="26959"/>
    <cellStyle name="Normal 3 2 4 3 2 4 3 2 2 2" xfId="55693"/>
    <cellStyle name="Normal 3 2 4 3 2 4 3 2 3" xfId="41369"/>
    <cellStyle name="Normal 3 2 4 3 2 4 3 3" xfId="19796"/>
    <cellStyle name="Normal 3 2 4 3 2 4 3 3 2" xfId="48531"/>
    <cellStyle name="Normal 3 2 4 3 2 4 3 4" xfId="34207"/>
    <cellStyle name="Normal 3 2 4 3 2 4 4" xfId="8994"/>
    <cellStyle name="Normal 3 2 4 3 2 4 4 2" xfId="23377"/>
    <cellStyle name="Normal 3 2 4 3 2 4 4 2 2" xfId="52112"/>
    <cellStyle name="Normal 3 2 4 3 2 4 4 3" xfId="37788"/>
    <cellStyle name="Normal 3 2 4 3 2 4 5" xfId="16214"/>
    <cellStyle name="Normal 3 2 4 3 2 4 5 2" xfId="44950"/>
    <cellStyle name="Normal 3 2 4 3 2 4 6" xfId="30626"/>
    <cellStyle name="Normal 3 2 4 3 2 5" xfId="2556"/>
    <cellStyle name="Normal 3 2 4 3 2 5 2" xfId="6216"/>
    <cellStyle name="Normal 3 2 4 3 2 5 2 2" xfId="13476"/>
    <cellStyle name="Normal 3 2 4 3 2 5 2 2 2" xfId="27854"/>
    <cellStyle name="Normal 3 2 4 3 2 5 2 2 2 2" xfId="56588"/>
    <cellStyle name="Normal 3 2 4 3 2 5 2 2 3" xfId="42264"/>
    <cellStyle name="Normal 3 2 4 3 2 5 2 3" xfId="20691"/>
    <cellStyle name="Normal 3 2 4 3 2 5 2 3 2" xfId="49426"/>
    <cellStyle name="Normal 3 2 4 3 2 5 2 4" xfId="35102"/>
    <cellStyle name="Normal 3 2 4 3 2 5 3" xfId="9889"/>
    <cellStyle name="Normal 3 2 4 3 2 5 3 2" xfId="24272"/>
    <cellStyle name="Normal 3 2 4 3 2 5 3 2 2" xfId="53007"/>
    <cellStyle name="Normal 3 2 4 3 2 5 3 3" xfId="38683"/>
    <cellStyle name="Normal 3 2 4 3 2 5 4" xfId="17109"/>
    <cellStyle name="Normal 3 2 4 3 2 5 4 2" xfId="45845"/>
    <cellStyle name="Normal 3 2 4 3 2 5 5" xfId="31521"/>
    <cellStyle name="Normal 3 2 4 3 2 6" xfId="4419"/>
    <cellStyle name="Normal 3 2 4 3 2 6 2" xfId="11686"/>
    <cellStyle name="Normal 3 2 4 3 2 6 2 2" xfId="26064"/>
    <cellStyle name="Normal 3 2 4 3 2 6 2 2 2" xfId="54798"/>
    <cellStyle name="Normal 3 2 4 3 2 6 2 3" xfId="40474"/>
    <cellStyle name="Normal 3 2 4 3 2 6 3" xfId="18901"/>
    <cellStyle name="Normal 3 2 4 3 2 6 3 2" xfId="47636"/>
    <cellStyle name="Normal 3 2 4 3 2 6 4" xfId="33312"/>
    <cellStyle name="Normal 3 2 4 3 2 7" xfId="8090"/>
    <cellStyle name="Normal 3 2 4 3 2 7 2" xfId="22482"/>
    <cellStyle name="Normal 3 2 4 3 2 7 2 2" xfId="51217"/>
    <cellStyle name="Normal 3 2 4 3 2 7 3" xfId="36893"/>
    <cellStyle name="Normal 3 2 4 3 2 8" xfId="15319"/>
    <cellStyle name="Normal 3 2 4 3 2 8 2" xfId="44055"/>
    <cellStyle name="Normal 3 2 4 3 2 9" xfId="29731"/>
    <cellStyle name="Normal 3 2 4 3 3" xfId="787"/>
    <cellStyle name="Normal 3 2 4 3 3 2" xfId="1236"/>
    <cellStyle name="Normal 3 2 4 3 3 2 2" xfId="2219"/>
    <cellStyle name="Normal 3 2 4 3 3 2 2 2" xfId="4011"/>
    <cellStyle name="Normal 3 2 4 3 3 2 2 2 2" xfId="7670"/>
    <cellStyle name="Normal 3 2 4 3 3 2 2 2 2 2" xfId="14930"/>
    <cellStyle name="Normal 3 2 4 3 3 2 2 2 2 2 2" xfId="29308"/>
    <cellStyle name="Normal 3 2 4 3 3 2 2 2 2 2 2 2" xfId="58042"/>
    <cellStyle name="Normal 3 2 4 3 3 2 2 2 2 2 3" xfId="43718"/>
    <cellStyle name="Normal 3 2 4 3 3 2 2 2 2 3" xfId="22145"/>
    <cellStyle name="Normal 3 2 4 3 3 2 2 2 2 3 2" xfId="50880"/>
    <cellStyle name="Normal 3 2 4 3 3 2 2 2 2 4" xfId="36556"/>
    <cellStyle name="Normal 3 2 4 3 3 2 2 2 3" xfId="11343"/>
    <cellStyle name="Normal 3 2 4 3 3 2 2 2 3 2" xfId="25726"/>
    <cellStyle name="Normal 3 2 4 3 3 2 2 2 3 2 2" xfId="54461"/>
    <cellStyle name="Normal 3 2 4 3 3 2 2 2 3 3" xfId="40137"/>
    <cellStyle name="Normal 3 2 4 3 3 2 2 2 4" xfId="18563"/>
    <cellStyle name="Normal 3 2 4 3 3 2 2 2 4 2" xfId="47299"/>
    <cellStyle name="Normal 3 2 4 3 3 2 2 2 5" xfId="32975"/>
    <cellStyle name="Normal 3 2 4 3 3 2 2 3" xfId="5880"/>
    <cellStyle name="Normal 3 2 4 3 3 2 2 3 2" xfId="13140"/>
    <cellStyle name="Normal 3 2 4 3 3 2 2 3 2 2" xfId="27518"/>
    <cellStyle name="Normal 3 2 4 3 3 2 2 3 2 2 2" xfId="56252"/>
    <cellStyle name="Normal 3 2 4 3 3 2 2 3 2 3" xfId="41928"/>
    <cellStyle name="Normal 3 2 4 3 3 2 2 3 3" xfId="20355"/>
    <cellStyle name="Normal 3 2 4 3 3 2 2 3 3 2" xfId="49090"/>
    <cellStyle name="Normal 3 2 4 3 3 2 2 3 4" xfId="34766"/>
    <cellStyle name="Normal 3 2 4 3 3 2 2 4" xfId="9553"/>
    <cellStyle name="Normal 3 2 4 3 3 2 2 4 2" xfId="23936"/>
    <cellStyle name="Normal 3 2 4 3 3 2 2 4 2 2" xfId="52671"/>
    <cellStyle name="Normal 3 2 4 3 3 2 2 4 3" xfId="38347"/>
    <cellStyle name="Normal 3 2 4 3 3 2 2 5" xfId="16773"/>
    <cellStyle name="Normal 3 2 4 3 3 2 2 5 2" xfId="45509"/>
    <cellStyle name="Normal 3 2 4 3 3 2 2 6" xfId="31185"/>
    <cellStyle name="Normal 3 2 4 3 3 2 3" xfId="3115"/>
    <cellStyle name="Normal 3 2 4 3 3 2 3 2" xfId="6775"/>
    <cellStyle name="Normal 3 2 4 3 3 2 3 2 2" xfId="14035"/>
    <cellStyle name="Normal 3 2 4 3 3 2 3 2 2 2" xfId="28413"/>
    <cellStyle name="Normal 3 2 4 3 3 2 3 2 2 2 2" xfId="57147"/>
    <cellStyle name="Normal 3 2 4 3 3 2 3 2 2 3" xfId="42823"/>
    <cellStyle name="Normal 3 2 4 3 3 2 3 2 3" xfId="21250"/>
    <cellStyle name="Normal 3 2 4 3 3 2 3 2 3 2" xfId="49985"/>
    <cellStyle name="Normal 3 2 4 3 3 2 3 2 4" xfId="35661"/>
    <cellStyle name="Normal 3 2 4 3 3 2 3 3" xfId="10448"/>
    <cellStyle name="Normal 3 2 4 3 3 2 3 3 2" xfId="24831"/>
    <cellStyle name="Normal 3 2 4 3 3 2 3 3 2 2" xfId="53566"/>
    <cellStyle name="Normal 3 2 4 3 3 2 3 3 3" xfId="39242"/>
    <cellStyle name="Normal 3 2 4 3 3 2 3 4" xfId="17668"/>
    <cellStyle name="Normal 3 2 4 3 3 2 3 4 2" xfId="46404"/>
    <cellStyle name="Normal 3 2 4 3 3 2 3 5" xfId="32080"/>
    <cellStyle name="Normal 3 2 4 3 3 2 4" xfId="4980"/>
    <cellStyle name="Normal 3 2 4 3 3 2 4 2" xfId="12245"/>
    <cellStyle name="Normal 3 2 4 3 3 2 4 2 2" xfId="26623"/>
    <cellStyle name="Normal 3 2 4 3 3 2 4 2 2 2" xfId="55357"/>
    <cellStyle name="Normal 3 2 4 3 3 2 4 2 3" xfId="41033"/>
    <cellStyle name="Normal 3 2 4 3 3 2 4 3" xfId="19460"/>
    <cellStyle name="Normal 3 2 4 3 3 2 4 3 2" xfId="48195"/>
    <cellStyle name="Normal 3 2 4 3 3 2 4 4" xfId="33871"/>
    <cellStyle name="Normal 3 2 4 3 3 2 5" xfId="8652"/>
    <cellStyle name="Normal 3 2 4 3 3 2 5 2" xfId="23041"/>
    <cellStyle name="Normal 3 2 4 3 3 2 5 2 2" xfId="51776"/>
    <cellStyle name="Normal 3 2 4 3 3 2 5 3" xfId="37452"/>
    <cellStyle name="Normal 3 2 4 3 3 2 6" xfId="15878"/>
    <cellStyle name="Normal 3 2 4 3 3 2 6 2" xfId="44614"/>
    <cellStyle name="Normal 3 2 4 3 3 2 7" xfId="30290"/>
    <cellStyle name="Normal 3 2 4 3 3 3" xfId="1772"/>
    <cellStyle name="Normal 3 2 4 3 3 3 2" xfId="3564"/>
    <cellStyle name="Normal 3 2 4 3 3 3 2 2" xfId="7223"/>
    <cellStyle name="Normal 3 2 4 3 3 3 2 2 2" xfId="14483"/>
    <cellStyle name="Normal 3 2 4 3 3 3 2 2 2 2" xfId="28861"/>
    <cellStyle name="Normal 3 2 4 3 3 3 2 2 2 2 2" xfId="57595"/>
    <cellStyle name="Normal 3 2 4 3 3 3 2 2 2 3" xfId="43271"/>
    <cellStyle name="Normal 3 2 4 3 3 3 2 2 3" xfId="21698"/>
    <cellStyle name="Normal 3 2 4 3 3 3 2 2 3 2" xfId="50433"/>
    <cellStyle name="Normal 3 2 4 3 3 3 2 2 4" xfId="36109"/>
    <cellStyle name="Normal 3 2 4 3 3 3 2 3" xfId="10896"/>
    <cellStyle name="Normal 3 2 4 3 3 3 2 3 2" xfId="25279"/>
    <cellStyle name="Normal 3 2 4 3 3 3 2 3 2 2" xfId="54014"/>
    <cellStyle name="Normal 3 2 4 3 3 3 2 3 3" xfId="39690"/>
    <cellStyle name="Normal 3 2 4 3 3 3 2 4" xfId="18116"/>
    <cellStyle name="Normal 3 2 4 3 3 3 2 4 2" xfId="46852"/>
    <cellStyle name="Normal 3 2 4 3 3 3 2 5" xfId="32528"/>
    <cellStyle name="Normal 3 2 4 3 3 3 3" xfId="5433"/>
    <cellStyle name="Normal 3 2 4 3 3 3 3 2" xfId="12693"/>
    <cellStyle name="Normal 3 2 4 3 3 3 3 2 2" xfId="27071"/>
    <cellStyle name="Normal 3 2 4 3 3 3 3 2 2 2" xfId="55805"/>
    <cellStyle name="Normal 3 2 4 3 3 3 3 2 3" xfId="41481"/>
    <cellStyle name="Normal 3 2 4 3 3 3 3 3" xfId="19908"/>
    <cellStyle name="Normal 3 2 4 3 3 3 3 3 2" xfId="48643"/>
    <cellStyle name="Normal 3 2 4 3 3 3 3 4" xfId="34319"/>
    <cellStyle name="Normal 3 2 4 3 3 3 4" xfId="9106"/>
    <cellStyle name="Normal 3 2 4 3 3 3 4 2" xfId="23489"/>
    <cellStyle name="Normal 3 2 4 3 3 3 4 2 2" xfId="52224"/>
    <cellStyle name="Normal 3 2 4 3 3 3 4 3" xfId="37900"/>
    <cellStyle name="Normal 3 2 4 3 3 3 5" xfId="16326"/>
    <cellStyle name="Normal 3 2 4 3 3 3 5 2" xfId="45062"/>
    <cellStyle name="Normal 3 2 4 3 3 3 6" xfId="30738"/>
    <cellStyle name="Normal 3 2 4 3 3 4" xfId="2668"/>
    <cellStyle name="Normal 3 2 4 3 3 4 2" xfId="6328"/>
    <cellStyle name="Normal 3 2 4 3 3 4 2 2" xfId="13588"/>
    <cellStyle name="Normal 3 2 4 3 3 4 2 2 2" xfId="27966"/>
    <cellStyle name="Normal 3 2 4 3 3 4 2 2 2 2" xfId="56700"/>
    <cellStyle name="Normal 3 2 4 3 3 4 2 2 3" xfId="42376"/>
    <cellStyle name="Normal 3 2 4 3 3 4 2 3" xfId="20803"/>
    <cellStyle name="Normal 3 2 4 3 3 4 2 3 2" xfId="49538"/>
    <cellStyle name="Normal 3 2 4 3 3 4 2 4" xfId="35214"/>
    <cellStyle name="Normal 3 2 4 3 3 4 3" xfId="10001"/>
    <cellStyle name="Normal 3 2 4 3 3 4 3 2" xfId="24384"/>
    <cellStyle name="Normal 3 2 4 3 3 4 3 2 2" xfId="53119"/>
    <cellStyle name="Normal 3 2 4 3 3 4 3 3" xfId="38795"/>
    <cellStyle name="Normal 3 2 4 3 3 4 4" xfId="17221"/>
    <cellStyle name="Normal 3 2 4 3 3 4 4 2" xfId="45957"/>
    <cellStyle name="Normal 3 2 4 3 3 4 5" xfId="31633"/>
    <cellStyle name="Normal 3 2 4 3 3 5" xfId="4532"/>
    <cellStyle name="Normal 3 2 4 3 3 5 2" xfId="11798"/>
    <cellStyle name="Normal 3 2 4 3 3 5 2 2" xfId="26176"/>
    <cellStyle name="Normal 3 2 4 3 3 5 2 2 2" xfId="54910"/>
    <cellStyle name="Normal 3 2 4 3 3 5 2 3" xfId="40586"/>
    <cellStyle name="Normal 3 2 4 3 3 5 3" xfId="19013"/>
    <cellStyle name="Normal 3 2 4 3 3 5 3 2" xfId="47748"/>
    <cellStyle name="Normal 3 2 4 3 3 5 4" xfId="33424"/>
    <cellStyle name="Normal 3 2 4 3 3 6" xfId="8205"/>
    <cellStyle name="Normal 3 2 4 3 3 6 2" xfId="22594"/>
    <cellStyle name="Normal 3 2 4 3 3 6 2 2" xfId="51329"/>
    <cellStyle name="Normal 3 2 4 3 3 6 3" xfId="37005"/>
    <cellStyle name="Normal 3 2 4 3 3 7" xfId="15431"/>
    <cellStyle name="Normal 3 2 4 3 3 7 2" xfId="44167"/>
    <cellStyle name="Normal 3 2 4 3 3 8" xfId="29843"/>
    <cellStyle name="Normal 3 2 4 3 4" xfId="1012"/>
    <cellStyle name="Normal 3 2 4 3 4 2" xfId="1995"/>
    <cellStyle name="Normal 3 2 4 3 4 2 2" xfId="3787"/>
    <cellStyle name="Normal 3 2 4 3 4 2 2 2" xfId="7446"/>
    <cellStyle name="Normal 3 2 4 3 4 2 2 2 2" xfId="14706"/>
    <cellStyle name="Normal 3 2 4 3 4 2 2 2 2 2" xfId="29084"/>
    <cellStyle name="Normal 3 2 4 3 4 2 2 2 2 2 2" xfId="57818"/>
    <cellStyle name="Normal 3 2 4 3 4 2 2 2 2 3" xfId="43494"/>
    <cellStyle name="Normal 3 2 4 3 4 2 2 2 3" xfId="21921"/>
    <cellStyle name="Normal 3 2 4 3 4 2 2 2 3 2" xfId="50656"/>
    <cellStyle name="Normal 3 2 4 3 4 2 2 2 4" xfId="36332"/>
    <cellStyle name="Normal 3 2 4 3 4 2 2 3" xfId="11119"/>
    <cellStyle name="Normal 3 2 4 3 4 2 2 3 2" xfId="25502"/>
    <cellStyle name="Normal 3 2 4 3 4 2 2 3 2 2" xfId="54237"/>
    <cellStyle name="Normal 3 2 4 3 4 2 2 3 3" xfId="39913"/>
    <cellStyle name="Normal 3 2 4 3 4 2 2 4" xfId="18339"/>
    <cellStyle name="Normal 3 2 4 3 4 2 2 4 2" xfId="47075"/>
    <cellStyle name="Normal 3 2 4 3 4 2 2 5" xfId="32751"/>
    <cellStyle name="Normal 3 2 4 3 4 2 3" xfId="5656"/>
    <cellStyle name="Normal 3 2 4 3 4 2 3 2" xfId="12916"/>
    <cellStyle name="Normal 3 2 4 3 4 2 3 2 2" xfId="27294"/>
    <cellStyle name="Normal 3 2 4 3 4 2 3 2 2 2" xfId="56028"/>
    <cellStyle name="Normal 3 2 4 3 4 2 3 2 3" xfId="41704"/>
    <cellStyle name="Normal 3 2 4 3 4 2 3 3" xfId="20131"/>
    <cellStyle name="Normal 3 2 4 3 4 2 3 3 2" xfId="48866"/>
    <cellStyle name="Normal 3 2 4 3 4 2 3 4" xfId="34542"/>
    <cellStyle name="Normal 3 2 4 3 4 2 4" xfId="9329"/>
    <cellStyle name="Normal 3 2 4 3 4 2 4 2" xfId="23712"/>
    <cellStyle name="Normal 3 2 4 3 4 2 4 2 2" xfId="52447"/>
    <cellStyle name="Normal 3 2 4 3 4 2 4 3" xfId="38123"/>
    <cellStyle name="Normal 3 2 4 3 4 2 5" xfId="16549"/>
    <cellStyle name="Normal 3 2 4 3 4 2 5 2" xfId="45285"/>
    <cellStyle name="Normal 3 2 4 3 4 2 6" xfId="30961"/>
    <cellStyle name="Normal 3 2 4 3 4 3" xfId="2891"/>
    <cellStyle name="Normal 3 2 4 3 4 3 2" xfId="6551"/>
    <cellStyle name="Normal 3 2 4 3 4 3 2 2" xfId="13811"/>
    <cellStyle name="Normal 3 2 4 3 4 3 2 2 2" xfId="28189"/>
    <cellStyle name="Normal 3 2 4 3 4 3 2 2 2 2" xfId="56923"/>
    <cellStyle name="Normal 3 2 4 3 4 3 2 2 3" xfId="42599"/>
    <cellStyle name="Normal 3 2 4 3 4 3 2 3" xfId="21026"/>
    <cellStyle name="Normal 3 2 4 3 4 3 2 3 2" xfId="49761"/>
    <cellStyle name="Normal 3 2 4 3 4 3 2 4" xfId="35437"/>
    <cellStyle name="Normal 3 2 4 3 4 3 3" xfId="10224"/>
    <cellStyle name="Normal 3 2 4 3 4 3 3 2" xfId="24607"/>
    <cellStyle name="Normal 3 2 4 3 4 3 3 2 2" xfId="53342"/>
    <cellStyle name="Normal 3 2 4 3 4 3 3 3" xfId="39018"/>
    <cellStyle name="Normal 3 2 4 3 4 3 4" xfId="17444"/>
    <cellStyle name="Normal 3 2 4 3 4 3 4 2" xfId="46180"/>
    <cellStyle name="Normal 3 2 4 3 4 3 5" xfId="31856"/>
    <cellStyle name="Normal 3 2 4 3 4 4" xfId="4756"/>
    <cellStyle name="Normal 3 2 4 3 4 4 2" xfId="12021"/>
    <cellStyle name="Normal 3 2 4 3 4 4 2 2" xfId="26399"/>
    <cellStyle name="Normal 3 2 4 3 4 4 2 2 2" xfId="55133"/>
    <cellStyle name="Normal 3 2 4 3 4 4 2 3" xfId="40809"/>
    <cellStyle name="Normal 3 2 4 3 4 4 3" xfId="19236"/>
    <cellStyle name="Normal 3 2 4 3 4 4 3 2" xfId="47971"/>
    <cellStyle name="Normal 3 2 4 3 4 4 4" xfId="33647"/>
    <cellStyle name="Normal 3 2 4 3 4 5" xfId="8428"/>
    <cellStyle name="Normal 3 2 4 3 4 5 2" xfId="22817"/>
    <cellStyle name="Normal 3 2 4 3 4 5 2 2" xfId="51552"/>
    <cellStyle name="Normal 3 2 4 3 4 5 3" xfId="37228"/>
    <cellStyle name="Normal 3 2 4 3 4 6" xfId="15654"/>
    <cellStyle name="Normal 3 2 4 3 4 6 2" xfId="44390"/>
    <cellStyle name="Normal 3 2 4 3 4 7" xfId="30066"/>
    <cellStyle name="Normal 3 2 4 3 5" xfId="1536"/>
    <cellStyle name="Normal 3 2 4 3 5 2" xfId="3340"/>
    <cellStyle name="Normal 3 2 4 3 5 2 2" xfId="6999"/>
    <cellStyle name="Normal 3 2 4 3 5 2 2 2" xfId="14259"/>
    <cellStyle name="Normal 3 2 4 3 5 2 2 2 2" xfId="28637"/>
    <cellStyle name="Normal 3 2 4 3 5 2 2 2 2 2" xfId="57371"/>
    <cellStyle name="Normal 3 2 4 3 5 2 2 2 3" xfId="43047"/>
    <cellStyle name="Normal 3 2 4 3 5 2 2 3" xfId="21474"/>
    <cellStyle name="Normal 3 2 4 3 5 2 2 3 2" xfId="50209"/>
    <cellStyle name="Normal 3 2 4 3 5 2 2 4" xfId="35885"/>
    <cellStyle name="Normal 3 2 4 3 5 2 3" xfId="10672"/>
    <cellStyle name="Normal 3 2 4 3 5 2 3 2" xfId="25055"/>
    <cellStyle name="Normal 3 2 4 3 5 2 3 2 2" xfId="53790"/>
    <cellStyle name="Normal 3 2 4 3 5 2 3 3" xfId="39466"/>
    <cellStyle name="Normal 3 2 4 3 5 2 4" xfId="17892"/>
    <cellStyle name="Normal 3 2 4 3 5 2 4 2" xfId="46628"/>
    <cellStyle name="Normal 3 2 4 3 5 2 5" xfId="32304"/>
    <cellStyle name="Normal 3 2 4 3 5 3" xfId="5209"/>
    <cellStyle name="Normal 3 2 4 3 5 3 2" xfId="12469"/>
    <cellStyle name="Normal 3 2 4 3 5 3 2 2" xfId="26847"/>
    <cellStyle name="Normal 3 2 4 3 5 3 2 2 2" xfId="55581"/>
    <cellStyle name="Normal 3 2 4 3 5 3 2 3" xfId="41257"/>
    <cellStyle name="Normal 3 2 4 3 5 3 3" xfId="19684"/>
    <cellStyle name="Normal 3 2 4 3 5 3 3 2" xfId="48419"/>
    <cellStyle name="Normal 3 2 4 3 5 3 4" xfId="34095"/>
    <cellStyle name="Normal 3 2 4 3 5 4" xfId="8882"/>
    <cellStyle name="Normal 3 2 4 3 5 4 2" xfId="23265"/>
    <cellStyle name="Normal 3 2 4 3 5 4 2 2" xfId="52000"/>
    <cellStyle name="Normal 3 2 4 3 5 4 3" xfId="37676"/>
    <cellStyle name="Normal 3 2 4 3 5 5" xfId="16102"/>
    <cellStyle name="Normal 3 2 4 3 5 5 2" xfId="44838"/>
    <cellStyle name="Normal 3 2 4 3 5 6" xfId="30514"/>
    <cellStyle name="Normal 3 2 4 3 6" xfId="2444"/>
    <cellStyle name="Normal 3 2 4 3 6 2" xfId="6104"/>
    <cellStyle name="Normal 3 2 4 3 6 2 2" xfId="13364"/>
    <cellStyle name="Normal 3 2 4 3 6 2 2 2" xfId="27742"/>
    <cellStyle name="Normal 3 2 4 3 6 2 2 2 2" xfId="56476"/>
    <cellStyle name="Normal 3 2 4 3 6 2 2 3" xfId="42152"/>
    <cellStyle name="Normal 3 2 4 3 6 2 3" xfId="20579"/>
    <cellStyle name="Normal 3 2 4 3 6 2 3 2" xfId="49314"/>
    <cellStyle name="Normal 3 2 4 3 6 2 4" xfId="34990"/>
    <cellStyle name="Normal 3 2 4 3 6 3" xfId="9777"/>
    <cellStyle name="Normal 3 2 4 3 6 3 2" xfId="24160"/>
    <cellStyle name="Normal 3 2 4 3 6 3 2 2" xfId="52895"/>
    <cellStyle name="Normal 3 2 4 3 6 3 3" xfId="38571"/>
    <cellStyle name="Normal 3 2 4 3 6 4" xfId="16997"/>
    <cellStyle name="Normal 3 2 4 3 6 4 2" xfId="45733"/>
    <cellStyle name="Normal 3 2 4 3 6 5" xfId="31409"/>
    <cellStyle name="Normal 3 2 4 3 7" xfId="4303"/>
    <cellStyle name="Normal 3 2 4 3 7 2" xfId="11573"/>
    <cellStyle name="Normal 3 2 4 3 7 2 2" xfId="25952"/>
    <cellStyle name="Normal 3 2 4 3 7 2 2 2" xfId="54686"/>
    <cellStyle name="Normal 3 2 4 3 7 2 3" xfId="40362"/>
    <cellStyle name="Normal 3 2 4 3 7 3" xfId="18789"/>
    <cellStyle name="Normal 3 2 4 3 7 3 2" xfId="47524"/>
    <cellStyle name="Normal 3 2 4 3 7 4" xfId="33200"/>
    <cellStyle name="Normal 3 2 4 3 8" xfId="7972"/>
    <cellStyle name="Normal 3 2 4 3 8 2" xfId="22370"/>
    <cellStyle name="Normal 3 2 4 3 8 2 2" xfId="51105"/>
    <cellStyle name="Normal 3 2 4 3 8 3" xfId="36781"/>
    <cellStyle name="Normal 3 2 4 3 9" xfId="15207"/>
    <cellStyle name="Normal 3 2 4 3 9 2" xfId="43943"/>
    <cellStyle name="Normal 3 2 4 4" xfId="560"/>
    <cellStyle name="Normal 3 2 4 4 2" xfId="845"/>
    <cellStyle name="Normal 3 2 4 4 2 2" xfId="1292"/>
    <cellStyle name="Normal 3 2 4 4 2 2 2" xfId="2275"/>
    <cellStyle name="Normal 3 2 4 4 2 2 2 2" xfId="4067"/>
    <cellStyle name="Normal 3 2 4 4 2 2 2 2 2" xfId="7726"/>
    <cellStyle name="Normal 3 2 4 4 2 2 2 2 2 2" xfId="14986"/>
    <cellStyle name="Normal 3 2 4 4 2 2 2 2 2 2 2" xfId="29364"/>
    <cellStyle name="Normal 3 2 4 4 2 2 2 2 2 2 2 2" xfId="58098"/>
    <cellStyle name="Normal 3 2 4 4 2 2 2 2 2 2 3" xfId="43774"/>
    <cellStyle name="Normal 3 2 4 4 2 2 2 2 2 3" xfId="22201"/>
    <cellStyle name="Normal 3 2 4 4 2 2 2 2 2 3 2" xfId="50936"/>
    <cellStyle name="Normal 3 2 4 4 2 2 2 2 2 4" xfId="36612"/>
    <cellStyle name="Normal 3 2 4 4 2 2 2 2 3" xfId="11399"/>
    <cellStyle name="Normal 3 2 4 4 2 2 2 2 3 2" xfId="25782"/>
    <cellStyle name="Normal 3 2 4 4 2 2 2 2 3 2 2" xfId="54517"/>
    <cellStyle name="Normal 3 2 4 4 2 2 2 2 3 3" xfId="40193"/>
    <cellStyle name="Normal 3 2 4 4 2 2 2 2 4" xfId="18619"/>
    <cellStyle name="Normal 3 2 4 4 2 2 2 2 4 2" xfId="47355"/>
    <cellStyle name="Normal 3 2 4 4 2 2 2 2 5" xfId="33031"/>
    <cellStyle name="Normal 3 2 4 4 2 2 2 3" xfId="5936"/>
    <cellStyle name="Normal 3 2 4 4 2 2 2 3 2" xfId="13196"/>
    <cellStyle name="Normal 3 2 4 4 2 2 2 3 2 2" xfId="27574"/>
    <cellStyle name="Normal 3 2 4 4 2 2 2 3 2 2 2" xfId="56308"/>
    <cellStyle name="Normal 3 2 4 4 2 2 2 3 2 3" xfId="41984"/>
    <cellStyle name="Normal 3 2 4 4 2 2 2 3 3" xfId="20411"/>
    <cellStyle name="Normal 3 2 4 4 2 2 2 3 3 2" xfId="49146"/>
    <cellStyle name="Normal 3 2 4 4 2 2 2 3 4" xfId="34822"/>
    <cellStyle name="Normal 3 2 4 4 2 2 2 4" xfId="9609"/>
    <cellStyle name="Normal 3 2 4 4 2 2 2 4 2" xfId="23992"/>
    <cellStyle name="Normal 3 2 4 4 2 2 2 4 2 2" xfId="52727"/>
    <cellStyle name="Normal 3 2 4 4 2 2 2 4 3" xfId="38403"/>
    <cellStyle name="Normal 3 2 4 4 2 2 2 5" xfId="16829"/>
    <cellStyle name="Normal 3 2 4 4 2 2 2 5 2" xfId="45565"/>
    <cellStyle name="Normal 3 2 4 4 2 2 2 6" xfId="31241"/>
    <cellStyle name="Normal 3 2 4 4 2 2 3" xfId="3171"/>
    <cellStyle name="Normal 3 2 4 4 2 2 3 2" xfId="6831"/>
    <cellStyle name="Normal 3 2 4 4 2 2 3 2 2" xfId="14091"/>
    <cellStyle name="Normal 3 2 4 4 2 2 3 2 2 2" xfId="28469"/>
    <cellStyle name="Normal 3 2 4 4 2 2 3 2 2 2 2" xfId="57203"/>
    <cellStyle name="Normal 3 2 4 4 2 2 3 2 2 3" xfId="42879"/>
    <cellStyle name="Normal 3 2 4 4 2 2 3 2 3" xfId="21306"/>
    <cellStyle name="Normal 3 2 4 4 2 2 3 2 3 2" xfId="50041"/>
    <cellStyle name="Normal 3 2 4 4 2 2 3 2 4" xfId="35717"/>
    <cellStyle name="Normal 3 2 4 4 2 2 3 3" xfId="10504"/>
    <cellStyle name="Normal 3 2 4 4 2 2 3 3 2" xfId="24887"/>
    <cellStyle name="Normal 3 2 4 4 2 2 3 3 2 2" xfId="53622"/>
    <cellStyle name="Normal 3 2 4 4 2 2 3 3 3" xfId="39298"/>
    <cellStyle name="Normal 3 2 4 4 2 2 3 4" xfId="17724"/>
    <cellStyle name="Normal 3 2 4 4 2 2 3 4 2" xfId="46460"/>
    <cellStyle name="Normal 3 2 4 4 2 2 3 5" xfId="32136"/>
    <cellStyle name="Normal 3 2 4 4 2 2 4" xfId="5036"/>
    <cellStyle name="Normal 3 2 4 4 2 2 4 2" xfId="12301"/>
    <cellStyle name="Normal 3 2 4 4 2 2 4 2 2" xfId="26679"/>
    <cellStyle name="Normal 3 2 4 4 2 2 4 2 2 2" xfId="55413"/>
    <cellStyle name="Normal 3 2 4 4 2 2 4 2 3" xfId="41089"/>
    <cellStyle name="Normal 3 2 4 4 2 2 4 3" xfId="19516"/>
    <cellStyle name="Normal 3 2 4 4 2 2 4 3 2" xfId="48251"/>
    <cellStyle name="Normal 3 2 4 4 2 2 4 4" xfId="33927"/>
    <cellStyle name="Normal 3 2 4 4 2 2 5" xfId="8708"/>
    <cellStyle name="Normal 3 2 4 4 2 2 5 2" xfId="23097"/>
    <cellStyle name="Normal 3 2 4 4 2 2 5 2 2" xfId="51832"/>
    <cellStyle name="Normal 3 2 4 4 2 2 5 3" xfId="37508"/>
    <cellStyle name="Normal 3 2 4 4 2 2 6" xfId="15934"/>
    <cellStyle name="Normal 3 2 4 4 2 2 6 2" xfId="44670"/>
    <cellStyle name="Normal 3 2 4 4 2 2 7" xfId="30346"/>
    <cellStyle name="Normal 3 2 4 4 2 3" xfId="1828"/>
    <cellStyle name="Normal 3 2 4 4 2 3 2" xfId="3620"/>
    <cellStyle name="Normal 3 2 4 4 2 3 2 2" xfId="7279"/>
    <cellStyle name="Normal 3 2 4 4 2 3 2 2 2" xfId="14539"/>
    <cellStyle name="Normal 3 2 4 4 2 3 2 2 2 2" xfId="28917"/>
    <cellStyle name="Normal 3 2 4 4 2 3 2 2 2 2 2" xfId="57651"/>
    <cellStyle name="Normal 3 2 4 4 2 3 2 2 2 3" xfId="43327"/>
    <cellStyle name="Normal 3 2 4 4 2 3 2 2 3" xfId="21754"/>
    <cellStyle name="Normal 3 2 4 4 2 3 2 2 3 2" xfId="50489"/>
    <cellStyle name="Normal 3 2 4 4 2 3 2 2 4" xfId="36165"/>
    <cellStyle name="Normal 3 2 4 4 2 3 2 3" xfId="10952"/>
    <cellStyle name="Normal 3 2 4 4 2 3 2 3 2" xfId="25335"/>
    <cellStyle name="Normal 3 2 4 4 2 3 2 3 2 2" xfId="54070"/>
    <cellStyle name="Normal 3 2 4 4 2 3 2 3 3" xfId="39746"/>
    <cellStyle name="Normal 3 2 4 4 2 3 2 4" xfId="18172"/>
    <cellStyle name="Normal 3 2 4 4 2 3 2 4 2" xfId="46908"/>
    <cellStyle name="Normal 3 2 4 4 2 3 2 5" xfId="32584"/>
    <cellStyle name="Normal 3 2 4 4 2 3 3" xfId="5489"/>
    <cellStyle name="Normal 3 2 4 4 2 3 3 2" xfId="12749"/>
    <cellStyle name="Normal 3 2 4 4 2 3 3 2 2" xfId="27127"/>
    <cellStyle name="Normal 3 2 4 4 2 3 3 2 2 2" xfId="55861"/>
    <cellStyle name="Normal 3 2 4 4 2 3 3 2 3" xfId="41537"/>
    <cellStyle name="Normal 3 2 4 4 2 3 3 3" xfId="19964"/>
    <cellStyle name="Normal 3 2 4 4 2 3 3 3 2" xfId="48699"/>
    <cellStyle name="Normal 3 2 4 4 2 3 3 4" xfId="34375"/>
    <cellStyle name="Normal 3 2 4 4 2 3 4" xfId="9162"/>
    <cellStyle name="Normal 3 2 4 4 2 3 4 2" xfId="23545"/>
    <cellStyle name="Normal 3 2 4 4 2 3 4 2 2" xfId="52280"/>
    <cellStyle name="Normal 3 2 4 4 2 3 4 3" xfId="37956"/>
    <cellStyle name="Normal 3 2 4 4 2 3 5" xfId="16382"/>
    <cellStyle name="Normal 3 2 4 4 2 3 5 2" xfId="45118"/>
    <cellStyle name="Normal 3 2 4 4 2 3 6" xfId="30794"/>
    <cellStyle name="Normal 3 2 4 4 2 4" xfId="2724"/>
    <cellStyle name="Normal 3 2 4 4 2 4 2" xfId="6384"/>
    <cellStyle name="Normal 3 2 4 4 2 4 2 2" xfId="13644"/>
    <cellStyle name="Normal 3 2 4 4 2 4 2 2 2" xfId="28022"/>
    <cellStyle name="Normal 3 2 4 4 2 4 2 2 2 2" xfId="56756"/>
    <cellStyle name="Normal 3 2 4 4 2 4 2 2 3" xfId="42432"/>
    <cellStyle name="Normal 3 2 4 4 2 4 2 3" xfId="20859"/>
    <cellStyle name="Normal 3 2 4 4 2 4 2 3 2" xfId="49594"/>
    <cellStyle name="Normal 3 2 4 4 2 4 2 4" xfId="35270"/>
    <cellStyle name="Normal 3 2 4 4 2 4 3" xfId="10057"/>
    <cellStyle name="Normal 3 2 4 4 2 4 3 2" xfId="24440"/>
    <cellStyle name="Normal 3 2 4 4 2 4 3 2 2" xfId="53175"/>
    <cellStyle name="Normal 3 2 4 4 2 4 3 3" xfId="38851"/>
    <cellStyle name="Normal 3 2 4 4 2 4 4" xfId="17277"/>
    <cellStyle name="Normal 3 2 4 4 2 4 4 2" xfId="46013"/>
    <cellStyle name="Normal 3 2 4 4 2 4 5" xfId="31689"/>
    <cellStyle name="Normal 3 2 4 4 2 5" xfId="4589"/>
    <cellStyle name="Normal 3 2 4 4 2 5 2" xfId="11854"/>
    <cellStyle name="Normal 3 2 4 4 2 5 2 2" xfId="26232"/>
    <cellStyle name="Normal 3 2 4 4 2 5 2 2 2" xfId="54966"/>
    <cellStyle name="Normal 3 2 4 4 2 5 2 3" xfId="40642"/>
    <cellStyle name="Normal 3 2 4 4 2 5 3" xfId="19069"/>
    <cellStyle name="Normal 3 2 4 4 2 5 3 2" xfId="47804"/>
    <cellStyle name="Normal 3 2 4 4 2 5 4" xfId="33480"/>
    <cellStyle name="Normal 3 2 4 4 2 6" xfId="8261"/>
    <cellStyle name="Normal 3 2 4 4 2 6 2" xfId="22650"/>
    <cellStyle name="Normal 3 2 4 4 2 6 2 2" xfId="51385"/>
    <cellStyle name="Normal 3 2 4 4 2 6 3" xfId="37061"/>
    <cellStyle name="Normal 3 2 4 4 2 7" xfId="15487"/>
    <cellStyle name="Normal 3 2 4 4 2 7 2" xfId="44223"/>
    <cellStyle name="Normal 3 2 4 4 2 8" xfId="29899"/>
    <cellStyle name="Normal 3 2 4 4 3" xfId="1068"/>
    <cellStyle name="Normal 3 2 4 4 3 2" xfId="2051"/>
    <cellStyle name="Normal 3 2 4 4 3 2 2" xfId="3843"/>
    <cellStyle name="Normal 3 2 4 4 3 2 2 2" xfId="7502"/>
    <cellStyle name="Normal 3 2 4 4 3 2 2 2 2" xfId="14762"/>
    <cellStyle name="Normal 3 2 4 4 3 2 2 2 2 2" xfId="29140"/>
    <cellStyle name="Normal 3 2 4 4 3 2 2 2 2 2 2" xfId="57874"/>
    <cellStyle name="Normal 3 2 4 4 3 2 2 2 2 3" xfId="43550"/>
    <cellStyle name="Normal 3 2 4 4 3 2 2 2 3" xfId="21977"/>
    <cellStyle name="Normal 3 2 4 4 3 2 2 2 3 2" xfId="50712"/>
    <cellStyle name="Normal 3 2 4 4 3 2 2 2 4" xfId="36388"/>
    <cellStyle name="Normal 3 2 4 4 3 2 2 3" xfId="11175"/>
    <cellStyle name="Normal 3 2 4 4 3 2 2 3 2" xfId="25558"/>
    <cellStyle name="Normal 3 2 4 4 3 2 2 3 2 2" xfId="54293"/>
    <cellStyle name="Normal 3 2 4 4 3 2 2 3 3" xfId="39969"/>
    <cellStyle name="Normal 3 2 4 4 3 2 2 4" xfId="18395"/>
    <cellStyle name="Normal 3 2 4 4 3 2 2 4 2" xfId="47131"/>
    <cellStyle name="Normal 3 2 4 4 3 2 2 5" xfId="32807"/>
    <cellStyle name="Normal 3 2 4 4 3 2 3" xfId="5712"/>
    <cellStyle name="Normal 3 2 4 4 3 2 3 2" xfId="12972"/>
    <cellStyle name="Normal 3 2 4 4 3 2 3 2 2" xfId="27350"/>
    <cellStyle name="Normal 3 2 4 4 3 2 3 2 2 2" xfId="56084"/>
    <cellStyle name="Normal 3 2 4 4 3 2 3 2 3" xfId="41760"/>
    <cellStyle name="Normal 3 2 4 4 3 2 3 3" xfId="20187"/>
    <cellStyle name="Normal 3 2 4 4 3 2 3 3 2" xfId="48922"/>
    <cellStyle name="Normal 3 2 4 4 3 2 3 4" xfId="34598"/>
    <cellStyle name="Normal 3 2 4 4 3 2 4" xfId="9385"/>
    <cellStyle name="Normal 3 2 4 4 3 2 4 2" xfId="23768"/>
    <cellStyle name="Normal 3 2 4 4 3 2 4 2 2" xfId="52503"/>
    <cellStyle name="Normal 3 2 4 4 3 2 4 3" xfId="38179"/>
    <cellStyle name="Normal 3 2 4 4 3 2 5" xfId="16605"/>
    <cellStyle name="Normal 3 2 4 4 3 2 5 2" xfId="45341"/>
    <cellStyle name="Normal 3 2 4 4 3 2 6" xfId="31017"/>
    <cellStyle name="Normal 3 2 4 4 3 3" xfId="2947"/>
    <cellStyle name="Normal 3 2 4 4 3 3 2" xfId="6607"/>
    <cellStyle name="Normal 3 2 4 4 3 3 2 2" xfId="13867"/>
    <cellStyle name="Normal 3 2 4 4 3 3 2 2 2" xfId="28245"/>
    <cellStyle name="Normal 3 2 4 4 3 3 2 2 2 2" xfId="56979"/>
    <cellStyle name="Normal 3 2 4 4 3 3 2 2 3" xfId="42655"/>
    <cellStyle name="Normal 3 2 4 4 3 3 2 3" xfId="21082"/>
    <cellStyle name="Normal 3 2 4 4 3 3 2 3 2" xfId="49817"/>
    <cellStyle name="Normal 3 2 4 4 3 3 2 4" xfId="35493"/>
    <cellStyle name="Normal 3 2 4 4 3 3 3" xfId="10280"/>
    <cellStyle name="Normal 3 2 4 4 3 3 3 2" xfId="24663"/>
    <cellStyle name="Normal 3 2 4 4 3 3 3 2 2" xfId="53398"/>
    <cellStyle name="Normal 3 2 4 4 3 3 3 3" xfId="39074"/>
    <cellStyle name="Normal 3 2 4 4 3 3 4" xfId="17500"/>
    <cellStyle name="Normal 3 2 4 4 3 3 4 2" xfId="46236"/>
    <cellStyle name="Normal 3 2 4 4 3 3 5" xfId="31912"/>
    <cellStyle name="Normal 3 2 4 4 3 4" xfId="4812"/>
    <cellStyle name="Normal 3 2 4 4 3 4 2" xfId="12077"/>
    <cellStyle name="Normal 3 2 4 4 3 4 2 2" xfId="26455"/>
    <cellStyle name="Normal 3 2 4 4 3 4 2 2 2" xfId="55189"/>
    <cellStyle name="Normal 3 2 4 4 3 4 2 3" xfId="40865"/>
    <cellStyle name="Normal 3 2 4 4 3 4 3" xfId="19292"/>
    <cellStyle name="Normal 3 2 4 4 3 4 3 2" xfId="48027"/>
    <cellStyle name="Normal 3 2 4 4 3 4 4" xfId="33703"/>
    <cellStyle name="Normal 3 2 4 4 3 5" xfId="8484"/>
    <cellStyle name="Normal 3 2 4 4 3 5 2" xfId="22873"/>
    <cellStyle name="Normal 3 2 4 4 3 5 2 2" xfId="51608"/>
    <cellStyle name="Normal 3 2 4 4 3 5 3" xfId="37284"/>
    <cellStyle name="Normal 3 2 4 4 3 6" xfId="15710"/>
    <cellStyle name="Normal 3 2 4 4 3 6 2" xfId="44446"/>
    <cellStyle name="Normal 3 2 4 4 3 7" xfId="30122"/>
    <cellStyle name="Normal 3 2 4 4 4" xfId="1599"/>
    <cellStyle name="Normal 3 2 4 4 4 2" xfId="3396"/>
    <cellStyle name="Normal 3 2 4 4 4 2 2" xfId="7055"/>
    <cellStyle name="Normal 3 2 4 4 4 2 2 2" xfId="14315"/>
    <cellStyle name="Normal 3 2 4 4 4 2 2 2 2" xfId="28693"/>
    <cellStyle name="Normal 3 2 4 4 4 2 2 2 2 2" xfId="57427"/>
    <cellStyle name="Normal 3 2 4 4 4 2 2 2 3" xfId="43103"/>
    <cellStyle name="Normal 3 2 4 4 4 2 2 3" xfId="21530"/>
    <cellStyle name="Normal 3 2 4 4 4 2 2 3 2" xfId="50265"/>
    <cellStyle name="Normal 3 2 4 4 4 2 2 4" xfId="35941"/>
    <cellStyle name="Normal 3 2 4 4 4 2 3" xfId="10728"/>
    <cellStyle name="Normal 3 2 4 4 4 2 3 2" xfId="25111"/>
    <cellStyle name="Normal 3 2 4 4 4 2 3 2 2" xfId="53846"/>
    <cellStyle name="Normal 3 2 4 4 4 2 3 3" xfId="39522"/>
    <cellStyle name="Normal 3 2 4 4 4 2 4" xfId="17948"/>
    <cellStyle name="Normal 3 2 4 4 4 2 4 2" xfId="46684"/>
    <cellStyle name="Normal 3 2 4 4 4 2 5" xfId="32360"/>
    <cellStyle name="Normal 3 2 4 4 4 3" xfId="5265"/>
    <cellStyle name="Normal 3 2 4 4 4 3 2" xfId="12525"/>
    <cellStyle name="Normal 3 2 4 4 4 3 2 2" xfId="26903"/>
    <cellStyle name="Normal 3 2 4 4 4 3 2 2 2" xfId="55637"/>
    <cellStyle name="Normal 3 2 4 4 4 3 2 3" xfId="41313"/>
    <cellStyle name="Normal 3 2 4 4 4 3 3" xfId="19740"/>
    <cellStyle name="Normal 3 2 4 4 4 3 3 2" xfId="48475"/>
    <cellStyle name="Normal 3 2 4 4 4 3 4" xfId="34151"/>
    <cellStyle name="Normal 3 2 4 4 4 4" xfId="8938"/>
    <cellStyle name="Normal 3 2 4 4 4 4 2" xfId="23321"/>
    <cellStyle name="Normal 3 2 4 4 4 4 2 2" xfId="52056"/>
    <cellStyle name="Normal 3 2 4 4 4 4 3" xfId="37732"/>
    <cellStyle name="Normal 3 2 4 4 4 5" xfId="16158"/>
    <cellStyle name="Normal 3 2 4 4 4 5 2" xfId="44894"/>
    <cellStyle name="Normal 3 2 4 4 4 6" xfId="30570"/>
    <cellStyle name="Normal 3 2 4 4 5" xfId="2500"/>
    <cellStyle name="Normal 3 2 4 4 5 2" xfId="6160"/>
    <cellStyle name="Normal 3 2 4 4 5 2 2" xfId="13420"/>
    <cellStyle name="Normal 3 2 4 4 5 2 2 2" xfId="27798"/>
    <cellStyle name="Normal 3 2 4 4 5 2 2 2 2" xfId="56532"/>
    <cellStyle name="Normal 3 2 4 4 5 2 2 3" xfId="42208"/>
    <cellStyle name="Normal 3 2 4 4 5 2 3" xfId="20635"/>
    <cellStyle name="Normal 3 2 4 4 5 2 3 2" xfId="49370"/>
    <cellStyle name="Normal 3 2 4 4 5 2 4" xfId="35046"/>
    <cellStyle name="Normal 3 2 4 4 5 3" xfId="9833"/>
    <cellStyle name="Normal 3 2 4 4 5 3 2" xfId="24216"/>
    <cellStyle name="Normal 3 2 4 4 5 3 2 2" xfId="52951"/>
    <cellStyle name="Normal 3 2 4 4 5 3 3" xfId="38627"/>
    <cellStyle name="Normal 3 2 4 4 5 4" xfId="17053"/>
    <cellStyle name="Normal 3 2 4 4 5 4 2" xfId="45789"/>
    <cellStyle name="Normal 3 2 4 4 5 5" xfId="31465"/>
    <cellStyle name="Normal 3 2 4 4 6" xfId="4363"/>
    <cellStyle name="Normal 3 2 4 4 6 2" xfId="11630"/>
    <cellStyle name="Normal 3 2 4 4 6 2 2" xfId="26008"/>
    <cellStyle name="Normal 3 2 4 4 6 2 2 2" xfId="54742"/>
    <cellStyle name="Normal 3 2 4 4 6 2 3" xfId="40418"/>
    <cellStyle name="Normal 3 2 4 4 6 3" xfId="18845"/>
    <cellStyle name="Normal 3 2 4 4 6 3 2" xfId="47580"/>
    <cellStyle name="Normal 3 2 4 4 6 4" xfId="33256"/>
    <cellStyle name="Normal 3 2 4 4 7" xfId="8033"/>
    <cellStyle name="Normal 3 2 4 4 7 2" xfId="22426"/>
    <cellStyle name="Normal 3 2 4 4 7 2 2" xfId="51161"/>
    <cellStyle name="Normal 3 2 4 4 7 3" xfId="36837"/>
    <cellStyle name="Normal 3 2 4 4 8" xfId="15263"/>
    <cellStyle name="Normal 3 2 4 4 8 2" xfId="43999"/>
    <cellStyle name="Normal 3 2 4 4 9" xfId="29675"/>
    <cellStyle name="Normal 3 2 4 5" xfId="729"/>
    <cellStyle name="Normal 3 2 4 5 2" xfId="1180"/>
    <cellStyle name="Normal 3 2 4 5 2 2" xfId="2163"/>
    <cellStyle name="Normal 3 2 4 5 2 2 2" xfId="3955"/>
    <cellStyle name="Normal 3 2 4 5 2 2 2 2" xfId="7614"/>
    <cellStyle name="Normal 3 2 4 5 2 2 2 2 2" xfId="14874"/>
    <cellStyle name="Normal 3 2 4 5 2 2 2 2 2 2" xfId="29252"/>
    <cellStyle name="Normal 3 2 4 5 2 2 2 2 2 2 2" xfId="57986"/>
    <cellStyle name="Normal 3 2 4 5 2 2 2 2 2 3" xfId="43662"/>
    <cellStyle name="Normal 3 2 4 5 2 2 2 2 3" xfId="22089"/>
    <cellStyle name="Normal 3 2 4 5 2 2 2 2 3 2" xfId="50824"/>
    <cellStyle name="Normal 3 2 4 5 2 2 2 2 4" xfId="36500"/>
    <cellStyle name="Normal 3 2 4 5 2 2 2 3" xfId="11287"/>
    <cellStyle name="Normal 3 2 4 5 2 2 2 3 2" xfId="25670"/>
    <cellStyle name="Normal 3 2 4 5 2 2 2 3 2 2" xfId="54405"/>
    <cellStyle name="Normal 3 2 4 5 2 2 2 3 3" xfId="40081"/>
    <cellStyle name="Normal 3 2 4 5 2 2 2 4" xfId="18507"/>
    <cellStyle name="Normal 3 2 4 5 2 2 2 4 2" xfId="47243"/>
    <cellStyle name="Normal 3 2 4 5 2 2 2 5" xfId="32919"/>
    <cellStyle name="Normal 3 2 4 5 2 2 3" xfId="5824"/>
    <cellStyle name="Normal 3 2 4 5 2 2 3 2" xfId="13084"/>
    <cellStyle name="Normal 3 2 4 5 2 2 3 2 2" xfId="27462"/>
    <cellStyle name="Normal 3 2 4 5 2 2 3 2 2 2" xfId="56196"/>
    <cellStyle name="Normal 3 2 4 5 2 2 3 2 3" xfId="41872"/>
    <cellStyle name="Normal 3 2 4 5 2 2 3 3" xfId="20299"/>
    <cellStyle name="Normal 3 2 4 5 2 2 3 3 2" xfId="49034"/>
    <cellStyle name="Normal 3 2 4 5 2 2 3 4" xfId="34710"/>
    <cellStyle name="Normal 3 2 4 5 2 2 4" xfId="9497"/>
    <cellStyle name="Normal 3 2 4 5 2 2 4 2" xfId="23880"/>
    <cellStyle name="Normal 3 2 4 5 2 2 4 2 2" xfId="52615"/>
    <cellStyle name="Normal 3 2 4 5 2 2 4 3" xfId="38291"/>
    <cellStyle name="Normal 3 2 4 5 2 2 5" xfId="16717"/>
    <cellStyle name="Normal 3 2 4 5 2 2 5 2" xfId="45453"/>
    <cellStyle name="Normal 3 2 4 5 2 2 6" xfId="31129"/>
    <cellStyle name="Normal 3 2 4 5 2 3" xfId="3059"/>
    <cellStyle name="Normal 3 2 4 5 2 3 2" xfId="6719"/>
    <cellStyle name="Normal 3 2 4 5 2 3 2 2" xfId="13979"/>
    <cellStyle name="Normal 3 2 4 5 2 3 2 2 2" xfId="28357"/>
    <cellStyle name="Normal 3 2 4 5 2 3 2 2 2 2" xfId="57091"/>
    <cellStyle name="Normal 3 2 4 5 2 3 2 2 3" xfId="42767"/>
    <cellStyle name="Normal 3 2 4 5 2 3 2 3" xfId="21194"/>
    <cellStyle name="Normal 3 2 4 5 2 3 2 3 2" xfId="49929"/>
    <cellStyle name="Normal 3 2 4 5 2 3 2 4" xfId="35605"/>
    <cellStyle name="Normal 3 2 4 5 2 3 3" xfId="10392"/>
    <cellStyle name="Normal 3 2 4 5 2 3 3 2" xfId="24775"/>
    <cellStyle name="Normal 3 2 4 5 2 3 3 2 2" xfId="53510"/>
    <cellStyle name="Normal 3 2 4 5 2 3 3 3" xfId="39186"/>
    <cellStyle name="Normal 3 2 4 5 2 3 4" xfId="17612"/>
    <cellStyle name="Normal 3 2 4 5 2 3 4 2" xfId="46348"/>
    <cellStyle name="Normal 3 2 4 5 2 3 5" xfId="32024"/>
    <cellStyle name="Normal 3 2 4 5 2 4" xfId="4924"/>
    <cellStyle name="Normal 3 2 4 5 2 4 2" xfId="12189"/>
    <cellStyle name="Normal 3 2 4 5 2 4 2 2" xfId="26567"/>
    <cellStyle name="Normal 3 2 4 5 2 4 2 2 2" xfId="55301"/>
    <cellStyle name="Normal 3 2 4 5 2 4 2 3" xfId="40977"/>
    <cellStyle name="Normal 3 2 4 5 2 4 3" xfId="19404"/>
    <cellStyle name="Normal 3 2 4 5 2 4 3 2" xfId="48139"/>
    <cellStyle name="Normal 3 2 4 5 2 4 4" xfId="33815"/>
    <cellStyle name="Normal 3 2 4 5 2 5" xfId="8596"/>
    <cellStyle name="Normal 3 2 4 5 2 5 2" xfId="22985"/>
    <cellStyle name="Normal 3 2 4 5 2 5 2 2" xfId="51720"/>
    <cellStyle name="Normal 3 2 4 5 2 5 3" xfId="37396"/>
    <cellStyle name="Normal 3 2 4 5 2 6" xfId="15822"/>
    <cellStyle name="Normal 3 2 4 5 2 6 2" xfId="44558"/>
    <cellStyle name="Normal 3 2 4 5 2 7" xfId="30234"/>
    <cellStyle name="Normal 3 2 4 5 3" xfId="1716"/>
    <cellStyle name="Normal 3 2 4 5 3 2" xfId="3508"/>
    <cellStyle name="Normal 3 2 4 5 3 2 2" xfId="7167"/>
    <cellStyle name="Normal 3 2 4 5 3 2 2 2" xfId="14427"/>
    <cellStyle name="Normal 3 2 4 5 3 2 2 2 2" xfId="28805"/>
    <cellStyle name="Normal 3 2 4 5 3 2 2 2 2 2" xfId="57539"/>
    <cellStyle name="Normal 3 2 4 5 3 2 2 2 3" xfId="43215"/>
    <cellStyle name="Normal 3 2 4 5 3 2 2 3" xfId="21642"/>
    <cellStyle name="Normal 3 2 4 5 3 2 2 3 2" xfId="50377"/>
    <cellStyle name="Normal 3 2 4 5 3 2 2 4" xfId="36053"/>
    <cellStyle name="Normal 3 2 4 5 3 2 3" xfId="10840"/>
    <cellStyle name="Normal 3 2 4 5 3 2 3 2" xfId="25223"/>
    <cellStyle name="Normal 3 2 4 5 3 2 3 2 2" xfId="53958"/>
    <cellStyle name="Normal 3 2 4 5 3 2 3 3" xfId="39634"/>
    <cellStyle name="Normal 3 2 4 5 3 2 4" xfId="18060"/>
    <cellStyle name="Normal 3 2 4 5 3 2 4 2" xfId="46796"/>
    <cellStyle name="Normal 3 2 4 5 3 2 5" xfId="32472"/>
    <cellStyle name="Normal 3 2 4 5 3 3" xfId="5377"/>
    <cellStyle name="Normal 3 2 4 5 3 3 2" xfId="12637"/>
    <cellStyle name="Normal 3 2 4 5 3 3 2 2" xfId="27015"/>
    <cellStyle name="Normal 3 2 4 5 3 3 2 2 2" xfId="55749"/>
    <cellStyle name="Normal 3 2 4 5 3 3 2 3" xfId="41425"/>
    <cellStyle name="Normal 3 2 4 5 3 3 3" xfId="19852"/>
    <cellStyle name="Normal 3 2 4 5 3 3 3 2" xfId="48587"/>
    <cellStyle name="Normal 3 2 4 5 3 3 4" xfId="34263"/>
    <cellStyle name="Normal 3 2 4 5 3 4" xfId="9050"/>
    <cellStyle name="Normal 3 2 4 5 3 4 2" xfId="23433"/>
    <cellStyle name="Normal 3 2 4 5 3 4 2 2" xfId="52168"/>
    <cellStyle name="Normal 3 2 4 5 3 4 3" xfId="37844"/>
    <cellStyle name="Normal 3 2 4 5 3 5" xfId="16270"/>
    <cellStyle name="Normal 3 2 4 5 3 5 2" xfId="45006"/>
    <cellStyle name="Normal 3 2 4 5 3 6" xfId="30682"/>
    <cellStyle name="Normal 3 2 4 5 4" xfId="2612"/>
    <cellStyle name="Normal 3 2 4 5 4 2" xfId="6272"/>
    <cellStyle name="Normal 3 2 4 5 4 2 2" xfId="13532"/>
    <cellStyle name="Normal 3 2 4 5 4 2 2 2" xfId="27910"/>
    <cellStyle name="Normal 3 2 4 5 4 2 2 2 2" xfId="56644"/>
    <cellStyle name="Normal 3 2 4 5 4 2 2 3" xfId="42320"/>
    <cellStyle name="Normal 3 2 4 5 4 2 3" xfId="20747"/>
    <cellStyle name="Normal 3 2 4 5 4 2 3 2" xfId="49482"/>
    <cellStyle name="Normal 3 2 4 5 4 2 4" xfId="35158"/>
    <cellStyle name="Normal 3 2 4 5 4 3" xfId="9945"/>
    <cellStyle name="Normal 3 2 4 5 4 3 2" xfId="24328"/>
    <cellStyle name="Normal 3 2 4 5 4 3 2 2" xfId="53063"/>
    <cellStyle name="Normal 3 2 4 5 4 3 3" xfId="38739"/>
    <cellStyle name="Normal 3 2 4 5 4 4" xfId="17165"/>
    <cellStyle name="Normal 3 2 4 5 4 4 2" xfId="45901"/>
    <cellStyle name="Normal 3 2 4 5 4 5" xfId="31577"/>
    <cellStyle name="Normal 3 2 4 5 5" xfId="4476"/>
    <cellStyle name="Normal 3 2 4 5 5 2" xfId="11742"/>
    <cellStyle name="Normal 3 2 4 5 5 2 2" xfId="26120"/>
    <cellStyle name="Normal 3 2 4 5 5 2 2 2" xfId="54854"/>
    <cellStyle name="Normal 3 2 4 5 5 2 3" xfId="40530"/>
    <cellStyle name="Normal 3 2 4 5 5 3" xfId="18957"/>
    <cellStyle name="Normal 3 2 4 5 5 3 2" xfId="47692"/>
    <cellStyle name="Normal 3 2 4 5 5 4" xfId="33368"/>
    <cellStyle name="Normal 3 2 4 5 6" xfId="8149"/>
    <cellStyle name="Normal 3 2 4 5 6 2" xfId="22538"/>
    <cellStyle name="Normal 3 2 4 5 6 2 2" xfId="51273"/>
    <cellStyle name="Normal 3 2 4 5 6 3" xfId="36949"/>
    <cellStyle name="Normal 3 2 4 5 7" xfId="15375"/>
    <cellStyle name="Normal 3 2 4 5 7 2" xfId="44111"/>
    <cellStyle name="Normal 3 2 4 5 8" xfId="29787"/>
    <cellStyle name="Normal 3 2 4 6" xfId="956"/>
    <cellStyle name="Normal 3 2 4 6 2" xfId="1939"/>
    <cellStyle name="Normal 3 2 4 6 2 2" xfId="3731"/>
    <cellStyle name="Normal 3 2 4 6 2 2 2" xfId="7390"/>
    <cellStyle name="Normal 3 2 4 6 2 2 2 2" xfId="14650"/>
    <cellStyle name="Normal 3 2 4 6 2 2 2 2 2" xfId="29028"/>
    <cellStyle name="Normal 3 2 4 6 2 2 2 2 2 2" xfId="57762"/>
    <cellStyle name="Normal 3 2 4 6 2 2 2 2 3" xfId="43438"/>
    <cellStyle name="Normal 3 2 4 6 2 2 2 3" xfId="21865"/>
    <cellStyle name="Normal 3 2 4 6 2 2 2 3 2" xfId="50600"/>
    <cellStyle name="Normal 3 2 4 6 2 2 2 4" xfId="36276"/>
    <cellStyle name="Normal 3 2 4 6 2 2 3" xfId="11063"/>
    <cellStyle name="Normal 3 2 4 6 2 2 3 2" xfId="25446"/>
    <cellStyle name="Normal 3 2 4 6 2 2 3 2 2" xfId="54181"/>
    <cellStyle name="Normal 3 2 4 6 2 2 3 3" xfId="39857"/>
    <cellStyle name="Normal 3 2 4 6 2 2 4" xfId="18283"/>
    <cellStyle name="Normal 3 2 4 6 2 2 4 2" xfId="47019"/>
    <cellStyle name="Normal 3 2 4 6 2 2 5" xfId="32695"/>
    <cellStyle name="Normal 3 2 4 6 2 3" xfId="5600"/>
    <cellStyle name="Normal 3 2 4 6 2 3 2" xfId="12860"/>
    <cellStyle name="Normal 3 2 4 6 2 3 2 2" xfId="27238"/>
    <cellStyle name="Normal 3 2 4 6 2 3 2 2 2" xfId="55972"/>
    <cellStyle name="Normal 3 2 4 6 2 3 2 3" xfId="41648"/>
    <cellStyle name="Normal 3 2 4 6 2 3 3" xfId="20075"/>
    <cellStyle name="Normal 3 2 4 6 2 3 3 2" xfId="48810"/>
    <cellStyle name="Normal 3 2 4 6 2 3 4" xfId="34486"/>
    <cellStyle name="Normal 3 2 4 6 2 4" xfId="9273"/>
    <cellStyle name="Normal 3 2 4 6 2 4 2" xfId="23656"/>
    <cellStyle name="Normal 3 2 4 6 2 4 2 2" xfId="52391"/>
    <cellStyle name="Normal 3 2 4 6 2 4 3" xfId="38067"/>
    <cellStyle name="Normal 3 2 4 6 2 5" xfId="16493"/>
    <cellStyle name="Normal 3 2 4 6 2 5 2" xfId="45229"/>
    <cellStyle name="Normal 3 2 4 6 2 6" xfId="30905"/>
    <cellStyle name="Normal 3 2 4 6 3" xfId="2835"/>
    <cellStyle name="Normal 3 2 4 6 3 2" xfId="6495"/>
    <cellStyle name="Normal 3 2 4 6 3 2 2" xfId="13755"/>
    <cellStyle name="Normal 3 2 4 6 3 2 2 2" xfId="28133"/>
    <cellStyle name="Normal 3 2 4 6 3 2 2 2 2" xfId="56867"/>
    <cellStyle name="Normal 3 2 4 6 3 2 2 3" xfId="42543"/>
    <cellStyle name="Normal 3 2 4 6 3 2 3" xfId="20970"/>
    <cellStyle name="Normal 3 2 4 6 3 2 3 2" xfId="49705"/>
    <cellStyle name="Normal 3 2 4 6 3 2 4" xfId="35381"/>
    <cellStyle name="Normal 3 2 4 6 3 3" xfId="10168"/>
    <cellStyle name="Normal 3 2 4 6 3 3 2" xfId="24551"/>
    <cellStyle name="Normal 3 2 4 6 3 3 2 2" xfId="53286"/>
    <cellStyle name="Normal 3 2 4 6 3 3 3" xfId="38962"/>
    <cellStyle name="Normal 3 2 4 6 3 4" xfId="17388"/>
    <cellStyle name="Normal 3 2 4 6 3 4 2" xfId="46124"/>
    <cellStyle name="Normal 3 2 4 6 3 5" xfId="31800"/>
    <cellStyle name="Normal 3 2 4 6 4" xfId="4700"/>
    <cellStyle name="Normal 3 2 4 6 4 2" xfId="11965"/>
    <cellStyle name="Normal 3 2 4 6 4 2 2" xfId="26343"/>
    <cellStyle name="Normal 3 2 4 6 4 2 2 2" xfId="55077"/>
    <cellStyle name="Normal 3 2 4 6 4 2 3" xfId="40753"/>
    <cellStyle name="Normal 3 2 4 6 4 3" xfId="19180"/>
    <cellStyle name="Normal 3 2 4 6 4 3 2" xfId="47915"/>
    <cellStyle name="Normal 3 2 4 6 4 4" xfId="33591"/>
    <cellStyle name="Normal 3 2 4 6 5" xfId="8372"/>
    <cellStyle name="Normal 3 2 4 6 5 2" xfId="22761"/>
    <cellStyle name="Normal 3 2 4 6 5 2 2" xfId="51496"/>
    <cellStyle name="Normal 3 2 4 6 5 3" xfId="37172"/>
    <cellStyle name="Normal 3 2 4 6 6" xfId="15598"/>
    <cellStyle name="Normal 3 2 4 6 6 2" xfId="44334"/>
    <cellStyle name="Normal 3 2 4 6 7" xfId="30010"/>
    <cellStyle name="Normal 3 2 4 7" xfId="1469"/>
    <cellStyle name="Normal 3 2 4 7 2" xfId="3284"/>
    <cellStyle name="Normal 3 2 4 7 2 2" xfId="6943"/>
    <cellStyle name="Normal 3 2 4 7 2 2 2" xfId="14203"/>
    <cellStyle name="Normal 3 2 4 7 2 2 2 2" xfId="28581"/>
    <cellStyle name="Normal 3 2 4 7 2 2 2 2 2" xfId="57315"/>
    <cellStyle name="Normal 3 2 4 7 2 2 2 3" xfId="42991"/>
    <cellStyle name="Normal 3 2 4 7 2 2 3" xfId="21418"/>
    <cellStyle name="Normal 3 2 4 7 2 2 3 2" xfId="50153"/>
    <cellStyle name="Normal 3 2 4 7 2 2 4" xfId="35829"/>
    <cellStyle name="Normal 3 2 4 7 2 3" xfId="10616"/>
    <cellStyle name="Normal 3 2 4 7 2 3 2" xfId="24999"/>
    <cellStyle name="Normal 3 2 4 7 2 3 2 2" xfId="53734"/>
    <cellStyle name="Normal 3 2 4 7 2 3 3" xfId="39410"/>
    <cellStyle name="Normal 3 2 4 7 2 4" xfId="17836"/>
    <cellStyle name="Normal 3 2 4 7 2 4 2" xfId="46572"/>
    <cellStyle name="Normal 3 2 4 7 2 5" xfId="32248"/>
    <cellStyle name="Normal 3 2 4 7 3" xfId="5152"/>
    <cellStyle name="Normal 3 2 4 7 3 2" xfId="12413"/>
    <cellStyle name="Normal 3 2 4 7 3 2 2" xfId="26791"/>
    <cellStyle name="Normal 3 2 4 7 3 2 2 2" xfId="55525"/>
    <cellStyle name="Normal 3 2 4 7 3 2 3" xfId="41201"/>
    <cellStyle name="Normal 3 2 4 7 3 3" xfId="19628"/>
    <cellStyle name="Normal 3 2 4 7 3 3 2" xfId="48363"/>
    <cellStyle name="Normal 3 2 4 7 3 4" xfId="34039"/>
    <cellStyle name="Normal 3 2 4 7 4" xfId="8825"/>
    <cellStyle name="Normal 3 2 4 7 4 2" xfId="23209"/>
    <cellStyle name="Normal 3 2 4 7 4 2 2" xfId="51944"/>
    <cellStyle name="Normal 3 2 4 7 4 3" xfId="37620"/>
    <cellStyle name="Normal 3 2 4 7 5" xfId="16046"/>
    <cellStyle name="Normal 3 2 4 7 5 2" xfId="44782"/>
    <cellStyle name="Normal 3 2 4 7 6" xfId="30458"/>
    <cellStyle name="Normal 3 2 4 8" xfId="2388"/>
    <cellStyle name="Normal 3 2 4 8 2" xfId="6048"/>
    <cellStyle name="Normal 3 2 4 8 2 2" xfId="13308"/>
    <cellStyle name="Normal 3 2 4 8 2 2 2" xfId="27686"/>
    <cellStyle name="Normal 3 2 4 8 2 2 2 2" xfId="56420"/>
    <cellStyle name="Normal 3 2 4 8 2 2 3" xfId="42096"/>
    <cellStyle name="Normal 3 2 4 8 2 3" xfId="20523"/>
    <cellStyle name="Normal 3 2 4 8 2 3 2" xfId="49258"/>
    <cellStyle name="Normal 3 2 4 8 2 4" xfId="34934"/>
    <cellStyle name="Normal 3 2 4 8 3" xfId="9721"/>
    <cellStyle name="Normal 3 2 4 8 3 2" xfId="24104"/>
    <cellStyle name="Normal 3 2 4 8 3 2 2" xfId="52839"/>
    <cellStyle name="Normal 3 2 4 8 3 3" xfId="38515"/>
    <cellStyle name="Normal 3 2 4 8 4" xfId="16941"/>
    <cellStyle name="Normal 3 2 4 8 4 2" xfId="45677"/>
    <cellStyle name="Normal 3 2 4 8 5" xfId="31353"/>
    <cellStyle name="Normal 3 2 4 9" xfId="4241"/>
    <cellStyle name="Normal 3 2 4 9 2" xfId="11517"/>
    <cellStyle name="Normal 3 2 4 9 2 2" xfId="25896"/>
    <cellStyle name="Normal 3 2 4 9 2 2 2" xfId="54630"/>
    <cellStyle name="Normal 3 2 4 9 2 3" xfId="40306"/>
    <cellStyle name="Normal 3 2 4 9 3" xfId="18733"/>
    <cellStyle name="Normal 3 2 4 9 3 2" xfId="47468"/>
    <cellStyle name="Normal 3 2 4 9 4" xfId="33144"/>
    <cellStyle name="Normal 3 2 5" xfId="343"/>
    <cellStyle name="Normal 3 2 5 10" xfId="15165"/>
    <cellStyle name="Normal 3 2 5 10 2" xfId="43901"/>
    <cellStyle name="Normal 3 2 5 11" xfId="29577"/>
    <cellStyle name="Normal 3 2 5 2" xfId="443"/>
    <cellStyle name="Normal 3 2 5 2 10" xfId="29633"/>
    <cellStyle name="Normal 3 2 5 2 2" xfId="643"/>
    <cellStyle name="Normal 3 2 5 2 2 2" xfId="915"/>
    <cellStyle name="Normal 3 2 5 2 2 2 2" xfId="1362"/>
    <cellStyle name="Normal 3 2 5 2 2 2 2 2" xfId="2345"/>
    <cellStyle name="Normal 3 2 5 2 2 2 2 2 2" xfId="4137"/>
    <cellStyle name="Normal 3 2 5 2 2 2 2 2 2 2" xfId="7796"/>
    <cellStyle name="Normal 3 2 5 2 2 2 2 2 2 2 2" xfId="15056"/>
    <cellStyle name="Normal 3 2 5 2 2 2 2 2 2 2 2 2" xfId="29434"/>
    <cellStyle name="Normal 3 2 5 2 2 2 2 2 2 2 2 2 2" xfId="58168"/>
    <cellStyle name="Normal 3 2 5 2 2 2 2 2 2 2 2 3" xfId="43844"/>
    <cellStyle name="Normal 3 2 5 2 2 2 2 2 2 2 3" xfId="22271"/>
    <cellStyle name="Normal 3 2 5 2 2 2 2 2 2 2 3 2" xfId="51006"/>
    <cellStyle name="Normal 3 2 5 2 2 2 2 2 2 2 4" xfId="36682"/>
    <cellStyle name="Normal 3 2 5 2 2 2 2 2 2 3" xfId="11469"/>
    <cellStyle name="Normal 3 2 5 2 2 2 2 2 2 3 2" xfId="25852"/>
    <cellStyle name="Normal 3 2 5 2 2 2 2 2 2 3 2 2" xfId="54587"/>
    <cellStyle name="Normal 3 2 5 2 2 2 2 2 2 3 3" xfId="40263"/>
    <cellStyle name="Normal 3 2 5 2 2 2 2 2 2 4" xfId="18689"/>
    <cellStyle name="Normal 3 2 5 2 2 2 2 2 2 4 2" xfId="47425"/>
    <cellStyle name="Normal 3 2 5 2 2 2 2 2 2 5" xfId="33101"/>
    <cellStyle name="Normal 3 2 5 2 2 2 2 2 3" xfId="6006"/>
    <cellStyle name="Normal 3 2 5 2 2 2 2 2 3 2" xfId="13266"/>
    <cellStyle name="Normal 3 2 5 2 2 2 2 2 3 2 2" xfId="27644"/>
    <cellStyle name="Normal 3 2 5 2 2 2 2 2 3 2 2 2" xfId="56378"/>
    <cellStyle name="Normal 3 2 5 2 2 2 2 2 3 2 3" xfId="42054"/>
    <cellStyle name="Normal 3 2 5 2 2 2 2 2 3 3" xfId="20481"/>
    <cellStyle name="Normal 3 2 5 2 2 2 2 2 3 3 2" xfId="49216"/>
    <cellStyle name="Normal 3 2 5 2 2 2 2 2 3 4" xfId="34892"/>
    <cellStyle name="Normal 3 2 5 2 2 2 2 2 4" xfId="9679"/>
    <cellStyle name="Normal 3 2 5 2 2 2 2 2 4 2" xfId="24062"/>
    <cellStyle name="Normal 3 2 5 2 2 2 2 2 4 2 2" xfId="52797"/>
    <cellStyle name="Normal 3 2 5 2 2 2 2 2 4 3" xfId="38473"/>
    <cellStyle name="Normal 3 2 5 2 2 2 2 2 5" xfId="16899"/>
    <cellStyle name="Normal 3 2 5 2 2 2 2 2 5 2" xfId="45635"/>
    <cellStyle name="Normal 3 2 5 2 2 2 2 2 6" xfId="31311"/>
    <cellStyle name="Normal 3 2 5 2 2 2 2 3" xfId="3241"/>
    <cellStyle name="Normal 3 2 5 2 2 2 2 3 2" xfId="6901"/>
    <cellStyle name="Normal 3 2 5 2 2 2 2 3 2 2" xfId="14161"/>
    <cellStyle name="Normal 3 2 5 2 2 2 2 3 2 2 2" xfId="28539"/>
    <cellStyle name="Normal 3 2 5 2 2 2 2 3 2 2 2 2" xfId="57273"/>
    <cellStyle name="Normal 3 2 5 2 2 2 2 3 2 2 3" xfId="42949"/>
    <cellStyle name="Normal 3 2 5 2 2 2 2 3 2 3" xfId="21376"/>
    <cellStyle name="Normal 3 2 5 2 2 2 2 3 2 3 2" xfId="50111"/>
    <cellStyle name="Normal 3 2 5 2 2 2 2 3 2 4" xfId="35787"/>
    <cellStyle name="Normal 3 2 5 2 2 2 2 3 3" xfId="10574"/>
    <cellStyle name="Normal 3 2 5 2 2 2 2 3 3 2" xfId="24957"/>
    <cellStyle name="Normal 3 2 5 2 2 2 2 3 3 2 2" xfId="53692"/>
    <cellStyle name="Normal 3 2 5 2 2 2 2 3 3 3" xfId="39368"/>
    <cellStyle name="Normal 3 2 5 2 2 2 2 3 4" xfId="17794"/>
    <cellStyle name="Normal 3 2 5 2 2 2 2 3 4 2" xfId="46530"/>
    <cellStyle name="Normal 3 2 5 2 2 2 2 3 5" xfId="32206"/>
    <cellStyle name="Normal 3 2 5 2 2 2 2 4" xfId="5106"/>
    <cellStyle name="Normal 3 2 5 2 2 2 2 4 2" xfId="12371"/>
    <cellStyle name="Normal 3 2 5 2 2 2 2 4 2 2" xfId="26749"/>
    <cellStyle name="Normal 3 2 5 2 2 2 2 4 2 2 2" xfId="55483"/>
    <cellStyle name="Normal 3 2 5 2 2 2 2 4 2 3" xfId="41159"/>
    <cellStyle name="Normal 3 2 5 2 2 2 2 4 3" xfId="19586"/>
    <cellStyle name="Normal 3 2 5 2 2 2 2 4 3 2" xfId="48321"/>
    <cellStyle name="Normal 3 2 5 2 2 2 2 4 4" xfId="33997"/>
    <cellStyle name="Normal 3 2 5 2 2 2 2 5" xfId="8778"/>
    <cellStyle name="Normal 3 2 5 2 2 2 2 5 2" xfId="23167"/>
    <cellStyle name="Normal 3 2 5 2 2 2 2 5 2 2" xfId="51902"/>
    <cellStyle name="Normal 3 2 5 2 2 2 2 5 3" xfId="37578"/>
    <cellStyle name="Normal 3 2 5 2 2 2 2 6" xfId="16004"/>
    <cellStyle name="Normal 3 2 5 2 2 2 2 6 2" xfId="44740"/>
    <cellStyle name="Normal 3 2 5 2 2 2 2 7" xfId="30416"/>
    <cellStyle name="Normal 3 2 5 2 2 2 3" xfId="1898"/>
    <cellStyle name="Normal 3 2 5 2 2 2 3 2" xfId="3690"/>
    <cellStyle name="Normal 3 2 5 2 2 2 3 2 2" xfId="7349"/>
    <cellStyle name="Normal 3 2 5 2 2 2 3 2 2 2" xfId="14609"/>
    <cellStyle name="Normal 3 2 5 2 2 2 3 2 2 2 2" xfId="28987"/>
    <cellStyle name="Normal 3 2 5 2 2 2 3 2 2 2 2 2" xfId="57721"/>
    <cellStyle name="Normal 3 2 5 2 2 2 3 2 2 2 3" xfId="43397"/>
    <cellStyle name="Normal 3 2 5 2 2 2 3 2 2 3" xfId="21824"/>
    <cellStyle name="Normal 3 2 5 2 2 2 3 2 2 3 2" xfId="50559"/>
    <cellStyle name="Normal 3 2 5 2 2 2 3 2 2 4" xfId="36235"/>
    <cellStyle name="Normal 3 2 5 2 2 2 3 2 3" xfId="11022"/>
    <cellStyle name="Normal 3 2 5 2 2 2 3 2 3 2" xfId="25405"/>
    <cellStyle name="Normal 3 2 5 2 2 2 3 2 3 2 2" xfId="54140"/>
    <cellStyle name="Normal 3 2 5 2 2 2 3 2 3 3" xfId="39816"/>
    <cellStyle name="Normal 3 2 5 2 2 2 3 2 4" xfId="18242"/>
    <cellStyle name="Normal 3 2 5 2 2 2 3 2 4 2" xfId="46978"/>
    <cellStyle name="Normal 3 2 5 2 2 2 3 2 5" xfId="32654"/>
    <cellStyle name="Normal 3 2 5 2 2 2 3 3" xfId="5559"/>
    <cellStyle name="Normal 3 2 5 2 2 2 3 3 2" xfId="12819"/>
    <cellStyle name="Normal 3 2 5 2 2 2 3 3 2 2" xfId="27197"/>
    <cellStyle name="Normal 3 2 5 2 2 2 3 3 2 2 2" xfId="55931"/>
    <cellStyle name="Normal 3 2 5 2 2 2 3 3 2 3" xfId="41607"/>
    <cellStyle name="Normal 3 2 5 2 2 2 3 3 3" xfId="20034"/>
    <cellStyle name="Normal 3 2 5 2 2 2 3 3 3 2" xfId="48769"/>
    <cellStyle name="Normal 3 2 5 2 2 2 3 3 4" xfId="34445"/>
    <cellStyle name="Normal 3 2 5 2 2 2 3 4" xfId="9232"/>
    <cellStyle name="Normal 3 2 5 2 2 2 3 4 2" xfId="23615"/>
    <cellStyle name="Normal 3 2 5 2 2 2 3 4 2 2" xfId="52350"/>
    <cellStyle name="Normal 3 2 5 2 2 2 3 4 3" xfId="38026"/>
    <cellStyle name="Normal 3 2 5 2 2 2 3 5" xfId="16452"/>
    <cellStyle name="Normal 3 2 5 2 2 2 3 5 2" xfId="45188"/>
    <cellStyle name="Normal 3 2 5 2 2 2 3 6" xfId="30864"/>
    <cellStyle name="Normal 3 2 5 2 2 2 4" xfId="2794"/>
    <cellStyle name="Normal 3 2 5 2 2 2 4 2" xfId="6454"/>
    <cellStyle name="Normal 3 2 5 2 2 2 4 2 2" xfId="13714"/>
    <cellStyle name="Normal 3 2 5 2 2 2 4 2 2 2" xfId="28092"/>
    <cellStyle name="Normal 3 2 5 2 2 2 4 2 2 2 2" xfId="56826"/>
    <cellStyle name="Normal 3 2 5 2 2 2 4 2 2 3" xfId="42502"/>
    <cellStyle name="Normal 3 2 5 2 2 2 4 2 3" xfId="20929"/>
    <cellStyle name="Normal 3 2 5 2 2 2 4 2 3 2" xfId="49664"/>
    <cellStyle name="Normal 3 2 5 2 2 2 4 2 4" xfId="35340"/>
    <cellStyle name="Normal 3 2 5 2 2 2 4 3" xfId="10127"/>
    <cellStyle name="Normal 3 2 5 2 2 2 4 3 2" xfId="24510"/>
    <cellStyle name="Normal 3 2 5 2 2 2 4 3 2 2" xfId="53245"/>
    <cellStyle name="Normal 3 2 5 2 2 2 4 3 3" xfId="38921"/>
    <cellStyle name="Normal 3 2 5 2 2 2 4 4" xfId="17347"/>
    <cellStyle name="Normal 3 2 5 2 2 2 4 4 2" xfId="46083"/>
    <cellStyle name="Normal 3 2 5 2 2 2 4 5" xfId="31759"/>
    <cellStyle name="Normal 3 2 5 2 2 2 5" xfId="4659"/>
    <cellStyle name="Normal 3 2 5 2 2 2 5 2" xfId="11924"/>
    <cellStyle name="Normal 3 2 5 2 2 2 5 2 2" xfId="26302"/>
    <cellStyle name="Normal 3 2 5 2 2 2 5 2 2 2" xfId="55036"/>
    <cellStyle name="Normal 3 2 5 2 2 2 5 2 3" xfId="40712"/>
    <cellStyle name="Normal 3 2 5 2 2 2 5 3" xfId="19139"/>
    <cellStyle name="Normal 3 2 5 2 2 2 5 3 2" xfId="47874"/>
    <cellStyle name="Normal 3 2 5 2 2 2 5 4" xfId="33550"/>
    <cellStyle name="Normal 3 2 5 2 2 2 6" xfId="8331"/>
    <cellStyle name="Normal 3 2 5 2 2 2 6 2" xfId="22720"/>
    <cellStyle name="Normal 3 2 5 2 2 2 6 2 2" xfId="51455"/>
    <cellStyle name="Normal 3 2 5 2 2 2 6 3" xfId="37131"/>
    <cellStyle name="Normal 3 2 5 2 2 2 7" xfId="15557"/>
    <cellStyle name="Normal 3 2 5 2 2 2 7 2" xfId="44293"/>
    <cellStyle name="Normal 3 2 5 2 2 2 8" xfId="29969"/>
    <cellStyle name="Normal 3 2 5 2 2 3" xfId="1138"/>
    <cellStyle name="Normal 3 2 5 2 2 3 2" xfId="2121"/>
    <cellStyle name="Normal 3 2 5 2 2 3 2 2" xfId="3913"/>
    <cellStyle name="Normal 3 2 5 2 2 3 2 2 2" xfId="7572"/>
    <cellStyle name="Normal 3 2 5 2 2 3 2 2 2 2" xfId="14832"/>
    <cellStyle name="Normal 3 2 5 2 2 3 2 2 2 2 2" xfId="29210"/>
    <cellStyle name="Normal 3 2 5 2 2 3 2 2 2 2 2 2" xfId="57944"/>
    <cellStyle name="Normal 3 2 5 2 2 3 2 2 2 2 3" xfId="43620"/>
    <cellStyle name="Normal 3 2 5 2 2 3 2 2 2 3" xfId="22047"/>
    <cellStyle name="Normal 3 2 5 2 2 3 2 2 2 3 2" xfId="50782"/>
    <cellStyle name="Normal 3 2 5 2 2 3 2 2 2 4" xfId="36458"/>
    <cellStyle name="Normal 3 2 5 2 2 3 2 2 3" xfId="11245"/>
    <cellStyle name="Normal 3 2 5 2 2 3 2 2 3 2" xfId="25628"/>
    <cellStyle name="Normal 3 2 5 2 2 3 2 2 3 2 2" xfId="54363"/>
    <cellStyle name="Normal 3 2 5 2 2 3 2 2 3 3" xfId="40039"/>
    <cellStyle name="Normal 3 2 5 2 2 3 2 2 4" xfId="18465"/>
    <cellStyle name="Normal 3 2 5 2 2 3 2 2 4 2" xfId="47201"/>
    <cellStyle name="Normal 3 2 5 2 2 3 2 2 5" xfId="32877"/>
    <cellStyle name="Normal 3 2 5 2 2 3 2 3" xfId="5782"/>
    <cellStyle name="Normal 3 2 5 2 2 3 2 3 2" xfId="13042"/>
    <cellStyle name="Normal 3 2 5 2 2 3 2 3 2 2" xfId="27420"/>
    <cellStyle name="Normal 3 2 5 2 2 3 2 3 2 2 2" xfId="56154"/>
    <cellStyle name="Normal 3 2 5 2 2 3 2 3 2 3" xfId="41830"/>
    <cellStyle name="Normal 3 2 5 2 2 3 2 3 3" xfId="20257"/>
    <cellStyle name="Normal 3 2 5 2 2 3 2 3 3 2" xfId="48992"/>
    <cellStyle name="Normal 3 2 5 2 2 3 2 3 4" xfId="34668"/>
    <cellStyle name="Normal 3 2 5 2 2 3 2 4" xfId="9455"/>
    <cellStyle name="Normal 3 2 5 2 2 3 2 4 2" xfId="23838"/>
    <cellStyle name="Normal 3 2 5 2 2 3 2 4 2 2" xfId="52573"/>
    <cellStyle name="Normal 3 2 5 2 2 3 2 4 3" xfId="38249"/>
    <cellStyle name="Normal 3 2 5 2 2 3 2 5" xfId="16675"/>
    <cellStyle name="Normal 3 2 5 2 2 3 2 5 2" xfId="45411"/>
    <cellStyle name="Normal 3 2 5 2 2 3 2 6" xfId="31087"/>
    <cellStyle name="Normal 3 2 5 2 2 3 3" xfId="3017"/>
    <cellStyle name="Normal 3 2 5 2 2 3 3 2" xfId="6677"/>
    <cellStyle name="Normal 3 2 5 2 2 3 3 2 2" xfId="13937"/>
    <cellStyle name="Normal 3 2 5 2 2 3 3 2 2 2" xfId="28315"/>
    <cellStyle name="Normal 3 2 5 2 2 3 3 2 2 2 2" xfId="57049"/>
    <cellStyle name="Normal 3 2 5 2 2 3 3 2 2 3" xfId="42725"/>
    <cellStyle name="Normal 3 2 5 2 2 3 3 2 3" xfId="21152"/>
    <cellStyle name="Normal 3 2 5 2 2 3 3 2 3 2" xfId="49887"/>
    <cellStyle name="Normal 3 2 5 2 2 3 3 2 4" xfId="35563"/>
    <cellStyle name="Normal 3 2 5 2 2 3 3 3" xfId="10350"/>
    <cellStyle name="Normal 3 2 5 2 2 3 3 3 2" xfId="24733"/>
    <cellStyle name="Normal 3 2 5 2 2 3 3 3 2 2" xfId="53468"/>
    <cellStyle name="Normal 3 2 5 2 2 3 3 3 3" xfId="39144"/>
    <cellStyle name="Normal 3 2 5 2 2 3 3 4" xfId="17570"/>
    <cellStyle name="Normal 3 2 5 2 2 3 3 4 2" xfId="46306"/>
    <cellStyle name="Normal 3 2 5 2 2 3 3 5" xfId="31982"/>
    <cellStyle name="Normal 3 2 5 2 2 3 4" xfId="4882"/>
    <cellStyle name="Normal 3 2 5 2 2 3 4 2" xfId="12147"/>
    <cellStyle name="Normal 3 2 5 2 2 3 4 2 2" xfId="26525"/>
    <cellStyle name="Normal 3 2 5 2 2 3 4 2 2 2" xfId="55259"/>
    <cellStyle name="Normal 3 2 5 2 2 3 4 2 3" xfId="40935"/>
    <cellStyle name="Normal 3 2 5 2 2 3 4 3" xfId="19362"/>
    <cellStyle name="Normal 3 2 5 2 2 3 4 3 2" xfId="48097"/>
    <cellStyle name="Normal 3 2 5 2 2 3 4 4" xfId="33773"/>
    <cellStyle name="Normal 3 2 5 2 2 3 5" xfId="8554"/>
    <cellStyle name="Normal 3 2 5 2 2 3 5 2" xfId="22943"/>
    <cellStyle name="Normal 3 2 5 2 2 3 5 2 2" xfId="51678"/>
    <cellStyle name="Normal 3 2 5 2 2 3 5 3" xfId="37354"/>
    <cellStyle name="Normal 3 2 5 2 2 3 6" xfId="15780"/>
    <cellStyle name="Normal 3 2 5 2 2 3 6 2" xfId="44516"/>
    <cellStyle name="Normal 3 2 5 2 2 3 7" xfId="30192"/>
    <cellStyle name="Normal 3 2 5 2 2 4" xfId="1670"/>
    <cellStyle name="Normal 3 2 5 2 2 4 2" xfId="3466"/>
    <cellStyle name="Normal 3 2 5 2 2 4 2 2" xfId="7125"/>
    <cellStyle name="Normal 3 2 5 2 2 4 2 2 2" xfId="14385"/>
    <cellStyle name="Normal 3 2 5 2 2 4 2 2 2 2" xfId="28763"/>
    <cellStyle name="Normal 3 2 5 2 2 4 2 2 2 2 2" xfId="57497"/>
    <cellStyle name="Normal 3 2 5 2 2 4 2 2 2 3" xfId="43173"/>
    <cellStyle name="Normal 3 2 5 2 2 4 2 2 3" xfId="21600"/>
    <cellStyle name="Normal 3 2 5 2 2 4 2 2 3 2" xfId="50335"/>
    <cellStyle name="Normal 3 2 5 2 2 4 2 2 4" xfId="36011"/>
    <cellStyle name="Normal 3 2 5 2 2 4 2 3" xfId="10798"/>
    <cellStyle name="Normal 3 2 5 2 2 4 2 3 2" xfId="25181"/>
    <cellStyle name="Normal 3 2 5 2 2 4 2 3 2 2" xfId="53916"/>
    <cellStyle name="Normal 3 2 5 2 2 4 2 3 3" xfId="39592"/>
    <cellStyle name="Normal 3 2 5 2 2 4 2 4" xfId="18018"/>
    <cellStyle name="Normal 3 2 5 2 2 4 2 4 2" xfId="46754"/>
    <cellStyle name="Normal 3 2 5 2 2 4 2 5" xfId="32430"/>
    <cellStyle name="Normal 3 2 5 2 2 4 3" xfId="5335"/>
    <cellStyle name="Normal 3 2 5 2 2 4 3 2" xfId="12595"/>
    <cellStyle name="Normal 3 2 5 2 2 4 3 2 2" xfId="26973"/>
    <cellStyle name="Normal 3 2 5 2 2 4 3 2 2 2" xfId="55707"/>
    <cellStyle name="Normal 3 2 5 2 2 4 3 2 3" xfId="41383"/>
    <cellStyle name="Normal 3 2 5 2 2 4 3 3" xfId="19810"/>
    <cellStyle name="Normal 3 2 5 2 2 4 3 3 2" xfId="48545"/>
    <cellStyle name="Normal 3 2 5 2 2 4 3 4" xfId="34221"/>
    <cellStyle name="Normal 3 2 5 2 2 4 4" xfId="9008"/>
    <cellStyle name="Normal 3 2 5 2 2 4 4 2" xfId="23391"/>
    <cellStyle name="Normal 3 2 5 2 2 4 4 2 2" xfId="52126"/>
    <cellStyle name="Normal 3 2 5 2 2 4 4 3" xfId="37802"/>
    <cellStyle name="Normal 3 2 5 2 2 4 5" xfId="16228"/>
    <cellStyle name="Normal 3 2 5 2 2 4 5 2" xfId="44964"/>
    <cellStyle name="Normal 3 2 5 2 2 4 6" xfId="30640"/>
    <cellStyle name="Normal 3 2 5 2 2 5" xfId="2570"/>
    <cellStyle name="Normal 3 2 5 2 2 5 2" xfId="6230"/>
    <cellStyle name="Normal 3 2 5 2 2 5 2 2" xfId="13490"/>
    <cellStyle name="Normal 3 2 5 2 2 5 2 2 2" xfId="27868"/>
    <cellStyle name="Normal 3 2 5 2 2 5 2 2 2 2" xfId="56602"/>
    <cellStyle name="Normal 3 2 5 2 2 5 2 2 3" xfId="42278"/>
    <cellStyle name="Normal 3 2 5 2 2 5 2 3" xfId="20705"/>
    <cellStyle name="Normal 3 2 5 2 2 5 2 3 2" xfId="49440"/>
    <cellStyle name="Normal 3 2 5 2 2 5 2 4" xfId="35116"/>
    <cellStyle name="Normal 3 2 5 2 2 5 3" xfId="9903"/>
    <cellStyle name="Normal 3 2 5 2 2 5 3 2" xfId="24286"/>
    <cellStyle name="Normal 3 2 5 2 2 5 3 2 2" xfId="53021"/>
    <cellStyle name="Normal 3 2 5 2 2 5 3 3" xfId="38697"/>
    <cellStyle name="Normal 3 2 5 2 2 5 4" xfId="17123"/>
    <cellStyle name="Normal 3 2 5 2 2 5 4 2" xfId="45859"/>
    <cellStyle name="Normal 3 2 5 2 2 5 5" xfId="31535"/>
    <cellStyle name="Normal 3 2 5 2 2 6" xfId="4433"/>
    <cellStyle name="Normal 3 2 5 2 2 6 2" xfId="11700"/>
    <cellStyle name="Normal 3 2 5 2 2 6 2 2" xfId="26078"/>
    <cellStyle name="Normal 3 2 5 2 2 6 2 2 2" xfId="54812"/>
    <cellStyle name="Normal 3 2 5 2 2 6 2 3" xfId="40488"/>
    <cellStyle name="Normal 3 2 5 2 2 6 3" xfId="18915"/>
    <cellStyle name="Normal 3 2 5 2 2 6 3 2" xfId="47650"/>
    <cellStyle name="Normal 3 2 5 2 2 6 4" xfId="33326"/>
    <cellStyle name="Normal 3 2 5 2 2 7" xfId="8104"/>
    <cellStyle name="Normal 3 2 5 2 2 7 2" xfId="22496"/>
    <cellStyle name="Normal 3 2 5 2 2 7 2 2" xfId="51231"/>
    <cellStyle name="Normal 3 2 5 2 2 7 3" xfId="36907"/>
    <cellStyle name="Normal 3 2 5 2 2 8" xfId="15333"/>
    <cellStyle name="Normal 3 2 5 2 2 8 2" xfId="44069"/>
    <cellStyle name="Normal 3 2 5 2 2 9" xfId="29745"/>
    <cellStyle name="Normal 3 2 5 2 3" xfId="801"/>
    <cellStyle name="Normal 3 2 5 2 3 2" xfId="1250"/>
    <cellStyle name="Normal 3 2 5 2 3 2 2" xfId="2233"/>
    <cellStyle name="Normal 3 2 5 2 3 2 2 2" xfId="4025"/>
    <cellStyle name="Normal 3 2 5 2 3 2 2 2 2" xfId="7684"/>
    <cellStyle name="Normal 3 2 5 2 3 2 2 2 2 2" xfId="14944"/>
    <cellStyle name="Normal 3 2 5 2 3 2 2 2 2 2 2" xfId="29322"/>
    <cellStyle name="Normal 3 2 5 2 3 2 2 2 2 2 2 2" xfId="58056"/>
    <cellStyle name="Normal 3 2 5 2 3 2 2 2 2 2 3" xfId="43732"/>
    <cellStyle name="Normal 3 2 5 2 3 2 2 2 2 3" xfId="22159"/>
    <cellStyle name="Normal 3 2 5 2 3 2 2 2 2 3 2" xfId="50894"/>
    <cellStyle name="Normal 3 2 5 2 3 2 2 2 2 4" xfId="36570"/>
    <cellStyle name="Normal 3 2 5 2 3 2 2 2 3" xfId="11357"/>
    <cellStyle name="Normal 3 2 5 2 3 2 2 2 3 2" xfId="25740"/>
    <cellStyle name="Normal 3 2 5 2 3 2 2 2 3 2 2" xfId="54475"/>
    <cellStyle name="Normal 3 2 5 2 3 2 2 2 3 3" xfId="40151"/>
    <cellStyle name="Normal 3 2 5 2 3 2 2 2 4" xfId="18577"/>
    <cellStyle name="Normal 3 2 5 2 3 2 2 2 4 2" xfId="47313"/>
    <cellStyle name="Normal 3 2 5 2 3 2 2 2 5" xfId="32989"/>
    <cellStyle name="Normal 3 2 5 2 3 2 2 3" xfId="5894"/>
    <cellStyle name="Normal 3 2 5 2 3 2 2 3 2" xfId="13154"/>
    <cellStyle name="Normal 3 2 5 2 3 2 2 3 2 2" xfId="27532"/>
    <cellStyle name="Normal 3 2 5 2 3 2 2 3 2 2 2" xfId="56266"/>
    <cellStyle name="Normal 3 2 5 2 3 2 2 3 2 3" xfId="41942"/>
    <cellStyle name="Normal 3 2 5 2 3 2 2 3 3" xfId="20369"/>
    <cellStyle name="Normal 3 2 5 2 3 2 2 3 3 2" xfId="49104"/>
    <cellStyle name="Normal 3 2 5 2 3 2 2 3 4" xfId="34780"/>
    <cellStyle name="Normal 3 2 5 2 3 2 2 4" xfId="9567"/>
    <cellStyle name="Normal 3 2 5 2 3 2 2 4 2" xfId="23950"/>
    <cellStyle name="Normal 3 2 5 2 3 2 2 4 2 2" xfId="52685"/>
    <cellStyle name="Normal 3 2 5 2 3 2 2 4 3" xfId="38361"/>
    <cellStyle name="Normal 3 2 5 2 3 2 2 5" xfId="16787"/>
    <cellStyle name="Normal 3 2 5 2 3 2 2 5 2" xfId="45523"/>
    <cellStyle name="Normal 3 2 5 2 3 2 2 6" xfId="31199"/>
    <cellStyle name="Normal 3 2 5 2 3 2 3" xfId="3129"/>
    <cellStyle name="Normal 3 2 5 2 3 2 3 2" xfId="6789"/>
    <cellStyle name="Normal 3 2 5 2 3 2 3 2 2" xfId="14049"/>
    <cellStyle name="Normal 3 2 5 2 3 2 3 2 2 2" xfId="28427"/>
    <cellStyle name="Normal 3 2 5 2 3 2 3 2 2 2 2" xfId="57161"/>
    <cellStyle name="Normal 3 2 5 2 3 2 3 2 2 3" xfId="42837"/>
    <cellStyle name="Normal 3 2 5 2 3 2 3 2 3" xfId="21264"/>
    <cellStyle name="Normal 3 2 5 2 3 2 3 2 3 2" xfId="49999"/>
    <cellStyle name="Normal 3 2 5 2 3 2 3 2 4" xfId="35675"/>
    <cellStyle name="Normal 3 2 5 2 3 2 3 3" xfId="10462"/>
    <cellStyle name="Normal 3 2 5 2 3 2 3 3 2" xfId="24845"/>
    <cellStyle name="Normal 3 2 5 2 3 2 3 3 2 2" xfId="53580"/>
    <cellStyle name="Normal 3 2 5 2 3 2 3 3 3" xfId="39256"/>
    <cellStyle name="Normal 3 2 5 2 3 2 3 4" xfId="17682"/>
    <cellStyle name="Normal 3 2 5 2 3 2 3 4 2" xfId="46418"/>
    <cellStyle name="Normal 3 2 5 2 3 2 3 5" xfId="32094"/>
    <cellStyle name="Normal 3 2 5 2 3 2 4" xfId="4994"/>
    <cellStyle name="Normal 3 2 5 2 3 2 4 2" xfId="12259"/>
    <cellStyle name="Normal 3 2 5 2 3 2 4 2 2" xfId="26637"/>
    <cellStyle name="Normal 3 2 5 2 3 2 4 2 2 2" xfId="55371"/>
    <cellStyle name="Normal 3 2 5 2 3 2 4 2 3" xfId="41047"/>
    <cellStyle name="Normal 3 2 5 2 3 2 4 3" xfId="19474"/>
    <cellStyle name="Normal 3 2 5 2 3 2 4 3 2" xfId="48209"/>
    <cellStyle name="Normal 3 2 5 2 3 2 4 4" xfId="33885"/>
    <cellStyle name="Normal 3 2 5 2 3 2 5" xfId="8666"/>
    <cellStyle name="Normal 3 2 5 2 3 2 5 2" xfId="23055"/>
    <cellStyle name="Normal 3 2 5 2 3 2 5 2 2" xfId="51790"/>
    <cellStyle name="Normal 3 2 5 2 3 2 5 3" xfId="37466"/>
    <cellStyle name="Normal 3 2 5 2 3 2 6" xfId="15892"/>
    <cellStyle name="Normal 3 2 5 2 3 2 6 2" xfId="44628"/>
    <cellStyle name="Normal 3 2 5 2 3 2 7" xfId="30304"/>
    <cellStyle name="Normal 3 2 5 2 3 3" xfId="1786"/>
    <cellStyle name="Normal 3 2 5 2 3 3 2" xfId="3578"/>
    <cellStyle name="Normal 3 2 5 2 3 3 2 2" xfId="7237"/>
    <cellStyle name="Normal 3 2 5 2 3 3 2 2 2" xfId="14497"/>
    <cellStyle name="Normal 3 2 5 2 3 3 2 2 2 2" xfId="28875"/>
    <cellStyle name="Normal 3 2 5 2 3 3 2 2 2 2 2" xfId="57609"/>
    <cellStyle name="Normal 3 2 5 2 3 3 2 2 2 3" xfId="43285"/>
    <cellStyle name="Normal 3 2 5 2 3 3 2 2 3" xfId="21712"/>
    <cellStyle name="Normal 3 2 5 2 3 3 2 2 3 2" xfId="50447"/>
    <cellStyle name="Normal 3 2 5 2 3 3 2 2 4" xfId="36123"/>
    <cellStyle name="Normal 3 2 5 2 3 3 2 3" xfId="10910"/>
    <cellStyle name="Normal 3 2 5 2 3 3 2 3 2" xfId="25293"/>
    <cellStyle name="Normal 3 2 5 2 3 3 2 3 2 2" xfId="54028"/>
    <cellStyle name="Normal 3 2 5 2 3 3 2 3 3" xfId="39704"/>
    <cellStyle name="Normal 3 2 5 2 3 3 2 4" xfId="18130"/>
    <cellStyle name="Normal 3 2 5 2 3 3 2 4 2" xfId="46866"/>
    <cellStyle name="Normal 3 2 5 2 3 3 2 5" xfId="32542"/>
    <cellStyle name="Normal 3 2 5 2 3 3 3" xfId="5447"/>
    <cellStyle name="Normal 3 2 5 2 3 3 3 2" xfId="12707"/>
    <cellStyle name="Normal 3 2 5 2 3 3 3 2 2" xfId="27085"/>
    <cellStyle name="Normal 3 2 5 2 3 3 3 2 2 2" xfId="55819"/>
    <cellStyle name="Normal 3 2 5 2 3 3 3 2 3" xfId="41495"/>
    <cellStyle name="Normal 3 2 5 2 3 3 3 3" xfId="19922"/>
    <cellStyle name="Normal 3 2 5 2 3 3 3 3 2" xfId="48657"/>
    <cellStyle name="Normal 3 2 5 2 3 3 3 4" xfId="34333"/>
    <cellStyle name="Normal 3 2 5 2 3 3 4" xfId="9120"/>
    <cellStyle name="Normal 3 2 5 2 3 3 4 2" xfId="23503"/>
    <cellStyle name="Normal 3 2 5 2 3 3 4 2 2" xfId="52238"/>
    <cellStyle name="Normal 3 2 5 2 3 3 4 3" xfId="37914"/>
    <cellStyle name="Normal 3 2 5 2 3 3 5" xfId="16340"/>
    <cellStyle name="Normal 3 2 5 2 3 3 5 2" xfId="45076"/>
    <cellStyle name="Normal 3 2 5 2 3 3 6" xfId="30752"/>
    <cellStyle name="Normal 3 2 5 2 3 4" xfId="2682"/>
    <cellStyle name="Normal 3 2 5 2 3 4 2" xfId="6342"/>
    <cellStyle name="Normal 3 2 5 2 3 4 2 2" xfId="13602"/>
    <cellStyle name="Normal 3 2 5 2 3 4 2 2 2" xfId="27980"/>
    <cellStyle name="Normal 3 2 5 2 3 4 2 2 2 2" xfId="56714"/>
    <cellStyle name="Normal 3 2 5 2 3 4 2 2 3" xfId="42390"/>
    <cellStyle name="Normal 3 2 5 2 3 4 2 3" xfId="20817"/>
    <cellStyle name="Normal 3 2 5 2 3 4 2 3 2" xfId="49552"/>
    <cellStyle name="Normal 3 2 5 2 3 4 2 4" xfId="35228"/>
    <cellStyle name="Normal 3 2 5 2 3 4 3" xfId="10015"/>
    <cellStyle name="Normal 3 2 5 2 3 4 3 2" xfId="24398"/>
    <cellStyle name="Normal 3 2 5 2 3 4 3 2 2" xfId="53133"/>
    <cellStyle name="Normal 3 2 5 2 3 4 3 3" xfId="38809"/>
    <cellStyle name="Normal 3 2 5 2 3 4 4" xfId="17235"/>
    <cellStyle name="Normal 3 2 5 2 3 4 4 2" xfId="45971"/>
    <cellStyle name="Normal 3 2 5 2 3 4 5" xfId="31647"/>
    <cellStyle name="Normal 3 2 5 2 3 5" xfId="4546"/>
    <cellStyle name="Normal 3 2 5 2 3 5 2" xfId="11812"/>
    <cellStyle name="Normal 3 2 5 2 3 5 2 2" xfId="26190"/>
    <cellStyle name="Normal 3 2 5 2 3 5 2 2 2" xfId="54924"/>
    <cellStyle name="Normal 3 2 5 2 3 5 2 3" xfId="40600"/>
    <cellStyle name="Normal 3 2 5 2 3 5 3" xfId="19027"/>
    <cellStyle name="Normal 3 2 5 2 3 5 3 2" xfId="47762"/>
    <cellStyle name="Normal 3 2 5 2 3 5 4" xfId="33438"/>
    <cellStyle name="Normal 3 2 5 2 3 6" xfId="8219"/>
    <cellStyle name="Normal 3 2 5 2 3 6 2" xfId="22608"/>
    <cellStyle name="Normal 3 2 5 2 3 6 2 2" xfId="51343"/>
    <cellStyle name="Normal 3 2 5 2 3 6 3" xfId="37019"/>
    <cellStyle name="Normal 3 2 5 2 3 7" xfId="15445"/>
    <cellStyle name="Normal 3 2 5 2 3 7 2" xfId="44181"/>
    <cellStyle name="Normal 3 2 5 2 3 8" xfId="29857"/>
    <cellStyle name="Normal 3 2 5 2 4" xfId="1026"/>
    <cellStyle name="Normal 3 2 5 2 4 2" xfId="2009"/>
    <cellStyle name="Normal 3 2 5 2 4 2 2" xfId="3801"/>
    <cellStyle name="Normal 3 2 5 2 4 2 2 2" xfId="7460"/>
    <cellStyle name="Normal 3 2 5 2 4 2 2 2 2" xfId="14720"/>
    <cellStyle name="Normal 3 2 5 2 4 2 2 2 2 2" xfId="29098"/>
    <cellStyle name="Normal 3 2 5 2 4 2 2 2 2 2 2" xfId="57832"/>
    <cellStyle name="Normal 3 2 5 2 4 2 2 2 2 3" xfId="43508"/>
    <cellStyle name="Normal 3 2 5 2 4 2 2 2 3" xfId="21935"/>
    <cellStyle name="Normal 3 2 5 2 4 2 2 2 3 2" xfId="50670"/>
    <cellStyle name="Normal 3 2 5 2 4 2 2 2 4" xfId="36346"/>
    <cellStyle name="Normal 3 2 5 2 4 2 2 3" xfId="11133"/>
    <cellStyle name="Normal 3 2 5 2 4 2 2 3 2" xfId="25516"/>
    <cellStyle name="Normal 3 2 5 2 4 2 2 3 2 2" xfId="54251"/>
    <cellStyle name="Normal 3 2 5 2 4 2 2 3 3" xfId="39927"/>
    <cellStyle name="Normal 3 2 5 2 4 2 2 4" xfId="18353"/>
    <cellStyle name="Normal 3 2 5 2 4 2 2 4 2" xfId="47089"/>
    <cellStyle name="Normal 3 2 5 2 4 2 2 5" xfId="32765"/>
    <cellStyle name="Normal 3 2 5 2 4 2 3" xfId="5670"/>
    <cellStyle name="Normal 3 2 5 2 4 2 3 2" xfId="12930"/>
    <cellStyle name="Normal 3 2 5 2 4 2 3 2 2" xfId="27308"/>
    <cellStyle name="Normal 3 2 5 2 4 2 3 2 2 2" xfId="56042"/>
    <cellStyle name="Normal 3 2 5 2 4 2 3 2 3" xfId="41718"/>
    <cellStyle name="Normal 3 2 5 2 4 2 3 3" xfId="20145"/>
    <cellStyle name="Normal 3 2 5 2 4 2 3 3 2" xfId="48880"/>
    <cellStyle name="Normal 3 2 5 2 4 2 3 4" xfId="34556"/>
    <cellStyle name="Normal 3 2 5 2 4 2 4" xfId="9343"/>
    <cellStyle name="Normal 3 2 5 2 4 2 4 2" xfId="23726"/>
    <cellStyle name="Normal 3 2 5 2 4 2 4 2 2" xfId="52461"/>
    <cellStyle name="Normal 3 2 5 2 4 2 4 3" xfId="38137"/>
    <cellStyle name="Normal 3 2 5 2 4 2 5" xfId="16563"/>
    <cellStyle name="Normal 3 2 5 2 4 2 5 2" xfId="45299"/>
    <cellStyle name="Normal 3 2 5 2 4 2 6" xfId="30975"/>
    <cellStyle name="Normal 3 2 5 2 4 3" xfId="2905"/>
    <cellStyle name="Normal 3 2 5 2 4 3 2" xfId="6565"/>
    <cellStyle name="Normal 3 2 5 2 4 3 2 2" xfId="13825"/>
    <cellStyle name="Normal 3 2 5 2 4 3 2 2 2" xfId="28203"/>
    <cellStyle name="Normal 3 2 5 2 4 3 2 2 2 2" xfId="56937"/>
    <cellStyle name="Normal 3 2 5 2 4 3 2 2 3" xfId="42613"/>
    <cellStyle name="Normal 3 2 5 2 4 3 2 3" xfId="21040"/>
    <cellStyle name="Normal 3 2 5 2 4 3 2 3 2" xfId="49775"/>
    <cellStyle name="Normal 3 2 5 2 4 3 2 4" xfId="35451"/>
    <cellStyle name="Normal 3 2 5 2 4 3 3" xfId="10238"/>
    <cellStyle name="Normal 3 2 5 2 4 3 3 2" xfId="24621"/>
    <cellStyle name="Normal 3 2 5 2 4 3 3 2 2" xfId="53356"/>
    <cellStyle name="Normal 3 2 5 2 4 3 3 3" xfId="39032"/>
    <cellStyle name="Normal 3 2 5 2 4 3 4" xfId="17458"/>
    <cellStyle name="Normal 3 2 5 2 4 3 4 2" xfId="46194"/>
    <cellStyle name="Normal 3 2 5 2 4 3 5" xfId="31870"/>
    <cellStyle name="Normal 3 2 5 2 4 4" xfId="4770"/>
    <cellStyle name="Normal 3 2 5 2 4 4 2" xfId="12035"/>
    <cellStyle name="Normal 3 2 5 2 4 4 2 2" xfId="26413"/>
    <cellStyle name="Normal 3 2 5 2 4 4 2 2 2" xfId="55147"/>
    <cellStyle name="Normal 3 2 5 2 4 4 2 3" xfId="40823"/>
    <cellStyle name="Normal 3 2 5 2 4 4 3" xfId="19250"/>
    <cellStyle name="Normal 3 2 5 2 4 4 3 2" xfId="47985"/>
    <cellStyle name="Normal 3 2 5 2 4 4 4" xfId="33661"/>
    <cellStyle name="Normal 3 2 5 2 4 5" xfId="8442"/>
    <cellStyle name="Normal 3 2 5 2 4 5 2" xfId="22831"/>
    <cellStyle name="Normal 3 2 5 2 4 5 2 2" xfId="51566"/>
    <cellStyle name="Normal 3 2 5 2 4 5 3" xfId="37242"/>
    <cellStyle name="Normal 3 2 5 2 4 6" xfId="15668"/>
    <cellStyle name="Normal 3 2 5 2 4 6 2" xfId="44404"/>
    <cellStyle name="Normal 3 2 5 2 4 7" xfId="30080"/>
    <cellStyle name="Normal 3 2 5 2 5" xfId="1550"/>
    <cellStyle name="Normal 3 2 5 2 5 2" xfId="3354"/>
    <cellStyle name="Normal 3 2 5 2 5 2 2" xfId="7013"/>
    <cellStyle name="Normal 3 2 5 2 5 2 2 2" xfId="14273"/>
    <cellStyle name="Normal 3 2 5 2 5 2 2 2 2" xfId="28651"/>
    <cellStyle name="Normal 3 2 5 2 5 2 2 2 2 2" xfId="57385"/>
    <cellStyle name="Normal 3 2 5 2 5 2 2 2 3" xfId="43061"/>
    <cellStyle name="Normal 3 2 5 2 5 2 2 3" xfId="21488"/>
    <cellStyle name="Normal 3 2 5 2 5 2 2 3 2" xfId="50223"/>
    <cellStyle name="Normal 3 2 5 2 5 2 2 4" xfId="35899"/>
    <cellStyle name="Normal 3 2 5 2 5 2 3" xfId="10686"/>
    <cellStyle name="Normal 3 2 5 2 5 2 3 2" xfId="25069"/>
    <cellStyle name="Normal 3 2 5 2 5 2 3 2 2" xfId="53804"/>
    <cellStyle name="Normal 3 2 5 2 5 2 3 3" xfId="39480"/>
    <cellStyle name="Normal 3 2 5 2 5 2 4" xfId="17906"/>
    <cellStyle name="Normal 3 2 5 2 5 2 4 2" xfId="46642"/>
    <cellStyle name="Normal 3 2 5 2 5 2 5" xfId="32318"/>
    <cellStyle name="Normal 3 2 5 2 5 3" xfId="5223"/>
    <cellStyle name="Normal 3 2 5 2 5 3 2" xfId="12483"/>
    <cellStyle name="Normal 3 2 5 2 5 3 2 2" xfId="26861"/>
    <cellStyle name="Normal 3 2 5 2 5 3 2 2 2" xfId="55595"/>
    <cellStyle name="Normal 3 2 5 2 5 3 2 3" xfId="41271"/>
    <cellStyle name="Normal 3 2 5 2 5 3 3" xfId="19698"/>
    <cellStyle name="Normal 3 2 5 2 5 3 3 2" xfId="48433"/>
    <cellStyle name="Normal 3 2 5 2 5 3 4" xfId="34109"/>
    <cellStyle name="Normal 3 2 5 2 5 4" xfId="8896"/>
    <cellStyle name="Normal 3 2 5 2 5 4 2" xfId="23279"/>
    <cellStyle name="Normal 3 2 5 2 5 4 2 2" xfId="52014"/>
    <cellStyle name="Normal 3 2 5 2 5 4 3" xfId="37690"/>
    <cellStyle name="Normal 3 2 5 2 5 5" xfId="16116"/>
    <cellStyle name="Normal 3 2 5 2 5 5 2" xfId="44852"/>
    <cellStyle name="Normal 3 2 5 2 5 6" xfId="30528"/>
    <cellStyle name="Normal 3 2 5 2 6" xfId="2458"/>
    <cellStyle name="Normal 3 2 5 2 6 2" xfId="6118"/>
    <cellStyle name="Normal 3 2 5 2 6 2 2" xfId="13378"/>
    <cellStyle name="Normal 3 2 5 2 6 2 2 2" xfId="27756"/>
    <cellStyle name="Normal 3 2 5 2 6 2 2 2 2" xfId="56490"/>
    <cellStyle name="Normal 3 2 5 2 6 2 2 3" xfId="42166"/>
    <cellStyle name="Normal 3 2 5 2 6 2 3" xfId="20593"/>
    <cellStyle name="Normal 3 2 5 2 6 2 3 2" xfId="49328"/>
    <cellStyle name="Normal 3 2 5 2 6 2 4" xfId="35004"/>
    <cellStyle name="Normal 3 2 5 2 6 3" xfId="9791"/>
    <cellStyle name="Normal 3 2 5 2 6 3 2" xfId="24174"/>
    <cellStyle name="Normal 3 2 5 2 6 3 2 2" xfId="52909"/>
    <cellStyle name="Normal 3 2 5 2 6 3 3" xfId="38585"/>
    <cellStyle name="Normal 3 2 5 2 6 4" xfId="17011"/>
    <cellStyle name="Normal 3 2 5 2 6 4 2" xfId="45747"/>
    <cellStyle name="Normal 3 2 5 2 6 5" xfId="31423"/>
    <cellStyle name="Normal 3 2 5 2 7" xfId="4317"/>
    <cellStyle name="Normal 3 2 5 2 7 2" xfId="11587"/>
    <cellStyle name="Normal 3 2 5 2 7 2 2" xfId="25966"/>
    <cellStyle name="Normal 3 2 5 2 7 2 2 2" xfId="54700"/>
    <cellStyle name="Normal 3 2 5 2 7 2 3" xfId="40376"/>
    <cellStyle name="Normal 3 2 5 2 7 3" xfId="18803"/>
    <cellStyle name="Normal 3 2 5 2 7 3 2" xfId="47538"/>
    <cellStyle name="Normal 3 2 5 2 7 4" xfId="33214"/>
    <cellStyle name="Normal 3 2 5 2 8" xfId="7986"/>
    <cellStyle name="Normal 3 2 5 2 8 2" xfId="22384"/>
    <cellStyle name="Normal 3 2 5 2 8 2 2" xfId="51119"/>
    <cellStyle name="Normal 3 2 5 2 8 3" xfId="36795"/>
    <cellStyle name="Normal 3 2 5 2 9" xfId="15221"/>
    <cellStyle name="Normal 3 2 5 2 9 2" xfId="43957"/>
    <cellStyle name="Normal 3 2 5 3" xfId="582"/>
    <cellStyle name="Normal 3 2 5 3 2" xfId="859"/>
    <cellStyle name="Normal 3 2 5 3 2 2" xfId="1306"/>
    <cellStyle name="Normal 3 2 5 3 2 2 2" xfId="2289"/>
    <cellStyle name="Normal 3 2 5 3 2 2 2 2" xfId="4081"/>
    <cellStyle name="Normal 3 2 5 3 2 2 2 2 2" xfId="7740"/>
    <cellStyle name="Normal 3 2 5 3 2 2 2 2 2 2" xfId="15000"/>
    <cellStyle name="Normal 3 2 5 3 2 2 2 2 2 2 2" xfId="29378"/>
    <cellStyle name="Normal 3 2 5 3 2 2 2 2 2 2 2 2" xfId="58112"/>
    <cellStyle name="Normal 3 2 5 3 2 2 2 2 2 2 3" xfId="43788"/>
    <cellStyle name="Normal 3 2 5 3 2 2 2 2 2 3" xfId="22215"/>
    <cellStyle name="Normal 3 2 5 3 2 2 2 2 2 3 2" xfId="50950"/>
    <cellStyle name="Normal 3 2 5 3 2 2 2 2 2 4" xfId="36626"/>
    <cellStyle name="Normal 3 2 5 3 2 2 2 2 3" xfId="11413"/>
    <cellStyle name="Normal 3 2 5 3 2 2 2 2 3 2" xfId="25796"/>
    <cellStyle name="Normal 3 2 5 3 2 2 2 2 3 2 2" xfId="54531"/>
    <cellStyle name="Normal 3 2 5 3 2 2 2 2 3 3" xfId="40207"/>
    <cellStyle name="Normal 3 2 5 3 2 2 2 2 4" xfId="18633"/>
    <cellStyle name="Normal 3 2 5 3 2 2 2 2 4 2" xfId="47369"/>
    <cellStyle name="Normal 3 2 5 3 2 2 2 2 5" xfId="33045"/>
    <cellStyle name="Normal 3 2 5 3 2 2 2 3" xfId="5950"/>
    <cellStyle name="Normal 3 2 5 3 2 2 2 3 2" xfId="13210"/>
    <cellStyle name="Normal 3 2 5 3 2 2 2 3 2 2" xfId="27588"/>
    <cellStyle name="Normal 3 2 5 3 2 2 2 3 2 2 2" xfId="56322"/>
    <cellStyle name="Normal 3 2 5 3 2 2 2 3 2 3" xfId="41998"/>
    <cellStyle name="Normal 3 2 5 3 2 2 2 3 3" xfId="20425"/>
    <cellStyle name="Normal 3 2 5 3 2 2 2 3 3 2" xfId="49160"/>
    <cellStyle name="Normal 3 2 5 3 2 2 2 3 4" xfId="34836"/>
    <cellStyle name="Normal 3 2 5 3 2 2 2 4" xfId="9623"/>
    <cellStyle name="Normal 3 2 5 3 2 2 2 4 2" xfId="24006"/>
    <cellStyle name="Normal 3 2 5 3 2 2 2 4 2 2" xfId="52741"/>
    <cellStyle name="Normal 3 2 5 3 2 2 2 4 3" xfId="38417"/>
    <cellStyle name="Normal 3 2 5 3 2 2 2 5" xfId="16843"/>
    <cellStyle name="Normal 3 2 5 3 2 2 2 5 2" xfId="45579"/>
    <cellStyle name="Normal 3 2 5 3 2 2 2 6" xfId="31255"/>
    <cellStyle name="Normal 3 2 5 3 2 2 3" xfId="3185"/>
    <cellStyle name="Normal 3 2 5 3 2 2 3 2" xfId="6845"/>
    <cellStyle name="Normal 3 2 5 3 2 2 3 2 2" xfId="14105"/>
    <cellStyle name="Normal 3 2 5 3 2 2 3 2 2 2" xfId="28483"/>
    <cellStyle name="Normal 3 2 5 3 2 2 3 2 2 2 2" xfId="57217"/>
    <cellStyle name="Normal 3 2 5 3 2 2 3 2 2 3" xfId="42893"/>
    <cellStyle name="Normal 3 2 5 3 2 2 3 2 3" xfId="21320"/>
    <cellStyle name="Normal 3 2 5 3 2 2 3 2 3 2" xfId="50055"/>
    <cellStyle name="Normal 3 2 5 3 2 2 3 2 4" xfId="35731"/>
    <cellStyle name="Normal 3 2 5 3 2 2 3 3" xfId="10518"/>
    <cellStyle name="Normal 3 2 5 3 2 2 3 3 2" xfId="24901"/>
    <cellStyle name="Normal 3 2 5 3 2 2 3 3 2 2" xfId="53636"/>
    <cellStyle name="Normal 3 2 5 3 2 2 3 3 3" xfId="39312"/>
    <cellStyle name="Normal 3 2 5 3 2 2 3 4" xfId="17738"/>
    <cellStyle name="Normal 3 2 5 3 2 2 3 4 2" xfId="46474"/>
    <cellStyle name="Normal 3 2 5 3 2 2 3 5" xfId="32150"/>
    <cellStyle name="Normal 3 2 5 3 2 2 4" xfId="5050"/>
    <cellStyle name="Normal 3 2 5 3 2 2 4 2" xfId="12315"/>
    <cellStyle name="Normal 3 2 5 3 2 2 4 2 2" xfId="26693"/>
    <cellStyle name="Normal 3 2 5 3 2 2 4 2 2 2" xfId="55427"/>
    <cellStyle name="Normal 3 2 5 3 2 2 4 2 3" xfId="41103"/>
    <cellStyle name="Normal 3 2 5 3 2 2 4 3" xfId="19530"/>
    <cellStyle name="Normal 3 2 5 3 2 2 4 3 2" xfId="48265"/>
    <cellStyle name="Normal 3 2 5 3 2 2 4 4" xfId="33941"/>
    <cellStyle name="Normal 3 2 5 3 2 2 5" xfId="8722"/>
    <cellStyle name="Normal 3 2 5 3 2 2 5 2" xfId="23111"/>
    <cellStyle name="Normal 3 2 5 3 2 2 5 2 2" xfId="51846"/>
    <cellStyle name="Normal 3 2 5 3 2 2 5 3" xfId="37522"/>
    <cellStyle name="Normal 3 2 5 3 2 2 6" xfId="15948"/>
    <cellStyle name="Normal 3 2 5 3 2 2 6 2" xfId="44684"/>
    <cellStyle name="Normal 3 2 5 3 2 2 7" xfId="30360"/>
    <cellStyle name="Normal 3 2 5 3 2 3" xfId="1842"/>
    <cellStyle name="Normal 3 2 5 3 2 3 2" xfId="3634"/>
    <cellStyle name="Normal 3 2 5 3 2 3 2 2" xfId="7293"/>
    <cellStyle name="Normal 3 2 5 3 2 3 2 2 2" xfId="14553"/>
    <cellStyle name="Normal 3 2 5 3 2 3 2 2 2 2" xfId="28931"/>
    <cellStyle name="Normal 3 2 5 3 2 3 2 2 2 2 2" xfId="57665"/>
    <cellStyle name="Normal 3 2 5 3 2 3 2 2 2 3" xfId="43341"/>
    <cellStyle name="Normal 3 2 5 3 2 3 2 2 3" xfId="21768"/>
    <cellStyle name="Normal 3 2 5 3 2 3 2 2 3 2" xfId="50503"/>
    <cellStyle name="Normal 3 2 5 3 2 3 2 2 4" xfId="36179"/>
    <cellStyle name="Normal 3 2 5 3 2 3 2 3" xfId="10966"/>
    <cellStyle name="Normal 3 2 5 3 2 3 2 3 2" xfId="25349"/>
    <cellStyle name="Normal 3 2 5 3 2 3 2 3 2 2" xfId="54084"/>
    <cellStyle name="Normal 3 2 5 3 2 3 2 3 3" xfId="39760"/>
    <cellStyle name="Normal 3 2 5 3 2 3 2 4" xfId="18186"/>
    <cellStyle name="Normal 3 2 5 3 2 3 2 4 2" xfId="46922"/>
    <cellStyle name="Normal 3 2 5 3 2 3 2 5" xfId="32598"/>
    <cellStyle name="Normal 3 2 5 3 2 3 3" xfId="5503"/>
    <cellStyle name="Normal 3 2 5 3 2 3 3 2" xfId="12763"/>
    <cellStyle name="Normal 3 2 5 3 2 3 3 2 2" xfId="27141"/>
    <cellStyle name="Normal 3 2 5 3 2 3 3 2 2 2" xfId="55875"/>
    <cellStyle name="Normal 3 2 5 3 2 3 3 2 3" xfId="41551"/>
    <cellStyle name="Normal 3 2 5 3 2 3 3 3" xfId="19978"/>
    <cellStyle name="Normal 3 2 5 3 2 3 3 3 2" xfId="48713"/>
    <cellStyle name="Normal 3 2 5 3 2 3 3 4" xfId="34389"/>
    <cellStyle name="Normal 3 2 5 3 2 3 4" xfId="9176"/>
    <cellStyle name="Normal 3 2 5 3 2 3 4 2" xfId="23559"/>
    <cellStyle name="Normal 3 2 5 3 2 3 4 2 2" xfId="52294"/>
    <cellStyle name="Normal 3 2 5 3 2 3 4 3" xfId="37970"/>
    <cellStyle name="Normal 3 2 5 3 2 3 5" xfId="16396"/>
    <cellStyle name="Normal 3 2 5 3 2 3 5 2" xfId="45132"/>
    <cellStyle name="Normal 3 2 5 3 2 3 6" xfId="30808"/>
    <cellStyle name="Normal 3 2 5 3 2 4" xfId="2738"/>
    <cellStyle name="Normal 3 2 5 3 2 4 2" xfId="6398"/>
    <cellStyle name="Normal 3 2 5 3 2 4 2 2" xfId="13658"/>
    <cellStyle name="Normal 3 2 5 3 2 4 2 2 2" xfId="28036"/>
    <cellStyle name="Normal 3 2 5 3 2 4 2 2 2 2" xfId="56770"/>
    <cellStyle name="Normal 3 2 5 3 2 4 2 2 3" xfId="42446"/>
    <cellStyle name="Normal 3 2 5 3 2 4 2 3" xfId="20873"/>
    <cellStyle name="Normal 3 2 5 3 2 4 2 3 2" xfId="49608"/>
    <cellStyle name="Normal 3 2 5 3 2 4 2 4" xfId="35284"/>
    <cellStyle name="Normal 3 2 5 3 2 4 3" xfId="10071"/>
    <cellStyle name="Normal 3 2 5 3 2 4 3 2" xfId="24454"/>
    <cellStyle name="Normal 3 2 5 3 2 4 3 2 2" xfId="53189"/>
    <cellStyle name="Normal 3 2 5 3 2 4 3 3" xfId="38865"/>
    <cellStyle name="Normal 3 2 5 3 2 4 4" xfId="17291"/>
    <cellStyle name="Normal 3 2 5 3 2 4 4 2" xfId="46027"/>
    <cellStyle name="Normal 3 2 5 3 2 4 5" xfId="31703"/>
    <cellStyle name="Normal 3 2 5 3 2 5" xfId="4603"/>
    <cellStyle name="Normal 3 2 5 3 2 5 2" xfId="11868"/>
    <cellStyle name="Normal 3 2 5 3 2 5 2 2" xfId="26246"/>
    <cellStyle name="Normal 3 2 5 3 2 5 2 2 2" xfId="54980"/>
    <cellStyle name="Normal 3 2 5 3 2 5 2 3" xfId="40656"/>
    <cellStyle name="Normal 3 2 5 3 2 5 3" xfId="19083"/>
    <cellStyle name="Normal 3 2 5 3 2 5 3 2" xfId="47818"/>
    <cellStyle name="Normal 3 2 5 3 2 5 4" xfId="33494"/>
    <cellStyle name="Normal 3 2 5 3 2 6" xfId="8275"/>
    <cellStyle name="Normal 3 2 5 3 2 6 2" xfId="22664"/>
    <cellStyle name="Normal 3 2 5 3 2 6 2 2" xfId="51399"/>
    <cellStyle name="Normal 3 2 5 3 2 6 3" xfId="37075"/>
    <cellStyle name="Normal 3 2 5 3 2 7" xfId="15501"/>
    <cellStyle name="Normal 3 2 5 3 2 7 2" xfId="44237"/>
    <cellStyle name="Normal 3 2 5 3 2 8" xfId="29913"/>
    <cellStyle name="Normal 3 2 5 3 3" xfId="1082"/>
    <cellStyle name="Normal 3 2 5 3 3 2" xfId="2065"/>
    <cellStyle name="Normal 3 2 5 3 3 2 2" xfId="3857"/>
    <cellStyle name="Normal 3 2 5 3 3 2 2 2" xfId="7516"/>
    <cellStyle name="Normal 3 2 5 3 3 2 2 2 2" xfId="14776"/>
    <cellStyle name="Normal 3 2 5 3 3 2 2 2 2 2" xfId="29154"/>
    <cellStyle name="Normal 3 2 5 3 3 2 2 2 2 2 2" xfId="57888"/>
    <cellStyle name="Normal 3 2 5 3 3 2 2 2 2 3" xfId="43564"/>
    <cellStyle name="Normal 3 2 5 3 3 2 2 2 3" xfId="21991"/>
    <cellStyle name="Normal 3 2 5 3 3 2 2 2 3 2" xfId="50726"/>
    <cellStyle name="Normal 3 2 5 3 3 2 2 2 4" xfId="36402"/>
    <cellStyle name="Normal 3 2 5 3 3 2 2 3" xfId="11189"/>
    <cellStyle name="Normal 3 2 5 3 3 2 2 3 2" xfId="25572"/>
    <cellStyle name="Normal 3 2 5 3 3 2 2 3 2 2" xfId="54307"/>
    <cellStyle name="Normal 3 2 5 3 3 2 2 3 3" xfId="39983"/>
    <cellStyle name="Normal 3 2 5 3 3 2 2 4" xfId="18409"/>
    <cellStyle name="Normal 3 2 5 3 3 2 2 4 2" xfId="47145"/>
    <cellStyle name="Normal 3 2 5 3 3 2 2 5" xfId="32821"/>
    <cellStyle name="Normal 3 2 5 3 3 2 3" xfId="5726"/>
    <cellStyle name="Normal 3 2 5 3 3 2 3 2" xfId="12986"/>
    <cellStyle name="Normal 3 2 5 3 3 2 3 2 2" xfId="27364"/>
    <cellStyle name="Normal 3 2 5 3 3 2 3 2 2 2" xfId="56098"/>
    <cellStyle name="Normal 3 2 5 3 3 2 3 2 3" xfId="41774"/>
    <cellStyle name="Normal 3 2 5 3 3 2 3 3" xfId="20201"/>
    <cellStyle name="Normal 3 2 5 3 3 2 3 3 2" xfId="48936"/>
    <cellStyle name="Normal 3 2 5 3 3 2 3 4" xfId="34612"/>
    <cellStyle name="Normal 3 2 5 3 3 2 4" xfId="9399"/>
    <cellStyle name="Normal 3 2 5 3 3 2 4 2" xfId="23782"/>
    <cellStyle name="Normal 3 2 5 3 3 2 4 2 2" xfId="52517"/>
    <cellStyle name="Normal 3 2 5 3 3 2 4 3" xfId="38193"/>
    <cellStyle name="Normal 3 2 5 3 3 2 5" xfId="16619"/>
    <cellStyle name="Normal 3 2 5 3 3 2 5 2" xfId="45355"/>
    <cellStyle name="Normal 3 2 5 3 3 2 6" xfId="31031"/>
    <cellStyle name="Normal 3 2 5 3 3 3" xfId="2961"/>
    <cellStyle name="Normal 3 2 5 3 3 3 2" xfId="6621"/>
    <cellStyle name="Normal 3 2 5 3 3 3 2 2" xfId="13881"/>
    <cellStyle name="Normal 3 2 5 3 3 3 2 2 2" xfId="28259"/>
    <cellStyle name="Normal 3 2 5 3 3 3 2 2 2 2" xfId="56993"/>
    <cellStyle name="Normal 3 2 5 3 3 3 2 2 3" xfId="42669"/>
    <cellStyle name="Normal 3 2 5 3 3 3 2 3" xfId="21096"/>
    <cellStyle name="Normal 3 2 5 3 3 3 2 3 2" xfId="49831"/>
    <cellStyle name="Normal 3 2 5 3 3 3 2 4" xfId="35507"/>
    <cellStyle name="Normal 3 2 5 3 3 3 3" xfId="10294"/>
    <cellStyle name="Normal 3 2 5 3 3 3 3 2" xfId="24677"/>
    <cellStyle name="Normal 3 2 5 3 3 3 3 2 2" xfId="53412"/>
    <cellStyle name="Normal 3 2 5 3 3 3 3 3" xfId="39088"/>
    <cellStyle name="Normal 3 2 5 3 3 3 4" xfId="17514"/>
    <cellStyle name="Normal 3 2 5 3 3 3 4 2" xfId="46250"/>
    <cellStyle name="Normal 3 2 5 3 3 3 5" xfId="31926"/>
    <cellStyle name="Normal 3 2 5 3 3 4" xfId="4826"/>
    <cellStyle name="Normal 3 2 5 3 3 4 2" xfId="12091"/>
    <cellStyle name="Normal 3 2 5 3 3 4 2 2" xfId="26469"/>
    <cellStyle name="Normal 3 2 5 3 3 4 2 2 2" xfId="55203"/>
    <cellStyle name="Normal 3 2 5 3 3 4 2 3" xfId="40879"/>
    <cellStyle name="Normal 3 2 5 3 3 4 3" xfId="19306"/>
    <cellStyle name="Normal 3 2 5 3 3 4 3 2" xfId="48041"/>
    <cellStyle name="Normal 3 2 5 3 3 4 4" xfId="33717"/>
    <cellStyle name="Normal 3 2 5 3 3 5" xfId="8498"/>
    <cellStyle name="Normal 3 2 5 3 3 5 2" xfId="22887"/>
    <cellStyle name="Normal 3 2 5 3 3 5 2 2" xfId="51622"/>
    <cellStyle name="Normal 3 2 5 3 3 5 3" xfId="37298"/>
    <cellStyle name="Normal 3 2 5 3 3 6" xfId="15724"/>
    <cellStyle name="Normal 3 2 5 3 3 6 2" xfId="44460"/>
    <cellStyle name="Normal 3 2 5 3 3 7" xfId="30136"/>
    <cellStyle name="Normal 3 2 5 3 4" xfId="1614"/>
    <cellStyle name="Normal 3 2 5 3 4 2" xfId="3410"/>
    <cellStyle name="Normal 3 2 5 3 4 2 2" xfId="7069"/>
    <cellStyle name="Normal 3 2 5 3 4 2 2 2" xfId="14329"/>
    <cellStyle name="Normal 3 2 5 3 4 2 2 2 2" xfId="28707"/>
    <cellStyle name="Normal 3 2 5 3 4 2 2 2 2 2" xfId="57441"/>
    <cellStyle name="Normal 3 2 5 3 4 2 2 2 3" xfId="43117"/>
    <cellStyle name="Normal 3 2 5 3 4 2 2 3" xfId="21544"/>
    <cellStyle name="Normal 3 2 5 3 4 2 2 3 2" xfId="50279"/>
    <cellStyle name="Normal 3 2 5 3 4 2 2 4" xfId="35955"/>
    <cellStyle name="Normal 3 2 5 3 4 2 3" xfId="10742"/>
    <cellStyle name="Normal 3 2 5 3 4 2 3 2" xfId="25125"/>
    <cellStyle name="Normal 3 2 5 3 4 2 3 2 2" xfId="53860"/>
    <cellStyle name="Normal 3 2 5 3 4 2 3 3" xfId="39536"/>
    <cellStyle name="Normal 3 2 5 3 4 2 4" xfId="17962"/>
    <cellStyle name="Normal 3 2 5 3 4 2 4 2" xfId="46698"/>
    <cellStyle name="Normal 3 2 5 3 4 2 5" xfId="32374"/>
    <cellStyle name="Normal 3 2 5 3 4 3" xfId="5279"/>
    <cellStyle name="Normal 3 2 5 3 4 3 2" xfId="12539"/>
    <cellStyle name="Normal 3 2 5 3 4 3 2 2" xfId="26917"/>
    <cellStyle name="Normal 3 2 5 3 4 3 2 2 2" xfId="55651"/>
    <cellStyle name="Normal 3 2 5 3 4 3 2 3" xfId="41327"/>
    <cellStyle name="Normal 3 2 5 3 4 3 3" xfId="19754"/>
    <cellStyle name="Normal 3 2 5 3 4 3 3 2" xfId="48489"/>
    <cellStyle name="Normal 3 2 5 3 4 3 4" xfId="34165"/>
    <cellStyle name="Normal 3 2 5 3 4 4" xfId="8952"/>
    <cellStyle name="Normal 3 2 5 3 4 4 2" xfId="23335"/>
    <cellStyle name="Normal 3 2 5 3 4 4 2 2" xfId="52070"/>
    <cellStyle name="Normal 3 2 5 3 4 4 3" xfId="37746"/>
    <cellStyle name="Normal 3 2 5 3 4 5" xfId="16172"/>
    <cellStyle name="Normal 3 2 5 3 4 5 2" xfId="44908"/>
    <cellStyle name="Normal 3 2 5 3 4 6" xfId="30584"/>
    <cellStyle name="Normal 3 2 5 3 5" xfId="2514"/>
    <cellStyle name="Normal 3 2 5 3 5 2" xfId="6174"/>
    <cellStyle name="Normal 3 2 5 3 5 2 2" xfId="13434"/>
    <cellStyle name="Normal 3 2 5 3 5 2 2 2" xfId="27812"/>
    <cellStyle name="Normal 3 2 5 3 5 2 2 2 2" xfId="56546"/>
    <cellStyle name="Normal 3 2 5 3 5 2 2 3" xfId="42222"/>
    <cellStyle name="Normal 3 2 5 3 5 2 3" xfId="20649"/>
    <cellStyle name="Normal 3 2 5 3 5 2 3 2" xfId="49384"/>
    <cellStyle name="Normal 3 2 5 3 5 2 4" xfId="35060"/>
    <cellStyle name="Normal 3 2 5 3 5 3" xfId="9847"/>
    <cellStyle name="Normal 3 2 5 3 5 3 2" xfId="24230"/>
    <cellStyle name="Normal 3 2 5 3 5 3 2 2" xfId="52965"/>
    <cellStyle name="Normal 3 2 5 3 5 3 3" xfId="38641"/>
    <cellStyle name="Normal 3 2 5 3 5 4" xfId="17067"/>
    <cellStyle name="Normal 3 2 5 3 5 4 2" xfId="45803"/>
    <cellStyle name="Normal 3 2 5 3 5 5" xfId="31479"/>
    <cellStyle name="Normal 3 2 5 3 6" xfId="4377"/>
    <cellStyle name="Normal 3 2 5 3 6 2" xfId="11644"/>
    <cellStyle name="Normal 3 2 5 3 6 2 2" xfId="26022"/>
    <cellStyle name="Normal 3 2 5 3 6 2 2 2" xfId="54756"/>
    <cellStyle name="Normal 3 2 5 3 6 2 3" xfId="40432"/>
    <cellStyle name="Normal 3 2 5 3 6 3" xfId="18859"/>
    <cellStyle name="Normal 3 2 5 3 6 3 2" xfId="47594"/>
    <cellStyle name="Normal 3 2 5 3 6 4" xfId="33270"/>
    <cellStyle name="Normal 3 2 5 3 7" xfId="8048"/>
    <cellStyle name="Normal 3 2 5 3 7 2" xfId="22440"/>
    <cellStyle name="Normal 3 2 5 3 7 2 2" xfId="51175"/>
    <cellStyle name="Normal 3 2 5 3 7 3" xfId="36851"/>
    <cellStyle name="Normal 3 2 5 3 8" xfId="15277"/>
    <cellStyle name="Normal 3 2 5 3 8 2" xfId="44013"/>
    <cellStyle name="Normal 3 2 5 3 9" xfId="29689"/>
    <cellStyle name="Normal 3 2 5 4" xfId="744"/>
    <cellStyle name="Normal 3 2 5 4 2" xfId="1194"/>
    <cellStyle name="Normal 3 2 5 4 2 2" xfId="2177"/>
    <cellStyle name="Normal 3 2 5 4 2 2 2" xfId="3969"/>
    <cellStyle name="Normal 3 2 5 4 2 2 2 2" xfId="7628"/>
    <cellStyle name="Normal 3 2 5 4 2 2 2 2 2" xfId="14888"/>
    <cellStyle name="Normal 3 2 5 4 2 2 2 2 2 2" xfId="29266"/>
    <cellStyle name="Normal 3 2 5 4 2 2 2 2 2 2 2" xfId="58000"/>
    <cellStyle name="Normal 3 2 5 4 2 2 2 2 2 3" xfId="43676"/>
    <cellStyle name="Normal 3 2 5 4 2 2 2 2 3" xfId="22103"/>
    <cellStyle name="Normal 3 2 5 4 2 2 2 2 3 2" xfId="50838"/>
    <cellStyle name="Normal 3 2 5 4 2 2 2 2 4" xfId="36514"/>
    <cellStyle name="Normal 3 2 5 4 2 2 2 3" xfId="11301"/>
    <cellStyle name="Normal 3 2 5 4 2 2 2 3 2" xfId="25684"/>
    <cellStyle name="Normal 3 2 5 4 2 2 2 3 2 2" xfId="54419"/>
    <cellStyle name="Normal 3 2 5 4 2 2 2 3 3" xfId="40095"/>
    <cellStyle name="Normal 3 2 5 4 2 2 2 4" xfId="18521"/>
    <cellStyle name="Normal 3 2 5 4 2 2 2 4 2" xfId="47257"/>
    <cellStyle name="Normal 3 2 5 4 2 2 2 5" xfId="32933"/>
    <cellStyle name="Normal 3 2 5 4 2 2 3" xfId="5838"/>
    <cellStyle name="Normal 3 2 5 4 2 2 3 2" xfId="13098"/>
    <cellStyle name="Normal 3 2 5 4 2 2 3 2 2" xfId="27476"/>
    <cellStyle name="Normal 3 2 5 4 2 2 3 2 2 2" xfId="56210"/>
    <cellStyle name="Normal 3 2 5 4 2 2 3 2 3" xfId="41886"/>
    <cellStyle name="Normal 3 2 5 4 2 2 3 3" xfId="20313"/>
    <cellStyle name="Normal 3 2 5 4 2 2 3 3 2" xfId="49048"/>
    <cellStyle name="Normal 3 2 5 4 2 2 3 4" xfId="34724"/>
    <cellStyle name="Normal 3 2 5 4 2 2 4" xfId="9511"/>
    <cellStyle name="Normal 3 2 5 4 2 2 4 2" xfId="23894"/>
    <cellStyle name="Normal 3 2 5 4 2 2 4 2 2" xfId="52629"/>
    <cellStyle name="Normal 3 2 5 4 2 2 4 3" xfId="38305"/>
    <cellStyle name="Normal 3 2 5 4 2 2 5" xfId="16731"/>
    <cellStyle name="Normal 3 2 5 4 2 2 5 2" xfId="45467"/>
    <cellStyle name="Normal 3 2 5 4 2 2 6" xfId="31143"/>
    <cellStyle name="Normal 3 2 5 4 2 3" xfId="3073"/>
    <cellStyle name="Normal 3 2 5 4 2 3 2" xfId="6733"/>
    <cellStyle name="Normal 3 2 5 4 2 3 2 2" xfId="13993"/>
    <cellStyle name="Normal 3 2 5 4 2 3 2 2 2" xfId="28371"/>
    <cellStyle name="Normal 3 2 5 4 2 3 2 2 2 2" xfId="57105"/>
    <cellStyle name="Normal 3 2 5 4 2 3 2 2 3" xfId="42781"/>
    <cellStyle name="Normal 3 2 5 4 2 3 2 3" xfId="21208"/>
    <cellStyle name="Normal 3 2 5 4 2 3 2 3 2" xfId="49943"/>
    <cellStyle name="Normal 3 2 5 4 2 3 2 4" xfId="35619"/>
    <cellStyle name="Normal 3 2 5 4 2 3 3" xfId="10406"/>
    <cellStyle name="Normal 3 2 5 4 2 3 3 2" xfId="24789"/>
    <cellStyle name="Normal 3 2 5 4 2 3 3 2 2" xfId="53524"/>
    <cellStyle name="Normal 3 2 5 4 2 3 3 3" xfId="39200"/>
    <cellStyle name="Normal 3 2 5 4 2 3 4" xfId="17626"/>
    <cellStyle name="Normal 3 2 5 4 2 3 4 2" xfId="46362"/>
    <cellStyle name="Normal 3 2 5 4 2 3 5" xfId="32038"/>
    <cellStyle name="Normal 3 2 5 4 2 4" xfId="4938"/>
    <cellStyle name="Normal 3 2 5 4 2 4 2" xfId="12203"/>
    <cellStyle name="Normal 3 2 5 4 2 4 2 2" xfId="26581"/>
    <cellStyle name="Normal 3 2 5 4 2 4 2 2 2" xfId="55315"/>
    <cellStyle name="Normal 3 2 5 4 2 4 2 3" xfId="40991"/>
    <cellStyle name="Normal 3 2 5 4 2 4 3" xfId="19418"/>
    <cellStyle name="Normal 3 2 5 4 2 4 3 2" xfId="48153"/>
    <cellStyle name="Normal 3 2 5 4 2 4 4" xfId="33829"/>
    <cellStyle name="Normal 3 2 5 4 2 5" xfId="8610"/>
    <cellStyle name="Normal 3 2 5 4 2 5 2" xfId="22999"/>
    <cellStyle name="Normal 3 2 5 4 2 5 2 2" xfId="51734"/>
    <cellStyle name="Normal 3 2 5 4 2 5 3" xfId="37410"/>
    <cellStyle name="Normal 3 2 5 4 2 6" xfId="15836"/>
    <cellStyle name="Normal 3 2 5 4 2 6 2" xfId="44572"/>
    <cellStyle name="Normal 3 2 5 4 2 7" xfId="30248"/>
    <cellStyle name="Normal 3 2 5 4 3" xfId="1730"/>
    <cellStyle name="Normal 3 2 5 4 3 2" xfId="3522"/>
    <cellStyle name="Normal 3 2 5 4 3 2 2" xfId="7181"/>
    <cellStyle name="Normal 3 2 5 4 3 2 2 2" xfId="14441"/>
    <cellStyle name="Normal 3 2 5 4 3 2 2 2 2" xfId="28819"/>
    <cellStyle name="Normal 3 2 5 4 3 2 2 2 2 2" xfId="57553"/>
    <cellStyle name="Normal 3 2 5 4 3 2 2 2 3" xfId="43229"/>
    <cellStyle name="Normal 3 2 5 4 3 2 2 3" xfId="21656"/>
    <cellStyle name="Normal 3 2 5 4 3 2 2 3 2" xfId="50391"/>
    <cellStyle name="Normal 3 2 5 4 3 2 2 4" xfId="36067"/>
    <cellStyle name="Normal 3 2 5 4 3 2 3" xfId="10854"/>
    <cellStyle name="Normal 3 2 5 4 3 2 3 2" xfId="25237"/>
    <cellStyle name="Normal 3 2 5 4 3 2 3 2 2" xfId="53972"/>
    <cellStyle name="Normal 3 2 5 4 3 2 3 3" xfId="39648"/>
    <cellStyle name="Normal 3 2 5 4 3 2 4" xfId="18074"/>
    <cellStyle name="Normal 3 2 5 4 3 2 4 2" xfId="46810"/>
    <cellStyle name="Normal 3 2 5 4 3 2 5" xfId="32486"/>
    <cellStyle name="Normal 3 2 5 4 3 3" xfId="5391"/>
    <cellStyle name="Normal 3 2 5 4 3 3 2" xfId="12651"/>
    <cellStyle name="Normal 3 2 5 4 3 3 2 2" xfId="27029"/>
    <cellStyle name="Normal 3 2 5 4 3 3 2 2 2" xfId="55763"/>
    <cellStyle name="Normal 3 2 5 4 3 3 2 3" xfId="41439"/>
    <cellStyle name="Normal 3 2 5 4 3 3 3" xfId="19866"/>
    <cellStyle name="Normal 3 2 5 4 3 3 3 2" xfId="48601"/>
    <cellStyle name="Normal 3 2 5 4 3 3 4" xfId="34277"/>
    <cellStyle name="Normal 3 2 5 4 3 4" xfId="9064"/>
    <cellStyle name="Normal 3 2 5 4 3 4 2" xfId="23447"/>
    <cellStyle name="Normal 3 2 5 4 3 4 2 2" xfId="52182"/>
    <cellStyle name="Normal 3 2 5 4 3 4 3" xfId="37858"/>
    <cellStyle name="Normal 3 2 5 4 3 5" xfId="16284"/>
    <cellStyle name="Normal 3 2 5 4 3 5 2" xfId="45020"/>
    <cellStyle name="Normal 3 2 5 4 3 6" xfId="30696"/>
    <cellStyle name="Normal 3 2 5 4 4" xfId="2626"/>
    <cellStyle name="Normal 3 2 5 4 4 2" xfId="6286"/>
    <cellStyle name="Normal 3 2 5 4 4 2 2" xfId="13546"/>
    <cellStyle name="Normal 3 2 5 4 4 2 2 2" xfId="27924"/>
    <cellStyle name="Normal 3 2 5 4 4 2 2 2 2" xfId="56658"/>
    <cellStyle name="Normal 3 2 5 4 4 2 2 3" xfId="42334"/>
    <cellStyle name="Normal 3 2 5 4 4 2 3" xfId="20761"/>
    <cellStyle name="Normal 3 2 5 4 4 2 3 2" xfId="49496"/>
    <cellStyle name="Normal 3 2 5 4 4 2 4" xfId="35172"/>
    <cellStyle name="Normal 3 2 5 4 4 3" xfId="9959"/>
    <cellStyle name="Normal 3 2 5 4 4 3 2" xfId="24342"/>
    <cellStyle name="Normal 3 2 5 4 4 3 2 2" xfId="53077"/>
    <cellStyle name="Normal 3 2 5 4 4 3 3" xfId="38753"/>
    <cellStyle name="Normal 3 2 5 4 4 4" xfId="17179"/>
    <cellStyle name="Normal 3 2 5 4 4 4 2" xfId="45915"/>
    <cellStyle name="Normal 3 2 5 4 4 5" xfId="31591"/>
    <cellStyle name="Normal 3 2 5 4 5" xfId="4490"/>
    <cellStyle name="Normal 3 2 5 4 5 2" xfId="11756"/>
    <cellStyle name="Normal 3 2 5 4 5 2 2" xfId="26134"/>
    <cellStyle name="Normal 3 2 5 4 5 2 2 2" xfId="54868"/>
    <cellStyle name="Normal 3 2 5 4 5 2 3" xfId="40544"/>
    <cellStyle name="Normal 3 2 5 4 5 3" xfId="18971"/>
    <cellStyle name="Normal 3 2 5 4 5 3 2" xfId="47706"/>
    <cellStyle name="Normal 3 2 5 4 5 4" xfId="33382"/>
    <cellStyle name="Normal 3 2 5 4 6" xfId="8163"/>
    <cellStyle name="Normal 3 2 5 4 6 2" xfId="22552"/>
    <cellStyle name="Normal 3 2 5 4 6 2 2" xfId="51287"/>
    <cellStyle name="Normal 3 2 5 4 6 3" xfId="36963"/>
    <cellStyle name="Normal 3 2 5 4 7" xfId="15389"/>
    <cellStyle name="Normal 3 2 5 4 7 2" xfId="44125"/>
    <cellStyle name="Normal 3 2 5 4 8" xfId="29801"/>
    <cellStyle name="Normal 3 2 5 5" xfId="970"/>
    <cellStyle name="Normal 3 2 5 5 2" xfId="1953"/>
    <cellStyle name="Normal 3 2 5 5 2 2" xfId="3745"/>
    <cellStyle name="Normal 3 2 5 5 2 2 2" xfId="7404"/>
    <cellStyle name="Normal 3 2 5 5 2 2 2 2" xfId="14664"/>
    <cellStyle name="Normal 3 2 5 5 2 2 2 2 2" xfId="29042"/>
    <cellStyle name="Normal 3 2 5 5 2 2 2 2 2 2" xfId="57776"/>
    <cellStyle name="Normal 3 2 5 5 2 2 2 2 3" xfId="43452"/>
    <cellStyle name="Normal 3 2 5 5 2 2 2 3" xfId="21879"/>
    <cellStyle name="Normal 3 2 5 5 2 2 2 3 2" xfId="50614"/>
    <cellStyle name="Normal 3 2 5 5 2 2 2 4" xfId="36290"/>
    <cellStyle name="Normal 3 2 5 5 2 2 3" xfId="11077"/>
    <cellStyle name="Normal 3 2 5 5 2 2 3 2" xfId="25460"/>
    <cellStyle name="Normal 3 2 5 5 2 2 3 2 2" xfId="54195"/>
    <cellStyle name="Normal 3 2 5 5 2 2 3 3" xfId="39871"/>
    <cellStyle name="Normal 3 2 5 5 2 2 4" xfId="18297"/>
    <cellStyle name="Normal 3 2 5 5 2 2 4 2" xfId="47033"/>
    <cellStyle name="Normal 3 2 5 5 2 2 5" xfId="32709"/>
    <cellStyle name="Normal 3 2 5 5 2 3" xfId="5614"/>
    <cellStyle name="Normal 3 2 5 5 2 3 2" xfId="12874"/>
    <cellStyle name="Normal 3 2 5 5 2 3 2 2" xfId="27252"/>
    <cellStyle name="Normal 3 2 5 5 2 3 2 2 2" xfId="55986"/>
    <cellStyle name="Normal 3 2 5 5 2 3 2 3" xfId="41662"/>
    <cellStyle name="Normal 3 2 5 5 2 3 3" xfId="20089"/>
    <cellStyle name="Normal 3 2 5 5 2 3 3 2" xfId="48824"/>
    <cellStyle name="Normal 3 2 5 5 2 3 4" xfId="34500"/>
    <cellStyle name="Normal 3 2 5 5 2 4" xfId="9287"/>
    <cellStyle name="Normal 3 2 5 5 2 4 2" xfId="23670"/>
    <cellStyle name="Normal 3 2 5 5 2 4 2 2" xfId="52405"/>
    <cellStyle name="Normal 3 2 5 5 2 4 3" xfId="38081"/>
    <cellStyle name="Normal 3 2 5 5 2 5" xfId="16507"/>
    <cellStyle name="Normal 3 2 5 5 2 5 2" xfId="45243"/>
    <cellStyle name="Normal 3 2 5 5 2 6" xfId="30919"/>
    <cellStyle name="Normal 3 2 5 5 3" xfId="2849"/>
    <cellStyle name="Normal 3 2 5 5 3 2" xfId="6509"/>
    <cellStyle name="Normal 3 2 5 5 3 2 2" xfId="13769"/>
    <cellStyle name="Normal 3 2 5 5 3 2 2 2" xfId="28147"/>
    <cellStyle name="Normal 3 2 5 5 3 2 2 2 2" xfId="56881"/>
    <cellStyle name="Normal 3 2 5 5 3 2 2 3" xfId="42557"/>
    <cellStyle name="Normal 3 2 5 5 3 2 3" xfId="20984"/>
    <cellStyle name="Normal 3 2 5 5 3 2 3 2" xfId="49719"/>
    <cellStyle name="Normal 3 2 5 5 3 2 4" xfId="35395"/>
    <cellStyle name="Normal 3 2 5 5 3 3" xfId="10182"/>
    <cellStyle name="Normal 3 2 5 5 3 3 2" xfId="24565"/>
    <cellStyle name="Normal 3 2 5 5 3 3 2 2" xfId="53300"/>
    <cellStyle name="Normal 3 2 5 5 3 3 3" xfId="38976"/>
    <cellStyle name="Normal 3 2 5 5 3 4" xfId="17402"/>
    <cellStyle name="Normal 3 2 5 5 3 4 2" xfId="46138"/>
    <cellStyle name="Normal 3 2 5 5 3 5" xfId="31814"/>
    <cellStyle name="Normal 3 2 5 5 4" xfId="4714"/>
    <cellStyle name="Normal 3 2 5 5 4 2" xfId="11979"/>
    <cellStyle name="Normal 3 2 5 5 4 2 2" xfId="26357"/>
    <cellStyle name="Normal 3 2 5 5 4 2 2 2" xfId="55091"/>
    <cellStyle name="Normal 3 2 5 5 4 2 3" xfId="40767"/>
    <cellStyle name="Normal 3 2 5 5 4 3" xfId="19194"/>
    <cellStyle name="Normal 3 2 5 5 4 3 2" xfId="47929"/>
    <cellStyle name="Normal 3 2 5 5 4 4" xfId="33605"/>
    <cellStyle name="Normal 3 2 5 5 5" xfId="8386"/>
    <cellStyle name="Normal 3 2 5 5 5 2" xfId="22775"/>
    <cellStyle name="Normal 3 2 5 5 5 2 2" xfId="51510"/>
    <cellStyle name="Normal 3 2 5 5 5 3" xfId="37186"/>
    <cellStyle name="Normal 3 2 5 5 6" xfId="15612"/>
    <cellStyle name="Normal 3 2 5 5 6 2" xfId="44348"/>
    <cellStyle name="Normal 3 2 5 5 7" xfId="30024"/>
    <cellStyle name="Normal 3 2 5 6" xfId="1489"/>
    <cellStyle name="Normal 3 2 5 6 2" xfId="3298"/>
    <cellStyle name="Normal 3 2 5 6 2 2" xfId="6957"/>
    <cellStyle name="Normal 3 2 5 6 2 2 2" xfId="14217"/>
    <cellStyle name="Normal 3 2 5 6 2 2 2 2" xfId="28595"/>
    <cellStyle name="Normal 3 2 5 6 2 2 2 2 2" xfId="57329"/>
    <cellStyle name="Normal 3 2 5 6 2 2 2 3" xfId="43005"/>
    <cellStyle name="Normal 3 2 5 6 2 2 3" xfId="21432"/>
    <cellStyle name="Normal 3 2 5 6 2 2 3 2" xfId="50167"/>
    <cellStyle name="Normal 3 2 5 6 2 2 4" xfId="35843"/>
    <cellStyle name="Normal 3 2 5 6 2 3" xfId="10630"/>
    <cellStyle name="Normal 3 2 5 6 2 3 2" xfId="25013"/>
    <cellStyle name="Normal 3 2 5 6 2 3 2 2" xfId="53748"/>
    <cellStyle name="Normal 3 2 5 6 2 3 3" xfId="39424"/>
    <cellStyle name="Normal 3 2 5 6 2 4" xfId="17850"/>
    <cellStyle name="Normal 3 2 5 6 2 4 2" xfId="46586"/>
    <cellStyle name="Normal 3 2 5 6 2 5" xfId="32262"/>
    <cellStyle name="Normal 3 2 5 6 3" xfId="5166"/>
    <cellStyle name="Normal 3 2 5 6 3 2" xfId="12427"/>
    <cellStyle name="Normal 3 2 5 6 3 2 2" xfId="26805"/>
    <cellStyle name="Normal 3 2 5 6 3 2 2 2" xfId="55539"/>
    <cellStyle name="Normal 3 2 5 6 3 2 3" xfId="41215"/>
    <cellStyle name="Normal 3 2 5 6 3 3" xfId="19642"/>
    <cellStyle name="Normal 3 2 5 6 3 3 2" xfId="48377"/>
    <cellStyle name="Normal 3 2 5 6 3 4" xfId="34053"/>
    <cellStyle name="Normal 3 2 5 6 4" xfId="8840"/>
    <cellStyle name="Normal 3 2 5 6 4 2" xfId="23223"/>
    <cellStyle name="Normal 3 2 5 6 4 2 2" xfId="51958"/>
    <cellStyle name="Normal 3 2 5 6 4 3" xfId="37634"/>
    <cellStyle name="Normal 3 2 5 6 5" xfId="16060"/>
    <cellStyle name="Normal 3 2 5 6 5 2" xfId="44796"/>
    <cellStyle name="Normal 3 2 5 6 6" xfId="30472"/>
    <cellStyle name="Normal 3 2 5 7" xfId="2402"/>
    <cellStyle name="Normal 3 2 5 7 2" xfId="6062"/>
    <cellStyle name="Normal 3 2 5 7 2 2" xfId="13322"/>
    <cellStyle name="Normal 3 2 5 7 2 2 2" xfId="27700"/>
    <cellStyle name="Normal 3 2 5 7 2 2 2 2" xfId="56434"/>
    <cellStyle name="Normal 3 2 5 7 2 2 3" xfId="42110"/>
    <cellStyle name="Normal 3 2 5 7 2 3" xfId="20537"/>
    <cellStyle name="Normal 3 2 5 7 2 3 2" xfId="49272"/>
    <cellStyle name="Normal 3 2 5 7 2 4" xfId="34948"/>
    <cellStyle name="Normal 3 2 5 7 3" xfId="9735"/>
    <cellStyle name="Normal 3 2 5 7 3 2" xfId="24118"/>
    <cellStyle name="Normal 3 2 5 7 3 2 2" xfId="52853"/>
    <cellStyle name="Normal 3 2 5 7 3 3" xfId="38529"/>
    <cellStyle name="Normal 3 2 5 7 4" xfId="16955"/>
    <cellStyle name="Normal 3 2 5 7 4 2" xfId="45691"/>
    <cellStyle name="Normal 3 2 5 7 5" xfId="31367"/>
    <cellStyle name="Normal 3 2 5 8" xfId="4259"/>
    <cellStyle name="Normal 3 2 5 8 2" xfId="11531"/>
    <cellStyle name="Normal 3 2 5 8 2 2" xfId="25910"/>
    <cellStyle name="Normal 3 2 5 8 2 2 2" xfId="54644"/>
    <cellStyle name="Normal 3 2 5 8 2 3" xfId="40320"/>
    <cellStyle name="Normal 3 2 5 8 3" xfId="18747"/>
    <cellStyle name="Normal 3 2 5 8 3 2" xfId="47482"/>
    <cellStyle name="Normal 3 2 5 8 4" xfId="33158"/>
    <cellStyle name="Normal 3 2 5 9" xfId="7927"/>
    <cellStyle name="Normal 3 2 5 9 2" xfId="22328"/>
    <cellStyle name="Normal 3 2 5 9 2 2" xfId="51063"/>
    <cellStyle name="Normal 3 2 5 9 3" xfId="36739"/>
    <cellStyle name="Normal 3 2 6" xfId="415"/>
    <cellStyle name="Normal 3 2 6 10" xfId="29605"/>
    <cellStyle name="Normal 3 2 6 2" xfId="615"/>
    <cellStyle name="Normal 3 2 6 2 2" xfId="887"/>
    <cellStyle name="Normal 3 2 6 2 2 2" xfId="1334"/>
    <cellStyle name="Normal 3 2 6 2 2 2 2" xfId="2317"/>
    <cellStyle name="Normal 3 2 6 2 2 2 2 2" xfId="4109"/>
    <cellStyle name="Normal 3 2 6 2 2 2 2 2 2" xfId="7768"/>
    <cellStyle name="Normal 3 2 6 2 2 2 2 2 2 2" xfId="15028"/>
    <cellStyle name="Normal 3 2 6 2 2 2 2 2 2 2 2" xfId="29406"/>
    <cellStyle name="Normal 3 2 6 2 2 2 2 2 2 2 2 2" xfId="58140"/>
    <cellStyle name="Normal 3 2 6 2 2 2 2 2 2 2 3" xfId="43816"/>
    <cellStyle name="Normal 3 2 6 2 2 2 2 2 2 3" xfId="22243"/>
    <cellStyle name="Normal 3 2 6 2 2 2 2 2 2 3 2" xfId="50978"/>
    <cellStyle name="Normal 3 2 6 2 2 2 2 2 2 4" xfId="36654"/>
    <cellStyle name="Normal 3 2 6 2 2 2 2 2 3" xfId="11441"/>
    <cellStyle name="Normal 3 2 6 2 2 2 2 2 3 2" xfId="25824"/>
    <cellStyle name="Normal 3 2 6 2 2 2 2 2 3 2 2" xfId="54559"/>
    <cellStyle name="Normal 3 2 6 2 2 2 2 2 3 3" xfId="40235"/>
    <cellStyle name="Normal 3 2 6 2 2 2 2 2 4" xfId="18661"/>
    <cellStyle name="Normal 3 2 6 2 2 2 2 2 4 2" xfId="47397"/>
    <cellStyle name="Normal 3 2 6 2 2 2 2 2 5" xfId="33073"/>
    <cellStyle name="Normal 3 2 6 2 2 2 2 3" xfId="5978"/>
    <cellStyle name="Normal 3 2 6 2 2 2 2 3 2" xfId="13238"/>
    <cellStyle name="Normal 3 2 6 2 2 2 2 3 2 2" xfId="27616"/>
    <cellStyle name="Normal 3 2 6 2 2 2 2 3 2 2 2" xfId="56350"/>
    <cellStyle name="Normal 3 2 6 2 2 2 2 3 2 3" xfId="42026"/>
    <cellStyle name="Normal 3 2 6 2 2 2 2 3 3" xfId="20453"/>
    <cellStyle name="Normal 3 2 6 2 2 2 2 3 3 2" xfId="49188"/>
    <cellStyle name="Normal 3 2 6 2 2 2 2 3 4" xfId="34864"/>
    <cellStyle name="Normal 3 2 6 2 2 2 2 4" xfId="9651"/>
    <cellStyle name="Normal 3 2 6 2 2 2 2 4 2" xfId="24034"/>
    <cellStyle name="Normal 3 2 6 2 2 2 2 4 2 2" xfId="52769"/>
    <cellStyle name="Normal 3 2 6 2 2 2 2 4 3" xfId="38445"/>
    <cellStyle name="Normal 3 2 6 2 2 2 2 5" xfId="16871"/>
    <cellStyle name="Normal 3 2 6 2 2 2 2 5 2" xfId="45607"/>
    <cellStyle name="Normal 3 2 6 2 2 2 2 6" xfId="31283"/>
    <cellStyle name="Normal 3 2 6 2 2 2 3" xfId="3213"/>
    <cellStyle name="Normal 3 2 6 2 2 2 3 2" xfId="6873"/>
    <cellStyle name="Normal 3 2 6 2 2 2 3 2 2" xfId="14133"/>
    <cellStyle name="Normal 3 2 6 2 2 2 3 2 2 2" xfId="28511"/>
    <cellStyle name="Normal 3 2 6 2 2 2 3 2 2 2 2" xfId="57245"/>
    <cellStyle name="Normal 3 2 6 2 2 2 3 2 2 3" xfId="42921"/>
    <cellStyle name="Normal 3 2 6 2 2 2 3 2 3" xfId="21348"/>
    <cellStyle name="Normal 3 2 6 2 2 2 3 2 3 2" xfId="50083"/>
    <cellStyle name="Normal 3 2 6 2 2 2 3 2 4" xfId="35759"/>
    <cellStyle name="Normal 3 2 6 2 2 2 3 3" xfId="10546"/>
    <cellStyle name="Normal 3 2 6 2 2 2 3 3 2" xfId="24929"/>
    <cellStyle name="Normal 3 2 6 2 2 2 3 3 2 2" xfId="53664"/>
    <cellStyle name="Normal 3 2 6 2 2 2 3 3 3" xfId="39340"/>
    <cellStyle name="Normal 3 2 6 2 2 2 3 4" xfId="17766"/>
    <cellStyle name="Normal 3 2 6 2 2 2 3 4 2" xfId="46502"/>
    <cellStyle name="Normal 3 2 6 2 2 2 3 5" xfId="32178"/>
    <cellStyle name="Normal 3 2 6 2 2 2 4" xfId="5078"/>
    <cellStyle name="Normal 3 2 6 2 2 2 4 2" xfId="12343"/>
    <cellStyle name="Normal 3 2 6 2 2 2 4 2 2" xfId="26721"/>
    <cellStyle name="Normal 3 2 6 2 2 2 4 2 2 2" xfId="55455"/>
    <cellStyle name="Normal 3 2 6 2 2 2 4 2 3" xfId="41131"/>
    <cellStyle name="Normal 3 2 6 2 2 2 4 3" xfId="19558"/>
    <cellStyle name="Normal 3 2 6 2 2 2 4 3 2" xfId="48293"/>
    <cellStyle name="Normal 3 2 6 2 2 2 4 4" xfId="33969"/>
    <cellStyle name="Normal 3 2 6 2 2 2 5" xfId="8750"/>
    <cellStyle name="Normal 3 2 6 2 2 2 5 2" xfId="23139"/>
    <cellStyle name="Normal 3 2 6 2 2 2 5 2 2" xfId="51874"/>
    <cellStyle name="Normal 3 2 6 2 2 2 5 3" xfId="37550"/>
    <cellStyle name="Normal 3 2 6 2 2 2 6" xfId="15976"/>
    <cellStyle name="Normal 3 2 6 2 2 2 6 2" xfId="44712"/>
    <cellStyle name="Normal 3 2 6 2 2 2 7" xfId="30388"/>
    <cellStyle name="Normal 3 2 6 2 2 3" xfId="1870"/>
    <cellStyle name="Normal 3 2 6 2 2 3 2" xfId="3662"/>
    <cellStyle name="Normal 3 2 6 2 2 3 2 2" xfId="7321"/>
    <cellStyle name="Normal 3 2 6 2 2 3 2 2 2" xfId="14581"/>
    <cellStyle name="Normal 3 2 6 2 2 3 2 2 2 2" xfId="28959"/>
    <cellStyle name="Normal 3 2 6 2 2 3 2 2 2 2 2" xfId="57693"/>
    <cellStyle name="Normal 3 2 6 2 2 3 2 2 2 3" xfId="43369"/>
    <cellStyle name="Normal 3 2 6 2 2 3 2 2 3" xfId="21796"/>
    <cellStyle name="Normal 3 2 6 2 2 3 2 2 3 2" xfId="50531"/>
    <cellStyle name="Normal 3 2 6 2 2 3 2 2 4" xfId="36207"/>
    <cellStyle name="Normal 3 2 6 2 2 3 2 3" xfId="10994"/>
    <cellStyle name="Normal 3 2 6 2 2 3 2 3 2" xfId="25377"/>
    <cellStyle name="Normal 3 2 6 2 2 3 2 3 2 2" xfId="54112"/>
    <cellStyle name="Normal 3 2 6 2 2 3 2 3 3" xfId="39788"/>
    <cellStyle name="Normal 3 2 6 2 2 3 2 4" xfId="18214"/>
    <cellStyle name="Normal 3 2 6 2 2 3 2 4 2" xfId="46950"/>
    <cellStyle name="Normal 3 2 6 2 2 3 2 5" xfId="32626"/>
    <cellStyle name="Normal 3 2 6 2 2 3 3" xfId="5531"/>
    <cellStyle name="Normal 3 2 6 2 2 3 3 2" xfId="12791"/>
    <cellStyle name="Normal 3 2 6 2 2 3 3 2 2" xfId="27169"/>
    <cellStyle name="Normal 3 2 6 2 2 3 3 2 2 2" xfId="55903"/>
    <cellStyle name="Normal 3 2 6 2 2 3 3 2 3" xfId="41579"/>
    <cellStyle name="Normal 3 2 6 2 2 3 3 3" xfId="20006"/>
    <cellStyle name="Normal 3 2 6 2 2 3 3 3 2" xfId="48741"/>
    <cellStyle name="Normal 3 2 6 2 2 3 3 4" xfId="34417"/>
    <cellStyle name="Normal 3 2 6 2 2 3 4" xfId="9204"/>
    <cellStyle name="Normal 3 2 6 2 2 3 4 2" xfId="23587"/>
    <cellStyle name="Normal 3 2 6 2 2 3 4 2 2" xfId="52322"/>
    <cellStyle name="Normal 3 2 6 2 2 3 4 3" xfId="37998"/>
    <cellStyle name="Normal 3 2 6 2 2 3 5" xfId="16424"/>
    <cellStyle name="Normal 3 2 6 2 2 3 5 2" xfId="45160"/>
    <cellStyle name="Normal 3 2 6 2 2 3 6" xfId="30836"/>
    <cellStyle name="Normal 3 2 6 2 2 4" xfId="2766"/>
    <cellStyle name="Normal 3 2 6 2 2 4 2" xfId="6426"/>
    <cellStyle name="Normal 3 2 6 2 2 4 2 2" xfId="13686"/>
    <cellStyle name="Normal 3 2 6 2 2 4 2 2 2" xfId="28064"/>
    <cellStyle name="Normal 3 2 6 2 2 4 2 2 2 2" xfId="56798"/>
    <cellStyle name="Normal 3 2 6 2 2 4 2 2 3" xfId="42474"/>
    <cellStyle name="Normal 3 2 6 2 2 4 2 3" xfId="20901"/>
    <cellStyle name="Normal 3 2 6 2 2 4 2 3 2" xfId="49636"/>
    <cellStyle name="Normal 3 2 6 2 2 4 2 4" xfId="35312"/>
    <cellStyle name="Normal 3 2 6 2 2 4 3" xfId="10099"/>
    <cellStyle name="Normal 3 2 6 2 2 4 3 2" xfId="24482"/>
    <cellStyle name="Normal 3 2 6 2 2 4 3 2 2" xfId="53217"/>
    <cellStyle name="Normal 3 2 6 2 2 4 3 3" xfId="38893"/>
    <cellStyle name="Normal 3 2 6 2 2 4 4" xfId="17319"/>
    <cellStyle name="Normal 3 2 6 2 2 4 4 2" xfId="46055"/>
    <cellStyle name="Normal 3 2 6 2 2 4 5" xfId="31731"/>
    <cellStyle name="Normal 3 2 6 2 2 5" xfId="4631"/>
    <cellStyle name="Normal 3 2 6 2 2 5 2" xfId="11896"/>
    <cellStyle name="Normal 3 2 6 2 2 5 2 2" xfId="26274"/>
    <cellStyle name="Normal 3 2 6 2 2 5 2 2 2" xfId="55008"/>
    <cellStyle name="Normal 3 2 6 2 2 5 2 3" xfId="40684"/>
    <cellStyle name="Normal 3 2 6 2 2 5 3" xfId="19111"/>
    <cellStyle name="Normal 3 2 6 2 2 5 3 2" xfId="47846"/>
    <cellStyle name="Normal 3 2 6 2 2 5 4" xfId="33522"/>
    <cellStyle name="Normal 3 2 6 2 2 6" xfId="8303"/>
    <cellStyle name="Normal 3 2 6 2 2 6 2" xfId="22692"/>
    <cellStyle name="Normal 3 2 6 2 2 6 2 2" xfId="51427"/>
    <cellStyle name="Normal 3 2 6 2 2 6 3" xfId="37103"/>
    <cellStyle name="Normal 3 2 6 2 2 7" xfId="15529"/>
    <cellStyle name="Normal 3 2 6 2 2 7 2" xfId="44265"/>
    <cellStyle name="Normal 3 2 6 2 2 8" xfId="29941"/>
    <cellStyle name="Normal 3 2 6 2 3" xfId="1110"/>
    <cellStyle name="Normal 3 2 6 2 3 2" xfId="2093"/>
    <cellStyle name="Normal 3 2 6 2 3 2 2" xfId="3885"/>
    <cellStyle name="Normal 3 2 6 2 3 2 2 2" xfId="7544"/>
    <cellStyle name="Normal 3 2 6 2 3 2 2 2 2" xfId="14804"/>
    <cellStyle name="Normal 3 2 6 2 3 2 2 2 2 2" xfId="29182"/>
    <cellStyle name="Normal 3 2 6 2 3 2 2 2 2 2 2" xfId="57916"/>
    <cellStyle name="Normal 3 2 6 2 3 2 2 2 2 3" xfId="43592"/>
    <cellStyle name="Normal 3 2 6 2 3 2 2 2 3" xfId="22019"/>
    <cellStyle name="Normal 3 2 6 2 3 2 2 2 3 2" xfId="50754"/>
    <cellStyle name="Normal 3 2 6 2 3 2 2 2 4" xfId="36430"/>
    <cellStyle name="Normal 3 2 6 2 3 2 2 3" xfId="11217"/>
    <cellStyle name="Normal 3 2 6 2 3 2 2 3 2" xfId="25600"/>
    <cellStyle name="Normal 3 2 6 2 3 2 2 3 2 2" xfId="54335"/>
    <cellStyle name="Normal 3 2 6 2 3 2 2 3 3" xfId="40011"/>
    <cellStyle name="Normal 3 2 6 2 3 2 2 4" xfId="18437"/>
    <cellStyle name="Normal 3 2 6 2 3 2 2 4 2" xfId="47173"/>
    <cellStyle name="Normal 3 2 6 2 3 2 2 5" xfId="32849"/>
    <cellStyle name="Normal 3 2 6 2 3 2 3" xfId="5754"/>
    <cellStyle name="Normal 3 2 6 2 3 2 3 2" xfId="13014"/>
    <cellStyle name="Normal 3 2 6 2 3 2 3 2 2" xfId="27392"/>
    <cellStyle name="Normal 3 2 6 2 3 2 3 2 2 2" xfId="56126"/>
    <cellStyle name="Normal 3 2 6 2 3 2 3 2 3" xfId="41802"/>
    <cellStyle name="Normal 3 2 6 2 3 2 3 3" xfId="20229"/>
    <cellStyle name="Normal 3 2 6 2 3 2 3 3 2" xfId="48964"/>
    <cellStyle name="Normal 3 2 6 2 3 2 3 4" xfId="34640"/>
    <cellStyle name="Normal 3 2 6 2 3 2 4" xfId="9427"/>
    <cellStyle name="Normal 3 2 6 2 3 2 4 2" xfId="23810"/>
    <cellStyle name="Normal 3 2 6 2 3 2 4 2 2" xfId="52545"/>
    <cellStyle name="Normal 3 2 6 2 3 2 4 3" xfId="38221"/>
    <cellStyle name="Normal 3 2 6 2 3 2 5" xfId="16647"/>
    <cellStyle name="Normal 3 2 6 2 3 2 5 2" xfId="45383"/>
    <cellStyle name="Normal 3 2 6 2 3 2 6" xfId="31059"/>
    <cellStyle name="Normal 3 2 6 2 3 3" xfId="2989"/>
    <cellStyle name="Normal 3 2 6 2 3 3 2" xfId="6649"/>
    <cellStyle name="Normal 3 2 6 2 3 3 2 2" xfId="13909"/>
    <cellStyle name="Normal 3 2 6 2 3 3 2 2 2" xfId="28287"/>
    <cellStyle name="Normal 3 2 6 2 3 3 2 2 2 2" xfId="57021"/>
    <cellStyle name="Normal 3 2 6 2 3 3 2 2 3" xfId="42697"/>
    <cellStyle name="Normal 3 2 6 2 3 3 2 3" xfId="21124"/>
    <cellStyle name="Normal 3 2 6 2 3 3 2 3 2" xfId="49859"/>
    <cellStyle name="Normal 3 2 6 2 3 3 2 4" xfId="35535"/>
    <cellStyle name="Normal 3 2 6 2 3 3 3" xfId="10322"/>
    <cellStyle name="Normal 3 2 6 2 3 3 3 2" xfId="24705"/>
    <cellStyle name="Normal 3 2 6 2 3 3 3 2 2" xfId="53440"/>
    <cellStyle name="Normal 3 2 6 2 3 3 3 3" xfId="39116"/>
    <cellStyle name="Normal 3 2 6 2 3 3 4" xfId="17542"/>
    <cellStyle name="Normal 3 2 6 2 3 3 4 2" xfId="46278"/>
    <cellStyle name="Normal 3 2 6 2 3 3 5" xfId="31954"/>
    <cellStyle name="Normal 3 2 6 2 3 4" xfId="4854"/>
    <cellStyle name="Normal 3 2 6 2 3 4 2" xfId="12119"/>
    <cellStyle name="Normal 3 2 6 2 3 4 2 2" xfId="26497"/>
    <cellStyle name="Normal 3 2 6 2 3 4 2 2 2" xfId="55231"/>
    <cellStyle name="Normal 3 2 6 2 3 4 2 3" xfId="40907"/>
    <cellStyle name="Normal 3 2 6 2 3 4 3" xfId="19334"/>
    <cellStyle name="Normal 3 2 6 2 3 4 3 2" xfId="48069"/>
    <cellStyle name="Normal 3 2 6 2 3 4 4" xfId="33745"/>
    <cellStyle name="Normal 3 2 6 2 3 5" xfId="8526"/>
    <cellStyle name="Normal 3 2 6 2 3 5 2" xfId="22915"/>
    <cellStyle name="Normal 3 2 6 2 3 5 2 2" xfId="51650"/>
    <cellStyle name="Normal 3 2 6 2 3 5 3" xfId="37326"/>
    <cellStyle name="Normal 3 2 6 2 3 6" xfId="15752"/>
    <cellStyle name="Normal 3 2 6 2 3 6 2" xfId="44488"/>
    <cellStyle name="Normal 3 2 6 2 3 7" xfId="30164"/>
    <cellStyle name="Normal 3 2 6 2 4" xfId="1642"/>
    <cellStyle name="Normal 3 2 6 2 4 2" xfId="3438"/>
    <cellStyle name="Normal 3 2 6 2 4 2 2" xfId="7097"/>
    <cellStyle name="Normal 3 2 6 2 4 2 2 2" xfId="14357"/>
    <cellStyle name="Normal 3 2 6 2 4 2 2 2 2" xfId="28735"/>
    <cellStyle name="Normal 3 2 6 2 4 2 2 2 2 2" xfId="57469"/>
    <cellStyle name="Normal 3 2 6 2 4 2 2 2 3" xfId="43145"/>
    <cellStyle name="Normal 3 2 6 2 4 2 2 3" xfId="21572"/>
    <cellStyle name="Normal 3 2 6 2 4 2 2 3 2" xfId="50307"/>
    <cellStyle name="Normal 3 2 6 2 4 2 2 4" xfId="35983"/>
    <cellStyle name="Normal 3 2 6 2 4 2 3" xfId="10770"/>
    <cellStyle name="Normal 3 2 6 2 4 2 3 2" xfId="25153"/>
    <cellStyle name="Normal 3 2 6 2 4 2 3 2 2" xfId="53888"/>
    <cellStyle name="Normal 3 2 6 2 4 2 3 3" xfId="39564"/>
    <cellStyle name="Normal 3 2 6 2 4 2 4" xfId="17990"/>
    <cellStyle name="Normal 3 2 6 2 4 2 4 2" xfId="46726"/>
    <cellStyle name="Normal 3 2 6 2 4 2 5" xfId="32402"/>
    <cellStyle name="Normal 3 2 6 2 4 3" xfId="5307"/>
    <cellStyle name="Normal 3 2 6 2 4 3 2" xfId="12567"/>
    <cellStyle name="Normal 3 2 6 2 4 3 2 2" xfId="26945"/>
    <cellStyle name="Normal 3 2 6 2 4 3 2 2 2" xfId="55679"/>
    <cellStyle name="Normal 3 2 6 2 4 3 2 3" xfId="41355"/>
    <cellStyle name="Normal 3 2 6 2 4 3 3" xfId="19782"/>
    <cellStyle name="Normal 3 2 6 2 4 3 3 2" xfId="48517"/>
    <cellStyle name="Normal 3 2 6 2 4 3 4" xfId="34193"/>
    <cellStyle name="Normal 3 2 6 2 4 4" xfId="8980"/>
    <cellStyle name="Normal 3 2 6 2 4 4 2" xfId="23363"/>
    <cellStyle name="Normal 3 2 6 2 4 4 2 2" xfId="52098"/>
    <cellStyle name="Normal 3 2 6 2 4 4 3" xfId="37774"/>
    <cellStyle name="Normal 3 2 6 2 4 5" xfId="16200"/>
    <cellStyle name="Normal 3 2 6 2 4 5 2" xfId="44936"/>
    <cellStyle name="Normal 3 2 6 2 4 6" xfId="30612"/>
    <cellStyle name="Normal 3 2 6 2 5" xfId="2542"/>
    <cellStyle name="Normal 3 2 6 2 5 2" xfId="6202"/>
    <cellStyle name="Normal 3 2 6 2 5 2 2" xfId="13462"/>
    <cellStyle name="Normal 3 2 6 2 5 2 2 2" xfId="27840"/>
    <cellStyle name="Normal 3 2 6 2 5 2 2 2 2" xfId="56574"/>
    <cellStyle name="Normal 3 2 6 2 5 2 2 3" xfId="42250"/>
    <cellStyle name="Normal 3 2 6 2 5 2 3" xfId="20677"/>
    <cellStyle name="Normal 3 2 6 2 5 2 3 2" xfId="49412"/>
    <cellStyle name="Normal 3 2 6 2 5 2 4" xfId="35088"/>
    <cellStyle name="Normal 3 2 6 2 5 3" xfId="9875"/>
    <cellStyle name="Normal 3 2 6 2 5 3 2" xfId="24258"/>
    <cellStyle name="Normal 3 2 6 2 5 3 2 2" xfId="52993"/>
    <cellStyle name="Normal 3 2 6 2 5 3 3" xfId="38669"/>
    <cellStyle name="Normal 3 2 6 2 5 4" xfId="17095"/>
    <cellStyle name="Normal 3 2 6 2 5 4 2" xfId="45831"/>
    <cellStyle name="Normal 3 2 6 2 5 5" xfId="31507"/>
    <cellStyle name="Normal 3 2 6 2 6" xfId="4405"/>
    <cellStyle name="Normal 3 2 6 2 6 2" xfId="11672"/>
    <cellStyle name="Normal 3 2 6 2 6 2 2" xfId="26050"/>
    <cellStyle name="Normal 3 2 6 2 6 2 2 2" xfId="54784"/>
    <cellStyle name="Normal 3 2 6 2 6 2 3" xfId="40460"/>
    <cellStyle name="Normal 3 2 6 2 6 3" xfId="18887"/>
    <cellStyle name="Normal 3 2 6 2 6 3 2" xfId="47622"/>
    <cellStyle name="Normal 3 2 6 2 6 4" xfId="33298"/>
    <cellStyle name="Normal 3 2 6 2 7" xfId="8076"/>
    <cellStyle name="Normal 3 2 6 2 7 2" xfId="22468"/>
    <cellStyle name="Normal 3 2 6 2 7 2 2" xfId="51203"/>
    <cellStyle name="Normal 3 2 6 2 7 3" xfId="36879"/>
    <cellStyle name="Normal 3 2 6 2 8" xfId="15305"/>
    <cellStyle name="Normal 3 2 6 2 8 2" xfId="44041"/>
    <cellStyle name="Normal 3 2 6 2 9" xfId="29717"/>
    <cellStyle name="Normal 3 2 6 3" xfId="773"/>
    <cellStyle name="Normal 3 2 6 3 2" xfId="1222"/>
    <cellStyle name="Normal 3 2 6 3 2 2" xfId="2205"/>
    <cellStyle name="Normal 3 2 6 3 2 2 2" xfId="3997"/>
    <cellStyle name="Normal 3 2 6 3 2 2 2 2" xfId="7656"/>
    <cellStyle name="Normal 3 2 6 3 2 2 2 2 2" xfId="14916"/>
    <cellStyle name="Normal 3 2 6 3 2 2 2 2 2 2" xfId="29294"/>
    <cellStyle name="Normal 3 2 6 3 2 2 2 2 2 2 2" xfId="58028"/>
    <cellStyle name="Normal 3 2 6 3 2 2 2 2 2 3" xfId="43704"/>
    <cellStyle name="Normal 3 2 6 3 2 2 2 2 3" xfId="22131"/>
    <cellStyle name="Normal 3 2 6 3 2 2 2 2 3 2" xfId="50866"/>
    <cellStyle name="Normal 3 2 6 3 2 2 2 2 4" xfId="36542"/>
    <cellStyle name="Normal 3 2 6 3 2 2 2 3" xfId="11329"/>
    <cellStyle name="Normal 3 2 6 3 2 2 2 3 2" xfId="25712"/>
    <cellStyle name="Normal 3 2 6 3 2 2 2 3 2 2" xfId="54447"/>
    <cellStyle name="Normal 3 2 6 3 2 2 2 3 3" xfId="40123"/>
    <cellStyle name="Normal 3 2 6 3 2 2 2 4" xfId="18549"/>
    <cellStyle name="Normal 3 2 6 3 2 2 2 4 2" xfId="47285"/>
    <cellStyle name="Normal 3 2 6 3 2 2 2 5" xfId="32961"/>
    <cellStyle name="Normal 3 2 6 3 2 2 3" xfId="5866"/>
    <cellStyle name="Normal 3 2 6 3 2 2 3 2" xfId="13126"/>
    <cellStyle name="Normal 3 2 6 3 2 2 3 2 2" xfId="27504"/>
    <cellStyle name="Normal 3 2 6 3 2 2 3 2 2 2" xfId="56238"/>
    <cellStyle name="Normal 3 2 6 3 2 2 3 2 3" xfId="41914"/>
    <cellStyle name="Normal 3 2 6 3 2 2 3 3" xfId="20341"/>
    <cellStyle name="Normal 3 2 6 3 2 2 3 3 2" xfId="49076"/>
    <cellStyle name="Normal 3 2 6 3 2 2 3 4" xfId="34752"/>
    <cellStyle name="Normal 3 2 6 3 2 2 4" xfId="9539"/>
    <cellStyle name="Normal 3 2 6 3 2 2 4 2" xfId="23922"/>
    <cellStyle name="Normal 3 2 6 3 2 2 4 2 2" xfId="52657"/>
    <cellStyle name="Normal 3 2 6 3 2 2 4 3" xfId="38333"/>
    <cellStyle name="Normal 3 2 6 3 2 2 5" xfId="16759"/>
    <cellStyle name="Normal 3 2 6 3 2 2 5 2" xfId="45495"/>
    <cellStyle name="Normal 3 2 6 3 2 2 6" xfId="31171"/>
    <cellStyle name="Normal 3 2 6 3 2 3" xfId="3101"/>
    <cellStyle name="Normal 3 2 6 3 2 3 2" xfId="6761"/>
    <cellStyle name="Normal 3 2 6 3 2 3 2 2" xfId="14021"/>
    <cellStyle name="Normal 3 2 6 3 2 3 2 2 2" xfId="28399"/>
    <cellStyle name="Normal 3 2 6 3 2 3 2 2 2 2" xfId="57133"/>
    <cellStyle name="Normal 3 2 6 3 2 3 2 2 3" xfId="42809"/>
    <cellStyle name="Normal 3 2 6 3 2 3 2 3" xfId="21236"/>
    <cellStyle name="Normal 3 2 6 3 2 3 2 3 2" xfId="49971"/>
    <cellStyle name="Normal 3 2 6 3 2 3 2 4" xfId="35647"/>
    <cellStyle name="Normal 3 2 6 3 2 3 3" xfId="10434"/>
    <cellStyle name="Normal 3 2 6 3 2 3 3 2" xfId="24817"/>
    <cellStyle name="Normal 3 2 6 3 2 3 3 2 2" xfId="53552"/>
    <cellStyle name="Normal 3 2 6 3 2 3 3 3" xfId="39228"/>
    <cellStyle name="Normal 3 2 6 3 2 3 4" xfId="17654"/>
    <cellStyle name="Normal 3 2 6 3 2 3 4 2" xfId="46390"/>
    <cellStyle name="Normal 3 2 6 3 2 3 5" xfId="32066"/>
    <cellStyle name="Normal 3 2 6 3 2 4" xfId="4966"/>
    <cellStyle name="Normal 3 2 6 3 2 4 2" xfId="12231"/>
    <cellStyle name="Normal 3 2 6 3 2 4 2 2" xfId="26609"/>
    <cellStyle name="Normal 3 2 6 3 2 4 2 2 2" xfId="55343"/>
    <cellStyle name="Normal 3 2 6 3 2 4 2 3" xfId="41019"/>
    <cellStyle name="Normal 3 2 6 3 2 4 3" xfId="19446"/>
    <cellStyle name="Normal 3 2 6 3 2 4 3 2" xfId="48181"/>
    <cellStyle name="Normal 3 2 6 3 2 4 4" xfId="33857"/>
    <cellStyle name="Normal 3 2 6 3 2 5" xfId="8638"/>
    <cellStyle name="Normal 3 2 6 3 2 5 2" xfId="23027"/>
    <cellStyle name="Normal 3 2 6 3 2 5 2 2" xfId="51762"/>
    <cellStyle name="Normal 3 2 6 3 2 5 3" xfId="37438"/>
    <cellStyle name="Normal 3 2 6 3 2 6" xfId="15864"/>
    <cellStyle name="Normal 3 2 6 3 2 6 2" xfId="44600"/>
    <cellStyle name="Normal 3 2 6 3 2 7" xfId="30276"/>
    <cellStyle name="Normal 3 2 6 3 3" xfId="1758"/>
    <cellStyle name="Normal 3 2 6 3 3 2" xfId="3550"/>
    <cellStyle name="Normal 3 2 6 3 3 2 2" xfId="7209"/>
    <cellStyle name="Normal 3 2 6 3 3 2 2 2" xfId="14469"/>
    <cellStyle name="Normal 3 2 6 3 3 2 2 2 2" xfId="28847"/>
    <cellStyle name="Normal 3 2 6 3 3 2 2 2 2 2" xfId="57581"/>
    <cellStyle name="Normal 3 2 6 3 3 2 2 2 3" xfId="43257"/>
    <cellStyle name="Normal 3 2 6 3 3 2 2 3" xfId="21684"/>
    <cellStyle name="Normal 3 2 6 3 3 2 2 3 2" xfId="50419"/>
    <cellStyle name="Normal 3 2 6 3 3 2 2 4" xfId="36095"/>
    <cellStyle name="Normal 3 2 6 3 3 2 3" xfId="10882"/>
    <cellStyle name="Normal 3 2 6 3 3 2 3 2" xfId="25265"/>
    <cellStyle name="Normal 3 2 6 3 3 2 3 2 2" xfId="54000"/>
    <cellStyle name="Normal 3 2 6 3 3 2 3 3" xfId="39676"/>
    <cellStyle name="Normal 3 2 6 3 3 2 4" xfId="18102"/>
    <cellStyle name="Normal 3 2 6 3 3 2 4 2" xfId="46838"/>
    <cellStyle name="Normal 3 2 6 3 3 2 5" xfId="32514"/>
    <cellStyle name="Normal 3 2 6 3 3 3" xfId="5419"/>
    <cellStyle name="Normal 3 2 6 3 3 3 2" xfId="12679"/>
    <cellStyle name="Normal 3 2 6 3 3 3 2 2" xfId="27057"/>
    <cellStyle name="Normal 3 2 6 3 3 3 2 2 2" xfId="55791"/>
    <cellStyle name="Normal 3 2 6 3 3 3 2 3" xfId="41467"/>
    <cellStyle name="Normal 3 2 6 3 3 3 3" xfId="19894"/>
    <cellStyle name="Normal 3 2 6 3 3 3 3 2" xfId="48629"/>
    <cellStyle name="Normal 3 2 6 3 3 3 4" xfId="34305"/>
    <cellStyle name="Normal 3 2 6 3 3 4" xfId="9092"/>
    <cellStyle name="Normal 3 2 6 3 3 4 2" xfId="23475"/>
    <cellStyle name="Normal 3 2 6 3 3 4 2 2" xfId="52210"/>
    <cellStyle name="Normal 3 2 6 3 3 4 3" xfId="37886"/>
    <cellStyle name="Normal 3 2 6 3 3 5" xfId="16312"/>
    <cellStyle name="Normal 3 2 6 3 3 5 2" xfId="45048"/>
    <cellStyle name="Normal 3 2 6 3 3 6" xfId="30724"/>
    <cellStyle name="Normal 3 2 6 3 4" xfId="2654"/>
    <cellStyle name="Normal 3 2 6 3 4 2" xfId="6314"/>
    <cellStyle name="Normal 3 2 6 3 4 2 2" xfId="13574"/>
    <cellStyle name="Normal 3 2 6 3 4 2 2 2" xfId="27952"/>
    <cellStyle name="Normal 3 2 6 3 4 2 2 2 2" xfId="56686"/>
    <cellStyle name="Normal 3 2 6 3 4 2 2 3" xfId="42362"/>
    <cellStyle name="Normal 3 2 6 3 4 2 3" xfId="20789"/>
    <cellStyle name="Normal 3 2 6 3 4 2 3 2" xfId="49524"/>
    <cellStyle name="Normal 3 2 6 3 4 2 4" xfId="35200"/>
    <cellStyle name="Normal 3 2 6 3 4 3" xfId="9987"/>
    <cellStyle name="Normal 3 2 6 3 4 3 2" xfId="24370"/>
    <cellStyle name="Normal 3 2 6 3 4 3 2 2" xfId="53105"/>
    <cellStyle name="Normal 3 2 6 3 4 3 3" xfId="38781"/>
    <cellStyle name="Normal 3 2 6 3 4 4" xfId="17207"/>
    <cellStyle name="Normal 3 2 6 3 4 4 2" xfId="45943"/>
    <cellStyle name="Normal 3 2 6 3 4 5" xfId="31619"/>
    <cellStyle name="Normal 3 2 6 3 5" xfId="4518"/>
    <cellStyle name="Normal 3 2 6 3 5 2" xfId="11784"/>
    <cellStyle name="Normal 3 2 6 3 5 2 2" xfId="26162"/>
    <cellStyle name="Normal 3 2 6 3 5 2 2 2" xfId="54896"/>
    <cellStyle name="Normal 3 2 6 3 5 2 3" xfId="40572"/>
    <cellStyle name="Normal 3 2 6 3 5 3" xfId="18999"/>
    <cellStyle name="Normal 3 2 6 3 5 3 2" xfId="47734"/>
    <cellStyle name="Normal 3 2 6 3 5 4" xfId="33410"/>
    <cellStyle name="Normal 3 2 6 3 6" xfId="8191"/>
    <cellStyle name="Normal 3 2 6 3 6 2" xfId="22580"/>
    <cellStyle name="Normal 3 2 6 3 6 2 2" xfId="51315"/>
    <cellStyle name="Normal 3 2 6 3 6 3" xfId="36991"/>
    <cellStyle name="Normal 3 2 6 3 7" xfId="15417"/>
    <cellStyle name="Normal 3 2 6 3 7 2" xfId="44153"/>
    <cellStyle name="Normal 3 2 6 3 8" xfId="29829"/>
    <cellStyle name="Normal 3 2 6 4" xfId="998"/>
    <cellStyle name="Normal 3 2 6 4 2" xfId="1981"/>
    <cellStyle name="Normal 3 2 6 4 2 2" xfId="3773"/>
    <cellStyle name="Normal 3 2 6 4 2 2 2" xfId="7432"/>
    <cellStyle name="Normal 3 2 6 4 2 2 2 2" xfId="14692"/>
    <cellStyle name="Normal 3 2 6 4 2 2 2 2 2" xfId="29070"/>
    <cellStyle name="Normal 3 2 6 4 2 2 2 2 2 2" xfId="57804"/>
    <cellStyle name="Normal 3 2 6 4 2 2 2 2 3" xfId="43480"/>
    <cellStyle name="Normal 3 2 6 4 2 2 2 3" xfId="21907"/>
    <cellStyle name="Normal 3 2 6 4 2 2 2 3 2" xfId="50642"/>
    <cellStyle name="Normal 3 2 6 4 2 2 2 4" xfId="36318"/>
    <cellStyle name="Normal 3 2 6 4 2 2 3" xfId="11105"/>
    <cellStyle name="Normal 3 2 6 4 2 2 3 2" xfId="25488"/>
    <cellStyle name="Normal 3 2 6 4 2 2 3 2 2" xfId="54223"/>
    <cellStyle name="Normal 3 2 6 4 2 2 3 3" xfId="39899"/>
    <cellStyle name="Normal 3 2 6 4 2 2 4" xfId="18325"/>
    <cellStyle name="Normal 3 2 6 4 2 2 4 2" xfId="47061"/>
    <cellStyle name="Normal 3 2 6 4 2 2 5" xfId="32737"/>
    <cellStyle name="Normal 3 2 6 4 2 3" xfId="5642"/>
    <cellStyle name="Normal 3 2 6 4 2 3 2" xfId="12902"/>
    <cellStyle name="Normal 3 2 6 4 2 3 2 2" xfId="27280"/>
    <cellStyle name="Normal 3 2 6 4 2 3 2 2 2" xfId="56014"/>
    <cellStyle name="Normal 3 2 6 4 2 3 2 3" xfId="41690"/>
    <cellStyle name="Normal 3 2 6 4 2 3 3" xfId="20117"/>
    <cellStyle name="Normal 3 2 6 4 2 3 3 2" xfId="48852"/>
    <cellStyle name="Normal 3 2 6 4 2 3 4" xfId="34528"/>
    <cellStyle name="Normal 3 2 6 4 2 4" xfId="9315"/>
    <cellStyle name="Normal 3 2 6 4 2 4 2" xfId="23698"/>
    <cellStyle name="Normal 3 2 6 4 2 4 2 2" xfId="52433"/>
    <cellStyle name="Normal 3 2 6 4 2 4 3" xfId="38109"/>
    <cellStyle name="Normal 3 2 6 4 2 5" xfId="16535"/>
    <cellStyle name="Normal 3 2 6 4 2 5 2" xfId="45271"/>
    <cellStyle name="Normal 3 2 6 4 2 6" xfId="30947"/>
    <cellStyle name="Normal 3 2 6 4 3" xfId="2877"/>
    <cellStyle name="Normal 3 2 6 4 3 2" xfId="6537"/>
    <cellStyle name="Normal 3 2 6 4 3 2 2" xfId="13797"/>
    <cellStyle name="Normal 3 2 6 4 3 2 2 2" xfId="28175"/>
    <cellStyle name="Normal 3 2 6 4 3 2 2 2 2" xfId="56909"/>
    <cellStyle name="Normal 3 2 6 4 3 2 2 3" xfId="42585"/>
    <cellStyle name="Normal 3 2 6 4 3 2 3" xfId="21012"/>
    <cellStyle name="Normal 3 2 6 4 3 2 3 2" xfId="49747"/>
    <cellStyle name="Normal 3 2 6 4 3 2 4" xfId="35423"/>
    <cellStyle name="Normal 3 2 6 4 3 3" xfId="10210"/>
    <cellStyle name="Normal 3 2 6 4 3 3 2" xfId="24593"/>
    <cellStyle name="Normal 3 2 6 4 3 3 2 2" xfId="53328"/>
    <cellStyle name="Normal 3 2 6 4 3 3 3" xfId="39004"/>
    <cellStyle name="Normal 3 2 6 4 3 4" xfId="17430"/>
    <cellStyle name="Normal 3 2 6 4 3 4 2" xfId="46166"/>
    <cellStyle name="Normal 3 2 6 4 3 5" xfId="31842"/>
    <cellStyle name="Normal 3 2 6 4 4" xfId="4742"/>
    <cellStyle name="Normal 3 2 6 4 4 2" xfId="12007"/>
    <cellStyle name="Normal 3 2 6 4 4 2 2" xfId="26385"/>
    <cellStyle name="Normal 3 2 6 4 4 2 2 2" xfId="55119"/>
    <cellStyle name="Normal 3 2 6 4 4 2 3" xfId="40795"/>
    <cellStyle name="Normal 3 2 6 4 4 3" xfId="19222"/>
    <cellStyle name="Normal 3 2 6 4 4 3 2" xfId="47957"/>
    <cellStyle name="Normal 3 2 6 4 4 4" xfId="33633"/>
    <cellStyle name="Normal 3 2 6 4 5" xfId="8414"/>
    <cellStyle name="Normal 3 2 6 4 5 2" xfId="22803"/>
    <cellStyle name="Normal 3 2 6 4 5 2 2" xfId="51538"/>
    <cellStyle name="Normal 3 2 6 4 5 3" xfId="37214"/>
    <cellStyle name="Normal 3 2 6 4 6" xfId="15640"/>
    <cellStyle name="Normal 3 2 6 4 6 2" xfId="44376"/>
    <cellStyle name="Normal 3 2 6 4 7" xfId="30052"/>
    <cellStyle name="Normal 3 2 6 5" xfId="1522"/>
    <cellStyle name="Normal 3 2 6 5 2" xfId="3326"/>
    <cellStyle name="Normal 3 2 6 5 2 2" xfId="6985"/>
    <cellStyle name="Normal 3 2 6 5 2 2 2" xfId="14245"/>
    <cellStyle name="Normal 3 2 6 5 2 2 2 2" xfId="28623"/>
    <cellStyle name="Normal 3 2 6 5 2 2 2 2 2" xfId="57357"/>
    <cellStyle name="Normal 3 2 6 5 2 2 2 3" xfId="43033"/>
    <cellStyle name="Normal 3 2 6 5 2 2 3" xfId="21460"/>
    <cellStyle name="Normal 3 2 6 5 2 2 3 2" xfId="50195"/>
    <cellStyle name="Normal 3 2 6 5 2 2 4" xfId="35871"/>
    <cellStyle name="Normal 3 2 6 5 2 3" xfId="10658"/>
    <cellStyle name="Normal 3 2 6 5 2 3 2" xfId="25041"/>
    <cellStyle name="Normal 3 2 6 5 2 3 2 2" xfId="53776"/>
    <cellStyle name="Normal 3 2 6 5 2 3 3" xfId="39452"/>
    <cellStyle name="Normal 3 2 6 5 2 4" xfId="17878"/>
    <cellStyle name="Normal 3 2 6 5 2 4 2" xfId="46614"/>
    <cellStyle name="Normal 3 2 6 5 2 5" xfId="32290"/>
    <cellStyle name="Normal 3 2 6 5 3" xfId="5195"/>
    <cellStyle name="Normal 3 2 6 5 3 2" xfId="12455"/>
    <cellStyle name="Normal 3 2 6 5 3 2 2" xfId="26833"/>
    <cellStyle name="Normal 3 2 6 5 3 2 2 2" xfId="55567"/>
    <cellStyle name="Normal 3 2 6 5 3 2 3" xfId="41243"/>
    <cellStyle name="Normal 3 2 6 5 3 3" xfId="19670"/>
    <cellStyle name="Normal 3 2 6 5 3 3 2" xfId="48405"/>
    <cellStyle name="Normal 3 2 6 5 3 4" xfId="34081"/>
    <cellStyle name="Normal 3 2 6 5 4" xfId="8868"/>
    <cellStyle name="Normal 3 2 6 5 4 2" xfId="23251"/>
    <cellStyle name="Normal 3 2 6 5 4 2 2" xfId="51986"/>
    <cellStyle name="Normal 3 2 6 5 4 3" xfId="37662"/>
    <cellStyle name="Normal 3 2 6 5 5" xfId="16088"/>
    <cellStyle name="Normal 3 2 6 5 5 2" xfId="44824"/>
    <cellStyle name="Normal 3 2 6 5 6" xfId="30500"/>
    <cellStyle name="Normal 3 2 6 6" xfId="2430"/>
    <cellStyle name="Normal 3 2 6 6 2" xfId="6090"/>
    <cellStyle name="Normal 3 2 6 6 2 2" xfId="13350"/>
    <cellStyle name="Normal 3 2 6 6 2 2 2" xfId="27728"/>
    <cellStyle name="Normal 3 2 6 6 2 2 2 2" xfId="56462"/>
    <cellStyle name="Normal 3 2 6 6 2 2 3" xfId="42138"/>
    <cellStyle name="Normal 3 2 6 6 2 3" xfId="20565"/>
    <cellStyle name="Normal 3 2 6 6 2 3 2" xfId="49300"/>
    <cellStyle name="Normal 3 2 6 6 2 4" xfId="34976"/>
    <cellStyle name="Normal 3 2 6 6 3" xfId="9763"/>
    <cellStyle name="Normal 3 2 6 6 3 2" xfId="24146"/>
    <cellStyle name="Normal 3 2 6 6 3 2 2" xfId="52881"/>
    <cellStyle name="Normal 3 2 6 6 3 3" xfId="38557"/>
    <cellStyle name="Normal 3 2 6 6 4" xfId="16983"/>
    <cellStyle name="Normal 3 2 6 6 4 2" xfId="45719"/>
    <cellStyle name="Normal 3 2 6 6 5" xfId="31395"/>
    <cellStyle name="Normal 3 2 6 7" xfId="4289"/>
    <cellStyle name="Normal 3 2 6 7 2" xfId="11559"/>
    <cellStyle name="Normal 3 2 6 7 2 2" xfId="25938"/>
    <cellStyle name="Normal 3 2 6 7 2 2 2" xfId="54672"/>
    <cellStyle name="Normal 3 2 6 7 2 3" xfId="40348"/>
    <cellStyle name="Normal 3 2 6 7 3" xfId="18775"/>
    <cellStyle name="Normal 3 2 6 7 3 2" xfId="47510"/>
    <cellStyle name="Normal 3 2 6 7 4" xfId="33186"/>
    <cellStyle name="Normal 3 2 6 8" xfId="7958"/>
    <cellStyle name="Normal 3 2 6 8 2" xfId="22356"/>
    <cellStyle name="Normal 3 2 6 8 2 2" xfId="51091"/>
    <cellStyle name="Normal 3 2 6 8 3" xfId="36767"/>
    <cellStyle name="Normal 3 2 6 9" xfId="15193"/>
    <cellStyle name="Normal 3 2 6 9 2" xfId="43929"/>
    <cellStyle name="Normal 3 2 7" xfId="527"/>
    <cellStyle name="Normal 3 2 7 2" xfId="830"/>
    <cellStyle name="Normal 3 2 7 2 2" xfId="1278"/>
    <cellStyle name="Normal 3 2 7 2 2 2" xfId="2261"/>
    <cellStyle name="Normal 3 2 7 2 2 2 2" xfId="4053"/>
    <cellStyle name="Normal 3 2 7 2 2 2 2 2" xfId="7712"/>
    <cellStyle name="Normal 3 2 7 2 2 2 2 2 2" xfId="14972"/>
    <cellStyle name="Normal 3 2 7 2 2 2 2 2 2 2" xfId="29350"/>
    <cellStyle name="Normal 3 2 7 2 2 2 2 2 2 2 2" xfId="58084"/>
    <cellStyle name="Normal 3 2 7 2 2 2 2 2 2 3" xfId="43760"/>
    <cellStyle name="Normal 3 2 7 2 2 2 2 2 3" xfId="22187"/>
    <cellStyle name="Normal 3 2 7 2 2 2 2 2 3 2" xfId="50922"/>
    <cellStyle name="Normal 3 2 7 2 2 2 2 2 4" xfId="36598"/>
    <cellStyle name="Normal 3 2 7 2 2 2 2 3" xfId="11385"/>
    <cellStyle name="Normal 3 2 7 2 2 2 2 3 2" xfId="25768"/>
    <cellStyle name="Normal 3 2 7 2 2 2 2 3 2 2" xfId="54503"/>
    <cellStyle name="Normal 3 2 7 2 2 2 2 3 3" xfId="40179"/>
    <cellStyle name="Normal 3 2 7 2 2 2 2 4" xfId="18605"/>
    <cellStyle name="Normal 3 2 7 2 2 2 2 4 2" xfId="47341"/>
    <cellStyle name="Normal 3 2 7 2 2 2 2 5" xfId="33017"/>
    <cellStyle name="Normal 3 2 7 2 2 2 3" xfId="5922"/>
    <cellStyle name="Normal 3 2 7 2 2 2 3 2" xfId="13182"/>
    <cellStyle name="Normal 3 2 7 2 2 2 3 2 2" xfId="27560"/>
    <cellStyle name="Normal 3 2 7 2 2 2 3 2 2 2" xfId="56294"/>
    <cellStyle name="Normal 3 2 7 2 2 2 3 2 3" xfId="41970"/>
    <cellStyle name="Normal 3 2 7 2 2 2 3 3" xfId="20397"/>
    <cellStyle name="Normal 3 2 7 2 2 2 3 3 2" xfId="49132"/>
    <cellStyle name="Normal 3 2 7 2 2 2 3 4" xfId="34808"/>
    <cellStyle name="Normal 3 2 7 2 2 2 4" xfId="9595"/>
    <cellStyle name="Normal 3 2 7 2 2 2 4 2" xfId="23978"/>
    <cellStyle name="Normal 3 2 7 2 2 2 4 2 2" xfId="52713"/>
    <cellStyle name="Normal 3 2 7 2 2 2 4 3" xfId="38389"/>
    <cellStyle name="Normal 3 2 7 2 2 2 5" xfId="16815"/>
    <cellStyle name="Normal 3 2 7 2 2 2 5 2" xfId="45551"/>
    <cellStyle name="Normal 3 2 7 2 2 2 6" xfId="31227"/>
    <cellStyle name="Normal 3 2 7 2 2 3" xfId="3157"/>
    <cellStyle name="Normal 3 2 7 2 2 3 2" xfId="6817"/>
    <cellStyle name="Normal 3 2 7 2 2 3 2 2" xfId="14077"/>
    <cellStyle name="Normal 3 2 7 2 2 3 2 2 2" xfId="28455"/>
    <cellStyle name="Normal 3 2 7 2 2 3 2 2 2 2" xfId="57189"/>
    <cellStyle name="Normal 3 2 7 2 2 3 2 2 3" xfId="42865"/>
    <cellStyle name="Normal 3 2 7 2 2 3 2 3" xfId="21292"/>
    <cellStyle name="Normal 3 2 7 2 2 3 2 3 2" xfId="50027"/>
    <cellStyle name="Normal 3 2 7 2 2 3 2 4" xfId="35703"/>
    <cellStyle name="Normal 3 2 7 2 2 3 3" xfId="10490"/>
    <cellStyle name="Normal 3 2 7 2 2 3 3 2" xfId="24873"/>
    <cellStyle name="Normal 3 2 7 2 2 3 3 2 2" xfId="53608"/>
    <cellStyle name="Normal 3 2 7 2 2 3 3 3" xfId="39284"/>
    <cellStyle name="Normal 3 2 7 2 2 3 4" xfId="17710"/>
    <cellStyle name="Normal 3 2 7 2 2 3 4 2" xfId="46446"/>
    <cellStyle name="Normal 3 2 7 2 2 3 5" xfId="32122"/>
    <cellStyle name="Normal 3 2 7 2 2 4" xfId="5022"/>
    <cellStyle name="Normal 3 2 7 2 2 4 2" xfId="12287"/>
    <cellStyle name="Normal 3 2 7 2 2 4 2 2" xfId="26665"/>
    <cellStyle name="Normal 3 2 7 2 2 4 2 2 2" xfId="55399"/>
    <cellStyle name="Normal 3 2 7 2 2 4 2 3" xfId="41075"/>
    <cellStyle name="Normal 3 2 7 2 2 4 3" xfId="19502"/>
    <cellStyle name="Normal 3 2 7 2 2 4 3 2" xfId="48237"/>
    <cellStyle name="Normal 3 2 7 2 2 4 4" xfId="33913"/>
    <cellStyle name="Normal 3 2 7 2 2 5" xfId="8694"/>
    <cellStyle name="Normal 3 2 7 2 2 5 2" xfId="23083"/>
    <cellStyle name="Normal 3 2 7 2 2 5 2 2" xfId="51818"/>
    <cellStyle name="Normal 3 2 7 2 2 5 3" xfId="37494"/>
    <cellStyle name="Normal 3 2 7 2 2 6" xfId="15920"/>
    <cellStyle name="Normal 3 2 7 2 2 6 2" xfId="44656"/>
    <cellStyle name="Normal 3 2 7 2 2 7" xfId="30332"/>
    <cellStyle name="Normal 3 2 7 2 3" xfId="1814"/>
    <cellStyle name="Normal 3 2 7 2 3 2" xfId="3606"/>
    <cellStyle name="Normal 3 2 7 2 3 2 2" xfId="7265"/>
    <cellStyle name="Normal 3 2 7 2 3 2 2 2" xfId="14525"/>
    <cellStyle name="Normal 3 2 7 2 3 2 2 2 2" xfId="28903"/>
    <cellStyle name="Normal 3 2 7 2 3 2 2 2 2 2" xfId="57637"/>
    <cellStyle name="Normal 3 2 7 2 3 2 2 2 3" xfId="43313"/>
    <cellStyle name="Normal 3 2 7 2 3 2 2 3" xfId="21740"/>
    <cellStyle name="Normal 3 2 7 2 3 2 2 3 2" xfId="50475"/>
    <cellStyle name="Normal 3 2 7 2 3 2 2 4" xfId="36151"/>
    <cellStyle name="Normal 3 2 7 2 3 2 3" xfId="10938"/>
    <cellStyle name="Normal 3 2 7 2 3 2 3 2" xfId="25321"/>
    <cellStyle name="Normal 3 2 7 2 3 2 3 2 2" xfId="54056"/>
    <cellStyle name="Normal 3 2 7 2 3 2 3 3" xfId="39732"/>
    <cellStyle name="Normal 3 2 7 2 3 2 4" xfId="18158"/>
    <cellStyle name="Normal 3 2 7 2 3 2 4 2" xfId="46894"/>
    <cellStyle name="Normal 3 2 7 2 3 2 5" xfId="32570"/>
    <cellStyle name="Normal 3 2 7 2 3 3" xfId="5475"/>
    <cellStyle name="Normal 3 2 7 2 3 3 2" xfId="12735"/>
    <cellStyle name="Normal 3 2 7 2 3 3 2 2" xfId="27113"/>
    <cellStyle name="Normal 3 2 7 2 3 3 2 2 2" xfId="55847"/>
    <cellStyle name="Normal 3 2 7 2 3 3 2 3" xfId="41523"/>
    <cellStyle name="Normal 3 2 7 2 3 3 3" xfId="19950"/>
    <cellStyle name="Normal 3 2 7 2 3 3 3 2" xfId="48685"/>
    <cellStyle name="Normal 3 2 7 2 3 3 4" xfId="34361"/>
    <cellStyle name="Normal 3 2 7 2 3 4" xfId="9148"/>
    <cellStyle name="Normal 3 2 7 2 3 4 2" xfId="23531"/>
    <cellStyle name="Normal 3 2 7 2 3 4 2 2" xfId="52266"/>
    <cellStyle name="Normal 3 2 7 2 3 4 3" xfId="37942"/>
    <cellStyle name="Normal 3 2 7 2 3 5" xfId="16368"/>
    <cellStyle name="Normal 3 2 7 2 3 5 2" xfId="45104"/>
    <cellStyle name="Normal 3 2 7 2 3 6" xfId="30780"/>
    <cellStyle name="Normal 3 2 7 2 4" xfId="2710"/>
    <cellStyle name="Normal 3 2 7 2 4 2" xfId="6370"/>
    <cellStyle name="Normal 3 2 7 2 4 2 2" xfId="13630"/>
    <cellStyle name="Normal 3 2 7 2 4 2 2 2" xfId="28008"/>
    <cellStyle name="Normal 3 2 7 2 4 2 2 2 2" xfId="56742"/>
    <cellStyle name="Normal 3 2 7 2 4 2 2 3" xfId="42418"/>
    <cellStyle name="Normal 3 2 7 2 4 2 3" xfId="20845"/>
    <cellStyle name="Normal 3 2 7 2 4 2 3 2" xfId="49580"/>
    <cellStyle name="Normal 3 2 7 2 4 2 4" xfId="35256"/>
    <cellStyle name="Normal 3 2 7 2 4 3" xfId="10043"/>
    <cellStyle name="Normal 3 2 7 2 4 3 2" xfId="24426"/>
    <cellStyle name="Normal 3 2 7 2 4 3 2 2" xfId="53161"/>
    <cellStyle name="Normal 3 2 7 2 4 3 3" xfId="38837"/>
    <cellStyle name="Normal 3 2 7 2 4 4" xfId="17263"/>
    <cellStyle name="Normal 3 2 7 2 4 4 2" xfId="45999"/>
    <cellStyle name="Normal 3 2 7 2 4 5" xfId="31675"/>
    <cellStyle name="Normal 3 2 7 2 5" xfId="4575"/>
    <cellStyle name="Normal 3 2 7 2 5 2" xfId="11840"/>
    <cellStyle name="Normal 3 2 7 2 5 2 2" xfId="26218"/>
    <cellStyle name="Normal 3 2 7 2 5 2 2 2" xfId="54952"/>
    <cellStyle name="Normal 3 2 7 2 5 2 3" xfId="40628"/>
    <cellStyle name="Normal 3 2 7 2 5 3" xfId="19055"/>
    <cellStyle name="Normal 3 2 7 2 5 3 2" xfId="47790"/>
    <cellStyle name="Normal 3 2 7 2 5 4" xfId="33466"/>
    <cellStyle name="Normal 3 2 7 2 6" xfId="8247"/>
    <cellStyle name="Normal 3 2 7 2 6 2" xfId="22636"/>
    <cellStyle name="Normal 3 2 7 2 6 2 2" xfId="51371"/>
    <cellStyle name="Normal 3 2 7 2 6 3" xfId="37047"/>
    <cellStyle name="Normal 3 2 7 2 7" xfId="15473"/>
    <cellStyle name="Normal 3 2 7 2 7 2" xfId="44209"/>
    <cellStyle name="Normal 3 2 7 2 8" xfId="29885"/>
    <cellStyle name="Normal 3 2 7 3" xfId="1054"/>
    <cellStyle name="Normal 3 2 7 3 2" xfId="2037"/>
    <cellStyle name="Normal 3 2 7 3 2 2" xfId="3829"/>
    <cellStyle name="Normal 3 2 7 3 2 2 2" xfId="7488"/>
    <cellStyle name="Normal 3 2 7 3 2 2 2 2" xfId="14748"/>
    <cellStyle name="Normal 3 2 7 3 2 2 2 2 2" xfId="29126"/>
    <cellStyle name="Normal 3 2 7 3 2 2 2 2 2 2" xfId="57860"/>
    <cellStyle name="Normal 3 2 7 3 2 2 2 2 3" xfId="43536"/>
    <cellStyle name="Normal 3 2 7 3 2 2 2 3" xfId="21963"/>
    <cellStyle name="Normal 3 2 7 3 2 2 2 3 2" xfId="50698"/>
    <cellStyle name="Normal 3 2 7 3 2 2 2 4" xfId="36374"/>
    <cellStyle name="Normal 3 2 7 3 2 2 3" xfId="11161"/>
    <cellStyle name="Normal 3 2 7 3 2 2 3 2" xfId="25544"/>
    <cellStyle name="Normal 3 2 7 3 2 2 3 2 2" xfId="54279"/>
    <cellStyle name="Normal 3 2 7 3 2 2 3 3" xfId="39955"/>
    <cellStyle name="Normal 3 2 7 3 2 2 4" xfId="18381"/>
    <cellStyle name="Normal 3 2 7 3 2 2 4 2" xfId="47117"/>
    <cellStyle name="Normal 3 2 7 3 2 2 5" xfId="32793"/>
    <cellStyle name="Normal 3 2 7 3 2 3" xfId="5698"/>
    <cellStyle name="Normal 3 2 7 3 2 3 2" xfId="12958"/>
    <cellStyle name="Normal 3 2 7 3 2 3 2 2" xfId="27336"/>
    <cellStyle name="Normal 3 2 7 3 2 3 2 2 2" xfId="56070"/>
    <cellStyle name="Normal 3 2 7 3 2 3 2 3" xfId="41746"/>
    <cellStyle name="Normal 3 2 7 3 2 3 3" xfId="20173"/>
    <cellStyle name="Normal 3 2 7 3 2 3 3 2" xfId="48908"/>
    <cellStyle name="Normal 3 2 7 3 2 3 4" xfId="34584"/>
    <cellStyle name="Normal 3 2 7 3 2 4" xfId="9371"/>
    <cellStyle name="Normal 3 2 7 3 2 4 2" xfId="23754"/>
    <cellStyle name="Normal 3 2 7 3 2 4 2 2" xfId="52489"/>
    <cellStyle name="Normal 3 2 7 3 2 4 3" xfId="38165"/>
    <cellStyle name="Normal 3 2 7 3 2 5" xfId="16591"/>
    <cellStyle name="Normal 3 2 7 3 2 5 2" xfId="45327"/>
    <cellStyle name="Normal 3 2 7 3 2 6" xfId="31003"/>
    <cellStyle name="Normal 3 2 7 3 3" xfId="2933"/>
    <cellStyle name="Normal 3 2 7 3 3 2" xfId="6593"/>
    <cellStyle name="Normal 3 2 7 3 3 2 2" xfId="13853"/>
    <cellStyle name="Normal 3 2 7 3 3 2 2 2" xfId="28231"/>
    <cellStyle name="Normal 3 2 7 3 3 2 2 2 2" xfId="56965"/>
    <cellStyle name="Normal 3 2 7 3 3 2 2 3" xfId="42641"/>
    <cellStyle name="Normal 3 2 7 3 3 2 3" xfId="21068"/>
    <cellStyle name="Normal 3 2 7 3 3 2 3 2" xfId="49803"/>
    <cellStyle name="Normal 3 2 7 3 3 2 4" xfId="35479"/>
    <cellStyle name="Normal 3 2 7 3 3 3" xfId="10266"/>
    <cellStyle name="Normal 3 2 7 3 3 3 2" xfId="24649"/>
    <cellStyle name="Normal 3 2 7 3 3 3 2 2" xfId="53384"/>
    <cellStyle name="Normal 3 2 7 3 3 3 3" xfId="39060"/>
    <cellStyle name="Normal 3 2 7 3 3 4" xfId="17486"/>
    <cellStyle name="Normal 3 2 7 3 3 4 2" xfId="46222"/>
    <cellStyle name="Normal 3 2 7 3 3 5" xfId="31898"/>
    <cellStyle name="Normal 3 2 7 3 4" xfId="4798"/>
    <cellStyle name="Normal 3 2 7 3 4 2" xfId="12063"/>
    <cellStyle name="Normal 3 2 7 3 4 2 2" xfId="26441"/>
    <cellStyle name="Normal 3 2 7 3 4 2 2 2" xfId="55175"/>
    <cellStyle name="Normal 3 2 7 3 4 2 3" xfId="40851"/>
    <cellStyle name="Normal 3 2 7 3 4 3" xfId="19278"/>
    <cellStyle name="Normal 3 2 7 3 4 3 2" xfId="48013"/>
    <cellStyle name="Normal 3 2 7 3 4 4" xfId="33689"/>
    <cellStyle name="Normal 3 2 7 3 5" xfId="8470"/>
    <cellStyle name="Normal 3 2 7 3 5 2" xfId="22859"/>
    <cellStyle name="Normal 3 2 7 3 5 2 2" xfId="51594"/>
    <cellStyle name="Normal 3 2 7 3 5 3" xfId="37270"/>
    <cellStyle name="Normal 3 2 7 3 6" xfId="15696"/>
    <cellStyle name="Normal 3 2 7 3 6 2" xfId="44432"/>
    <cellStyle name="Normal 3 2 7 3 7" xfId="30108"/>
    <cellStyle name="Normal 3 2 7 4" xfId="1584"/>
    <cellStyle name="Normal 3 2 7 4 2" xfId="3382"/>
    <cellStyle name="Normal 3 2 7 4 2 2" xfId="7041"/>
    <cellStyle name="Normal 3 2 7 4 2 2 2" xfId="14301"/>
    <cellStyle name="Normal 3 2 7 4 2 2 2 2" xfId="28679"/>
    <cellStyle name="Normal 3 2 7 4 2 2 2 2 2" xfId="57413"/>
    <cellStyle name="Normal 3 2 7 4 2 2 2 3" xfId="43089"/>
    <cellStyle name="Normal 3 2 7 4 2 2 3" xfId="21516"/>
    <cellStyle name="Normal 3 2 7 4 2 2 3 2" xfId="50251"/>
    <cellStyle name="Normal 3 2 7 4 2 2 4" xfId="35927"/>
    <cellStyle name="Normal 3 2 7 4 2 3" xfId="10714"/>
    <cellStyle name="Normal 3 2 7 4 2 3 2" xfId="25097"/>
    <cellStyle name="Normal 3 2 7 4 2 3 2 2" xfId="53832"/>
    <cellStyle name="Normal 3 2 7 4 2 3 3" xfId="39508"/>
    <cellStyle name="Normal 3 2 7 4 2 4" xfId="17934"/>
    <cellStyle name="Normal 3 2 7 4 2 4 2" xfId="46670"/>
    <cellStyle name="Normal 3 2 7 4 2 5" xfId="32346"/>
    <cellStyle name="Normal 3 2 7 4 3" xfId="5251"/>
    <cellStyle name="Normal 3 2 7 4 3 2" xfId="12511"/>
    <cellStyle name="Normal 3 2 7 4 3 2 2" xfId="26889"/>
    <cellStyle name="Normal 3 2 7 4 3 2 2 2" xfId="55623"/>
    <cellStyle name="Normal 3 2 7 4 3 2 3" xfId="41299"/>
    <cellStyle name="Normal 3 2 7 4 3 3" xfId="19726"/>
    <cellStyle name="Normal 3 2 7 4 3 3 2" xfId="48461"/>
    <cellStyle name="Normal 3 2 7 4 3 4" xfId="34137"/>
    <cellStyle name="Normal 3 2 7 4 4" xfId="8924"/>
    <cellStyle name="Normal 3 2 7 4 4 2" xfId="23307"/>
    <cellStyle name="Normal 3 2 7 4 4 2 2" xfId="52042"/>
    <cellStyle name="Normal 3 2 7 4 4 3" xfId="37718"/>
    <cellStyle name="Normal 3 2 7 4 5" xfId="16144"/>
    <cellStyle name="Normal 3 2 7 4 5 2" xfId="44880"/>
    <cellStyle name="Normal 3 2 7 4 6" xfId="30556"/>
    <cellStyle name="Normal 3 2 7 5" xfId="2486"/>
    <cellStyle name="Normal 3 2 7 5 2" xfId="6146"/>
    <cellStyle name="Normal 3 2 7 5 2 2" xfId="13406"/>
    <cellStyle name="Normal 3 2 7 5 2 2 2" xfId="27784"/>
    <cellStyle name="Normal 3 2 7 5 2 2 2 2" xfId="56518"/>
    <cellStyle name="Normal 3 2 7 5 2 2 3" xfId="42194"/>
    <cellStyle name="Normal 3 2 7 5 2 3" xfId="20621"/>
    <cellStyle name="Normal 3 2 7 5 2 3 2" xfId="49356"/>
    <cellStyle name="Normal 3 2 7 5 2 4" xfId="35032"/>
    <cellStyle name="Normal 3 2 7 5 3" xfId="9819"/>
    <cellStyle name="Normal 3 2 7 5 3 2" xfId="24202"/>
    <cellStyle name="Normal 3 2 7 5 3 2 2" xfId="52937"/>
    <cellStyle name="Normal 3 2 7 5 3 3" xfId="38613"/>
    <cellStyle name="Normal 3 2 7 5 4" xfId="17039"/>
    <cellStyle name="Normal 3 2 7 5 4 2" xfId="45775"/>
    <cellStyle name="Normal 3 2 7 5 5" xfId="31451"/>
    <cellStyle name="Normal 3 2 7 6" xfId="4348"/>
    <cellStyle name="Normal 3 2 7 6 2" xfId="11616"/>
    <cellStyle name="Normal 3 2 7 6 2 2" xfId="25994"/>
    <cellStyle name="Normal 3 2 7 6 2 2 2" xfId="54728"/>
    <cellStyle name="Normal 3 2 7 6 2 3" xfId="40404"/>
    <cellStyle name="Normal 3 2 7 6 3" xfId="18831"/>
    <cellStyle name="Normal 3 2 7 6 3 2" xfId="47566"/>
    <cellStyle name="Normal 3 2 7 6 4" xfId="33242"/>
    <cellStyle name="Normal 3 2 7 7" xfId="8018"/>
    <cellStyle name="Normal 3 2 7 7 2" xfId="22412"/>
    <cellStyle name="Normal 3 2 7 7 2 2" xfId="51147"/>
    <cellStyle name="Normal 3 2 7 7 3" xfId="36823"/>
    <cellStyle name="Normal 3 2 7 8" xfId="15249"/>
    <cellStyle name="Normal 3 2 7 8 2" xfId="43985"/>
    <cellStyle name="Normal 3 2 7 9" xfId="29661"/>
    <cellStyle name="Normal 3 2 8" xfId="715"/>
    <cellStyle name="Normal 3 2 8 2" xfId="1166"/>
    <cellStyle name="Normal 3 2 8 2 2" xfId="2149"/>
    <cellStyle name="Normal 3 2 8 2 2 2" xfId="3941"/>
    <cellStyle name="Normal 3 2 8 2 2 2 2" xfId="7600"/>
    <cellStyle name="Normal 3 2 8 2 2 2 2 2" xfId="14860"/>
    <cellStyle name="Normal 3 2 8 2 2 2 2 2 2" xfId="29238"/>
    <cellStyle name="Normal 3 2 8 2 2 2 2 2 2 2" xfId="57972"/>
    <cellStyle name="Normal 3 2 8 2 2 2 2 2 3" xfId="43648"/>
    <cellStyle name="Normal 3 2 8 2 2 2 2 3" xfId="22075"/>
    <cellStyle name="Normal 3 2 8 2 2 2 2 3 2" xfId="50810"/>
    <cellStyle name="Normal 3 2 8 2 2 2 2 4" xfId="36486"/>
    <cellStyle name="Normal 3 2 8 2 2 2 3" xfId="11273"/>
    <cellStyle name="Normal 3 2 8 2 2 2 3 2" xfId="25656"/>
    <cellStyle name="Normal 3 2 8 2 2 2 3 2 2" xfId="54391"/>
    <cellStyle name="Normal 3 2 8 2 2 2 3 3" xfId="40067"/>
    <cellStyle name="Normal 3 2 8 2 2 2 4" xfId="18493"/>
    <cellStyle name="Normal 3 2 8 2 2 2 4 2" xfId="47229"/>
    <cellStyle name="Normal 3 2 8 2 2 2 5" xfId="32905"/>
    <cellStyle name="Normal 3 2 8 2 2 3" xfId="5810"/>
    <cellStyle name="Normal 3 2 8 2 2 3 2" xfId="13070"/>
    <cellStyle name="Normal 3 2 8 2 2 3 2 2" xfId="27448"/>
    <cellStyle name="Normal 3 2 8 2 2 3 2 2 2" xfId="56182"/>
    <cellStyle name="Normal 3 2 8 2 2 3 2 3" xfId="41858"/>
    <cellStyle name="Normal 3 2 8 2 2 3 3" xfId="20285"/>
    <cellStyle name="Normal 3 2 8 2 2 3 3 2" xfId="49020"/>
    <cellStyle name="Normal 3 2 8 2 2 3 4" xfId="34696"/>
    <cellStyle name="Normal 3 2 8 2 2 4" xfId="9483"/>
    <cellStyle name="Normal 3 2 8 2 2 4 2" xfId="23866"/>
    <cellStyle name="Normal 3 2 8 2 2 4 2 2" xfId="52601"/>
    <cellStyle name="Normal 3 2 8 2 2 4 3" xfId="38277"/>
    <cellStyle name="Normal 3 2 8 2 2 5" xfId="16703"/>
    <cellStyle name="Normal 3 2 8 2 2 5 2" xfId="45439"/>
    <cellStyle name="Normal 3 2 8 2 2 6" xfId="31115"/>
    <cellStyle name="Normal 3 2 8 2 3" xfId="3045"/>
    <cellStyle name="Normal 3 2 8 2 3 2" xfId="6705"/>
    <cellStyle name="Normal 3 2 8 2 3 2 2" xfId="13965"/>
    <cellStyle name="Normal 3 2 8 2 3 2 2 2" xfId="28343"/>
    <cellStyle name="Normal 3 2 8 2 3 2 2 2 2" xfId="57077"/>
    <cellStyle name="Normal 3 2 8 2 3 2 2 3" xfId="42753"/>
    <cellStyle name="Normal 3 2 8 2 3 2 3" xfId="21180"/>
    <cellStyle name="Normal 3 2 8 2 3 2 3 2" xfId="49915"/>
    <cellStyle name="Normal 3 2 8 2 3 2 4" xfId="35591"/>
    <cellStyle name="Normal 3 2 8 2 3 3" xfId="10378"/>
    <cellStyle name="Normal 3 2 8 2 3 3 2" xfId="24761"/>
    <cellStyle name="Normal 3 2 8 2 3 3 2 2" xfId="53496"/>
    <cellStyle name="Normal 3 2 8 2 3 3 3" xfId="39172"/>
    <cellStyle name="Normal 3 2 8 2 3 4" xfId="17598"/>
    <cellStyle name="Normal 3 2 8 2 3 4 2" xfId="46334"/>
    <cellStyle name="Normal 3 2 8 2 3 5" xfId="32010"/>
    <cellStyle name="Normal 3 2 8 2 4" xfId="4910"/>
    <cellStyle name="Normal 3 2 8 2 4 2" xfId="12175"/>
    <cellStyle name="Normal 3 2 8 2 4 2 2" xfId="26553"/>
    <cellStyle name="Normal 3 2 8 2 4 2 2 2" xfId="55287"/>
    <cellStyle name="Normal 3 2 8 2 4 2 3" xfId="40963"/>
    <cellStyle name="Normal 3 2 8 2 4 3" xfId="19390"/>
    <cellStyle name="Normal 3 2 8 2 4 3 2" xfId="48125"/>
    <cellStyle name="Normal 3 2 8 2 4 4" xfId="33801"/>
    <cellStyle name="Normal 3 2 8 2 5" xfId="8582"/>
    <cellStyle name="Normal 3 2 8 2 5 2" xfId="22971"/>
    <cellStyle name="Normal 3 2 8 2 5 2 2" xfId="51706"/>
    <cellStyle name="Normal 3 2 8 2 5 3" xfId="37382"/>
    <cellStyle name="Normal 3 2 8 2 6" xfId="15808"/>
    <cellStyle name="Normal 3 2 8 2 6 2" xfId="44544"/>
    <cellStyle name="Normal 3 2 8 2 7" xfId="30220"/>
    <cellStyle name="Normal 3 2 8 3" xfId="1702"/>
    <cellStyle name="Normal 3 2 8 3 2" xfId="3494"/>
    <cellStyle name="Normal 3 2 8 3 2 2" xfId="7153"/>
    <cellStyle name="Normal 3 2 8 3 2 2 2" xfId="14413"/>
    <cellStyle name="Normal 3 2 8 3 2 2 2 2" xfId="28791"/>
    <cellStyle name="Normal 3 2 8 3 2 2 2 2 2" xfId="57525"/>
    <cellStyle name="Normal 3 2 8 3 2 2 2 3" xfId="43201"/>
    <cellStyle name="Normal 3 2 8 3 2 2 3" xfId="21628"/>
    <cellStyle name="Normal 3 2 8 3 2 2 3 2" xfId="50363"/>
    <cellStyle name="Normal 3 2 8 3 2 2 4" xfId="36039"/>
    <cellStyle name="Normal 3 2 8 3 2 3" xfId="10826"/>
    <cellStyle name="Normal 3 2 8 3 2 3 2" xfId="25209"/>
    <cellStyle name="Normal 3 2 8 3 2 3 2 2" xfId="53944"/>
    <cellStyle name="Normal 3 2 8 3 2 3 3" xfId="39620"/>
    <cellStyle name="Normal 3 2 8 3 2 4" xfId="18046"/>
    <cellStyle name="Normal 3 2 8 3 2 4 2" xfId="46782"/>
    <cellStyle name="Normal 3 2 8 3 2 5" xfId="32458"/>
    <cellStyle name="Normal 3 2 8 3 3" xfId="5363"/>
    <cellStyle name="Normal 3 2 8 3 3 2" xfId="12623"/>
    <cellStyle name="Normal 3 2 8 3 3 2 2" xfId="27001"/>
    <cellStyle name="Normal 3 2 8 3 3 2 2 2" xfId="55735"/>
    <cellStyle name="Normal 3 2 8 3 3 2 3" xfId="41411"/>
    <cellStyle name="Normal 3 2 8 3 3 3" xfId="19838"/>
    <cellStyle name="Normal 3 2 8 3 3 3 2" xfId="48573"/>
    <cellStyle name="Normal 3 2 8 3 3 4" xfId="34249"/>
    <cellStyle name="Normal 3 2 8 3 4" xfId="9036"/>
    <cellStyle name="Normal 3 2 8 3 4 2" xfId="23419"/>
    <cellStyle name="Normal 3 2 8 3 4 2 2" xfId="52154"/>
    <cellStyle name="Normal 3 2 8 3 4 3" xfId="37830"/>
    <cellStyle name="Normal 3 2 8 3 5" xfId="16256"/>
    <cellStyle name="Normal 3 2 8 3 5 2" xfId="44992"/>
    <cellStyle name="Normal 3 2 8 3 6" xfId="30668"/>
    <cellStyle name="Normal 3 2 8 4" xfId="2598"/>
    <cellStyle name="Normal 3 2 8 4 2" xfId="6258"/>
    <cellStyle name="Normal 3 2 8 4 2 2" xfId="13518"/>
    <cellStyle name="Normal 3 2 8 4 2 2 2" xfId="27896"/>
    <cellStyle name="Normal 3 2 8 4 2 2 2 2" xfId="56630"/>
    <cellStyle name="Normal 3 2 8 4 2 2 3" xfId="42306"/>
    <cellStyle name="Normal 3 2 8 4 2 3" xfId="20733"/>
    <cellStyle name="Normal 3 2 8 4 2 3 2" xfId="49468"/>
    <cellStyle name="Normal 3 2 8 4 2 4" xfId="35144"/>
    <cellStyle name="Normal 3 2 8 4 3" xfId="9931"/>
    <cellStyle name="Normal 3 2 8 4 3 2" xfId="24314"/>
    <cellStyle name="Normal 3 2 8 4 3 2 2" xfId="53049"/>
    <cellStyle name="Normal 3 2 8 4 3 3" xfId="38725"/>
    <cellStyle name="Normal 3 2 8 4 4" xfId="17151"/>
    <cellStyle name="Normal 3 2 8 4 4 2" xfId="45887"/>
    <cellStyle name="Normal 3 2 8 4 5" xfId="31563"/>
    <cellStyle name="Normal 3 2 8 5" xfId="4462"/>
    <cellStyle name="Normal 3 2 8 5 2" xfId="11728"/>
    <cellStyle name="Normal 3 2 8 5 2 2" xfId="26106"/>
    <cellStyle name="Normal 3 2 8 5 2 2 2" xfId="54840"/>
    <cellStyle name="Normal 3 2 8 5 2 3" xfId="40516"/>
    <cellStyle name="Normal 3 2 8 5 3" xfId="18943"/>
    <cellStyle name="Normal 3 2 8 5 3 2" xfId="47678"/>
    <cellStyle name="Normal 3 2 8 5 4" xfId="33354"/>
    <cellStyle name="Normal 3 2 8 6" xfId="8135"/>
    <cellStyle name="Normal 3 2 8 6 2" xfId="22524"/>
    <cellStyle name="Normal 3 2 8 6 2 2" xfId="51259"/>
    <cellStyle name="Normal 3 2 8 6 3" xfId="36935"/>
    <cellStyle name="Normal 3 2 8 7" xfId="15361"/>
    <cellStyle name="Normal 3 2 8 7 2" xfId="44097"/>
    <cellStyle name="Normal 3 2 8 8" xfId="29773"/>
    <cellStyle name="Normal 3 2 9" xfId="942"/>
    <cellStyle name="Normal 3 2 9 2" xfId="1925"/>
    <cellStyle name="Normal 3 2 9 2 2" xfId="3717"/>
    <cellStyle name="Normal 3 2 9 2 2 2" xfId="7376"/>
    <cellStyle name="Normal 3 2 9 2 2 2 2" xfId="14636"/>
    <cellStyle name="Normal 3 2 9 2 2 2 2 2" xfId="29014"/>
    <cellStyle name="Normal 3 2 9 2 2 2 2 2 2" xfId="57748"/>
    <cellStyle name="Normal 3 2 9 2 2 2 2 3" xfId="43424"/>
    <cellStyle name="Normal 3 2 9 2 2 2 3" xfId="21851"/>
    <cellStyle name="Normal 3 2 9 2 2 2 3 2" xfId="50586"/>
    <cellStyle name="Normal 3 2 9 2 2 2 4" xfId="36262"/>
    <cellStyle name="Normal 3 2 9 2 2 3" xfId="11049"/>
    <cellStyle name="Normal 3 2 9 2 2 3 2" xfId="25432"/>
    <cellStyle name="Normal 3 2 9 2 2 3 2 2" xfId="54167"/>
    <cellStyle name="Normal 3 2 9 2 2 3 3" xfId="39843"/>
    <cellStyle name="Normal 3 2 9 2 2 4" xfId="18269"/>
    <cellStyle name="Normal 3 2 9 2 2 4 2" xfId="47005"/>
    <cellStyle name="Normal 3 2 9 2 2 5" xfId="32681"/>
    <cellStyle name="Normal 3 2 9 2 3" xfId="5586"/>
    <cellStyle name="Normal 3 2 9 2 3 2" xfId="12846"/>
    <cellStyle name="Normal 3 2 9 2 3 2 2" xfId="27224"/>
    <cellStyle name="Normal 3 2 9 2 3 2 2 2" xfId="55958"/>
    <cellStyle name="Normal 3 2 9 2 3 2 3" xfId="41634"/>
    <cellStyle name="Normal 3 2 9 2 3 3" xfId="20061"/>
    <cellStyle name="Normal 3 2 9 2 3 3 2" xfId="48796"/>
    <cellStyle name="Normal 3 2 9 2 3 4" xfId="34472"/>
    <cellStyle name="Normal 3 2 9 2 4" xfId="9259"/>
    <cellStyle name="Normal 3 2 9 2 4 2" xfId="23642"/>
    <cellStyle name="Normal 3 2 9 2 4 2 2" xfId="52377"/>
    <cellStyle name="Normal 3 2 9 2 4 3" xfId="38053"/>
    <cellStyle name="Normal 3 2 9 2 5" xfId="16479"/>
    <cellStyle name="Normal 3 2 9 2 5 2" xfId="45215"/>
    <cellStyle name="Normal 3 2 9 2 6" xfId="30891"/>
    <cellStyle name="Normal 3 2 9 3" xfId="2821"/>
    <cellStyle name="Normal 3 2 9 3 2" xfId="6481"/>
    <cellStyle name="Normal 3 2 9 3 2 2" xfId="13741"/>
    <cellStyle name="Normal 3 2 9 3 2 2 2" xfId="28119"/>
    <cellStyle name="Normal 3 2 9 3 2 2 2 2" xfId="56853"/>
    <cellStyle name="Normal 3 2 9 3 2 2 3" xfId="42529"/>
    <cellStyle name="Normal 3 2 9 3 2 3" xfId="20956"/>
    <cellStyle name="Normal 3 2 9 3 2 3 2" xfId="49691"/>
    <cellStyle name="Normal 3 2 9 3 2 4" xfId="35367"/>
    <cellStyle name="Normal 3 2 9 3 3" xfId="10154"/>
    <cellStyle name="Normal 3 2 9 3 3 2" xfId="24537"/>
    <cellStyle name="Normal 3 2 9 3 3 2 2" xfId="53272"/>
    <cellStyle name="Normal 3 2 9 3 3 3" xfId="38948"/>
    <cellStyle name="Normal 3 2 9 3 4" xfId="17374"/>
    <cellStyle name="Normal 3 2 9 3 4 2" xfId="46110"/>
    <cellStyle name="Normal 3 2 9 3 5" xfId="31786"/>
    <cellStyle name="Normal 3 2 9 4" xfId="4686"/>
    <cellStyle name="Normal 3 2 9 4 2" xfId="11951"/>
    <cellStyle name="Normal 3 2 9 4 2 2" xfId="26329"/>
    <cellStyle name="Normal 3 2 9 4 2 2 2" xfId="55063"/>
    <cellStyle name="Normal 3 2 9 4 2 3" xfId="40739"/>
    <cellStyle name="Normal 3 2 9 4 3" xfId="19166"/>
    <cellStyle name="Normal 3 2 9 4 3 2" xfId="47901"/>
    <cellStyle name="Normal 3 2 9 4 4" xfId="33577"/>
    <cellStyle name="Normal 3 2 9 5" xfId="8358"/>
    <cellStyle name="Normal 3 2 9 5 2" xfId="22747"/>
    <cellStyle name="Normal 3 2 9 5 2 2" xfId="51482"/>
    <cellStyle name="Normal 3 2 9 5 3" xfId="37158"/>
    <cellStyle name="Normal 3 2 9 6" xfId="15584"/>
    <cellStyle name="Normal 3 2 9 6 2" xfId="44320"/>
    <cellStyle name="Normal 3 2 9 7" xfId="29996"/>
    <cellStyle name="Normal 3 3" xfId="135"/>
    <cellStyle name="Normal 3 3 10" xfId="2375"/>
    <cellStyle name="Normal 3 3 10 2" xfId="6035"/>
    <cellStyle name="Normal 3 3 10 2 2" xfId="13295"/>
    <cellStyle name="Normal 3 3 10 2 2 2" xfId="27673"/>
    <cellStyle name="Normal 3 3 10 2 2 2 2" xfId="56407"/>
    <cellStyle name="Normal 3 3 10 2 2 3" xfId="42083"/>
    <cellStyle name="Normal 3 3 10 2 3" xfId="20510"/>
    <cellStyle name="Normal 3 3 10 2 3 2" xfId="49245"/>
    <cellStyle name="Normal 3 3 10 2 4" xfId="34921"/>
    <cellStyle name="Normal 3 3 10 3" xfId="9708"/>
    <cellStyle name="Normal 3 3 10 3 2" xfId="24091"/>
    <cellStyle name="Normal 3 3 10 3 2 2" xfId="52826"/>
    <cellStyle name="Normal 3 3 10 3 3" xfId="38502"/>
    <cellStyle name="Normal 3 3 10 4" xfId="16928"/>
    <cellStyle name="Normal 3 3 10 4 2" xfId="45664"/>
    <cellStyle name="Normal 3 3 10 5" xfId="31340"/>
    <cellStyle name="Normal 3 3 11" xfId="4219"/>
    <cellStyle name="Normal 3 3 11 2" xfId="11503"/>
    <cellStyle name="Normal 3 3 11 2 2" xfId="25883"/>
    <cellStyle name="Normal 3 3 11 2 2 2" xfId="54617"/>
    <cellStyle name="Normal 3 3 11 2 3" xfId="40293"/>
    <cellStyle name="Normal 3 3 11 3" xfId="18720"/>
    <cellStyle name="Normal 3 3 11 3 2" xfId="47455"/>
    <cellStyle name="Normal 3 3 11 4" xfId="33131"/>
    <cellStyle name="Normal 3 3 12" xfId="7887"/>
    <cellStyle name="Normal 3 3 12 2" xfId="22301"/>
    <cellStyle name="Normal 3 3 12 2 2" xfId="51036"/>
    <cellStyle name="Normal 3 3 12 3" xfId="36712"/>
    <cellStyle name="Normal 3 3 13" xfId="15137"/>
    <cellStyle name="Normal 3 3 13 2" xfId="43874"/>
    <cellStyle name="Normal 3 3 14" xfId="29550"/>
    <cellStyle name="Normal 3 3 2" xfId="189"/>
    <cellStyle name="Normal 3 3 2 10" xfId="4229"/>
    <cellStyle name="Normal 3 3 2 10 2" xfId="11510"/>
    <cellStyle name="Normal 3 3 2 10 2 2" xfId="25890"/>
    <cellStyle name="Normal 3 3 2 10 2 2 2" xfId="54624"/>
    <cellStyle name="Normal 3 3 2 10 2 3" xfId="40300"/>
    <cellStyle name="Normal 3 3 2 10 3" xfId="18727"/>
    <cellStyle name="Normal 3 3 2 10 3 2" xfId="47462"/>
    <cellStyle name="Normal 3 3 2 10 4" xfId="33138"/>
    <cellStyle name="Normal 3 3 2 11" xfId="7898"/>
    <cellStyle name="Normal 3 3 2 11 2" xfId="22308"/>
    <cellStyle name="Normal 3 3 2 11 2 2" xfId="51043"/>
    <cellStyle name="Normal 3 3 2 11 3" xfId="36719"/>
    <cellStyle name="Normal 3 3 2 12" xfId="15145"/>
    <cellStyle name="Normal 3 3 2 12 2" xfId="43881"/>
    <cellStyle name="Normal 3 3 2 13" xfId="29557"/>
    <cellStyle name="Normal 3 3 2 2" xfId="291"/>
    <cellStyle name="Normal 3 3 2 2 10" xfId="7918"/>
    <cellStyle name="Normal 3 3 2 2 10 2" xfId="22322"/>
    <cellStyle name="Normal 3 3 2 2 10 2 2" xfId="51057"/>
    <cellStyle name="Normal 3 3 2 2 10 3" xfId="36733"/>
    <cellStyle name="Normal 3 3 2 2 11" xfId="15159"/>
    <cellStyle name="Normal 3 3 2 2 11 2" xfId="43895"/>
    <cellStyle name="Normal 3 3 2 2 12" xfId="29571"/>
    <cellStyle name="Normal 3 3 2 2 2" xfId="365"/>
    <cellStyle name="Normal 3 3 2 2 2 10" xfId="15187"/>
    <cellStyle name="Normal 3 3 2 2 2 10 2" xfId="43923"/>
    <cellStyle name="Normal 3 3 2 2 2 11" xfId="29599"/>
    <cellStyle name="Normal 3 3 2 2 2 2" xfId="465"/>
    <cellStyle name="Normal 3 3 2 2 2 2 10" xfId="29655"/>
    <cellStyle name="Normal 3 3 2 2 2 2 2" xfId="665"/>
    <cellStyle name="Normal 3 3 2 2 2 2 2 2" xfId="937"/>
    <cellStyle name="Normal 3 3 2 2 2 2 2 2 2" xfId="1384"/>
    <cellStyle name="Normal 3 3 2 2 2 2 2 2 2 2" xfId="2367"/>
    <cellStyle name="Normal 3 3 2 2 2 2 2 2 2 2 2" xfId="4159"/>
    <cellStyle name="Normal 3 3 2 2 2 2 2 2 2 2 2 2" xfId="7818"/>
    <cellStyle name="Normal 3 3 2 2 2 2 2 2 2 2 2 2 2" xfId="15078"/>
    <cellStyle name="Normal 3 3 2 2 2 2 2 2 2 2 2 2 2 2" xfId="29456"/>
    <cellStyle name="Normal 3 3 2 2 2 2 2 2 2 2 2 2 2 2 2" xfId="58190"/>
    <cellStyle name="Normal 3 3 2 2 2 2 2 2 2 2 2 2 2 3" xfId="43866"/>
    <cellStyle name="Normal 3 3 2 2 2 2 2 2 2 2 2 2 3" xfId="22293"/>
    <cellStyle name="Normal 3 3 2 2 2 2 2 2 2 2 2 2 3 2" xfId="51028"/>
    <cellStyle name="Normal 3 3 2 2 2 2 2 2 2 2 2 2 4" xfId="36704"/>
    <cellStyle name="Normal 3 3 2 2 2 2 2 2 2 2 2 3" xfId="11491"/>
    <cellStyle name="Normal 3 3 2 2 2 2 2 2 2 2 2 3 2" xfId="25874"/>
    <cellStyle name="Normal 3 3 2 2 2 2 2 2 2 2 2 3 2 2" xfId="54609"/>
    <cellStyle name="Normal 3 3 2 2 2 2 2 2 2 2 2 3 3" xfId="40285"/>
    <cellStyle name="Normal 3 3 2 2 2 2 2 2 2 2 2 4" xfId="18711"/>
    <cellStyle name="Normal 3 3 2 2 2 2 2 2 2 2 2 4 2" xfId="47447"/>
    <cellStyle name="Normal 3 3 2 2 2 2 2 2 2 2 2 5" xfId="33123"/>
    <cellStyle name="Normal 3 3 2 2 2 2 2 2 2 2 3" xfId="6028"/>
    <cellStyle name="Normal 3 3 2 2 2 2 2 2 2 2 3 2" xfId="13288"/>
    <cellStyle name="Normal 3 3 2 2 2 2 2 2 2 2 3 2 2" xfId="27666"/>
    <cellStyle name="Normal 3 3 2 2 2 2 2 2 2 2 3 2 2 2" xfId="56400"/>
    <cellStyle name="Normal 3 3 2 2 2 2 2 2 2 2 3 2 3" xfId="42076"/>
    <cellStyle name="Normal 3 3 2 2 2 2 2 2 2 2 3 3" xfId="20503"/>
    <cellStyle name="Normal 3 3 2 2 2 2 2 2 2 2 3 3 2" xfId="49238"/>
    <cellStyle name="Normal 3 3 2 2 2 2 2 2 2 2 3 4" xfId="34914"/>
    <cellStyle name="Normal 3 3 2 2 2 2 2 2 2 2 4" xfId="9701"/>
    <cellStyle name="Normal 3 3 2 2 2 2 2 2 2 2 4 2" xfId="24084"/>
    <cellStyle name="Normal 3 3 2 2 2 2 2 2 2 2 4 2 2" xfId="52819"/>
    <cellStyle name="Normal 3 3 2 2 2 2 2 2 2 2 4 3" xfId="38495"/>
    <cellStyle name="Normal 3 3 2 2 2 2 2 2 2 2 5" xfId="16921"/>
    <cellStyle name="Normal 3 3 2 2 2 2 2 2 2 2 5 2" xfId="45657"/>
    <cellStyle name="Normal 3 3 2 2 2 2 2 2 2 2 6" xfId="31333"/>
    <cellStyle name="Normal 3 3 2 2 2 2 2 2 2 3" xfId="3263"/>
    <cellStyle name="Normal 3 3 2 2 2 2 2 2 2 3 2" xfId="6923"/>
    <cellStyle name="Normal 3 3 2 2 2 2 2 2 2 3 2 2" xfId="14183"/>
    <cellStyle name="Normal 3 3 2 2 2 2 2 2 2 3 2 2 2" xfId="28561"/>
    <cellStyle name="Normal 3 3 2 2 2 2 2 2 2 3 2 2 2 2" xfId="57295"/>
    <cellStyle name="Normal 3 3 2 2 2 2 2 2 2 3 2 2 3" xfId="42971"/>
    <cellStyle name="Normal 3 3 2 2 2 2 2 2 2 3 2 3" xfId="21398"/>
    <cellStyle name="Normal 3 3 2 2 2 2 2 2 2 3 2 3 2" xfId="50133"/>
    <cellStyle name="Normal 3 3 2 2 2 2 2 2 2 3 2 4" xfId="35809"/>
    <cellStyle name="Normal 3 3 2 2 2 2 2 2 2 3 3" xfId="10596"/>
    <cellStyle name="Normal 3 3 2 2 2 2 2 2 2 3 3 2" xfId="24979"/>
    <cellStyle name="Normal 3 3 2 2 2 2 2 2 2 3 3 2 2" xfId="53714"/>
    <cellStyle name="Normal 3 3 2 2 2 2 2 2 2 3 3 3" xfId="39390"/>
    <cellStyle name="Normal 3 3 2 2 2 2 2 2 2 3 4" xfId="17816"/>
    <cellStyle name="Normal 3 3 2 2 2 2 2 2 2 3 4 2" xfId="46552"/>
    <cellStyle name="Normal 3 3 2 2 2 2 2 2 2 3 5" xfId="32228"/>
    <cellStyle name="Normal 3 3 2 2 2 2 2 2 2 4" xfId="5128"/>
    <cellStyle name="Normal 3 3 2 2 2 2 2 2 2 4 2" xfId="12393"/>
    <cellStyle name="Normal 3 3 2 2 2 2 2 2 2 4 2 2" xfId="26771"/>
    <cellStyle name="Normal 3 3 2 2 2 2 2 2 2 4 2 2 2" xfId="55505"/>
    <cellStyle name="Normal 3 3 2 2 2 2 2 2 2 4 2 3" xfId="41181"/>
    <cellStyle name="Normal 3 3 2 2 2 2 2 2 2 4 3" xfId="19608"/>
    <cellStyle name="Normal 3 3 2 2 2 2 2 2 2 4 3 2" xfId="48343"/>
    <cellStyle name="Normal 3 3 2 2 2 2 2 2 2 4 4" xfId="34019"/>
    <cellStyle name="Normal 3 3 2 2 2 2 2 2 2 5" xfId="8800"/>
    <cellStyle name="Normal 3 3 2 2 2 2 2 2 2 5 2" xfId="23189"/>
    <cellStyle name="Normal 3 3 2 2 2 2 2 2 2 5 2 2" xfId="51924"/>
    <cellStyle name="Normal 3 3 2 2 2 2 2 2 2 5 3" xfId="37600"/>
    <cellStyle name="Normal 3 3 2 2 2 2 2 2 2 6" xfId="16026"/>
    <cellStyle name="Normal 3 3 2 2 2 2 2 2 2 6 2" xfId="44762"/>
    <cellStyle name="Normal 3 3 2 2 2 2 2 2 2 7" xfId="30438"/>
    <cellStyle name="Normal 3 3 2 2 2 2 2 2 3" xfId="1920"/>
    <cellStyle name="Normal 3 3 2 2 2 2 2 2 3 2" xfId="3712"/>
    <cellStyle name="Normal 3 3 2 2 2 2 2 2 3 2 2" xfId="7371"/>
    <cellStyle name="Normal 3 3 2 2 2 2 2 2 3 2 2 2" xfId="14631"/>
    <cellStyle name="Normal 3 3 2 2 2 2 2 2 3 2 2 2 2" xfId="29009"/>
    <cellStyle name="Normal 3 3 2 2 2 2 2 2 3 2 2 2 2 2" xfId="57743"/>
    <cellStyle name="Normal 3 3 2 2 2 2 2 2 3 2 2 2 3" xfId="43419"/>
    <cellStyle name="Normal 3 3 2 2 2 2 2 2 3 2 2 3" xfId="21846"/>
    <cellStyle name="Normal 3 3 2 2 2 2 2 2 3 2 2 3 2" xfId="50581"/>
    <cellStyle name="Normal 3 3 2 2 2 2 2 2 3 2 2 4" xfId="36257"/>
    <cellStyle name="Normal 3 3 2 2 2 2 2 2 3 2 3" xfId="11044"/>
    <cellStyle name="Normal 3 3 2 2 2 2 2 2 3 2 3 2" xfId="25427"/>
    <cellStyle name="Normal 3 3 2 2 2 2 2 2 3 2 3 2 2" xfId="54162"/>
    <cellStyle name="Normal 3 3 2 2 2 2 2 2 3 2 3 3" xfId="39838"/>
    <cellStyle name="Normal 3 3 2 2 2 2 2 2 3 2 4" xfId="18264"/>
    <cellStyle name="Normal 3 3 2 2 2 2 2 2 3 2 4 2" xfId="47000"/>
    <cellStyle name="Normal 3 3 2 2 2 2 2 2 3 2 5" xfId="32676"/>
    <cellStyle name="Normal 3 3 2 2 2 2 2 2 3 3" xfId="5581"/>
    <cellStyle name="Normal 3 3 2 2 2 2 2 2 3 3 2" xfId="12841"/>
    <cellStyle name="Normal 3 3 2 2 2 2 2 2 3 3 2 2" xfId="27219"/>
    <cellStyle name="Normal 3 3 2 2 2 2 2 2 3 3 2 2 2" xfId="55953"/>
    <cellStyle name="Normal 3 3 2 2 2 2 2 2 3 3 2 3" xfId="41629"/>
    <cellStyle name="Normal 3 3 2 2 2 2 2 2 3 3 3" xfId="20056"/>
    <cellStyle name="Normal 3 3 2 2 2 2 2 2 3 3 3 2" xfId="48791"/>
    <cellStyle name="Normal 3 3 2 2 2 2 2 2 3 3 4" xfId="34467"/>
    <cellStyle name="Normal 3 3 2 2 2 2 2 2 3 4" xfId="9254"/>
    <cellStyle name="Normal 3 3 2 2 2 2 2 2 3 4 2" xfId="23637"/>
    <cellStyle name="Normal 3 3 2 2 2 2 2 2 3 4 2 2" xfId="52372"/>
    <cellStyle name="Normal 3 3 2 2 2 2 2 2 3 4 3" xfId="38048"/>
    <cellStyle name="Normal 3 3 2 2 2 2 2 2 3 5" xfId="16474"/>
    <cellStyle name="Normal 3 3 2 2 2 2 2 2 3 5 2" xfId="45210"/>
    <cellStyle name="Normal 3 3 2 2 2 2 2 2 3 6" xfId="30886"/>
    <cellStyle name="Normal 3 3 2 2 2 2 2 2 4" xfId="2816"/>
    <cellStyle name="Normal 3 3 2 2 2 2 2 2 4 2" xfId="6476"/>
    <cellStyle name="Normal 3 3 2 2 2 2 2 2 4 2 2" xfId="13736"/>
    <cellStyle name="Normal 3 3 2 2 2 2 2 2 4 2 2 2" xfId="28114"/>
    <cellStyle name="Normal 3 3 2 2 2 2 2 2 4 2 2 2 2" xfId="56848"/>
    <cellStyle name="Normal 3 3 2 2 2 2 2 2 4 2 2 3" xfId="42524"/>
    <cellStyle name="Normal 3 3 2 2 2 2 2 2 4 2 3" xfId="20951"/>
    <cellStyle name="Normal 3 3 2 2 2 2 2 2 4 2 3 2" xfId="49686"/>
    <cellStyle name="Normal 3 3 2 2 2 2 2 2 4 2 4" xfId="35362"/>
    <cellStyle name="Normal 3 3 2 2 2 2 2 2 4 3" xfId="10149"/>
    <cellStyle name="Normal 3 3 2 2 2 2 2 2 4 3 2" xfId="24532"/>
    <cellStyle name="Normal 3 3 2 2 2 2 2 2 4 3 2 2" xfId="53267"/>
    <cellStyle name="Normal 3 3 2 2 2 2 2 2 4 3 3" xfId="38943"/>
    <cellStyle name="Normal 3 3 2 2 2 2 2 2 4 4" xfId="17369"/>
    <cellStyle name="Normal 3 3 2 2 2 2 2 2 4 4 2" xfId="46105"/>
    <cellStyle name="Normal 3 3 2 2 2 2 2 2 4 5" xfId="31781"/>
    <cellStyle name="Normal 3 3 2 2 2 2 2 2 5" xfId="4681"/>
    <cellStyle name="Normal 3 3 2 2 2 2 2 2 5 2" xfId="11946"/>
    <cellStyle name="Normal 3 3 2 2 2 2 2 2 5 2 2" xfId="26324"/>
    <cellStyle name="Normal 3 3 2 2 2 2 2 2 5 2 2 2" xfId="55058"/>
    <cellStyle name="Normal 3 3 2 2 2 2 2 2 5 2 3" xfId="40734"/>
    <cellStyle name="Normal 3 3 2 2 2 2 2 2 5 3" xfId="19161"/>
    <cellStyle name="Normal 3 3 2 2 2 2 2 2 5 3 2" xfId="47896"/>
    <cellStyle name="Normal 3 3 2 2 2 2 2 2 5 4" xfId="33572"/>
    <cellStyle name="Normal 3 3 2 2 2 2 2 2 6" xfId="8353"/>
    <cellStyle name="Normal 3 3 2 2 2 2 2 2 6 2" xfId="22742"/>
    <cellStyle name="Normal 3 3 2 2 2 2 2 2 6 2 2" xfId="51477"/>
    <cellStyle name="Normal 3 3 2 2 2 2 2 2 6 3" xfId="37153"/>
    <cellStyle name="Normal 3 3 2 2 2 2 2 2 7" xfId="15579"/>
    <cellStyle name="Normal 3 3 2 2 2 2 2 2 7 2" xfId="44315"/>
    <cellStyle name="Normal 3 3 2 2 2 2 2 2 8" xfId="29991"/>
    <cellStyle name="Normal 3 3 2 2 2 2 2 3" xfId="1160"/>
    <cellStyle name="Normal 3 3 2 2 2 2 2 3 2" xfId="2143"/>
    <cellStyle name="Normal 3 3 2 2 2 2 2 3 2 2" xfId="3935"/>
    <cellStyle name="Normal 3 3 2 2 2 2 2 3 2 2 2" xfId="7594"/>
    <cellStyle name="Normal 3 3 2 2 2 2 2 3 2 2 2 2" xfId="14854"/>
    <cellStyle name="Normal 3 3 2 2 2 2 2 3 2 2 2 2 2" xfId="29232"/>
    <cellStyle name="Normal 3 3 2 2 2 2 2 3 2 2 2 2 2 2" xfId="57966"/>
    <cellStyle name="Normal 3 3 2 2 2 2 2 3 2 2 2 2 3" xfId="43642"/>
    <cellStyle name="Normal 3 3 2 2 2 2 2 3 2 2 2 3" xfId="22069"/>
    <cellStyle name="Normal 3 3 2 2 2 2 2 3 2 2 2 3 2" xfId="50804"/>
    <cellStyle name="Normal 3 3 2 2 2 2 2 3 2 2 2 4" xfId="36480"/>
    <cellStyle name="Normal 3 3 2 2 2 2 2 3 2 2 3" xfId="11267"/>
    <cellStyle name="Normal 3 3 2 2 2 2 2 3 2 2 3 2" xfId="25650"/>
    <cellStyle name="Normal 3 3 2 2 2 2 2 3 2 2 3 2 2" xfId="54385"/>
    <cellStyle name="Normal 3 3 2 2 2 2 2 3 2 2 3 3" xfId="40061"/>
    <cellStyle name="Normal 3 3 2 2 2 2 2 3 2 2 4" xfId="18487"/>
    <cellStyle name="Normal 3 3 2 2 2 2 2 3 2 2 4 2" xfId="47223"/>
    <cellStyle name="Normal 3 3 2 2 2 2 2 3 2 2 5" xfId="32899"/>
    <cellStyle name="Normal 3 3 2 2 2 2 2 3 2 3" xfId="5804"/>
    <cellStyle name="Normal 3 3 2 2 2 2 2 3 2 3 2" xfId="13064"/>
    <cellStyle name="Normal 3 3 2 2 2 2 2 3 2 3 2 2" xfId="27442"/>
    <cellStyle name="Normal 3 3 2 2 2 2 2 3 2 3 2 2 2" xfId="56176"/>
    <cellStyle name="Normal 3 3 2 2 2 2 2 3 2 3 2 3" xfId="41852"/>
    <cellStyle name="Normal 3 3 2 2 2 2 2 3 2 3 3" xfId="20279"/>
    <cellStyle name="Normal 3 3 2 2 2 2 2 3 2 3 3 2" xfId="49014"/>
    <cellStyle name="Normal 3 3 2 2 2 2 2 3 2 3 4" xfId="34690"/>
    <cellStyle name="Normal 3 3 2 2 2 2 2 3 2 4" xfId="9477"/>
    <cellStyle name="Normal 3 3 2 2 2 2 2 3 2 4 2" xfId="23860"/>
    <cellStyle name="Normal 3 3 2 2 2 2 2 3 2 4 2 2" xfId="52595"/>
    <cellStyle name="Normal 3 3 2 2 2 2 2 3 2 4 3" xfId="38271"/>
    <cellStyle name="Normal 3 3 2 2 2 2 2 3 2 5" xfId="16697"/>
    <cellStyle name="Normal 3 3 2 2 2 2 2 3 2 5 2" xfId="45433"/>
    <cellStyle name="Normal 3 3 2 2 2 2 2 3 2 6" xfId="31109"/>
    <cellStyle name="Normal 3 3 2 2 2 2 2 3 3" xfId="3039"/>
    <cellStyle name="Normal 3 3 2 2 2 2 2 3 3 2" xfId="6699"/>
    <cellStyle name="Normal 3 3 2 2 2 2 2 3 3 2 2" xfId="13959"/>
    <cellStyle name="Normal 3 3 2 2 2 2 2 3 3 2 2 2" xfId="28337"/>
    <cellStyle name="Normal 3 3 2 2 2 2 2 3 3 2 2 2 2" xfId="57071"/>
    <cellStyle name="Normal 3 3 2 2 2 2 2 3 3 2 2 3" xfId="42747"/>
    <cellStyle name="Normal 3 3 2 2 2 2 2 3 3 2 3" xfId="21174"/>
    <cellStyle name="Normal 3 3 2 2 2 2 2 3 3 2 3 2" xfId="49909"/>
    <cellStyle name="Normal 3 3 2 2 2 2 2 3 3 2 4" xfId="35585"/>
    <cellStyle name="Normal 3 3 2 2 2 2 2 3 3 3" xfId="10372"/>
    <cellStyle name="Normal 3 3 2 2 2 2 2 3 3 3 2" xfId="24755"/>
    <cellStyle name="Normal 3 3 2 2 2 2 2 3 3 3 2 2" xfId="53490"/>
    <cellStyle name="Normal 3 3 2 2 2 2 2 3 3 3 3" xfId="39166"/>
    <cellStyle name="Normal 3 3 2 2 2 2 2 3 3 4" xfId="17592"/>
    <cellStyle name="Normal 3 3 2 2 2 2 2 3 3 4 2" xfId="46328"/>
    <cellStyle name="Normal 3 3 2 2 2 2 2 3 3 5" xfId="32004"/>
    <cellStyle name="Normal 3 3 2 2 2 2 2 3 4" xfId="4904"/>
    <cellStyle name="Normal 3 3 2 2 2 2 2 3 4 2" xfId="12169"/>
    <cellStyle name="Normal 3 3 2 2 2 2 2 3 4 2 2" xfId="26547"/>
    <cellStyle name="Normal 3 3 2 2 2 2 2 3 4 2 2 2" xfId="55281"/>
    <cellStyle name="Normal 3 3 2 2 2 2 2 3 4 2 3" xfId="40957"/>
    <cellStyle name="Normal 3 3 2 2 2 2 2 3 4 3" xfId="19384"/>
    <cellStyle name="Normal 3 3 2 2 2 2 2 3 4 3 2" xfId="48119"/>
    <cellStyle name="Normal 3 3 2 2 2 2 2 3 4 4" xfId="33795"/>
    <cellStyle name="Normal 3 3 2 2 2 2 2 3 5" xfId="8576"/>
    <cellStyle name="Normal 3 3 2 2 2 2 2 3 5 2" xfId="22965"/>
    <cellStyle name="Normal 3 3 2 2 2 2 2 3 5 2 2" xfId="51700"/>
    <cellStyle name="Normal 3 3 2 2 2 2 2 3 5 3" xfId="37376"/>
    <cellStyle name="Normal 3 3 2 2 2 2 2 3 6" xfId="15802"/>
    <cellStyle name="Normal 3 3 2 2 2 2 2 3 6 2" xfId="44538"/>
    <cellStyle name="Normal 3 3 2 2 2 2 2 3 7" xfId="30214"/>
    <cellStyle name="Normal 3 3 2 2 2 2 2 4" xfId="1692"/>
    <cellStyle name="Normal 3 3 2 2 2 2 2 4 2" xfId="3488"/>
    <cellStyle name="Normal 3 3 2 2 2 2 2 4 2 2" xfId="7147"/>
    <cellStyle name="Normal 3 3 2 2 2 2 2 4 2 2 2" xfId="14407"/>
    <cellStyle name="Normal 3 3 2 2 2 2 2 4 2 2 2 2" xfId="28785"/>
    <cellStyle name="Normal 3 3 2 2 2 2 2 4 2 2 2 2 2" xfId="57519"/>
    <cellStyle name="Normal 3 3 2 2 2 2 2 4 2 2 2 3" xfId="43195"/>
    <cellStyle name="Normal 3 3 2 2 2 2 2 4 2 2 3" xfId="21622"/>
    <cellStyle name="Normal 3 3 2 2 2 2 2 4 2 2 3 2" xfId="50357"/>
    <cellStyle name="Normal 3 3 2 2 2 2 2 4 2 2 4" xfId="36033"/>
    <cellStyle name="Normal 3 3 2 2 2 2 2 4 2 3" xfId="10820"/>
    <cellStyle name="Normal 3 3 2 2 2 2 2 4 2 3 2" xfId="25203"/>
    <cellStyle name="Normal 3 3 2 2 2 2 2 4 2 3 2 2" xfId="53938"/>
    <cellStyle name="Normal 3 3 2 2 2 2 2 4 2 3 3" xfId="39614"/>
    <cellStyle name="Normal 3 3 2 2 2 2 2 4 2 4" xfId="18040"/>
    <cellStyle name="Normal 3 3 2 2 2 2 2 4 2 4 2" xfId="46776"/>
    <cellStyle name="Normal 3 3 2 2 2 2 2 4 2 5" xfId="32452"/>
    <cellStyle name="Normal 3 3 2 2 2 2 2 4 3" xfId="5357"/>
    <cellStyle name="Normal 3 3 2 2 2 2 2 4 3 2" xfId="12617"/>
    <cellStyle name="Normal 3 3 2 2 2 2 2 4 3 2 2" xfId="26995"/>
    <cellStyle name="Normal 3 3 2 2 2 2 2 4 3 2 2 2" xfId="55729"/>
    <cellStyle name="Normal 3 3 2 2 2 2 2 4 3 2 3" xfId="41405"/>
    <cellStyle name="Normal 3 3 2 2 2 2 2 4 3 3" xfId="19832"/>
    <cellStyle name="Normal 3 3 2 2 2 2 2 4 3 3 2" xfId="48567"/>
    <cellStyle name="Normal 3 3 2 2 2 2 2 4 3 4" xfId="34243"/>
    <cellStyle name="Normal 3 3 2 2 2 2 2 4 4" xfId="9030"/>
    <cellStyle name="Normal 3 3 2 2 2 2 2 4 4 2" xfId="23413"/>
    <cellStyle name="Normal 3 3 2 2 2 2 2 4 4 2 2" xfId="52148"/>
    <cellStyle name="Normal 3 3 2 2 2 2 2 4 4 3" xfId="37824"/>
    <cellStyle name="Normal 3 3 2 2 2 2 2 4 5" xfId="16250"/>
    <cellStyle name="Normal 3 3 2 2 2 2 2 4 5 2" xfId="44986"/>
    <cellStyle name="Normal 3 3 2 2 2 2 2 4 6" xfId="30662"/>
    <cellStyle name="Normal 3 3 2 2 2 2 2 5" xfId="2592"/>
    <cellStyle name="Normal 3 3 2 2 2 2 2 5 2" xfId="6252"/>
    <cellStyle name="Normal 3 3 2 2 2 2 2 5 2 2" xfId="13512"/>
    <cellStyle name="Normal 3 3 2 2 2 2 2 5 2 2 2" xfId="27890"/>
    <cellStyle name="Normal 3 3 2 2 2 2 2 5 2 2 2 2" xfId="56624"/>
    <cellStyle name="Normal 3 3 2 2 2 2 2 5 2 2 3" xfId="42300"/>
    <cellStyle name="Normal 3 3 2 2 2 2 2 5 2 3" xfId="20727"/>
    <cellStyle name="Normal 3 3 2 2 2 2 2 5 2 3 2" xfId="49462"/>
    <cellStyle name="Normal 3 3 2 2 2 2 2 5 2 4" xfId="35138"/>
    <cellStyle name="Normal 3 3 2 2 2 2 2 5 3" xfId="9925"/>
    <cellStyle name="Normal 3 3 2 2 2 2 2 5 3 2" xfId="24308"/>
    <cellStyle name="Normal 3 3 2 2 2 2 2 5 3 2 2" xfId="53043"/>
    <cellStyle name="Normal 3 3 2 2 2 2 2 5 3 3" xfId="38719"/>
    <cellStyle name="Normal 3 3 2 2 2 2 2 5 4" xfId="17145"/>
    <cellStyle name="Normal 3 3 2 2 2 2 2 5 4 2" xfId="45881"/>
    <cellStyle name="Normal 3 3 2 2 2 2 2 5 5" xfId="31557"/>
    <cellStyle name="Normal 3 3 2 2 2 2 2 6" xfId="4455"/>
    <cellStyle name="Normal 3 3 2 2 2 2 2 6 2" xfId="11722"/>
    <cellStyle name="Normal 3 3 2 2 2 2 2 6 2 2" xfId="26100"/>
    <cellStyle name="Normal 3 3 2 2 2 2 2 6 2 2 2" xfId="54834"/>
    <cellStyle name="Normal 3 3 2 2 2 2 2 6 2 3" xfId="40510"/>
    <cellStyle name="Normal 3 3 2 2 2 2 2 6 3" xfId="18937"/>
    <cellStyle name="Normal 3 3 2 2 2 2 2 6 3 2" xfId="47672"/>
    <cellStyle name="Normal 3 3 2 2 2 2 2 6 4" xfId="33348"/>
    <cellStyle name="Normal 3 3 2 2 2 2 2 7" xfId="8126"/>
    <cellStyle name="Normal 3 3 2 2 2 2 2 7 2" xfId="22518"/>
    <cellStyle name="Normal 3 3 2 2 2 2 2 7 2 2" xfId="51253"/>
    <cellStyle name="Normal 3 3 2 2 2 2 2 7 3" xfId="36929"/>
    <cellStyle name="Normal 3 3 2 2 2 2 2 8" xfId="15355"/>
    <cellStyle name="Normal 3 3 2 2 2 2 2 8 2" xfId="44091"/>
    <cellStyle name="Normal 3 3 2 2 2 2 2 9" xfId="29767"/>
    <cellStyle name="Normal 3 3 2 2 2 2 3" xfId="823"/>
    <cellStyle name="Normal 3 3 2 2 2 2 3 2" xfId="1272"/>
    <cellStyle name="Normal 3 3 2 2 2 2 3 2 2" xfId="2255"/>
    <cellStyle name="Normal 3 3 2 2 2 2 3 2 2 2" xfId="4047"/>
    <cellStyle name="Normal 3 3 2 2 2 2 3 2 2 2 2" xfId="7706"/>
    <cellStyle name="Normal 3 3 2 2 2 2 3 2 2 2 2 2" xfId="14966"/>
    <cellStyle name="Normal 3 3 2 2 2 2 3 2 2 2 2 2 2" xfId="29344"/>
    <cellStyle name="Normal 3 3 2 2 2 2 3 2 2 2 2 2 2 2" xfId="58078"/>
    <cellStyle name="Normal 3 3 2 2 2 2 3 2 2 2 2 2 3" xfId="43754"/>
    <cellStyle name="Normal 3 3 2 2 2 2 3 2 2 2 2 3" xfId="22181"/>
    <cellStyle name="Normal 3 3 2 2 2 2 3 2 2 2 2 3 2" xfId="50916"/>
    <cellStyle name="Normal 3 3 2 2 2 2 3 2 2 2 2 4" xfId="36592"/>
    <cellStyle name="Normal 3 3 2 2 2 2 3 2 2 2 3" xfId="11379"/>
    <cellStyle name="Normal 3 3 2 2 2 2 3 2 2 2 3 2" xfId="25762"/>
    <cellStyle name="Normal 3 3 2 2 2 2 3 2 2 2 3 2 2" xfId="54497"/>
    <cellStyle name="Normal 3 3 2 2 2 2 3 2 2 2 3 3" xfId="40173"/>
    <cellStyle name="Normal 3 3 2 2 2 2 3 2 2 2 4" xfId="18599"/>
    <cellStyle name="Normal 3 3 2 2 2 2 3 2 2 2 4 2" xfId="47335"/>
    <cellStyle name="Normal 3 3 2 2 2 2 3 2 2 2 5" xfId="33011"/>
    <cellStyle name="Normal 3 3 2 2 2 2 3 2 2 3" xfId="5916"/>
    <cellStyle name="Normal 3 3 2 2 2 2 3 2 2 3 2" xfId="13176"/>
    <cellStyle name="Normal 3 3 2 2 2 2 3 2 2 3 2 2" xfId="27554"/>
    <cellStyle name="Normal 3 3 2 2 2 2 3 2 2 3 2 2 2" xfId="56288"/>
    <cellStyle name="Normal 3 3 2 2 2 2 3 2 2 3 2 3" xfId="41964"/>
    <cellStyle name="Normal 3 3 2 2 2 2 3 2 2 3 3" xfId="20391"/>
    <cellStyle name="Normal 3 3 2 2 2 2 3 2 2 3 3 2" xfId="49126"/>
    <cellStyle name="Normal 3 3 2 2 2 2 3 2 2 3 4" xfId="34802"/>
    <cellStyle name="Normal 3 3 2 2 2 2 3 2 2 4" xfId="9589"/>
    <cellStyle name="Normal 3 3 2 2 2 2 3 2 2 4 2" xfId="23972"/>
    <cellStyle name="Normal 3 3 2 2 2 2 3 2 2 4 2 2" xfId="52707"/>
    <cellStyle name="Normal 3 3 2 2 2 2 3 2 2 4 3" xfId="38383"/>
    <cellStyle name="Normal 3 3 2 2 2 2 3 2 2 5" xfId="16809"/>
    <cellStyle name="Normal 3 3 2 2 2 2 3 2 2 5 2" xfId="45545"/>
    <cellStyle name="Normal 3 3 2 2 2 2 3 2 2 6" xfId="31221"/>
    <cellStyle name="Normal 3 3 2 2 2 2 3 2 3" xfId="3151"/>
    <cellStyle name="Normal 3 3 2 2 2 2 3 2 3 2" xfId="6811"/>
    <cellStyle name="Normal 3 3 2 2 2 2 3 2 3 2 2" xfId="14071"/>
    <cellStyle name="Normal 3 3 2 2 2 2 3 2 3 2 2 2" xfId="28449"/>
    <cellStyle name="Normal 3 3 2 2 2 2 3 2 3 2 2 2 2" xfId="57183"/>
    <cellStyle name="Normal 3 3 2 2 2 2 3 2 3 2 2 3" xfId="42859"/>
    <cellStyle name="Normal 3 3 2 2 2 2 3 2 3 2 3" xfId="21286"/>
    <cellStyle name="Normal 3 3 2 2 2 2 3 2 3 2 3 2" xfId="50021"/>
    <cellStyle name="Normal 3 3 2 2 2 2 3 2 3 2 4" xfId="35697"/>
    <cellStyle name="Normal 3 3 2 2 2 2 3 2 3 3" xfId="10484"/>
    <cellStyle name="Normal 3 3 2 2 2 2 3 2 3 3 2" xfId="24867"/>
    <cellStyle name="Normal 3 3 2 2 2 2 3 2 3 3 2 2" xfId="53602"/>
    <cellStyle name="Normal 3 3 2 2 2 2 3 2 3 3 3" xfId="39278"/>
    <cellStyle name="Normal 3 3 2 2 2 2 3 2 3 4" xfId="17704"/>
    <cellStyle name="Normal 3 3 2 2 2 2 3 2 3 4 2" xfId="46440"/>
    <cellStyle name="Normal 3 3 2 2 2 2 3 2 3 5" xfId="32116"/>
    <cellStyle name="Normal 3 3 2 2 2 2 3 2 4" xfId="5016"/>
    <cellStyle name="Normal 3 3 2 2 2 2 3 2 4 2" xfId="12281"/>
    <cellStyle name="Normal 3 3 2 2 2 2 3 2 4 2 2" xfId="26659"/>
    <cellStyle name="Normal 3 3 2 2 2 2 3 2 4 2 2 2" xfId="55393"/>
    <cellStyle name="Normal 3 3 2 2 2 2 3 2 4 2 3" xfId="41069"/>
    <cellStyle name="Normal 3 3 2 2 2 2 3 2 4 3" xfId="19496"/>
    <cellStyle name="Normal 3 3 2 2 2 2 3 2 4 3 2" xfId="48231"/>
    <cellStyle name="Normal 3 3 2 2 2 2 3 2 4 4" xfId="33907"/>
    <cellStyle name="Normal 3 3 2 2 2 2 3 2 5" xfId="8688"/>
    <cellStyle name="Normal 3 3 2 2 2 2 3 2 5 2" xfId="23077"/>
    <cellStyle name="Normal 3 3 2 2 2 2 3 2 5 2 2" xfId="51812"/>
    <cellStyle name="Normal 3 3 2 2 2 2 3 2 5 3" xfId="37488"/>
    <cellStyle name="Normal 3 3 2 2 2 2 3 2 6" xfId="15914"/>
    <cellStyle name="Normal 3 3 2 2 2 2 3 2 6 2" xfId="44650"/>
    <cellStyle name="Normal 3 3 2 2 2 2 3 2 7" xfId="30326"/>
    <cellStyle name="Normal 3 3 2 2 2 2 3 3" xfId="1808"/>
    <cellStyle name="Normal 3 3 2 2 2 2 3 3 2" xfId="3600"/>
    <cellStyle name="Normal 3 3 2 2 2 2 3 3 2 2" xfId="7259"/>
    <cellStyle name="Normal 3 3 2 2 2 2 3 3 2 2 2" xfId="14519"/>
    <cellStyle name="Normal 3 3 2 2 2 2 3 3 2 2 2 2" xfId="28897"/>
    <cellStyle name="Normal 3 3 2 2 2 2 3 3 2 2 2 2 2" xfId="57631"/>
    <cellStyle name="Normal 3 3 2 2 2 2 3 3 2 2 2 3" xfId="43307"/>
    <cellStyle name="Normal 3 3 2 2 2 2 3 3 2 2 3" xfId="21734"/>
    <cellStyle name="Normal 3 3 2 2 2 2 3 3 2 2 3 2" xfId="50469"/>
    <cellStyle name="Normal 3 3 2 2 2 2 3 3 2 2 4" xfId="36145"/>
    <cellStyle name="Normal 3 3 2 2 2 2 3 3 2 3" xfId="10932"/>
    <cellStyle name="Normal 3 3 2 2 2 2 3 3 2 3 2" xfId="25315"/>
    <cellStyle name="Normal 3 3 2 2 2 2 3 3 2 3 2 2" xfId="54050"/>
    <cellStyle name="Normal 3 3 2 2 2 2 3 3 2 3 3" xfId="39726"/>
    <cellStyle name="Normal 3 3 2 2 2 2 3 3 2 4" xfId="18152"/>
    <cellStyle name="Normal 3 3 2 2 2 2 3 3 2 4 2" xfId="46888"/>
    <cellStyle name="Normal 3 3 2 2 2 2 3 3 2 5" xfId="32564"/>
    <cellStyle name="Normal 3 3 2 2 2 2 3 3 3" xfId="5469"/>
    <cellStyle name="Normal 3 3 2 2 2 2 3 3 3 2" xfId="12729"/>
    <cellStyle name="Normal 3 3 2 2 2 2 3 3 3 2 2" xfId="27107"/>
    <cellStyle name="Normal 3 3 2 2 2 2 3 3 3 2 2 2" xfId="55841"/>
    <cellStyle name="Normal 3 3 2 2 2 2 3 3 3 2 3" xfId="41517"/>
    <cellStyle name="Normal 3 3 2 2 2 2 3 3 3 3" xfId="19944"/>
    <cellStyle name="Normal 3 3 2 2 2 2 3 3 3 3 2" xfId="48679"/>
    <cellStyle name="Normal 3 3 2 2 2 2 3 3 3 4" xfId="34355"/>
    <cellStyle name="Normal 3 3 2 2 2 2 3 3 4" xfId="9142"/>
    <cellStyle name="Normal 3 3 2 2 2 2 3 3 4 2" xfId="23525"/>
    <cellStyle name="Normal 3 3 2 2 2 2 3 3 4 2 2" xfId="52260"/>
    <cellStyle name="Normal 3 3 2 2 2 2 3 3 4 3" xfId="37936"/>
    <cellStyle name="Normal 3 3 2 2 2 2 3 3 5" xfId="16362"/>
    <cellStyle name="Normal 3 3 2 2 2 2 3 3 5 2" xfId="45098"/>
    <cellStyle name="Normal 3 3 2 2 2 2 3 3 6" xfId="30774"/>
    <cellStyle name="Normal 3 3 2 2 2 2 3 4" xfId="2704"/>
    <cellStyle name="Normal 3 3 2 2 2 2 3 4 2" xfId="6364"/>
    <cellStyle name="Normal 3 3 2 2 2 2 3 4 2 2" xfId="13624"/>
    <cellStyle name="Normal 3 3 2 2 2 2 3 4 2 2 2" xfId="28002"/>
    <cellStyle name="Normal 3 3 2 2 2 2 3 4 2 2 2 2" xfId="56736"/>
    <cellStyle name="Normal 3 3 2 2 2 2 3 4 2 2 3" xfId="42412"/>
    <cellStyle name="Normal 3 3 2 2 2 2 3 4 2 3" xfId="20839"/>
    <cellStyle name="Normal 3 3 2 2 2 2 3 4 2 3 2" xfId="49574"/>
    <cellStyle name="Normal 3 3 2 2 2 2 3 4 2 4" xfId="35250"/>
    <cellStyle name="Normal 3 3 2 2 2 2 3 4 3" xfId="10037"/>
    <cellStyle name="Normal 3 3 2 2 2 2 3 4 3 2" xfId="24420"/>
    <cellStyle name="Normal 3 3 2 2 2 2 3 4 3 2 2" xfId="53155"/>
    <cellStyle name="Normal 3 3 2 2 2 2 3 4 3 3" xfId="38831"/>
    <cellStyle name="Normal 3 3 2 2 2 2 3 4 4" xfId="17257"/>
    <cellStyle name="Normal 3 3 2 2 2 2 3 4 4 2" xfId="45993"/>
    <cellStyle name="Normal 3 3 2 2 2 2 3 4 5" xfId="31669"/>
    <cellStyle name="Normal 3 3 2 2 2 2 3 5" xfId="4568"/>
    <cellStyle name="Normal 3 3 2 2 2 2 3 5 2" xfId="11834"/>
    <cellStyle name="Normal 3 3 2 2 2 2 3 5 2 2" xfId="26212"/>
    <cellStyle name="Normal 3 3 2 2 2 2 3 5 2 2 2" xfId="54946"/>
    <cellStyle name="Normal 3 3 2 2 2 2 3 5 2 3" xfId="40622"/>
    <cellStyle name="Normal 3 3 2 2 2 2 3 5 3" xfId="19049"/>
    <cellStyle name="Normal 3 3 2 2 2 2 3 5 3 2" xfId="47784"/>
    <cellStyle name="Normal 3 3 2 2 2 2 3 5 4" xfId="33460"/>
    <cellStyle name="Normal 3 3 2 2 2 2 3 6" xfId="8241"/>
    <cellStyle name="Normal 3 3 2 2 2 2 3 6 2" xfId="22630"/>
    <cellStyle name="Normal 3 3 2 2 2 2 3 6 2 2" xfId="51365"/>
    <cellStyle name="Normal 3 3 2 2 2 2 3 6 3" xfId="37041"/>
    <cellStyle name="Normal 3 3 2 2 2 2 3 7" xfId="15467"/>
    <cellStyle name="Normal 3 3 2 2 2 2 3 7 2" xfId="44203"/>
    <cellStyle name="Normal 3 3 2 2 2 2 3 8" xfId="29879"/>
    <cellStyle name="Normal 3 3 2 2 2 2 4" xfId="1048"/>
    <cellStyle name="Normal 3 3 2 2 2 2 4 2" xfId="2031"/>
    <cellStyle name="Normal 3 3 2 2 2 2 4 2 2" xfId="3823"/>
    <cellStyle name="Normal 3 3 2 2 2 2 4 2 2 2" xfId="7482"/>
    <cellStyle name="Normal 3 3 2 2 2 2 4 2 2 2 2" xfId="14742"/>
    <cellStyle name="Normal 3 3 2 2 2 2 4 2 2 2 2 2" xfId="29120"/>
    <cellStyle name="Normal 3 3 2 2 2 2 4 2 2 2 2 2 2" xfId="57854"/>
    <cellStyle name="Normal 3 3 2 2 2 2 4 2 2 2 2 3" xfId="43530"/>
    <cellStyle name="Normal 3 3 2 2 2 2 4 2 2 2 3" xfId="21957"/>
    <cellStyle name="Normal 3 3 2 2 2 2 4 2 2 2 3 2" xfId="50692"/>
    <cellStyle name="Normal 3 3 2 2 2 2 4 2 2 2 4" xfId="36368"/>
    <cellStyle name="Normal 3 3 2 2 2 2 4 2 2 3" xfId="11155"/>
    <cellStyle name="Normal 3 3 2 2 2 2 4 2 2 3 2" xfId="25538"/>
    <cellStyle name="Normal 3 3 2 2 2 2 4 2 2 3 2 2" xfId="54273"/>
    <cellStyle name="Normal 3 3 2 2 2 2 4 2 2 3 3" xfId="39949"/>
    <cellStyle name="Normal 3 3 2 2 2 2 4 2 2 4" xfId="18375"/>
    <cellStyle name="Normal 3 3 2 2 2 2 4 2 2 4 2" xfId="47111"/>
    <cellStyle name="Normal 3 3 2 2 2 2 4 2 2 5" xfId="32787"/>
    <cellStyle name="Normal 3 3 2 2 2 2 4 2 3" xfId="5692"/>
    <cellStyle name="Normal 3 3 2 2 2 2 4 2 3 2" xfId="12952"/>
    <cellStyle name="Normal 3 3 2 2 2 2 4 2 3 2 2" xfId="27330"/>
    <cellStyle name="Normal 3 3 2 2 2 2 4 2 3 2 2 2" xfId="56064"/>
    <cellStyle name="Normal 3 3 2 2 2 2 4 2 3 2 3" xfId="41740"/>
    <cellStyle name="Normal 3 3 2 2 2 2 4 2 3 3" xfId="20167"/>
    <cellStyle name="Normal 3 3 2 2 2 2 4 2 3 3 2" xfId="48902"/>
    <cellStyle name="Normal 3 3 2 2 2 2 4 2 3 4" xfId="34578"/>
    <cellStyle name="Normal 3 3 2 2 2 2 4 2 4" xfId="9365"/>
    <cellStyle name="Normal 3 3 2 2 2 2 4 2 4 2" xfId="23748"/>
    <cellStyle name="Normal 3 3 2 2 2 2 4 2 4 2 2" xfId="52483"/>
    <cellStyle name="Normal 3 3 2 2 2 2 4 2 4 3" xfId="38159"/>
    <cellStyle name="Normal 3 3 2 2 2 2 4 2 5" xfId="16585"/>
    <cellStyle name="Normal 3 3 2 2 2 2 4 2 5 2" xfId="45321"/>
    <cellStyle name="Normal 3 3 2 2 2 2 4 2 6" xfId="30997"/>
    <cellStyle name="Normal 3 3 2 2 2 2 4 3" xfId="2927"/>
    <cellStyle name="Normal 3 3 2 2 2 2 4 3 2" xfId="6587"/>
    <cellStyle name="Normal 3 3 2 2 2 2 4 3 2 2" xfId="13847"/>
    <cellStyle name="Normal 3 3 2 2 2 2 4 3 2 2 2" xfId="28225"/>
    <cellStyle name="Normal 3 3 2 2 2 2 4 3 2 2 2 2" xfId="56959"/>
    <cellStyle name="Normal 3 3 2 2 2 2 4 3 2 2 3" xfId="42635"/>
    <cellStyle name="Normal 3 3 2 2 2 2 4 3 2 3" xfId="21062"/>
    <cellStyle name="Normal 3 3 2 2 2 2 4 3 2 3 2" xfId="49797"/>
    <cellStyle name="Normal 3 3 2 2 2 2 4 3 2 4" xfId="35473"/>
    <cellStyle name="Normal 3 3 2 2 2 2 4 3 3" xfId="10260"/>
    <cellStyle name="Normal 3 3 2 2 2 2 4 3 3 2" xfId="24643"/>
    <cellStyle name="Normal 3 3 2 2 2 2 4 3 3 2 2" xfId="53378"/>
    <cellStyle name="Normal 3 3 2 2 2 2 4 3 3 3" xfId="39054"/>
    <cellStyle name="Normal 3 3 2 2 2 2 4 3 4" xfId="17480"/>
    <cellStyle name="Normal 3 3 2 2 2 2 4 3 4 2" xfId="46216"/>
    <cellStyle name="Normal 3 3 2 2 2 2 4 3 5" xfId="31892"/>
    <cellStyle name="Normal 3 3 2 2 2 2 4 4" xfId="4792"/>
    <cellStyle name="Normal 3 3 2 2 2 2 4 4 2" xfId="12057"/>
    <cellStyle name="Normal 3 3 2 2 2 2 4 4 2 2" xfId="26435"/>
    <cellStyle name="Normal 3 3 2 2 2 2 4 4 2 2 2" xfId="55169"/>
    <cellStyle name="Normal 3 3 2 2 2 2 4 4 2 3" xfId="40845"/>
    <cellStyle name="Normal 3 3 2 2 2 2 4 4 3" xfId="19272"/>
    <cellStyle name="Normal 3 3 2 2 2 2 4 4 3 2" xfId="48007"/>
    <cellStyle name="Normal 3 3 2 2 2 2 4 4 4" xfId="33683"/>
    <cellStyle name="Normal 3 3 2 2 2 2 4 5" xfId="8464"/>
    <cellStyle name="Normal 3 3 2 2 2 2 4 5 2" xfId="22853"/>
    <cellStyle name="Normal 3 3 2 2 2 2 4 5 2 2" xfId="51588"/>
    <cellStyle name="Normal 3 3 2 2 2 2 4 5 3" xfId="37264"/>
    <cellStyle name="Normal 3 3 2 2 2 2 4 6" xfId="15690"/>
    <cellStyle name="Normal 3 3 2 2 2 2 4 6 2" xfId="44426"/>
    <cellStyle name="Normal 3 3 2 2 2 2 4 7" xfId="30102"/>
    <cellStyle name="Normal 3 3 2 2 2 2 5" xfId="1572"/>
    <cellStyle name="Normal 3 3 2 2 2 2 5 2" xfId="3376"/>
    <cellStyle name="Normal 3 3 2 2 2 2 5 2 2" xfId="7035"/>
    <cellStyle name="Normal 3 3 2 2 2 2 5 2 2 2" xfId="14295"/>
    <cellStyle name="Normal 3 3 2 2 2 2 5 2 2 2 2" xfId="28673"/>
    <cellStyle name="Normal 3 3 2 2 2 2 5 2 2 2 2 2" xfId="57407"/>
    <cellStyle name="Normal 3 3 2 2 2 2 5 2 2 2 3" xfId="43083"/>
    <cellStyle name="Normal 3 3 2 2 2 2 5 2 2 3" xfId="21510"/>
    <cellStyle name="Normal 3 3 2 2 2 2 5 2 2 3 2" xfId="50245"/>
    <cellStyle name="Normal 3 3 2 2 2 2 5 2 2 4" xfId="35921"/>
    <cellStyle name="Normal 3 3 2 2 2 2 5 2 3" xfId="10708"/>
    <cellStyle name="Normal 3 3 2 2 2 2 5 2 3 2" xfId="25091"/>
    <cellStyle name="Normal 3 3 2 2 2 2 5 2 3 2 2" xfId="53826"/>
    <cellStyle name="Normal 3 3 2 2 2 2 5 2 3 3" xfId="39502"/>
    <cellStyle name="Normal 3 3 2 2 2 2 5 2 4" xfId="17928"/>
    <cellStyle name="Normal 3 3 2 2 2 2 5 2 4 2" xfId="46664"/>
    <cellStyle name="Normal 3 3 2 2 2 2 5 2 5" xfId="32340"/>
    <cellStyle name="Normal 3 3 2 2 2 2 5 3" xfId="5245"/>
    <cellStyle name="Normal 3 3 2 2 2 2 5 3 2" xfId="12505"/>
    <cellStyle name="Normal 3 3 2 2 2 2 5 3 2 2" xfId="26883"/>
    <cellStyle name="Normal 3 3 2 2 2 2 5 3 2 2 2" xfId="55617"/>
    <cellStyle name="Normal 3 3 2 2 2 2 5 3 2 3" xfId="41293"/>
    <cellStyle name="Normal 3 3 2 2 2 2 5 3 3" xfId="19720"/>
    <cellStyle name="Normal 3 3 2 2 2 2 5 3 3 2" xfId="48455"/>
    <cellStyle name="Normal 3 3 2 2 2 2 5 3 4" xfId="34131"/>
    <cellStyle name="Normal 3 3 2 2 2 2 5 4" xfId="8918"/>
    <cellStyle name="Normal 3 3 2 2 2 2 5 4 2" xfId="23301"/>
    <cellStyle name="Normal 3 3 2 2 2 2 5 4 2 2" xfId="52036"/>
    <cellStyle name="Normal 3 3 2 2 2 2 5 4 3" xfId="37712"/>
    <cellStyle name="Normal 3 3 2 2 2 2 5 5" xfId="16138"/>
    <cellStyle name="Normal 3 3 2 2 2 2 5 5 2" xfId="44874"/>
    <cellStyle name="Normal 3 3 2 2 2 2 5 6" xfId="30550"/>
    <cellStyle name="Normal 3 3 2 2 2 2 6" xfId="2480"/>
    <cellStyle name="Normal 3 3 2 2 2 2 6 2" xfId="6140"/>
    <cellStyle name="Normal 3 3 2 2 2 2 6 2 2" xfId="13400"/>
    <cellStyle name="Normal 3 3 2 2 2 2 6 2 2 2" xfId="27778"/>
    <cellStyle name="Normal 3 3 2 2 2 2 6 2 2 2 2" xfId="56512"/>
    <cellStyle name="Normal 3 3 2 2 2 2 6 2 2 3" xfId="42188"/>
    <cellStyle name="Normal 3 3 2 2 2 2 6 2 3" xfId="20615"/>
    <cellStyle name="Normal 3 3 2 2 2 2 6 2 3 2" xfId="49350"/>
    <cellStyle name="Normal 3 3 2 2 2 2 6 2 4" xfId="35026"/>
    <cellStyle name="Normal 3 3 2 2 2 2 6 3" xfId="9813"/>
    <cellStyle name="Normal 3 3 2 2 2 2 6 3 2" xfId="24196"/>
    <cellStyle name="Normal 3 3 2 2 2 2 6 3 2 2" xfId="52931"/>
    <cellStyle name="Normal 3 3 2 2 2 2 6 3 3" xfId="38607"/>
    <cellStyle name="Normal 3 3 2 2 2 2 6 4" xfId="17033"/>
    <cellStyle name="Normal 3 3 2 2 2 2 6 4 2" xfId="45769"/>
    <cellStyle name="Normal 3 3 2 2 2 2 6 5" xfId="31445"/>
    <cellStyle name="Normal 3 3 2 2 2 2 7" xfId="4339"/>
    <cellStyle name="Normal 3 3 2 2 2 2 7 2" xfId="11609"/>
    <cellStyle name="Normal 3 3 2 2 2 2 7 2 2" xfId="25988"/>
    <cellStyle name="Normal 3 3 2 2 2 2 7 2 2 2" xfId="54722"/>
    <cellStyle name="Normal 3 3 2 2 2 2 7 2 3" xfId="40398"/>
    <cellStyle name="Normal 3 3 2 2 2 2 7 3" xfId="18825"/>
    <cellStyle name="Normal 3 3 2 2 2 2 7 3 2" xfId="47560"/>
    <cellStyle name="Normal 3 3 2 2 2 2 7 4" xfId="33236"/>
    <cellStyle name="Normal 3 3 2 2 2 2 8" xfId="8008"/>
    <cellStyle name="Normal 3 3 2 2 2 2 8 2" xfId="22406"/>
    <cellStyle name="Normal 3 3 2 2 2 2 8 2 2" xfId="51141"/>
    <cellStyle name="Normal 3 3 2 2 2 2 8 3" xfId="36817"/>
    <cellStyle name="Normal 3 3 2 2 2 2 9" xfId="15243"/>
    <cellStyle name="Normal 3 3 2 2 2 2 9 2" xfId="43979"/>
    <cellStyle name="Normal 3 3 2 2 2 3" xfId="604"/>
    <cellStyle name="Normal 3 3 2 2 2 3 2" xfId="881"/>
    <cellStyle name="Normal 3 3 2 2 2 3 2 2" xfId="1328"/>
    <cellStyle name="Normal 3 3 2 2 2 3 2 2 2" xfId="2311"/>
    <cellStyle name="Normal 3 3 2 2 2 3 2 2 2 2" xfId="4103"/>
    <cellStyle name="Normal 3 3 2 2 2 3 2 2 2 2 2" xfId="7762"/>
    <cellStyle name="Normal 3 3 2 2 2 3 2 2 2 2 2 2" xfId="15022"/>
    <cellStyle name="Normal 3 3 2 2 2 3 2 2 2 2 2 2 2" xfId="29400"/>
    <cellStyle name="Normal 3 3 2 2 2 3 2 2 2 2 2 2 2 2" xfId="58134"/>
    <cellStyle name="Normal 3 3 2 2 2 3 2 2 2 2 2 2 3" xfId="43810"/>
    <cellStyle name="Normal 3 3 2 2 2 3 2 2 2 2 2 3" xfId="22237"/>
    <cellStyle name="Normal 3 3 2 2 2 3 2 2 2 2 2 3 2" xfId="50972"/>
    <cellStyle name="Normal 3 3 2 2 2 3 2 2 2 2 2 4" xfId="36648"/>
    <cellStyle name="Normal 3 3 2 2 2 3 2 2 2 2 3" xfId="11435"/>
    <cellStyle name="Normal 3 3 2 2 2 3 2 2 2 2 3 2" xfId="25818"/>
    <cellStyle name="Normal 3 3 2 2 2 3 2 2 2 2 3 2 2" xfId="54553"/>
    <cellStyle name="Normal 3 3 2 2 2 3 2 2 2 2 3 3" xfId="40229"/>
    <cellStyle name="Normal 3 3 2 2 2 3 2 2 2 2 4" xfId="18655"/>
    <cellStyle name="Normal 3 3 2 2 2 3 2 2 2 2 4 2" xfId="47391"/>
    <cellStyle name="Normal 3 3 2 2 2 3 2 2 2 2 5" xfId="33067"/>
    <cellStyle name="Normal 3 3 2 2 2 3 2 2 2 3" xfId="5972"/>
    <cellStyle name="Normal 3 3 2 2 2 3 2 2 2 3 2" xfId="13232"/>
    <cellStyle name="Normal 3 3 2 2 2 3 2 2 2 3 2 2" xfId="27610"/>
    <cellStyle name="Normal 3 3 2 2 2 3 2 2 2 3 2 2 2" xfId="56344"/>
    <cellStyle name="Normal 3 3 2 2 2 3 2 2 2 3 2 3" xfId="42020"/>
    <cellStyle name="Normal 3 3 2 2 2 3 2 2 2 3 3" xfId="20447"/>
    <cellStyle name="Normal 3 3 2 2 2 3 2 2 2 3 3 2" xfId="49182"/>
    <cellStyle name="Normal 3 3 2 2 2 3 2 2 2 3 4" xfId="34858"/>
    <cellStyle name="Normal 3 3 2 2 2 3 2 2 2 4" xfId="9645"/>
    <cellStyle name="Normal 3 3 2 2 2 3 2 2 2 4 2" xfId="24028"/>
    <cellStyle name="Normal 3 3 2 2 2 3 2 2 2 4 2 2" xfId="52763"/>
    <cellStyle name="Normal 3 3 2 2 2 3 2 2 2 4 3" xfId="38439"/>
    <cellStyle name="Normal 3 3 2 2 2 3 2 2 2 5" xfId="16865"/>
    <cellStyle name="Normal 3 3 2 2 2 3 2 2 2 5 2" xfId="45601"/>
    <cellStyle name="Normal 3 3 2 2 2 3 2 2 2 6" xfId="31277"/>
    <cellStyle name="Normal 3 3 2 2 2 3 2 2 3" xfId="3207"/>
    <cellStyle name="Normal 3 3 2 2 2 3 2 2 3 2" xfId="6867"/>
    <cellStyle name="Normal 3 3 2 2 2 3 2 2 3 2 2" xfId="14127"/>
    <cellStyle name="Normal 3 3 2 2 2 3 2 2 3 2 2 2" xfId="28505"/>
    <cellStyle name="Normal 3 3 2 2 2 3 2 2 3 2 2 2 2" xfId="57239"/>
    <cellStyle name="Normal 3 3 2 2 2 3 2 2 3 2 2 3" xfId="42915"/>
    <cellStyle name="Normal 3 3 2 2 2 3 2 2 3 2 3" xfId="21342"/>
    <cellStyle name="Normal 3 3 2 2 2 3 2 2 3 2 3 2" xfId="50077"/>
    <cellStyle name="Normal 3 3 2 2 2 3 2 2 3 2 4" xfId="35753"/>
    <cellStyle name="Normal 3 3 2 2 2 3 2 2 3 3" xfId="10540"/>
    <cellStyle name="Normal 3 3 2 2 2 3 2 2 3 3 2" xfId="24923"/>
    <cellStyle name="Normal 3 3 2 2 2 3 2 2 3 3 2 2" xfId="53658"/>
    <cellStyle name="Normal 3 3 2 2 2 3 2 2 3 3 3" xfId="39334"/>
    <cellStyle name="Normal 3 3 2 2 2 3 2 2 3 4" xfId="17760"/>
    <cellStyle name="Normal 3 3 2 2 2 3 2 2 3 4 2" xfId="46496"/>
    <cellStyle name="Normal 3 3 2 2 2 3 2 2 3 5" xfId="32172"/>
    <cellStyle name="Normal 3 3 2 2 2 3 2 2 4" xfId="5072"/>
    <cellStyle name="Normal 3 3 2 2 2 3 2 2 4 2" xfId="12337"/>
    <cellStyle name="Normal 3 3 2 2 2 3 2 2 4 2 2" xfId="26715"/>
    <cellStyle name="Normal 3 3 2 2 2 3 2 2 4 2 2 2" xfId="55449"/>
    <cellStyle name="Normal 3 3 2 2 2 3 2 2 4 2 3" xfId="41125"/>
    <cellStyle name="Normal 3 3 2 2 2 3 2 2 4 3" xfId="19552"/>
    <cellStyle name="Normal 3 3 2 2 2 3 2 2 4 3 2" xfId="48287"/>
    <cellStyle name="Normal 3 3 2 2 2 3 2 2 4 4" xfId="33963"/>
    <cellStyle name="Normal 3 3 2 2 2 3 2 2 5" xfId="8744"/>
    <cellStyle name="Normal 3 3 2 2 2 3 2 2 5 2" xfId="23133"/>
    <cellStyle name="Normal 3 3 2 2 2 3 2 2 5 2 2" xfId="51868"/>
    <cellStyle name="Normal 3 3 2 2 2 3 2 2 5 3" xfId="37544"/>
    <cellStyle name="Normal 3 3 2 2 2 3 2 2 6" xfId="15970"/>
    <cellStyle name="Normal 3 3 2 2 2 3 2 2 6 2" xfId="44706"/>
    <cellStyle name="Normal 3 3 2 2 2 3 2 2 7" xfId="30382"/>
    <cellStyle name="Normal 3 3 2 2 2 3 2 3" xfId="1864"/>
    <cellStyle name="Normal 3 3 2 2 2 3 2 3 2" xfId="3656"/>
    <cellStyle name="Normal 3 3 2 2 2 3 2 3 2 2" xfId="7315"/>
    <cellStyle name="Normal 3 3 2 2 2 3 2 3 2 2 2" xfId="14575"/>
    <cellStyle name="Normal 3 3 2 2 2 3 2 3 2 2 2 2" xfId="28953"/>
    <cellStyle name="Normal 3 3 2 2 2 3 2 3 2 2 2 2 2" xfId="57687"/>
    <cellStyle name="Normal 3 3 2 2 2 3 2 3 2 2 2 3" xfId="43363"/>
    <cellStyle name="Normal 3 3 2 2 2 3 2 3 2 2 3" xfId="21790"/>
    <cellStyle name="Normal 3 3 2 2 2 3 2 3 2 2 3 2" xfId="50525"/>
    <cellStyle name="Normal 3 3 2 2 2 3 2 3 2 2 4" xfId="36201"/>
    <cellStyle name="Normal 3 3 2 2 2 3 2 3 2 3" xfId="10988"/>
    <cellStyle name="Normal 3 3 2 2 2 3 2 3 2 3 2" xfId="25371"/>
    <cellStyle name="Normal 3 3 2 2 2 3 2 3 2 3 2 2" xfId="54106"/>
    <cellStyle name="Normal 3 3 2 2 2 3 2 3 2 3 3" xfId="39782"/>
    <cellStyle name="Normal 3 3 2 2 2 3 2 3 2 4" xfId="18208"/>
    <cellStyle name="Normal 3 3 2 2 2 3 2 3 2 4 2" xfId="46944"/>
    <cellStyle name="Normal 3 3 2 2 2 3 2 3 2 5" xfId="32620"/>
    <cellStyle name="Normal 3 3 2 2 2 3 2 3 3" xfId="5525"/>
    <cellStyle name="Normal 3 3 2 2 2 3 2 3 3 2" xfId="12785"/>
    <cellStyle name="Normal 3 3 2 2 2 3 2 3 3 2 2" xfId="27163"/>
    <cellStyle name="Normal 3 3 2 2 2 3 2 3 3 2 2 2" xfId="55897"/>
    <cellStyle name="Normal 3 3 2 2 2 3 2 3 3 2 3" xfId="41573"/>
    <cellStyle name="Normal 3 3 2 2 2 3 2 3 3 3" xfId="20000"/>
    <cellStyle name="Normal 3 3 2 2 2 3 2 3 3 3 2" xfId="48735"/>
    <cellStyle name="Normal 3 3 2 2 2 3 2 3 3 4" xfId="34411"/>
    <cellStyle name="Normal 3 3 2 2 2 3 2 3 4" xfId="9198"/>
    <cellStyle name="Normal 3 3 2 2 2 3 2 3 4 2" xfId="23581"/>
    <cellStyle name="Normal 3 3 2 2 2 3 2 3 4 2 2" xfId="52316"/>
    <cellStyle name="Normal 3 3 2 2 2 3 2 3 4 3" xfId="37992"/>
    <cellStyle name="Normal 3 3 2 2 2 3 2 3 5" xfId="16418"/>
    <cellStyle name="Normal 3 3 2 2 2 3 2 3 5 2" xfId="45154"/>
    <cellStyle name="Normal 3 3 2 2 2 3 2 3 6" xfId="30830"/>
    <cellStyle name="Normal 3 3 2 2 2 3 2 4" xfId="2760"/>
    <cellStyle name="Normal 3 3 2 2 2 3 2 4 2" xfId="6420"/>
    <cellStyle name="Normal 3 3 2 2 2 3 2 4 2 2" xfId="13680"/>
    <cellStyle name="Normal 3 3 2 2 2 3 2 4 2 2 2" xfId="28058"/>
    <cellStyle name="Normal 3 3 2 2 2 3 2 4 2 2 2 2" xfId="56792"/>
    <cellStyle name="Normal 3 3 2 2 2 3 2 4 2 2 3" xfId="42468"/>
    <cellStyle name="Normal 3 3 2 2 2 3 2 4 2 3" xfId="20895"/>
    <cellStyle name="Normal 3 3 2 2 2 3 2 4 2 3 2" xfId="49630"/>
    <cellStyle name="Normal 3 3 2 2 2 3 2 4 2 4" xfId="35306"/>
    <cellStyle name="Normal 3 3 2 2 2 3 2 4 3" xfId="10093"/>
    <cellStyle name="Normal 3 3 2 2 2 3 2 4 3 2" xfId="24476"/>
    <cellStyle name="Normal 3 3 2 2 2 3 2 4 3 2 2" xfId="53211"/>
    <cellStyle name="Normal 3 3 2 2 2 3 2 4 3 3" xfId="38887"/>
    <cellStyle name="Normal 3 3 2 2 2 3 2 4 4" xfId="17313"/>
    <cellStyle name="Normal 3 3 2 2 2 3 2 4 4 2" xfId="46049"/>
    <cellStyle name="Normal 3 3 2 2 2 3 2 4 5" xfId="31725"/>
    <cellStyle name="Normal 3 3 2 2 2 3 2 5" xfId="4625"/>
    <cellStyle name="Normal 3 3 2 2 2 3 2 5 2" xfId="11890"/>
    <cellStyle name="Normal 3 3 2 2 2 3 2 5 2 2" xfId="26268"/>
    <cellStyle name="Normal 3 3 2 2 2 3 2 5 2 2 2" xfId="55002"/>
    <cellStyle name="Normal 3 3 2 2 2 3 2 5 2 3" xfId="40678"/>
    <cellStyle name="Normal 3 3 2 2 2 3 2 5 3" xfId="19105"/>
    <cellStyle name="Normal 3 3 2 2 2 3 2 5 3 2" xfId="47840"/>
    <cellStyle name="Normal 3 3 2 2 2 3 2 5 4" xfId="33516"/>
    <cellStyle name="Normal 3 3 2 2 2 3 2 6" xfId="8297"/>
    <cellStyle name="Normal 3 3 2 2 2 3 2 6 2" xfId="22686"/>
    <cellStyle name="Normal 3 3 2 2 2 3 2 6 2 2" xfId="51421"/>
    <cellStyle name="Normal 3 3 2 2 2 3 2 6 3" xfId="37097"/>
    <cellStyle name="Normal 3 3 2 2 2 3 2 7" xfId="15523"/>
    <cellStyle name="Normal 3 3 2 2 2 3 2 7 2" xfId="44259"/>
    <cellStyle name="Normal 3 3 2 2 2 3 2 8" xfId="29935"/>
    <cellStyle name="Normal 3 3 2 2 2 3 3" xfId="1104"/>
    <cellStyle name="Normal 3 3 2 2 2 3 3 2" xfId="2087"/>
    <cellStyle name="Normal 3 3 2 2 2 3 3 2 2" xfId="3879"/>
    <cellStyle name="Normal 3 3 2 2 2 3 3 2 2 2" xfId="7538"/>
    <cellStyle name="Normal 3 3 2 2 2 3 3 2 2 2 2" xfId="14798"/>
    <cellStyle name="Normal 3 3 2 2 2 3 3 2 2 2 2 2" xfId="29176"/>
    <cellStyle name="Normal 3 3 2 2 2 3 3 2 2 2 2 2 2" xfId="57910"/>
    <cellStyle name="Normal 3 3 2 2 2 3 3 2 2 2 2 3" xfId="43586"/>
    <cellStyle name="Normal 3 3 2 2 2 3 3 2 2 2 3" xfId="22013"/>
    <cellStyle name="Normal 3 3 2 2 2 3 3 2 2 2 3 2" xfId="50748"/>
    <cellStyle name="Normal 3 3 2 2 2 3 3 2 2 2 4" xfId="36424"/>
    <cellStyle name="Normal 3 3 2 2 2 3 3 2 2 3" xfId="11211"/>
    <cellStyle name="Normal 3 3 2 2 2 3 3 2 2 3 2" xfId="25594"/>
    <cellStyle name="Normal 3 3 2 2 2 3 3 2 2 3 2 2" xfId="54329"/>
    <cellStyle name="Normal 3 3 2 2 2 3 3 2 2 3 3" xfId="40005"/>
    <cellStyle name="Normal 3 3 2 2 2 3 3 2 2 4" xfId="18431"/>
    <cellStyle name="Normal 3 3 2 2 2 3 3 2 2 4 2" xfId="47167"/>
    <cellStyle name="Normal 3 3 2 2 2 3 3 2 2 5" xfId="32843"/>
    <cellStyle name="Normal 3 3 2 2 2 3 3 2 3" xfId="5748"/>
    <cellStyle name="Normal 3 3 2 2 2 3 3 2 3 2" xfId="13008"/>
    <cellStyle name="Normal 3 3 2 2 2 3 3 2 3 2 2" xfId="27386"/>
    <cellStyle name="Normal 3 3 2 2 2 3 3 2 3 2 2 2" xfId="56120"/>
    <cellStyle name="Normal 3 3 2 2 2 3 3 2 3 2 3" xfId="41796"/>
    <cellStyle name="Normal 3 3 2 2 2 3 3 2 3 3" xfId="20223"/>
    <cellStyle name="Normal 3 3 2 2 2 3 3 2 3 3 2" xfId="48958"/>
    <cellStyle name="Normal 3 3 2 2 2 3 3 2 3 4" xfId="34634"/>
    <cellStyle name="Normal 3 3 2 2 2 3 3 2 4" xfId="9421"/>
    <cellStyle name="Normal 3 3 2 2 2 3 3 2 4 2" xfId="23804"/>
    <cellStyle name="Normal 3 3 2 2 2 3 3 2 4 2 2" xfId="52539"/>
    <cellStyle name="Normal 3 3 2 2 2 3 3 2 4 3" xfId="38215"/>
    <cellStyle name="Normal 3 3 2 2 2 3 3 2 5" xfId="16641"/>
    <cellStyle name="Normal 3 3 2 2 2 3 3 2 5 2" xfId="45377"/>
    <cellStyle name="Normal 3 3 2 2 2 3 3 2 6" xfId="31053"/>
    <cellStyle name="Normal 3 3 2 2 2 3 3 3" xfId="2983"/>
    <cellStyle name="Normal 3 3 2 2 2 3 3 3 2" xfId="6643"/>
    <cellStyle name="Normal 3 3 2 2 2 3 3 3 2 2" xfId="13903"/>
    <cellStyle name="Normal 3 3 2 2 2 3 3 3 2 2 2" xfId="28281"/>
    <cellStyle name="Normal 3 3 2 2 2 3 3 3 2 2 2 2" xfId="57015"/>
    <cellStyle name="Normal 3 3 2 2 2 3 3 3 2 2 3" xfId="42691"/>
    <cellStyle name="Normal 3 3 2 2 2 3 3 3 2 3" xfId="21118"/>
    <cellStyle name="Normal 3 3 2 2 2 3 3 3 2 3 2" xfId="49853"/>
    <cellStyle name="Normal 3 3 2 2 2 3 3 3 2 4" xfId="35529"/>
    <cellStyle name="Normal 3 3 2 2 2 3 3 3 3" xfId="10316"/>
    <cellStyle name="Normal 3 3 2 2 2 3 3 3 3 2" xfId="24699"/>
    <cellStyle name="Normal 3 3 2 2 2 3 3 3 3 2 2" xfId="53434"/>
    <cellStyle name="Normal 3 3 2 2 2 3 3 3 3 3" xfId="39110"/>
    <cellStyle name="Normal 3 3 2 2 2 3 3 3 4" xfId="17536"/>
    <cellStyle name="Normal 3 3 2 2 2 3 3 3 4 2" xfId="46272"/>
    <cellStyle name="Normal 3 3 2 2 2 3 3 3 5" xfId="31948"/>
    <cellStyle name="Normal 3 3 2 2 2 3 3 4" xfId="4848"/>
    <cellStyle name="Normal 3 3 2 2 2 3 3 4 2" xfId="12113"/>
    <cellStyle name="Normal 3 3 2 2 2 3 3 4 2 2" xfId="26491"/>
    <cellStyle name="Normal 3 3 2 2 2 3 3 4 2 2 2" xfId="55225"/>
    <cellStyle name="Normal 3 3 2 2 2 3 3 4 2 3" xfId="40901"/>
    <cellStyle name="Normal 3 3 2 2 2 3 3 4 3" xfId="19328"/>
    <cellStyle name="Normal 3 3 2 2 2 3 3 4 3 2" xfId="48063"/>
    <cellStyle name="Normal 3 3 2 2 2 3 3 4 4" xfId="33739"/>
    <cellStyle name="Normal 3 3 2 2 2 3 3 5" xfId="8520"/>
    <cellStyle name="Normal 3 3 2 2 2 3 3 5 2" xfId="22909"/>
    <cellStyle name="Normal 3 3 2 2 2 3 3 5 2 2" xfId="51644"/>
    <cellStyle name="Normal 3 3 2 2 2 3 3 5 3" xfId="37320"/>
    <cellStyle name="Normal 3 3 2 2 2 3 3 6" xfId="15746"/>
    <cellStyle name="Normal 3 3 2 2 2 3 3 6 2" xfId="44482"/>
    <cellStyle name="Normal 3 3 2 2 2 3 3 7" xfId="30158"/>
    <cellStyle name="Normal 3 3 2 2 2 3 4" xfId="1636"/>
    <cellStyle name="Normal 3 3 2 2 2 3 4 2" xfId="3432"/>
    <cellStyle name="Normal 3 3 2 2 2 3 4 2 2" xfId="7091"/>
    <cellStyle name="Normal 3 3 2 2 2 3 4 2 2 2" xfId="14351"/>
    <cellStyle name="Normal 3 3 2 2 2 3 4 2 2 2 2" xfId="28729"/>
    <cellStyle name="Normal 3 3 2 2 2 3 4 2 2 2 2 2" xfId="57463"/>
    <cellStyle name="Normal 3 3 2 2 2 3 4 2 2 2 3" xfId="43139"/>
    <cellStyle name="Normal 3 3 2 2 2 3 4 2 2 3" xfId="21566"/>
    <cellStyle name="Normal 3 3 2 2 2 3 4 2 2 3 2" xfId="50301"/>
    <cellStyle name="Normal 3 3 2 2 2 3 4 2 2 4" xfId="35977"/>
    <cellStyle name="Normal 3 3 2 2 2 3 4 2 3" xfId="10764"/>
    <cellStyle name="Normal 3 3 2 2 2 3 4 2 3 2" xfId="25147"/>
    <cellStyle name="Normal 3 3 2 2 2 3 4 2 3 2 2" xfId="53882"/>
    <cellStyle name="Normal 3 3 2 2 2 3 4 2 3 3" xfId="39558"/>
    <cellStyle name="Normal 3 3 2 2 2 3 4 2 4" xfId="17984"/>
    <cellStyle name="Normal 3 3 2 2 2 3 4 2 4 2" xfId="46720"/>
    <cellStyle name="Normal 3 3 2 2 2 3 4 2 5" xfId="32396"/>
    <cellStyle name="Normal 3 3 2 2 2 3 4 3" xfId="5301"/>
    <cellStyle name="Normal 3 3 2 2 2 3 4 3 2" xfId="12561"/>
    <cellStyle name="Normal 3 3 2 2 2 3 4 3 2 2" xfId="26939"/>
    <cellStyle name="Normal 3 3 2 2 2 3 4 3 2 2 2" xfId="55673"/>
    <cellStyle name="Normal 3 3 2 2 2 3 4 3 2 3" xfId="41349"/>
    <cellStyle name="Normal 3 3 2 2 2 3 4 3 3" xfId="19776"/>
    <cellStyle name="Normal 3 3 2 2 2 3 4 3 3 2" xfId="48511"/>
    <cellStyle name="Normal 3 3 2 2 2 3 4 3 4" xfId="34187"/>
    <cellStyle name="Normal 3 3 2 2 2 3 4 4" xfId="8974"/>
    <cellStyle name="Normal 3 3 2 2 2 3 4 4 2" xfId="23357"/>
    <cellStyle name="Normal 3 3 2 2 2 3 4 4 2 2" xfId="52092"/>
    <cellStyle name="Normal 3 3 2 2 2 3 4 4 3" xfId="37768"/>
    <cellStyle name="Normal 3 3 2 2 2 3 4 5" xfId="16194"/>
    <cellStyle name="Normal 3 3 2 2 2 3 4 5 2" xfId="44930"/>
    <cellStyle name="Normal 3 3 2 2 2 3 4 6" xfId="30606"/>
    <cellStyle name="Normal 3 3 2 2 2 3 5" xfId="2536"/>
    <cellStyle name="Normal 3 3 2 2 2 3 5 2" xfId="6196"/>
    <cellStyle name="Normal 3 3 2 2 2 3 5 2 2" xfId="13456"/>
    <cellStyle name="Normal 3 3 2 2 2 3 5 2 2 2" xfId="27834"/>
    <cellStyle name="Normal 3 3 2 2 2 3 5 2 2 2 2" xfId="56568"/>
    <cellStyle name="Normal 3 3 2 2 2 3 5 2 2 3" xfId="42244"/>
    <cellStyle name="Normal 3 3 2 2 2 3 5 2 3" xfId="20671"/>
    <cellStyle name="Normal 3 3 2 2 2 3 5 2 3 2" xfId="49406"/>
    <cellStyle name="Normal 3 3 2 2 2 3 5 2 4" xfId="35082"/>
    <cellStyle name="Normal 3 3 2 2 2 3 5 3" xfId="9869"/>
    <cellStyle name="Normal 3 3 2 2 2 3 5 3 2" xfId="24252"/>
    <cellStyle name="Normal 3 3 2 2 2 3 5 3 2 2" xfId="52987"/>
    <cellStyle name="Normal 3 3 2 2 2 3 5 3 3" xfId="38663"/>
    <cellStyle name="Normal 3 3 2 2 2 3 5 4" xfId="17089"/>
    <cellStyle name="Normal 3 3 2 2 2 3 5 4 2" xfId="45825"/>
    <cellStyle name="Normal 3 3 2 2 2 3 5 5" xfId="31501"/>
    <cellStyle name="Normal 3 3 2 2 2 3 6" xfId="4399"/>
    <cellStyle name="Normal 3 3 2 2 2 3 6 2" xfId="11666"/>
    <cellStyle name="Normal 3 3 2 2 2 3 6 2 2" xfId="26044"/>
    <cellStyle name="Normal 3 3 2 2 2 3 6 2 2 2" xfId="54778"/>
    <cellStyle name="Normal 3 3 2 2 2 3 6 2 3" xfId="40454"/>
    <cellStyle name="Normal 3 3 2 2 2 3 6 3" xfId="18881"/>
    <cellStyle name="Normal 3 3 2 2 2 3 6 3 2" xfId="47616"/>
    <cellStyle name="Normal 3 3 2 2 2 3 6 4" xfId="33292"/>
    <cellStyle name="Normal 3 3 2 2 2 3 7" xfId="8070"/>
    <cellStyle name="Normal 3 3 2 2 2 3 7 2" xfId="22462"/>
    <cellStyle name="Normal 3 3 2 2 2 3 7 2 2" xfId="51197"/>
    <cellStyle name="Normal 3 3 2 2 2 3 7 3" xfId="36873"/>
    <cellStyle name="Normal 3 3 2 2 2 3 8" xfId="15299"/>
    <cellStyle name="Normal 3 3 2 2 2 3 8 2" xfId="44035"/>
    <cellStyle name="Normal 3 3 2 2 2 3 9" xfId="29711"/>
    <cellStyle name="Normal 3 3 2 2 2 4" xfId="766"/>
    <cellStyle name="Normal 3 3 2 2 2 4 2" xfId="1216"/>
    <cellStyle name="Normal 3 3 2 2 2 4 2 2" xfId="2199"/>
    <cellStyle name="Normal 3 3 2 2 2 4 2 2 2" xfId="3991"/>
    <cellStyle name="Normal 3 3 2 2 2 4 2 2 2 2" xfId="7650"/>
    <cellStyle name="Normal 3 3 2 2 2 4 2 2 2 2 2" xfId="14910"/>
    <cellStyle name="Normal 3 3 2 2 2 4 2 2 2 2 2 2" xfId="29288"/>
    <cellStyle name="Normal 3 3 2 2 2 4 2 2 2 2 2 2 2" xfId="58022"/>
    <cellStyle name="Normal 3 3 2 2 2 4 2 2 2 2 2 3" xfId="43698"/>
    <cellStyle name="Normal 3 3 2 2 2 4 2 2 2 2 3" xfId="22125"/>
    <cellStyle name="Normal 3 3 2 2 2 4 2 2 2 2 3 2" xfId="50860"/>
    <cellStyle name="Normal 3 3 2 2 2 4 2 2 2 2 4" xfId="36536"/>
    <cellStyle name="Normal 3 3 2 2 2 4 2 2 2 3" xfId="11323"/>
    <cellStyle name="Normal 3 3 2 2 2 4 2 2 2 3 2" xfId="25706"/>
    <cellStyle name="Normal 3 3 2 2 2 4 2 2 2 3 2 2" xfId="54441"/>
    <cellStyle name="Normal 3 3 2 2 2 4 2 2 2 3 3" xfId="40117"/>
    <cellStyle name="Normal 3 3 2 2 2 4 2 2 2 4" xfId="18543"/>
    <cellStyle name="Normal 3 3 2 2 2 4 2 2 2 4 2" xfId="47279"/>
    <cellStyle name="Normal 3 3 2 2 2 4 2 2 2 5" xfId="32955"/>
    <cellStyle name="Normal 3 3 2 2 2 4 2 2 3" xfId="5860"/>
    <cellStyle name="Normal 3 3 2 2 2 4 2 2 3 2" xfId="13120"/>
    <cellStyle name="Normal 3 3 2 2 2 4 2 2 3 2 2" xfId="27498"/>
    <cellStyle name="Normal 3 3 2 2 2 4 2 2 3 2 2 2" xfId="56232"/>
    <cellStyle name="Normal 3 3 2 2 2 4 2 2 3 2 3" xfId="41908"/>
    <cellStyle name="Normal 3 3 2 2 2 4 2 2 3 3" xfId="20335"/>
    <cellStyle name="Normal 3 3 2 2 2 4 2 2 3 3 2" xfId="49070"/>
    <cellStyle name="Normal 3 3 2 2 2 4 2 2 3 4" xfId="34746"/>
    <cellStyle name="Normal 3 3 2 2 2 4 2 2 4" xfId="9533"/>
    <cellStyle name="Normal 3 3 2 2 2 4 2 2 4 2" xfId="23916"/>
    <cellStyle name="Normal 3 3 2 2 2 4 2 2 4 2 2" xfId="52651"/>
    <cellStyle name="Normal 3 3 2 2 2 4 2 2 4 3" xfId="38327"/>
    <cellStyle name="Normal 3 3 2 2 2 4 2 2 5" xfId="16753"/>
    <cellStyle name="Normal 3 3 2 2 2 4 2 2 5 2" xfId="45489"/>
    <cellStyle name="Normal 3 3 2 2 2 4 2 2 6" xfId="31165"/>
    <cellStyle name="Normal 3 3 2 2 2 4 2 3" xfId="3095"/>
    <cellStyle name="Normal 3 3 2 2 2 4 2 3 2" xfId="6755"/>
    <cellStyle name="Normal 3 3 2 2 2 4 2 3 2 2" xfId="14015"/>
    <cellStyle name="Normal 3 3 2 2 2 4 2 3 2 2 2" xfId="28393"/>
    <cellStyle name="Normal 3 3 2 2 2 4 2 3 2 2 2 2" xfId="57127"/>
    <cellStyle name="Normal 3 3 2 2 2 4 2 3 2 2 3" xfId="42803"/>
    <cellStyle name="Normal 3 3 2 2 2 4 2 3 2 3" xfId="21230"/>
    <cellStyle name="Normal 3 3 2 2 2 4 2 3 2 3 2" xfId="49965"/>
    <cellStyle name="Normal 3 3 2 2 2 4 2 3 2 4" xfId="35641"/>
    <cellStyle name="Normal 3 3 2 2 2 4 2 3 3" xfId="10428"/>
    <cellStyle name="Normal 3 3 2 2 2 4 2 3 3 2" xfId="24811"/>
    <cellStyle name="Normal 3 3 2 2 2 4 2 3 3 2 2" xfId="53546"/>
    <cellStyle name="Normal 3 3 2 2 2 4 2 3 3 3" xfId="39222"/>
    <cellStyle name="Normal 3 3 2 2 2 4 2 3 4" xfId="17648"/>
    <cellStyle name="Normal 3 3 2 2 2 4 2 3 4 2" xfId="46384"/>
    <cellStyle name="Normal 3 3 2 2 2 4 2 3 5" xfId="32060"/>
    <cellStyle name="Normal 3 3 2 2 2 4 2 4" xfId="4960"/>
    <cellStyle name="Normal 3 3 2 2 2 4 2 4 2" xfId="12225"/>
    <cellStyle name="Normal 3 3 2 2 2 4 2 4 2 2" xfId="26603"/>
    <cellStyle name="Normal 3 3 2 2 2 4 2 4 2 2 2" xfId="55337"/>
    <cellStyle name="Normal 3 3 2 2 2 4 2 4 2 3" xfId="41013"/>
    <cellStyle name="Normal 3 3 2 2 2 4 2 4 3" xfId="19440"/>
    <cellStyle name="Normal 3 3 2 2 2 4 2 4 3 2" xfId="48175"/>
    <cellStyle name="Normal 3 3 2 2 2 4 2 4 4" xfId="33851"/>
    <cellStyle name="Normal 3 3 2 2 2 4 2 5" xfId="8632"/>
    <cellStyle name="Normal 3 3 2 2 2 4 2 5 2" xfId="23021"/>
    <cellStyle name="Normal 3 3 2 2 2 4 2 5 2 2" xfId="51756"/>
    <cellStyle name="Normal 3 3 2 2 2 4 2 5 3" xfId="37432"/>
    <cellStyle name="Normal 3 3 2 2 2 4 2 6" xfId="15858"/>
    <cellStyle name="Normal 3 3 2 2 2 4 2 6 2" xfId="44594"/>
    <cellStyle name="Normal 3 3 2 2 2 4 2 7" xfId="30270"/>
    <cellStyle name="Normal 3 3 2 2 2 4 3" xfId="1752"/>
    <cellStyle name="Normal 3 3 2 2 2 4 3 2" xfId="3544"/>
    <cellStyle name="Normal 3 3 2 2 2 4 3 2 2" xfId="7203"/>
    <cellStyle name="Normal 3 3 2 2 2 4 3 2 2 2" xfId="14463"/>
    <cellStyle name="Normal 3 3 2 2 2 4 3 2 2 2 2" xfId="28841"/>
    <cellStyle name="Normal 3 3 2 2 2 4 3 2 2 2 2 2" xfId="57575"/>
    <cellStyle name="Normal 3 3 2 2 2 4 3 2 2 2 3" xfId="43251"/>
    <cellStyle name="Normal 3 3 2 2 2 4 3 2 2 3" xfId="21678"/>
    <cellStyle name="Normal 3 3 2 2 2 4 3 2 2 3 2" xfId="50413"/>
    <cellStyle name="Normal 3 3 2 2 2 4 3 2 2 4" xfId="36089"/>
    <cellStyle name="Normal 3 3 2 2 2 4 3 2 3" xfId="10876"/>
    <cellStyle name="Normal 3 3 2 2 2 4 3 2 3 2" xfId="25259"/>
    <cellStyle name="Normal 3 3 2 2 2 4 3 2 3 2 2" xfId="53994"/>
    <cellStyle name="Normal 3 3 2 2 2 4 3 2 3 3" xfId="39670"/>
    <cellStyle name="Normal 3 3 2 2 2 4 3 2 4" xfId="18096"/>
    <cellStyle name="Normal 3 3 2 2 2 4 3 2 4 2" xfId="46832"/>
    <cellStyle name="Normal 3 3 2 2 2 4 3 2 5" xfId="32508"/>
    <cellStyle name="Normal 3 3 2 2 2 4 3 3" xfId="5413"/>
    <cellStyle name="Normal 3 3 2 2 2 4 3 3 2" xfId="12673"/>
    <cellStyle name="Normal 3 3 2 2 2 4 3 3 2 2" xfId="27051"/>
    <cellStyle name="Normal 3 3 2 2 2 4 3 3 2 2 2" xfId="55785"/>
    <cellStyle name="Normal 3 3 2 2 2 4 3 3 2 3" xfId="41461"/>
    <cellStyle name="Normal 3 3 2 2 2 4 3 3 3" xfId="19888"/>
    <cellStyle name="Normal 3 3 2 2 2 4 3 3 3 2" xfId="48623"/>
    <cellStyle name="Normal 3 3 2 2 2 4 3 3 4" xfId="34299"/>
    <cellStyle name="Normal 3 3 2 2 2 4 3 4" xfId="9086"/>
    <cellStyle name="Normal 3 3 2 2 2 4 3 4 2" xfId="23469"/>
    <cellStyle name="Normal 3 3 2 2 2 4 3 4 2 2" xfId="52204"/>
    <cellStyle name="Normal 3 3 2 2 2 4 3 4 3" xfId="37880"/>
    <cellStyle name="Normal 3 3 2 2 2 4 3 5" xfId="16306"/>
    <cellStyle name="Normal 3 3 2 2 2 4 3 5 2" xfId="45042"/>
    <cellStyle name="Normal 3 3 2 2 2 4 3 6" xfId="30718"/>
    <cellStyle name="Normal 3 3 2 2 2 4 4" xfId="2648"/>
    <cellStyle name="Normal 3 3 2 2 2 4 4 2" xfId="6308"/>
    <cellStyle name="Normal 3 3 2 2 2 4 4 2 2" xfId="13568"/>
    <cellStyle name="Normal 3 3 2 2 2 4 4 2 2 2" xfId="27946"/>
    <cellStyle name="Normal 3 3 2 2 2 4 4 2 2 2 2" xfId="56680"/>
    <cellStyle name="Normal 3 3 2 2 2 4 4 2 2 3" xfId="42356"/>
    <cellStyle name="Normal 3 3 2 2 2 4 4 2 3" xfId="20783"/>
    <cellStyle name="Normal 3 3 2 2 2 4 4 2 3 2" xfId="49518"/>
    <cellStyle name="Normal 3 3 2 2 2 4 4 2 4" xfId="35194"/>
    <cellStyle name="Normal 3 3 2 2 2 4 4 3" xfId="9981"/>
    <cellStyle name="Normal 3 3 2 2 2 4 4 3 2" xfId="24364"/>
    <cellStyle name="Normal 3 3 2 2 2 4 4 3 2 2" xfId="53099"/>
    <cellStyle name="Normal 3 3 2 2 2 4 4 3 3" xfId="38775"/>
    <cellStyle name="Normal 3 3 2 2 2 4 4 4" xfId="17201"/>
    <cellStyle name="Normal 3 3 2 2 2 4 4 4 2" xfId="45937"/>
    <cellStyle name="Normal 3 3 2 2 2 4 4 5" xfId="31613"/>
    <cellStyle name="Normal 3 3 2 2 2 4 5" xfId="4512"/>
    <cellStyle name="Normal 3 3 2 2 2 4 5 2" xfId="11778"/>
    <cellStyle name="Normal 3 3 2 2 2 4 5 2 2" xfId="26156"/>
    <cellStyle name="Normal 3 3 2 2 2 4 5 2 2 2" xfId="54890"/>
    <cellStyle name="Normal 3 3 2 2 2 4 5 2 3" xfId="40566"/>
    <cellStyle name="Normal 3 3 2 2 2 4 5 3" xfId="18993"/>
    <cellStyle name="Normal 3 3 2 2 2 4 5 3 2" xfId="47728"/>
    <cellStyle name="Normal 3 3 2 2 2 4 5 4" xfId="33404"/>
    <cellStyle name="Normal 3 3 2 2 2 4 6" xfId="8185"/>
    <cellStyle name="Normal 3 3 2 2 2 4 6 2" xfId="22574"/>
    <cellStyle name="Normal 3 3 2 2 2 4 6 2 2" xfId="51309"/>
    <cellStyle name="Normal 3 3 2 2 2 4 6 3" xfId="36985"/>
    <cellStyle name="Normal 3 3 2 2 2 4 7" xfId="15411"/>
    <cellStyle name="Normal 3 3 2 2 2 4 7 2" xfId="44147"/>
    <cellStyle name="Normal 3 3 2 2 2 4 8" xfId="29823"/>
    <cellStyle name="Normal 3 3 2 2 2 5" xfId="992"/>
    <cellStyle name="Normal 3 3 2 2 2 5 2" xfId="1975"/>
    <cellStyle name="Normal 3 3 2 2 2 5 2 2" xfId="3767"/>
    <cellStyle name="Normal 3 3 2 2 2 5 2 2 2" xfId="7426"/>
    <cellStyle name="Normal 3 3 2 2 2 5 2 2 2 2" xfId="14686"/>
    <cellStyle name="Normal 3 3 2 2 2 5 2 2 2 2 2" xfId="29064"/>
    <cellStyle name="Normal 3 3 2 2 2 5 2 2 2 2 2 2" xfId="57798"/>
    <cellStyle name="Normal 3 3 2 2 2 5 2 2 2 2 3" xfId="43474"/>
    <cellStyle name="Normal 3 3 2 2 2 5 2 2 2 3" xfId="21901"/>
    <cellStyle name="Normal 3 3 2 2 2 5 2 2 2 3 2" xfId="50636"/>
    <cellStyle name="Normal 3 3 2 2 2 5 2 2 2 4" xfId="36312"/>
    <cellStyle name="Normal 3 3 2 2 2 5 2 2 3" xfId="11099"/>
    <cellStyle name="Normal 3 3 2 2 2 5 2 2 3 2" xfId="25482"/>
    <cellStyle name="Normal 3 3 2 2 2 5 2 2 3 2 2" xfId="54217"/>
    <cellStyle name="Normal 3 3 2 2 2 5 2 2 3 3" xfId="39893"/>
    <cellStyle name="Normal 3 3 2 2 2 5 2 2 4" xfId="18319"/>
    <cellStyle name="Normal 3 3 2 2 2 5 2 2 4 2" xfId="47055"/>
    <cellStyle name="Normal 3 3 2 2 2 5 2 2 5" xfId="32731"/>
    <cellStyle name="Normal 3 3 2 2 2 5 2 3" xfId="5636"/>
    <cellStyle name="Normal 3 3 2 2 2 5 2 3 2" xfId="12896"/>
    <cellStyle name="Normal 3 3 2 2 2 5 2 3 2 2" xfId="27274"/>
    <cellStyle name="Normal 3 3 2 2 2 5 2 3 2 2 2" xfId="56008"/>
    <cellStyle name="Normal 3 3 2 2 2 5 2 3 2 3" xfId="41684"/>
    <cellStyle name="Normal 3 3 2 2 2 5 2 3 3" xfId="20111"/>
    <cellStyle name="Normal 3 3 2 2 2 5 2 3 3 2" xfId="48846"/>
    <cellStyle name="Normal 3 3 2 2 2 5 2 3 4" xfId="34522"/>
    <cellStyle name="Normal 3 3 2 2 2 5 2 4" xfId="9309"/>
    <cellStyle name="Normal 3 3 2 2 2 5 2 4 2" xfId="23692"/>
    <cellStyle name="Normal 3 3 2 2 2 5 2 4 2 2" xfId="52427"/>
    <cellStyle name="Normal 3 3 2 2 2 5 2 4 3" xfId="38103"/>
    <cellStyle name="Normal 3 3 2 2 2 5 2 5" xfId="16529"/>
    <cellStyle name="Normal 3 3 2 2 2 5 2 5 2" xfId="45265"/>
    <cellStyle name="Normal 3 3 2 2 2 5 2 6" xfId="30941"/>
    <cellStyle name="Normal 3 3 2 2 2 5 3" xfId="2871"/>
    <cellStyle name="Normal 3 3 2 2 2 5 3 2" xfId="6531"/>
    <cellStyle name="Normal 3 3 2 2 2 5 3 2 2" xfId="13791"/>
    <cellStyle name="Normal 3 3 2 2 2 5 3 2 2 2" xfId="28169"/>
    <cellStyle name="Normal 3 3 2 2 2 5 3 2 2 2 2" xfId="56903"/>
    <cellStyle name="Normal 3 3 2 2 2 5 3 2 2 3" xfId="42579"/>
    <cellStyle name="Normal 3 3 2 2 2 5 3 2 3" xfId="21006"/>
    <cellStyle name="Normal 3 3 2 2 2 5 3 2 3 2" xfId="49741"/>
    <cellStyle name="Normal 3 3 2 2 2 5 3 2 4" xfId="35417"/>
    <cellStyle name="Normal 3 3 2 2 2 5 3 3" xfId="10204"/>
    <cellStyle name="Normal 3 3 2 2 2 5 3 3 2" xfId="24587"/>
    <cellStyle name="Normal 3 3 2 2 2 5 3 3 2 2" xfId="53322"/>
    <cellStyle name="Normal 3 3 2 2 2 5 3 3 3" xfId="38998"/>
    <cellStyle name="Normal 3 3 2 2 2 5 3 4" xfId="17424"/>
    <cellStyle name="Normal 3 3 2 2 2 5 3 4 2" xfId="46160"/>
    <cellStyle name="Normal 3 3 2 2 2 5 3 5" xfId="31836"/>
    <cellStyle name="Normal 3 3 2 2 2 5 4" xfId="4736"/>
    <cellStyle name="Normal 3 3 2 2 2 5 4 2" xfId="12001"/>
    <cellStyle name="Normal 3 3 2 2 2 5 4 2 2" xfId="26379"/>
    <cellStyle name="Normal 3 3 2 2 2 5 4 2 2 2" xfId="55113"/>
    <cellStyle name="Normal 3 3 2 2 2 5 4 2 3" xfId="40789"/>
    <cellStyle name="Normal 3 3 2 2 2 5 4 3" xfId="19216"/>
    <cellStyle name="Normal 3 3 2 2 2 5 4 3 2" xfId="47951"/>
    <cellStyle name="Normal 3 3 2 2 2 5 4 4" xfId="33627"/>
    <cellStyle name="Normal 3 3 2 2 2 5 5" xfId="8408"/>
    <cellStyle name="Normal 3 3 2 2 2 5 5 2" xfId="22797"/>
    <cellStyle name="Normal 3 3 2 2 2 5 5 2 2" xfId="51532"/>
    <cellStyle name="Normal 3 3 2 2 2 5 5 3" xfId="37208"/>
    <cellStyle name="Normal 3 3 2 2 2 5 6" xfId="15634"/>
    <cellStyle name="Normal 3 3 2 2 2 5 6 2" xfId="44370"/>
    <cellStyle name="Normal 3 3 2 2 2 5 7" xfId="30046"/>
    <cellStyle name="Normal 3 3 2 2 2 6" xfId="1511"/>
    <cellStyle name="Normal 3 3 2 2 2 6 2" xfId="3320"/>
    <cellStyle name="Normal 3 3 2 2 2 6 2 2" xfId="6979"/>
    <cellStyle name="Normal 3 3 2 2 2 6 2 2 2" xfId="14239"/>
    <cellStyle name="Normal 3 3 2 2 2 6 2 2 2 2" xfId="28617"/>
    <cellStyle name="Normal 3 3 2 2 2 6 2 2 2 2 2" xfId="57351"/>
    <cellStyle name="Normal 3 3 2 2 2 6 2 2 2 3" xfId="43027"/>
    <cellStyle name="Normal 3 3 2 2 2 6 2 2 3" xfId="21454"/>
    <cellStyle name="Normal 3 3 2 2 2 6 2 2 3 2" xfId="50189"/>
    <cellStyle name="Normal 3 3 2 2 2 6 2 2 4" xfId="35865"/>
    <cellStyle name="Normal 3 3 2 2 2 6 2 3" xfId="10652"/>
    <cellStyle name="Normal 3 3 2 2 2 6 2 3 2" xfId="25035"/>
    <cellStyle name="Normal 3 3 2 2 2 6 2 3 2 2" xfId="53770"/>
    <cellStyle name="Normal 3 3 2 2 2 6 2 3 3" xfId="39446"/>
    <cellStyle name="Normal 3 3 2 2 2 6 2 4" xfId="17872"/>
    <cellStyle name="Normal 3 3 2 2 2 6 2 4 2" xfId="46608"/>
    <cellStyle name="Normal 3 3 2 2 2 6 2 5" xfId="32284"/>
    <cellStyle name="Normal 3 3 2 2 2 6 3" xfId="5188"/>
    <cellStyle name="Normal 3 3 2 2 2 6 3 2" xfId="12449"/>
    <cellStyle name="Normal 3 3 2 2 2 6 3 2 2" xfId="26827"/>
    <cellStyle name="Normal 3 3 2 2 2 6 3 2 2 2" xfId="55561"/>
    <cellStyle name="Normal 3 3 2 2 2 6 3 2 3" xfId="41237"/>
    <cellStyle name="Normal 3 3 2 2 2 6 3 3" xfId="19664"/>
    <cellStyle name="Normal 3 3 2 2 2 6 3 3 2" xfId="48399"/>
    <cellStyle name="Normal 3 3 2 2 2 6 3 4" xfId="34075"/>
    <cellStyle name="Normal 3 3 2 2 2 6 4" xfId="8862"/>
    <cellStyle name="Normal 3 3 2 2 2 6 4 2" xfId="23245"/>
    <cellStyle name="Normal 3 3 2 2 2 6 4 2 2" xfId="51980"/>
    <cellStyle name="Normal 3 3 2 2 2 6 4 3" xfId="37656"/>
    <cellStyle name="Normal 3 3 2 2 2 6 5" xfId="16082"/>
    <cellStyle name="Normal 3 3 2 2 2 6 5 2" xfId="44818"/>
    <cellStyle name="Normal 3 3 2 2 2 6 6" xfId="30494"/>
    <cellStyle name="Normal 3 3 2 2 2 7" xfId="2424"/>
    <cellStyle name="Normal 3 3 2 2 2 7 2" xfId="6084"/>
    <cellStyle name="Normal 3 3 2 2 2 7 2 2" xfId="13344"/>
    <cellStyle name="Normal 3 3 2 2 2 7 2 2 2" xfId="27722"/>
    <cellStyle name="Normal 3 3 2 2 2 7 2 2 2 2" xfId="56456"/>
    <cellStyle name="Normal 3 3 2 2 2 7 2 2 3" xfId="42132"/>
    <cellStyle name="Normal 3 3 2 2 2 7 2 3" xfId="20559"/>
    <cellStyle name="Normal 3 3 2 2 2 7 2 3 2" xfId="49294"/>
    <cellStyle name="Normal 3 3 2 2 2 7 2 4" xfId="34970"/>
    <cellStyle name="Normal 3 3 2 2 2 7 3" xfId="9757"/>
    <cellStyle name="Normal 3 3 2 2 2 7 3 2" xfId="24140"/>
    <cellStyle name="Normal 3 3 2 2 2 7 3 2 2" xfId="52875"/>
    <cellStyle name="Normal 3 3 2 2 2 7 3 3" xfId="38551"/>
    <cellStyle name="Normal 3 3 2 2 2 7 4" xfId="16977"/>
    <cellStyle name="Normal 3 3 2 2 2 7 4 2" xfId="45713"/>
    <cellStyle name="Normal 3 3 2 2 2 7 5" xfId="31389"/>
    <cellStyle name="Normal 3 3 2 2 2 8" xfId="4281"/>
    <cellStyle name="Normal 3 3 2 2 2 8 2" xfId="11553"/>
    <cellStyle name="Normal 3 3 2 2 2 8 2 2" xfId="25932"/>
    <cellStyle name="Normal 3 3 2 2 2 8 2 2 2" xfId="54666"/>
    <cellStyle name="Normal 3 3 2 2 2 8 2 3" xfId="40342"/>
    <cellStyle name="Normal 3 3 2 2 2 8 3" xfId="18769"/>
    <cellStyle name="Normal 3 3 2 2 2 8 3 2" xfId="47504"/>
    <cellStyle name="Normal 3 3 2 2 2 8 4" xfId="33180"/>
    <cellStyle name="Normal 3 3 2 2 2 9" xfId="7949"/>
    <cellStyle name="Normal 3 3 2 2 2 9 2" xfId="22350"/>
    <cellStyle name="Normal 3 3 2 2 2 9 2 2" xfId="51085"/>
    <cellStyle name="Normal 3 3 2 2 2 9 3" xfId="36761"/>
    <cellStyle name="Normal 3 3 2 2 3" xfId="437"/>
    <cellStyle name="Normal 3 3 2 2 3 10" xfId="29627"/>
    <cellStyle name="Normal 3 3 2 2 3 2" xfId="637"/>
    <cellStyle name="Normal 3 3 2 2 3 2 2" xfId="909"/>
    <cellStyle name="Normal 3 3 2 2 3 2 2 2" xfId="1356"/>
    <cellStyle name="Normal 3 3 2 2 3 2 2 2 2" xfId="2339"/>
    <cellStyle name="Normal 3 3 2 2 3 2 2 2 2 2" xfId="4131"/>
    <cellStyle name="Normal 3 3 2 2 3 2 2 2 2 2 2" xfId="7790"/>
    <cellStyle name="Normal 3 3 2 2 3 2 2 2 2 2 2 2" xfId="15050"/>
    <cellStyle name="Normal 3 3 2 2 3 2 2 2 2 2 2 2 2" xfId="29428"/>
    <cellStyle name="Normal 3 3 2 2 3 2 2 2 2 2 2 2 2 2" xfId="58162"/>
    <cellStyle name="Normal 3 3 2 2 3 2 2 2 2 2 2 2 3" xfId="43838"/>
    <cellStyle name="Normal 3 3 2 2 3 2 2 2 2 2 2 3" xfId="22265"/>
    <cellStyle name="Normal 3 3 2 2 3 2 2 2 2 2 2 3 2" xfId="51000"/>
    <cellStyle name="Normal 3 3 2 2 3 2 2 2 2 2 2 4" xfId="36676"/>
    <cellStyle name="Normal 3 3 2 2 3 2 2 2 2 2 3" xfId="11463"/>
    <cellStyle name="Normal 3 3 2 2 3 2 2 2 2 2 3 2" xfId="25846"/>
    <cellStyle name="Normal 3 3 2 2 3 2 2 2 2 2 3 2 2" xfId="54581"/>
    <cellStyle name="Normal 3 3 2 2 3 2 2 2 2 2 3 3" xfId="40257"/>
    <cellStyle name="Normal 3 3 2 2 3 2 2 2 2 2 4" xfId="18683"/>
    <cellStyle name="Normal 3 3 2 2 3 2 2 2 2 2 4 2" xfId="47419"/>
    <cellStyle name="Normal 3 3 2 2 3 2 2 2 2 2 5" xfId="33095"/>
    <cellStyle name="Normal 3 3 2 2 3 2 2 2 2 3" xfId="6000"/>
    <cellStyle name="Normal 3 3 2 2 3 2 2 2 2 3 2" xfId="13260"/>
    <cellStyle name="Normal 3 3 2 2 3 2 2 2 2 3 2 2" xfId="27638"/>
    <cellStyle name="Normal 3 3 2 2 3 2 2 2 2 3 2 2 2" xfId="56372"/>
    <cellStyle name="Normal 3 3 2 2 3 2 2 2 2 3 2 3" xfId="42048"/>
    <cellStyle name="Normal 3 3 2 2 3 2 2 2 2 3 3" xfId="20475"/>
    <cellStyle name="Normal 3 3 2 2 3 2 2 2 2 3 3 2" xfId="49210"/>
    <cellStyle name="Normal 3 3 2 2 3 2 2 2 2 3 4" xfId="34886"/>
    <cellStyle name="Normal 3 3 2 2 3 2 2 2 2 4" xfId="9673"/>
    <cellStyle name="Normal 3 3 2 2 3 2 2 2 2 4 2" xfId="24056"/>
    <cellStyle name="Normal 3 3 2 2 3 2 2 2 2 4 2 2" xfId="52791"/>
    <cellStyle name="Normal 3 3 2 2 3 2 2 2 2 4 3" xfId="38467"/>
    <cellStyle name="Normal 3 3 2 2 3 2 2 2 2 5" xfId="16893"/>
    <cellStyle name="Normal 3 3 2 2 3 2 2 2 2 5 2" xfId="45629"/>
    <cellStyle name="Normal 3 3 2 2 3 2 2 2 2 6" xfId="31305"/>
    <cellStyle name="Normal 3 3 2 2 3 2 2 2 3" xfId="3235"/>
    <cellStyle name="Normal 3 3 2 2 3 2 2 2 3 2" xfId="6895"/>
    <cellStyle name="Normal 3 3 2 2 3 2 2 2 3 2 2" xfId="14155"/>
    <cellStyle name="Normal 3 3 2 2 3 2 2 2 3 2 2 2" xfId="28533"/>
    <cellStyle name="Normal 3 3 2 2 3 2 2 2 3 2 2 2 2" xfId="57267"/>
    <cellStyle name="Normal 3 3 2 2 3 2 2 2 3 2 2 3" xfId="42943"/>
    <cellStyle name="Normal 3 3 2 2 3 2 2 2 3 2 3" xfId="21370"/>
    <cellStyle name="Normal 3 3 2 2 3 2 2 2 3 2 3 2" xfId="50105"/>
    <cellStyle name="Normal 3 3 2 2 3 2 2 2 3 2 4" xfId="35781"/>
    <cellStyle name="Normal 3 3 2 2 3 2 2 2 3 3" xfId="10568"/>
    <cellStyle name="Normal 3 3 2 2 3 2 2 2 3 3 2" xfId="24951"/>
    <cellStyle name="Normal 3 3 2 2 3 2 2 2 3 3 2 2" xfId="53686"/>
    <cellStyle name="Normal 3 3 2 2 3 2 2 2 3 3 3" xfId="39362"/>
    <cellStyle name="Normal 3 3 2 2 3 2 2 2 3 4" xfId="17788"/>
    <cellStyle name="Normal 3 3 2 2 3 2 2 2 3 4 2" xfId="46524"/>
    <cellStyle name="Normal 3 3 2 2 3 2 2 2 3 5" xfId="32200"/>
    <cellStyle name="Normal 3 3 2 2 3 2 2 2 4" xfId="5100"/>
    <cellStyle name="Normal 3 3 2 2 3 2 2 2 4 2" xfId="12365"/>
    <cellStyle name="Normal 3 3 2 2 3 2 2 2 4 2 2" xfId="26743"/>
    <cellStyle name="Normal 3 3 2 2 3 2 2 2 4 2 2 2" xfId="55477"/>
    <cellStyle name="Normal 3 3 2 2 3 2 2 2 4 2 3" xfId="41153"/>
    <cellStyle name="Normal 3 3 2 2 3 2 2 2 4 3" xfId="19580"/>
    <cellStyle name="Normal 3 3 2 2 3 2 2 2 4 3 2" xfId="48315"/>
    <cellStyle name="Normal 3 3 2 2 3 2 2 2 4 4" xfId="33991"/>
    <cellStyle name="Normal 3 3 2 2 3 2 2 2 5" xfId="8772"/>
    <cellStyle name="Normal 3 3 2 2 3 2 2 2 5 2" xfId="23161"/>
    <cellStyle name="Normal 3 3 2 2 3 2 2 2 5 2 2" xfId="51896"/>
    <cellStyle name="Normal 3 3 2 2 3 2 2 2 5 3" xfId="37572"/>
    <cellStyle name="Normal 3 3 2 2 3 2 2 2 6" xfId="15998"/>
    <cellStyle name="Normal 3 3 2 2 3 2 2 2 6 2" xfId="44734"/>
    <cellStyle name="Normal 3 3 2 2 3 2 2 2 7" xfId="30410"/>
    <cellStyle name="Normal 3 3 2 2 3 2 2 3" xfId="1892"/>
    <cellStyle name="Normal 3 3 2 2 3 2 2 3 2" xfId="3684"/>
    <cellStyle name="Normal 3 3 2 2 3 2 2 3 2 2" xfId="7343"/>
    <cellStyle name="Normal 3 3 2 2 3 2 2 3 2 2 2" xfId="14603"/>
    <cellStyle name="Normal 3 3 2 2 3 2 2 3 2 2 2 2" xfId="28981"/>
    <cellStyle name="Normal 3 3 2 2 3 2 2 3 2 2 2 2 2" xfId="57715"/>
    <cellStyle name="Normal 3 3 2 2 3 2 2 3 2 2 2 3" xfId="43391"/>
    <cellStyle name="Normal 3 3 2 2 3 2 2 3 2 2 3" xfId="21818"/>
    <cellStyle name="Normal 3 3 2 2 3 2 2 3 2 2 3 2" xfId="50553"/>
    <cellStyle name="Normal 3 3 2 2 3 2 2 3 2 2 4" xfId="36229"/>
    <cellStyle name="Normal 3 3 2 2 3 2 2 3 2 3" xfId="11016"/>
    <cellStyle name="Normal 3 3 2 2 3 2 2 3 2 3 2" xfId="25399"/>
    <cellStyle name="Normal 3 3 2 2 3 2 2 3 2 3 2 2" xfId="54134"/>
    <cellStyle name="Normal 3 3 2 2 3 2 2 3 2 3 3" xfId="39810"/>
    <cellStyle name="Normal 3 3 2 2 3 2 2 3 2 4" xfId="18236"/>
    <cellStyle name="Normal 3 3 2 2 3 2 2 3 2 4 2" xfId="46972"/>
    <cellStyle name="Normal 3 3 2 2 3 2 2 3 2 5" xfId="32648"/>
    <cellStyle name="Normal 3 3 2 2 3 2 2 3 3" xfId="5553"/>
    <cellStyle name="Normal 3 3 2 2 3 2 2 3 3 2" xfId="12813"/>
    <cellStyle name="Normal 3 3 2 2 3 2 2 3 3 2 2" xfId="27191"/>
    <cellStyle name="Normal 3 3 2 2 3 2 2 3 3 2 2 2" xfId="55925"/>
    <cellStyle name="Normal 3 3 2 2 3 2 2 3 3 2 3" xfId="41601"/>
    <cellStyle name="Normal 3 3 2 2 3 2 2 3 3 3" xfId="20028"/>
    <cellStyle name="Normal 3 3 2 2 3 2 2 3 3 3 2" xfId="48763"/>
    <cellStyle name="Normal 3 3 2 2 3 2 2 3 3 4" xfId="34439"/>
    <cellStyle name="Normal 3 3 2 2 3 2 2 3 4" xfId="9226"/>
    <cellStyle name="Normal 3 3 2 2 3 2 2 3 4 2" xfId="23609"/>
    <cellStyle name="Normal 3 3 2 2 3 2 2 3 4 2 2" xfId="52344"/>
    <cellStyle name="Normal 3 3 2 2 3 2 2 3 4 3" xfId="38020"/>
    <cellStyle name="Normal 3 3 2 2 3 2 2 3 5" xfId="16446"/>
    <cellStyle name="Normal 3 3 2 2 3 2 2 3 5 2" xfId="45182"/>
    <cellStyle name="Normal 3 3 2 2 3 2 2 3 6" xfId="30858"/>
    <cellStyle name="Normal 3 3 2 2 3 2 2 4" xfId="2788"/>
    <cellStyle name="Normal 3 3 2 2 3 2 2 4 2" xfId="6448"/>
    <cellStyle name="Normal 3 3 2 2 3 2 2 4 2 2" xfId="13708"/>
    <cellStyle name="Normal 3 3 2 2 3 2 2 4 2 2 2" xfId="28086"/>
    <cellStyle name="Normal 3 3 2 2 3 2 2 4 2 2 2 2" xfId="56820"/>
    <cellStyle name="Normal 3 3 2 2 3 2 2 4 2 2 3" xfId="42496"/>
    <cellStyle name="Normal 3 3 2 2 3 2 2 4 2 3" xfId="20923"/>
    <cellStyle name="Normal 3 3 2 2 3 2 2 4 2 3 2" xfId="49658"/>
    <cellStyle name="Normal 3 3 2 2 3 2 2 4 2 4" xfId="35334"/>
    <cellStyle name="Normal 3 3 2 2 3 2 2 4 3" xfId="10121"/>
    <cellStyle name="Normal 3 3 2 2 3 2 2 4 3 2" xfId="24504"/>
    <cellStyle name="Normal 3 3 2 2 3 2 2 4 3 2 2" xfId="53239"/>
    <cellStyle name="Normal 3 3 2 2 3 2 2 4 3 3" xfId="38915"/>
    <cellStyle name="Normal 3 3 2 2 3 2 2 4 4" xfId="17341"/>
    <cellStyle name="Normal 3 3 2 2 3 2 2 4 4 2" xfId="46077"/>
    <cellStyle name="Normal 3 3 2 2 3 2 2 4 5" xfId="31753"/>
    <cellStyle name="Normal 3 3 2 2 3 2 2 5" xfId="4653"/>
    <cellStyle name="Normal 3 3 2 2 3 2 2 5 2" xfId="11918"/>
    <cellStyle name="Normal 3 3 2 2 3 2 2 5 2 2" xfId="26296"/>
    <cellStyle name="Normal 3 3 2 2 3 2 2 5 2 2 2" xfId="55030"/>
    <cellStyle name="Normal 3 3 2 2 3 2 2 5 2 3" xfId="40706"/>
    <cellStyle name="Normal 3 3 2 2 3 2 2 5 3" xfId="19133"/>
    <cellStyle name="Normal 3 3 2 2 3 2 2 5 3 2" xfId="47868"/>
    <cellStyle name="Normal 3 3 2 2 3 2 2 5 4" xfId="33544"/>
    <cellStyle name="Normal 3 3 2 2 3 2 2 6" xfId="8325"/>
    <cellStyle name="Normal 3 3 2 2 3 2 2 6 2" xfId="22714"/>
    <cellStyle name="Normal 3 3 2 2 3 2 2 6 2 2" xfId="51449"/>
    <cellStyle name="Normal 3 3 2 2 3 2 2 6 3" xfId="37125"/>
    <cellStyle name="Normal 3 3 2 2 3 2 2 7" xfId="15551"/>
    <cellStyle name="Normal 3 3 2 2 3 2 2 7 2" xfId="44287"/>
    <cellStyle name="Normal 3 3 2 2 3 2 2 8" xfId="29963"/>
    <cellStyle name="Normal 3 3 2 2 3 2 3" xfId="1132"/>
    <cellStyle name="Normal 3 3 2 2 3 2 3 2" xfId="2115"/>
    <cellStyle name="Normal 3 3 2 2 3 2 3 2 2" xfId="3907"/>
    <cellStyle name="Normal 3 3 2 2 3 2 3 2 2 2" xfId="7566"/>
    <cellStyle name="Normal 3 3 2 2 3 2 3 2 2 2 2" xfId="14826"/>
    <cellStyle name="Normal 3 3 2 2 3 2 3 2 2 2 2 2" xfId="29204"/>
    <cellStyle name="Normal 3 3 2 2 3 2 3 2 2 2 2 2 2" xfId="57938"/>
    <cellStyle name="Normal 3 3 2 2 3 2 3 2 2 2 2 3" xfId="43614"/>
    <cellStyle name="Normal 3 3 2 2 3 2 3 2 2 2 3" xfId="22041"/>
    <cellStyle name="Normal 3 3 2 2 3 2 3 2 2 2 3 2" xfId="50776"/>
    <cellStyle name="Normal 3 3 2 2 3 2 3 2 2 2 4" xfId="36452"/>
    <cellStyle name="Normal 3 3 2 2 3 2 3 2 2 3" xfId="11239"/>
    <cellStyle name="Normal 3 3 2 2 3 2 3 2 2 3 2" xfId="25622"/>
    <cellStyle name="Normal 3 3 2 2 3 2 3 2 2 3 2 2" xfId="54357"/>
    <cellStyle name="Normal 3 3 2 2 3 2 3 2 2 3 3" xfId="40033"/>
    <cellStyle name="Normal 3 3 2 2 3 2 3 2 2 4" xfId="18459"/>
    <cellStyle name="Normal 3 3 2 2 3 2 3 2 2 4 2" xfId="47195"/>
    <cellStyle name="Normal 3 3 2 2 3 2 3 2 2 5" xfId="32871"/>
    <cellStyle name="Normal 3 3 2 2 3 2 3 2 3" xfId="5776"/>
    <cellStyle name="Normal 3 3 2 2 3 2 3 2 3 2" xfId="13036"/>
    <cellStyle name="Normal 3 3 2 2 3 2 3 2 3 2 2" xfId="27414"/>
    <cellStyle name="Normal 3 3 2 2 3 2 3 2 3 2 2 2" xfId="56148"/>
    <cellStyle name="Normal 3 3 2 2 3 2 3 2 3 2 3" xfId="41824"/>
    <cellStyle name="Normal 3 3 2 2 3 2 3 2 3 3" xfId="20251"/>
    <cellStyle name="Normal 3 3 2 2 3 2 3 2 3 3 2" xfId="48986"/>
    <cellStyle name="Normal 3 3 2 2 3 2 3 2 3 4" xfId="34662"/>
    <cellStyle name="Normal 3 3 2 2 3 2 3 2 4" xfId="9449"/>
    <cellStyle name="Normal 3 3 2 2 3 2 3 2 4 2" xfId="23832"/>
    <cellStyle name="Normal 3 3 2 2 3 2 3 2 4 2 2" xfId="52567"/>
    <cellStyle name="Normal 3 3 2 2 3 2 3 2 4 3" xfId="38243"/>
    <cellStyle name="Normal 3 3 2 2 3 2 3 2 5" xfId="16669"/>
    <cellStyle name="Normal 3 3 2 2 3 2 3 2 5 2" xfId="45405"/>
    <cellStyle name="Normal 3 3 2 2 3 2 3 2 6" xfId="31081"/>
    <cellStyle name="Normal 3 3 2 2 3 2 3 3" xfId="3011"/>
    <cellStyle name="Normal 3 3 2 2 3 2 3 3 2" xfId="6671"/>
    <cellStyle name="Normal 3 3 2 2 3 2 3 3 2 2" xfId="13931"/>
    <cellStyle name="Normal 3 3 2 2 3 2 3 3 2 2 2" xfId="28309"/>
    <cellStyle name="Normal 3 3 2 2 3 2 3 3 2 2 2 2" xfId="57043"/>
    <cellStyle name="Normal 3 3 2 2 3 2 3 3 2 2 3" xfId="42719"/>
    <cellStyle name="Normal 3 3 2 2 3 2 3 3 2 3" xfId="21146"/>
    <cellStyle name="Normal 3 3 2 2 3 2 3 3 2 3 2" xfId="49881"/>
    <cellStyle name="Normal 3 3 2 2 3 2 3 3 2 4" xfId="35557"/>
    <cellStyle name="Normal 3 3 2 2 3 2 3 3 3" xfId="10344"/>
    <cellStyle name="Normal 3 3 2 2 3 2 3 3 3 2" xfId="24727"/>
    <cellStyle name="Normal 3 3 2 2 3 2 3 3 3 2 2" xfId="53462"/>
    <cellStyle name="Normal 3 3 2 2 3 2 3 3 3 3" xfId="39138"/>
    <cellStyle name="Normal 3 3 2 2 3 2 3 3 4" xfId="17564"/>
    <cellStyle name="Normal 3 3 2 2 3 2 3 3 4 2" xfId="46300"/>
    <cellStyle name="Normal 3 3 2 2 3 2 3 3 5" xfId="31976"/>
    <cellStyle name="Normal 3 3 2 2 3 2 3 4" xfId="4876"/>
    <cellStyle name="Normal 3 3 2 2 3 2 3 4 2" xfId="12141"/>
    <cellStyle name="Normal 3 3 2 2 3 2 3 4 2 2" xfId="26519"/>
    <cellStyle name="Normal 3 3 2 2 3 2 3 4 2 2 2" xfId="55253"/>
    <cellStyle name="Normal 3 3 2 2 3 2 3 4 2 3" xfId="40929"/>
    <cellStyle name="Normal 3 3 2 2 3 2 3 4 3" xfId="19356"/>
    <cellStyle name="Normal 3 3 2 2 3 2 3 4 3 2" xfId="48091"/>
    <cellStyle name="Normal 3 3 2 2 3 2 3 4 4" xfId="33767"/>
    <cellStyle name="Normal 3 3 2 2 3 2 3 5" xfId="8548"/>
    <cellStyle name="Normal 3 3 2 2 3 2 3 5 2" xfId="22937"/>
    <cellStyle name="Normal 3 3 2 2 3 2 3 5 2 2" xfId="51672"/>
    <cellStyle name="Normal 3 3 2 2 3 2 3 5 3" xfId="37348"/>
    <cellStyle name="Normal 3 3 2 2 3 2 3 6" xfId="15774"/>
    <cellStyle name="Normal 3 3 2 2 3 2 3 6 2" xfId="44510"/>
    <cellStyle name="Normal 3 3 2 2 3 2 3 7" xfId="30186"/>
    <cellStyle name="Normal 3 3 2 2 3 2 4" xfId="1664"/>
    <cellStyle name="Normal 3 3 2 2 3 2 4 2" xfId="3460"/>
    <cellStyle name="Normal 3 3 2 2 3 2 4 2 2" xfId="7119"/>
    <cellStyle name="Normal 3 3 2 2 3 2 4 2 2 2" xfId="14379"/>
    <cellStyle name="Normal 3 3 2 2 3 2 4 2 2 2 2" xfId="28757"/>
    <cellStyle name="Normal 3 3 2 2 3 2 4 2 2 2 2 2" xfId="57491"/>
    <cellStyle name="Normal 3 3 2 2 3 2 4 2 2 2 3" xfId="43167"/>
    <cellStyle name="Normal 3 3 2 2 3 2 4 2 2 3" xfId="21594"/>
    <cellStyle name="Normal 3 3 2 2 3 2 4 2 2 3 2" xfId="50329"/>
    <cellStyle name="Normal 3 3 2 2 3 2 4 2 2 4" xfId="36005"/>
    <cellStyle name="Normal 3 3 2 2 3 2 4 2 3" xfId="10792"/>
    <cellStyle name="Normal 3 3 2 2 3 2 4 2 3 2" xfId="25175"/>
    <cellStyle name="Normal 3 3 2 2 3 2 4 2 3 2 2" xfId="53910"/>
    <cellStyle name="Normal 3 3 2 2 3 2 4 2 3 3" xfId="39586"/>
    <cellStyle name="Normal 3 3 2 2 3 2 4 2 4" xfId="18012"/>
    <cellStyle name="Normal 3 3 2 2 3 2 4 2 4 2" xfId="46748"/>
    <cellStyle name="Normal 3 3 2 2 3 2 4 2 5" xfId="32424"/>
    <cellStyle name="Normal 3 3 2 2 3 2 4 3" xfId="5329"/>
    <cellStyle name="Normal 3 3 2 2 3 2 4 3 2" xfId="12589"/>
    <cellStyle name="Normal 3 3 2 2 3 2 4 3 2 2" xfId="26967"/>
    <cellStyle name="Normal 3 3 2 2 3 2 4 3 2 2 2" xfId="55701"/>
    <cellStyle name="Normal 3 3 2 2 3 2 4 3 2 3" xfId="41377"/>
    <cellStyle name="Normal 3 3 2 2 3 2 4 3 3" xfId="19804"/>
    <cellStyle name="Normal 3 3 2 2 3 2 4 3 3 2" xfId="48539"/>
    <cellStyle name="Normal 3 3 2 2 3 2 4 3 4" xfId="34215"/>
    <cellStyle name="Normal 3 3 2 2 3 2 4 4" xfId="9002"/>
    <cellStyle name="Normal 3 3 2 2 3 2 4 4 2" xfId="23385"/>
    <cellStyle name="Normal 3 3 2 2 3 2 4 4 2 2" xfId="52120"/>
    <cellStyle name="Normal 3 3 2 2 3 2 4 4 3" xfId="37796"/>
    <cellStyle name="Normal 3 3 2 2 3 2 4 5" xfId="16222"/>
    <cellStyle name="Normal 3 3 2 2 3 2 4 5 2" xfId="44958"/>
    <cellStyle name="Normal 3 3 2 2 3 2 4 6" xfId="30634"/>
    <cellStyle name="Normal 3 3 2 2 3 2 5" xfId="2564"/>
    <cellStyle name="Normal 3 3 2 2 3 2 5 2" xfId="6224"/>
    <cellStyle name="Normal 3 3 2 2 3 2 5 2 2" xfId="13484"/>
    <cellStyle name="Normal 3 3 2 2 3 2 5 2 2 2" xfId="27862"/>
    <cellStyle name="Normal 3 3 2 2 3 2 5 2 2 2 2" xfId="56596"/>
    <cellStyle name="Normal 3 3 2 2 3 2 5 2 2 3" xfId="42272"/>
    <cellStyle name="Normal 3 3 2 2 3 2 5 2 3" xfId="20699"/>
    <cellStyle name="Normal 3 3 2 2 3 2 5 2 3 2" xfId="49434"/>
    <cellStyle name="Normal 3 3 2 2 3 2 5 2 4" xfId="35110"/>
    <cellStyle name="Normal 3 3 2 2 3 2 5 3" xfId="9897"/>
    <cellStyle name="Normal 3 3 2 2 3 2 5 3 2" xfId="24280"/>
    <cellStyle name="Normal 3 3 2 2 3 2 5 3 2 2" xfId="53015"/>
    <cellStyle name="Normal 3 3 2 2 3 2 5 3 3" xfId="38691"/>
    <cellStyle name="Normal 3 3 2 2 3 2 5 4" xfId="17117"/>
    <cellStyle name="Normal 3 3 2 2 3 2 5 4 2" xfId="45853"/>
    <cellStyle name="Normal 3 3 2 2 3 2 5 5" xfId="31529"/>
    <cellStyle name="Normal 3 3 2 2 3 2 6" xfId="4427"/>
    <cellStyle name="Normal 3 3 2 2 3 2 6 2" xfId="11694"/>
    <cellStyle name="Normal 3 3 2 2 3 2 6 2 2" xfId="26072"/>
    <cellStyle name="Normal 3 3 2 2 3 2 6 2 2 2" xfId="54806"/>
    <cellStyle name="Normal 3 3 2 2 3 2 6 2 3" xfId="40482"/>
    <cellStyle name="Normal 3 3 2 2 3 2 6 3" xfId="18909"/>
    <cellStyle name="Normal 3 3 2 2 3 2 6 3 2" xfId="47644"/>
    <cellStyle name="Normal 3 3 2 2 3 2 6 4" xfId="33320"/>
    <cellStyle name="Normal 3 3 2 2 3 2 7" xfId="8098"/>
    <cellStyle name="Normal 3 3 2 2 3 2 7 2" xfId="22490"/>
    <cellStyle name="Normal 3 3 2 2 3 2 7 2 2" xfId="51225"/>
    <cellStyle name="Normal 3 3 2 2 3 2 7 3" xfId="36901"/>
    <cellStyle name="Normal 3 3 2 2 3 2 8" xfId="15327"/>
    <cellStyle name="Normal 3 3 2 2 3 2 8 2" xfId="44063"/>
    <cellStyle name="Normal 3 3 2 2 3 2 9" xfId="29739"/>
    <cellStyle name="Normal 3 3 2 2 3 3" xfId="795"/>
    <cellStyle name="Normal 3 3 2 2 3 3 2" xfId="1244"/>
    <cellStyle name="Normal 3 3 2 2 3 3 2 2" xfId="2227"/>
    <cellStyle name="Normal 3 3 2 2 3 3 2 2 2" xfId="4019"/>
    <cellStyle name="Normal 3 3 2 2 3 3 2 2 2 2" xfId="7678"/>
    <cellStyle name="Normal 3 3 2 2 3 3 2 2 2 2 2" xfId="14938"/>
    <cellStyle name="Normal 3 3 2 2 3 3 2 2 2 2 2 2" xfId="29316"/>
    <cellStyle name="Normal 3 3 2 2 3 3 2 2 2 2 2 2 2" xfId="58050"/>
    <cellStyle name="Normal 3 3 2 2 3 3 2 2 2 2 2 3" xfId="43726"/>
    <cellStyle name="Normal 3 3 2 2 3 3 2 2 2 2 3" xfId="22153"/>
    <cellStyle name="Normal 3 3 2 2 3 3 2 2 2 2 3 2" xfId="50888"/>
    <cellStyle name="Normal 3 3 2 2 3 3 2 2 2 2 4" xfId="36564"/>
    <cellStyle name="Normal 3 3 2 2 3 3 2 2 2 3" xfId="11351"/>
    <cellStyle name="Normal 3 3 2 2 3 3 2 2 2 3 2" xfId="25734"/>
    <cellStyle name="Normal 3 3 2 2 3 3 2 2 2 3 2 2" xfId="54469"/>
    <cellStyle name="Normal 3 3 2 2 3 3 2 2 2 3 3" xfId="40145"/>
    <cellStyle name="Normal 3 3 2 2 3 3 2 2 2 4" xfId="18571"/>
    <cellStyle name="Normal 3 3 2 2 3 3 2 2 2 4 2" xfId="47307"/>
    <cellStyle name="Normal 3 3 2 2 3 3 2 2 2 5" xfId="32983"/>
    <cellStyle name="Normal 3 3 2 2 3 3 2 2 3" xfId="5888"/>
    <cellStyle name="Normal 3 3 2 2 3 3 2 2 3 2" xfId="13148"/>
    <cellStyle name="Normal 3 3 2 2 3 3 2 2 3 2 2" xfId="27526"/>
    <cellStyle name="Normal 3 3 2 2 3 3 2 2 3 2 2 2" xfId="56260"/>
    <cellStyle name="Normal 3 3 2 2 3 3 2 2 3 2 3" xfId="41936"/>
    <cellStyle name="Normal 3 3 2 2 3 3 2 2 3 3" xfId="20363"/>
    <cellStyle name="Normal 3 3 2 2 3 3 2 2 3 3 2" xfId="49098"/>
    <cellStyle name="Normal 3 3 2 2 3 3 2 2 3 4" xfId="34774"/>
    <cellStyle name="Normal 3 3 2 2 3 3 2 2 4" xfId="9561"/>
    <cellStyle name="Normal 3 3 2 2 3 3 2 2 4 2" xfId="23944"/>
    <cellStyle name="Normal 3 3 2 2 3 3 2 2 4 2 2" xfId="52679"/>
    <cellStyle name="Normal 3 3 2 2 3 3 2 2 4 3" xfId="38355"/>
    <cellStyle name="Normal 3 3 2 2 3 3 2 2 5" xfId="16781"/>
    <cellStyle name="Normal 3 3 2 2 3 3 2 2 5 2" xfId="45517"/>
    <cellStyle name="Normal 3 3 2 2 3 3 2 2 6" xfId="31193"/>
    <cellStyle name="Normal 3 3 2 2 3 3 2 3" xfId="3123"/>
    <cellStyle name="Normal 3 3 2 2 3 3 2 3 2" xfId="6783"/>
    <cellStyle name="Normal 3 3 2 2 3 3 2 3 2 2" xfId="14043"/>
    <cellStyle name="Normal 3 3 2 2 3 3 2 3 2 2 2" xfId="28421"/>
    <cellStyle name="Normal 3 3 2 2 3 3 2 3 2 2 2 2" xfId="57155"/>
    <cellStyle name="Normal 3 3 2 2 3 3 2 3 2 2 3" xfId="42831"/>
    <cellStyle name="Normal 3 3 2 2 3 3 2 3 2 3" xfId="21258"/>
    <cellStyle name="Normal 3 3 2 2 3 3 2 3 2 3 2" xfId="49993"/>
    <cellStyle name="Normal 3 3 2 2 3 3 2 3 2 4" xfId="35669"/>
    <cellStyle name="Normal 3 3 2 2 3 3 2 3 3" xfId="10456"/>
    <cellStyle name="Normal 3 3 2 2 3 3 2 3 3 2" xfId="24839"/>
    <cellStyle name="Normal 3 3 2 2 3 3 2 3 3 2 2" xfId="53574"/>
    <cellStyle name="Normal 3 3 2 2 3 3 2 3 3 3" xfId="39250"/>
    <cellStyle name="Normal 3 3 2 2 3 3 2 3 4" xfId="17676"/>
    <cellStyle name="Normal 3 3 2 2 3 3 2 3 4 2" xfId="46412"/>
    <cellStyle name="Normal 3 3 2 2 3 3 2 3 5" xfId="32088"/>
    <cellStyle name="Normal 3 3 2 2 3 3 2 4" xfId="4988"/>
    <cellStyle name="Normal 3 3 2 2 3 3 2 4 2" xfId="12253"/>
    <cellStyle name="Normal 3 3 2 2 3 3 2 4 2 2" xfId="26631"/>
    <cellStyle name="Normal 3 3 2 2 3 3 2 4 2 2 2" xfId="55365"/>
    <cellStyle name="Normal 3 3 2 2 3 3 2 4 2 3" xfId="41041"/>
    <cellStyle name="Normal 3 3 2 2 3 3 2 4 3" xfId="19468"/>
    <cellStyle name="Normal 3 3 2 2 3 3 2 4 3 2" xfId="48203"/>
    <cellStyle name="Normal 3 3 2 2 3 3 2 4 4" xfId="33879"/>
    <cellStyle name="Normal 3 3 2 2 3 3 2 5" xfId="8660"/>
    <cellStyle name="Normal 3 3 2 2 3 3 2 5 2" xfId="23049"/>
    <cellStyle name="Normal 3 3 2 2 3 3 2 5 2 2" xfId="51784"/>
    <cellStyle name="Normal 3 3 2 2 3 3 2 5 3" xfId="37460"/>
    <cellStyle name="Normal 3 3 2 2 3 3 2 6" xfId="15886"/>
    <cellStyle name="Normal 3 3 2 2 3 3 2 6 2" xfId="44622"/>
    <cellStyle name="Normal 3 3 2 2 3 3 2 7" xfId="30298"/>
    <cellStyle name="Normal 3 3 2 2 3 3 3" xfId="1780"/>
    <cellStyle name="Normal 3 3 2 2 3 3 3 2" xfId="3572"/>
    <cellStyle name="Normal 3 3 2 2 3 3 3 2 2" xfId="7231"/>
    <cellStyle name="Normal 3 3 2 2 3 3 3 2 2 2" xfId="14491"/>
    <cellStyle name="Normal 3 3 2 2 3 3 3 2 2 2 2" xfId="28869"/>
    <cellStyle name="Normal 3 3 2 2 3 3 3 2 2 2 2 2" xfId="57603"/>
    <cellStyle name="Normal 3 3 2 2 3 3 3 2 2 2 3" xfId="43279"/>
    <cellStyle name="Normal 3 3 2 2 3 3 3 2 2 3" xfId="21706"/>
    <cellStyle name="Normal 3 3 2 2 3 3 3 2 2 3 2" xfId="50441"/>
    <cellStyle name="Normal 3 3 2 2 3 3 3 2 2 4" xfId="36117"/>
    <cellStyle name="Normal 3 3 2 2 3 3 3 2 3" xfId="10904"/>
    <cellStyle name="Normal 3 3 2 2 3 3 3 2 3 2" xfId="25287"/>
    <cellStyle name="Normal 3 3 2 2 3 3 3 2 3 2 2" xfId="54022"/>
    <cellStyle name="Normal 3 3 2 2 3 3 3 2 3 3" xfId="39698"/>
    <cellStyle name="Normal 3 3 2 2 3 3 3 2 4" xfId="18124"/>
    <cellStyle name="Normal 3 3 2 2 3 3 3 2 4 2" xfId="46860"/>
    <cellStyle name="Normal 3 3 2 2 3 3 3 2 5" xfId="32536"/>
    <cellStyle name="Normal 3 3 2 2 3 3 3 3" xfId="5441"/>
    <cellStyle name="Normal 3 3 2 2 3 3 3 3 2" xfId="12701"/>
    <cellStyle name="Normal 3 3 2 2 3 3 3 3 2 2" xfId="27079"/>
    <cellStyle name="Normal 3 3 2 2 3 3 3 3 2 2 2" xfId="55813"/>
    <cellStyle name="Normal 3 3 2 2 3 3 3 3 2 3" xfId="41489"/>
    <cellStyle name="Normal 3 3 2 2 3 3 3 3 3" xfId="19916"/>
    <cellStyle name="Normal 3 3 2 2 3 3 3 3 3 2" xfId="48651"/>
    <cellStyle name="Normal 3 3 2 2 3 3 3 3 4" xfId="34327"/>
    <cellStyle name="Normal 3 3 2 2 3 3 3 4" xfId="9114"/>
    <cellStyle name="Normal 3 3 2 2 3 3 3 4 2" xfId="23497"/>
    <cellStyle name="Normal 3 3 2 2 3 3 3 4 2 2" xfId="52232"/>
    <cellStyle name="Normal 3 3 2 2 3 3 3 4 3" xfId="37908"/>
    <cellStyle name="Normal 3 3 2 2 3 3 3 5" xfId="16334"/>
    <cellStyle name="Normal 3 3 2 2 3 3 3 5 2" xfId="45070"/>
    <cellStyle name="Normal 3 3 2 2 3 3 3 6" xfId="30746"/>
    <cellStyle name="Normal 3 3 2 2 3 3 4" xfId="2676"/>
    <cellStyle name="Normal 3 3 2 2 3 3 4 2" xfId="6336"/>
    <cellStyle name="Normal 3 3 2 2 3 3 4 2 2" xfId="13596"/>
    <cellStyle name="Normal 3 3 2 2 3 3 4 2 2 2" xfId="27974"/>
    <cellStyle name="Normal 3 3 2 2 3 3 4 2 2 2 2" xfId="56708"/>
    <cellStyle name="Normal 3 3 2 2 3 3 4 2 2 3" xfId="42384"/>
    <cellStyle name="Normal 3 3 2 2 3 3 4 2 3" xfId="20811"/>
    <cellStyle name="Normal 3 3 2 2 3 3 4 2 3 2" xfId="49546"/>
    <cellStyle name="Normal 3 3 2 2 3 3 4 2 4" xfId="35222"/>
    <cellStyle name="Normal 3 3 2 2 3 3 4 3" xfId="10009"/>
    <cellStyle name="Normal 3 3 2 2 3 3 4 3 2" xfId="24392"/>
    <cellStyle name="Normal 3 3 2 2 3 3 4 3 2 2" xfId="53127"/>
    <cellStyle name="Normal 3 3 2 2 3 3 4 3 3" xfId="38803"/>
    <cellStyle name="Normal 3 3 2 2 3 3 4 4" xfId="17229"/>
    <cellStyle name="Normal 3 3 2 2 3 3 4 4 2" xfId="45965"/>
    <cellStyle name="Normal 3 3 2 2 3 3 4 5" xfId="31641"/>
    <cellStyle name="Normal 3 3 2 2 3 3 5" xfId="4540"/>
    <cellStyle name="Normal 3 3 2 2 3 3 5 2" xfId="11806"/>
    <cellStyle name="Normal 3 3 2 2 3 3 5 2 2" xfId="26184"/>
    <cellStyle name="Normal 3 3 2 2 3 3 5 2 2 2" xfId="54918"/>
    <cellStyle name="Normal 3 3 2 2 3 3 5 2 3" xfId="40594"/>
    <cellStyle name="Normal 3 3 2 2 3 3 5 3" xfId="19021"/>
    <cellStyle name="Normal 3 3 2 2 3 3 5 3 2" xfId="47756"/>
    <cellStyle name="Normal 3 3 2 2 3 3 5 4" xfId="33432"/>
    <cellStyle name="Normal 3 3 2 2 3 3 6" xfId="8213"/>
    <cellStyle name="Normal 3 3 2 2 3 3 6 2" xfId="22602"/>
    <cellStyle name="Normal 3 3 2 2 3 3 6 2 2" xfId="51337"/>
    <cellStyle name="Normal 3 3 2 2 3 3 6 3" xfId="37013"/>
    <cellStyle name="Normal 3 3 2 2 3 3 7" xfId="15439"/>
    <cellStyle name="Normal 3 3 2 2 3 3 7 2" xfId="44175"/>
    <cellStyle name="Normal 3 3 2 2 3 3 8" xfId="29851"/>
    <cellStyle name="Normal 3 3 2 2 3 4" xfId="1020"/>
    <cellStyle name="Normal 3 3 2 2 3 4 2" xfId="2003"/>
    <cellStyle name="Normal 3 3 2 2 3 4 2 2" xfId="3795"/>
    <cellStyle name="Normal 3 3 2 2 3 4 2 2 2" xfId="7454"/>
    <cellStyle name="Normal 3 3 2 2 3 4 2 2 2 2" xfId="14714"/>
    <cellStyle name="Normal 3 3 2 2 3 4 2 2 2 2 2" xfId="29092"/>
    <cellStyle name="Normal 3 3 2 2 3 4 2 2 2 2 2 2" xfId="57826"/>
    <cellStyle name="Normal 3 3 2 2 3 4 2 2 2 2 3" xfId="43502"/>
    <cellStyle name="Normal 3 3 2 2 3 4 2 2 2 3" xfId="21929"/>
    <cellStyle name="Normal 3 3 2 2 3 4 2 2 2 3 2" xfId="50664"/>
    <cellStyle name="Normal 3 3 2 2 3 4 2 2 2 4" xfId="36340"/>
    <cellStyle name="Normal 3 3 2 2 3 4 2 2 3" xfId="11127"/>
    <cellStyle name="Normal 3 3 2 2 3 4 2 2 3 2" xfId="25510"/>
    <cellStyle name="Normal 3 3 2 2 3 4 2 2 3 2 2" xfId="54245"/>
    <cellStyle name="Normal 3 3 2 2 3 4 2 2 3 3" xfId="39921"/>
    <cellStyle name="Normal 3 3 2 2 3 4 2 2 4" xfId="18347"/>
    <cellStyle name="Normal 3 3 2 2 3 4 2 2 4 2" xfId="47083"/>
    <cellStyle name="Normal 3 3 2 2 3 4 2 2 5" xfId="32759"/>
    <cellStyle name="Normal 3 3 2 2 3 4 2 3" xfId="5664"/>
    <cellStyle name="Normal 3 3 2 2 3 4 2 3 2" xfId="12924"/>
    <cellStyle name="Normal 3 3 2 2 3 4 2 3 2 2" xfId="27302"/>
    <cellStyle name="Normal 3 3 2 2 3 4 2 3 2 2 2" xfId="56036"/>
    <cellStyle name="Normal 3 3 2 2 3 4 2 3 2 3" xfId="41712"/>
    <cellStyle name="Normal 3 3 2 2 3 4 2 3 3" xfId="20139"/>
    <cellStyle name="Normal 3 3 2 2 3 4 2 3 3 2" xfId="48874"/>
    <cellStyle name="Normal 3 3 2 2 3 4 2 3 4" xfId="34550"/>
    <cellStyle name="Normal 3 3 2 2 3 4 2 4" xfId="9337"/>
    <cellStyle name="Normal 3 3 2 2 3 4 2 4 2" xfId="23720"/>
    <cellStyle name="Normal 3 3 2 2 3 4 2 4 2 2" xfId="52455"/>
    <cellStyle name="Normal 3 3 2 2 3 4 2 4 3" xfId="38131"/>
    <cellStyle name="Normal 3 3 2 2 3 4 2 5" xfId="16557"/>
    <cellStyle name="Normal 3 3 2 2 3 4 2 5 2" xfId="45293"/>
    <cellStyle name="Normal 3 3 2 2 3 4 2 6" xfId="30969"/>
    <cellStyle name="Normal 3 3 2 2 3 4 3" xfId="2899"/>
    <cellStyle name="Normal 3 3 2 2 3 4 3 2" xfId="6559"/>
    <cellStyle name="Normal 3 3 2 2 3 4 3 2 2" xfId="13819"/>
    <cellStyle name="Normal 3 3 2 2 3 4 3 2 2 2" xfId="28197"/>
    <cellStyle name="Normal 3 3 2 2 3 4 3 2 2 2 2" xfId="56931"/>
    <cellStyle name="Normal 3 3 2 2 3 4 3 2 2 3" xfId="42607"/>
    <cellStyle name="Normal 3 3 2 2 3 4 3 2 3" xfId="21034"/>
    <cellStyle name="Normal 3 3 2 2 3 4 3 2 3 2" xfId="49769"/>
    <cellStyle name="Normal 3 3 2 2 3 4 3 2 4" xfId="35445"/>
    <cellStyle name="Normal 3 3 2 2 3 4 3 3" xfId="10232"/>
    <cellStyle name="Normal 3 3 2 2 3 4 3 3 2" xfId="24615"/>
    <cellStyle name="Normal 3 3 2 2 3 4 3 3 2 2" xfId="53350"/>
    <cellStyle name="Normal 3 3 2 2 3 4 3 3 3" xfId="39026"/>
    <cellStyle name="Normal 3 3 2 2 3 4 3 4" xfId="17452"/>
    <cellStyle name="Normal 3 3 2 2 3 4 3 4 2" xfId="46188"/>
    <cellStyle name="Normal 3 3 2 2 3 4 3 5" xfId="31864"/>
    <cellStyle name="Normal 3 3 2 2 3 4 4" xfId="4764"/>
    <cellStyle name="Normal 3 3 2 2 3 4 4 2" xfId="12029"/>
    <cellStyle name="Normal 3 3 2 2 3 4 4 2 2" xfId="26407"/>
    <cellStyle name="Normal 3 3 2 2 3 4 4 2 2 2" xfId="55141"/>
    <cellStyle name="Normal 3 3 2 2 3 4 4 2 3" xfId="40817"/>
    <cellStyle name="Normal 3 3 2 2 3 4 4 3" xfId="19244"/>
    <cellStyle name="Normal 3 3 2 2 3 4 4 3 2" xfId="47979"/>
    <cellStyle name="Normal 3 3 2 2 3 4 4 4" xfId="33655"/>
    <cellStyle name="Normal 3 3 2 2 3 4 5" xfId="8436"/>
    <cellStyle name="Normal 3 3 2 2 3 4 5 2" xfId="22825"/>
    <cellStyle name="Normal 3 3 2 2 3 4 5 2 2" xfId="51560"/>
    <cellStyle name="Normal 3 3 2 2 3 4 5 3" xfId="37236"/>
    <cellStyle name="Normal 3 3 2 2 3 4 6" xfId="15662"/>
    <cellStyle name="Normal 3 3 2 2 3 4 6 2" xfId="44398"/>
    <cellStyle name="Normal 3 3 2 2 3 4 7" xfId="30074"/>
    <cellStyle name="Normal 3 3 2 2 3 5" xfId="1544"/>
    <cellStyle name="Normal 3 3 2 2 3 5 2" xfId="3348"/>
    <cellStyle name="Normal 3 3 2 2 3 5 2 2" xfId="7007"/>
    <cellStyle name="Normal 3 3 2 2 3 5 2 2 2" xfId="14267"/>
    <cellStyle name="Normal 3 3 2 2 3 5 2 2 2 2" xfId="28645"/>
    <cellStyle name="Normal 3 3 2 2 3 5 2 2 2 2 2" xfId="57379"/>
    <cellStyle name="Normal 3 3 2 2 3 5 2 2 2 3" xfId="43055"/>
    <cellStyle name="Normal 3 3 2 2 3 5 2 2 3" xfId="21482"/>
    <cellStyle name="Normal 3 3 2 2 3 5 2 2 3 2" xfId="50217"/>
    <cellStyle name="Normal 3 3 2 2 3 5 2 2 4" xfId="35893"/>
    <cellStyle name="Normal 3 3 2 2 3 5 2 3" xfId="10680"/>
    <cellStyle name="Normal 3 3 2 2 3 5 2 3 2" xfId="25063"/>
    <cellStyle name="Normal 3 3 2 2 3 5 2 3 2 2" xfId="53798"/>
    <cellStyle name="Normal 3 3 2 2 3 5 2 3 3" xfId="39474"/>
    <cellStyle name="Normal 3 3 2 2 3 5 2 4" xfId="17900"/>
    <cellStyle name="Normal 3 3 2 2 3 5 2 4 2" xfId="46636"/>
    <cellStyle name="Normal 3 3 2 2 3 5 2 5" xfId="32312"/>
    <cellStyle name="Normal 3 3 2 2 3 5 3" xfId="5217"/>
    <cellStyle name="Normal 3 3 2 2 3 5 3 2" xfId="12477"/>
    <cellStyle name="Normal 3 3 2 2 3 5 3 2 2" xfId="26855"/>
    <cellStyle name="Normal 3 3 2 2 3 5 3 2 2 2" xfId="55589"/>
    <cellStyle name="Normal 3 3 2 2 3 5 3 2 3" xfId="41265"/>
    <cellStyle name="Normal 3 3 2 2 3 5 3 3" xfId="19692"/>
    <cellStyle name="Normal 3 3 2 2 3 5 3 3 2" xfId="48427"/>
    <cellStyle name="Normal 3 3 2 2 3 5 3 4" xfId="34103"/>
    <cellStyle name="Normal 3 3 2 2 3 5 4" xfId="8890"/>
    <cellStyle name="Normal 3 3 2 2 3 5 4 2" xfId="23273"/>
    <cellStyle name="Normal 3 3 2 2 3 5 4 2 2" xfId="52008"/>
    <cellStyle name="Normal 3 3 2 2 3 5 4 3" xfId="37684"/>
    <cellStyle name="Normal 3 3 2 2 3 5 5" xfId="16110"/>
    <cellStyle name="Normal 3 3 2 2 3 5 5 2" xfId="44846"/>
    <cellStyle name="Normal 3 3 2 2 3 5 6" xfId="30522"/>
    <cellStyle name="Normal 3 3 2 2 3 6" xfId="2452"/>
    <cellStyle name="Normal 3 3 2 2 3 6 2" xfId="6112"/>
    <cellStyle name="Normal 3 3 2 2 3 6 2 2" xfId="13372"/>
    <cellStyle name="Normal 3 3 2 2 3 6 2 2 2" xfId="27750"/>
    <cellStyle name="Normal 3 3 2 2 3 6 2 2 2 2" xfId="56484"/>
    <cellStyle name="Normal 3 3 2 2 3 6 2 2 3" xfId="42160"/>
    <cellStyle name="Normal 3 3 2 2 3 6 2 3" xfId="20587"/>
    <cellStyle name="Normal 3 3 2 2 3 6 2 3 2" xfId="49322"/>
    <cellStyle name="Normal 3 3 2 2 3 6 2 4" xfId="34998"/>
    <cellStyle name="Normal 3 3 2 2 3 6 3" xfId="9785"/>
    <cellStyle name="Normal 3 3 2 2 3 6 3 2" xfId="24168"/>
    <cellStyle name="Normal 3 3 2 2 3 6 3 2 2" xfId="52903"/>
    <cellStyle name="Normal 3 3 2 2 3 6 3 3" xfId="38579"/>
    <cellStyle name="Normal 3 3 2 2 3 6 4" xfId="17005"/>
    <cellStyle name="Normal 3 3 2 2 3 6 4 2" xfId="45741"/>
    <cellStyle name="Normal 3 3 2 2 3 6 5" xfId="31417"/>
    <cellStyle name="Normal 3 3 2 2 3 7" xfId="4311"/>
    <cellStyle name="Normal 3 3 2 2 3 7 2" xfId="11581"/>
    <cellStyle name="Normal 3 3 2 2 3 7 2 2" xfId="25960"/>
    <cellStyle name="Normal 3 3 2 2 3 7 2 2 2" xfId="54694"/>
    <cellStyle name="Normal 3 3 2 2 3 7 2 3" xfId="40370"/>
    <cellStyle name="Normal 3 3 2 2 3 7 3" xfId="18797"/>
    <cellStyle name="Normal 3 3 2 2 3 7 3 2" xfId="47532"/>
    <cellStyle name="Normal 3 3 2 2 3 7 4" xfId="33208"/>
    <cellStyle name="Normal 3 3 2 2 3 8" xfId="7980"/>
    <cellStyle name="Normal 3 3 2 2 3 8 2" xfId="22378"/>
    <cellStyle name="Normal 3 3 2 2 3 8 2 2" xfId="51113"/>
    <cellStyle name="Normal 3 3 2 2 3 8 3" xfId="36789"/>
    <cellStyle name="Normal 3 3 2 2 3 9" xfId="15215"/>
    <cellStyle name="Normal 3 3 2 2 3 9 2" xfId="43951"/>
    <cellStyle name="Normal 3 3 2 2 4" xfId="570"/>
    <cellStyle name="Normal 3 3 2 2 4 2" xfId="853"/>
    <cellStyle name="Normal 3 3 2 2 4 2 2" xfId="1300"/>
    <cellStyle name="Normal 3 3 2 2 4 2 2 2" xfId="2283"/>
    <cellStyle name="Normal 3 3 2 2 4 2 2 2 2" xfId="4075"/>
    <cellStyle name="Normal 3 3 2 2 4 2 2 2 2 2" xfId="7734"/>
    <cellStyle name="Normal 3 3 2 2 4 2 2 2 2 2 2" xfId="14994"/>
    <cellStyle name="Normal 3 3 2 2 4 2 2 2 2 2 2 2" xfId="29372"/>
    <cellStyle name="Normal 3 3 2 2 4 2 2 2 2 2 2 2 2" xfId="58106"/>
    <cellStyle name="Normal 3 3 2 2 4 2 2 2 2 2 2 3" xfId="43782"/>
    <cellStyle name="Normal 3 3 2 2 4 2 2 2 2 2 3" xfId="22209"/>
    <cellStyle name="Normal 3 3 2 2 4 2 2 2 2 2 3 2" xfId="50944"/>
    <cellStyle name="Normal 3 3 2 2 4 2 2 2 2 2 4" xfId="36620"/>
    <cellStyle name="Normal 3 3 2 2 4 2 2 2 2 3" xfId="11407"/>
    <cellStyle name="Normal 3 3 2 2 4 2 2 2 2 3 2" xfId="25790"/>
    <cellStyle name="Normal 3 3 2 2 4 2 2 2 2 3 2 2" xfId="54525"/>
    <cellStyle name="Normal 3 3 2 2 4 2 2 2 2 3 3" xfId="40201"/>
    <cellStyle name="Normal 3 3 2 2 4 2 2 2 2 4" xfId="18627"/>
    <cellStyle name="Normal 3 3 2 2 4 2 2 2 2 4 2" xfId="47363"/>
    <cellStyle name="Normal 3 3 2 2 4 2 2 2 2 5" xfId="33039"/>
    <cellStyle name="Normal 3 3 2 2 4 2 2 2 3" xfId="5944"/>
    <cellStyle name="Normal 3 3 2 2 4 2 2 2 3 2" xfId="13204"/>
    <cellStyle name="Normal 3 3 2 2 4 2 2 2 3 2 2" xfId="27582"/>
    <cellStyle name="Normal 3 3 2 2 4 2 2 2 3 2 2 2" xfId="56316"/>
    <cellStyle name="Normal 3 3 2 2 4 2 2 2 3 2 3" xfId="41992"/>
    <cellStyle name="Normal 3 3 2 2 4 2 2 2 3 3" xfId="20419"/>
    <cellStyle name="Normal 3 3 2 2 4 2 2 2 3 3 2" xfId="49154"/>
    <cellStyle name="Normal 3 3 2 2 4 2 2 2 3 4" xfId="34830"/>
    <cellStyle name="Normal 3 3 2 2 4 2 2 2 4" xfId="9617"/>
    <cellStyle name="Normal 3 3 2 2 4 2 2 2 4 2" xfId="24000"/>
    <cellStyle name="Normal 3 3 2 2 4 2 2 2 4 2 2" xfId="52735"/>
    <cellStyle name="Normal 3 3 2 2 4 2 2 2 4 3" xfId="38411"/>
    <cellStyle name="Normal 3 3 2 2 4 2 2 2 5" xfId="16837"/>
    <cellStyle name="Normal 3 3 2 2 4 2 2 2 5 2" xfId="45573"/>
    <cellStyle name="Normal 3 3 2 2 4 2 2 2 6" xfId="31249"/>
    <cellStyle name="Normal 3 3 2 2 4 2 2 3" xfId="3179"/>
    <cellStyle name="Normal 3 3 2 2 4 2 2 3 2" xfId="6839"/>
    <cellStyle name="Normal 3 3 2 2 4 2 2 3 2 2" xfId="14099"/>
    <cellStyle name="Normal 3 3 2 2 4 2 2 3 2 2 2" xfId="28477"/>
    <cellStyle name="Normal 3 3 2 2 4 2 2 3 2 2 2 2" xfId="57211"/>
    <cellStyle name="Normal 3 3 2 2 4 2 2 3 2 2 3" xfId="42887"/>
    <cellStyle name="Normal 3 3 2 2 4 2 2 3 2 3" xfId="21314"/>
    <cellStyle name="Normal 3 3 2 2 4 2 2 3 2 3 2" xfId="50049"/>
    <cellStyle name="Normal 3 3 2 2 4 2 2 3 2 4" xfId="35725"/>
    <cellStyle name="Normal 3 3 2 2 4 2 2 3 3" xfId="10512"/>
    <cellStyle name="Normal 3 3 2 2 4 2 2 3 3 2" xfId="24895"/>
    <cellStyle name="Normal 3 3 2 2 4 2 2 3 3 2 2" xfId="53630"/>
    <cellStyle name="Normal 3 3 2 2 4 2 2 3 3 3" xfId="39306"/>
    <cellStyle name="Normal 3 3 2 2 4 2 2 3 4" xfId="17732"/>
    <cellStyle name="Normal 3 3 2 2 4 2 2 3 4 2" xfId="46468"/>
    <cellStyle name="Normal 3 3 2 2 4 2 2 3 5" xfId="32144"/>
    <cellStyle name="Normal 3 3 2 2 4 2 2 4" xfId="5044"/>
    <cellStyle name="Normal 3 3 2 2 4 2 2 4 2" xfId="12309"/>
    <cellStyle name="Normal 3 3 2 2 4 2 2 4 2 2" xfId="26687"/>
    <cellStyle name="Normal 3 3 2 2 4 2 2 4 2 2 2" xfId="55421"/>
    <cellStyle name="Normal 3 3 2 2 4 2 2 4 2 3" xfId="41097"/>
    <cellStyle name="Normal 3 3 2 2 4 2 2 4 3" xfId="19524"/>
    <cellStyle name="Normal 3 3 2 2 4 2 2 4 3 2" xfId="48259"/>
    <cellStyle name="Normal 3 3 2 2 4 2 2 4 4" xfId="33935"/>
    <cellStyle name="Normal 3 3 2 2 4 2 2 5" xfId="8716"/>
    <cellStyle name="Normal 3 3 2 2 4 2 2 5 2" xfId="23105"/>
    <cellStyle name="Normal 3 3 2 2 4 2 2 5 2 2" xfId="51840"/>
    <cellStyle name="Normal 3 3 2 2 4 2 2 5 3" xfId="37516"/>
    <cellStyle name="Normal 3 3 2 2 4 2 2 6" xfId="15942"/>
    <cellStyle name="Normal 3 3 2 2 4 2 2 6 2" xfId="44678"/>
    <cellStyle name="Normal 3 3 2 2 4 2 2 7" xfId="30354"/>
    <cellStyle name="Normal 3 3 2 2 4 2 3" xfId="1836"/>
    <cellStyle name="Normal 3 3 2 2 4 2 3 2" xfId="3628"/>
    <cellStyle name="Normal 3 3 2 2 4 2 3 2 2" xfId="7287"/>
    <cellStyle name="Normal 3 3 2 2 4 2 3 2 2 2" xfId="14547"/>
    <cellStyle name="Normal 3 3 2 2 4 2 3 2 2 2 2" xfId="28925"/>
    <cellStyle name="Normal 3 3 2 2 4 2 3 2 2 2 2 2" xfId="57659"/>
    <cellStyle name="Normal 3 3 2 2 4 2 3 2 2 2 3" xfId="43335"/>
    <cellStyle name="Normal 3 3 2 2 4 2 3 2 2 3" xfId="21762"/>
    <cellStyle name="Normal 3 3 2 2 4 2 3 2 2 3 2" xfId="50497"/>
    <cellStyle name="Normal 3 3 2 2 4 2 3 2 2 4" xfId="36173"/>
    <cellStyle name="Normal 3 3 2 2 4 2 3 2 3" xfId="10960"/>
    <cellStyle name="Normal 3 3 2 2 4 2 3 2 3 2" xfId="25343"/>
    <cellStyle name="Normal 3 3 2 2 4 2 3 2 3 2 2" xfId="54078"/>
    <cellStyle name="Normal 3 3 2 2 4 2 3 2 3 3" xfId="39754"/>
    <cellStyle name="Normal 3 3 2 2 4 2 3 2 4" xfId="18180"/>
    <cellStyle name="Normal 3 3 2 2 4 2 3 2 4 2" xfId="46916"/>
    <cellStyle name="Normal 3 3 2 2 4 2 3 2 5" xfId="32592"/>
    <cellStyle name="Normal 3 3 2 2 4 2 3 3" xfId="5497"/>
    <cellStyle name="Normal 3 3 2 2 4 2 3 3 2" xfId="12757"/>
    <cellStyle name="Normal 3 3 2 2 4 2 3 3 2 2" xfId="27135"/>
    <cellStyle name="Normal 3 3 2 2 4 2 3 3 2 2 2" xfId="55869"/>
    <cellStyle name="Normal 3 3 2 2 4 2 3 3 2 3" xfId="41545"/>
    <cellStyle name="Normal 3 3 2 2 4 2 3 3 3" xfId="19972"/>
    <cellStyle name="Normal 3 3 2 2 4 2 3 3 3 2" xfId="48707"/>
    <cellStyle name="Normal 3 3 2 2 4 2 3 3 4" xfId="34383"/>
    <cellStyle name="Normal 3 3 2 2 4 2 3 4" xfId="9170"/>
    <cellStyle name="Normal 3 3 2 2 4 2 3 4 2" xfId="23553"/>
    <cellStyle name="Normal 3 3 2 2 4 2 3 4 2 2" xfId="52288"/>
    <cellStyle name="Normal 3 3 2 2 4 2 3 4 3" xfId="37964"/>
    <cellStyle name="Normal 3 3 2 2 4 2 3 5" xfId="16390"/>
    <cellStyle name="Normal 3 3 2 2 4 2 3 5 2" xfId="45126"/>
    <cellStyle name="Normal 3 3 2 2 4 2 3 6" xfId="30802"/>
    <cellStyle name="Normal 3 3 2 2 4 2 4" xfId="2732"/>
    <cellStyle name="Normal 3 3 2 2 4 2 4 2" xfId="6392"/>
    <cellStyle name="Normal 3 3 2 2 4 2 4 2 2" xfId="13652"/>
    <cellStyle name="Normal 3 3 2 2 4 2 4 2 2 2" xfId="28030"/>
    <cellStyle name="Normal 3 3 2 2 4 2 4 2 2 2 2" xfId="56764"/>
    <cellStyle name="Normal 3 3 2 2 4 2 4 2 2 3" xfId="42440"/>
    <cellStyle name="Normal 3 3 2 2 4 2 4 2 3" xfId="20867"/>
    <cellStyle name="Normal 3 3 2 2 4 2 4 2 3 2" xfId="49602"/>
    <cellStyle name="Normal 3 3 2 2 4 2 4 2 4" xfId="35278"/>
    <cellStyle name="Normal 3 3 2 2 4 2 4 3" xfId="10065"/>
    <cellStyle name="Normal 3 3 2 2 4 2 4 3 2" xfId="24448"/>
    <cellStyle name="Normal 3 3 2 2 4 2 4 3 2 2" xfId="53183"/>
    <cellStyle name="Normal 3 3 2 2 4 2 4 3 3" xfId="38859"/>
    <cellStyle name="Normal 3 3 2 2 4 2 4 4" xfId="17285"/>
    <cellStyle name="Normal 3 3 2 2 4 2 4 4 2" xfId="46021"/>
    <cellStyle name="Normal 3 3 2 2 4 2 4 5" xfId="31697"/>
    <cellStyle name="Normal 3 3 2 2 4 2 5" xfId="4597"/>
    <cellStyle name="Normal 3 3 2 2 4 2 5 2" xfId="11862"/>
    <cellStyle name="Normal 3 3 2 2 4 2 5 2 2" xfId="26240"/>
    <cellStyle name="Normal 3 3 2 2 4 2 5 2 2 2" xfId="54974"/>
    <cellStyle name="Normal 3 3 2 2 4 2 5 2 3" xfId="40650"/>
    <cellStyle name="Normal 3 3 2 2 4 2 5 3" xfId="19077"/>
    <cellStyle name="Normal 3 3 2 2 4 2 5 3 2" xfId="47812"/>
    <cellStyle name="Normal 3 3 2 2 4 2 5 4" xfId="33488"/>
    <cellStyle name="Normal 3 3 2 2 4 2 6" xfId="8269"/>
    <cellStyle name="Normal 3 3 2 2 4 2 6 2" xfId="22658"/>
    <cellStyle name="Normal 3 3 2 2 4 2 6 2 2" xfId="51393"/>
    <cellStyle name="Normal 3 3 2 2 4 2 6 3" xfId="37069"/>
    <cellStyle name="Normal 3 3 2 2 4 2 7" xfId="15495"/>
    <cellStyle name="Normal 3 3 2 2 4 2 7 2" xfId="44231"/>
    <cellStyle name="Normal 3 3 2 2 4 2 8" xfId="29907"/>
    <cellStyle name="Normal 3 3 2 2 4 3" xfId="1076"/>
    <cellStyle name="Normal 3 3 2 2 4 3 2" xfId="2059"/>
    <cellStyle name="Normal 3 3 2 2 4 3 2 2" xfId="3851"/>
    <cellStyle name="Normal 3 3 2 2 4 3 2 2 2" xfId="7510"/>
    <cellStyle name="Normal 3 3 2 2 4 3 2 2 2 2" xfId="14770"/>
    <cellStyle name="Normal 3 3 2 2 4 3 2 2 2 2 2" xfId="29148"/>
    <cellStyle name="Normal 3 3 2 2 4 3 2 2 2 2 2 2" xfId="57882"/>
    <cellStyle name="Normal 3 3 2 2 4 3 2 2 2 2 3" xfId="43558"/>
    <cellStyle name="Normal 3 3 2 2 4 3 2 2 2 3" xfId="21985"/>
    <cellStyle name="Normal 3 3 2 2 4 3 2 2 2 3 2" xfId="50720"/>
    <cellStyle name="Normal 3 3 2 2 4 3 2 2 2 4" xfId="36396"/>
    <cellStyle name="Normal 3 3 2 2 4 3 2 2 3" xfId="11183"/>
    <cellStyle name="Normal 3 3 2 2 4 3 2 2 3 2" xfId="25566"/>
    <cellStyle name="Normal 3 3 2 2 4 3 2 2 3 2 2" xfId="54301"/>
    <cellStyle name="Normal 3 3 2 2 4 3 2 2 3 3" xfId="39977"/>
    <cellStyle name="Normal 3 3 2 2 4 3 2 2 4" xfId="18403"/>
    <cellStyle name="Normal 3 3 2 2 4 3 2 2 4 2" xfId="47139"/>
    <cellStyle name="Normal 3 3 2 2 4 3 2 2 5" xfId="32815"/>
    <cellStyle name="Normal 3 3 2 2 4 3 2 3" xfId="5720"/>
    <cellStyle name="Normal 3 3 2 2 4 3 2 3 2" xfId="12980"/>
    <cellStyle name="Normal 3 3 2 2 4 3 2 3 2 2" xfId="27358"/>
    <cellStyle name="Normal 3 3 2 2 4 3 2 3 2 2 2" xfId="56092"/>
    <cellStyle name="Normal 3 3 2 2 4 3 2 3 2 3" xfId="41768"/>
    <cellStyle name="Normal 3 3 2 2 4 3 2 3 3" xfId="20195"/>
    <cellStyle name="Normal 3 3 2 2 4 3 2 3 3 2" xfId="48930"/>
    <cellStyle name="Normal 3 3 2 2 4 3 2 3 4" xfId="34606"/>
    <cellStyle name="Normal 3 3 2 2 4 3 2 4" xfId="9393"/>
    <cellStyle name="Normal 3 3 2 2 4 3 2 4 2" xfId="23776"/>
    <cellStyle name="Normal 3 3 2 2 4 3 2 4 2 2" xfId="52511"/>
    <cellStyle name="Normal 3 3 2 2 4 3 2 4 3" xfId="38187"/>
    <cellStyle name="Normal 3 3 2 2 4 3 2 5" xfId="16613"/>
    <cellStyle name="Normal 3 3 2 2 4 3 2 5 2" xfId="45349"/>
    <cellStyle name="Normal 3 3 2 2 4 3 2 6" xfId="31025"/>
    <cellStyle name="Normal 3 3 2 2 4 3 3" xfId="2955"/>
    <cellStyle name="Normal 3 3 2 2 4 3 3 2" xfId="6615"/>
    <cellStyle name="Normal 3 3 2 2 4 3 3 2 2" xfId="13875"/>
    <cellStyle name="Normal 3 3 2 2 4 3 3 2 2 2" xfId="28253"/>
    <cellStyle name="Normal 3 3 2 2 4 3 3 2 2 2 2" xfId="56987"/>
    <cellStyle name="Normal 3 3 2 2 4 3 3 2 2 3" xfId="42663"/>
    <cellStyle name="Normal 3 3 2 2 4 3 3 2 3" xfId="21090"/>
    <cellStyle name="Normal 3 3 2 2 4 3 3 2 3 2" xfId="49825"/>
    <cellStyle name="Normal 3 3 2 2 4 3 3 2 4" xfId="35501"/>
    <cellStyle name="Normal 3 3 2 2 4 3 3 3" xfId="10288"/>
    <cellStyle name="Normal 3 3 2 2 4 3 3 3 2" xfId="24671"/>
    <cellStyle name="Normal 3 3 2 2 4 3 3 3 2 2" xfId="53406"/>
    <cellStyle name="Normal 3 3 2 2 4 3 3 3 3" xfId="39082"/>
    <cellStyle name="Normal 3 3 2 2 4 3 3 4" xfId="17508"/>
    <cellStyle name="Normal 3 3 2 2 4 3 3 4 2" xfId="46244"/>
    <cellStyle name="Normal 3 3 2 2 4 3 3 5" xfId="31920"/>
    <cellStyle name="Normal 3 3 2 2 4 3 4" xfId="4820"/>
    <cellStyle name="Normal 3 3 2 2 4 3 4 2" xfId="12085"/>
    <cellStyle name="Normal 3 3 2 2 4 3 4 2 2" xfId="26463"/>
    <cellStyle name="Normal 3 3 2 2 4 3 4 2 2 2" xfId="55197"/>
    <cellStyle name="Normal 3 3 2 2 4 3 4 2 3" xfId="40873"/>
    <cellStyle name="Normal 3 3 2 2 4 3 4 3" xfId="19300"/>
    <cellStyle name="Normal 3 3 2 2 4 3 4 3 2" xfId="48035"/>
    <cellStyle name="Normal 3 3 2 2 4 3 4 4" xfId="33711"/>
    <cellStyle name="Normal 3 3 2 2 4 3 5" xfId="8492"/>
    <cellStyle name="Normal 3 3 2 2 4 3 5 2" xfId="22881"/>
    <cellStyle name="Normal 3 3 2 2 4 3 5 2 2" xfId="51616"/>
    <cellStyle name="Normal 3 3 2 2 4 3 5 3" xfId="37292"/>
    <cellStyle name="Normal 3 3 2 2 4 3 6" xfId="15718"/>
    <cellStyle name="Normal 3 3 2 2 4 3 6 2" xfId="44454"/>
    <cellStyle name="Normal 3 3 2 2 4 3 7" xfId="30130"/>
    <cellStyle name="Normal 3 3 2 2 4 4" xfId="1607"/>
    <cellStyle name="Normal 3 3 2 2 4 4 2" xfId="3404"/>
    <cellStyle name="Normal 3 3 2 2 4 4 2 2" xfId="7063"/>
    <cellStyle name="Normal 3 3 2 2 4 4 2 2 2" xfId="14323"/>
    <cellStyle name="Normal 3 3 2 2 4 4 2 2 2 2" xfId="28701"/>
    <cellStyle name="Normal 3 3 2 2 4 4 2 2 2 2 2" xfId="57435"/>
    <cellStyle name="Normal 3 3 2 2 4 4 2 2 2 3" xfId="43111"/>
    <cellStyle name="Normal 3 3 2 2 4 4 2 2 3" xfId="21538"/>
    <cellStyle name="Normal 3 3 2 2 4 4 2 2 3 2" xfId="50273"/>
    <cellStyle name="Normal 3 3 2 2 4 4 2 2 4" xfId="35949"/>
    <cellStyle name="Normal 3 3 2 2 4 4 2 3" xfId="10736"/>
    <cellStyle name="Normal 3 3 2 2 4 4 2 3 2" xfId="25119"/>
    <cellStyle name="Normal 3 3 2 2 4 4 2 3 2 2" xfId="53854"/>
    <cellStyle name="Normal 3 3 2 2 4 4 2 3 3" xfId="39530"/>
    <cellStyle name="Normal 3 3 2 2 4 4 2 4" xfId="17956"/>
    <cellStyle name="Normal 3 3 2 2 4 4 2 4 2" xfId="46692"/>
    <cellStyle name="Normal 3 3 2 2 4 4 2 5" xfId="32368"/>
    <cellStyle name="Normal 3 3 2 2 4 4 3" xfId="5273"/>
    <cellStyle name="Normal 3 3 2 2 4 4 3 2" xfId="12533"/>
    <cellStyle name="Normal 3 3 2 2 4 4 3 2 2" xfId="26911"/>
    <cellStyle name="Normal 3 3 2 2 4 4 3 2 2 2" xfId="55645"/>
    <cellStyle name="Normal 3 3 2 2 4 4 3 2 3" xfId="41321"/>
    <cellStyle name="Normal 3 3 2 2 4 4 3 3" xfId="19748"/>
    <cellStyle name="Normal 3 3 2 2 4 4 3 3 2" xfId="48483"/>
    <cellStyle name="Normal 3 3 2 2 4 4 3 4" xfId="34159"/>
    <cellStyle name="Normal 3 3 2 2 4 4 4" xfId="8946"/>
    <cellStyle name="Normal 3 3 2 2 4 4 4 2" xfId="23329"/>
    <cellStyle name="Normal 3 3 2 2 4 4 4 2 2" xfId="52064"/>
    <cellStyle name="Normal 3 3 2 2 4 4 4 3" xfId="37740"/>
    <cellStyle name="Normal 3 3 2 2 4 4 5" xfId="16166"/>
    <cellStyle name="Normal 3 3 2 2 4 4 5 2" xfId="44902"/>
    <cellStyle name="Normal 3 3 2 2 4 4 6" xfId="30578"/>
    <cellStyle name="Normal 3 3 2 2 4 5" xfId="2508"/>
    <cellStyle name="Normal 3 3 2 2 4 5 2" xfId="6168"/>
    <cellStyle name="Normal 3 3 2 2 4 5 2 2" xfId="13428"/>
    <cellStyle name="Normal 3 3 2 2 4 5 2 2 2" xfId="27806"/>
    <cellStyle name="Normal 3 3 2 2 4 5 2 2 2 2" xfId="56540"/>
    <cellStyle name="Normal 3 3 2 2 4 5 2 2 3" xfId="42216"/>
    <cellStyle name="Normal 3 3 2 2 4 5 2 3" xfId="20643"/>
    <cellStyle name="Normal 3 3 2 2 4 5 2 3 2" xfId="49378"/>
    <cellStyle name="Normal 3 3 2 2 4 5 2 4" xfId="35054"/>
    <cellStyle name="Normal 3 3 2 2 4 5 3" xfId="9841"/>
    <cellStyle name="Normal 3 3 2 2 4 5 3 2" xfId="24224"/>
    <cellStyle name="Normal 3 3 2 2 4 5 3 2 2" xfId="52959"/>
    <cellStyle name="Normal 3 3 2 2 4 5 3 3" xfId="38635"/>
    <cellStyle name="Normal 3 3 2 2 4 5 4" xfId="17061"/>
    <cellStyle name="Normal 3 3 2 2 4 5 4 2" xfId="45797"/>
    <cellStyle name="Normal 3 3 2 2 4 5 5" xfId="31473"/>
    <cellStyle name="Normal 3 3 2 2 4 6" xfId="4371"/>
    <cellStyle name="Normal 3 3 2 2 4 6 2" xfId="11638"/>
    <cellStyle name="Normal 3 3 2 2 4 6 2 2" xfId="26016"/>
    <cellStyle name="Normal 3 3 2 2 4 6 2 2 2" xfId="54750"/>
    <cellStyle name="Normal 3 3 2 2 4 6 2 3" xfId="40426"/>
    <cellStyle name="Normal 3 3 2 2 4 6 3" xfId="18853"/>
    <cellStyle name="Normal 3 3 2 2 4 6 3 2" xfId="47588"/>
    <cellStyle name="Normal 3 3 2 2 4 6 4" xfId="33264"/>
    <cellStyle name="Normal 3 3 2 2 4 7" xfId="8041"/>
    <cellStyle name="Normal 3 3 2 2 4 7 2" xfId="22434"/>
    <cellStyle name="Normal 3 3 2 2 4 7 2 2" xfId="51169"/>
    <cellStyle name="Normal 3 3 2 2 4 7 3" xfId="36845"/>
    <cellStyle name="Normal 3 3 2 2 4 8" xfId="15271"/>
    <cellStyle name="Normal 3 3 2 2 4 8 2" xfId="44007"/>
    <cellStyle name="Normal 3 3 2 2 4 9" xfId="29683"/>
    <cellStyle name="Normal 3 3 2 2 5" xfId="737"/>
    <cellStyle name="Normal 3 3 2 2 5 2" xfId="1188"/>
    <cellStyle name="Normal 3 3 2 2 5 2 2" xfId="2171"/>
    <cellStyle name="Normal 3 3 2 2 5 2 2 2" xfId="3963"/>
    <cellStyle name="Normal 3 3 2 2 5 2 2 2 2" xfId="7622"/>
    <cellStyle name="Normal 3 3 2 2 5 2 2 2 2 2" xfId="14882"/>
    <cellStyle name="Normal 3 3 2 2 5 2 2 2 2 2 2" xfId="29260"/>
    <cellStyle name="Normal 3 3 2 2 5 2 2 2 2 2 2 2" xfId="57994"/>
    <cellStyle name="Normal 3 3 2 2 5 2 2 2 2 2 3" xfId="43670"/>
    <cellStyle name="Normal 3 3 2 2 5 2 2 2 2 3" xfId="22097"/>
    <cellStyle name="Normal 3 3 2 2 5 2 2 2 2 3 2" xfId="50832"/>
    <cellStyle name="Normal 3 3 2 2 5 2 2 2 2 4" xfId="36508"/>
    <cellStyle name="Normal 3 3 2 2 5 2 2 2 3" xfId="11295"/>
    <cellStyle name="Normal 3 3 2 2 5 2 2 2 3 2" xfId="25678"/>
    <cellStyle name="Normal 3 3 2 2 5 2 2 2 3 2 2" xfId="54413"/>
    <cellStyle name="Normal 3 3 2 2 5 2 2 2 3 3" xfId="40089"/>
    <cellStyle name="Normal 3 3 2 2 5 2 2 2 4" xfId="18515"/>
    <cellStyle name="Normal 3 3 2 2 5 2 2 2 4 2" xfId="47251"/>
    <cellStyle name="Normal 3 3 2 2 5 2 2 2 5" xfId="32927"/>
    <cellStyle name="Normal 3 3 2 2 5 2 2 3" xfId="5832"/>
    <cellStyle name="Normal 3 3 2 2 5 2 2 3 2" xfId="13092"/>
    <cellStyle name="Normal 3 3 2 2 5 2 2 3 2 2" xfId="27470"/>
    <cellStyle name="Normal 3 3 2 2 5 2 2 3 2 2 2" xfId="56204"/>
    <cellStyle name="Normal 3 3 2 2 5 2 2 3 2 3" xfId="41880"/>
    <cellStyle name="Normal 3 3 2 2 5 2 2 3 3" xfId="20307"/>
    <cellStyle name="Normal 3 3 2 2 5 2 2 3 3 2" xfId="49042"/>
    <cellStyle name="Normal 3 3 2 2 5 2 2 3 4" xfId="34718"/>
    <cellStyle name="Normal 3 3 2 2 5 2 2 4" xfId="9505"/>
    <cellStyle name="Normal 3 3 2 2 5 2 2 4 2" xfId="23888"/>
    <cellStyle name="Normal 3 3 2 2 5 2 2 4 2 2" xfId="52623"/>
    <cellStyle name="Normal 3 3 2 2 5 2 2 4 3" xfId="38299"/>
    <cellStyle name="Normal 3 3 2 2 5 2 2 5" xfId="16725"/>
    <cellStyle name="Normal 3 3 2 2 5 2 2 5 2" xfId="45461"/>
    <cellStyle name="Normal 3 3 2 2 5 2 2 6" xfId="31137"/>
    <cellStyle name="Normal 3 3 2 2 5 2 3" xfId="3067"/>
    <cellStyle name="Normal 3 3 2 2 5 2 3 2" xfId="6727"/>
    <cellStyle name="Normal 3 3 2 2 5 2 3 2 2" xfId="13987"/>
    <cellStyle name="Normal 3 3 2 2 5 2 3 2 2 2" xfId="28365"/>
    <cellStyle name="Normal 3 3 2 2 5 2 3 2 2 2 2" xfId="57099"/>
    <cellStyle name="Normal 3 3 2 2 5 2 3 2 2 3" xfId="42775"/>
    <cellStyle name="Normal 3 3 2 2 5 2 3 2 3" xfId="21202"/>
    <cellStyle name="Normal 3 3 2 2 5 2 3 2 3 2" xfId="49937"/>
    <cellStyle name="Normal 3 3 2 2 5 2 3 2 4" xfId="35613"/>
    <cellStyle name="Normal 3 3 2 2 5 2 3 3" xfId="10400"/>
    <cellStyle name="Normal 3 3 2 2 5 2 3 3 2" xfId="24783"/>
    <cellStyle name="Normal 3 3 2 2 5 2 3 3 2 2" xfId="53518"/>
    <cellStyle name="Normal 3 3 2 2 5 2 3 3 3" xfId="39194"/>
    <cellStyle name="Normal 3 3 2 2 5 2 3 4" xfId="17620"/>
    <cellStyle name="Normal 3 3 2 2 5 2 3 4 2" xfId="46356"/>
    <cellStyle name="Normal 3 3 2 2 5 2 3 5" xfId="32032"/>
    <cellStyle name="Normal 3 3 2 2 5 2 4" xfId="4932"/>
    <cellStyle name="Normal 3 3 2 2 5 2 4 2" xfId="12197"/>
    <cellStyle name="Normal 3 3 2 2 5 2 4 2 2" xfId="26575"/>
    <cellStyle name="Normal 3 3 2 2 5 2 4 2 2 2" xfId="55309"/>
    <cellStyle name="Normal 3 3 2 2 5 2 4 2 3" xfId="40985"/>
    <cellStyle name="Normal 3 3 2 2 5 2 4 3" xfId="19412"/>
    <cellStyle name="Normal 3 3 2 2 5 2 4 3 2" xfId="48147"/>
    <cellStyle name="Normal 3 3 2 2 5 2 4 4" xfId="33823"/>
    <cellStyle name="Normal 3 3 2 2 5 2 5" xfId="8604"/>
    <cellStyle name="Normal 3 3 2 2 5 2 5 2" xfId="22993"/>
    <cellStyle name="Normal 3 3 2 2 5 2 5 2 2" xfId="51728"/>
    <cellStyle name="Normal 3 3 2 2 5 2 5 3" xfId="37404"/>
    <cellStyle name="Normal 3 3 2 2 5 2 6" xfId="15830"/>
    <cellStyle name="Normal 3 3 2 2 5 2 6 2" xfId="44566"/>
    <cellStyle name="Normal 3 3 2 2 5 2 7" xfId="30242"/>
    <cellStyle name="Normal 3 3 2 2 5 3" xfId="1724"/>
    <cellStyle name="Normal 3 3 2 2 5 3 2" xfId="3516"/>
    <cellStyle name="Normal 3 3 2 2 5 3 2 2" xfId="7175"/>
    <cellStyle name="Normal 3 3 2 2 5 3 2 2 2" xfId="14435"/>
    <cellStyle name="Normal 3 3 2 2 5 3 2 2 2 2" xfId="28813"/>
    <cellStyle name="Normal 3 3 2 2 5 3 2 2 2 2 2" xfId="57547"/>
    <cellStyle name="Normal 3 3 2 2 5 3 2 2 2 3" xfId="43223"/>
    <cellStyle name="Normal 3 3 2 2 5 3 2 2 3" xfId="21650"/>
    <cellStyle name="Normal 3 3 2 2 5 3 2 2 3 2" xfId="50385"/>
    <cellStyle name="Normal 3 3 2 2 5 3 2 2 4" xfId="36061"/>
    <cellStyle name="Normal 3 3 2 2 5 3 2 3" xfId="10848"/>
    <cellStyle name="Normal 3 3 2 2 5 3 2 3 2" xfId="25231"/>
    <cellStyle name="Normal 3 3 2 2 5 3 2 3 2 2" xfId="53966"/>
    <cellStyle name="Normal 3 3 2 2 5 3 2 3 3" xfId="39642"/>
    <cellStyle name="Normal 3 3 2 2 5 3 2 4" xfId="18068"/>
    <cellStyle name="Normal 3 3 2 2 5 3 2 4 2" xfId="46804"/>
    <cellStyle name="Normal 3 3 2 2 5 3 2 5" xfId="32480"/>
    <cellStyle name="Normal 3 3 2 2 5 3 3" xfId="5385"/>
    <cellStyle name="Normal 3 3 2 2 5 3 3 2" xfId="12645"/>
    <cellStyle name="Normal 3 3 2 2 5 3 3 2 2" xfId="27023"/>
    <cellStyle name="Normal 3 3 2 2 5 3 3 2 2 2" xfId="55757"/>
    <cellStyle name="Normal 3 3 2 2 5 3 3 2 3" xfId="41433"/>
    <cellStyle name="Normal 3 3 2 2 5 3 3 3" xfId="19860"/>
    <cellStyle name="Normal 3 3 2 2 5 3 3 3 2" xfId="48595"/>
    <cellStyle name="Normal 3 3 2 2 5 3 3 4" xfId="34271"/>
    <cellStyle name="Normal 3 3 2 2 5 3 4" xfId="9058"/>
    <cellStyle name="Normal 3 3 2 2 5 3 4 2" xfId="23441"/>
    <cellStyle name="Normal 3 3 2 2 5 3 4 2 2" xfId="52176"/>
    <cellStyle name="Normal 3 3 2 2 5 3 4 3" xfId="37852"/>
    <cellStyle name="Normal 3 3 2 2 5 3 5" xfId="16278"/>
    <cellStyle name="Normal 3 3 2 2 5 3 5 2" xfId="45014"/>
    <cellStyle name="Normal 3 3 2 2 5 3 6" xfId="30690"/>
    <cellStyle name="Normal 3 3 2 2 5 4" xfId="2620"/>
    <cellStyle name="Normal 3 3 2 2 5 4 2" xfId="6280"/>
    <cellStyle name="Normal 3 3 2 2 5 4 2 2" xfId="13540"/>
    <cellStyle name="Normal 3 3 2 2 5 4 2 2 2" xfId="27918"/>
    <cellStyle name="Normal 3 3 2 2 5 4 2 2 2 2" xfId="56652"/>
    <cellStyle name="Normal 3 3 2 2 5 4 2 2 3" xfId="42328"/>
    <cellStyle name="Normal 3 3 2 2 5 4 2 3" xfId="20755"/>
    <cellStyle name="Normal 3 3 2 2 5 4 2 3 2" xfId="49490"/>
    <cellStyle name="Normal 3 3 2 2 5 4 2 4" xfId="35166"/>
    <cellStyle name="Normal 3 3 2 2 5 4 3" xfId="9953"/>
    <cellStyle name="Normal 3 3 2 2 5 4 3 2" xfId="24336"/>
    <cellStyle name="Normal 3 3 2 2 5 4 3 2 2" xfId="53071"/>
    <cellStyle name="Normal 3 3 2 2 5 4 3 3" xfId="38747"/>
    <cellStyle name="Normal 3 3 2 2 5 4 4" xfId="17173"/>
    <cellStyle name="Normal 3 3 2 2 5 4 4 2" xfId="45909"/>
    <cellStyle name="Normal 3 3 2 2 5 4 5" xfId="31585"/>
    <cellStyle name="Normal 3 3 2 2 5 5" xfId="4484"/>
    <cellStyle name="Normal 3 3 2 2 5 5 2" xfId="11750"/>
    <cellStyle name="Normal 3 3 2 2 5 5 2 2" xfId="26128"/>
    <cellStyle name="Normal 3 3 2 2 5 5 2 2 2" xfId="54862"/>
    <cellStyle name="Normal 3 3 2 2 5 5 2 3" xfId="40538"/>
    <cellStyle name="Normal 3 3 2 2 5 5 3" xfId="18965"/>
    <cellStyle name="Normal 3 3 2 2 5 5 3 2" xfId="47700"/>
    <cellStyle name="Normal 3 3 2 2 5 5 4" xfId="33376"/>
    <cellStyle name="Normal 3 3 2 2 5 6" xfId="8157"/>
    <cellStyle name="Normal 3 3 2 2 5 6 2" xfId="22546"/>
    <cellStyle name="Normal 3 3 2 2 5 6 2 2" xfId="51281"/>
    <cellStyle name="Normal 3 3 2 2 5 6 3" xfId="36957"/>
    <cellStyle name="Normal 3 3 2 2 5 7" xfId="15383"/>
    <cellStyle name="Normal 3 3 2 2 5 7 2" xfId="44119"/>
    <cellStyle name="Normal 3 3 2 2 5 8" xfId="29795"/>
    <cellStyle name="Normal 3 3 2 2 6" xfId="964"/>
    <cellStyle name="Normal 3 3 2 2 6 2" xfId="1947"/>
    <cellStyle name="Normal 3 3 2 2 6 2 2" xfId="3739"/>
    <cellStyle name="Normal 3 3 2 2 6 2 2 2" xfId="7398"/>
    <cellStyle name="Normal 3 3 2 2 6 2 2 2 2" xfId="14658"/>
    <cellStyle name="Normal 3 3 2 2 6 2 2 2 2 2" xfId="29036"/>
    <cellStyle name="Normal 3 3 2 2 6 2 2 2 2 2 2" xfId="57770"/>
    <cellStyle name="Normal 3 3 2 2 6 2 2 2 2 3" xfId="43446"/>
    <cellStyle name="Normal 3 3 2 2 6 2 2 2 3" xfId="21873"/>
    <cellStyle name="Normal 3 3 2 2 6 2 2 2 3 2" xfId="50608"/>
    <cellStyle name="Normal 3 3 2 2 6 2 2 2 4" xfId="36284"/>
    <cellStyle name="Normal 3 3 2 2 6 2 2 3" xfId="11071"/>
    <cellStyle name="Normal 3 3 2 2 6 2 2 3 2" xfId="25454"/>
    <cellStyle name="Normal 3 3 2 2 6 2 2 3 2 2" xfId="54189"/>
    <cellStyle name="Normal 3 3 2 2 6 2 2 3 3" xfId="39865"/>
    <cellStyle name="Normal 3 3 2 2 6 2 2 4" xfId="18291"/>
    <cellStyle name="Normal 3 3 2 2 6 2 2 4 2" xfId="47027"/>
    <cellStyle name="Normal 3 3 2 2 6 2 2 5" xfId="32703"/>
    <cellStyle name="Normal 3 3 2 2 6 2 3" xfId="5608"/>
    <cellStyle name="Normal 3 3 2 2 6 2 3 2" xfId="12868"/>
    <cellStyle name="Normal 3 3 2 2 6 2 3 2 2" xfId="27246"/>
    <cellStyle name="Normal 3 3 2 2 6 2 3 2 2 2" xfId="55980"/>
    <cellStyle name="Normal 3 3 2 2 6 2 3 2 3" xfId="41656"/>
    <cellStyle name="Normal 3 3 2 2 6 2 3 3" xfId="20083"/>
    <cellStyle name="Normal 3 3 2 2 6 2 3 3 2" xfId="48818"/>
    <cellStyle name="Normal 3 3 2 2 6 2 3 4" xfId="34494"/>
    <cellStyle name="Normal 3 3 2 2 6 2 4" xfId="9281"/>
    <cellStyle name="Normal 3 3 2 2 6 2 4 2" xfId="23664"/>
    <cellStyle name="Normal 3 3 2 2 6 2 4 2 2" xfId="52399"/>
    <cellStyle name="Normal 3 3 2 2 6 2 4 3" xfId="38075"/>
    <cellStyle name="Normal 3 3 2 2 6 2 5" xfId="16501"/>
    <cellStyle name="Normal 3 3 2 2 6 2 5 2" xfId="45237"/>
    <cellStyle name="Normal 3 3 2 2 6 2 6" xfId="30913"/>
    <cellStyle name="Normal 3 3 2 2 6 3" xfId="2843"/>
    <cellStyle name="Normal 3 3 2 2 6 3 2" xfId="6503"/>
    <cellStyle name="Normal 3 3 2 2 6 3 2 2" xfId="13763"/>
    <cellStyle name="Normal 3 3 2 2 6 3 2 2 2" xfId="28141"/>
    <cellStyle name="Normal 3 3 2 2 6 3 2 2 2 2" xfId="56875"/>
    <cellStyle name="Normal 3 3 2 2 6 3 2 2 3" xfId="42551"/>
    <cellStyle name="Normal 3 3 2 2 6 3 2 3" xfId="20978"/>
    <cellStyle name="Normal 3 3 2 2 6 3 2 3 2" xfId="49713"/>
    <cellStyle name="Normal 3 3 2 2 6 3 2 4" xfId="35389"/>
    <cellStyle name="Normal 3 3 2 2 6 3 3" xfId="10176"/>
    <cellStyle name="Normal 3 3 2 2 6 3 3 2" xfId="24559"/>
    <cellStyle name="Normal 3 3 2 2 6 3 3 2 2" xfId="53294"/>
    <cellStyle name="Normal 3 3 2 2 6 3 3 3" xfId="38970"/>
    <cellStyle name="Normal 3 3 2 2 6 3 4" xfId="17396"/>
    <cellStyle name="Normal 3 3 2 2 6 3 4 2" xfId="46132"/>
    <cellStyle name="Normal 3 3 2 2 6 3 5" xfId="31808"/>
    <cellStyle name="Normal 3 3 2 2 6 4" xfId="4708"/>
    <cellStyle name="Normal 3 3 2 2 6 4 2" xfId="11973"/>
    <cellStyle name="Normal 3 3 2 2 6 4 2 2" xfId="26351"/>
    <cellStyle name="Normal 3 3 2 2 6 4 2 2 2" xfId="55085"/>
    <cellStyle name="Normal 3 3 2 2 6 4 2 3" xfId="40761"/>
    <cellStyle name="Normal 3 3 2 2 6 4 3" xfId="19188"/>
    <cellStyle name="Normal 3 3 2 2 6 4 3 2" xfId="47923"/>
    <cellStyle name="Normal 3 3 2 2 6 4 4" xfId="33599"/>
    <cellStyle name="Normal 3 3 2 2 6 5" xfId="8380"/>
    <cellStyle name="Normal 3 3 2 2 6 5 2" xfId="22769"/>
    <cellStyle name="Normal 3 3 2 2 6 5 2 2" xfId="51504"/>
    <cellStyle name="Normal 3 3 2 2 6 5 3" xfId="37180"/>
    <cellStyle name="Normal 3 3 2 2 6 6" xfId="15606"/>
    <cellStyle name="Normal 3 3 2 2 6 6 2" xfId="44342"/>
    <cellStyle name="Normal 3 3 2 2 6 7" xfId="30018"/>
    <cellStyle name="Normal 3 3 2 2 7" xfId="1478"/>
    <cellStyle name="Normal 3 3 2 2 7 2" xfId="3292"/>
    <cellStyle name="Normal 3 3 2 2 7 2 2" xfId="6951"/>
    <cellStyle name="Normal 3 3 2 2 7 2 2 2" xfId="14211"/>
    <cellStyle name="Normal 3 3 2 2 7 2 2 2 2" xfId="28589"/>
    <cellStyle name="Normal 3 3 2 2 7 2 2 2 2 2" xfId="57323"/>
    <cellStyle name="Normal 3 3 2 2 7 2 2 2 3" xfId="42999"/>
    <cellStyle name="Normal 3 3 2 2 7 2 2 3" xfId="21426"/>
    <cellStyle name="Normal 3 3 2 2 7 2 2 3 2" xfId="50161"/>
    <cellStyle name="Normal 3 3 2 2 7 2 2 4" xfId="35837"/>
    <cellStyle name="Normal 3 3 2 2 7 2 3" xfId="10624"/>
    <cellStyle name="Normal 3 3 2 2 7 2 3 2" xfId="25007"/>
    <cellStyle name="Normal 3 3 2 2 7 2 3 2 2" xfId="53742"/>
    <cellStyle name="Normal 3 3 2 2 7 2 3 3" xfId="39418"/>
    <cellStyle name="Normal 3 3 2 2 7 2 4" xfId="17844"/>
    <cellStyle name="Normal 3 3 2 2 7 2 4 2" xfId="46580"/>
    <cellStyle name="Normal 3 3 2 2 7 2 5" xfId="32256"/>
    <cellStyle name="Normal 3 3 2 2 7 3" xfId="5160"/>
    <cellStyle name="Normal 3 3 2 2 7 3 2" xfId="12421"/>
    <cellStyle name="Normal 3 3 2 2 7 3 2 2" xfId="26799"/>
    <cellStyle name="Normal 3 3 2 2 7 3 2 2 2" xfId="55533"/>
    <cellStyle name="Normal 3 3 2 2 7 3 2 3" xfId="41209"/>
    <cellStyle name="Normal 3 3 2 2 7 3 3" xfId="19636"/>
    <cellStyle name="Normal 3 3 2 2 7 3 3 2" xfId="48371"/>
    <cellStyle name="Normal 3 3 2 2 7 3 4" xfId="34047"/>
    <cellStyle name="Normal 3 3 2 2 7 4" xfId="8833"/>
    <cellStyle name="Normal 3 3 2 2 7 4 2" xfId="23217"/>
    <cellStyle name="Normal 3 3 2 2 7 4 2 2" xfId="51952"/>
    <cellStyle name="Normal 3 3 2 2 7 4 3" xfId="37628"/>
    <cellStyle name="Normal 3 3 2 2 7 5" xfId="16054"/>
    <cellStyle name="Normal 3 3 2 2 7 5 2" xfId="44790"/>
    <cellStyle name="Normal 3 3 2 2 7 6" xfId="30466"/>
    <cellStyle name="Normal 3 3 2 2 8" xfId="2396"/>
    <cellStyle name="Normal 3 3 2 2 8 2" xfId="6056"/>
    <cellStyle name="Normal 3 3 2 2 8 2 2" xfId="13316"/>
    <cellStyle name="Normal 3 3 2 2 8 2 2 2" xfId="27694"/>
    <cellStyle name="Normal 3 3 2 2 8 2 2 2 2" xfId="56428"/>
    <cellStyle name="Normal 3 3 2 2 8 2 2 3" xfId="42104"/>
    <cellStyle name="Normal 3 3 2 2 8 2 3" xfId="20531"/>
    <cellStyle name="Normal 3 3 2 2 8 2 3 2" xfId="49266"/>
    <cellStyle name="Normal 3 3 2 2 8 2 4" xfId="34942"/>
    <cellStyle name="Normal 3 3 2 2 8 3" xfId="9729"/>
    <cellStyle name="Normal 3 3 2 2 8 3 2" xfId="24112"/>
    <cellStyle name="Normal 3 3 2 2 8 3 2 2" xfId="52847"/>
    <cellStyle name="Normal 3 3 2 2 8 3 3" xfId="38523"/>
    <cellStyle name="Normal 3 3 2 2 8 4" xfId="16949"/>
    <cellStyle name="Normal 3 3 2 2 8 4 2" xfId="45685"/>
    <cellStyle name="Normal 3 3 2 2 8 5" xfId="31361"/>
    <cellStyle name="Normal 3 3 2 2 9" xfId="4250"/>
    <cellStyle name="Normal 3 3 2 2 9 2" xfId="11525"/>
    <cellStyle name="Normal 3 3 2 2 9 2 2" xfId="25904"/>
    <cellStyle name="Normal 3 3 2 2 9 2 2 2" xfId="54638"/>
    <cellStyle name="Normal 3 3 2 2 9 2 3" xfId="40314"/>
    <cellStyle name="Normal 3 3 2 2 9 3" xfId="18741"/>
    <cellStyle name="Normal 3 3 2 2 9 3 2" xfId="47476"/>
    <cellStyle name="Normal 3 3 2 2 9 4" xfId="33152"/>
    <cellStyle name="Normal 3 3 2 3" xfId="351"/>
    <cellStyle name="Normal 3 3 2 3 10" xfId="15173"/>
    <cellStyle name="Normal 3 3 2 3 10 2" xfId="43909"/>
    <cellStyle name="Normal 3 3 2 3 11" xfId="29585"/>
    <cellStyle name="Normal 3 3 2 3 2" xfId="451"/>
    <cellStyle name="Normal 3 3 2 3 2 10" xfId="29641"/>
    <cellStyle name="Normal 3 3 2 3 2 2" xfId="651"/>
    <cellStyle name="Normal 3 3 2 3 2 2 2" xfId="923"/>
    <cellStyle name="Normal 3 3 2 3 2 2 2 2" xfId="1370"/>
    <cellStyle name="Normal 3 3 2 3 2 2 2 2 2" xfId="2353"/>
    <cellStyle name="Normal 3 3 2 3 2 2 2 2 2 2" xfId="4145"/>
    <cellStyle name="Normal 3 3 2 3 2 2 2 2 2 2 2" xfId="7804"/>
    <cellStyle name="Normal 3 3 2 3 2 2 2 2 2 2 2 2" xfId="15064"/>
    <cellStyle name="Normal 3 3 2 3 2 2 2 2 2 2 2 2 2" xfId="29442"/>
    <cellStyle name="Normal 3 3 2 3 2 2 2 2 2 2 2 2 2 2" xfId="58176"/>
    <cellStyle name="Normal 3 3 2 3 2 2 2 2 2 2 2 2 3" xfId="43852"/>
    <cellStyle name="Normal 3 3 2 3 2 2 2 2 2 2 2 3" xfId="22279"/>
    <cellStyle name="Normal 3 3 2 3 2 2 2 2 2 2 2 3 2" xfId="51014"/>
    <cellStyle name="Normal 3 3 2 3 2 2 2 2 2 2 2 4" xfId="36690"/>
    <cellStyle name="Normal 3 3 2 3 2 2 2 2 2 2 3" xfId="11477"/>
    <cellStyle name="Normal 3 3 2 3 2 2 2 2 2 2 3 2" xfId="25860"/>
    <cellStyle name="Normal 3 3 2 3 2 2 2 2 2 2 3 2 2" xfId="54595"/>
    <cellStyle name="Normal 3 3 2 3 2 2 2 2 2 2 3 3" xfId="40271"/>
    <cellStyle name="Normal 3 3 2 3 2 2 2 2 2 2 4" xfId="18697"/>
    <cellStyle name="Normal 3 3 2 3 2 2 2 2 2 2 4 2" xfId="47433"/>
    <cellStyle name="Normal 3 3 2 3 2 2 2 2 2 2 5" xfId="33109"/>
    <cellStyle name="Normal 3 3 2 3 2 2 2 2 2 3" xfId="6014"/>
    <cellStyle name="Normal 3 3 2 3 2 2 2 2 2 3 2" xfId="13274"/>
    <cellStyle name="Normal 3 3 2 3 2 2 2 2 2 3 2 2" xfId="27652"/>
    <cellStyle name="Normal 3 3 2 3 2 2 2 2 2 3 2 2 2" xfId="56386"/>
    <cellStyle name="Normal 3 3 2 3 2 2 2 2 2 3 2 3" xfId="42062"/>
    <cellStyle name="Normal 3 3 2 3 2 2 2 2 2 3 3" xfId="20489"/>
    <cellStyle name="Normal 3 3 2 3 2 2 2 2 2 3 3 2" xfId="49224"/>
    <cellStyle name="Normal 3 3 2 3 2 2 2 2 2 3 4" xfId="34900"/>
    <cellStyle name="Normal 3 3 2 3 2 2 2 2 2 4" xfId="9687"/>
    <cellStyle name="Normal 3 3 2 3 2 2 2 2 2 4 2" xfId="24070"/>
    <cellStyle name="Normal 3 3 2 3 2 2 2 2 2 4 2 2" xfId="52805"/>
    <cellStyle name="Normal 3 3 2 3 2 2 2 2 2 4 3" xfId="38481"/>
    <cellStyle name="Normal 3 3 2 3 2 2 2 2 2 5" xfId="16907"/>
    <cellStyle name="Normal 3 3 2 3 2 2 2 2 2 5 2" xfId="45643"/>
    <cellStyle name="Normal 3 3 2 3 2 2 2 2 2 6" xfId="31319"/>
    <cellStyle name="Normal 3 3 2 3 2 2 2 2 3" xfId="3249"/>
    <cellStyle name="Normal 3 3 2 3 2 2 2 2 3 2" xfId="6909"/>
    <cellStyle name="Normal 3 3 2 3 2 2 2 2 3 2 2" xfId="14169"/>
    <cellStyle name="Normal 3 3 2 3 2 2 2 2 3 2 2 2" xfId="28547"/>
    <cellStyle name="Normal 3 3 2 3 2 2 2 2 3 2 2 2 2" xfId="57281"/>
    <cellStyle name="Normal 3 3 2 3 2 2 2 2 3 2 2 3" xfId="42957"/>
    <cellStyle name="Normal 3 3 2 3 2 2 2 2 3 2 3" xfId="21384"/>
    <cellStyle name="Normal 3 3 2 3 2 2 2 2 3 2 3 2" xfId="50119"/>
    <cellStyle name="Normal 3 3 2 3 2 2 2 2 3 2 4" xfId="35795"/>
    <cellStyle name="Normal 3 3 2 3 2 2 2 2 3 3" xfId="10582"/>
    <cellStyle name="Normal 3 3 2 3 2 2 2 2 3 3 2" xfId="24965"/>
    <cellStyle name="Normal 3 3 2 3 2 2 2 2 3 3 2 2" xfId="53700"/>
    <cellStyle name="Normal 3 3 2 3 2 2 2 2 3 3 3" xfId="39376"/>
    <cellStyle name="Normal 3 3 2 3 2 2 2 2 3 4" xfId="17802"/>
    <cellStyle name="Normal 3 3 2 3 2 2 2 2 3 4 2" xfId="46538"/>
    <cellStyle name="Normal 3 3 2 3 2 2 2 2 3 5" xfId="32214"/>
    <cellStyle name="Normal 3 3 2 3 2 2 2 2 4" xfId="5114"/>
    <cellStyle name="Normal 3 3 2 3 2 2 2 2 4 2" xfId="12379"/>
    <cellStyle name="Normal 3 3 2 3 2 2 2 2 4 2 2" xfId="26757"/>
    <cellStyle name="Normal 3 3 2 3 2 2 2 2 4 2 2 2" xfId="55491"/>
    <cellStyle name="Normal 3 3 2 3 2 2 2 2 4 2 3" xfId="41167"/>
    <cellStyle name="Normal 3 3 2 3 2 2 2 2 4 3" xfId="19594"/>
    <cellStyle name="Normal 3 3 2 3 2 2 2 2 4 3 2" xfId="48329"/>
    <cellStyle name="Normal 3 3 2 3 2 2 2 2 4 4" xfId="34005"/>
    <cellStyle name="Normal 3 3 2 3 2 2 2 2 5" xfId="8786"/>
    <cellStyle name="Normal 3 3 2 3 2 2 2 2 5 2" xfId="23175"/>
    <cellStyle name="Normal 3 3 2 3 2 2 2 2 5 2 2" xfId="51910"/>
    <cellStyle name="Normal 3 3 2 3 2 2 2 2 5 3" xfId="37586"/>
    <cellStyle name="Normal 3 3 2 3 2 2 2 2 6" xfId="16012"/>
    <cellStyle name="Normal 3 3 2 3 2 2 2 2 6 2" xfId="44748"/>
    <cellStyle name="Normal 3 3 2 3 2 2 2 2 7" xfId="30424"/>
    <cellStyle name="Normal 3 3 2 3 2 2 2 3" xfId="1906"/>
    <cellStyle name="Normal 3 3 2 3 2 2 2 3 2" xfId="3698"/>
    <cellStyle name="Normal 3 3 2 3 2 2 2 3 2 2" xfId="7357"/>
    <cellStyle name="Normal 3 3 2 3 2 2 2 3 2 2 2" xfId="14617"/>
    <cellStyle name="Normal 3 3 2 3 2 2 2 3 2 2 2 2" xfId="28995"/>
    <cellStyle name="Normal 3 3 2 3 2 2 2 3 2 2 2 2 2" xfId="57729"/>
    <cellStyle name="Normal 3 3 2 3 2 2 2 3 2 2 2 3" xfId="43405"/>
    <cellStyle name="Normal 3 3 2 3 2 2 2 3 2 2 3" xfId="21832"/>
    <cellStyle name="Normal 3 3 2 3 2 2 2 3 2 2 3 2" xfId="50567"/>
    <cellStyle name="Normal 3 3 2 3 2 2 2 3 2 2 4" xfId="36243"/>
    <cellStyle name="Normal 3 3 2 3 2 2 2 3 2 3" xfId="11030"/>
    <cellStyle name="Normal 3 3 2 3 2 2 2 3 2 3 2" xfId="25413"/>
    <cellStyle name="Normal 3 3 2 3 2 2 2 3 2 3 2 2" xfId="54148"/>
    <cellStyle name="Normal 3 3 2 3 2 2 2 3 2 3 3" xfId="39824"/>
    <cellStyle name="Normal 3 3 2 3 2 2 2 3 2 4" xfId="18250"/>
    <cellStyle name="Normal 3 3 2 3 2 2 2 3 2 4 2" xfId="46986"/>
    <cellStyle name="Normal 3 3 2 3 2 2 2 3 2 5" xfId="32662"/>
    <cellStyle name="Normal 3 3 2 3 2 2 2 3 3" xfId="5567"/>
    <cellStyle name="Normal 3 3 2 3 2 2 2 3 3 2" xfId="12827"/>
    <cellStyle name="Normal 3 3 2 3 2 2 2 3 3 2 2" xfId="27205"/>
    <cellStyle name="Normal 3 3 2 3 2 2 2 3 3 2 2 2" xfId="55939"/>
    <cellStyle name="Normal 3 3 2 3 2 2 2 3 3 2 3" xfId="41615"/>
    <cellStyle name="Normal 3 3 2 3 2 2 2 3 3 3" xfId="20042"/>
    <cellStyle name="Normal 3 3 2 3 2 2 2 3 3 3 2" xfId="48777"/>
    <cellStyle name="Normal 3 3 2 3 2 2 2 3 3 4" xfId="34453"/>
    <cellStyle name="Normal 3 3 2 3 2 2 2 3 4" xfId="9240"/>
    <cellStyle name="Normal 3 3 2 3 2 2 2 3 4 2" xfId="23623"/>
    <cellStyle name="Normal 3 3 2 3 2 2 2 3 4 2 2" xfId="52358"/>
    <cellStyle name="Normal 3 3 2 3 2 2 2 3 4 3" xfId="38034"/>
    <cellStyle name="Normal 3 3 2 3 2 2 2 3 5" xfId="16460"/>
    <cellStyle name="Normal 3 3 2 3 2 2 2 3 5 2" xfId="45196"/>
    <cellStyle name="Normal 3 3 2 3 2 2 2 3 6" xfId="30872"/>
    <cellStyle name="Normal 3 3 2 3 2 2 2 4" xfId="2802"/>
    <cellStyle name="Normal 3 3 2 3 2 2 2 4 2" xfId="6462"/>
    <cellStyle name="Normal 3 3 2 3 2 2 2 4 2 2" xfId="13722"/>
    <cellStyle name="Normal 3 3 2 3 2 2 2 4 2 2 2" xfId="28100"/>
    <cellStyle name="Normal 3 3 2 3 2 2 2 4 2 2 2 2" xfId="56834"/>
    <cellStyle name="Normal 3 3 2 3 2 2 2 4 2 2 3" xfId="42510"/>
    <cellStyle name="Normal 3 3 2 3 2 2 2 4 2 3" xfId="20937"/>
    <cellStyle name="Normal 3 3 2 3 2 2 2 4 2 3 2" xfId="49672"/>
    <cellStyle name="Normal 3 3 2 3 2 2 2 4 2 4" xfId="35348"/>
    <cellStyle name="Normal 3 3 2 3 2 2 2 4 3" xfId="10135"/>
    <cellStyle name="Normal 3 3 2 3 2 2 2 4 3 2" xfId="24518"/>
    <cellStyle name="Normal 3 3 2 3 2 2 2 4 3 2 2" xfId="53253"/>
    <cellStyle name="Normal 3 3 2 3 2 2 2 4 3 3" xfId="38929"/>
    <cellStyle name="Normal 3 3 2 3 2 2 2 4 4" xfId="17355"/>
    <cellStyle name="Normal 3 3 2 3 2 2 2 4 4 2" xfId="46091"/>
    <cellStyle name="Normal 3 3 2 3 2 2 2 4 5" xfId="31767"/>
    <cellStyle name="Normal 3 3 2 3 2 2 2 5" xfId="4667"/>
    <cellStyle name="Normal 3 3 2 3 2 2 2 5 2" xfId="11932"/>
    <cellStyle name="Normal 3 3 2 3 2 2 2 5 2 2" xfId="26310"/>
    <cellStyle name="Normal 3 3 2 3 2 2 2 5 2 2 2" xfId="55044"/>
    <cellStyle name="Normal 3 3 2 3 2 2 2 5 2 3" xfId="40720"/>
    <cellStyle name="Normal 3 3 2 3 2 2 2 5 3" xfId="19147"/>
    <cellStyle name="Normal 3 3 2 3 2 2 2 5 3 2" xfId="47882"/>
    <cellStyle name="Normal 3 3 2 3 2 2 2 5 4" xfId="33558"/>
    <cellStyle name="Normal 3 3 2 3 2 2 2 6" xfId="8339"/>
    <cellStyle name="Normal 3 3 2 3 2 2 2 6 2" xfId="22728"/>
    <cellStyle name="Normal 3 3 2 3 2 2 2 6 2 2" xfId="51463"/>
    <cellStyle name="Normal 3 3 2 3 2 2 2 6 3" xfId="37139"/>
    <cellStyle name="Normal 3 3 2 3 2 2 2 7" xfId="15565"/>
    <cellStyle name="Normal 3 3 2 3 2 2 2 7 2" xfId="44301"/>
    <cellStyle name="Normal 3 3 2 3 2 2 2 8" xfId="29977"/>
    <cellStyle name="Normal 3 3 2 3 2 2 3" xfId="1146"/>
    <cellStyle name="Normal 3 3 2 3 2 2 3 2" xfId="2129"/>
    <cellStyle name="Normal 3 3 2 3 2 2 3 2 2" xfId="3921"/>
    <cellStyle name="Normal 3 3 2 3 2 2 3 2 2 2" xfId="7580"/>
    <cellStyle name="Normal 3 3 2 3 2 2 3 2 2 2 2" xfId="14840"/>
    <cellStyle name="Normal 3 3 2 3 2 2 3 2 2 2 2 2" xfId="29218"/>
    <cellStyle name="Normal 3 3 2 3 2 2 3 2 2 2 2 2 2" xfId="57952"/>
    <cellStyle name="Normal 3 3 2 3 2 2 3 2 2 2 2 3" xfId="43628"/>
    <cellStyle name="Normal 3 3 2 3 2 2 3 2 2 2 3" xfId="22055"/>
    <cellStyle name="Normal 3 3 2 3 2 2 3 2 2 2 3 2" xfId="50790"/>
    <cellStyle name="Normal 3 3 2 3 2 2 3 2 2 2 4" xfId="36466"/>
    <cellStyle name="Normal 3 3 2 3 2 2 3 2 2 3" xfId="11253"/>
    <cellStyle name="Normal 3 3 2 3 2 2 3 2 2 3 2" xfId="25636"/>
    <cellStyle name="Normal 3 3 2 3 2 2 3 2 2 3 2 2" xfId="54371"/>
    <cellStyle name="Normal 3 3 2 3 2 2 3 2 2 3 3" xfId="40047"/>
    <cellStyle name="Normal 3 3 2 3 2 2 3 2 2 4" xfId="18473"/>
    <cellStyle name="Normal 3 3 2 3 2 2 3 2 2 4 2" xfId="47209"/>
    <cellStyle name="Normal 3 3 2 3 2 2 3 2 2 5" xfId="32885"/>
    <cellStyle name="Normal 3 3 2 3 2 2 3 2 3" xfId="5790"/>
    <cellStyle name="Normal 3 3 2 3 2 2 3 2 3 2" xfId="13050"/>
    <cellStyle name="Normal 3 3 2 3 2 2 3 2 3 2 2" xfId="27428"/>
    <cellStyle name="Normal 3 3 2 3 2 2 3 2 3 2 2 2" xfId="56162"/>
    <cellStyle name="Normal 3 3 2 3 2 2 3 2 3 2 3" xfId="41838"/>
    <cellStyle name="Normal 3 3 2 3 2 2 3 2 3 3" xfId="20265"/>
    <cellStyle name="Normal 3 3 2 3 2 2 3 2 3 3 2" xfId="49000"/>
    <cellStyle name="Normal 3 3 2 3 2 2 3 2 3 4" xfId="34676"/>
    <cellStyle name="Normal 3 3 2 3 2 2 3 2 4" xfId="9463"/>
    <cellStyle name="Normal 3 3 2 3 2 2 3 2 4 2" xfId="23846"/>
    <cellStyle name="Normal 3 3 2 3 2 2 3 2 4 2 2" xfId="52581"/>
    <cellStyle name="Normal 3 3 2 3 2 2 3 2 4 3" xfId="38257"/>
    <cellStyle name="Normal 3 3 2 3 2 2 3 2 5" xfId="16683"/>
    <cellStyle name="Normal 3 3 2 3 2 2 3 2 5 2" xfId="45419"/>
    <cellStyle name="Normal 3 3 2 3 2 2 3 2 6" xfId="31095"/>
    <cellStyle name="Normal 3 3 2 3 2 2 3 3" xfId="3025"/>
    <cellStyle name="Normal 3 3 2 3 2 2 3 3 2" xfId="6685"/>
    <cellStyle name="Normal 3 3 2 3 2 2 3 3 2 2" xfId="13945"/>
    <cellStyle name="Normal 3 3 2 3 2 2 3 3 2 2 2" xfId="28323"/>
    <cellStyle name="Normal 3 3 2 3 2 2 3 3 2 2 2 2" xfId="57057"/>
    <cellStyle name="Normal 3 3 2 3 2 2 3 3 2 2 3" xfId="42733"/>
    <cellStyle name="Normal 3 3 2 3 2 2 3 3 2 3" xfId="21160"/>
    <cellStyle name="Normal 3 3 2 3 2 2 3 3 2 3 2" xfId="49895"/>
    <cellStyle name="Normal 3 3 2 3 2 2 3 3 2 4" xfId="35571"/>
    <cellStyle name="Normal 3 3 2 3 2 2 3 3 3" xfId="10358"/>
    <cellStyle name="Normal 3 3 2 3 2 2 3 3 3 2" xfId="24741"/>
    <cellStyle name="Normal 3 3 2 3 2 2 3 3 3 2 2" xfId="53476"/>
    <cellStyle name="Normal 3 3 2 3 2 2 3 3 3 3" xfId="39152"/>
    <cellStyle name="Normal 3 3 2 3 2 2 3 3 4" xfId="17578"/>
    <cellStyle name="Normal 3 3 2 3 2 2 3 3 4 2" xfId="46314"/>
    <cellStyle name="Normal 3 3 2 3 2 2 3 3 5" xfId="31990"/>
    <cellStyle name="Normal 3 3 2 3 2 2 3 4" xfId="4890"/>
    <cellStyle name="Normal 3 3 2 3 2 2 3 4 2" xfId="12155"/>
    <cellStyle name="Normal 3 3 2 3 2 2 3 4 2 2" xfId="26533"/>
    <cellStyle name="Normal 3 3 2 3 2 2 3 4 2 2 2" xfId="55267"/>
    <cellStyle name="Normal 3 3 2 3 2 2 3 4 2 3" xfId="40943"/>
    <cellStyle name="Normal 3 3 2 3 2 2 3 4 3" xfId="19370"/>
    <cellStyle name="Normal 3 3 2 3 2 2 3 4 3 2" xfId="48105"/>
    <cellStyle name="Normal 3 3 2 3 2 2 3 4 4" xfId="33781"/>
    <cellStyle name="Normal 3 3 2 3 2 2 3 5" xfId="8562"/>
    <cellStyle name="Normal 3 3 2 3 2 2 3 5 2" xfId="22951"/>
    <cellStyle name="Normal 3 3 2 3 2 2 3 5 2 2" xfId="51686"/>
    <cellStyle name="Normal 3 3 2 3 2 2 3 5 3" xfId="37362"/>
    <cellStyle name="Normal 3 3 2 3 2 2 3 6" xfId="15788"/>
    <cellStyle name="Normal 3 3 2 3 2 2 3 6 2" xfId="44524"/>
    <cellStyle name="Normal 3 3 2 3 2 2 3 7" xfId="30200"/>
    <cellStyle name="Normal 3 3 2 3 2 2 4" xfId="1678"/>
    <cellStyle name="Normal 3 3 2 3 2 2 4 2" xfId="3474"/>
    <cellStyle name="Normal 3 3 2 3 2 2 4 2 2" xfId="7133"/>
    <cellStyle name="Normal 3 3 2 3 2 2 4 2 2 2" xfId="14393"/>
    <cellStyle name="Normal 3 3 2 3 2 2 4 2 2 2 2" xfId="28771"/>
    <cellStyle name="Normal 3 3 2 3 2 2 4 2 2 2 2 2" xfId="57505"/>
    <cellStyle name="Normal 3 3 2 3 2 2 4 2 2 2 3" xfId="43181"/>
    <cellStyle name="Normal 3 3 2 3 2 2 4 2 2 3" xfId="21608"/>
    <cellStyle name="Normal 3 3 2 3 2 2 4 2 2 3 2" xfId="50343"/>
    <cellStyle name="Normal 3 3 2 3 2 2 4 2 2 4" xfId="36019"/>
    <cellStyle name="Normal 3 3 2 3 2 2 4 2 3" xfId="10806"/>
    <cellStyle name="Normal 3 3 2 3 2 2 4 2 3 2" xfId="25189"/>
    <cellStyle name="Normal 3 3 2 3 2 2 4 2 3 2 2" xfId="53924"/>
    <cellStyle name="Normal 3 3 2 3 2 2 4 2 3 3" xfId="39600"/>
    <cellStyle name="Normal 3 3 2 3 2 2 4 2 4" xfId="18026"/>
    <cellStyle name="Normal 3 3 2 3 2 2 4 2 4 2" xfId="46762"/>
    <cellStyle name="Normal 3 3 2 3 2 2 4 2 5" xfId="32438"/>
    <cellStyle name="Normal 3 3 2 3 2 2 4 3" xfId="5343"/>
    <cellStyle name="Normal 3 3 2 3 2 2 4 3 2" xfId="12603"/>
    <cellStyle name="Normal 3 3 2 3 2 2 4 3 2 2" xfId="26981"/>
    <cellStyle name="Normal 3 3 2 3 2 2 4 3 2 2 2" xfId="55715"/>
    <cellStyle name="Normal 3 3 2 3 2 2 4 3 2 3" xfId="41391"/>
    <cellStyle name="Normal 3 3 2 3 2 2 4 3 3" xfId="19818"/>
    <cellStyle name="Normal 3 3 2 3 2 2 4 3 3 2" xfId="48553"/>
    <cellStyle name="Normal 3 3 2 3 2 2 4 3 4" xfId="34229"/>
    <cellStyle name="Normal 3 3 2 3 2 2 4 4" xfId="9016"/>
    <cellStyle name="Normal 3 3 2 3 2 2 4 4 2" xfId="23399"/>
    <cellStyle name="Normal 3 3 2 3 2 2 4 4 2 2" xfId="52134"/>
    <cellStyle name="Normal 3 3 2 3 2 2 4 4 3" xfId="37810"/>
    <cellStyle name="Normal 3 3 2 3 2 2 4 5" xfId="16236"/>
    <cellStyle name="Normal 3 3 2 3 2 2 4 5 2" xfId="44972"/>
    <cellStyle name="Normal 3 3 2 3 2 2 4 6" xfId="30648"/>
    <cellStyle name="Normal 3 3 2 3 2 2 5" xfId="2578"/>
    <cellStyle name="Normal 3 3 2 3 2 2 5 2" xfId="6238"/>
    <cellStyle name="Normal 3 3 2 3 2 2 5 2 2" xfId="13498"/>
    <cellStyle name="Normal 3 3 2 3 2 2 5 2 2 2" xfId="27876"/>
    <cellStyle name="Normal 3 3 2 3 2 2 5 2 2 2 2" xfId="56610"/>
    <cellStyle name="Normal 3 3 2 3 2 2 5 2 2 3" xfId="42286"/>
    <cellStyle name="Normal 3 3 2 3 2 2 5 2 3" xfId="20713"/>
    <cellStyle name="Normal 3 3 2 3 2 2 5 2 3 2" xfId="49448"/>
    <cellStyle name="Normal 3 3 2 3 2 2 5 2 4" xfId="35124"/>
    <cellStyle name="Normal 3 3 2 3 2 2 5 3" xfId="9911"/>
    <cellStyle name="Normal 3 3 2 3 2 2 5 3 2" xfId="24294"/>
    <cellStyle name="Normal 3 3 2 3 2 2 5 3 2 2" xfId="53029"/>
    <cellStyle name="Normal 3 3 2 3 2 2 5 3 3" xfId="38705"/>
    <cellStyle name="Normal 3 3 2 3 2 2 5 4" xfId="17131"/>
    <cellStyle name="Normal 3 3 2 3 2 2 5 4 2" xfId="45867"/>
    <cellStyle name="Normal 3 3 2 3 2 2 5 5" xfId="31543"/>
    <cellStyle name="Normal 3 3 2 3 2 2 6" xfId="4441"/>
    <cellStyle name="Normal 3 3 2 3 2 2 6 2" xfId="11708"/>
    <cellStyle name="Normal 3 3 2 3 2 2 6 2 2" xfId="26086"/>
    <cellStyle name="Normal 3 3 2 3 2 2 6 2 2 2" xfId="54820"/>
    <cellStyle name="Normal 3 3 2 3 2 2 6 2 3" xfId="40496"/>
    <cellStyle name="Normal 3 3 2 3 2 2 6 3" xfId="18923"/>
    <cellStyle name="Normal 3 3 2 3 2 2 6 3 2" xfId="47658"/>
    <cellStyle name="Normal 3 3 2 3 2 2 6 4" xfId="33334"/>
    <cellStyle name="Normal 3 3 2 3 2 2 7" xfId="8112"/>
    <cellStyle name="Normal 3 3 2 3 2 2 7 2" xfId="22504"/>
    <cellStyle name="Normal 3 3 2 3 2 2 7 2 2" xfId="51239"/>
    <cellStyle name="Normal 3 3 2 3 2 2 7 3" xfId="36915"/>
    <cellStyle name="Normal 3 3 2 3 2 2 8" xfId="15341"/>
    <cellStyle name="Normal 3 3 2 3 2 2 8 2" xfId="44077"/>
    <cellStyle name="Normal 3 3 2 3 2 2 9" xfId="29753"/>
    <cellStyle name="Normal 3 3 2 3 2 3" xfId="809"/>
    <cellStyle name="Normal 3 3 2 3 2 3 2" xfId="1258"/>
    <cellStyle name="Normal 3 3 2 3 2 3 2 2" xfId="2241"/>
    <cellStyle name="Normal 3 3 2 3 2 3 2 2 2" xfId="4033"/>
    <cellStyle name="Normal 3 3 2 3 2 3 2 2 2 2" xfId="7692"/>
    <cellStyle name="Normal 3 3 2 3 2 3 2 2 2 2 2" xfId="14952"/>
    <cellStyle name="Normal 3 3 2 3 2 3 2 2 2 2 2 2" xfId="29330"/>
    <cellStyle name="Normal 3 3 2 3 2 3 2 2 2 2 2 2 2" xfId="58064"/>
    <cellStyle name="Normal 3 3 2 3 2 3 2 2 2 2 2 3" xfId="43740"/>
    <cellStyle name="Normal 3 3 2 3 2 3 2 2 2 2 3" xfId="22167"/>
    <cellStyle name="Normal 3 3 2 3 2 3 2 2 2 2 3 2" xfId="50902"/>
    <cellStyle name="Normal 3 3 2 3 2 3 2 2 2 2 4" xfId="36578"/>
    <cellStyle name="Normal 3 3 2 3 2 3 2 2 2 3" xfId="11365"/>
    <cellStyle name="Normal 3 3 2 3 2 3 2 2 2 3 2" xfId="25748"/>
    <cellStyle name="Normal 3 3 2 3 2 3 2 2 2 3 2 2" xfId="54483"/>
    <cellStyle name="Normal 3 3 2 3 2 3 2 2 2 3 3" xfId="40159"/>
    <cellStyle name="Normal 3 3 2 3 2 3 2 2 2 4" xfId="18585"/>
    <cellStyle name="Normal 3 3 2 3 2 3 2 2 2 4 2" xfId="47321"/>
    <cellStyle name="Normal 3 3 2 3 2 3 2 2 2 5" xfId="32997"/>
    <cellStyle name="Normal 3 3 2 3 2 3 2 2 3" xfId="5902"/>
    <cellStyle name="Normal 3 3 2 3 2 3 2 2 3 2" xfId="13162"/>
    <cellStyle name="Normal 3 3 2 3 2 3 2 2 3 2 2" xfId="27540"/>
    <cellStyle name="Normal 3 3 2 3 2 3 2 2 3 2 2 2" xfId="56274"/>
    <cellStyle name="Normal 3 3 2 3 2 3 2 2 3 2 3" xfId="41950"/>
    <cellStyle name="Normal 3 3 2 3 2 3 2 2 3 3" xfId="20377"/>
    <cellStyle name="Normal 3 3 2 3 2 3 2 2 3 3 2" xfId="49112"/>
    <cellStyle name="Normal 3 3 2 3 2 3 2 2 3 4" xfId="34788"/>
    <cellStyle name="Normal 3 3 2 3 2 3 2 2 4" xfId="9575"/>
    <cellStyle name="Normal 3 3 2 3 2 3 2 2 4 2" xfId="23958"/>
    <cellStyle name="Normal 3 3 2 3 2 3 2 2 4 2 2" xfId="52693"/>
    <cellStyle name="Normal 3 3 2 3 2 3 2 2 4 3" xfId="38369"/>
    <cellStyle name="Normal 3 3 2 3 2 3 2 2 5" xfId="16795"/>
    <cellStyle name="Normal 3 3 2 3 2 3 2 2 5 2" xfId="45531"/>
    <cellStyle name="Normal 3 3 2 3 2 3 2 2 6" xfId="31207"/>
    <cellStyle name="Normal 3 3 2 3 2 3 2 3" xfId="3137"/>
    <cellStyle name="Normal 3 3 2 3 2 3 2 3 2" xfId="6797"/>
    <cellStyle name="Normal 3 3 2 3 2 3 2 3 2 2" xfId="14057"/>
    <cellStyle name="Normal 3 3 2 3 2 3 2 3 2 2 2" xfId="28435"/>
    <cellStyle name="Normal 3 3 2 3 2 3 2 3 2 2 2 2" xfId="57169"/>
    <cellStyle name="Normal 3 3 2 3 2 3 2 3 2 2 3" xfId="42845"/>
    <cellStyle name="Normal 3 3 2 3 2 3 2 3 2 3" xfId="21272"/>
    <cellStyle name="Normal 3 3 2 3 2 3 2 3 2 3 2" xfId="50007"/>
    <cellStyle name="Normal 3 3 2 3 2 3 2 3 2 4" xfId="35683"/>
    <cellStyle name="Normal 3 3 2 3 2 3 2 3 3" xfId="10470"/>
    <cellStyle name="Normal 3 3 2 3 2 3 2 3 3 2" xfId="24853"/>
    <cellStyle name="Normal 3 3 2 3 2 3 2 3 3 2 2" xfId="53588"/>
    <cellStyle name="Normal 3 3 2 3 2 3 2 3 3 3" xfId="39264"/>
    <cellStyle name="Normal 3 3 2 3 2 3 2 3 4" xfId="17690"/>
    <cellStyle name="Normal 3 3 2 3 2 3 2 3 4 2" xfId="46426"/>
    <cellStyle name="Normal 3 3 2 3 2 3 2 3 5" xfId="32102"/>
    <cellStyle name="Normal 3 3 2 3 2 3 2 4" xfId="5002"/>
    <cellStyle name="Normal 3 3 2 3 2 3 2 4 2" xfId="12267"/>
    <cellStyle name="Normal 3 3 2 3 2 3 2 4 2 2" xfId="26645"/>
    <cellStyle name="Normal 3 3 2 3 2 3 2 4 2 2 2" xfId="55379"/>
    <cellStyle name="Normal 3 3 2 3 2 3 2 4 2 3" xfId="41055"/>
    <cellStyle name="Normal 3 3 2 3 2 3 2 4 3" xfId="19482"/>
    <cellStyle name="Normal 3 3 2 3 2 3 2 4 3 2" xfId="48217"/>
    <cellStyle name="Normal 3 3 2 3 2 3 2 4 4" xfId="33893"/>
    <cellStyle name="Normal 3 3 2 3 2 3 2 5" xfId="8674"/>
    <cellStyle name="Normal 3 3 2 3 2 3 2 5 2" xfId="23063"/>
    <cellStyle name="Normal 3 3 2 3 2 3 2 5 2 2" xfId="51798"/>
    <cellStyle name="Normal 3 3 2 3 2 3 2 5 3" xfId="37474"/>
    <cellStyle name="Normal 3 3 2 3 2 3 2 6" xfId="15900"/>
    <cellStyle name="Normal 3 3 2 3 2 3 2 6 2" xfId="44636"/>
    <cellStyle name="Normal 3 3 2 3 2 3 2 7" xfId="30312"/>
    <cellStyle name="Normal 3 3 2 3 2 3 3" xfId="1794"/>
    <cellStyle name="Normal 3 3 2 3 2 3 3 2" xfId="3586"/>
    <cellStyle name="Normal 3 3 2 3 2 3 3 2 2" xfId="7245"/>
    <cellStyle name="Normal 3 3 2 3 2 3 3 2 2 2" xfId="14505"/>
    <cellStyle name="Normal 3 3 2 3 2 3 3 2 2 2 2" xfId="28883"/>
    <cellStyle name="Normal 3 3 2 3 2 3 3 2 2 2 2 2" xfId="57617"/>
    <cellStyle name="Normal 3 3 2 3 2 3 3 2 2 2 3" xfId="43293"/>
    <cellStyle name="Normal 3 3 2 3 2 3 3 2 2 3" xfId="21720"/>
    <cellStyle name="Normal 3 3 2 3 2 3 3 2 2 3 2" xfId="50455"/>
    <cellStyle name="Normal 3 3 2 3 2 3 3 2 2 4" xfId="36131"/>
    <cellStyle name="Normal 3 3 2 3 2 3 3 2 3" xfId="10918"/>
    <cellStyle name="Normal 3 3 2 3 2 3 3 2 3 2" xfId="25301"/>
    <cellStyle name="Normal 3 3 2 3 2 3 3 2 3 2 2" xfId="54036"/>
    <cellStyle name="Normal 3 3 2 3 2 3 3 2 3 3" xfId="39712"/>
    <cellStyle name="Normal 3 3 2 3 2 3 3 2 4" xfId="18138"/>
    <cellStyle name="Normal 3 3 2 3 2 3 3 2 4 2" xfId="46874"/>
    <cellStyle name="Normal 3 3 2 3 2 3 3 2 5" xfId="32550"/>
    <cellStyle name="Normal 3 3 2 3 2 3 3 3" xfId="5455"/>
    <cellStyle name="Normal 3 3 2 3 2 3 3 3 2" xfId="12715"/>
    <cellStyle name="Normal 3 3 2 3 2 3 3 3 2 2" xfId="27093"/>
    <cellStyle name="Normal 3 3 2 3 2 3 3 3 2 2 2" xfId="55827"/>
    <cellStyle name="Normal 3 3 2 3 2 3 3 3 2 3" xfId="41503"/>
    <cellStyle name="Normal 3 3 2 3 2 3 3 3 3" xfId="19930"/>
    <cellStyle name="Normal 3 3 2 3 2 3 3 3 3 2" xfId="48665"/>
    <cellStyle name="Normal 3 3 2 3 2 3 3 3 4" xfId="34341"/>
    <cellStyle name="Normal 3 3 2 3 2 3 3 4" xfId="9128"/>
    <cellStyle name="Normal 3 3 2 3 2 3 3 4 2" xfId="23511"/>
    <cellStyle name="Normal 3 3 2 3 2 3 3 4 2 2" xfId="52246"/>
    <cellStyle name="Normal 3 3 2 3 2 3 3 4 3" xfId="37922"/>
    <cellStyle name="Normal 3 3 2 3 2 3 3 5" xfId="16348"/>
    <cellStyle name="Normal 3 3 2 3 2 3 3 5 2" xfId="45084"/>
    <cellStyle name="Normal 3 3 2 3 2 3 3 6" xfId="30760"/>
    <cellStyle name="Normal 3 3 2 3 2 3 4" xfId="2690"/>
    <cellStyle name="Normal 3 3 2 3 2 3 4 2" xfId="6350"/>
    <cellStyle name="Normal 3 3 2 3 2 3 4 2 2" xfId="13610"/>
    <cellStyle name="Normal 3 3 2 3 2 3 4 2 2 2" xfId="27988"/>
    <cellStyle name="Normal 3 3 2 3 2 3 4 2 2 2 2" xfId="56722"/>
    <cellStyle name="Normal 3 3 2 3 2 3 4 2 2 3" xfId="42398"/>
    <cellStyle name="Normal 3 3 2 3 2 3 4 2 3" xfId="20825"/>
    <cellStyle name="Normal 3 3 2 3 2 3 4 2 3 2" xfId="49560"/>
    <cellStyle name="Normal 3 3 2 3 2 3 4 2 4" xfId="35236"/>
    <cellStyle name="Normal 3 3 2 3 2 3 4 3" xfId="10023"/>
    <cellStyle name="Normal 3 3 2 3 2 3 4 3 2" xfId="24406"/>
    <cellStyle name="Normal 3 3 2 3 2 3 4 3 2 2" xfId="53141"/>
    <cellStyle name="Normal 3 3 2 3 2 3 4 3 3" xfId="38817"/>
    <cellStyle name="Normal 3 3 2 3 2 3 4 4" xfId="17243"/>
    <cellStyle name="Normal 3 3 2 3 2 3 4 4 2" xfId="45979"/>
    <cellStyle name="Normal 3 3 2 3 2 3 4 5" xfId="31655"/>
    <cellStyle name="Normal 3 3 2 3 2 3 5" xfId="4554"/>
    <cellStyle name="Normal 3 3 2 3 2 3 5 2" xfId="11820"/>
    <cellStyle name="Normal 3 3 2 3 2 3 5 2 2" xfId="26198"/>
    <cellStyle name="Normal 3 3 2 3 2 3 5 2 2 2" xfId="54932"/>
    <cellStyle name="Normal 3 3 2 3 2 3 5 2 3" xfId="40608"/>
    <cellStyle name="Normal 3 3 2 3 2 3 5 3" xfId="19035"/>
    <cellStyle name="Normal 3 3 2 3 2 3 5 3 2" xfId="47770"/>
    <cellStyle name="Normal 3 3 2 3 2 3 5 4" xfId="33446"/>
    <cellStyle name="Normal 3 3 2 3 2 3 6" xfId="8227"/>
    <cellStyle name="Normal 3 3 2 3 2 3 6 2" xfId="22616"/>
    <cellStyle name="Normal 3 3 2 3 2 3 6 2 2" xfId="51351"/>
    <cellStyle name="Normal 3 3 2 3 2 3 6 3" xfId="37027"/>
    <cellStyle name="Normal 3 3 2 3 2 3 7" xfId="15453"/>
    <cellStyle name="Normal 3 3 2 3 2 3 7 2" xfId="44189"/>
    <cellStyle name="Normal 3 3 2 3 2 3 8" xfId="29865"/>
    <cellStyle name="Normal 3 3 2 3 2 4" xfId="1034"/>
    <cellStyle name="Normal 3 3 2 3 2 4 2" xfId="2017"/>
    <cellStyle name="Normal 3 3 2 3 2 4 2 2" xfId="3809"/>
    <cellStyle name="Normal 3 3 2 3 2 4 2 2 2" xfId="7468"/>
    <cellStyle name="Normal 3 3 2 3 2 4 2 2 2 2" xfId="14728"/>
    <cellStyle name="Normal 3 3 2 3 2 4 2 2 2 2 2" xfId="29106"/>
    <cellStyle name="Normal 3 3 2 3 2 4 2 2 2 2 2 2" xfId="57840"/>
    <cellStyle name="Normal 3 3 2 3 2 4 2 2 2 2 3" xfId="43516"/>
    <cellStyle name="Normal 3 3 2 3 2 4 2 2 2 3" xfId="21943"/>
    <cellStyle name="Normal 3 3 2 3 2 4 2 2 2 3 2" xfId="50678"/>
    <cellStyle name="Normal 3 3 2 3 2 4 2 2 2 4" xfId="36354"/>
    <cellStyle name="Normal 3 3 2 3 2 4 2 2 3" xfId="11141"/>
    <cellStyle name="Normal 3 3 2 3 2 4 2 2 3 2" xfId="25524"/>
    <cellStyle name="Normal 3 3 2 3 2 4 2 2 3 2 2" xfId="54259"/>
    <cellStyle name="Normal 3 3 2 3 2 4 2 2 3 3" xfId="39935"/>
    <cellStyle name="Normal 3 3 2 3 2 4 2 2 4" xfId="18361"/>
    <cellStyle name="Normal 3 3 2 3 2 4 2 2 4 2" xfId="47097"/>
    <cellStyle name="Normal 3 3 2 3 2 4 2 2 5" xfId="32773"/>
    <cellStyle name="Normal 3 3 2 3 2 4 2 3" xfId="5678"/>
    <cellStyle name="Normal 3 3 2 3 2 4 2 3 2" xfId="12938"/>
    <cellStyle name="Normal 3 3 2 3 2 4 2 3 2 2" xfId="27316"/>
    <cellStyle name="Normal 3 3 2 3 2 4 2 3 2 2 2" xfId="56050"/>
    <cellStyle name="Normal 3 3 2 3 2 4 2 3 2 3" xfId="41726"/>
    <cellStyle name="Normal 3 3 2 3 2 4 2 3 3" xfId="20153"/>
    <cellStyle name="Normal 3 3 2 3 2 4 2 3 3 2" xfId="48888"/>
    <cellStyle name="Normal 3 3 2 3 2 4 2 3 4" xfId="34564"/>
    <cellStyle name="Normal 3 3 2 3 2 4 2 4" xfId="9351"/>
    <cellStyle name="Normal 3 3 2 3 2 4 2 4 2" xfId="23734"/>
    <cellStyle name="Normal 3 3 2 3 2 4 2 4 2 2" xfId="52469"/>
    <cellStyle name="Normal 3 3 2 3 2 4 2 4 3" xfId="38145"/>
    <cellStyle name="Normal 3 3 2 3 2 4 2 5" xfId="16571"/>
    <cellStyle name="Normal 3 3 2 3 2 4 2 5 2" xfId="45307"/>
    <cellStyle name="Normal 3 3 2 3 2 4 2 6" xfId="30983"/>
    <cellStyle name="Normal 3 3 2 3 2 4 3" xfId="2913"/>
    <cellStyle name="Normal 3 3 2 3 2 4 3 2" xfId="6573"/>
    <cellStyle name="Normal 3 3 2 3 2 4 3 2 2" xfId="13833"/>
    <cellStyle name="Normal 3 3 2 3 2 4 3 2 2 2" xfId="28211"/>
    <cellStyle name="Normal 3 3 2 3 2 4 3 2 2 2 2" xfId="56945"/>
    <cellStyle name="Normal 3 3 2 3 2 4 3 2 2 3" xfId="42621"/>
    <cellStyle name="Normal 3 3 2 3 2 4 3 2 3" xfId="21048"/>
    <cellStyle name="Normal 3 3 2 3 2 4 3 2 3 2" xfId="49783"/>
    <cellStyle name="Normal 3 3 2 3 2 4 3 2 4" xfId="35459"/>
    <cellStyle name="Normal 3 3 2 3 2 4 3 3" xfId="10246"/>
    <cellStyle name="Normal 3 3 2 3 2 4 3 3 2" xfId="24629"/>
    <cellStyle name="Normal 3 3 2 3 2 4 3 3 2 2" xfId="53364"/>
    <cellStyle name="Normal 3 3 2 3 2 4 3 3 3" xfId="39040"/>
    <cellStyle name="Normal 3 3 2 3 2 4 3 4" xfId="17466"/>
    <cellStyle name="Normal 3 3 2 3 2 4 3 4 2" xfId="46202"/>
    <cellStyle name="Normal 3 3 2 3 2 4 3 5" xfId="31878"/>
    <cellStyle name="Normal 3 3 2 3 2 4 4" xfId="4778"/>
    <cellStyle name="Normal 3 3 2 3 2 4 4 2" xfId="12043"/>
    <cellStyle name="Normal 3 3 2 3 2 4 4 2 2" xfId="26421"/>
    <cellStyle name="Normal 3 3 2 3 2 4 4 2 2 2" xfId="55155"/>
    <cellStyle name="Normal 3 3 2 3 2 4 4 2 3" xfId="40831"/>
    <cellStyle name="Normal 3 3 2 3 2 4 4 3" xfId="19258"/>
    <cellStyle name="Normal 3 3 2 3 2 4 4 3 2" xfId="47993"/>
    <cellStyle name="Normal 3 3 2 3 2 4 4 4" xfId="33669"/>
    <cellStyle name="Normal 3 3 2 3 2 4 5" xfId="8450"/>
    <cellStyle name="Normal 3 3 2 3 2 4 5 2" xfId="22839"/>
    <cellStyle name="Normal 3 3 2 3 2 4 5 2 2" xfId="51574"/>
    <cellStyle name="Normal 3 3 2 3 2 4 5 3" xfId="37250"/>
    <cellStyle name="Normal 3 3 2 3 2 4 6" xfId="15676"/>
    <cellStyle name="Normal 3 3 2 3 2 4 6 2" xfId="44412"/>
    <cellStyle name="Normal 3 3 2 3 2 4 7" xfId="30088"/>
    <cellStyle name="Normal 3 3 2 3 2 5" xfId="1558"/>
    <cellStyle name="Normal 3 3 2 3 2 5 2" xfId="3362"/>
    <cellStyle name="Normal 3 3 2 3 2 5 2 2" xfId="7021"/>
    <cellStyle name="Normal 3 3 2 3 2 5 2 2 2" xfId="14281"/>
    <cellStyle name="Normal 3 3 2 3 2 5 2 2 2 2" xfId="28659"/>
    <cellStyle name="Normal 3 3 2 3 2 5 2 2 2 2 2" xfId="57393"/>
    <cellStyle name="Normal 3 3 2 3 2 5 2 2 2 3" xfId="43069"/>
    <cellStyle name="Normal 3 3 2 3 2 5 2 2 3" xfId="21496"/>
    <cellStyle name="Normal 3 3 2 3 2 5 2 2 3 2" xfId="50231"/>
    <cellStyle name="Normal 3 3 2 3 2 5 2 2 4" xfId="35907"/>
    <cellStyle name="Normal 3 3 2 3 2 5 2 3" xfId="10694"/>
    <cellStyle name="Normal 3 3 2 3 2 5 2 3 2" xfId="25077"/>
    <cellStyle name="Normal 3 3 2 3 2 5 2 3 2 2" xfId="53812"/>
    <cellStyle name="Normal 3 3 2 3 2 5 2 3 3" xfId="39488"/>
    <cellStyle name="Normal 3 3 2 3 2 5 2 4" xfId="17914"/>
    <cellStyle name="Normal 3 3 2 3 2 5 2 4 2" xfId="46650"/>
    <cellStyle name="Normal 3 3 2 3 2 5 2 5" xfId="32326"/>
    <cellStyle name="Normal 3 3 2 3 2 5 3" xfId="5231"/>
    <cellStyle name="Normal 3 3 2 3 2 5 3 2" xfId="12491"/>
    <cellStyle name="Normal 3 3 2 3 2 5 3 2 2" xfId="26869"/>
    <cellStyle name="Normal 3 3 2 3 2 5 3 2 2 2" xfId="55603"/>
    <cellStyle name="Normal 3 3 2 3 2 5 3 2 3" xfId="41279"/>
    <cellStyle name="Normal 3 3 2 3 2 5 3 3" xfId="19706"/>
    <cellStyle name="Normal 3 3 2 3 2 5 3 3 2" xfId="48441"/>
    <cellStyle name="Normal 3 3 2 3 2 5 3 4" xfId="34117"/>
    <cellStyle name="Normal 3 3 2 3 2 5 4" xfId="8904"/>
    <cellStyle name="Normal 3 3 2 3 2 5 4 2" xfId="23287"/>
    <cellStyle name="Normal 3 3 2 3 2 5 4 2 2" xfId="52022"/>
    <cellStyle name="Normal 3 3 2 3 2 5 4 3" xfId="37698"/>
    <cellStyle name="Normal 3 3 2 3 2 5 5" xfId="16124"/>
    <cellStyle name="Normal 3 3 2 3 2 5 5 2" xfId="44860"/>
    <cellStyle name="Normal 3 3 2 3 2 5 6" xfId="30536"/>
    <cellStyle name="Normal 3 3 2 3 2 6" xfId="2466"/>
    <cellStyle name="Normal 3 3 2 3 2 6 2" xfId="6126"/>
    <cellStyle name="Normal 3 3 2 3 2 6 2 2" xfId="13386"/>
    <cellStyle name="Normal 3 3 2 3 2 6 2 2 2" xfId="27764"/>
    <cellStyle name="Normal 3 3 2 3 2 6 2 2 2 2" xfId="56498"/>
    <cellStyle name="Normal 3 3 2 3 2 6 2 2 3" xfId="42174"/>
    <cellStyle name="Normal 3 3 2 3 2 6 2 3" xfId="20601"/>
    <cellStyle name="Normal 3 3 2 3 2 6 2 3 2" xfId="49336"/>
    <cellStyle name="Normal 3 3 2 3 2 6 2 4" xfId="35012"/>
    <cellStyle name="Normal 3 3 2 3 2 6 3" xfId="9799"/>
    <cellStyle name="Normal 3 3 2 3 2 6 3 2" xfId="24182"/>
    <cellStyle name="Normal 3 3 2 3 2 6 3 2 2" xfId="52917"/>
    <cellStyle name="Normal 3 3 2 3 2 6 3 3" xfId="38593"/>
    <cellStyle name="Normal 3 3 2 3 2 6 4" xfId="17019"/>
    <cellStyle name="Normal 3 3 2 3 2 6 4 2" xfId="45755"/>
    <cellStyle name="Normal 3 3 2 3 2 6 5" xfId="31431"/>
    <cellStyle name="Normal 3 3 2 3 2 7" xfId="4325"/>
    <cellStyle name="Normal 3 3 2 3 2 7 2" xfId="11595"/>
    <cellStyle name="Normal 3 3 2 3 2 7 2 2" xfId="25974"/>
    <cellStyle name="Normal 3 3 2 3 2 7 2 2 2" xfId="54708"/>
    <cellStyle name="Normal 3 3 2 3 2 7 2 3" xfId="40384"/>
    <cellStyle name="Normal 3 3 2 3 2 7 3" xfId="18811"/>
    <cellStyle name="Normal 3 3 2 3 2 7 3 2" xfId="47546"/>
    <cellStyle name="Normal 3 3 2 3 2 7 4" xfId="33222"/>
    <cellStyle name="Normal 3 3 2 3 2 8" xfId="7994"/>
    <cellStyle name="Normal 3 3 2 3 2 8 2" xfId="22392"/>
    <cellStyle name="Normal 3 3 2 3 2 8 2 2" xfId="51127"/>
    <cellStyle name="Normal 3 3 2 3 2 8 3" xfId="36803"/>
    <cellStyle name="Normal 3 3 2 3 2 9" xfId="15229"/>
    <cellStyle name="Normal 3 3 2 3 2 9 2" xfId="43965"/>
    <cellStyle name="Normal 3 3 2 3 3" xfId="590"/>
    <cellStyle name="Normal 3 3 2 3 3 2" xfId="867"/>
    <cellStyle name="Normal 3 3 2 3 3 2 2" xfId="1314"/>
    <cellStyle name="Normal 3 3 2 3 3 2 2 2" xfId="2297"/>
    <cellStyle name="Normal 3 3 2 3 3 2 2 2 2" xfId="4089"/>
    <cellStyle name="Normal 3 3 2 3 3 2 2 2 2 2" xfId="7748"/>
    <cellStyle name="Normal 3 3 2 3 3 2 2 2 2 2 2" xfId="15008"/>
    <cellStyle name="Normal 3 3 2 3 3 2 2 2 2 2 2 2" xfId="29386"/>
    <cellStyle name="Normal 3 3 2 3 3 2 2 2 2 2 2 2 2" xfId="58120"/>
    <cellStyle name="Normal 3 3 2 3 3 2 2 2 2 2 2 3" xfId="43796"/>
    <cellStyle name="Normal 3 3 2 3 3 2 2 2 2 2 3" xfId="22223"/>
    <cellStyle name="Normal 3 3 2 3 3 2 2 2 2 2 3 2" xfId="50958"/>
    <cellStyle name="Normal 3 3 2 3 3 2 2 2 2 2 4" xfId="36634"/>
    <cellStyle name="Normal 3 3 2 3 3 2 2 2 2 3" xfId="11421"/>
    <cellStyle name="Normal 3 3 2 3 3 2 2 2 2 3 2" xfId="25804"/>
    <cellStyle name="Normal 3 3 2 3 3 2 2 2 2 3 2 2" xfId="54539"/>
    <cellStyle name="Normal 3 3 2 3 3 2 2 2 2 3 3" xfId="40215"/>
    <cellStyle name="Normal 3 3 2 3 3 2 2 2 2 4" xfId="18641"/>
    <cellStyle name="Normal 3 3 2 3 3 2 2 2 2 4 2" xfId="47377"/>
    <cellStyle name="Normal 3 3 2 3 3 2 2 2 2 5" xfId="33053"/>
    <cellStyle name="Normal 3 3 2 3 3 2 2 2 3" xfId="5958"/>
    <cellStyle name="Normal 3 3 2 3 3 2 2 2 3 2" xfId="13218"/>
    <cellStyle name="Normal 3 3 2 3 3 2 2 2 3 2 2" xfId="27596"/>
    <cellStyle name="Normal 3 3 2 3 3 2 2 2 3 2 2 2" xfId="56330"/>
    <cellStyle name="Normal 3 3 2 3 3 2 2 2 3 2 3" xfId="42006"/>
    <cellStyle name="Normal 3 3 2 3 3 2 2 2 3 3" xfId="20433"/>
    <cellStyle name="Normal 3 3 2 3 3 2 2 2 3 3 2" xfId="49168"/>
    <cellStyle name="Normal 3 3 2 3 3 2 2 2 3 4" xfId="34844"/>
    <cellStyle name="Normal 3 3 2 3 3 2 2 2 4" xfId="9631"/>
    <cellStyle name="Normal 3 3 2 3 3 2 2 2 4 2" xfId="24014"/>
    <cellStyle name="Normal 3 3 2 3 3 2 2 2 4 2 2" xfId="52749"/>
    <cellStyle name="Normal 3 3 2 3 3 2 2 2 4 3" xfId="38425"/>
    <cellStyle name="Normal 3 3 2 3 3 2 2 2 5" xfId="16851"/>
    <cellStyle name="Normal 3 3 2 3 3 2 2 2 5 2" xfId="45587"/>
    <cellStyle name="Normal 3 3 2 3 3 2 2 2 6" xfId="31263"/>
    <cellStyle name="Normal 3 3 2 3 3 2 2 3" xfId="3193"/>
    <cellStyle name="Normal 3 3 2 3 3 2 2 3 2" xfId="6853"/>
    <cellStyle name="Normal 3 3 2 3 3 2 2 3 2 2" xfId="14113"/>
    <cellStyle name="Normal 3 3 2 3 3 2 2 3 2 2 2" xfId="28491"/>
    <cellStyle name="Normal 3 3 2 3 3 2 2 3 2 2 2 2" xfId="57225"/>
    <cellStyle name="Normal 3 3 2 3 3 2 2 3 2 2 3" xfId="42901"/>
    <cellStyle name="Normal 3 3 2 3 3 2 2 3 2 3" xfId="21328"/>
    <cellStyle name="Normal 3 3 2 3 3 2 2 3 2 3 2" xfId="50063"/>
    <cellStyle name="Normal 3 3 2 3 3 2 2 3 2 4" xfId="35739"/>
    <cellStyle name="Normal 3 3 2 3 3 2 2 3 3" xfId="10526"/>
    <cellStyle name="Normal 3 3 2 3 3 2 2 3 3 2" xfId="24909"/>
    <cellStyle name="Normal 3 3 2 3 3 2 2 3 3 2 2" xfId="53644"/>
    <cellStyle name="Normal 3 3 2 3 3 2 2 3 3 3" xfId="39320"/>
    <cellStyle name="Normal 3 3 2 3 3 2 2 3 4" xfId="17746"/>
    <cellStyle name="Normal 3 3 2 3 3 2 2 3 4 2" xfId="46482"/>
    <cellStyle name="Normal 3 3 2 3 3 2 2 3 5" xfId="32158"/>
    <cellStyle name="Normal 3 3 2 3 3 2 2 4" xfId="5058"/>
    <cellStyle name="Normal 3 3 2 3 3 2 2 4 2" xfId="12323"/>
    <cellStyle name="Normal 3 3 2 3 3 2 2 4 2 2" xfId="26701"/>
    <cellStyle name="Normal 3 3 2 3 3 2 2 4 2 2 2" xfId="55435"/>
    <cellStyle name="Normal 3 3 2 3 3 2 2 4 2 3" xfId="41111"/>
    <cellStyle name="Normal 3 3 2 3 3 2 2 4 3" xfId="19538"/>
    <cellStyle name="Normal 3 3 2 3 3 2 2 4 3 2" xfId="48273"/>
    <cellStyle name="Normal 3 3 2 3 3 2 2 4 4" xfId="33949"/>
    <cellStyle name="Normal 3 3 2 3 3 2 2 5" xfId="8730"/>
    <cellStyle name="Normal 3 3 2 3 3 2 2 5 2" xfId="23119"/>
    <cellStyle name="Normal 3 3 2 3 3 2 2 5 2 2" xfId="51854"/>
    <cellStyle name="Normal 3 3 2 3 3 2 2 5 3" xfId="37530"/>
    <cellStyle name="Normal 3 3 2 3 3 2 2 6" xfId="15956"/>
    <cellStyle name="Normal 3 3 2 3 3 2 2 6 2" xfId="44692"/>
    <cellStyle name="Normal 3 3 2 3 3 2 2 7" xfId="30368"/>
    <cellStyle name="Normal 3 3 2 3 3 2 3" xfId="1850"/>
    <cellStyle name="Normal 3 3 2 3 3 2 3 2" xfId="3642"/>
    <cellStyle name="Normal 3 3 2 3 3 2 3 2 2" xfId="7301"/>
    <cellStyle name="Normal 3 3 2 3 3 2 3 2 2 2" xfId="14561"/>
    <cellStyle name="Normal 3 3 2 3 3 2 3 2 2 2 2" xfId="28939"/>
    <cellStyle name="Normal 3 3 2 3 3 2 3 2 2 2 2 2" xfId="57673"/>
    <cellStyle name="Normal 3 3 2 3 3 2 3 2 2 2 3" xfId="43349"/>
    <cellStyle name="Normal 3 3 2 3 3 2 3 2 2 3" xfId="21776"/>
    <cellStyle name="Normal 3 3 2 3 3 2 3 2 2 3 2" xfId="50511"/>
    <cellStyle name="Normal 3 3 2 3 3 2 3 2 2 4" xfId="36187"/>
    <cellStyle name="Normal 3 3 2 3 3 2 3 2 3" xfId="10974"/>
    <cellStyle name="Normal 3 3 2 3 3 2 3 2 3 2" xfId="25357"/>
    <cellStyle name="Normal 3 3 2 3 3 2 3 2 3 2 2" xfId="54092"/>
    <cellStyle name="Normal 3 3 2 3 3 2 3 2 3 3" xfId="39768"/>
    <cellStyle name="Normal 3 3 2 3 3 2 3 2 4" xfId="18194"/>
    <cellStyle name="Normal 3 3 2 3 3 2 3 2 4 2" xfId="46930"/>
    <cellStyle name="Normal 3 3 2 3 3 2 3 2 5" xfId="32606"/>
    <cellStyle name="Normal 3 3 2 3 3 2 3 3" xfId="5511"/>
    <cellStyle name="Normal 3 3 2 3 3 2 3 3 2" xfId="12771"/>
    <cellStyle name="Normal 3 3 2 3 3 2 3 3 2 2" xfId="27149"/>
    <cellStyle name="Normal 3 3 2 3 3 2 3 3 2 2 2" xfId="55883"/>
    <cellStyle name="Normal 3 3 2 3 3 2 3 3 2 3" xfId="41559"/>
    <cellStyle name="Normal 3 3 2 3 3 2 3 3 3" xfId="19986"/>
    <cellStyle name="Normal 3 3 2 3 3 2 3 3 3 2" xfId="48721"/>
    <cellStyle name="Normal 3 3 2 3 3 2 3 3 4" xfId="34397"/>
    <cellStyle name="Normal 3 3 2 3 3 2 3 4" xfId="9184"/>
    <cellStyle name="Normal 3 3 2 3 3 2 3 4 2" xfId="23567"/>
    <cellStyle name="Normal 3 3 2 3 3 2 3 4 2 2" xfId="52302"/>
    <cellStyle name="Normal 3 3 2 3 3 2 3 4 3" xfId="37978"/>
    <cellStyle name="Normal 3 3 2 3 3 2 3 5" xfId="16404"/>
    <cellStyle name="Normal 3 3 2 3 3 2 3 5 2" xfId="45140"/>
    <cellStyle name="Normal 3 3 2 3 3 2 3 6" xfId="30816"/>
    <cellStyle name="Normal 3 3 2 3 3 2 4" xfId="2746"/>
    <cellStyle name="Normal 3 3 2 3 3 2 4 2" xfId="6406"/>
    <cellStyle name="Normal 3 3 2 3 3 2 4 2 2" xfId="13666"/>
    <cellStyle name="Normal 3 3 2 3 3 2 4 2 2 2" xfId="28044"/>
    <cellStyle name="Normal 3 3 2 3 3 2 4 2 2 2 2" xfId="56778"/>
    <cellStyle name="Normal 3 3 2 3 3 2 4 2 2 3" xfId="42454"/>
    <cellStyle name="Normal 3 3 2 3 3 2 4 2 3" xfId="20881"/>
    <cellStyle name="Normal 3 3 2 3 3 2 4 2 3 2" xfId="49616"/>
    <cellStyle name="Normal 3 3 2 3 3 2 4 2 4" xfId="35292"/>
    <cellStyle name="Normal 3 3 2 3 3 2 4 3" xfId="10079"/>
    <cellStyle name="Normal 3 3 2 3 3 2 4 3 2" xfId="24462"/>
    <cellStyle name="Normal 3 3 2 3 3 2 4 3 2 2" xfId="53197"/>
    <cellStyle name="Normal 3 3 2 3 3 2 4 3 3" xfId="38873"/>
    <cellStyle name="Normal 3 3 2 3 3 2 4 4" xfId="17299"/>
    <cellStyle name="Normal 3 3 2 3 3 2 4 4 2" xfId="46035"/>
    <cellStyle name="Normal 3 3 2 3 3 2 4 5" xfId="31711"/>
    <cellStyle name="Normal 3 3 2 3 3 2 5" xfId="4611"/>
    <cellStyle name="Normal 3 3 2 3 3 2 5 2" xfId="11876"/>
    <cellStyle name="Normal 3 3 2 3 3 2 5 2 2" xfId="26254"/>
    <cellStyle name="Normal 3 3 2 3 3 2 5 2 2 2" xfId="54988"/>
    <cellStyle name="Normal 3 3 2 3 3 2 5 2 3" xfId="40664"/>
    <cellStyle name="Normal 3 3 2 3 3 2 5 3" xfId="19091"/>
    <cellStyle name="Normal 3 3 2 3 3 2 5 3 2" xfId="47826"/>
    <cellStyle name="Normal 3 3 2 3 3 2 5 4" xfId="33502"/>
    <cellStyle name="Normal 3 3 2 3 3 2 6" xfId="8283"/>
    <cellStyle name="Normal 3 3 2 3 3 2 6 2" xfId="22672"/>
    <cellStyle name="Normal 3 3 2 3 3 2 6 2 2" xfId="51407"/>
    <cellStyle name="Normal 3 3 2 3 3 2 6 3" xfId="37083"/>
    <cellStyle name="Normal 3 3 2 3 3 2 7" xfId="15509"/>
    <cellStyle name="Normal 3 3 2 3 3 2 7 2" xfId="44245"/>
    <cellStyle name="Normal 3 3 2 3 3 2 8" xfId="29921"/>
    <cellStyle name="Normal 3 3 2 3 3 3" xfId="1090"/>
    <cellStyle name="Normal 3 3 2 3 3 3 2" xfId="2073"/>
    <cellStyle name="Normal 3 3 2 3 3 3 2 2" xfId="3865"/>
    <cellStyle name="Normal 3 3 2 3 3 3 2 2 2" xfId="7524"/>
    <cellStyle name="Normal 3 3 2 3 3 3 2 2 2 2" xfId="14784"/>
    <cellStyle name="Normal 3 3 2 3 3 3 2 2 2 2 2" xfId="29162"/>
    <cellStyle name="Normal 3 3 2 3 3 3 2 2 2 2 2 2" xfId="57896"/>
    <cellStyle name="Normal 3 3 2 3 3 3 2 2 2 2 3" xfId="43572"/>
    <cellStyle name="Normal 3 3 2 3 3 3 2 2 2 3" xfId="21999"/>
    <cellStyle name="Normal 3 3 2 3 3 3 2 2 2 3 2" xfId="50734"/>
    <cellStyle name="Normal 3 3 2 3 3 3 2 2 2 4" xfId="36410"/>
    <cellStyle name="Normal 3 3 2 3 3 3 2 2 3" xfId="11197"/>
    <cellStyle name="Normal 3 3 2 3 3 3 2 2 3 2" xfId="25580"/>
    <cellStyle name="Normal 3 3 2 3 3 3 2 2 3 2 2" xfId="54315"/>
    <cellStyle name="Normal 3 3 2 3 3 3 2 2 3 3" xfId="39991"/>
    <cellStyle name="Normal 3 3 2 3 3 3 2 2 4" xfId="18417"/>
    <cellStyle name="Normal 3 3 2 3 3 3 2 2 4 2" xfId="47153"/>
    <cellStyle name="Normal 3 3 2 3 3 3 2 2 5" xfId="32829"/>
    <cellStyle name="Normal 3 3 2 3 3 3 2 3" xfId="5734"/>
    <cellStyle name="Normal 3 3 2 3 3 3 2 3 2" xfId="12994"/>
    <cellStyle name="Normal 3 3 2 3 3 3 2 3 2 2" xfId="27372"/>
    <cellStyle name="Normal 3 3 2 3 3 3 2 3 2 2 2" xfId="56106"/>
    <cellStyle name="Normal 3 3 2 3 3 3 2 3 2 3" xfId="41782"/>
    <cellStyle name="Normal 3 3 2 3 3 3 2 3 3" xfId="20209"/>
    <cellStyle name="Normal 3 3 2 3 3 3 2 3 3 2" xfId="48944"/>
    <cellStyle name="Normal 3 3 2 3 3 3 2 3 4" xfId="34620"/>
    <cellStyle name="Normal 3 3 2 3 3 3 2 4" xfId="9407"/>
    <cellStyle name="Normal 3 3 2 3 3 3 2 4 2" xfId="23790"/>
    <cellStyle name="Normal 3 3 2 3 3 3 2 4 2 2" xfId="52525"/>
    <cellStyle name="Normal 3 3 2 3 3 3 2 4 3" xfId="38201"/>
    <cellStyle name="Normal 3 3 2 3 3 3 2 5" xfId="16627"/>
    <cellStyle name="Normal 3 3 2 3 3 3 2 5 2" xfId="45363"/>
    <cellStyle name="Normal 3 3 2 3 3 3 2 6" xfId="31039"/>
    <cellStyle name="Normal 3 3 2 3 3 3 3" xfId="2969"/>
    <cellStyle name="Normal 3 3 2 3 3 3 3 2" xfId="6629"/>
    <cellStyle name="Normal 3 3 2 3 3 3 3 2 2" xfId="13889"/>
    <cellStyle name="Normal 3 3 2 3 3 3 3 2 2 2" xfId="28267"/>
    <cellStyle name="Normal 3 3 2 3 3 3 3 2 2 2 2" xfId="57001"/>
    <cellStyle name="Normal 3 3 2 3 3 3 3 2 2 3" xfId="42677"/>
    <cellStyle name="Normal 3 3 2 3 3 3 3 2 3" xfId="21104"/>
    <cellStyle name="Normal 3 3 2 3 3 3 3 2 3 2" xfId="49839"/>
    <cellStyle name="Normal 3 3 2 3 3 3 3 2 4" xfId="35515"/>
    <cellStyle name="Normal 3 3 2 3 3 3 3 3" xfId="10302"/>
    <cellStyle name="Normal 3 3 2 3 3 3 3 3 2" xfId="24685"/>
    <cellStyle name="Normal 3 3 2 3 3 3 3 3 2 2" xfId="53420"/>
    <cellStyle name="Normal 3 3 2 3 3 3 3 3 3" xfId="39096"/>
    <cellStyle name="Normal 3 3 2 3 3 3 3 4" xfId="17522"/>
    <cellStyle name="Normal 3 3 2 3 3 3 3 4 2" xfId="46258"/>
    <cellStyle name="Normal 3 3 2 3 3 3 3 5" xfId="31934"/>
    <cellStyle name="Normal 3 3 2 3 3 3 4" xfId="4834"/>
    <cellStyle name="Normal 3 3 2 3 3 3 4 2" xfId="12099"/>
    <cellStyle name="Normal 3 3 2 3 3 3 4 2 2" xfId="26477"/>
    <cellStyle name="Normal 3 3 2 3 3 3 4 2 2 2" xfId="55211"/>
    <cellStyle name="Normal 3 3 2 3 3 3 4 2 3" xfId="40887"/>
    <cellStyle name="Normal 3 3 2 3 3 3 4 3" xfId="19314"/>
    <cellStyle name="Normal 3 3 2 3 3 3 4 3 2" xfId="48049"/>
    <cellStyle name="Normal 3 3 2 3 3 3 4 4" xfId="33725"/>
    <cellStyle name="Normal 3 3 2 3 3 3 5" xfId="8506"/>
    <cellStyle name="Normal 3 3 2 3 3 3 5 2" xfId="22895"/>
    <cellStyle name="Normal 3 3 2 3 3 3 5 2 2" xfId="51630"/>
    <cellStyle name="Normal 3 3 2 3 3 3 5 3" xfId="37306"/>
    <cellStyle name="Normal 3 3 2 3 3 3 6" xfId="15732"/>
    <cellStyle name="Normal 3 3 2 3 3 3 6 2" xfId="44468"/>
    <cellStyle name="Normal 3 3 2 3 3 3 7" xfId="30144"/>
    <cellStyle name="Normal 3 3 2 3 3 4" xfId="1622"/>
    <cellStyle name="Normal 3 3 2 3 3 4 2" xfId="3418"/>
    <cellStyle name="Normal 3 3 2 3 3 4 2 2" xfId="7077"/>
    <cellStyle name="Normal 3 3 2 3 3 4 2 2 2" xfId="14337"/>
    <cellStyle name="Normal 3 3 2 3 3 4 2 2 2 2" xfId="28715"/>
    <cellStyle name="Normal 3 3 2 3 3 4 2 2 2 2 2" xfId="57449"/>
    <cellStyle name="Normal 3 3 2 3 3 4 2 2 2 3" xfId="43125"/>
    <cellStyle name="Normal 3 3 2 3 3 4 2 2 3" xfId="21552"/>
    <cellStyle name="Normal 3 3 2 3 3 4 2 2 3 2" xfId="50287"/>
    <cellStyle name="Normal 3 3 2 3 3 4 2 2 4" xfId="35963"/>
    <cellStyle name="Normal 3 3 2 3 3 4 2 3" xfId="10750"/>
    <cellStyle name="Normal 3 3 2 3 3 4 2 3 2" xfId="25133"/>
    <cellStyle name="Normal 3 3 2 3 3 4 2 3 2 2" xfId="53868"/>
    <cellStyle name="Normal 3 3 2 3 3 4 2 3 3" xfId="39544"/>
    <cellStyle name="Normal 3 3 2 3 3 4 2 4" xfId="17970"/>
    <cellStyle name="Normal 3 3 2 3 3 4 2 4 2" xfId="46706"/>
    <cellStyle name="Normal 3 3 2 3 3 4 2 5" xfId="32382"/>
    <cellStyle name="Normal 3 3 2 3 3 4 3" xfId="5287"/>
    <cellStyle name="Normal 3 3 2 3 3 4 3 2" xfId="12547"/>
    <cellStyle name="Normal 3 3 2 3 3 4 3 2 2" xfId="26925"/>
    <cellStyle name="Normal 3 3 2 3 3 4 3 2 2 2" xfId="55659"/>
    <cellStyle name="Normal 3 3 2 3 3 4 3 2 3" xfId="41335"/>
    <cellStyle name="Normal 3 3 2 3 3 4 3 3" xfId="19762"/>
    <cellStyle name="Normal 3 3 2 3 3 4 3 3 2" xfId="48497"/>
    <cellStyle name="Normal 3 3 2 3 3 4 3 4" xfId="34173"/>
    <cellStyle name="Normal 3 3 2 3 3 4 4" xfId="8960"/>
    <cellStyle name="Normal 3 3 2 3 3 4 4 2" xfId="23343"/>
    <cellStyle name="Normal 3 3 2 3 3 4 4 2 2" xfId="52078"/>
    <cellStyle name="Normal 3 3 2 3 3 4 4 3" xfId="37754"/>
    <cellStyle name="Normal 3 3 2 3 3 4 5" xfId="16180"/>
    <cellStyle name="Normal 3 3 2 3 3 4 5 2" xfId="44916"/>
    <cellStyle name="Normal 3 3 2 3 3 4 6" xfId="30592"/>
    <cellStyle name="Normal 3 3 2 3 3 5" xfId="2522"/>
    <cellStyle name="Normal 3 3 2 3 3 5 2" xfId="6182"/>
    <cellStyle name="Normal 3 3 2 3 3 5 2 2" xfId="13442"/>
    <cellStyle name="Normal 3 3 2 3 3 5 2 2 2" xfId="27820"/>
    <cellStyle name="Normal 3 3 2 3 3 5 2 2 2 2" xfId="56554"/>
    <cellStyle name="Normal 3 3 2 3 3 5 2 2 3" xfId="42230"/>
    <cellStyle name="Normal 3 3 2 3 3 5 2 3" xfId="20657"/>
    <cellStyle name="Normal 3 3 2 3 3 5 2 3 2" xfId="49392"/>
    <cellStyle name="Normal 3 3 2 3 3 5 2 4" xfId="35068"/>
    <cellStyle name="Normal 3 3 2 3 3 5 3" xfId="9855"/>
    <cellStyle name="Normal 3 3 2 3 3 5 3 2" xfId="24238"/>
    <cellStyle name="Normal 3 3 2 3 3 5 3 2 2" xfId="52973"/>
    <cellStyle name="Normal 3 3 2 3 3 5 3 3" xfId="38649"/>
    <cellStyle name="Normal 3 3 2 3 3 5 4" xfId="17075"/>
    <cellStyle name="Normal 3 3 2 3 3 5 4 2" xfId="45811"/>
    <cellStyle name="Normal 3 3 2 3 3 5 5" xfId="31487"/>
    <cellStyle name="Normal 3 3 2 3 3 6" xfId="4385"/>
    <cellStyle name="Normal 3 3 2 3 3 6 2" xfId="11652"/>
    <cellStyle name="Normal 3 3 2 3 3 6 2 2" xfId="26030"/>
    <cellStyle name="Normal 3 3 2 3 3 6 2 2 2" xfId="54764"/>
    <cellStyle name="Normal 3 3 2 3 3 6 2 3" xfId="40440"/>
    <cellStyle name="Normal 3 3 2 3 3 6 3" xfId="18867"/>
    <cellStyle name="Normal 3 3 2 3 3 6 3 2" xfId="47602"/>
    <cellStyle name="Normal 3 3 2 3 3 6 4" xfId="33278"/>
    <cellStyle name="Normal 3 3 2 3 3 7" xfId="8056"/>
    <cellStyle name="Normal 3 3 2 3 3 7 2" xfId="22448"/>
    <cellStyle name="Normal 3 3 2 3 3 7 2 2" xfId="51183"/>
    <cellStyle name="Normal 3 3 2 3 3 7 3" xfId="36859"/>
    <cellStyle name="Normal 3 3 2 3 3 8" xfId="15285"/>
    <cellStyle name="Normal 3 3 2 3 3 8 2" xfId="44021"/>
    <cellStyle name="Normal 3 3 2 3 3 9" xfId="29697"/>
    <cellStyle name="Normal 3 3 2 3 4" xfId="752"/>
    <cellStyle name="Normal 3 3 2 3 4 2" xfId="1202"/>
    <cellStyle name="Normal 3 3 2 3 4 2 2" xfId="2185"/>
    <cellStyle name="Normal 3 3 2 3 4 2 2 2" xfId="3977"/>
    <cellStyle name="Normal 3 3 2 3 4 2 2 2 2" xfId="7636"/>
    <cellStyle name="Normal 3 3 2 3 4 2 2 2 2 2" xfId="14896"/>
    <cellStyle name="Normal 3 3 2 3 4 2 2 2 2 2 2" xfId="29274"/>
    <cellStyle name="Normal 3 3 2 3 4 2 2 2 2 2 2 2" xfId="58008"/>
    <cellStyle name="Normal 3 3 2 3 4 2 2 2 2 2 3" xfId="43684"/>
    <cellStyle name="Normal 3 3 2 3 4 2 2 2 2 3" xfId="22111"/>
    <cellStyle name="Normal 3 3 2 3 4 2 2 2 2 3 2" xfId="50846"/>
    <cellStyle name="Normal 3 3 2 3 4 2 2 2 2 4" xfId="36522"/>
    <cellStyle name="Normal 3 3 2 3 4 2 2 2 3" xfId="11309"/>
    <cellStyle name="Normal 3 3 2 3 4 2 2 2 3 2" xfId="25692"/>
    <cellStyle name="Normal 3 3 2 3 4 2 2 2 3 2 2" xfId="54427"/>
    <cellStyle name="Normal 3 3 2 3 4 2 2 2 3 3" xfId="40103"/>
    <cellStyle name="Normal 3 3 2 3 4 2 2 2 4" xfId="18529"/>
    <cellStyle name="Normal 3 3 2 3 4 2 2 2 4 2" xfId="47265"/>
    <cellStyle name="Normal 3 3 2 3 4 2 2 2 5" xfId="32941"/>
    <cellStyle name="Normal 3 3 2 3 4 2 2 3" xfId="5846"/>
    <cellStyle name="Normal 3 3 2 3 4 2 2 3 2" xfId="13106"/>
    <cellStyle name="Normal 3 3 2 3 4 2 2 3 2 2" xfId="27484"/>
    <cellStyle name="Normal 3 3 2 3 4 2 2 3 2 2 2" xfId="56218"/>
    <cellStyle name="Normal 3 3 2 3 4 2 2 3 2 3" xfId="41894"/>
    <cellStyle name="Normal 3 3 2 3 4 2 2 3 3" xfId="20321"/>
    <cellStyle name="Normal 3 3 2 3 4 2 2 3 3 2" xfId="49056"/>
    <cellStyle name="Normal 3 3 2 3 4 2 2 3 4" xfId="34732"/>
    <cellStyle name="Normal 3 3 2 3 4 2 2 4" xfId="9519"/>
    <cellStyle name="Normal 3 3 2 3 4 2 2 4 2" xfId="23902"/>
    <cellStyle name="Normal 3 3 2 3 4 2 2 4 2 2" xfId="52637"/>
    <cellStyle name="Normal 3 3 2 3 4 2 2 4 3" xfId="38313"/>
    <cellStyle name="Normal 3 3 2 3 4 2 2 5" xfId="16739"/>
    <cellStyle name="Normal 3 3 2 3 4 2 2 5 2" xfId="45475"/>
    <cellStyle name="Normal 3 3 2 3 4 2 2 6" xfId="31151"/>
    <cellStyle name="Normal 3 3 2 3 4 2 3" xfId="3081"/>
    <cellStyle name="Normal 3 3 2 3 4 2 3 2" xfId="6741"/>
    <cellStyle name="Normal 3 3 2 3 4 2 3 2 2" xfId="14001"/>
    <cellStyle name="Normal 3 3 2 3 4 2 3 2 2 2" xfId="28379"/>
    <cellStyle name="Normal 3 3 2 3 4 2 3 2 2 2 2" xfId="57113"/>
    <cellStyle name="Normal 3 3 2 3 4 2 3 2 2 3" xfId="42789"/>
    <cellStyle name="Normal 3 3 2 3 4 2 3 2 3" xfId="21216"/>
    <cellStyle name="Normal 3 3 2 3 4 2 3 2 3 2" xfId="49951"/>
    <cellStyle name="Normal 3 3 2 3 4 2 3 2 4" xfId="35627"/>
    <cellStyle name="Normal 3 3 2 3 4 2 3 3" xfId="10414"/>
    <cellStyle name="Normal 3 3 2 3 4 2 3 3 2" xfId="24797"/>
    <cellStyle name="Normal 3 3 2 3 4 2 3 3 2 2" xfId="53532"/>
    <cellStyle name="Normal 3 3 2 3 4 2 3 3 3" xfId="39208"/>
    <cellStyle name="Normal 3 3 2 3 4 2 3 4" xfId="17634"/>
    <cellStyle name="Normal 3 3 2 3 4 2 3 4 2" xfId="46370"/>
    <cellStyle name="Normal 3 3 2 3 4 2 3 5" xfId="32046"/>
    <cellStyle name="Normal 3 3 2 3 4 2 4" xfId="4946"/>
    <cellStyle name="Normal 3 3 2 3 4 2 4 2" xfId="12211"/>
    <cellStyle name="Normal 3 3 2 3 4 2 4 2 2" xfId="26589"/>
    <cellStyle name="Normal 3 3 2 3 4 2 4 2 2 2" xfId="55323"/>
    <cellStyle name="Normal 3 3 2 3 4 2 4 2 3" xfId="40999"/>
    <cellStyle name="Normal 3 3 2 3 4 2 4 3" xfId="19426"/>
    <cellStyle name="Normal 3 3 2 3 4 2 4 3 2" xfId="48161"/>
    <cellStyle name="Normal 3 3 2 3 4 2 4 4" xfId="33837"/>
    <cellStyle name="Normal 3 3 2 3 4 2 5" xfId="8618"/>
    <cellStyle name="Normal 3 3 2 3 4 2 5 2" xfId="23007"/>
    <cellStyle name="Normal 3 3 2 3 4 2 5 2 2" xfId="51742"/>
    <cellStyle name="Normal 3 3 2 3 4 2 5 3" xfId="37418"/>
    <cellStyle name="Normal 3 3 2 3 4 2 6" xfId="15844"/>
    <cellStyle name="Normal 3 3 2 3 4 2 6 2" xfId="44580"/>
    <cellStyle name="Normal 3 3 2 3 4 2 7" xfId="30256"/>
    <cellStyle name="Normal 3 3 2 3 4 3" xfId="1738"/>
    <cellStyle name="Normal 3 3 2 3 4 3 2" xfId="3530"/>
    <cellStyle name="Normal 3 3 2 3 4 3 2 2" xfId="7189"/>
    <cellStyle name="Normal 3 3 2 3 4 3 2 2 2" xfId="14449"/>
    <cellStyle name="Normal 3 3 2 3 4 3 2 2 2 2" xfId="28827"/>
    <cellStyle name="Normal 3 3 2 3 4 3 2 2 2 2 2" xfId="57561"/>
    <cellStyle name="Normal 3 3 2 3 4 3 2 2 2 3" xfId="43237"/>
    <cellStyle name="Normal 3 3 2 3 4 3 2 2 3" xfId="21664"/>
    <cellStyle name="Normal 3 3 2 3 4 3 2 2 3 2" xfId="50399"/>
    <cellStyle name="Normal 3 3 2 3 4 3 2 2 4" xfId="36075"/>
    <cellStyle name="Normal 3 3 2 3 4 3 2 3" xfId="10862"/>
    <cellStyle name="Normal 3 3 2 3 4 3 2 3 2" xfId="25245"/>
    <cellStyle name="Normal 3 3 2 3 4 3 2 3 2 2" xfId="53980"/>
    <cellStyle name="Normal 3 3 2 3 4 3 2 3 3" xfId="39656"/>
    <cellStyle name="Normal 3 3 2 3 4 3 2 4" xfId="18082"/>
    <cellStyle name="Normal 3 3 2 3 4 3 2 4 2" xfId="46818"/>
    <cellStyle name="Normal 3 3 2 3 4 3 2 5" xfId="32494"/>
    <cellStyle name="Normal 3 3 2 3 4 3 3" xfId="5399"/>
    <cellStyle name="Normal 3 3 2 3 4 3 3 2" xfId="12659"/>
    <cellStyle name="Normal 3 3 2 3 4 3 3 2 2" xfId="27037"/>
    <cellStyle name="Normal 3 3 2 3 4 3 3 2 2 2" xfId="55771"/>
    <cellStyle name="Normal 3 3 2 3 4 3 3 2 3" xfId="41447"/>
    <cellStyle name="Normal 3 3 2 3 4 3 3 3" xfId="19874"/>
    <cellStyle name="Normal 3 3 2 3 4 3 3 3 2" xfId="48609"/>
    <cellStyle name="Normal 3 3 2 3 4 3 3 4" xfId="34285"/>
    <cellStyle name="Normal 3 3 2 3 4 3 4" xfId="9072"/>
    <cellStyle name="Normal 3 3 2 3 4 3 4 2" xfId="23455"/>
    <cellStyle name="Normal 3 3 2 3 4 3 4 2 2" xfId="52190"/>
    <cellStyle name="Normal 3 3 2 3 4 3 4 3" xfId="37866"/>
    <cellStyle name="Normal 3 3 2 3 4 3 5" xfId="16292"/>
    <cellStyle name="Normal 3 3 2 3 4 3 5 2" xfId="45028"/>
    <cellStyle name="Normal 3 3 2 3 4 3 6" xfId="30704"/>
    <cellStyle name="Normal 3 3 2 3 4 4" xfId="2634"/>
    <cellStyle name="Normal 3 3 2 3 4 4 2" xfId="6294"/>
    <cellStyle name="Normal 3 3 2 3 4 4 2 2" xfId="13554"/>
    <cellStyle name="Normal 3 3 2 3 4 4 2 2 2" xfId="27932"/>
    <cellStyle name="Normal 3 3 2 3 4 4 2 2 2 2" xfId="56666"/>
    <cellStyle name="Normal 3 3 2 3 4 4 2 2 3" xfId="42342"/>
    <cellStyle name="Normal 3 3 2 3 4 4 2 3" xfId="20769"/>
    <cellStyle name="Normal 3 3 2 3 4 4 2 3 2" xfId="49504"/>
    <cellStyle name="Normal 3 3 2 3 4 4 2 4" xfId="35180"/>
    <cellStyle name="Normal 3 3 2 3 4 4 3" xfId="9967"/>
    <cellStyle name="Normal 3 3 2 3 4 4 3 2" xfId="24350"/>
    <cellStyle name="Normal 3 3 2 3 4 4 3 2 2" xfId="53085"/>
    <cellStyle name="Normal 3 3 2 3 4 4 3 3" xfId="38761"/>
    <cellStyle name="Normal 3 3 2 3 4 4 4" xfId="17187"/>
    <cellStyle name="Normal 3 3 2 3 4 4 4 2" xfId="45923"/>
    <cellStyle name="Normal 3 3 2 3 4 4 5" xfId="31599"/>
    <cellStyle name="Normal 3 3 2 3 4 5" xfId="4498"/>
    <cellStyle name="Normal 3 3 2 3 4 5 2" xfId="11764"/>
    <cellStyle name="Normal 3 3 2 3 4 5 2 2" xfId="26142"/>
    <cellStyle name="Normal 3 3 2 3 4 5 2 2 2" xfId="54876"/>
    <cellStyle name="Normal 3 3 2 3 4 5 2 3" xfId="40552"/>
    <cellStyle name="Normal 3 3 2 3 4 5 3" xfId="18979"/>
    <cellStyle name="Normal 3 3 2 3 4 5 3 2" xfId="47714"/>
    <cellStyle name="Normal 3 3 2 3 4 5 4" xfId="33390"/>
    <cellStyle name="Normal 3 3 2 3 4 6" xfId="8171"/>
    <cellStyle name="Normal 3 3 2 3 4 6 2" xfId="22560"/>
    <cellStyle name="Normal 3 3 2 3 4 6 2 2" xfId="51295"/>
    <cellStyle name="Normal 3 3 2 3 4 6 3" xfId="36971"/>
    <cellStyle name="Normal 3 3 2 3 4 7" xfId="15397"/>
    <cellStyle name="Normal 3 3 2 3 4 7 2" xfId="44133"/>
    <cellStyle name="Normal 3 3 2 3 4 8" xfId="29809"/>
    <cellStyle name="Normal 3 3 2 3 5" xfId="978"/>
    <cellStyle name="Normal 3 3 2 3 5 2" xfId="1961"/>
    <cellStyle name="Normal 3 3 2 3 5 2 2" xfId="3753"/>
    <cellStyle name="Normal 3 3 2 3 5 2 2 2" xfId="7412"/>
    <cellStyle name="Normal 3 3 2 3 5 2 2 2 2" xfId="14672"/>
    <cellStyle name="Normal 3 3 2 3 5 2 2 2 2 2" xfId="29050"/>
    <cellStyle name="Normal 3 3 2 3 5 2 2 2 2 2 2" xfId="57784"/>
    <cellStyle name="Normal 3 3 2 3 5 2 2 2 2 3" xfId="43460"/>
    <cellStyle name="Normal 3 3 2 3 5 2 2 2 3" xfId="21887"/>
    <cellStyle name="Normal 3 3 2 3 5 2 2 2 3 2" xfId="50622"/>
    <cellStyle name="Normal 3 3 2 3 5 2 2 2 4" xfId="36298"/>
    <cellStyle name="Normal 3 3 2 3 5 2 2 3" xfId="11085"/>
    <cellStyle name="Normal 3 3 2 3 5 2 2 3 2" xfId="25468"/>
    <cellStyle name="Normal 3 3 2 3 5 2 2 3 2 2" xfId="54203"/>
    <cellStyle name="Normal 3 3 2 3 5 2 2 3 3" xfId="39879"/>
    <cellStyle name="Normal 3 3 2 3 5 2 2 4" xfId="18305"/>
    <cellStyle name="Normal 3 3 2 3 5 2 2 4 2" xfId="47041"/>
    <cellStyle name="Normal 3 3 2 3 5 2 2 5" xfId="32717"/>
    <cellStyle name="Normal 3 3 2 3 5 2 3" xfId="5622"/>
    <cellStyle name="Normal 3 3 2 3 5 2 3 2" xfId="12882"/>
    <cellStyle name="Normal 3 3 2 3 5 2 3 2 2" xfId="27260"/>
    <cellStyle name="Normal 3 3 2 3 5 2 3 2 2 2" xfId="55994"/>
    <cellStyle name="Normal 3 3 2 3 5 2 3 2 3" xfId="41670"/>
    <cellStyle name="Normal 3 3 2 3 5 2 3 3" xfId="20097"/>
    <cellStyle name="Normal 3 3 2 3 5 2 3 3 2" xfId="48832"/>
    <cellStyle name="Normal 3 3 2 3 5 2 3 4" xfId="34508"/>
    <cellStyle name="Normal 3 3 2 3 5 2 4" xfId="9295"/>
    <cellStyle name="Normal 3 3 2 3 5 2 4 2" xfId="23678"/>
    <cellStyle name="Normal 3 3 2 3 5 2 4 2 2" xfId="52413"/>
    <cellStyle name="Normal 3 3 2 3 5 2 4 3" xfId="38089"/>
    <cellStyle name="Normal 3 3 2 3 5 2 5" xfId="16515"/>
    <cellStyle name="Normal 3 3 2 3 5 2 5 2" xfId="45251"/>
    <cellStyle name="Normal 3 3 2 3 5 2 6" xfId="30927"/>
    <cellStyle name="Normal 3 3 2 3 5 3" xfId="2857"/>
    <cellStyle name="Normal 3 3 2 3 5 3 2" xfId="6517"/>
    <cellStyle name="Normal 3 3 2 3 5 3 2 2" xfId="13777"/>
    <cellStyle name="Normal 3 3 2 3 5 3 2 2 2" xfId="28155"/>
    <cellStyle name="Normal 3 3 2 3 5 3 2 2 2 2" xfId="56889"/>
    <cellStyle name="Normal 3 3 2 3 5 3 2 2 3" xfId="42565"/>
    <cellStyle name="Normal 3 3 2 3 5 3 2 3" xfId="20992"/>
    <cellStyle name="Normal 3 3 2 3 5 3 2 3 2" xfId="49727"/>
    <cellStyle name="Normal 3 3 2 3 5 3 2 4" xfId="35403"/>
    <cellStyle name="Normal 3 3 2 3 5 3 3" xfId="10190"/>
    <cellStyle name="Normal 3 3 2 3 5 3 3 2" xfId="24573"/>
    <cellStyle name="Normal 3 3 2 3 5 3 3 2 2" xfId="53308"/>
    <cellStyle name="Normal 3 3 2 3 5 3 3 3" xfId="38984"/>
    <cellStyle name="Normal 3 3 2 3 5 3 4" xfId="17410"/>
    <cellStyle name="Normal 3 3 2 3 5 3 4 2" xfId="46146"/>
    <cellStyle name="Normal 3 3 2 3 5 3 5" xfId="31822"/>
    <cellStyle name="Normal 3 3 2 3 5 4" xfId="4722"/>
    <cellStyle name="Normal 3 3 2 3 5 4 2" xfId="11987"/>
    <cellStyle name="Normal 3 3 2 3 5 4 2 2" xfId="26365"/>
    <cellStyle name="Normal 3 3 2 3 5 4 2 2 2" xfId="55099"/>
    <cellStyle name="Normal 3 3 2 3 5 4 2 3" xfId="40775"/>
    <cellStyle name="Normal 3 3 2 3 5 4 3" xfId="19202"/>
    <cellStyle name="Normal 3 3 2 3 5 4 3 2" xfId="47937"/>
    <cellStyle name="Normal 3 3 2 3 5 4 4" xfId="33613"/>
    <cellStyle name="Normal 3 3 2 3 5 5" xfId="8394"/>
    <cellStyle name="Normal 3 3 2 3 5 5 2" xfId="22783"/>
    <cellStyle name="Normal 3 3 2 3 5 5 2 2" xfId="51518"/>
    <cellStyle name="Normal 3 3 2 3 5 5 3" xfId="37194"/>
    <cellStyle name="Normal 3 3 2 3 5 6" xfId="15620"/>
    <cellStyle name="Normal 3 3 2 3 5 6 2" xfId="44356"/>
    <cellStyle name="Normal 3 3 2 3 5 7" xfId="30032"/>
    <cellStyle name="Normal 3 3 2 3 6" xfId="1497"/>
    <cellStyle name="Normal 3 3 2 3 6 2" xfId="3306"/>
    <cellStyle name="Normal 3 3 2 3 6 2 2" xfId="6965"/>
    <cellStyle name="Normal 3 3 2 3 6 2 2 2" xfId="14225"/>
    <cellStyle name="Normal 3 3 2 3 6 2 2 2 2" xfId="28603"/>
    <cellStyle name="Normal 3 3 2 3 6 2 2 2 2 2" xfId="57337"/>
    <cellStyle name="Normal 3 3 2 3 6 2 2 2 3" xfId="43013"/>
    <cellStyle name="Normal 3 3 2 3 6 2 2 3" xfId="21440"/>
    <cellStyle name="Normal 3 3 2 3 6 2 2 3 2" xfId="50175"/>
    <cellStyle name="Normal 3 3 2 3 6 2 2 4" xfId="35851"/>
    <cellStyle name="Normal 3 3 2 3 6 2 3" xfId="10638"/>
    <cellStyle name="Normal 3 3 2 3 6 2 3 2" xfId="25021"/>
    <cellStyle name="Normal 3 3 2 3 6 2 3 2 2" xfId="53756"/>
    <cellStyle name="Normal 3 3 2 3 6 2 3 3" xfId="39432"/>
    <cellStyle name="Normal 3 3 2 3 6 2 4" xfId="17858"/>
    <cellStyle name="Normal 3 3 2 3 6 2 4 2" xfId="46594"/>
    <cellStyle name="Normal 3 3 2 3 6 2 5" xfId="32270"/>
    <cellStyle name="Normal 3 3 2 3 6 3" xfId="5174"/>
    <cellStyle name="Normal 3 3 2 3 6 3 2" xfId="12435"/>
    <cellStyle name="Normal 3 3 2 3 6 3 2 2" xfId="26813"/>
    <cellStyle name="Normal 3 3 2 3 6 3 2 2 2" xfId="55547"/>
    <cellStyle name="Normal 3 3 2 3 6 3 2 3" xfId="41223"/>
    <cellStyle name="Normal 3 3 2 3 6 3 3" xfId="19650"/>
    <cellStyle name="Normal 3 3 2 3 6 3 3 2" xfId="48385"/>
    <cellStyle name="Normal 3 3 2 3 6 3 4" xfId="34061"/>
    <cellStyle name="Normal 3 3 2 3 6 4" xfId="8848"/>
    <cellStyle name="Normal 3 3 2 3 6 4 2" xfId="23231"/>
    <cellStyle name="Normal 3 3 2 3 6 4 2 2" xfId="51966"/>
    <cellStyle name="Normal 3 3 2 3 6 4 3" xfId="37642"/>
    <cellStyle name="Normal 3 3 2 3 6 5" xfId="16068"/>
    <cellStyle name="Normal 3 3 2 3 6 5 2" xfId="44804"/>
    <cellStyle name="Normal 3 3 2 3 6 6" xfId="30480"/>
    <cellStyle name="Normal 3 3 2 3 7" xfId="2410"/>
    <cellStyle name="Normal 3 3 2 3 7 2" xfId="6070"/>
    <cellStyle name="Normal 3 3 2 3 7 2 2" xfId="13330"/>
    <cellStyle name="Normal 3 3 2 3 7 2 2 2" xfId="27708"/>
    <cellStyle name="Normal 3 3 2 3 7 2 2 2 2" xfId="56442"/>
    <cellStyle name="Normal 3 3 2 3 7 2 2 3" xfId="42118"/>
    <cellStyle name="Normal 3 3 2 3 7 2 3" xfId="20545"/>
    <cellStyle name="Normal 3 3 2 3 7 2 3 2" xfId="49280"/>
    <cellStyle name="Normal 3 3 2 3 7 2 4" xfId="34956"/>
    <cellStyle name="Normal 3 3 2 3 7 3" xfId="9743"/>
    <cellStyle name="Normal 3 3 2 3 7 3 2" xfId="24126"/>
    <cellStyle name="Normal 3 3 2 3 7 3 2 2" xfId="52861"/>
    <cellStyle name="Normal 3 3 2 3 7 3 3" xfId="38537"/>
    <cellStyle name="Normal 3 3 2 3 7 4" xfId="16963"/>
    <cellStyle name="Normal 3 3 2 3 7 4 2" xfId="45699"/>
    <cellStyle name="Normal 3 3 2 3 7 5" xfId="31375"/>
    <cellStyle name="Normal 3 3 2 3 8" xfId="4267"/>
    <cellStyle name="Normal 3 3 2 3 8 2" xfId="11539"/>
    <cellStyle name="Normal 3 3 2 3 8 2 2" xfId="25918"/>
    <cellStyle name="Normal 3 3 2 3 8 2 2 2" xfId="54652"/>
    <cellStyle name="Normal 3 3 2 3 8 2 3" xfId="40328"/>
    <cellStyle name="Normal 3 3 2 3 8 3" xfId="18755"/>
    <cellStyle name="Normal 3 3 2 3 8 3 2" xfId="47490"/>
    <cellStyle name="Normal 3 3 2 3 8 4" xfId="33166"/>
    <cellStyle name="Normal 3 3 2 3 9" xfId="7935"/>
    <cellStyle name="Normal 3 3 2 3 9 2" xfId="22336"/>
    <cellStyle name="Normal 3 3 2 3 9 2 2" xfId="51071"/>
    <cellStyle name="Normal 3 3 2 3 9 3" xfId="36747"/>
    <cellStyle name="Normal 3 3 2 4" xfId="423"/>
    <cellStyle name="Normal 3 3 2 4 10" xfId="29613"/>
    <cellStyle name="Normal 3 3 2 4 2" xfId="623"/>
    <cellStyle name="Normal 3 3 2 4 2 2" xfId="895"/>
    <cellStyle name="Normal 3 3 2 4 2 2 2" xfId="1342"/>
    <cellStyle name="Normal 3 3 2 4 2 2 2 2" xfId="2325"/>
    <cellStyle name="Normal 3 3 2 4 2 2 2 2 2" xfId="4117"/>
    <cellStyle name="Normal 3 3 2 4 2 2 2 2 2 2" xfId="7776"/>
    <cellStyle name="Normal 3 3 2 4 2 2 2 2 2 2 2" xfId="15036"/>
    <cellStyle name="Normal 3 3 2 4 2 2 2 2 2 2 2 2" xfId="29414"/>
    <cellStyle name="Normal 3 3 2 4 2 2 2 2 2 2 2 2 2" xfId="58148"/>
    <cellStyle name="Normal 3 3 2 4 2 2 2 2 2 2 2 3" xfId="43824"/>
    <cellStyle name="Normal 3 3 2 4 2 2 2 2 2 2 3" xfId="22251"/>
    <cellStyle name="Normal 3 3 2 4 2 2 2 2 2 2 3 2" xfId="50986"/>
    <cellStyle name="Normal 3 3 2 4 2 2 2 2 2 2 4" xfId="36662"/>
    <cellStyle name="Normal 3 3 2 4 2 2 2 2 2 3" xfId="11449"/>
    <cellStyle name="Normal 3 3 2 4 2 2 2 2 2 3 2" xfId="25832"/>
    <cellStyle name="Normal 3 3 2 4 2 2 2 2 2 3 2 2" xfId="54567"/>
    <cellStyle name="Normal 3 3 2 4 2 2 2 2 2 3 3" xfId="40243"/>
    <cellStyle name="Normal 3 3 2 4 2 2 2 2 2 4" xfId="18669"/>
    <cellStyle name="Normal 3 3 2 4 2 2 2 2 2 4 2" xfId="47405"/>
    <cellStyle name="Normal 3 3 2 4 2 2 2 2 2 5" xfId="33081"/>
    <cellStyle name="Normal 3 3 2 4 2 2 2 2 3" xfId="5986"/>
    <cellStyle name="Normal 3 3 2 4 2 2 2 2 3 2" xfId="13246"/>
    <cellStyle name="Normal 3 3 2 4 2 2 2 2 3 2 2" xfId="27624"/>
    <cellStyle name="Normal 3 3 2 4 2 2 2 2 3 2 2 2" xfId="56358"/>
    <cellStyle name="Normal 3 3 2 4 2 2 2 2 3 2 3" xfId="42034"/>
    <cellStyle name="Normal 3 3 2 4 2 2 2 2 3 3" xfId="20461"/>
    <cellStyle name="Normal 3 3 2 4 2 2 2 2 3 3 2" xfId="49196"/>
    <cellStyle name="Normal 3 3 2 4 2 2 2 2 3 4" xfId="34872"/>
    <cellStyle name="Normal 3 3 2 4 2 2 2 2 4" xfId="9659"/>
    <cellStyle name="Normal 3 3 2 4 2 2 2 2 4 2" xfId="24042"/>
    <cellStyle name="Normal 3 3 2 4 2 2 2 2 4 2 2" xfId="52777"/>
    <cellStyle name="Normal 3 3 2 4 2 2 2 2 4 3" xfId="38453"/>
    <cellStyle name="Normal 3 3 2 4 2 2 2 2 5" xfId="16879"/>
    <cellStyle name="Normal 3 3 2 4 2 2 2 2 5 2" xfId="45615"/>
    <cellStyle name="Normal 3 3 2 4 2 2 2 2 6" xfId="31291"/>
    <cellStyle name="Normal 3 3 2 4 2 2 2 3" xfId="3221"/>
    <cellStyle name="Normal 3 3 2 4 2 2 2 3 2" xfId="6881"/>
    <cellStyle name="Normal 3 3 2 4 2 2 2 3 2 2" xfId="14141"/>
    <cellStyle name="Normal 3 3 2 4 2 2 2 3 2 2 2" xfId="28519"/>
    <cellStyle name="Normal 3 3 2 4 2 2 2 3 2 2 2 2" xfId="57253"/>
    <cellStyle name="Normal 3 3 2 4 2 2 2 3 2 2 3" xfId="42929"/>
    <cellStyle name="Normal 3 3 2 4 2 2 2 3 2 3" xfId="21356"/>
    <cellStyle name="Normal 3 3 2 4 2 2 2 3 2 3 2" xfId="50091"/>
    <cellStyle name="Normal 3 3 2 4 2 2 2 3 2 4" xfId="35767"/>
    <cellStyle name="Normal 3 3 2 4 2 2 2 3 3" xfId="10554"/>
    <cellStyle name="Normal 3 3 2 4 2 2 2 3 3 2" xfId="24937"/>
    <cellStyle name="Normal 3 3 2 4 2 2 2 3 3 2 2" xfId="53672"/>
    <cellStyle name="Normal 3 3 2 4 2 2 2 3 3 3" xfId="39348"/>
    <cellStyle name="Normal 3 3 2 4 2 2 2 3 4" xfId="17774"/>
    <cellStyle name="Normal 3 3 2 4 2 2 2 3 4 2" xfId="46510"/>
    <cellStyle name="Normal 3 3 2 4 2 2 2 3 5" xfId="32186"/>
    <cellStyle name="Normal 3 3 2 4 2 2 2 4" xfId="5086"/>
    <cellStyle name="Normal 3 3 2 4 2 2 2 4 2" xfId="12351"/>
    <cellStyle name="Normal 3 3 2 4 2 2 2 4 2 2" xfId="26729"/>
    <cellStyle name="Normal 3 3 2 4 2 2 2 4 2 2 2" xfId="55463"/>
    <cellStyle name="Normal 3 3 2 4 2 2 2 4 2 3" xfId="41139"/>
    <cellStyle name="Normal 3 3 2 4 2 2 2 4 3" xfId="19566"/>
    <cellStyle name="Normal 3 3 2 4 2 2 2 4 3 2" xfId="48301"/>
    <cellStyle name="Normal 3 3 2 4 2 2 2 4 4" xfId="33977"/>
    <cellStyle name="Normal 3 3 2 4 2 2 2 5" xfId="8758"/>
    <cellStyle name="Normal 3 3 2 4 2 2 2 5 2" xfId="23147"/>
    <cellStyle name="Normal 3 3 2 4 2 2 2 5 2 2" xfId="51882"/>
    <cellStyle name="Normal 3 3 2 4 2 2 2 5 3" xfId="37558"/>
    <cellStyle name="Normal 3 3 2 4 2 2 2 6" xfId="15984"/>
    <cellStyle name="Normal 3 3 2 4 2 2 2 6 2" xfId="44720"/>
    <cellStyle name="Normal 3 3 2 4 2 2 2 7" xfId="30396"/>
    <cellStyle name="Normal 3 3 2 4 2 2 3" xfId="1878"/>
    <cellStyle name="Normal 3 3 2 4 2 2 3 2" xfId="3670"/>
    <cellStyle name="Normal 3 3 2 4 2 2 3 2 2" xfId="7329"/>
    <cellStyle name="Normal 3 3 2 4 2 2 3 2 2 2" xfId="14589"/>
    <cellStyle name="Normal 3 3 2 4 2 2 3 2 2 2 2" xfId="28967"/>
    <cellStyle name="Normal 3 3 2 4 2 2 3 2 2 2 2 2" xfId="57701"/>
    <cellStyle name="Normal 3 3 2 4 2 2 3 2 2 2 3" xfId="43377"/>
    <cellStyle name="Normal 3 3 2 4 2 2 3 2 2 3" xfId="21804"/>
    <cellStyle name="Normal 3 3 2 4 2 2 3 2 2 3 2" xfId="50539"/>
    <cellStyle name="Normal 3 3 2 4 2 2 3 2 2 4" xfId="36215"/>
    <cellStyle name="Normal 3 3 2 4 2 2 3 2 3" xfId="11002"/>
    <cellStyle name="Normal 3 3 2 4 2 2 3 2 3 2" xfId="25385"/>
    <cellStyle name="Normal 3 3 2 4 2 2 3 2 3 2 2" xfId="54120"/>
    <cellStyle name="Normal 3 3 2 4 2 2 3 2 3 3" xfId="39796"/>
    <cellStyle name="Normal 3 3 2 4 2 2 3 2 4" xfId="18222"/>
    <cellStyle name="Normal 3 3 2 4 2 2 3 2 4 2" xfId="46958"/>
    <cellStyle name="Normal 3 3 2 4 2 2 3 2 5" xfId="32634"/>
    <cellStyle name="Normal 3 3 2 4 2 2 3 3" xfId="5539"/>
    <cellStyle name="Normal 3 3 2 4 2 2 3 3 2" xfId="12799"/>
    <cellStyle name="Normal 3 3 2 4 2 2 3 3 2 2" xfId="27177"/>
    <cellStyle name="Normal 3 3 2 4 2 2 3 3 2 2 2" xfId="55911"/>
    <cellStyle name="Normal 3 3 2 4 2 2 3 3 2 3" xfId="41587"/>
    <cellStyle name="Normal 3 3 2 4 2 2 3 3 3" xfId="20014"/>
    <cellStyle name="Normal 3 3 2 4 2 2 3 3 3 2" xfId="48749"/>
    <cellStyle name="Normal 3 3 2 4 2 2 3 3 4" xfId="34425"/>
    <cellStyle name="Normal 3 3 2 4 2 2 3 4" xfId="9212"/>
    <cellStyle name="Normal 3 3 2 4 2 2 3 4 2" xfId="23595"/>
    <cellStyle name="Normal 3 3 2 4 2 2 3 4 2 2" xfId="52330"/>
    <cellStyle name="Normal 3 3 2 4 2 2 3 4 3" xfId="38006"/>
    <cellStyle name="Normal 3 3 2 4 2 2 3 5" xfId="16432"/>
    <cellStyle name="Normal 3 3 2 4 2 2 3 5 2" xfId="45168"/>
    <cellStyle name="Normal 3 3 2 4 2 2 3 6" xfId="30844"/>
    <cellStyle name="Normal 3 3 2 4 2 2 4" xfId="2774"/>
    <cellStyle name="Normal 3 3 2 4 2 2 4 2" xfId="6434"/>
    <cellStyle name="Normal 3 3 2 4 2 2 4 2 2" xfId="13694"/>
    <cellStyle name="Normal 3 3 2 4 2 2 4 2 2 2" xfId="28072"/>
    <cellStyle name="Normal 3 3 2 4 2 2 4 2 2 2 2" xfId="56806"/>
    <cellStyle name="Normal 3 3 2 4 2 2 4 2 2 3" xfId="42482"/>
    <cellStyle name="Normal 3 3 2 4 2 2 4 2 3" xfId="20909"/>
    <cellStyle name="Normal 3 3 2 4 2 2 4 2 3 2" xfId="49644"/>
    <cellStyle name="Normal 3 3 2 4 2 2 4 2 4" xfId="35320"/>
    <cellStyle name="Normal 3 3 2 4 2 2 4 3" xfId="10107"/>
    <cellStyle name="Normal 3 3 2 4 2 2 4 3 2" xfId="24490"/>
    <cellStyle name="Normal 3 3 2 4 2 2 4 3 2 2" xfId="53225"/>
    <cellStyle name="Normal 3 3 2 4 2 2 4 3 3" xfId="38901"/>
    <cellStyle name="Normal 3 3 2 4 2 2 4 4" xfId="17327"/>
    <cellStyle name="Normal 3 3 2 4 2 2 4 4 2" xfId="46063"/>
    <cellStyle name="Normal 3 3 2 4 2 2 4 5" xfId="31739"/>
    <cellStyle name="Normal 3 3 2 4 2 2 5" xfId="4639"/>
    <cellStyle name="Normal 3 3 2 4 2 2 5 2" xfId="11904"/>
    <cellStyle name="Normal 3 3 2 4 2 2 5 2 2" xfId="26282"/>
    <cellStyle name="Normal 3 3 2 4 2 2 5 2 2 2" xfId="55016"/>
    <cellStyle name="Normal 3 3 2 4 2 2 5 2 3" xfId="40692"/>
    <cellStyle name="Normal 3 3 2 4 2 2 5 3" xfId="19119"/>
    <cellStyle name="Normal 3 3 2 4 2 2 5 3 2" xfId="47854"/>
    <cellStyle name="Normal 3 3 2 4 2 2 5 4" xfId="33530"/>
    <cellStyle name="Normal 3 3 2 4 2 2 6" xfId="8311"/>
    <cellStyle name="Normal 3 3 2 4 2 2 6 2" xfId="22700"/>
    <cellStyle name="Normal 3 3 2 4 2 2 6 2 2" xfId="51435"/>
    <cellStyle name="Normal 3 3 2 4 2 2 6 3" xfId="37111"/>
    <cellStyle name="Normal 3 3 2 4 2 2 7" xfId="15537"/>
    <cellStyle name="Normal 3 3 2 4 2 2 7 2" xfId="44273"/>
    <cellStyle name="Normal 3 3 2 4 2 2 8" xfId="29949"/>
    <cellStyle name="Normal 3 3 2 4 2 3" xfId="1118"/>
    <cellStyle name="Normal 3 3 2 4 2 3 2" xfId="2101"/>
    <cellStyle name="Normal 3 3 2 4 2 3 2 2" xfId="3893"/>
    <cellStyle name="Normal 3 3 2 4 2 3 2 2 2" xfId="7552"/>
    <cellStyle name="Normal 3 3 2 4 2 3 2 2 2 2" xfId="14812"/>
    <cellStyle name="Normal 3 3 2 4 2 3 2 2 2 2 2" xfId="29190"/>
    <cellStyle name="Normal 3 3 2 4 2 3 2 2 2 2 2 2" xfId="57924"/>
    <cellStyle name="Normal 3 3 2 4 2 3 2 2 2 2 3" xfId="43600"/>
    <cellStyle name="Normal 3 3 2 4 2 3 2 2 2 3" xfId="22027"/>
    <cellStyle name="Normal 3 3 2 4 2 3 2 2 2 3 2" xfId="50762"/>
    <cellStyle name="Normal 3 3 2 4 2 3 2 2 2 4" xfId="36438"/>
    <cellStyle name="Normal 3 3 2 4 2 3 2 2 3" xfId="11225"/>
    <cellStyle name="Normal 3 3 2 4 2 3 2 2 3 2" xfId="25608"/>
    <cellStyle name="Normal 3 3 2 4 2 3 2 2 3 2 2" xfId="54343"/>
    <cellStyle name="Normal 3 3 2 4 2 3 2 2 3 3" xfId="40019"/>
    <cellStyle name="Normal 3 3 2 4 2 3 2 2 4" xfId="18445"/>
    <cellStyle name="Normal 3 3 2 4 2 3 2 2 4 2" xfId="47181"/>
    <cellStyle name="Normal 3 3 2 4 2 3 2 2 5" xfId="32857"/>
    <cellStyle name="Normal 3 3 2 4 2 3 2 3" xfId="5762"/>
    <cellStyle name="Normal 3 3 2 4 2 3 2 3 2" xfId="13022"/>
    <cellStyle name="Normal 3 3 2 4 2 3 2 3 2 2" xfId="27400"/>
    <cellStyle name="Normal 3 3 2 4 2 3 2 3 2 2 2" xfId="56134"/>
    <cellStyle name="Normal 3 3 2 4 2 3 2 3 2 3" xfId="41810"/>
    <cellStyle name="Normal 3 3 2 4 2 3 2 3 3" xfId="20237"/>
    <cellStyle name="Normal 3 3 2 4 2 3 2 3 3 2" xfId="48972"/>
    <cellStyle name="Normal 3 3 2 4 2 3 2 3 4" xfId="34648"/>
    <cellStyle name="Normal 3 3 2 4 2 3 2 4" xfId="9435"/>
    <cellStyle name="Normal 3 3 2 4 2 3 2 4 2" xfId="23818"/>
    <cellStyle name="Normal 3 3 2 4 2 3 2 4 2 2" xfId="52553"/>
    <cellStyle name="Normal 3 3 2 4 2 3 2 4 3" xfId="38229"/>
    <cellStyle name="Normal 3 3 2 4 2 3 2 5" xfId="16655"/>
    <cellStyle name="Normal 3 3 2 4 2 3 2 5 2" xfId="45391"/>
    <cellStyle name="Normal 3 3 2 4 2 3 2 6" xfId="31067"/>
    <cellStyle name="Normal 3 3 2 4 2 3 3" xfId="2997"/>
    <cellStyle name="Normal 3 3 2 4 2 3 3 2" xfId="6657"/>
    <cellStyle name="Normal 3 3 2 4 2 3 3 2 2" xfId="13917"/>
    <cellStyle name="Normal 3 3 2 4 2 3 3 2 2 2" xfId="28295"/>
    <cellStyle name="Normal 3 3 2 4 2 3 3 2 2 2 2" xfId="57029"/>
    <cellStyle name="Normal 3 3 2 4 2 3 3 2 2 3" xfId="42705"/>
    <cellStyle name="Normal 3 3 2 4 2 3 3 2 3" xfId="21132"/>
    <cellStyle name="Normal 3 3 2 4 2 3 3 2 3 2" xfId="49867"/>
    <cellStyle name="Normal 3 3 2 4 2 3 3 2 4" xfId="35543"/>
    <cellStyle name="Normal 3 3 2 4 2 3 3 3" xfId="10330"/>
    <cellStyle name="Normal 3 3 2 4 2 3 3 3 2" xfId="24713"/>
    <cellStyle name="Normal 3 3 2 4 2 3 3 3 2 2" xfId="53448"/>
    <cellStyle name="Normal 3 3 2 4 2 3 3 3 3" xfId="39124"/>
    <cellStyle name="Normal 3 3 2 4 2 3 3 4" xfId="17550"/>
    <cellStyle name="Normal 3 3 2 4 2 3 3 4 2" xfId="46286"/>
    <cellStyle name="Normal 3 3 2 4 2 3 3 5" xfId="31962"/>
    <cellStyle name="Normal 3 3 2 4 2 3 4" xfId="4862"/>
    <cellStyle name="Normal 3 3 2 4 2 3 4 2" xfId="12127"/>
    <cellStyle name="Normal 3 3 2 4 2 3 4 2 2" xfId="26505"/>
    <cellStyle name="Normal 3 3 2 4 2 3 4 2 2 2" xfId="55239"/>
    <cellStyle name="Normal 3 3 2 4 2 3 4 2 3" xfId="40915"/>
    <cellStyle name="Normal 3 3 2 4 2 3 4 3" xfId="19342"/>
    <cellStyle name="Normal 3 3 2 4 2 3 4 3 2" xfId="48077"/>
    <cellStyle name="Normal 3 3 2 4 2 3 4 4" xfId="33753"/>
    <cellStyle name="Normal 3 3 2 4 2 3 5" xfId="8534"/>
    <cellStyle name="Normal 3 3 2 4 2 3 5 2" xfId="22923"/>
    <cellStyle name="Normal 3 3 2 4 2 3 5 2 2" xfId="51658"/>
    <cellStyle name="Normal 3 3 2 4 2 3 5 3" xfId="37334"/>
    <cellStyle name="Normal 3 3 2 4 2 3 6" xfId="15760"/>
    <cellStyle name="Normal 3 3 2 4 2 3 6 2" xfId="44496"/>
    <cellStyle name="Normal 3 3 2 4 2 3 7" xfId="30172"/>
    <cellStyle name="Normal 3 3 2 4 2 4" xfId="1650"/>
    <cellStyle name="Normal 3 3 2 4 2 4 2" xfId="3446"/>
    <cellStyle name="Normal 3 3 2 4 2 4 2 2" xfId="7105"/>
    <cellStyle name="Normal 3 3 2 4 2 4 2 2 2" xfId="14365"/>
    <cellStyle name="Normal 3 3 2 4 2 4 2 2 2 2" xfId="28743"/>
    <cellStyle name="Normal 3 3 2 4 2 4 2 2 2 2 2" xfId="57477"/>
    <cellStyle name="Normal 3 3 2 4 2 4 2 2 2 3" xfId="43153"/>
    <cellStyle name="Normal 3 3 2 4 2 4 2 2 3" xfId="21580"/>
    <cellStyle name="Normal 3 3 2 4 2 4 2 2 3 2" xfId="50315"/>
    <cellStyle name="Normal 3 3 2 4 2 4 2 2 4" xfId="35991"/>
    <cellStyle name="Normal 3 3 2 4 2 4 2 3" xfId="10778"/>
    <cellStyle name="Normal 3 3 2 4 2 4 2 3 2" xfId="25161"/>
    <cellStyle name="Normal 3 3 2 4 2 4 2 3 2 2" xfId="53896"/>
    <cellStyle name="Normal 3 3 2 4 2 4 2 3 3" xfId="39572"/>
    <cellStyle name="Normal 3 3 2 4 2 4 2 4" xfId="17998"/>
    <cellStyle name="Normal 3 3 2 4 2 4 2 4 2" xfId="46734"/>
    <cellStyle name="Normal 3 3 2 4 2 4 2 5" xfId="32410"/>
    <cellStyle name="Normal 3 3 2 4 2 4 3" xfId="5315"/>
    <cellStyle name="Normal 3 3 2 4 2 4 3 2" xfId="12575"/>
    <cellStyle name="Normal 3 3 2 4 2 4 3 2 2" xfId="26953"/>
    <cellStyle name="Normal 3 3 2 4 2 4 3 2 2 2" xfId="55687"/>
    <cellStyle name="Normal 3 3 2 4 2 4 3 2 3" xfId="41363"/>
    <cellStyle name="Normal 3 3 2 4 2 4 3 3" xfId="19790"/>
    <cellStyle name="Normal 3 3 2 4 2 4 3 3 2" xfId="48525"/>
    <cellStyle name="Normal 3 3 2 4 2 4 3 4" xfId="34201"/>
    <cellStyle name="Normal 3 3 2 4 2 4 4" xfId="8988"/>
    <cellStyle name="Normal 3 3 2 4 2 4 4 2" xfId="23371"/>
    <cellStyle name="Normal 3 3 2 4 2 4 4 2 2" xfId="52106"/>
    <cellStyle name="Normal 3 3 2 4 2 4 4 3" xfId="37782"/>
    <cellStyle name="Normal 3 3 2 4 2 4 5" xfId="16208"/>
    <cellStyle name="Normal 3 3 2 4 2 4 5 2" xfId="44944"/>
    <cellStyle name="Normal 3 3 2 4 2 4 6" xfId="30620"/>
    <cellStyle name="Normal 3 3 2 4 2 5" xfId="2550"/>
    <cellStyle name="Normal 3 3 2 4 2 5 2" xfId="6210"/>
    <cellStyle name="Normal 3 3 2 4 2 5 2 2" xfId="13470"/>
    <cellStyle name="Normal 3 3 2 4 2 5 2 2 2" xfId="27848"/>
    <cellStyle name="Normal 3 3 2 4 2 5 2 2 2 2" xfId="56582"/>
    <cellStyle name="Normal 3 3 2 4 2 5 2 2 3" xfId="42258"/>
    <cellStyle name="Normal 3 3 2 4 2 5 2 3" xfId="20685"/>
    <cellStyle name="Normal 3 3 2 4 2 5 2 3 2" xfId="49420"/>
    <cellStyle name="Normal 3 3 2 4 2 5 2 4" xfId="35096"/>
    <cellStyle name="Normal 3 3 2 4 2 5 3" xfId="9883"/>
    <cellStyle name="Normal 3 3 2 4 2 5 3 2" xfId="24266"/>
    <cellStyle name="Normal 3 3 2 4 2 5 3 2 2" xfId="53001"/>
    <cellStyle name="Normal 3 3 2 4 2 5 3 3" xfId="38677"/>
    <cellStyle name="Normal 3 3 2 4 2 5 4" xfId="17103"/>
    <cellStyle name="Normal 3 3 2 4 2 5 4 2" xfId="45839"/>
    <cellStyle name="Normal 3 3 2 4 2 5 5" xfId="31515"/>
    <cellStyle name="Normal 3 3 2 4 2 6" xfId="4413"/>
    <cellStyle name="Normal 3 3 2 4 2 6 2" xfId="11680"/>
    <cellStyle name="Normal 3 3 2 4 2 6 2 2" xfId="26058"/>
    <cellStyle name="Normal 3 3 2 4 2 6 2 2 2" xfId="54792"/>
    <cellStyle name="Normal 3 3 2 4 2 6 2 3" xfId="40468"/>
    <cellStyle name="Normal 3 3 2 4 2 6 3" xfId="18895"/>
    <cellStyle name="Normal 3 3 2 4 2 6 3 2" xfId="47630"/>
    <cellStyle name="Normal 3 3 2 4 2 6 4" xfId="33306"/>
    <cellStyle name="Normal 3 3 2 4 2 7" xfId="8084"/>
    <cellStyle name="Normal 3 3 2 4 2 7 2" xfId="22476"/>
    <cellStyle name="Normal 3 3 2 4 2 7 2 2" xfId="51211"/>
    <cellStyle name="Normal 3 3 2 4 2 7 3" xfId="36887"/>
    <cellStyle name="Normal 3 3 2 4 2 8" xfId="15313"/>
    <cellStyle name="Normal 3 3 2 4 2 8 2" xfId="44049"/>
    <cellStyle name="Normal 3 3 2 4 2 9" xfId="29725"/>
    <cellStyle name="Normal 3 3 2 4 3" xfId="781"/>
    <cellStyle name="Normal 3 3 2 4 3 2" xfId="1230"/>
    <cellStyle name="Normal 3 3 2 4 3 2 2" xfId="2213"/>
    <cellStyle name="Normal 3 3 2 4 3 2 2 2" xfId="4005"/>
    <cellStyle name="Normal 3 3 2 4 3 2 2 2 2" xfId="7664"/>
    <cellStyle name="Normal 3 3 2 4 3 2 2 2 2 2" xfId="14924"/>
    <cellStyle name="Normal 3 3 2 4 3 2 2 2 2 2 2" xfId="29302"/>
    <cellStyle name="Normal 3 3 2 4 3 2 2 2 2 2 2 2" xfId="58036"/>
    <cellStyle name="Normal 3 3 2 4 3 2 2 2 2 2 3" xfId="43712"/>
    <cellStyle name="Normal 3 3 2 4 3 2 2 2 2 3" xfId="22139"/>
    <cellStyle name="Normal 3 3 2 4 3 2 2 2 2 3 2" xfId="50874"/>
    <cellStyle name="Normal 3 3 2 4 3 2 2 2 2 4" xfId="36550"/>
    <cellStyle name="Normal 3 3 2 4 3 2 2 2 3" xfId="11337"/>
    <cellStyle name="Normal 3 3 2 4 3 2 2 2 3 2" xfId="25720"/>
    <cellStyle name="Normal 3 3 2 4 3 2 2 2 3 2 2" xfId="54455"/>
    <cellStyle name="Normal 3 3 2 4 3 2 2 2 3 3" xfId="40131"/>
    <cellStyle name="Normal 3 3 2 4 3 2 2 2 4" xfId="18557"/>
    <cellStyle name="Normal 3 3 2 4 3 2 2 2 4 2" xfId="47293"/>
    <cellStyle name="Normal 3 3 2 4 3 2 2 2 5" xfId="32969"/>
    <cellStyle name="Normal 3 3 2 4 3 2 2 3" xfId="5874"/>
    <cellStyle name="Normal 3 3 2 4 3 2 2 3 2" xfId="13134"/>
    <cellStyle name="Normal 3 3 2 4 3 2 2 3 2 2" xfId="27512"/>
    <cellStyle name="Normal 3 3 2 4 3 2 2 3 2 2 2" xfId="56246"/>
    <cellStyle name="Normal 3 3 2 4 3 2 2 3 2 3" xfId="41922"/>
    <cellStyle name="Normal 3 3 2 4 3 2 2 3 3" xfId="20349"/>
    <cellStyle name="Normal 3 3 2 4 3 2 2 3 3 2" xfId="49084"/>
    <cellStyle name="Normal 3 3 2 4 3 2 2 3 4" xfId="34760"/>
    <cellStyle name="Normal 3 3 2 4 3 2 2 4" xfId="9547"/>
    <cellStyle name="Normal 3 3 2 4 3 2 2 4 2" xfId="23930"/>
    <cellStyle name="Normal 3 3 2 4 3 2 2 4 2 2" xfId="52665"/>
    <cellStyle name="Normal 3 3 2 4 3 2 2 4 3" xfId="38341"/>
    <cellStyle name="Normal 3 3 2 4 3 2 2 5" xfId="16767"/>
    <cellStyle name="Normal 3 3 2 4 3 2 2 5 2" xfId="45503"/>
    <cellStyle name="Normal 3 3 2 4 3 2 2 6" xfId="31179"/>
    <cellStyle name="Normal 3 3 2 4 3 2 3" xfId="3109"/>
    <cellStyle name="Normal 3 3 2 4 3 2 3 2" xfId="6769"/>
    <cellStyle name="Normal 3 3 2 4 3 2 3 2 2" xfId="14029"/>
    <cellStyle name="Normal 3 3 2 4 3 2 3 2 2 2" xfId="28407"/>
    <cellStyle name="Normal 3 3 2 4 3 2 3 2 2 2 2" xfId="57141"/>
    <cellStyle name="Normal 3 3 2 4 3 2 3 2 2 3" xfId="42817"/>
    <cellStyle name="Normal 3 3 2 4 3 2 3 2 3" xfId="21244"/>
    <cellStyle name="Normal 3 3 2 4 3 2 3 2 3 2" xfId="49979"/>
    <cellStyle name="Normal 3 3 2 4 3 2 3 2 4" xfId="35655"/>
    <cellStyle name="Normal 3 3 2 4 3 2 3 3" xfId="10442"/>
    <cellStyle name="Normal 3 3 2 4 3 2 3 3 2" xfId="24825"/>
    <cellStyle name="Normal 3 3 2 4 3 2 3 3 2 2" xfId="53560"/>
    <cellStyle name="Normal 3 3 2 4 3 2 3 3 3" xfId="39236"/>
    <cellStyle name="Normal 3 3 2 4 3 2 3 4" xfId="17662"/>
    <cellStyle name="Normal 3 3 2 4 3 2 3 4 2" xfId="46398"/>
    <cellStyle name="Normal 3 3 2 4 3 2 3 5" xfId="32074"/>
    <cellStyle name="Normal 3 3 2 4 3 2 4" xfId="4974"/>
    <cellStyle name="Normal 3 3 2 4 3 2 4 2" xfId="12239"/>
    <cellStyle name="Normal 3 3 2 4 3 2 4 2 2" xfId="26617"/>
    <cellStyle name="Normal 3 3 2 4 3 2 4 2 2 2" xfId="55351"/>
    <cellStyle name="Normal 3 3 2 4 3 2 4 2 3" xfId="41027"/>
    <cellStyle name="Normal 3 3 2 4 3 2 4 3" xfId="19454"/>
    <cellStyle name="Normal 3 3 2 4 3 2 4 3 2" xfId="48189"/>
    <cellStyle name="Normal 3 3 2 4 3 2 4 4" xfId="33865"/>
    <cellStyle name="Normal 3 3 2 4 3 2 5" xfId="8646"/>
    <cellStyle name="Normal 3 3 2 4 3 2 5 2" xfId="23035"/>
    <cellStyle name="Normal 3 3 2 4 3 2 5 2 2" xfId="51770"/>
    <cellStyle name="Normal 3 3 2 4 3 2 5 3" xfId="37446"/>
    <cellStyle name="Normal 3 3 2 4 3 2 6" xfId="15872"/>
    <cellStyle name="Normal 3 3 2 4 3 2 6 2" xfId="44608"/>
    <cellStyle name="Normal 3 3 2 4 3 2 7" xfId="30284"/>
    <cellStyle name="Normal 3 3 2 4 3 3" xfId="1766"/>
    <cellStyle name="Normal 3 3 2 4 3 3 2" xfId="3558"/>
    <cellStyle name="Normal 3 3 2 4 3 3 2 2" xfId="7217"/>
    <cellStyle name="Normal 3 3 2 4 3 3 2 2 2" xfId="14477"/>
    <cellStyle name="Normal 3 3 2 4 3 3 2 2 2 2" xfId="28855"/>
    <cellStyle name="Normal 3 3 2 4 3 3 2 2 2 2 2" xfId="57589"/>
    <cellStyle name="Normal 3 3 2 4 3 3 2 2 2 3" xfId="43265"/>
    <cellStyle name="Normal 3 3 2 4 3 3 2 2 3" xfId="21692"/>
    <cellStyle name="Normal 3 3 2 4 3 3 2 2 3 2" xfId="50427"/>
    <cellStyle name="Normal 3 3 2 4 3 3 2 2 4" xfId="36103"/>
    <cellStyle name="Normal 3 3 2 4 3 3 2 3" xfId="10890"/>
    <cellStyle name="Normal 3 3 2 4 3 3 2 3 2" xfId="25273"/>
    <cellStyle name="Normal 3 3 2 4 3 3 2 3 2 2" xfId="54008"/>
    <cellStyle name="Normal 3 3 2 4 3 3 2 3 3" xfId="39684"/>
    <cellStyle name="Normal 3 3 2 4 3 3 2 4" xfId="18110"/>
    <cellStyle name="Normal 3 3 2 4 3 3 2 4 2" xfId="46846"/>
    <cellStyle name="Normal 3 3 2 4 3 3 2 5" xfId="32522"/>
    <cellStyle name="Normal 3 3 2 4 3 3 3" xfId="5427"/>
    <cellStyle name="Normal 3 3 2 4 3 3 3 2" xfId="12687"/>
    <cellStyle name="Normal 3 3 2 4 3 3 3 2 2" xfId="27065"/>
    <cellStyle name="Normal 3 3 2 4 3 3 3 2 2 2" xfId="55799"/>
    <cellStyle name="Normal 3 3 2 4 3 3 3 2 3" xfId="41475"/>
    <cellStyle name="Normal 3 3 2 4 3 3 3 3" xfId="19902"/>
    <cellStyle name="Normal 3 3 2 4 3 3 3 3 2" xfId="48637"/>
    <cellStyle name="Normal 3 3 2 4 3 3 3 4" xfId="34313"/>
    <cellStyle name="Normal 3 3 2 4 3 3 4" xfId="9100"/>
    <cellStyle name="Normal 3 3 2 4 3 3 4 2" xfId="23483"/>
    <cellStyle name="Normal 3 3 2 4 3 3 4 2 2" xfId="52218"/>
    <cellStyle name="Normal 3 3 2 4 3 3 4 3" xfId="37894"/>
    <cellStyle name="Normal 3 3 2 4 3 3 5" xfId="16320"/>
    <cellStyle name="Normal 3 3 2 4 3 3 5 2" xfId="45056"/>
    <cellStyle name="Normal 3 3 2 4 3 3 6" xfId="30732"/>
    <cellStyle name="Normal 3 3 2 4 3 4" xfId="2662"/>
    <cellStyle name="Normal 3 3 2 4 3 4 2" xfId="6322"/>
    <cellStyle name="Normal 3 3 2 4 3 4 2 2" xfId="13582"/>
    <cellStyle name="Normal 3 3 2 4 3 4 2 2 2" xfId="27960"/>
    <cellStyle name="Normal 3 3 2 4 3 4 2 2 2 2" xfId="56694"/>
    <cellStyle name="Normal 3 3 2 4 3 4 2 2 3" xfId="42370"/>
    <cellStyle name="Normal 3 3 2 4 3 4 2 3" xfId="20797"/>
    <cellStyle name="Normal 3 3 2 4 3 4 2 3 2" xfId="49532"/>
    <cellStyle name="Normal 3 3 2 4 3 4 2 4" xfId="35208"/>
    <cellStyle name="Normal 3 3 2 4 3 4 3" xfId="9995"/>
    <cellStyle name="Normal 3 3 2 4 3 4 3 2" xfId="24378"/>
    <cellStyle name="Normal 3 3 2 4 3 4 3 2 2" xfId="53113"/>
    <cellStyle name="Normal 3 3 2 4 3 4 3 3" xfId="38789"/>
    <cellStyle name="Normal 3 3 2 4 3 4 4" xfId="17215"/>
    <cellStyle name="Normal 3 3 2 4 3 4 4 2" xfId="45951"/>
    <cellStyle name="Normal 3 3 2 4 3 4 5" xfId="31627"/>
    <cellStyle name="Normal 3 3 2 4 3 5" xfId="4526"/>
    <cellStyle name="Normal 3 3 2 4 3 5 2" xfId="11792"/>
    <cellStyle name="Normal 3 3 2 4 3 5 2 2" xfId="26170"/>
    <cellStyle name="Normal 3 3 2 4 3 5 2 2 2" xfId="54904"/>
    <cellStyle name="Normal 3 3 2 4 3 5 2 3" xfId="40580"/>
    <cellStyle name="Normal 3 3 2 4 3 5 3" xfId="19007"/>
    <cellStyle name="Normal 3 3 2 4 3 5 3 2" xfId="47742"/>
    <cellStyle name="Normal 3 3 2 4 3 5 4" xfId="33418"/>
    <cellStyle name="Normal 3 3 2 4 3 6" xfId="8199"/>
    <cellStyle name="Normal 3 3 2 4 3 6 2" xfId="22588"/>
    <cellStyle name="Normal 3 3 2 4 3 6 2 2" xfId="51323"/>
    <cellStyle name="Normal 3 3 2 4 3 6 3" xfId="36999"/>
    <cellStyle name="Normal 3 3 2 4 3 7" xfId="15425"/>
    <cellStyle name="Normal 3 3 2 4 3 7 2" xfId="44161"/>
    <cellStyle name="Normal 3 3 2 4 3 8" xfId="29837"/>
    <cellStyle name="Normal 3 3 2 4 4" xfId="1006"/>
    <cellStyle name="Normal 3 3 2 4 4 2" xfId="1989"/>
    <cellStyle name="Normal 3 3 2 4 4 2 2" xfId="3781"/>
    <cellStyle name="Normal 3 3 2 4 4 2 2 2" xfId="7440"/>
    <cellStyle name="Normal 3 3 2 4 4 2 2 2 2" xfId="14700"/>
    <cellStyle name="Normal 3 3 2 4 4 2 2 2 2 2" xfId="29078"/>
    <cellStyle name="Normal 3 3 2 4 4 2 2 2 2 2 2" xfId="57812"/>
    <cellStyle name="Normal 3 3 2 4 4 2 2 2 2 3" xfId="43488"/>
    <cellStyle name="Normal 3 3 2 4 4 2 2 2 3" xfId="21915"/>
    <cellStyle name="Normal 3 3 2 4 4 2 2 2 3 2" xfId="50650"/>
    <cellStyle name="Normal 3 3 2 4 4 2 2 2 4" xfId="36326"/>
    <cellStyle name="Normal 3 3 2 4 4 2 2 3" xfId="11113"/>
    <cellStyle name="Normal 3 3 2 4 4 2 2 3 2" xfId="25496"/>
    <cellStyle name="Normal 3 3 2 4 4 2 2 3 2 2" xfId="54231"/>
    <cellStyle name="Normal 3 3 2 4 4 2 2 3 3" xfId="39907"/>
    <cellStyle name="Normal 3 3 2 4 4 2 2 4" xfId="18333"/>
    <cellStyle name="Normal 3 3 2 4 4 2 2 4 2" xfId="47069"/>
    <cellStyle name="Normal 3 3 2 4 4 2 2 5" xfId="32745"/>
    <cellStyle name="Normal 3 3 2 4 4 2 3" xfId="5650"/>
    <cellStyle name="Normal 3 3 2 4 4 2 3 2" xfId="12910"/>
    <cellStyle name="Normal 3 3 2 4 4 2 3 2 2" xfId="27288"/>
    <cellStyle name="Normal 3 3 2 4 4 2 3 2 2 2" xfId="56022"/>
    <cellStyle name="Normal 3 3 2 4 4 2 3 2 3" xfId="41698"/>
    <cellStyle name="Normal 3 3 2 4 4 2 3 3" xfId="20125"/>
    <cellStyle name="Normal 3 3 2 4 4 2 3 3 2" xfId="48860"/>
    <cellStyle name="Normal 3 3 2 4 4 2 3 4" xfId="34536"/>
    <cellStyle name="Normal 3 3 2 4 4 2 4" xfId="9323"/>
    <cellStyle name="Normal 3 3 2 4 4 2 4 2" xfId="23706"/>
    <cellStyle name="Normal 3 3 2 4 4 2 4 2 2" xfId="52441"/>
    <cellStyle name="Normal 3 3 2 4 4 2 4 3" xfId="38117"/>
    <cellStyle name="Normal 3 3 2 4 4 2 5" xfId="16543"/>
    <cellStyle name="Normal 3 3 2 4 4 2 5 2" xfId="45279"/>
    <cellStyle name="Normal 3 3 2 4 4 2 6" xfId="30955"/>
    <cellStyle name="Normal 3 3 2 4 4 3" xfId="2885"/>
    <cellStyle name="Normal 3 3 2 4 4 3 2" xfId="6545"/>
    <cellStyle name="Normal 3 3 2 4 4 3 2 2" xfId="13805"/>
    <cellStyle name="Normal 3 3 2 4 4 3 2 2 2" xfId="28183"/>
    <cellStyle name="Normal 3 3 2 4 4 3 2 2 2 2" xfId="56917"/>
    <cellStyle name="Normal 3 3 2 4 4 3 2 2 3" xfId="42593"/>
    <cellStyle name="Normal 3 3 2 4 4 3 2 3" xfId="21020"/>
    <cellStyle name="Normal 3 3 2 4 4 3 2 3 2" xfId="49755"/>
    <cellStyle name="Normal 3 3 2 4 4 3 2 4" xfId="35431"/>
    <cellStyle name="Normal 3 3 2 4 4 3 3" xfId="10218"/>
    <cellStyle name="Normal 3 3 2 4 4 3 3 2" xfId="24601"/>
    <cellStyle name="Normal 3 3 2 4 4 3 3 2 2" xfId="53336"/>
    <cellStyle name="Normal 3 3 2 4 4 3 3 3" xfId="39012"/>
    <cellStyle name="Normal 3 3 2 4 4 3 4" xfId="17438"/>
    <cellStyle name="Normal 3 3 2 4 4 3 4 2" xfId="46174"/>
    <cellStyle name="Normal 3 3 2 4 4 3 5" xfId="31850"/>
    <cellStyle name="Normal 3 3 2 4 4 4" xfId="4750"/>
    <cellStyle name="Normal 3 3 2 4 4 4 2" xfId="12015"/>
    <cellStyle name="Normal 3 3 2 4 4 4 2 2" xfId="26393"/>
    <cellStyle name="Normal 3 3 2 4 4 4 2 2 2" xfId="55127"/>
    <cellStyle name="Normal 3 3 2 4 4 4 2 3" xfId="40803"/>
    <cellStyle name="Normal 3 3 2 4 4 4 3" xfId="19230"/>
    <cellStyle name="Normal 3 3 2 4 4 4 3 2" xfId="47965"/>
    <cellStyle name="Normal 3 3 2 4 4 4 4" xfId="33641"/>
    <cellStyle name="Normal 3 3 2 4 4 5" xfId="8422"/>
    <cellStyle name="Normal 3 3 2 4 4 5 2" xfId="22811"/>
    <cellStyle name="Normal 3 3 2 4 4 5 2 2" xfId="51546"/>
    <cellStyle name="Normal 3 3 2 4 4 5 3" xfId="37222"/>
    <cellStyle name="Normal 3 3 2 4 4 6" xfId="15648"/>
    <cellStyle name="Normal 3 3 2 4 4 6 2" xfId="44384"/>
    <cellStyle name="Normal 3 3 2 4 4 7" xfId="30060"/>
    <cellStyle name="Normal 3 3 2 4 5" xfId="1530"/>
    <cellStyle name="Normal 3 3 2 4 5 2" xfId="3334"/>
    <cellStyle name="Normal 3 3 2 4 5 2 2" xfId="6993"/>
    <cellStyle name="Normal 3 3 2 4 5 2 2 2" xfId="14253"/>
    <cellStyle name="Normal 3 3 2 4 5 2 2 2 2" xfId="28631"/>
    <cellStyle name="Normal 3 3 2 4 5 2 2 2 2 2" xfId="57365"/>
    <cellStyle name="Normal 3 3 2 4 5 2 2 2 3" xfId="43041"/>
    <cellStyle name="Normal 3 3 2 4 5 2 2 3" xfId="21468"/>
    <cellStyle name="Normal 3 3 2 4 5 2 2 3 2" xfId="50203"/>
    <cellStyle name="Normal 3 3 2 4 5 2 2 4" xfId="35879"/>
    <cellStyle name="Normal 3 3 2 4 5 2 3" xfId="10666"/>
    <cellStyle name="Normal 3 3 2 4 5 2 3 2" xfId="25049"/>
    <cellStyle name="Normal 3 3 2 4 5 2 3 2 2" xfId="53784"/>
    <cellStyle name="Normal 3 3 2 4 5 2 3 3" xfId="39460"/>
    <cellStyle name="Normal 3 3 2 4 5 2 4" xfId="17886"/>
    <cellStyle name="Normal 3 3 2 4 5 2 4 2" xfId="46622"/>
    <cellStyle name="Normal 3 3 2 4 5 2 5" xfId="32298"/>
    <cellStyle name="Normal 3 3 2 4 5 3" xfId="5203"/>
    <cellStyle name="Normal 3 3 2 4 5 3 2" xfId="12463"/>
    <cellStyle name="Normal 3 3 2 4 5 3 2 2" xfId="26841"/>
    <cellStyle name="Normal 3 3 2 4 5 3 2 2 2" xfId="55575"/>
    <cellStyle name="Normal 3 3 2 4 5 3 2 3" xfId="41251"/>
    <cellStyle name="Normal 3 3 2 4 5 3 3" xfId="19678"/>
    <cellStyle name="Normal 3 3 2 4 5 3 3 2" xfId="48413"/>
    <cellStyle name="Normal 3 3 2 4 5 3 4" xfId="34089"/>
    <cellStyle name="Normal 3 3 2 4 5 4" xfId="8876"/>
    <cellStyle name="Normal 3 3 2 4 5 4 2" xfId="23259"/>
    <cellStyle name="Normal 3 3 2 4 5 4 2 2" xfId="51994"/>
    <cellStyle name="Normal 3 3 2 4 5 4 3" xfId="37670"/>
    <cellStyle name="Normal 3 3 2 4 5 5" xfId="16096"/>
    <cellStyle name="Normal 3 3 2 4 5 5 2" xfId="44832"/>
    <cellStyle name="Normal 3 3 2 4 5 6" xfId="30508"/>
    <cellStyle name="Normal 3 3 2 4 6" xfId="2438"/>
    <cellStyle name="Normal 3 3 2 4 6 2" xfId="6098"/>
    <cellStyle name="Normal 3 3 2 4 6 2 2" xfId="13358"/>
    <cellStyle name="Normal 3 3 2 4 6 2 2 2" xfId="27736"/>
    <cellStyle name="Normal 3 3 2 4 6 2 2 2 2" xfId="56470"/>
    <cellStyle name="Normal 3 3 2 4 6 2 2 3" xfId="42146"/>
    <cellStyle name="Normal 3 3 2 4 6 2 3" xfId="20573"/>
    <cellStyle name="Normal 3 3 2 4 6 2 3 2" xfId="49308"/>
    <cellStyle name="Normal 3 3 2 4 6 2 4" xfId="34984"/>
    <cellStyle name="Normal 3 3 2 4 6 3" xfId="9771"/>
    <cellStyle name="Normal 3 3 2 4 6 3 2" xfId="24154"/>
    <cellStyle name="Normal 3 3 2 4 6 3 2 2" xfId="52889"/>
    <cellStyle name="Normal 3 3 2 4 6 3 3" xfId="38565"/>
    <cellStyle name="Normal 3 3 2 4 6 4" xfId="16991"/>
    <cellStyle name="Normal 3 3 2 4 6 4 2" xfId="45727"/>
    <cellStyle name="Normal 3 3 2 4 6 5" xfId="31403"/>
    <cellStyle name="Normal 3 3 2 4 7" xfId="4297"/>
    <cellStyle name="Normal 3 3 2 4 7 2" xfId="11567"/>
    <cellStyle name="Normal 3 3 2 4 7 2 2" xfId="25946"/>
    <cellStyle name="Normal 3 3 2 4 7 2 2 2" xfId="54680"/>
    <cellStyle name="Normal 3 3 2 4 7 2 3" xfId="40356"/>
    <cellStyle name="Normal 3 3 2 4 7 3" xfId="18783"/>
    <cellStyle name="Normal 3 3 2 4 7 3 2" xfId="47518"/>
    <cellStyle name="Normal 3 3 2 4 7 4" xfId="33194"/>
    <cellStyle name="Normal 3 3 2 4 8" xfId="7966"/>
    <cellStyle name="Normal 3 3 2 4 8 2" xfId="22364"/>
    <cellStyle name="Normal 3 3 2 4 8 2 2" xfId="51099"/>
    <cellStyle name="Normal 3 3 2 4 8 3" xfId="36775"/>
    <cellStyle name="Normal 3 3 2 4 9" xfId="15201"/>
    <cellStyle name="Normal 3 3 2 4 9 2" xfId="43937"/>
    <cellStyle name="Normal 3 3 2 5" xfId="544"/>
    <cellStyle name="Normal 3 3 2 5 2" xfId="838"/>
    <cellStyle name="Normal 3 3 2 5 2 2" xfId="1286"/>
    <cellStyle name="Normal 3 3 2 5 2 2 2" xfId="2269"/>
    <cellStyle name="Normal 3 3 2 5 2 2 2 2" xfId="4061"/>
    <cellStyle name="Normal 3 3 2 5 2 2 2 2 2" xfId="7720"/>
    <cellStyle name="Normal 3 3 2 5 2 2 2 2 2 2" xfId="14980"/>
    <cellStyle name="Normal 3 3 2 5 2 2 2 2 2 2 2" xfId="29358"/>
    <cellStyle name="Normal 3 3 2 5 2 2 2 2 2 2 2 2" xfId="58092"/>
    <cellStyle name="Normal 3 3 2 5 2 2 2 2 2 2 3" xfId="43768"/>
    <cellStyle name="Normal 3 3 2 5 2 2 2 2 2 3" xfId="22195"/>
    <cellStyle name="Normal 3 3 2 5 2 2 2 2 2 3 2" xfId="50930"/>
    <cellStyle name="Normal 3 3 2 5 2 2 2 2 2 4" xfId="36606"/>
    <cellStyle name="Normal 3 3 2 5 2 2 2 2 3" xfId="11393"/>
    <cellStyle name="Normal 3 3 2 5 2 2 2 2 3 2" xfId="25776"/>
    <cellStyle name="Normal 3 3 2 5 2 2 2 2 3 2 2" xfId="54511"/>
    <cellStyle name="Normal 3 3 2 5 2 2 2 2 3 3" xfId="40187"/>
    <cellStyle name="Normal 3 3 2 5 2 2 2 2 4" xfId="18613"/>
    <cellStyle name="Normal 3 3 2 5 2 2 2 2 4 2" xfId="47349"/>
    <cellStyle name="Normal 3 3 2 5 2 2 2 2 5" xfId="33025"/>
    <cellStyle name="Normal 3 3 2 5 2 2 2 3" xfId="5930"/>
    <cellStyle name="Normal 3 3 2 5 2 2 2 3 2" xfId="13190"/>
    <cellStyle name="Normal 3 3 2 5 2 2 2 3 2 2" xfId="27568"/>
    <cellStyle name="Normal 3 3 2 5 2 2 2 3 2 2 2" xfId="56302"/>
    <cellStyle name="Normal 3 3 2 5 2 2 2 3 2 3" xfId="41978"/>
    <cellStyle name="Normal 3 3 2 5 2 2 2 3 3" xfId="20405"/>
    <cellStyle name="Normal 3 3 2 5 2 2 2 3 3 2" xfId="49140"/>
    <cellStyle name="Normal 3 3 2 5 2 2 2 3 4" xfId="34816"/>
    <cellStyle name="Normal 3 3 2 5 2 2 2 4" xfId="9603"/>
    <cellStyle name="Normal 3 3 2 5 2 2 2 4 2" xfId="23986"/>
    <cellStyle name="Normal 3 3 2 5 2 2 2 4 2 2" xfId="52721"/>
    <cellStyle name="Normal 3 3 2 5 2 2 2 4 3" xfId="38397"/>
    <cellStyle name="Normal 3 3 2 5 2 2 2 5" xfId="16823"/>
    <cellStyle name="Normal 3 3 2 5 2 2 2 5 2" xfId="45559"/>
    <cellStyle name="Normal 3 3 2 5 2 2 2 6" xfId="31235"/>
    <cellStyle name="Normal 3 3 2 5 2 2 3" xfId="3165"/>
    <cellStyle name="Normal 3 3 2 5 2 2 3 2" xfId="6825"/>
    <cellStyle name="Normal 3 3 2 5 2 2 3 2 2" xfId="14085"/>
    <cellStyle name="Normal 3 3 2 5 2 2 3 2 2 2" xfId="28463"/>
    <cellStyle name="Normal 3 3 2 5 2 2 3 2 2 2 2" xfId="57197"/>
    <cellStyle name="Normal 3 3 2 5 2 2 3 2 2 3" xfId="42873"/>
    <cellStyle name="Normal 3 3 2 5 2 2 3 2 3" xfId="21300"/>
    <cellStyle name="Normal 3 3 2 5 2 2 3 2 3 2" xfId="50035"/>
    <cellStyle name="Normal 3 3 2 5 2 2 3 2 4" xfId="35711"/>
    <cellStyle name="Normal 3 3 2 5 2 2 3 3" xfId="10498"/>
    <cellStyle name="Normal 3 3 2 5 2 2 3 3 2" xfId="24881"/>
    <cellStyle name="Normal 3 3 2 5 2 2 3 3 2 2" xfId="53616"/>
    <cellStyle name="Normal 3 3 2 5 2 2 3 3 3" xfId="39292"/>
    <cellStyle name="Normal 3 3 2 5 2 2 3 4" xfId="17718"/>
    <cellStyle name="Normal 3 3 2 5 2 2 3 4 2" xfId="46454"/>
    <cellStyle name="Normal 3 3 2 5 2 2 3 5" xfId="32130"/>
    <cellStyle name="Normal 3 3 2 5 2 2 4" xfId="5030"/>
    <cellStyle name="Normal 3 3 2 5 2 2 4 2" xfId="12295"/>
    <cellStyle name="Normal 3 3 2 5 2 2 4 2 2" xfId="26673"/>
    <cellStyle name="Normal 3 3 2 5 2 2 4 2 2 2" xfId="55407"/>
    <cellStyle name="Normal 3 3 2 5 2 2 4 2 3" xfId="41083"/>
    <cellStyle name="Normal 3 3 2 5 2 2 4 3" xfId="19510"/>
    <cellStyle name="Normal 3 3 2 5 2 2 4 3 2" xfId="48245"/>
    <cellStyle name="Normal 3 3 2 5 2 2 4 4" xfId="33921"/>
    <cellStyle name="Normal 3 3 2 5 2 2 5" xfId="8702"/>
    <cellStyle name="Normal 3 3 2 5 2 2 5 2" xfId="23091"/>
    <cellStyle name="Normal 3 3 2 5 2 2 5 2 2" xfId="51826"/>
    <cellStyle name="Normal 3 3 2 5 2 2 5 3" xfId="37502"/>
    <cellStyle name="Normal 3 3 2 5 2 2 6" xfId="15928"/>
    <cellStyle name="Normal 3 3 2 5 2 2 6 2" xfId="44664"/>
    <cellStyle name="Normal 3 3 2 5 2 2 7" xfId="30340"/>
    <cellStyle name="Normal 3 3 2 5 2 3" xfId="1822"/>
    <cellStyle name="Normal 3 3 2 5 2 3 2" xfId="3614"/>
    <cellStyle name="Normal 3 3 2 5 2 3 2 2" xfId="7273"/>
    <cellStyle name="Normal 3 3 2 5 2 3 2 2 2" xfId="14533"/>
    <cellStyle name="Normal 3 3 2 5 2 3 2 2 2 2" xfId="28911"/>
    <cellStyle name="Normal 3 3 2 5 2 3 2 2 2 2 2" xfId="57645"/>
    <cellStyle name="Normal 3 3 2 5 2 3 2 2 2 3" xfId="43321"/>
    <cellStyle name="Normal 3 3 2 5 2 3 2 2 3" xfId="21748"/>
    <cellStyle name="Normal 3 3 2 5 2 3 2 2 3 2" xfId="50483"/>
    <cellStyle name="Normal 3 3 2 5 2 3 2 2 4" xfId="36159"/>
    <cellStyle name="Normal 3 3 2 5 2 3 2 3" xfId="10946"/>
    <cellStyle name="Normal 3 3 2 5 2 3 2 3 2" xfId="25329"/>
    <cellStyle name="Normal 3 3 2 5 2 3 2 3 2 2" xfId="54064"/>
    <cellStyle name="Normal 3 3 2 5 2 3 2 3 3" xfId="39740"/>
    <cellStyle name="Normal 3 3 2 5 2 3 2 4" xfId="18166"/>
    <cellStyle name="Normal 3 3 2 5 2 3 2 4 2" xfId="46902"/>
    <cellStyle name="Normal 3 3 2 5 2 3 2 5" xfId="32578"/>
    <cellStyle name="Normal 3 3 2 5 2 3 3" xfId="5483"/>
    <cellStyle name="Normal 3 3 2 5 2 3 3 2" xfId="12743"/>
    <cellStyle name="Normal 3 3 2 5 2 3 3 2 2" xfId="27121"/>
    <cellStyle name="Normal 3 3 2 5 2 3 3 2 2 2" xfId="55855"/>
    <cellStyle name="Normal 3 3 2 5 2 3 3 2 3" xfId="41531"/>
    <cellStyle name="Normal 3 3 2 5 2 3 3 3" xfId="19958"/>
    <cellStyle name="Normal 3 3 2 5 2 3 3 3 2" xfId="48693"/>
    <cellStyle name="Normal 3 3 2 5 2 3 3 4" xfId="34369"/>
    <cellStyle name="Normal 3 3 2 5 2 3 4" xfId="9156"/>
    <cellStyle name="Normal 3 3 2 5 2 3 4 2" xfId="23539"/>
    <cellStyle name="Normal 3 3 2 5 2 3 4 2 2" xfId="52274"/>
    <cellStyle name="Normal 3 3 2 5 2 3 4 3" xfId="37950"/>
    <cellStyle name="Normal 3 3 2 5 2 3 5" xfId="16376"/>
    <cellStyle name="Normal 3 3 2 5 2 3 5 2" xfId="45112"/>
    <cellStyle name="Normal 3 3 2 5 2 3 6" xfId="30788"/>
    <cellStyle name="Normal 3 3 2 5 2 4" xfId="2718"/>
    <cellStyle name="Normal 3 3 2 5 2 4 2" xfId="6378"/>
    <cellStyle name="Normal 3 3 2 5 2 4 2 2" xfId="13638"/>
    <cellStyle name="Normal 3 3 2 5 2 4 2 2 2" xfId="28016"/>
    <cellStyle name="Normal 3 3 2 5 2 4 2 2 2 2" xfId="56750"/>
    <cellStyle name="Normal 3 3 2 5 2 4 2 2 3" xfId="42426"/>
    <cellStyle name="Normal 3 3 2 5 2 4 2 3" xfId="20853"/>
    <cellStyle name="Normal 3 3 2 5 2 4 2 3 2" xfId="49588"/>
    <cellStyle name="Normal 3 3 2 5 2 4 2 4" xfId="35264"/>
    <cellStyle name="Normal 3 3 2 5 2 4 3" xfId="10051"/>
    <cellStyle name="Normal 3 3 2 5 2 4 3 2" xfId="24434"/>
    <cellStyle name="Normal 3 3 2 5 2 4 3 2 2" xfId="53169"/>
    <cellStyle name="Normal 3 3 2 5 2 4 3 3" xfId="38845"/>
    <cellStyle name="Normal 3 3 2 5 2 4 4" xfId="17271"/>
    <cellStyle name="Normal 3 3 2 5 2 4 4 2" xfId="46007"/>
    <cellStyle name="Normal 3 3 2 5 2 4 5" xfId="31683"/>
    <cellStyle name="Normal 3 3 2 5 2 5" xfId="4583"/>
    <cellStyle name="Normal 3 3 2 5 2 5 2" xfId="11848"/>
    <cellStyle name="Normal 3 3 2 5 2 5 2 2" xfId="26226"/>
    <cellStyle name="Normal 3 3 2 5 2 5 2 2 2" xfId="54960"/>
    <cellStyle name="Normal 3 3 2 5 2 5 2 3" xfId="40636"/>
    <cellStyle name="Normal 3 3 2 5 2 5 3" xfId="19063"/>
    <cellStyle name="Normal 3 3 2 5 2 5 3 2" xfId="47798"/>
    <cellStyle name="Normal 3 3 2 5 2 5 4" xfId="33474"/>
    <cellStyle name="Normal 3 3 2 5 2 6" xfId="8255"/>
    <cellStyle name="Normal 3 3 2 5 2 6 2" xfId="22644"/>
    <cellStyle name="Normal 3 3 2 5 2 6 2 2" xfId="51379"/>
    <cellStyle name="Normal 3 3 2 5 2 6 3" xfId="37055"/>
    <cellStyle name="Normal 3 3 2 5 2 7" xfId="15481"/>
    <cellStyle name="Normal 3 3 2 5 2 7 2" xfId="44217"/>
    <cellStyle name="Normal 3 3 2 5 2 8" xfId="29893"/>
    <cellStyle name="Normal 3 3 2 5 3" xfId="1062"/>
    <cellStyle name="Normal 3 3 2 5 3 2" xfId="2045"/>
    <cellStyle name="Normal 3 3 2 5 3 2 2" xfId="3837"/>
    <cellStyle name="Normal 3 3 2 5 3 2 2 2" xfId="7496"/>
    <cellStyle name="Normal 3 3 2 5 3 2 2 2 2" xfId="14756"/>
    <cellStyle name="Normal 3 3 2 5 3 2 2 2 2 2" xfId="29134"/>
    <cellStyle name="Normal 3 3 2 5 3 2 2 2 2 2 2" xfId="57868"/>
    <cellStyle name="Normal 3 3 2 5 3 2 2 2 2 3" xfId="43544"/>
    <cellStyle name="Normal 3 3 2 5 3 2 2 2 3" xfId="21971"/>
    <cellStyle name="Normal 3 3 2 5 3 2 2 2 3 2" xfId="50706"/>
    <cellStyle name="Normal 3 3 2 5 3 2 2 2 4" xfId="36382"/>
    <cellStyle name="Normal 3 3 2 5 3 2 2 3" xfId="11169"/>
    <cellStyle name="Normal 3 3 2 5 3 2 2 3 2" xfId="25552"/>
    <cellStyle name="Normal 3 3 2 5 3 2 2 3 2 2" xfId="54287"/>
    <cellStyle name="Normal 3 3 2 5 3 2 2 3 3" xfId="39963"/>
    <cellStyle name="Normal 3 3 2 5 3 2 2 4" xfId="18389"/>
    <cellStyle name="Normal 3 3 2 5 3 2 2 4 2" xfId="47125"/>
    <cellStyle name="Normal 3 3 2 5 3 2 2 5" xfId="32801"/>
    <cellStyle name="Normal 3 3 2 5 3 2 3" xfId="5706"/>
    <cellStyle name="Normal 3 3 2 5 3 2 3 2" xfId="12966"/>
    <cellStyle name="Normal 3 3 2 5 3 2 3 2 2" xfId="27344"/>
    <cellStyle name="Normal 3 3 2 5 3 2 3 2 2 2" xfId="56078"/>
    <cellStyle name="Normal 3 3 2 5 3 2 3 2 3" xfId="41754"/>
    <cellStyle name="Normal 3 3 2 5 3 2 3 3" xfId="20181"/>
    <cellStyle name="Normal 3 3 2 5 3 2 3 3 2" xfId="48916"/>
    <cellStyle name="Normal 3 3 2 5 3 2 3 4" xfId="34592"/>
    <cellStyle name="Normal 3 3 2 5 3 2 4" xfId="9379"/>
    <cellStyle name="Normal 3 3 2 5 3 2 4 2" xfId="23762"/>
    <cellStyle name="Normal 3 3 2 5 3 2 4 2 2" xfId="52497"/>
    <cellStyle name="Normal 3 3 2 5 3 2 4 3" xfId="38173"/>
    <cellStyle name="Normal 3 3 2 5 3 2 5" xfId="16599"/>
    <cellStyle name="Normal 3 3 2 5 3 2 5 2" xfId="45335"/>
    <cellStyle name="Normal 3 3 2 5 3 2 6" xfId="31011"/>
    <cellStyle name="Normal 3 3 2 5 3 3" xfId="2941"/>
    <cellStyle name="Normal 3 3 2 5 3 3 2" xfId="6601"/>
    <cellStyle name="Normal 3 3 2 5 3 3 2 2" xfId="13861"/>
    <cellStyle name="Normal 3 3 2 5 3 3 2 2 2" xfId="28239"/>
    <cellStyle name="Normal 3 3 2 5 3 3 2 2 2 2" xfId="56973"/>
    <cellStyle name="Normal 3 3 2 5 3 3 2 2 3" xfId="42649"/>
    <cellStyle name="Normal 3 3 2 5 3 3 2 3" xfId="21076"/>
    <cellStyle name="Normal 3 3 2 5 3 3 2 3 2" xfId="49811"/>
    <cellStyle name="Normal 3 3 2 5 3 3 2 4" xfId="35487"/>
    <cellStyle name="Normal 3 3 2 5 3 3 3" xfId="10274"/>
    <cellStyle name="Normal 3 3 2 5 3 3 3 2" xfId="24657"/>
    <cellStyle name="Normal 3 3 2 5 3 3 3 2 2" xfId="53392"/>
    <cellStyle name="Normal 3 3 2 5 3 3 3 3" xfId="39068"/>
    <cellStyle name="Normal 3 3 2 5 3 3 4" xfId="17494"/>
    <cellStyle name="Normal 3 3 2 5 3 3 4 2" xfId="46230"/>
    <cellStyle name="Normal 3 3 2 5 3 3 5" xfId="31906"/>
    <cellStyle name="Normal 3 3 2 5 3 4" xfId="4806"/>
    <cellStyle name="Normal 3 3 2 5 3 4 2" xfId="12071"/>
    <cellStyle name="Normal 3 3 2 5 3 4 2 2" xfId="26449"/>
    <cellStyle name="Normal 3 3 2 5 3 4 2 2 2" xfId="55183"/>
    <cellStyle name="Normal 3 3 2 5 3 4 2 3" xfId="40859"/>
    <cellStyle name="Normal 3 3 2 5 3 4 3" xfId="19286"/>
    <cellStyle name="Normal 3 3 2 5 3 4 3 2" xfId="48021"/>
    <cellStyle name="Normal 3 3 2 5 3 4 4" xfId="33697"/>
    <cellStyle name="Normal 3 3 2 5 3 5" xfId="8478"/>
    <cellStyle name="Normal 3 3 2 5 3 5 2" xfId="22867"/>
    <cellStyle name="Normal 3 3 2 5 3 5 2 2" xfId="51602"/>
    <cellStyle name="Normal 3 3 2 5 3 5 3" xfId="37278"/>
    <cellStyle name="Normal 3 3 2 5 3 6" xfId="15704"/>
    <cellStyle name="Normal 3 3 2 5 3 6 2" xfId="44440"/>
    <cellStyle name="Normal 3 3 2 5 3 7" xfId="30116"/>
    <cellStyle name="Normal 3 3 2 5 4" xfId="1593"/>
    <cellStyle name="Normal 3 3 2 5 4 2" xfId="3390"/>
    <cellStyle name="Normal 3 3 2 5 4 2 2" xfId="7049"/>
    <cellStyle name="Normal 3 3 2 5 4 2 2 2" xfId="14309"/>
    <cellStyle name="Normal 3 3 2 5 4 2 2 2 2" xfId="28687"/>
    <cellStyle name="Normal 3 3 2 5 4 2 2 2 2 2" xfId="57421"/>
    <cellStyle name="Normal 3 3 2 5 4 2 2 2 3" xfId="43097"/>
    <cellStyle name="Normal 3 3 2 5 4 2 2 3" xfId="21524"/>
    <cellStyle name="Normal 3 3 2 5 4 2 2 3 2" xfId="50259"/>
    <cellStyle name="Normal 3 3 2 5 4 2 2 4" xfId="35935"/>
    <cellStyle name="Normal 3 3 2 5 4 2 3" xfId="10722"/>
    <cellStyle name="Normal 3 3 2 5 4 2 3 2" xfId="25105"/>
    <cellStyle name="Normal 3 3 2 5 4 2 3 2 2" xfId="53840"/>
    <cellStyle name="Normal 3 3 2 5 4 2 3 3" xfId="39516"/>
    <cellStyle name="Normal 3 3 2 5 4 2 4" xfId="17942"/>
    <cellStyle name="Normal 3 3 2 5 4 2 4 2" xfId="46678"/>
    <cellStyle name="Normal 3 3 2 5 4 2 5" xfId="32354"/>
    <cellStyle name="Normal 3 3 2 5 4 3" xfId="5259"/>
    <cellStyle name="Normal 3 3 2 5 4 3 2" xfId="12519"/>
    <cellStyle name="Normal 3 3 2 5 4 3 2 2" xfId="26897"/>
    <cellStyle name="Normal 3 3 2 5 4 3 2 2 2" xfId="55631"/>
    <cellStyle name="Normal 3 3 2 5 4 3 2 3" xfId="41307"/>
    <cellStyle name="Normal 3 3 2 5 4 3 3" xfId="19734"/>
    <cellStyle name="Normal 3 3 2 5 4 3 3 2" xfId="48469"/>
    <cellStyle name="Normal 3 3 2 5 4 3 4" xfId="34145"/>
    <cellStyle name="Normal 3 3 2 5 4 4" xfId="8932"/>
    <cellStyle name="Normal 3 3 2 5 4 4 2" xfId="23315"/>
    <cellStyle name="Normal 3 3 2 5 4 4 2 2" xfId="52050"/>
    <cellStyle name="Normal 3 3 2 5 4 4 3" xfId="37726"/>
    <cellStyle name="Normal 3 3 2 5 4 5" xfId="16152"/>
    <cellStyle name="Normal 3 3 2 5 4 5 2" xfId="44888"/>
    <cellStyle name="Normal 3 3 2 5 4 6" xfId="30564"/>
    <cellStyle name="Normal 3 3 2 5 5" xfId="2494"/>
    <cellStyle name="Normal 3 3 2 5 5 2" xfId="6154"/>
    <cellStyle name="Normal 3 3 2 5 5 2 2" xfId="13414"/>
    <cellStyle name="Normal 3 3 2 5 5 2 2 2" xfId="27792"/>
    <cellStyle name="Normal 3 3 2 5 5 2 2 2 2" xfId="56526"/>
    <cellStyle name="Normal 3 3 2 5 5 2 2 3" xfId="42202"/>
    <cellStyle name="Normal 3 3 2 5 5 2 3" xfId="20629"/>
    <cellStyle name="Normal 3 3 2 5 5 2 3 2" xfId="49364"/>
    <cellStyle name="Normal 3 3 2 5 5 2 4" xfId="35040"/>
    <cellStyle name="Normal 3 3 2 5 5 3" xfId="9827"/>
    <cellStyle name="Normal 3 3 2 5 5 3 2" xfId="24210"/>
    <cellStyle name="Normal 3 3 2 5 5 3 2 2" xfId="52945"/>
    <cellStyle name="Normal 3 3 2 5 5 3 3" xfId="38621"/>
    <cellStyle name="Normal 3 3 2 5 5 4" xfId="17047"/>
    <cellStyle name="Normal 3 3 2 5 5 4 2" xfId="45783"/>
    <cellStyle name="Normal 3 3 2 5 5 5" xfId="31459"/>
    <cellStyle name="Normal 3 3 2 5 6" xfId="4356"/>
    <cellStyle name="Normal 3 3 2 5 6 2" xfId="11624"/>
    <cellStyle name="Normal 3 3 2 5 6 2 2" xfId="26002"/>
    <cellStyle name="Normal 3 3 2 5 6 2 2 2" xfId="54736"/>
    <cellStyle name="Normal 3 3 2 5 6 2 3" xfId="40412"/>
    <cellStyle name="Normal 3 3 2 5 6 3" xfId="18839"/>
    <cellStyle name="Normal 3 3 2 5 6 3 2" xfId="47574"/>
    <cellStyle name="Normal 3 3 2 5 6 4" xfId="33250"/>
    <cellStyle name="Normal 3 3 2 5 7" xfId="8027"/>
    <cellStyle name="Normal 3 3 2 5 7 2" xfId="22420"/>
    <cellStyle name="Normal 3 3 2 5 7 2 2" xfId="51155"/>
    <cellStyle name="Normal 3 3 2 5 7 3" xfId="36831"/>
    <cellStyle name="Normal 3 3 2 5 8" xfId="15257"/>
    <cellStyle name="Normal 3 3 2 5 8 2" xfId="43993"/>
    <cellStyle name="Normal 3 3 2 5 9" xfId="29669"/>
    <cellStyle name="Normal 3 3 2 6" xfId="723"/>
    <cellStyle name="Normal 3 3 2 6 2" xfId="1174"/>
    <cellStyle name="Normal 3 3 2 6 2 2" xfId="2157"/>
    <cellStyle name="Normal 3 3 2 6 2 2 2" xfId="3949"/>
    <cellStyle name="Normal 3 3 2 6 2 2 2 2" xfId="7608"/>
    <cellStyle name="Normal 3 3 2 6 2 2 2 2 2" xfId="14868"/>
    <cellStyle name="Normal 3 3 2 6 2 2 2 2 2 2" xfId="29246"/>
    <cellStyle name="Normal 3 3 2 6 2 2 2 2 2 2 2" xfId="57980"/>
    <cellStyle name="Normal 3 3 2 6 2 2 2 2 2 3" xfId="43656"/>
    <cellStyle name="Normal 3 3 2 6 2 2 2 2 3" xfId="22083"/>
    <cellStyle name="Normal 3 3 2 6 2 2 2 2 3 2" xfId="50818"/>
    <cellStyle name="Normal 3 3 2 6 2 2 2 2 4" xfId="36494"/>
    <cellStyle name="Normal 3 3 2 6 2 2 2 3" xfId="11281"/>
    <cellStyle name="Normal 3 3 2 6 2 2 2 3 2" xfId="25664"/>
    <cellStyle name="Normal 3 3 2 6 2 2 2 3 2 2" xfId="54399"/>
    <cellStyle name="Normal 3 3 2 6 2 2 2 3 3" xfId="40075"/>
    <cellStyle name="Normal 3 3 2 6 2 2 2 4" xfId="18501"/>
    <cellStyle name="Normal 3 3 2 6 2 2 2 4 2" xfId="47237"/>
    <cellStyle name="Normal 3 3 2 6 2 2 2 5" xfId="32913"/>
    <cellStyle name="Normal 3 3 2 6 2 2 3" xfId="5818"/>
    <cellStyle name="Normal 3 3 2 6 2 2 3 2" xfId="13078"/>
    <cellStyle name="Normal 3 3 2 6 2 2 3 2 2" xfId="27456"/>
    <cellStyle name="Normal 3 3 2 6 2 2 3 2 2 2" xfId="56190"/>
    <cellStyle name="Normal 3 3 2 6 2 2 3 2 3" xfId="41866"/>
    <cellStyle name="Normal 3 3 2 6 2 2 3 3" xfId="20293"/>
    <cellStyle name="Normal 3 3 2 6 2 2 3 3 2" xfId="49028"/>
    <cellStyle name="Normal 3 3 2 6 2 2 3 4" xfId="34704"/>
    <cellStyle name="Normal 3 3 2 6 2 2 4" xfId="9491"/>
    <cellStyle name="Normal 3 3 2 6 2 2 4 2" xfId="23874"/>
    <cellStyle name="Normal 3 3 2 6 2 2 4 2 2" xfId="52609"/>
    <cellStyle name="Normal 3 3 2 6 2 2 4 3" xfId="38285"/>
    <cellStyle name="Normal 3 3 2 6 2 2 5" xfId="16711"/>
    <cellStyle name="Normal 3 3 2 6 2 2 5 2" xfId="45447"/>
    <cellStyle name="Normal 3 3 2 6 2 2 6" xfId="31123"/>
    <cellStyle name="Normal 3 3 2 6 2 3" xfId="3053"/>
    <cellStyle name="Normal 3 3 2 6 2 3 2" xfId="6713"/>
    <cellStyle name="Normal 3 3 2 6 2 3 2 2" xfId="13973"/>
    <cellStyle name="Normal 3 3 2 6 2 3 2 2 2" xfId="28351"/>
    <cellStyle name="Normal 3 3 2 6 2 3 2 2 2 2" xfId="57085"/>
    <cellStyle name="Normal 3 3 2 6 2 3 2 2 3" xfId="42761"/>
    <cellStyle name="Normal 3 3 2 6 2 3 2 3" xfId="21188"/>
    <cellStyle name="Normal 3 3 2 6 2 3 2 3 2" xfId="49923"/>
    <cellStyle name="Normal 3 3 2 6 2 3 2 4" xfId="35599"/>
    <cellStyle name="Normal 3 3 2 6 2 3 3" xfId="10386"/>
    <cellStyle name="Normal 3 3 2 6 2 3 3 2" xfId="24769"/>
    <cellStyle name="Normal 3 3 2 6 2 3 3 2 2" xfId="53504"/>
    <cellStyle name="Normal 3 3 2 6 2 3 3 3" xfId="39180"/>
    <cellStyle name="Normal 3 3 2 6 2 3 4" xfId="17606"/>
    <cellStyle name="Normal 3 3 2 6 2 3 4 2" xfId="46342"/>
    <cellStyle name="Normal 3 3 2 6 2 3 5" xfId="32018"/>
    <cellStyle name="Normal 3 3 2 6 2 4" xfId="4918"/>
    <cellStyle name="Normal 3 3 2 6 2 4 2" xfId="12183"/>
    <cellStyle name="Normal 3 3 2 6 2 4 2 2" xfId="26561"/>
    <cellStyle name="Normal 3 3 2 6 2 4 2 2 2" xfId="55295"/>
    <cellStyle name="Normal 3 3 2 6 2 4 2 3" xfId="40971"/>
    <cellStyle name="Normal 3 3 2 6 2 4 3" xfId="19398"/>
    <cellStyle name="Normal 3 3 2 6 2 4 3 2" xfId="48133"/>
    <cellStyle name="Normal 3 3 2 6 2 4 4" xfId="33809"/>
    <cellStyle name="Normal 3 3 2 6 2 5" xfId="8590"/>
    <cellStyle name="Normal 3 3 2 6 2 5 2" xfId="22979"/>
    <cellStyle name="Normal 3 3 2 6 2 5 2 2" xfId="51714"/>
    <cellStyle name="Normal 3 3 2 6 2 5 3" xfId="37390"/>
    <cellStyle name="Normal 3 3 2 6 2 6" xfId="15816"/>
    <cellStyle name="Normal 3 3 2 6 2 6 2" xfId="44552"/>
    <cellStyle name="Normal 3 3 2 6 2 7" xfId="30228"/>
    <cellStyle name="Normal 3 3 2 6 3" xfId="1710"/>
    <cellStyle name="Normal 3 3 2 6 3 2" xfId="3502"/>
    <cellStyle name="Normal 3 3 2 6 3 2 2" xfId="7161"/>
    <cellStyle name="Normal 3 3 2 6 3 2 2 2" xfId="14421"/>
    <cellStyle name="Normal 3 3 2 6 3 2 2 2 2" xfId="28799"/>
    <cellStyle name="Normal 3 3 2 6 3 2 2 2 2 2" xfId="57533"/>
    <cellStyle name="Normal 3 3 2 6 3 2 2 2 3" xfId="43209"/>
    <cellStyle name="Normal 3 3 2 6 3 2 2 3" xfId="21636"/>
    <cellStyle name="Normal 3 3 2 6 3 2 2 3 2" xfId="50371"/>
    <cellStyle name="Normal 3 3 2 6 3 2 2 4" xfId="36047"/>
    <cellStyle name="Normal 3 3 2 6 3 2 3" xfId="10834"/>
    <cellStyle name="Normal 3 3 2 6 3 2 3 2" xfId="25217"/>
    <cellStyle name="Normal 3 3 2 6 3 2 3 2 2" xfId="53952"/>
    <cellStyle name="Normal 3 3 2 6 3 2 3 3" xfId="39628"/>
    <cellStyle name="Normal 3 3 2 6 3 2 4" xfId="18054"/>
    <cellStyle name="Normal 3 3 2 6 3 2 4 2" xfId="46790"/>
    <cellStyle name="Normal 3 3 2 6 3 2 5" xfId="32466"/>
    <cellStyle name="Normal 3 3 2 6 3 3" xfId="5371"/>
    <cellStyle name="Normal 3 3 2 6 3 3 2" xfId="12631"/>
    <cellStyle name="Normal 3 3 2 6 3 3 2 2" xfId="27009"/>
    <cellStyle name="Normal 3 3 2 6 3 3 2 2 2" xfId="55743"/>
    <cellStyle name="Normal 3 3 2 6 3 3 2 3" xfId="41419"/>
    <cellStyle name="Normal 3 3 2 6 3 3 3" xfId="19846"/>
    <cellStyle name="Normal 3 3 2 6 3 3 3 2" xfId="48581"/>
    <cellStyle name="Normal 3 3 2 6 3 3 4" xfId="34257"/>
    <cellStyle name="Normal 3 3 2 6 3 4" xfId="9044"/>
    <cellStyle name="Normal 3 3 2 6 3 4 2" xfId="23427"/>
    <cellStyle name="Normal 3 3 2 6 3 4 2 2" xfId="52162"/>
    <cellStyle name="Normal 3 3 2 6 3 4 3" xfId="37838"/>
    <cellStyle name="Normal 3 3 2 6 3 5" xfId="16264"/>
    <cellStyle name="Normal 3 3 2 6 3 5 2" xfId="45000"/>
    <cellStyle name="Normal 3 3 2 6 3 6" xfId="30676"/>
    <cellStyle name="Normal 3 3 2 6 4" xfId="2606"/>
    <cellStyle name="Normal 3 3 2 6 4 2" xfId="6266"/>
    <cellStyle name="Normal 3 3 2 6 4 2 2" xfId="13526"/>
    <cellStyle name="Normal 3 3 2 6 4 2 2 2" xfId="27904"/>
    <cellStyle name="Normal 3 3 2 6 4 2 2 2 2" xfId="56638"/>
    <cellStyle name="Normal 3 3 2 6 4 2 2 3" xfId="42314"/>
    <cellStyle name="Normal 3 3 2 6 4 2 3" xfId="20741"/>
    <cellStyle name="Normal 3 3 2 6 4 2 3 2" xfId="49476"/>
    <cellStyle name="Normal 3 3 2 6 4 2 4" xfId="35152"/>
    <cellStyle name="Normal 3 3 2 6 4 3" xfId="9939"/>
    <cellStyle name="Normal 3 3 2 6 4 3 2" xfId="24322"/>
    <cellStyle name="Normal 3 3 2 6 4 3 2 2" xfId="53057"/>
    <cellStyle name="Normal 3 3 2 6 4 3 3" xfId="38733"/>
    <cellStyle name="Normal 3 3 2 6 4 4" xfId="17159"/>
    <cellStyle name="Normal 3 3 2 6 4 4 2" xfId="45895"/>
    <cellStyle name="Normal 3 3 2 6 4 5" xfId="31571"/>
    <cellStyle name="Normal 3 3 2 6 5" xfId="4470"/>
    <cellStyle name="Normal 3 3 2 6 5 2" xfId="11736"/>
    <cellStyle name="Normal 3 3 2 6 5 2 2" xfId="26114"/>
    <cellStyle name="Normal 3 3 2 6 5 2 2 2" xfId="54848"/>
    <cellStyle name="Normal 3 3 2 6 5 2 3" xfId="40524"/>
    <cellStyle name="Normal 3 3 2 6 5 3" xfId="18951"/>
    <cellStyle name="Normal 3 3 2 6 5 3 2" xfId="47686"/>
    <cellStyle name="Normal 3 3 2 6 5 4" xfId="33362"/>
    <cellStyle name="Normal 3 3 2 6 6" xfId="8143"/>
    <cellStyle name="Normal 3 3 2 6 6 2" xfId="22532"/>
    <cellStyle name="Normal 3 3 2 6 6 2 2" xfId="51267"/>
    <cellStyle name="Normal 3 3 2 6 6 3" xfId="36943"/>
    <cellStyle name="Normal 3 3 2 6 7" xfId="15369"/>
    <cellStyle name="Normal 3 3 2 6 7 2" xfId="44105"/>
    <cellStyle name="Normal 3 3 2 6 8" xfId="29781"/>
    <cellStyle name="Normal 3 3 2 7" xfId="950"/>
    <cellStyle name="Normal 3 3 2 7 2" xfId="1933"/>
    <cellStyle name="Normal 3 3 2 7 2 2" xfId="3725"/>
    <cellStyle name="Normal 3 3 2 7 2 2 2" xfId="7384"/>
    <cellStyle name="Normal 3 3 2 7 2 2 2 2" xfId="14644"/>
    <cellStyle name="Normal 3 3 2 7 2 2 2 2 2" xfId="29022"/>
    <cellStyle name="Normal 3 3 2 7 2 2 2 2 2 2" xfId="57756"/>
    <cellStyle name="Normal 3 3 2 7 2 2 2 2 3" xfId="43432"/>
    <cellStyle name="Normal 3 3 2 7 2 2 2 3" xfId="21859"/>
    <cellStyle name="Normal 3 3 2 7 2 2 2 3 2" xfId="50594"/>
    <cellStyle name="Normal 3 3 2 7 2 2 2 4" xfId="36270"/>
    <cellStyle name="Normal 3 3 2 7 2 2 3" xfId="11057"/>
    <cellStyle name="Normal 3 3 2 7 2 2 3 2" xfId="25440"/>
    <cellStyle name="Normal 3 3 2 7 2 2 3 2 2" xfId="54175"/>
    <cellStyle name="Normal 3 3 2 7 2 2 3 3" xfId="39851"/>
    <cellStyle name="Normal 3 3 2 7 2 2 4" xfId="18277"/>
    <cellStyle name="Normal 3 3 2 7 2 2 4 2" xfId="47013"/>
    <cellStyle name="Normal 3 3 2 7 2 2 5" xfId="32689"/>
    <cellStyle name="Normal 3 3 2 7 2 3" xfId="5594"/>
    <cellStyle name="Normal 3 3 2 7 2 3 2" xfId="12854"/>
    <cellStyle name="Normal 3 3 2 7 2 3 2 2" xfId="27232"/>
    <cellStyle name="Normal 3 3 2 7 2 3 2 2 2" xfId="55966"/>
    <cellStyle name="Normal 3 3 2 7 2 3 2 3" xfId="41642"/>
    <cellStyle name="Normal 3 3 2 7 2 3 3" xfId="20069"/>
    <cellStyle name="Normal 3 3 2 7 2 3 3 2" xfId="48804"/>
    <cellStyle name="Normal 3 3 2 7 2 3 4" xfId="34480"/>
    <cellStyle name="Normal 3 3 2 7 2 4" xfId="9267"/>
    <cellStyle name="Normal 3 3 2 7 2 4 2" xfId="23650"/>
    <cellStyle name="Normal 3 3 2 7 2 4 2 2" xfId="52385"/>
    <cellStyle name="Normal 3 3 2 7 2 4 3" xfId="38061"/>
    <cellStyle name="Normal 3 3 2 7 2 5" xfId="16487"/>
    <cellStyle name="Normal 3 3 2 7 2 5 2" xfId="45223"/>
    <cellStyle name="Normal 3 3 2 7 2 6" xfId="30899"/>
    <cellStyle name="Normal 3 3 2 7 3" xfId="2829"/>
    <cellStyle name="Normal 3 3 2 7 3 2" xfId="6489"/>
    <cellStyle name="Normal 3 3 2 7 3 2 2" xfId="13749"/>
    <cellStyle name="Normal 3 3 2 7 3 2 2 2" xfId="28127"/>
    <cellStyle name="Normal 3 3 2 7 3 2 2 2 2" xfId="56861"/>
    <cellStyle name="Normal 3 3 2 7 3 2 2 3" xfId="42537"/>
    <cellStyle name="Normal 3 3 2 7 3 2 3" xfId="20964"/>
    <cellStyle name="Normal 3 3 2 7 3 2 3 2" xfId="49699"/>
    <cellStyle name="Normal 3 3 2 7 3 2 4" xfId="35375"/>
    <cellStyle name="Normal 3 3 2 7 3 3" xfId="10162"/>
    <cellStyle name="Normal 3 3 2 7 3 3 2" xfId="24545"/>
    <cellStyle name="Normal 3 3 2 7 3 3 2 2" xfId="53280"/>
    <cellStyle name="Normal 3 3 2 7 3 3 3" xfId="38956"/>
    <cellStyle name="Normal 3 3 2 7 3 4" xfId="17382"/>
    <cellStyle name="Normal 3 3 2 7 3 4 2" xfId="46118"/>
    <cellStyle name="Normal 3 3 2 7 3 5" xfId="31794"/>
    <cellStyle name="Normal 3 3 2 7 4" xfId="4694"/>
    <cellStyle name="Normal 3 3 2 7 4 2" xfId="11959"/>
    <cellStyle name="Normal 3 3 2 7 4 2 2" xfId="26337"/>
    <cellStyle name="Normal 3 3 2 7 4 2 2 2" xfId="55071"/>
    <cellStyle name="Normal 3 3 2 7 4 2 3" xfId="40747"/>
    <cellStyle name="Normal 3 3 2 7 4 3" xfId="19174"/>
    <cellStyle name="Normal 3 3 2 7 4 3 2" xfId="47909"/>
    <cellStyle name="Normal 3 3 2 7 4 4" xfId="33585"/>
    <cellStyle name="Normal 3 3 2 7 5" xfId="8366"/>
    <cellStyle name="Normal 3 3 2 7 5 2" xfId="22755"/>
    <cellStyle name="Normal 3 3 2 7 5 2 2" xfId="51490"/>
    <cellStyle name="Normal 3 3 2 7 5 3" xfId="37166"/>
    <cellStyle name="Normal 3 3 2 7 6" xfId="15592"/>
    <cellStyle name="Normal 3 3 2 7 6 2" xfId="44328"/>
    <cellStyle name="Normal 3 3 2 7 7" xfId="30004"/>
    <cellStyle name="Normal 3 3 2 8" xfId="1454"/>
    <cellStyle name="Normal 3 3 2 8 2" xfId="3278"/>
    <cellStyle name="Normal 3 3 2 8 2 2" xfId="6937"/>
    <cellStyle name="Normal 3 3 2 8 2 2 2" xfId="14197"/>
    <cellStyle name="Normal 3 3 2 8 2 2 2 2" xfId="28575"/>
    <cellStyle name="Normal 3 3 2 8 2 2 2 2 2" xfId="57309"/>
    <cellStyle name="Normal 3 3 2 8 2 2 2 3" xfId="42985"/>
    <cellStyle name="Normal 3 3 2 8 2 2 3" xfId="21412"/>
    <cellStyle name="Normal 3 3 2 8 2 2 3 2" xfId="50147"/>
    <cellStyle name="Normal 3 3 2 8 2 2 4" xfId="35823"/>
    <cellStyle name="Normal 3 3 2 8 2 3" xfId="10610"/>
    <cellStyle name="Normal 3 3 2 8 2 3 2" xfId="24993"/>
    <cellStyle name="Normal 3 3 2 8 2 3 2 2" xfId="53728"/>
    <cellStyle name="Normal 3 3 2 8 2 3 3" xfId="39404"/>
    <cellStyle name="Normal 3 3 2 8 2 4" xfId="17830"/>
    <cellStyle name="Normal 3 3 2 8 2 4 2" xfId="46566"/>
    <cellStyle name="Normal 3 3 2 8 2 5" xfId="32242"/>
    <cellStyle name="Normal 3 3 2 8 3" xfId="5145"/>
    <cellStyle name="Normal 3 3 2 8 3 2" xfId="12407"/>
    <cellStyle name="Normal 3 3 2 8 3 2 2" xfId="26785"/>
    <cellStyle name="Normal 3 3 2 8 3 2 2 2" xfId="55519"/>
    <cellStyle name="Normal 3 3 2 8 3 2 3" xfId="41195"/>
    <cellStyle name="Normal 3 3 2 8 3 3" xfId="19622"/>
    <cellStyle name="Normal 3 3 2 8 3 3 2" xfId="48357"/>
    <cellStyle name="Normal 3 3 2 8 3 4" xfId="34033"/>
    <cellStyle name="Normal 3 3 2 8 4" xfId="8817"/>
    <cellStyle name="Normal 3 3 2 8 4 2" xfId="23203"/>
    <cellStyle name="Normal 3 3 2 8 4 2 2" xfId="51938"/>
    <cellStyle name="Normal 3 3 2 8 4 3" xfId="37614"/>
    <cellStyle name="Normal 3 3 2 8 5" xfId="16040"/>
    <cellStyle name="Normal 3 3 2 8 5 2" xfId="44776"/>
    <cellStyle name="Normal 3 3 2 8 6" xfId="30452"/>
    <cellStyle name="Normal 3 3 2 9" xfId="2382"/>
    <cellStyle name="Normal 3 3 2 9 2" xfId="6042"/>
    <cellStyle name="Normal 3 3 2 9 2 2" xfId="13302"/>
    <cellStyle name="Normal 3 3 2 9 2 2 2" xfId="27680"/>
    <cellStyle name="Normal 3 3 2 9 2 2 2 2" xfId="56414"/>
    <cellStyle name="Normal 3 3 2 9 2 2 3" xfId="42090"/>
    <cellStyle name="Normal 3 3 2 9 2 3" xfId="20517"/>
    <cellStyle name="Normal 3 3 2 9 2 3 2" xfId="49252"/>
    <cellStyle name="Normal 3 3 2 9 2 4" xfId="34928"/>
    <cellStyle name="Normal 3 3 2 9 3" xfId="9715"/>
    <cellStyle name="Normal 3 3 2 9 3 2" xfId="24098"/>
    <cellStyle name="Normal 3 3 2 9 3 2 2" xfId="52833"/>
    <cellStyle name="Normal 3 3 2 9 3 3" xfId="38509"/>
    <cellStyle name="Normal 3 3 2 9 4" xfId="16935"/>
    <cellStyle name="Normal 3 3 2 9 4 2" xfId="45671"/>
    <cellStyle name="Normal 3 3 2 9 5" xfId="31347"/>
    <cellStyle name="Normal 3 3 3" xfId="268"/>
    <cellStyle name="Normal 3 3 3 10" xfId="7910"/>
    <cellStyle name="Normal 3 3 3 10 2" xfId="22315"/>
    <cellStyle name="Normal 3 3 3 10 2 2" xfId="51050"/>
    <cellStyle name="Normal 3 3 3 10 3" xfId="36726"/>
    <cellStyle name="Normal 3 3 3 11" xfId="15152"/>
    <cellStyle name="Normal 3 3 3 11 2" xfId="43888"/>
    <cellStyle name="Normal 3 3 3 12" xfId="29564"/>
    <cellStyle name="Normal 3 3 3 2" xfId="358"/>
    <cellStyle name="Normal 3 3 3 2 10" xfId="15180"/>
    <cellStyle name="Normal 3 3 3 2 10 2" xfId="43916"/>
    <cellStyle name="Normal 3 3 3 2 11" xfId="29592"/>
    <cellStyle name="Normal 3 3 3 2 2" xfId="458"/>
    <cellStyle name="Normal 3 3 3 2 2 10" xfId="29648"/>
    <cellStyle name="Normal 3 3 3 2 2 2" xfId="658"/>
    <cellStyle name="Normal 3 3 3 2 2 2 2" xfId="930"/>
    <cellStyle name="Normal 3 3 3 2 2 2 2 2" xfId="1377"/>
    <cellStyle name="Normal 3 3 3 2 2 2 2 2 2" xfId="2360"/>
    <cellStyle name="Normal 3 3 3 2 2 2 2 2 2 2" xfId="4152"/>
    <cellStyle name="Normal 3 3 3 2 2 2 2 2 2 2 2" xfId="7811"/>
    <cellStyle name="Normal 3 3 3 2 2 2 2 2 2 2 2 2" xfId="15071"/>
    <cellStyle name="Normal 3 3 3 2 2 2 2 2 2 2 2 2 2" xfId="29449"/>
    <cellStyle name="Normal 3 3 3 2 2 2 2 2 2 2 2 2 2 2" xfId="58183"/>
    <cellStyle name="Normal 3 3 3 2 2 2 2 2 2 2 2 2 3" xfId="43859"/>
    <cellStyle name="Normal 3 3 3 2 2 2 2 2 2 2 2 3" xfId="22286"/>
    <cellStyle name="Normal 3 3 3 2 2 2 2 2 2 2 2 3 2" xfId="51021"/>
    <cellStyle name="Normal 3 3 3 2 2 2 2 2 2 2 2 4" xfId="36697"/>
    <cellStyle name="Normal 3 3 3 2 2 2 2 2 2 2 3" xfId="11484"/>
    <cellStyle name="Normal 3 3 3 2 2 2 2 2 2 2 3 2" xfId="25867"/>
    <cellStyle name="Normal 3 3 3 2 2 2 2 2 2 2 3 2 2" xfId="54602"/>
    <cellStyle name="Normal 3 3 3 2 2 2 2 2 2 2 3 3" xfId="40278"/>
    <cellStyle name="Normal 3 3 3 2 2 2 2 2 2 2 4" xfId="18704"/>
    <cellStyle name="Normal 3 3 3 2 2 2 2 2 2 2 4 2" xfId="47440"/>
    <cellStyle name="Normal 3 3 3 2 2 2 2 2 2 2 5" xfId="33116"/>
    <cellStyle name="Normal 3 3 3 2 2 2 2 2 2 3" xfId="6021"/>
    <cellStyle name="Normal 3 3 3 2 2 2 2 2 2 3 2" xfId="13281"/>
    <cellStyle name="Normal 3 3 3 2 2 2 2 2 2 3 2 2" xfId="27659"/>
    <cellStyle name="Normal 3 3 3 2 2 2 2 2 2 3 2 2 2" xfId="56393"/>
    <cellStyle name="Normal 3 3 3 2 2 2 2 2 2 3 2 3" xfId="42069"/>
    <cellStyle name="Normal 3 3 3 2 2 2 2 2 2 3 3" xfId="20496"/>
    <cellStyle name="Normal 3 3 3 2 2 2 2 2 2 3 3 2" xfId="49231"/>
    <cellStyle name="Normal 3 3 3 2 2 2 2 2 2 3 4" xfId="34907"/>
    <cellStyle name="Normal 3 3 3 2 2 2 2 2 2 4" xfId="9694"/>
    <cellStyle name="Normal 3 3 3 2 2 2 2 2 2 4 2" xfId="24077"/>
    <cellStyle name="Normal 3 3 3 2 2 2 2 2 2 4 2 2" xfId="52812"/>
    <cellStyle name="Normal 3 3 3 2 2 2 2 2 2 4 3" xfId="38488"/>
    <cellStyle name="Normal 3 3 3 2 2 2 2 2 2 5" xfId="16914"/>
    <cellStyle name="Normal 3 3 3 2 2 2 2 2 2 5 2" xfId="45650"/>
    <cellStyle name="Normal 3 3 3 2 2 2 2 2 2 6" xfId="31326"/>
    <cellStyle name="Normal 3 3 3 2 2 2 2 2 3" xfId="3256"/>
    <cellStyle name="Normal 3 3 3 2 2 2 2 2 3 2" xfId="6916"/>
    <cellStyle name="Normal 3 3 3 2 2 2 2 2 3 2 2" xfId="14176"/>
    <cellStyle name="Normal 3 3 3 2 2 2 2 2 3 2 2 2" xfId="28554"/>
    <cellStyle name="Normal 3 3 3 2 2 2 2 2 3 2 2 2 2" xfId="57288"/>
    <cellStyle name="Normal 3 3 3 2 2 2 2 2 3 2 2 3" xfId="42964"/>
    <cellStyle name="Normal 3 3 3 2 2 2 2 2 3 2 3" xfId="21391"/>
    <cellStyle name="Normal 3 3 3 2 2 2 2 2 3 2 3 2" xfId="50126"/>
    <cellStyle name="Normal 3 3 3 2 2 2 2 2 3 2 4" xfId="35802"/>
    <cellStyle name="Normal 3 3 3 2 2 2 2 2 3 3" xfId="10589"/>
    <cellStyle name="Normal 3 3 3 2 2 2 2 2 3 3 2" xfId="24972"/>
    <cellStyle name="Normal 3 3 3 2 2 2 2 2 3 3 2 2" xfId="53707"/>
    <cellStyle name="Normal 3 3 3 2 2 2 2 2 3 3 3" xfId="39383"/>
    <cellStyle name="Normal 3 3 3 2 2 2 2 2 3 4" xfId="17809"/>
    <cellStyle name="Normal 3 3 3 2 2 2 2 2 3 4 2" xfId="46545"/>
    <cellStyle name="Normal 3 3 3 2 2 2 2 2 3 5" xfId="32221"/>
    <cellStyle name="Normal 3 3 3 2 2 2 2 2 4" xfId="5121"/>
    <cellStyle name="Normal 3 3 3 2 2 2 2 2 4 2" xfId="12386"/>
    <cellStyle name="Normal 3 3 3 2 2 2 2 2 4 2 2" xfId="26764"/>
    <cellStyle name="Normal 3 3 3 2 2 2 2 2 4 2 2 2" xfId="55498"/>
    <cellStyle name="Normal 3 3 3 2 2 2 2 2 4 2 3" xfId="41174"/>
    <cellStyle name="Normal 3 3 3 2 2 2 2 2 4 3" xfId="19601"/>
    <cellStyle name="Normal 3 3 3 2 2 2 2 2 4 3 2" xfId="48336"/>
    <cellStyle name="Normal 3 3 3 2 2 2 2 2 4 4" xfId="34012"/>
    <cellStyle name="Normal 3 3 3 2 2 2 2 2 5" xfId="8793"/>
    <cellStyle name="Normal 3 3 3 2 2 2 2 2 5 2" xfId="23182"/>
    <cellStyle name="Normal 3 3 3 2 2 2 2 2 5 2 2" xfId="51917"/>
    <cellStyle name="Normal 3 3 3 2 2 2 2 2 5 3" xfId="37593"/>
    <cellStyle name="Normal 3 3 3 2 2 2 2 2 6" xfId="16019"/>
    <cellStyle name="Normal 3 3 3 2 2 2 2 2 6 2" xfId="44755"/>
    <cellStyle name="Normal 3 3 3 2 2 2 2 2 7" xfId="30431"/>
    <cellStyle name="Normal 3 3 3 2 2 2 2 3" xfId="1913"/>
    <cellStyle name="Normal 3 3 3 2 2 2 2 3 2" xfId="3705"/>
    <cellStyle name="Normal 3 3 3 2 2 2 2 3 2 2" xfId="7364"/>
    <cellStyle name="Normal 3 3 3 2 2 2 2 3 2 2 2" xfId="14624"/>
    <cellStyle name="Normal 3 3 3 2 2 2 2 3 2 2 2 2" xfId="29002"/>
    <cellStyle name="Normal 3 3 3 2 2 2 2 3 2 2 2 2 2" xfId="57736"/>
    <cellStyle name="Normal 3 3 3 2 2 2 2 3 2 2 2 3" xfId="43412"/>
    <cellStyle name="Normal 3 3 3 2 2 2 2 3 2 2 3" xfId="21839"/>
    <cellStyle name="Normal 3 3 3 2 2 2 2 3 2 2 3 2" xfId="50574"/>
    <cellStyle name="Normal 3 3 3 2 2 2 2 3 2 2 4" xfId="36250"/>
    <cellStyle name="Normal 3 3 3 2 2 2 2 3 2 3" xfId="11037"/>
    <cellStyle name="Normal 3 3 3 2 2 2 2 3 2 3 2" xfId="25420"/>
    <cellStyle name="Normal 3 3 3 2 2 2 2 3 2 3 2 2" xfId="54155"/>
    <cellStyle name="Normal 3 3 3 2 2 2 2 3 2 3 3" xfId="39831"/>
    <cellStyle name="Normal 3 3 3 2 2 2 2 3 2 4" xfId="18257"/>
    <cellStyle name="Normal 3 3 3 2 2 2 2 3 2 4 2" xfId="46993"/>
    <cellStyle name="Normal 3 3 3 2 2 2 2 3 2 5" xfId="32669"/>
    <cellStyle name="Normal 3 3 3 2 2 2 2 3 3" xfId="5574"/>
    <cellStyle name="Normal 3 3 3 2 2 2 2 3 3 2" xfId="12834"/>
    <cellStyle name="Normal 3 3 3 2 2 2 2 3 3 2 2" xfId="27212"/>
    <cellStyle name="Normal 3 3 3 2 2 2 2 3 3 2 2 2" xfId="55946"/>
    <cellStyle name="Normal 3 3 3 2 2 2 2 3 3 2 3" xfId="41622"/>
    <cellStyle name="Normal 3 3 3 2 2 2 2 3 3 3" xfId="20049"/>
    <cellStyle name="Normal 3 3 3 2 2 2 2 3 3 3 2" xfId="48784"/>
    <cellStyle name="Normal 3 3 3 2 2 2 2 3 3 4" xfId="34460"/>
    <cellStyle name="Normal 3 3 3 2 2 2 2 3 4" xfId="9247"/>
    <cellStyle name="Normal 3 3 3 2 2 2 2 3 4 2" xfId="23630"/>
    <cellStyle name="Normal 3 3 3 2 2 2 2 3 4 2 2" xfId="52365"/>
    <cellStyle name="Normal 3 3 3 2 2 2 2 3 4 3" xfId="38041"/>
    <cellStyle name="Normal 3 3 3 2 2 2 2 3 5" xfId="16467"/>
    <cellStyle name="Normal 3 3 3 2 2 2 2 3 5 2" xfId="45203"/>
    <cellStyle name="Normal 3 3 3 2 2 2 2 3 6" xfId="30879"/>
    <cellStyle name="Normal 3 3 3 2 2 2 2 4" xfId="2809"/>
    <cellStyle name="Normal 3 3 3 2 2 2 2 4 2" xfId="6469"/>
    <cellStyle name="Normal 3 3 3 2 2 2 2 4 2 2" xfId="13729"/>
    <cellStyle name="Normal 3 3 3 2 2 2 2 4 2 2 2" xfId="28107"/>
    <cellStyle name="Normal 3 3 3 2 2 2 2 4 2 2 2 2" xfId="56841"/>
    <cellStyle name="Normal 3 3 3 2 2 2 2 4 2 2 3" xfId="42517"/>
    <cellStyle name="Normal 3 3 3 2 2 2 2 4 2 3" xfId="20944"/>
    <cellStyle name="Normal 3 3 3 2 2 2 2 4 2 3 2" xfId="49679"/>
    <cellStyle name="Normal 3 3 3 2 2 2 2 4 2 4" xfId="35355"/>
    <cellStyle name="Normal 3 3 3 2 2 2 2 4 3" xfId="10142"/>
    <cellStyle name="Normal 3 3 3 2 2 2 2 4 3 2" xfId="24525"/>
    <cellStyle name="Normal 3 3 3 2 2 2 2 4 3 2 2" xfId="53260"/>
    <cellStyle name="Normal 3 3 3 2 2 2 2 4 3 3" xfId="38936"/>
    <cellStyle name="Normal 3 3 3 2 2 2 2 4 4" xfId="17362"/>
    <cellStyle name="Normal 3 3 3 2 2 2 2 4 4 2" xfId="46098"/>
    <cellStyle name="Normal 3 3 3 2 2 2 2 4 5" xfId="31774"/>
    <cellStyle name="Normal 3 3 3 2 2 2 2 5" xfId="4674"/>
    <cellStyle name="Normal 3 3 3 2 2 2 2 5 2" xfId="11939"/>
    <cellStyle name="Normal 3 3 3 2 2 2 2 5 2 2" xfId="26317"/>
    <cellStyle name="Normal 3 3 3 2 2 2 2 5 2 2 2" xfId="55051"/>
    <cellStyle name="Normal 3 3 3 2 2 2 2 5 2 3" xfId="40727"/>
    <cellStyle name="Normal 3 3 3 2 2 2 2 5 3" xfId="19154"/>
    <cellStyle name="Normal 3 3 3 2 2 2 2 5 3 2" xfId="47889"/>
    <cellStyle name="Normal 3 3 3 2 2 2 2 5 4" xfId="33565"/>
    <cellStyle name="Normal 3 3 3 2 2 2 2 6" xfId="8346"/>
    <cellStyle name="Normal 3 3 3 2 2 2 2 6 2" xfId="22735"/>
    <cellStyle name="Normal 3 3 3 2 2 2 2 6 2 2" xfId="51470"/>
    <cellStyle name="Normal 3 3 3 2 2 2 2 6 3" xfId="37146"/>
    <cellStyle name="Normal 3 3 3 2 2 2 2 7" xfId="15572"/>
    <cellStyle name="Normal 3 3 3 2 2 2 2 7 2" xfId="44308"/>
    <cellStyle name="Normal 3 3 3 2 2 2 2 8" xfId="29984"/>
    <cellStyle name="Normal 3 3 3 2 2 2 3" xfId="1153"/>
    <cellStyle name="Normal 3 3 3 2 2 2 3 2" xfId="2136"/>
    <cellStyle name="Normal 3 3 3 2 2 2 3 2 2" xfId="3928"/>
    <cellStyle name="Normal 3 3 3 2 2 2 3 2 2 2" xfId="7587"/>
    <cellStyle name="Normal 3 3 3 2 2 2 3 2 2 2 2" xfId="14847"/>
    <cellStyle name="Normal 3 3 3 2 2 2 3 2 2 2 2 2" xfId="29225"/>
    <cellStyle name="Normal 3 3 3 2 2 2 3 2 2 2 2 2 2" xfId="57959"/>
    <cellStyle name="Normal 3 3 3 2 2 2 3 2 2 2 2 3" xfId="43635"/>
    <cellStyle name="Normal 3 3 3 2 2 2 3 2 2 2 3" xfId="22062"/>
    <cellStyle name="Normal 3 3 3 2 2 2 3 2 2 2 3 2" xfId="50797"/>
    <cellStyle name="Normal 3 3 3 2 2 2 3 2 2 2 4" xfId="36473"/>
    <cellStyle name="Normal 3 3 3 2 2 2 3 2 2 3" xfId="11260"/>
    <cellStyle name="Normal 3 3 3 2 2 2 3 2 2 3 2" xfId="25643"/>
    <cellStyle name="Normal 3 3 3 2 2 2 3 2 2 3 2 2" xfId="54378"/>
    <cellStyle name="Normal 3 3 3 2 2 2 3 2 2 3 3" xfId="40054"/>
    <cellStyle name="Normal 3 3 3 2 2 2 3 2 2 4" xfId="18480"/>
    <cellStyle name="Normal 3 3 3 2 2 2 3 2 2 4 2" xfId="47216"/>
    <cellStyle name="Normal 3 3 3 2 2 2 3 2 2 5" xfId="32892"/>
    <cellStyle name="Normal 3 3 3 2 2 2 3 2 3" xfId="5797"/>
    <cellStyle name="Normal 3 3 3 2 2 2 3 2 3 2" xfId="13057"/>
    <cellStyle name="Normal 3 3 3 2 2 2 3 2 3 2 2" xfId="27435"/>
    <cellStyle name="Normal 3 3 3 2 2 2 3 2 3 2 2 2" xfId="56169"/>
    <cellStyle name="Normal 3 3 3 2 2 2 3 2 3 2 3" xfId="41845"/>
    <cellStyle name="Normal 3 3 3 2 2 2 3 2 3 3" xfId="20272"/>
    <cellStyle name="Normal 3 3 3 2 2 2 3 2 3 3 2" xfId="49007"/>
    <cellStyle name="Normal 3 3 3 2 2 2 3 2 3 4" xfId="34683"/>
    <cellStyle name="Normal 3 3 3 2 2 2 3 2 4" xfId="9470"/>
    <cellStyle name="Normal 3 3 3 2 2 2 3 2 4 2" xfId="23853"/>
    <cellStyle name="Normal 3 3 3 2 2 2 3 2 4 2 2" xfId="52588"/>
    <cellStyle name="Normal 3 3 3 2 2 2 3 2 4 3" xfId="38264"/>
    <cellStyle name="Normal 3 3 3 2 2 2 3 2 5" xfId="16690"/>
    <cellStyle name="Normal 3 3 3 2 2 2 3 2 5 2" xfId="45426"/>
    <cellStyle name="Normal 3 3 3 2 2 2 3 2 6" xfId="31102"/>
    <cellStyle name="Normal 3 3 3 2 2 2 3 3" xfId="3032"/>
    <cellStyle name="Normal 3 3 3 2 2 2 3 3 2" xfId="6692"/>
    <cellStyle name="Normal 3 3 3 2 2 2 3 3 2 2" xfId="13952"/>
    <cellStyle name="Normal 3 3 3 2 2 2 3 3 2 2 2" xfId="28330"/>
    <cellStyle name="Normal 3 3 3 2 2 2 3 3 2 2 2 2" xfId="57064"/>
    <cellStyle name="Normal 3 3 3 2 2 2 3 3 2 2 3" xfId="42740"/>
    <cellStyle name="Normal 3 3 3 2 2 2 3 3 2 3" xfId="21167"/>
    <cellStyle name="Normal 3 3 3 2 2 2 3 3 2 3 2" xfId="49902"/>
    <cellStyle name="Normal 3 3 3 2 2 2 3 3 2 4" xfId="35578"/>
    <cellStyle name="Normal 3 3 3 2 2 2 3 3 3" xfId="10365"/>
    <cellStyle name="Normal 3 3 3 2 2 2 3 3 3 2" xfId="24748"/>
    <cellStyle name="Normal 3 3 3 2 2 2 3 3 3 2 2" xfId="53483"/>
    <cellStyle name="Normal 3 3 3 2 2 2 3 3 3 3" xfId="39159"/>
    <cellStyle name="Normal 3 3 3 2 2 2 3 3 4" xfId="17585"/>
    <cellStyle name="Normal 3 3 3 2 2 2 3 3 4 2" xfId="46321"/>
    <cellStyle name="Normal 3 3 3 2 2 2 3 3 5" xfId="31997"/>
    <cellStyle name="Normal 3 3 3 2 2 2 3 4" xfId="4897"/>
    <cellStyle name="Normal 3 3 3 2 2 2 3 4 2" xfId="12162"/>
    <cellStyle name="Normal 3 3 3 2 2 2 3 4 2 2" xfId="26540"/>
    <cellStyle name="Normal 3 3 3 2 2 2 3 4 2 2 2" xfId="55274"/>
    <cellStyle name="Normal 3 3 3 2 2 2 3 4 2 3" xfId="40950"/>
    <cellStyle name="Normal 3 3 3 2 2 2 3 4 3" xfId="19377"/>
    <cellStyle name="Normal 3 3 3 2 2 2 3 4 3 2" xfId="48112"/>
    <cellStyle name="Normal 3 3 3 2 2 2 3 4 4" xfId="33788"/>
    <cellStyle name="Normal 3 3 3 2 2 2 3 5" xfId="8569"/>
    <cellStyle name="Normal 3 3 3 2 2 2 3 5 2" xfId="22958"/>
    <cellStyle name="Normal 3 3 3 2 2 2 3 5 2 2" xfId="51693"/>
    <cellStyle name="Normal 3 3 3 2 2 2 3 5 3" xfId="37369"/>
    <cellStyle name="Normal 3 3 3 2 2 2 3 6" xfId="15795"/>
    <cellStyle name="Normal 3 3 3 2 2 2 3 6 2" xfId="44531"/>
    <cellStyle name="Normal 3 3 3 2 2 2 3 7" xfId="30207"/>
    <cellStyle name="Normal 3 3 3 2 2 2 4" xfId="1685"/>
    <cellStyle name="Normal 3 3 3 2 2 2 4 2" xfId="3481"/>
    <cellStyle name="Normal 3 3 3 2 2 2 4 2 2" xfId="7140"/>
    <cellStyle name="Normal 3 3 3 2 2 2 4 2 2 2" xfId="14400"/>
    <cellStyle name="Normal 3 3 3 2 2 2 4 2 2 2 2" xfId="28778"/>
    <cellStyle name="Normal 3 3 3 2 2 2 4 2 2 2 2 2" xfId="57512"/>
    <cellStyle name="Normal 3 3 3 2 2 2 4 2 2 2 3" xfId="43188"/>
    <cellStyle name="Normal 3 3 3 2 2 2 4 2 2 3" xfId="21615"/>
    <cellStyle name="Normal 3 3 3 2 2 2 4 2 2 3 2" xfId="50350"/>
    <cellStyle name="Normal 3 3 3 2 2 2 4 2 2 4" xfId="36026"/>
    <cellStyle name="Normal 3 3 3 2 2 2 4 2 3" xfId="10813"/>
    <cellStyle name="Normal 3 3 3 2 2 2 4 2 3 2" xfId="25196"/>
    <cellStyle name="Normal 3 3 3 2 2 2 4 2 3 2 2" xfId="53931"/>
    <cellStyle name="Normal 3 3 3 2 2 2 4 2 3 3" xfId="39607"/>
    <cellStyle name="Normal 3 3 3 2 2 2 4 2 4" xfId="18033"/>
    <cellStyle name="Normal 3 3 3 2 2 2 4 2 4 2" xfId="46769"/>
    <cellStyle name="Normal 3 3 3 2 2 2 4 2 5" xfId="32445"/>
    <cellStyle name="Normal 3 3 3 2 2 2 4 3" xfId="5350"/>
    <cellStyle name="Normal 3 3 3 2 2 2 4 3 2" xfId="12610"/>
    <cellStyle name="Normal 3 3 3 2 2 2 4 3 2 2" xfId="26988"/>
    <cellStyle name="Normal 3 3 3 2 2 2 4 3 2 2 2" xfId="55722"/>
    <cellStyle name="Normal 3 3 3 2 2 2 4 3 2 3" xfId="41398"/>
    <cellStyle name="Normal 3 3 3 2 2 2 4 3 3" xfId="19825"/>
    <cellStyle name="Normal 3 3 3 2 2 2 4 3 3 2" xfId="48560"/>
    <cellStyle name="Normal 3 3 3 2 2 2 4 3 4" xfId="34236"/>
    <cellStyle name="Normal 3 3 3 2 2 2 4 4" xfId="9023"/>
    <cellStyle name="Normal 3 3 3 2 2 2 4 4 2" xfId="23406"/>
    <cellStyle name="Normal 3 3 3 2 2 2 4 4 2 2" xfId="52141"/>
    <cellStyle name="Normal 3 3 3 2 2 2 4 4 3" xfId="37817"/>
    <cellStyle name="Normal 3 3 3 2 2 2 4 5" xfId="16243"/>
    <cellStyle name="Normal 3 3 3 2 2 2 4 5 2" xfId="44979"/>
    <cellStyle name="Normal 3 3 3 2 2 2 4 6" xfId="30655"/>
    <cellStyle name="Normal 3 3 3 2 2 2 5" xfId="2585"/>
    <cellStyle name="Normal 3 3 3 2 2 2 5 2" xfId="6245"/>
    <cellStyle name="Normal 3 3 3 2 2 2 5 2 2" xfId="13505"/>
    <cellStyle name="Normal 3 3 3 2 2 2 5 2 2 2" xfId="27883"/>
    <cellStyle name="Normal 3 3 3 2 2 2 5 2 2 2 2" xfId="56617"/>
    <cellStyle name="Normal 3 3 3 2 2 2 5 2 2 3" xfId="42293"/>
    <cellStyle name="Normal 3 3 3 2 2 2 5 2 3" xfId="20720"/>
    <cellStyle name="Normal 3 3 3 2 2 2 5 2 3 2" xfId="49455"/>
    <cellStyle name="Normal 3 3 3 2 2 2 5 2 4" xfId="35131"/>
    <cellStyle name="Normal 3 3 3 2 2 2 5 3" xfId="9918"/>
    <cellStyle name="Normal 3 3 3 2 2 2 5 3 2" xfId="24301"/>
    <cellStyle name="Normal 3 3 3 2 2 2 5 3 2 2" xfId="53036"/>
    <cellStyle name="Normal 3 3 3 2 2 2 5 3 3" xfId="38712"/>
    <cellStyle name="Normal 3 3 3 2 2 2 5 4" xfId="17138"/>
    <cellStyle name="Normal 3 3 3 2 2 2 5 4 2" xfId="45874"/>
    <cellStyle name="Normal 3 3 3 2 2 2 5 5" xfId="31550"/>
    <cellStyle name="Normal 3 3 3 2 2 2 6" xfId="4448"/>
    <cellStyle name="Normal 3 3 3 2 2 2 6 2" xfId="11715"/>
    <cellStyle name="Normal 3 3 3 2 2 2 6 2 2" xfId="26093"/>
    <cellStyle name="Normal 3 3 3 2 2 2 6 2 2 2" xfId="54827"/>
    <cellStyle name="Normal 3 3 3 2 2 2 6 2 3" xfId="40503"/>
    <cellStyle name="Normal 3 3 3 2 2 2 6 3" xfId="18930"/>
    <cellStyle name="Normal 3 3 3 2 2 2 6 3 2" xfId="47665"/>
    <cellStyle name="Normal 3 3 3 2 2 2 6 4" xfId="33341"/>
    <cellStyle name="Normal 3 3 3 2 2 2 7" xfId="8119"/>
    <cellStyle name="Normal 3 3 3 2 2 2 7 2" xfId="22511"/>
    <cellStyle name="Normal 3 3 3 2 2 2 7 2 2" xfId="51246"/>
    <cellStyle name="Normal 3 3 3 2 2 2 7 3" xfId="36922"/>
    <cellStyle name="Normal 3 3 3 2 2 2 8" xfId="15348"/>
    <cellStyle name="Normal 3 3 3 2 2 2 8 2" xfId="44084"/>
    <cellStyle name="Normal 3 3 3 2 2 2 9" xfId="29760"/>
    <cellStyle name="Normal 3 3 3 2 2 3" xfId="816"/>
    <cellStyle name="Normal 3 3 3 2 2 3 2" xfId="1265"/>
    <cellStyle name="Normal 3 3 3 2 2 3 2 2" xfId="2248"/>
    <cellStyle name="Normal 3 3 3 2 2 3 2 2 2" xfId="4040"/>
    <cellStyle name="Normal 3 3 3 2 2 3 2 2 2 2" xfId="7699"/>
    <cellStyle name="Normal 3 3 3 2 2 3 2 2 2 2 2" xfId="14959"/>
    <cellStyle name="Normal 3 3 3 2 2 3 2 2 2 2 2 2" xfId="29337"/>
    <cellStyle name="Normal 3 3 3 2 2 3 2 2 2 2 2 2 2" xfId="58071"/>
    <cellStyle name="Normal 3 3 3 2 2 3 2 2 2 2 2 3" xfId="43747"/>
    <cellStyle name="Normal 3 3 3 2 2 3 2 2 2 2 3" xfId="22174"/>
    <cellStyle name="Normal 3 3 3 2 2 3 2 2 2 2 3 2" xfId="50909"/>
    <cellStyle name="Normal 3 3 3 2 2 3 2 2 2 2 4" xfId="36585"/>
    <cellStyle name="Normal 3 3 3 2 2 3 2 2 2 3" xfId="11372"/>
    <cellStyle name="Normal 3 3 3 2 2 3 2 2 2 3 2" xfId="25755"/>
    <cellStyle name="Normal 3 3 3 2 2 3 2 2 2 3 2 2" xfId="54490"/>
    <cellStyle name="Normal 3 3 3 2 2 3 2 2 2 3 3" xfId="40166"/>
    <cellStyle name="Normal 3 3 3 2 2 3 2 2 2 4" xfId="18592"/>
    <cellStyle name="Normal 3 3 3 2 2 3 2 2 2 4 2" xfId="47328"/>
    <cellStyle name="Normal 3 3 3 2 2 3 2 2 2 5" xfId="33004"/>
    <cellStyle name="Normal 3 3 3 2 2 3 2 2 3" xfId="5909"/>
    <cellStyle name="Normal 3 3 3 2 2 3 2 2 3 2" xfId="13169"/>
    <cellStyle name="Normal 3 3 3 2 2 3 2 2 3 2 2" xfId="27547"/>
    <cellStyle name="Normal 3 3 3 2 2 3 2 2 3 2 2 2" xfId="56281"/>
    <cellStyle name="Normal 3 3 3 2 2 3 2 2 3 2 3" xfId="41957"/>
    <cellStyle name="Normal 3 3 3 2 2 3 2 2 3 3" xfId="20384"/>
    <cellStyle name="Normal 3 3 3 2 2 3 2 2 3 3 2" xfId="49119"/>
    <cellStyle name="Normal 3 3 3 2 2 3 2 2 3 4" xfId="34795"/>
    <cellStyle name="Normal 3 3 3 2 2 3 2 2 4" xfId="9582"/>
    <cellStyle name="Normal 3 3 3 2 2 3 2 2 4 2" xfId="23965"/>
    <cellStyle name="Normal 3 3 3 2 2 3 2 2 4 2 2" xfId="52700"/>
    <cellStyle name="Normal 3 3 3 2 2 3 2 2 4 3" xfId="38376"/>
    <cellStyle name="Normal 3 3 3 2 2 3 2 2 5" xfId="16802"/>
    <cellStyle name="Normal 3 3 3 2 2 3 2 2 5 2" xfId="45538"/>
    <cellStyle name="Normal 3 3 3 2 2 3 2 2 6" xfId="31214"/>
    <cellStyle name="Normal 3 3 3 2 2 3 2 3" xfId="3144"/>
    <cellStyle name="Normal 3 3 3 2 2 3 2 3 2" xfId="6804"/>
    <cellStyle name="Normal 3 3 3 2 2 3 2 3 2 2" xfId="14064"/>
    <cellStyle name="Normal 3 3 3 2 2 3 2 3 2 2 2" xfId="28442"/>
    <cellStyle name="Normal 3 3 3 2 2 3 2 3 2 2 2 2" xfId="57176"/>
    <cellStyle name="Normal 3 3 3 2 2 3 2 3 2 2 3" xfId="42852"/>
    <cellStyle name="Normal 3 3 3 2 2 3 2 3 2 3" xfId="21279"/>
    <cellStyle name="Normal 3 3 3 2 2 3 2 3 2 3 2" xfId="50014"/>
    <cellStyle name="Normal 3 3 3 2 2 3 2 3 2 4" xfId="35690"/>
    <cellStyle name="Normal 3 3 3 2 2 3 2 3 3" xfId="10477"/>
    <cellStyle name="Normal 3 3 3 2 2 3 2 3 3 2" xfId="24860"/>
    <cellStyle name="Normal 3 3 3 2 2 3 2 3 3 2 2" xfId="53595"/>
    <cellStyle name="Normal 3 3 3 2 2 3 2 3 3 3" xfId="39271"/>
    <cellStyle name="Normal 3 3 3 2 2 3 2 3 4" xfId="17697"/>
    <cellStyle name="Normal 3 3 3 2 2 3 2 3 4 2" xfId="46433"/>
    <cellStyle name="Normal 3 3 3 2 2 3 2 3 5" xfId="32109"/>
    <cellStyle name="Normal 3 3 3 2 2 3 2 4" xfId="5009"/>
    <cellStyle name="Normal 3 3 3 2 2 3 2 4 2" xfId="12274"/>
    <cellStyle name="Normal 3 3 3 2 2 3 2 4 2 2" xfId="26652"/>
    <cellStyle name="Normal 3 3 3 2 2 3 2 4 2 2 2" xfId="55386"/>
    <cellStyle name="Normal 3 3 3 2 2 3 2 4 2 3" xfId="41062"/>
    <cellStyle name="Normal 3 3 3 2 2 3 2 4 3" xfId="19489"/>
    <cellStyle name="Normal 3 3 3 2 2 3 2 4 3 2" xfId="48224"/>
    <cellStyle name="Normal 3 3 3 2 2 3 2 4 4" xfId="33900"/>
    <cellStyle name="Normal 3 3 3 2 2 3 2 5" xfId="8681"/>
    <cellStyle name="Normal 3 3 3 2 2 3 2 5 2" xfId="23070"/>
    <cellStyle name="Normal 3 3 3 2 2 3 2 5 2 2" xfId="51805"/>
    <cellStyle name="Normal 3 3 3 2 2 3 2 5 3" xfId="37481"/>
    <cellStyle name="Normal 3 3 3 2 2 3 2 6" xfId="15907"/>
    <cellStyle name="Normal 3 3 3 2 2 3 2 6 2" xfId="44643"/>
    <cellStyle name="Normal 3 3 3 2 2 3 2 7" xfId="30319"/>
    <cellStyle name="Normal 3 3 3 2 2 3 3" xfId="1801"/>
    <cellStyle name="Normal 3 3 3 2 2 3 3 2" xfId="3593"/>
    <cellStyle name="Normal 3 3 3 2 2 3 3 2 2" xfId="7252"/>
    <cellStyle name="Normal 3 3 3 2 2 3 3 2 2 2" xfId="14512"/>
    <cellStyle name="Normal 3 3 3 2 2 3 3 2 2 2 2" xfId="28890"/>
    <cellStyle name="Normal 3 3 3 2 2 3 3 2 2 2 2 2" xfId="57624"/>
    <cellStyle name="Normal 3 3 3 2 2 3 3 2 2 2 3" xfId="43300"/>
    <cellStyle name="Normal 3 3 3 2 2 3 3 2 2 3" xfId="21727"/>
    <cellStyle name="Normal 3 3 3 2 2 3 3 2 2 3 2" xfId="50462"/>
    <cellStyle name="Normal 3 3 3 2 2 3 3 2 2 4" xfId="36138"/>
    <cellStyle name="Normal 3 3 3 2 2 3 3 2 3" xfId="10925"/>
    <cellStyle name="Normal 3 3 3 2 2 3 3 2 3 2" xfId="25308"/>
    <cellStyle name="Normal 3 3 3 2 2 3 3 2 3 2 2" xfId="54043"/>
    <cellStyle name="Normal 3 3 3 2 2 3 3 2 3 3" xfId="39719"/>
    <cellStyle name="Normal 3 3 3 2 2 3 3 2 4" xfId="18145"/>
    <cellStyle name="Normal 3 3 3 2 2 3 3 2 4 2" xfId="46881"/>
    <cellStyle name="Normal 3 3 3 2 2 3 3 2 5" xfId="32557"/>
    <cellStyle name="Normal 3 3 3 2 2 3 3 3" xfId="5462"/>
    <cellStyle name="Normal 3 3 3 2 2 3 3 3 2" xfId="12722"/>
    <cellStyle name="Normal 3 3 3 2 2 3 3 3 2 2" xfId="27100"/>
    <cellStyle name="Normal 3 3 3 2 2 3 3 3 2 2 2" xfId="55834"/>
    <cellStyle name="Normal 3 3 3 2 2 3 3 3 2 3" xfId="41510"/>
    <cellStyle name="Normal 3 3 3 2 2 3 3 3 3" xfId="19937"/>
    <cellStyle name="Normal 3 3 3 2 2 3 3 3 3 2" xfId="48672"/>
    <cellStyle name="Normal 3 3 3 2 2 3 3 3 4" xfId="34348"/>
    <cellStyle name="Normal 3 3 3 2 2 3 3 4" xfId="9135"/>
    <cellStyle name="Normal 3 3 3 2 2 3 3 4 2" xfId="23518"/>
    <cellStyle name="Normal 3 3 3 2 2 3 3 4 2 2" xfId="52253"/>
    <cellStyle name="Normal 3 3 3 2 2 3 3 4 3" xfId="37929"/>
    <cellStyle name="Normal 3 3 3 2 2 3 3 5" xfId="16355"/>
    <cellStyle name="Normal 3 3 3 2 2 3 3 5 2" xfId="45091"/>
    <cellStyle name="Normal 3 3 3 2 2 3 3 6" xfId="30767"/>
    <cellStyle name="Normal 3 3 3 2 2 3 4" xfId="2697"/>
    <cellStyle name="Normal 3 3 3 2 2 3 4 2" xfId="6357"/>
    <cellStyle name="Normal 3 3 3 2 2 3 4 2 2" xfId="13617"/>
    <cellStyle name="Normal 3 3 3 2 2 3 4 2 2 2" xfId="27995"/>
    <cellStyle name="Normal 3 3 3 2 2 3 4 2 2 2 2" xfId="56729"/>
    <cellStyle name="Normal 3 3 3 2 2 3 4 2 2 3" xfId="42405"/>
    <cellStyle name="Normal 3 3 3 2 2 3 4 2 3" xfId="20832"/>
    <cellStyle name="Normal 3 3 3 2 2 3 4 2 3 2" xfId="49567"/>
    <cellStyle name="Normal 3 3 3 2 2 3 4 2 4" xfId="35243"/>
    <cellStyle name="Normal 3 3 3 2 2 3 4 3" xfId="10030"/>
    <cellStyle name="Normal 3 3 3 2 2 3 4 3 2" xfId="24413"/>
    <cellStyle name="Normal 3 3 3 2 2 3 4 3 2 2" xfId="53148"/>
    <cellStyle name="Normal 3 3 3 2 2 3 4 3 3" xfId="38824"/>
    <cellStyle name="Normal 3 3 3 2 2 3 4 4" xfId="17250"/>
    <cellStyle name="Normal 3 3 3 2 2 3 4 4 2" xfId="45986"/>
    <cellStyle name="Normal 3 3 3 2 2 3 4 5" xfId="31662"/>
    <cellStyle name="Normal 3 3 3 2 2 3 5" xfId="4561"/>
    <cellStyle name="Normal 3 3 3 2 2 3 5 2" xfId="11827"/>
    <cellStyle name="Normal 3 3 3 2 2 3 5 2 2" xfId="26205"/>
    <cellStyle name="Normal 3 3 3 2 2 3 5 2 2 2" xfId="54939"/>
    <cellStyle name="Normal 3 3 3 2 2 3 5 2 3" xfId="40615"/>
    <cellStyle name="Normal 3 3 3 2 2 3 5 3" xfId="19042"/>
    <cellStyle name="Normal 3 3 3 2 2 3 5 3 2" xfId="47777"/>
    <cellStyle name="Normal 3 3 3 2 2 3 5 4" xfId="33453"/>
    <cellStyle name="Normal 3 3 3 2 2 3 6" xfId="8234"/>
    <cellStyle name="Normal 3 3 3 2 2 3 6 2" xfId="22623"/>
    <cellStyle name="Normal 3 3 3 2 2 3 6 2 2" xfId="51358"/>
    <cellStyle name="Normal 3 3 3 2 2 3 6 3" xfId="37034"/>
    <cellStyle name="Normal 3 3 3 2 2 3 7" xfId="15460"/>
    <cellStyle name="Normal 3 3 3 2 2 3 7 2" xfId="44196"/>
    <cellStyle name="Normal 3 3 3 2 2 3 8" xfId="29872"/>
    <cellStyle name="Normal 3 3 3 2 2 4" xfId="1041"/>
    <cellStyle name="Normal 3 3 3 2 2 4 2" xfId="2024"/>
    <cellStyle name="Normal 3 3 3 2 2 4 2 2" xfId="3816"/>
    <cellStyle name="Normal 3 3 3 2 2 4 2 2 2" xfId="7475"/>
    <cellStyle name="Normal 3 3 3 2 2 4 2 2 2 2" xfId="14735"/>
    <cellStyle name="Normal 3 3 3 2 2 4 2 2 2 2 2" xfId="29113"/>
    <cellStyle name="Normal 3 3 3 2 2 4 2 2 2 2 2 2" xfId="57847"/>
    <cellStyle name="Normal 3 3 3 2 2 4 2 2 2 2 3" xfId="43523"/>
    <cellStyle name="Normal 3 3 3 2 2 4 2 2 2 3" xfId="21950"/>
    <cellStyle name="Normal 3 3 3 2 2 4 2 2 2 3 2" xfId="50685"/>
    <cellStyle name="Normal 3 3 3 2 2 4 2 2 2 4" xfId="36361"/>
    <cellStyle name="Normal 3 3 3 2 2 4 2 2 3" xfId="11148"/>
    <cellStyle name="Normal 3 3 3 2 2 4 2 2 3 2" xfId="25531"/>
    <cellStyle name="Normal 3 3 3 2 2 4 2 2 3 2 2" xfId="54266"/>
    <cellStyle name="Normal 3 3 3 2 2 4 2 2 3 3" xfId="39942"/>
    <cellStyle name="Normal 3 3 3 2 2 4 2 2 4" xfId="18368"/>
    <cellStyle name="Normal 3 3 3 2 2 4 2 2 4 2" xfId="47104"/>
    <cellStyle name="Normal 3 3 3 2 2 4 2 2 5" xfId="32780"/>
    <cellStyle name="Normal 3 3 3 2 2 4 2 3" xfId="5685"/>
    <cellStyle name="Normal 3 3 3 2 2 4 2 3 2" xfId="12945"/>
    <cellStyle name="Normal 3 3 3 2 2 4 2 3 2 2" xfId="27323"/>
    <cellStyle name="Normal 3 3 3 2 2 4 2 3 2 2 2" xfId="56057"/>
    <cellStyle name="Normal 3 3 3 2 2 4 2 3 2 3" xfId="41733"/>
    <cellStyle name="Normal 3 3 3 2 2 4 2 3 3" xfId="20160"/>
    <cellStyle name="Normal 3 3 3 2 2 4 2 3 3 2" xfId="48895"/>
    <cellStyle name="Normal 3 3 3 2 2 4 2 3 4" xfId="34571"/>
    <cellStyle name="Normal 3 3 3 2 2 4 2 4" xfId="9358"/>
    <cellStyle name="Normal 3 3 3 2 2 4 2 4 2" xfId="23741"/>
    <cellStyle name="Normal 3 3 3 2 2 4 2 4 2 2" xfId="52476"/>
    <cellStyle name="Normal 3 3 3 2 2 4 2 4 3" xfId="38152"/>
    <cellStyle name="Normal 3 3 3 2 2 4 2 5" xfId="16578"/>
    <cellStyle name="Normal 3 3 3 2 2 4 2 5 2" xfId="45314"/>
    <cellStyle name="Normal 3 3 3 2 2 4 2 6" xfId="30990"/>
    <cellStyle name="Normal 3 3 3 2 2 4 3" xfId="2920"/>
    <cellStyle name="Normal 3 3 3 2 2 4 3 2" xfId="6580"/>
    <cellStyle name="Normal 3 3 3 2 2 4 3 2 2" xfId="13840"/>
    <cellStyle name="Normal 3 3 3 2 2 4 3 2 2 2" xfId="28218"/>
    <cellStyle name="Normal 3 3 3 2 2 4 3 2 2 2 2" xfId="56952"/>
    <cellStyle name="Normal 3 3 3 2 2 4 3 2 2 3" xfId="42628"/>
    <cellStyle name="Normal 3 3 3 2 2 4 3 2 3" xfId="21055"/>
    <cellStyle name="Normal 3 3 3 2 2 4 3 2 3 2" xfId="49790"/>
    <cellStyle name="Normal 3 3 3 2 2 4 3 2 4" xfId="35466"/>
    <cellStyle name="Normal 3 3 3 2 2 4 3 3" xfId="10253"/>
    <cellStyle name="Normal 3 3 3 2 2 4 3 3 2" xfId="24636"/>
    <cellStyle name="Normal 3 3 3 2 2 4 3 3 2 2" xfId="53371"/>
    <cellStyle name="Normal 3 3 3 2 2 4 3 3 3" xfId="39047"/>
    <cellStyle name="Normal 3 3 3 2 2 4 3 4" xfId="17473"/>
    <cellStyle name="Normal 3 3 3 2 2 4 3 4 2" xfId="46209"/>
    <cellStyle name="Normal 3 3 3 2 2 4 3 5" xfId="31885"/>
    <cellStyle name="Normal 3 3 3 2 2 4 4" xfId="4785"/>
    <cellStyle name="Normal 3 3 3 2 2 4 4 2" xfId="12050"/>
    <cellStyle name="Normal 3 3 3 2 2 4 4 2 2" xfId="26428"/>
    <cellStyle name="Normal 3 3 3 2 2 4 4 2 2 2" xfId="55162"/>
    <cellStyle name="Normal 3 3 3 2 2 4 4 2 3" xfId="40838"/>
    <cellStyle name="Normal 3 3 3 2 2 4 4 3" xfId="19265"/>
    <cellStyle name="Normal 3 3 3 2 2 4 4 3 2" xfId="48000"/>
    <cellStyle name="Normal 3 3 3 2 2 4 4 4" xfId="33676"/>
    <cellStyle name="Normal 3 3 3 2 2 4 5" xfId="8457"/>
    <cellStyle name="Normal 3 3 3 2 2 4 5 2" xfId="22846"/>
    <cellStyle name="Normal 3 3 3 2 2 4 5 2 2" xfId="51581"/>
    <cellStyle name="Normal 3 3 3 2 2 4 5 3" xfId="37257"/>
    <cellStyle name="Normal 3 3 3 2 2 4 6" xfId="15683"/>
    <cellStyle name="Normal 3 3 3 2 2 4 6 2" xfId="44419"/>
    <cellStyle name="Normal 3 3 3 2 2 4 7" xfId="30095"/>
    <cellStyle name="Normal 3 3 3 2 2 5" xfId="1565"/>
    <cellStyle name="Normal 3 3 3 2 2 5 2" xfId="3369"/>
    <cellStyle name="Normal 3 3 3 2 2 5 2 2" xfId="7028"/>
    <cellStyle name="Normal 3 3 3 2 2 5 2 2 2" xfId="14288"/>
    <cellStyle name="Normal 3 3 3 2 2 5 2 2 2 2" xfId="28666"/>
    <cellStyle name="Normal 3 3 3 2 2 5 2 2 2 2 2" xfId="57400"/>
    <cellStyle name="Normal 3 3 3 2 2 5 2 2 2 3" xfId="43076"/>
    <cellStyle name="Normal 3 3 3 2 2 5 2 2 3" xfId="21503"/>
    <cellStyle name="Normal 3 3 3 2 2 5 2 2 3 2" xfId="50238"/>
    <cellStyle name="Normal 3 3 3 2 2 5 2 2 4" xfId="35914"/>
    <cellStyle name="Normal 3 3 3 2 2 5 2 3" xfId="10701"/>
    <cellStyle name="Normal 3 3 3 2 2 5 2 3 2" xfId="25084"/>
    <cellStyle name="Normal 3 3 3 2 2 5 2 3 2 2" xfId="53819"/>
    <cellStyle name="Normal 3 3 3 2 2 5 2 3 3" xfId="39495"/>
    <cellStyle name="Normal 3 3 3 2 2 5 2 4" xfId="17921"/>
    <cellStyle name="Normal 3 3 3 2 2 5 2 4 2" xfId="46657"/>
    <cellStyle name="Normal 3 3 3 2 2 5 2 5" xfId="32333"/>
    <cellStyle name="Normal 3 3 3 2 2 5 3" xfId="5238"/>
    <cellStyle name="Normal 3 3 3 2 2 5 3 2" xfId="12498"/>
    <cellStyle name="Normal 3 3 3 2 2 5 3 2 2" xfId="26876"/>
    <cellStyle name="Normal 3 3 3 2 2 5 3 2 2 2" xfId="55610"/>
    <cellStyle name="Normal 3 3 3 2 2 5 3 2 3" xfId="41286"/>
    <cellStyle name="Normal 3 3 3 2 2 5 3 3" xfId="19713"/>
    <cellStyle name="Normal 3 3 3 2 2 5 3 3 2" xfId="48448"/>
    <cellStyle name="Normal 3 3 3 2 2 5 3 4" xfId="34124"/>
    <cellStyle name="Normal 3 3 3 2 2 5 4" xfId="8911"/>
    <cellStyle name="Normal 3 3 3 2 2 5 4 2" xfId="23294"/>
    <cellStyle name="Normal 3 3 3 2 2 5 4 2 2" xfId="52029"/>
    <cellStyle name="Normal 3 3 3 2 2 5 4 3" xfId="37705"/>
    <cellStyle name="Normal 3 3 3 2 2 5 5" xfId="16131"/>
    <cellStyle name="Normal 3 3 3 2 2 5 5 2" xfId="44867"/>
    <cellStyle name="Normal 3 3 3 2 2 5 6" xfId="30543"/>
    <cellStyle name="Normal 3 3 3 2 2 6" xfId="2473"/>
    <cellStyle name="Normal 3 3 3 2 2 6 2" xfId="6133"/>
    <cellStyle name="Normal 3 3 3 2 2 6 2 2" xfId="13393"/>
    <cellStyle name="Normal 3 3 3 2 2 6 2 2 2" xfId="27771"/>
    <cellStyle name="Normal 3 3 3 2 2 6 2 2 2 2" xfId="56505"/>
    <cellStyle name="Normal 3 3 3 2 2 6 2 2 3" xfId="42181"/>
    <cellStyle name="Normal 3 3 3 2 2 6 2 3" xfId="20608"/>
    <cellStyle name="Normal 3 3 3 2 2 6 2 3 2" xfId="49343"/>
    <cellStyle name="Normal 3 3 3 2 2 6 2 4" xfId="35019"/>
    <cellStyle name="Normal 3 3 3 2 2 6 3" xfId="9806"/>
    <cellStyle name="Normal 3 3 3 2 2 6 3 2" xfId="24189"/>
    <cellStyle name="Normal 3 3 3 2 2 6 3 2 2" xfId="52924"/>
    <cellStyle name="Normal 3 3 3 2 2 6 3 3" xfId="38600"/>
    <cellStyle name="Normal 3 3 3 2 2 6 4" xfId="17026"/>
    <cellStyle name="Normal 3 3 3 2 2 6 4 2" xfId="45762"/>
    <cellStyle name="Normal 3 3 3 2 2 6 5" xfId="31438"/>
    <cellStyle name="Normal 3 3 3 2 2 7" xfId="4332"/>
    <cellStyle name="Normal 3 3 3 2 2 7 2" xfId="11602"/>
    <cellStyle name="Normal 3 3 3 2 2 7 2 2" xfId="25981"/>
    <cellStyle name="Normal 3 3 3 2 2 7 2 2 2" xfId="54715"/>
    <cellStyle name="Normal 3 3 3 2 2 7 2 3" xfId="40391"/>
    <cellStyle name="Normal 3 3 3 2 2 7 3" xfId="18818"/>
    <cellStyle name="Normal 3 3 3 2 2 7 3 2" xfId="47553"/>
    <cellStyle name="Normal 3 3 3 2 2 7 4" xfId="33229"/>
    <cellStyle name="Normal 3 3 3 2 2 8" xfId="8001"/>
    <cellStyle name="Normal 3 3 3 2 2 8 2" xfId="22399"/>
    <cellStyle name="Normal 3 3 3 2 2 8 2 2" xfId="51134"/>
    <cellStyle name="Normal 3 3 3 2 2 8 3" xfId="36810"/>
    <cellStyle name="Normal 3 3 3 2 2 9" xfId="15236"/>
    <cellStyle name="Normal 3 3 3 2 2 9 2" xfId="43972"/>
    <cellStyle name="Normal 3 3 3 2 3" xfId="597"/>
    <cellStyle name="Normal 3 3 3 2 3 2" xfId="874"/>
    <cellStyle name="Normal 3 3 3 2 3 2 2" xfId="1321"/>
    <cellStyle name="Normal 3 3 3 2 3 2 2 2" xfId="2304"/>
    <cellStyle name="Normal 3 3 3 2 3 2 2 2 2" xfId="4096"/>
    <cellStyle name="Normal 3 3 3 2 3 2 2 2 2 2" xfId="7755"/>
    <cellStyle name="Normal 3 3 3 2 3 2 2 2 2 2 2" xfId="15015"/>
    <cellStyle name="Normal 3 3 3 2 3 2 2 2 2 2 2 2" xfId="29393"/>
    <cellStyle name="Normal 3 3 3 2 3 2 2 2 2 2 2 2 2" xfId="58127"/>
    <cellStyle name="Normal 3 3 3 2 3 2 2 2 2 2 2 3" xfId="43803"/>
    <cellStyle name="Normal 3 3 3 2 3 2 2 2 2 2 3" xfId="22230"/>
    <cellStyle name="Normal 3 3 3 2 3 2 2 2 2 2 3 2" xfId="50965"/>
    <cellStyle name="Normal 3 3 3 2 3 2 2 2 2 2 4" xfId="36641"/>
    <cellStyle name="Normal 3 3 3 2 3 2 2 2 2 3" xfId="11428"/>
    <cellStyle name="Normal 3 3 3 2 3 2 2 2 2 3 2" xfId="25811"/>
    <cellStyle name="Normal 3 3 3 2 3 2 2 2 2 3 2 2" xfId="54546"/>
    <cellStyle name="Normal 3 3 3 2 3 2 2 2 2 3 3" xfId="40222"/>
    <cellStyle name="Normal 3 3 3 2 3 2 2 2 2 4" xfId="18648"/>
    <cellStyle name="Normal 3 3 3 2 3 2 2 2 2 4 2" xfId="47384"/>
    <cellStyle name="Normal 3 3 3 2 3 2 2 2 2 5" xfId="33060"/>
    <cellStyle name="Normal 3 3 3 2 3 2 2 2 3" xfId="5965"/>
    <cellStyle name="Normal 3 3 3 2 3 2 2 2 3 2" xfId="13225"/>
    <cellStyle name="Normal 3 3 3 2 3 2 2 2 3 2 2" xfId="27603"/>
    <cellStyle name="Normal 3 3 3 2 3 2 2 2 3 2 2 2" xfId="56337"/>
    <cellStyle name="Normal 3 3 3 2 3 2 2 2 3 2 3" xfId="42013"/>
    <cellStyle name="Normal 3 3 3 2 3 2 2 2 3 3" xfId="20440"/>
    <cellStyle name="Normal 3 3 3 2 3 2 2 2 3 3 2" xfId="49175"/>
    <cellStyle name="Normal 3 3 3 2 3 2 2 2 3 4" xfId="34851"/>
    <cellStyle name="Normal 3 3 3 2 3 2 2 2 4" xfId="9638"/>
    <cellStyle name="Normal 3 3 3 2 3 2 2 2 4 2" xfId="24021"/>
    <cellStyle name="Normal 3 3 3 2 3 2 2 2 4 2 2" xfId="52756"/>
    <cellStyle name="Normal 3 3 3 2 3 2 2 2 4 3" xfId="38432"/>
    <cellStyle name="Normal 3 3 3 2 3 2 2 2 5" xfId="16858"/>
    <cellStyle name="Normal 3 3 3 2 3 2 2 2 5 2" xfId="45594"/>
    <cellStyle name="Normal 3 3 3 2 3 2 2 2 6" xfId="31270"/>
    <cellStyle name="Normal 3 3 3 2 3 2 2 3" xfId="3200"/>
    <cellStyle name="Normal 3 3 3 2 3 2 2 3 2" xfId="6860"/>
    <cellStyle name="Normal 3 3 3 2 3 2 2 3 2 2" xfId="14120"/>
    <cellStyle name="Normal 3 3 3 2 3 2 2 3 2 2 2" xfId="28498"/>
    <cellStyle name="Normal 3 3 3 2 3 2 2 3 2 2 2 2" xfId="57232"/>
    <cellStyle name="Normal 3 3 3 2 3 2 2 3 2 2 3" xfId="42908"/>
    <cellStyle name="Normal 3 3 3 2 3 2 2 3 2 3" xfId="21335"/>
    <cellStyle name="Normal 3 3 3 2 3 2 2 3 2 3 2" xfId="50070"/>
    <cellStyle name="Normal 3 3 3 2 3 2 2 3 2 4" xfId="35746"/>
    <cellStyle name="Normal 3 3 3 2 3 2 2 3 3" xfId="10533"/>
    <cellStyle name="Normal 3 3 3 2 3 2 2 3 3 2" xfId="24916"/>
    <cellStyle name="Normal 3 3 3 2 3 2 2 3 3 2 2" xfId="53651"/>
    <cellStyle name="Normal 3 3 3 2 3 2 2 3 3 3" xfId="39327"/>
    <cellStyle name="Normal 3 3 3 2 3 2 2 3 4" xfId="17753"/>
    <cellStyle name="Normal 3 3 3 2 3 2 2 3 4 2" xfId="46489"/>
    <cellStyle name="Normal 3 3 3 2 3 2 2 3 5" xfId="32165"/>
    <cellStyle name="Normal 3 3 3 2 3 2 2 4" xfId="5065"/>
    <cellStyle name="Normal 3 3 3 2 3 2 2 4 2" xfId="12330"/>
    <cellStyle name="Normal 3 3 3 2 3 2 2 4 2 2" xfId="26708"/>
    <cellStyle name="Normal 3 3 3 2 3 2 2 4 2 2 2" xfId="55442"/>
    <cellStyle name="Normal 3 3 3 2 3 2 2 4 2 3" xfId="41118"/>
    <cellStyle name="Normal 3 3 3 2 3 2 2 4 3" xfId="19545"/>
    <cellStyle name="Normal 3 3 3 2 3 2 2 4 3 2" xfId="48280"/>
    <cellStyle name="Normal 3 3 3 2 3 2 2 4 4" xfId="33956"/>
    <cellStyle name="Normal 3 3 3 2 3 2 2 5" xfId="8737"/>
    <cellStyle name="Normal 3 3 3 2 3 2 2 5 2" xfId="23126"/>
    <cellStyle name="Normal 3 3 3 2 3 2 2 5 2 2" xfId="51861"/>
    <cellStyle name="Normal 3 3 3 2 3 2 2 5 3" xfId="37537"/>
    <cellStyle name="Normal 3 3 3 2 3 2 2 6" xfId="15963"/>
    <cellStyle name="Normal 3 3 3 2 3 2 2 6 2" xfId="44699"/>
    <cellStyle name="Normal 3 3 3 2 3 2 2 7" xfId="30375"/>
    <cellStyle name="Normal 3 3 3 2 3 2 3" xfId="1857"/>
    <cellStyle name="Normal 3 3 3 2 3 2 3 2" xfId="3649"/>
    <cellStyle name="Normal 3 3 3 2 3 2 3 2 2" xfId="7308"/>
    <cellStyle name="Normal 3 3 3 2 3 2 3 2 2 2" xfId="14568"/>
    <cellStyle name="Normal 3 3 3 2 3 2 3 2 2 2 2" xfId="28946"/>
    <cellStyle name="Normal 3 3 3 2 3 2 3 2 2 2 2 2" xfId="57680"/>
    <cellStyle name="Normal 3 3 3 2 3 2 3 2 2 2 3" xfId="43356"/>
    <cellStyle name="Normal 3 3 3 2 3 2 3 2 2 3" xfId="21783"/>
    <cellStyle name="Normal 3 3 3 2 3 2 3 2 2 3 2" xfId="50518"/>
    <cellStyle name="Normal 3 3 3 2 3 2 3 2 2 4" xfId="36194"/>
    <cellStyle name="Normal 3 3 3 2 3 2 3 2 3" xfId="10981"/>
    <cellStyle name="Normal 3 3 3 2 3 2 3 2 3 2" xfId="25364"/>
    <cellStyle name="Normal 3 3 3 2 3 2 3 2 3 2 2" xfId="54099"/>
    <cellStyle name="Normal 3 3 3 2 3 2 3 2 3 3" xfId="39775"/>
    <cellStyle name="Normal 3 3 3 2 3 2 3 2 4" xfId="18201"/>
    <cellStyle name="Normal 3 3 3 2 3 2 3 2 4 2" xfId="46937"/>
    <cellStyle name="Normal 3 3 3 2 3 2 3 2 5" xfId="32613"/>
    <cellStyle name="Normal 3 3 3 2 3 2 3 3" xfId="5518"/>
    <cellStyle name="Normal 3 3 3 2 3 2 3 3 2" xfId="12778"/>
    <cellStyle name="Normal 3 3 3 2 3 2 3 3 2 2" xfId="27156"/>
    <cellStyle name="Normal 3 3 3 2 3 2 3 3 2 2 2" xfId="55890"/>
    <cellStyle name="Normal 3 3 3 2 3 2 3 3 2 3" xfId="41566"/>
    <cellStyle name="Normal 3 3 3 2 3 2 3 3 3" xfId="19993"/>
    <cellStyle name="Normal 3 3 3 2 3 2 3 3 3 2" xfId="48728"/>
    <cellStyle name="Normal 3 3 3 2 3 2 3 3 4" xfId="34404"/>
    <cellStyle name="Normal 3 3 3 2 3 2 3 4" xfId="9191"/>
    <cellStyle name="Normal 3 3 3 2 3 2 3 4 2" xfId="23574"/>
    <cellStyle name="Normal 3 3 3 2 3 2 3 4 2 2" xfId="52309"/>
    <cellStyle name="Normal 3 3 3 2 3 2 3 4 3" xfId="37985"/>
    <cellStyle name="Normal 3 3 3 2 3 2 3 5" xfId="16411"/>
    <cellStyle name="Normal 3 3 3 2 3 2 3 5 2" xfId="45147"/>
    <cellStyle name="Normal 3 3 3 2 3 2 3 6" xfId="30823"/>
    <cellStyle name="Normal 3 3 3 2 3 2 4" xfId="2753"/>
    <cellStyle name="Normal 3 3 3 2 3 2 4 2" xfId="6413"/>
    <cellStyle name="Normal 3 3 3 2 3 2 4 2 2" xfId="13673"/>
    <cellStyle name="Normal 3 3 3 2 3 2 4 2 2 2" xfId="28051"/>
    <cellStyle name="Normal 3 3 3 2 3 2 4 2 2 2 2" xfId="56785"/>
    <cellStyle name="Normal 3 3 3 2 3 2 4 2 2 3" xfId="42461"/>
    <cellStyle name="Normal 3 3 3 2 3 2 4 2 3" xfId="20888"/>
    <cellStyle name="Normal 3 3 3 2 3 2 4 2 3 2" xfId="49623"/>
    <cellStyle name="Normal 3 3 3 2 3 2 4 2 4" xfId="35299"/>
    <cellStyle name="Normal 3 3 3 2 3 2 4 3" xfId="10086"/>
    <cellStyle name="Normal 3 3 3 2 3 2 4 3 2" xfId="24469"/>
    <cellStyle name="Normal 3 3 3 2 3 2 4 3 2 2" xfId="53204"/>
    <cellStyle name="Normal 3 3 3 2 3 2 4 3 3" xfId="38880"/>
    <cellStyle name="Normal 3 3 3 2 3 2 4 4" xfId="17306"/>
    <cellStyle name="Normal 3 3 3 2 3 2 4 4 2" xfId="46042"/>
    <cellStyle name="Normal 3 3 3 2 3 2 4 5" xfId="31718"/>
    <cellStyle name="Normal 3 3 3 2 3 2 5" xfId="4618"/>
    <cellStyle name="Normal 3 3 3 2 3 2 5 2" xfId="11883"/>
    <cellStyle name="Normal 3 3 3 2 3 2 5 2 2" xfId="26261"/>
    <cellStyle name="Normal 3 3 3 2 3 2 5 2 2 2" xfId="54995"/>
    <cellStyle name="Normal 3 3 3 2 3 2 5 2 3" xfId="40671"/>
    <cellStyle name="Normal 3 3 3 2 3 2 5 3" xfId="19098"/>
    <cellStyle name="Normal 3 3 3 2 3 2 5 3 2" xfId="47833"/>
    <cellStyle name="Normal 3 3 3 2 3 2 5 4" xfId="33509"/>
    <cellStyle name="Normal 3 3 3 2 3 2 6" xfId="8290"/>
    <cellStyle name="Normal 3 3 3 2 3 2 6 2" xfId="22679"/>
    <cellStyle name="Normal 3 3 3 2 3 2 6 2 2" xfId="51414"/>
    <cellStyle name="Normal 3 3 3 2 3 2 6 3" xfId="37090"/>
    <cellStyle name="Normal 3 3 3 2 3 2 7" xfId="15516"/>
    <cellStyle name="Normal 3 3 3 2 3 2 7 2" xfId="44252"/>
    <cellStyle name="Normal 3 3 3 2 3 2 8" xfId="29928"/>
    <cellStyle name="Normal 3 3 3 2 3 3" xfId="1097"/>
    <cellStyle name="Normal 3 3 3 2 3 3 2" xfId="2080"/>
    <cellStyle name="Normal 3 3 3 2 3 3 2 2" xfId="3872"/>
    <cellStyle name="Normal 3 3 3 2 3 3 2 2 2" xfId="7531"/>
    <cellStyle name="Normal 3 3 3 2 3 3 2 2 2 2" xfId="14791"/>
    <cellStyle name="Normal 3 3 3 2 3 3 2 2 2 2 2" xfId="29169"/>
    <cellStyle name="Normal 3 3 3 2 3 3 2 2 2 2 2 2" xfId="57903"/>
    <cellStyle name="Normal 3 3 3 2 3 3 2 2 2 2 3" xfId="43579"/>
    <cellStyle name="Normal 3 3 3 2 3 3 2 2 2 3" xfId="22006"/>
    <cellStyle name="Normal 3 3 3 2 3 3 2 2 2 3 2" xfId="50741"/>
    <cellStyle name="Normal 3 3 3 2 3 3 2 2 2 4" xfId="36417"/>
    <cellStyle name="Normal 3 3 3 2 3 3 2 2 3" xfId="11204"/>
    <cellStyle name="Normal 3 3 3 2 3 3 2 2 3 2" xfId="25587"/>
    <cellStyle name="Normal 3 3 3 2 3 3 2 2 3 2 2" xfId="54322"/>
    <cellStyle name="Normal 3 3 3 2 3 3 2 2 3 3" xfId="39998"/>
    <cellStyle name="Normal 3 3 3 2 3 3 2 2 4" xfId="18424"/>
    <cellStyle name="Normal 3 3 3 2 3 3 2 2 4 2" xfId="47160"/>
    <cellStyle name="Normal 3 3 3 2 3 3 2 2 5" xfId="32836"/>
    <cellStyle name="Normal 3 3 3 2 3 3 2 3" xfId="5741"/>
    <cellStyle name="Normal 3 3 3 2 3 3 2 3 2" xfId="13001"/>
    <cellStyle name="Normal 3 3 3 2 3 3 2 3 2 2" xfId="27379"/>
    <cellStyle name="Normal 3 3 3 2 3 3 2 3 2 2 2" xfId="56113"/>
    <cellStyle name="Normal 3 3 3 2 3 3 2 3 2 3" xfId="41789"/>
    <cellStyle name="Normal 3 3 3 2 3 3 2 3 3" xfId="20216"/>
    <cellStyle name="Normal 3 3 3 2 3 3 2 3 3 2" xfId="48951"/>
    <cellStyle name="Normal 3 3 3 2 3 3 2 3 4" xfId="34627"/>
    <cellStyle name="Normal 3 3 3 2 3 3 2 4" xfId="9414"/>
    <cellStyle name="Normal 3 3 3 2 3 3 2 4 2" xfId="23797"/>
    <cellStyle name="Normal 3 3 3 2 3 3 2 4 2 2" xfId="52532"/>
    <cellStyle name="Normal 3 3 3 2 3 3 2 4 3" xfId="38208"/>
    <cellStyle name="Normal 3 3 3 2 3 3 2 5" xfId="16634"/>
    <cellStyle name="Normal 3 3 3 2 3 3 2 5 2" xfId="45370"/>
    <cellStyle name="Normal 3 3 3 2 3 3 2 6" xfId="31046"/>
    <cellStyle name="Normal 3 3 3 2 3 3 3" xfId="2976"/>
    <cellStyle name="Normal 3 3 3 2 3 3 3 2" xfId="6636"/>
    <cellStyle name="Normal 3 3 3 2 3 3 3 2 2" xfId="13896"/>
    <cellStyle name="Normal 3 3 3 2 3 3 3 2 2 2" xfId="28274"/>
    <cellStyle name="Normal 3 3 3 2 3 3 3 2 2 2 2" xfId="57008"/>
    <cellStyle name="Normal 3 3 3 2 3 3 3 2 2 3" xfId="42684"/>
    <cellStyle name="Normal 3 3 3 2 3 3 3 2 3" xfId="21111"/>
    <cellStyle name="Normal 3 3 3 2 3 3 3 2 3 2" xfId="49846"/>
    <cellStyle name="Normal 3 3 3 2 3 3 3 2 4" xfId="35522"/>
    <cellStyle name="Normal 3 3 3 2 3 3 3 3" xfId="10309"/>
    <cellStyle name="Normal 3 3 3 2 3 3 3 3 2" xfId="24692"/>
    <cellStyle name="Normal 3 3 3 2 3 3 3 3 2 2" xfId="53427"/>
    <cellStyle name="Normal 3 3 3 2 3 3 3 3 3" xfId="39103"/>
    <cellStyle name="Normal 3 3 3 2 3 3 3 4" xfId="17529"/>
    <cellStyle name="Normal 3 3 3 2 3 3 3 4 2" xfId="46265"/>
    <cellStyle name="Normal 3 3 3 2 3 3 3 5" xfId="31941"/>
    <cellStyle name="Normal 3 3 3 2 3 3 4" xfId="4841"/>
    <cellStyle name="Normal 3 3 3 2 3 3 4 2" xfId="12106"/>
    <cellStyle name="Normal 3 3 3 2 3 3 4 2 2" xfId="26484"/>
    <cellStyle name="Normal 3 3 3 2 3 3 4 2 2 2" xfId="55218"/>
    <cellStyle name="Normal 3 3 3 2 3 3 4 2 3" xfId="40894"/>
    <cellStyle name="Normal 3 3 3 2 3 3 4 3" xfId="19321"/>
    <cellStyle name="Normal 3 3 3 2 3 3 4 3 2" xfId="48056"/>
    <cellStyle name="Normal 3 3 3 2 3 3 4 4" xfId="33732"/>
    <cellStyle name="Normal 3 3 3 2 3 3 5" xfId="8513"/>
    <cellStyle name="Normal 3 3 3 2 3 3 5 2" xfId="22902"/>
    <cellStyle name="Normal 3 3 3 2 3 3 5 2 2" xfId="51637"/>
    <cellStyle name="Normal 3 3 3 2 3 3 5 3" xfId="37313"/>
    <cellStyle name="Normal 3 3 3 2 3 3 6" xfId="15739"/>
    <cellStyle name="Normal 3 3 3 2 3 3 6 2" xfId="44475"/>
    <cellStyle name="Normal 3 3 3 2 3 3 7" xfId="30151"/>
    <cellStyle name="Normal 3 3 3 2 3 4" xfId="1629"/>
    <cellStyle name="Normal 3 3 3 2 3 4 2" xfId="3425"/>
    <cellStyle name="Normal 3 3 3 2 3 4 2 2" xfId="7084"/>
    <cellStyle name="Normal 3 3 3 2 3 4 2 2 2" xfId="14344"/>
    <cellStyle name="Normal 3 3 3 2 3 4 2 2 2 2" xfId="28722"/>
    <cellStyle name="Normal 3 3 3 2 3 4 2 2 2 2 2" xfId="57456"/>
    <cellStyle name="Normal 3 3 3 2 3 4 2 2 2 3" xfId="43132"/>
    <cellStyle name="Normal 3 3 3 2 3 4 2 2 3" xfId="21559"/>
    <cellStyle name="Normal 3 3 3 2 3 4 2 2 3 2" xfId="50294"/>
    <cellStyle name="Normal 3 3 3 2 3 4 2 2 4" xfId="35970"/>
    <cellStyle name="Normal 3 3 3 2 3 4 2 3" xfId="10757"/>
    <cellStyle name="Normal 3 3 3 2 3 4 2 3 2" xfId="25140"/>
    <cellStyle name="Normal 3 3 3 2 3 4 2 3 2 2" xfId="53875"/>
    <cellStyle name="Normal 3 3 3 2 3 4 2 3 3" xfId="39551"/>
    <cellStyle name="Normal 3 3 3 2 3 4 2 4" xfId="17977"/>
    <cellStyle name="Normal 3 3 3 2 3 4 2 4 2" xfId="46713"/>
    <cellStyle name="Normal 3 3 3 2 3 4 2 5" xfId="32389"/>
    <cellStyle name="Normal 3 3 3 2 3 4 3" xfId="5294"/>
    <cellStyle name="Normal 3 3 3 2 3 4 3 2" xfId="12554"/>
    <cellStyle name="Normal 3 3 3 2 3 4 3 2 2" xfId="26932"/>
    <cellStyle name="Normal 3 3 3 2 3 4 3 2 2 2" xfId="55666"/>
    <cellStyle name="Normal 3 3 3 2 3 4 3 2 3" xfId="41342"/>
    <cellStyle name="Normal 3 3 3 2 3 4 3 3" xfId="19769"/>
    <cellStyle name="Normal 3 3 3 2 3 4 3 3 2" xfId="48504"/>
    <cellStyle name="Normal 3 3 3 2 3 4 3 4" xfId="34180"/>
    <cellStyle name="Normal 3 3 3 2 3 4 4" xfId="8967"/>
    <cellStyle name="Normal 3 3 3 2 3 4 4 2" xfId="23350"/>
    <cellStyle name="Normal 3 3 3 2 3 4 4 2 2" xfId="52085"/>
    <cellStyle name="Normal 3 3 3 2 3 4 4 3" xfId="37761"/>
    <cellStyle name="Normal 3 3 3 2 3 4 5" xfId="16187"/>
    <cellStyle name="Normal 3 3 3 2 3 4 5 2" xfId="44923"/>
    <cellStyle name="Normal 3 3 3 2 3 4 6" xfId="30599"/>
    <cellStyle name="Normal 3 3 3 2 3 5" xfId="2529"/>
    <cellStyle name="Normal 3 3 3 2 3 5 2" xfId="6189"/>
    <cellStyle name="Normal 3 3 3 2 3 5 2 2" xfId="13449"/>
    <cellStyle name="Normal 3 3 3 2 3 5 2 2 2" xfId="27827"/>
    <cellStyle name="Normal 3 3 3 2 3 5 2 2 2 2" xfId="56561"/>
    <cellStyle name="Normal 3 3 3 2 3 5 2 2 3" xfId="42237"/>
    <cellStyle name="Normal 3 3 3 2 3 5 2 3" xfId="20664"/>
    <cellStyle name="Normal 3 3 3 2 3 5 2 3 2" xfId="49399"/>
    <cellStyle name="Normal 3 3 3 2 3 5 2 4" xfId="35075"/>
    <cellStyle name="Normal 3 3 3 2 3 5 3" xfId="9862"/>
    <cellStyle name="Normal 3 3 3 2 3 5 3 2" xfId="24245"/>
    <cellStyle name="Normal 3 3 3 2 3 5 3 2 2" xfId="52980"/>
    <cellStyle name="Normal 3 3 3 2 3 5 3 3" xfId="38656"/>
    <cellStyle name="Normal 3 3 3 2 3 5 4" xfId="17082"/>
    <cellStyle name="Normal 3 3 3 2 3 5 4 2" xfId="45818"/>
    <cellStyle name="Normal 3 3 3 2 3 5 5" xfId="31494"/>
    <cellStyle name="Normal 3 3 3 2 3 6" xfId="4392"/>
    <cellStyle name="Normal 3 3 3 2 3 6 2" xfId="11659"/>
    <cellStyle name="Normal 3 3 3 2 3 6 2 2" xfId="26037"/>
    <cellStyle name="Normal 3 3 3 2 3 6 2 2 2" xfId="54771"/>
    <cellStyle name="Normal 3 3 3 2 3 6 2 3" xfId="40447"/>
    <cellStyle name="Normal 3 3 3 2 3 6 3" xfId="18874"/>
    <cellStyle name="Normal 3 3 3 2 3 6 3 2" xfId="47609"/>
    <cellStyle name="Normal 3 3 3 2 3 6 4" xfId="33285"/>
    <cellStyle name="Normal 3 3 3 2 3 7" xfId="8063"/>
    <cellStyle name="Normal 3 3 3 2 3 7 2" xfId="22455"/>
    <cellStyle name="Normal 3 3 3 2 3 7 2 2" xfId="51190"/>
    <cellStyle name="Normal 3 3 3 2 3 7 3" xfId="36866"/>
    <cellStyle name="Normal 3 3 3 2 3 8" xfId="15292"/>
    <cellStyle name="Normal 3 3 3 2 3 8 2" xfId="44028"/>
    <cellStyle name="Normal 3 3 3 2 3 9" xfId="29704"/>
    <cellStyle name="Normal 3 3 3 2 4" xfId="759"/>
    <cellStyle name="Normal 3 3 3 2 4 2" xfId="1209"/>
    <cellStyle name="Normal 3 3 3 2 4 2 2" xfId="2192"/>
    <cellStyle name="Normal 3 3 3 2 4 2 2 2" xfId="3984"/>
    <cellStyle name="Normal 3 3 3 2 4 2 2 2 2" xfId="7643"/>
    <cellStyle name="Normal 3 3 3 2 4 2 2 2 2 2" xfId="14903"/>
    <cellStyle name="Normal 3 3 3 2 4 2 2 2 2 2 2" xfId="29281"/>
    <cellStyle name="Normal 3 3 3 2 4 2 2 2 2 2 2 2" xfId="58015"/>
    <cellStyle name="Normal 3 3 3 2 4 2 2 2 2 2 3" xfId="43691"/>
    <cellStyle name="Normal 3 3 3 2 4 2 2 2 2 3" xfId="22118"/>
    <cellStyle name="Normal 3 3 3 2 4 2 2 2 2 3 2" xfId="50853"/>
    <cellStyle name="Normal 3 3 3 2 4 2 2 2 2 4" xfId="36529"/>
    <cellStyle name="Normal 3 3 3 2 4 2 2 2 3" xfId="11316"/>
    <cellStyle name="Normal 3 3 3 2 4 2 2 2 3 2" xfId="25699"/>
    <cellStyle name="Normal 3 3 3 2 4 2 2 2 3 2 2" xfId="54434"/>
    <cellStyle name="Normal 3 3 3 2 4 2 2 2 3 3" xfId="40110"/>
    <cellStyle name="Normal 3 3 3 2 4 2 2 2 4" xfId="18536"/>
    <cellStyle name="Normal 3 3 3 2 4 2 2 2 4 2" xfId="47272"/>
    <cellStyle name="Normal 3 3 3 2 4 2 2 2 5" xfId="32948"/>
    <cellStyle name="Normal 3 3 3 2 4 2 2 3" xfId="5853"/>
    <cellStyle name="Normal 3 3 3 2 4 2 2 3 2" xfId="13113"/>
    <cellStyle name="Normal 3 3 3 2 4 2 2 3 2 2" xfId="27491"/>
    <cellStyle name="Normal 3 3 3 2 4 2 2 3 2 2 2" xfId="56225"/>
    <cellStyle name="Normal 3 3 3 2 4 2 2 3 2 3" xfId="41901"/>
    <cellStyle name="Normal 3 3 3 2 4 2 2 3 3" xfId="20328"/>
    <cellStyle name="Normal 3 3 3 2 4 2 2 3 3 2" xfId="49063"/>
    <cellStyle name="Normal 3 3 3 2 4 2 2 3 4" xfId="34739"/>
    <cellStyle name="Normal 3 3 3 2 4 2 2 4" xfId="9526"/>
    <cellStyle name="Normal 3 3 3 2 4 2 2 4 2" xfId="23909"/>
    <cellStyle name="Normal 3 3 3 2 4 2 2 4 2 2" xfId="52644"/>
    <cellStyle name="Normal 3 3 3 2 4 2 2 4 3" xfId="38320"/>
    <cellStyle name="Normal 3 3 3 2 4 2 2 5" xfId="16746"/>
    <cellStyle name="Normal 3 3 3 2 4 2 2 5 2" xfId="45482"/>
    <cellStyle name="Normal 3 3 3 2 4 2 2 6" xfId="31158"/>
    <cellStyle name="Normal 3 3 3 2 4 2 3" xfId="3088"/>
    <cellStyle name="Normal 3 3 3 2 4 2 3 2" xfId="6748"/>
    <cellStyle name="Normal 3 3 3 2 4 2 3 2 2" xfId="14008"/>
    <cellStyle name="Normal 3 3 3 2 4 2 3 2 2 2" xfId="28386"/>
    <cellStyle name="Normal 3 3 3 2 4 2 3 2 2 2 2" xfId="57120"/>
    <cellStyle name="Normal 3 3 3 2 4 2 3 2 2 3" xfId="42796"/>
    <cellStyle name="Normal 3 3 3 2 4 2 3 2 3" xfId="21223"/>
    <cellStyle name="Normal 3 3 3 2 4 2 3 2 3 2" xfId="49958"/>
    <cellStyle name="Normal 3 3 3 2 4 2 3 2 4" xfId="35634"/>
    <cellStyle name="Normal 3 3 3 2 4 2 3 3" xfId="10421"/>
    <cellStyle name="Normal 3 3 3 2 4 2 3 3 2" xfId="24804"/>
    <cellStyle name="Normal 3 3 3 2 4 2 3 3 2 2" xfId="53539"/>
    <cellStyle name="Normal 3 3 3 2 4 2 3 3 3" xfId="39215"/>
    <cellStyle name="Normal 3 3 3 2 4 2 3 4" xfId="17641"/>
    <cellStyle name="Normal 3 3 3 2 4 2 3 4 2" xfId="46377"/>
    <cellStyle name="Normal 3 3 3 2 4 2 3 5" xfId="32053"/>
    <cellStyle name="Normal 3 3 3 2 4 2 4" xfId="4953"/>
    <cellStyle name="Normal 3 3 3 2 4 2 4 2" xfId="12218"/>
    <cellStyle name="Normal 3 3 3 2 4 2 4 2 2" xfId="26596"/>
    <cellStyle name="Normal 3 3 3 2 4 2 4 2 2 2" xfId="55330"/>
    <cellStyle name="Normal 3 3 3 2 4 2 4 2 3" xfId="41006"/>
    <cellStyle name="Normal 3 3 3 2 4 2 4 3" xfId="19433"/>
    <cellStyle name="Normal 3 3 3 2 4 2 4 3 2" xfId="48168"/>
    <cellStyle name="Normal 3 3 3 2 4 2 4 4" xfId="33844"/>
    <cellStyle name="Normal 3 3 3 2 4 2 5" xfId="8625"/>
    <cellStyle name="Normal 3 3 3 2 4 2 5 2" xfId="23014"/>
    <cellStyle name="Normal 3 3 3 2 4 2 5 2 2" xfId="51749"/>
    <cellStyle name="Normal 3 3 3 2 4 2 5 3" xfId="37425"/>
    <cellStyle name="Normal 3 3 3 2 4 2 6" xfId="15851"/>
    <cellStyle name="Normal 3 3 3 2 4 2 6 2" xfId="44587"/>
    <cellStyle name="Normal 3 3 3 2 4 2 7" xfId="30263"/>
    <cellStyle name="Normal 3 3 3 2 4 3" xfId="1745"/>
    <cellStyle name="Normal 3 3 3 2 4 3 2" xfId="3537"/>
    <cellStyle name="Normal 3 3 3 2 4 3 2 2" xfId="7196"/>
    <cellStyle name="Normal 3 3 3 2 4 3 2 2 2" xfId="14456"/>
    <cellStyle name="Normal 3 3 3 2 4 3 2 2 2 2" xfId="28834"/>
    <cellStyle name="Normal 3 3 3 2 4 3 2 2 2 2 2" xfId="57568"/>
    <cellStyle name="Normal 3 3 3 2 4 3 2 2 2 3" xfId="43244"/>
    <cellStyle name="Normal 3 3 3 2 4 3 2 2 3" xfId="21671"/>
    <cellStyle name="Normal 3 3 3 2 4 3 2 2 3 2" xfId="50406"/>
    <cellStyle name="Normal 3 3 3 2 4 3 2 2 4" xfId="36082"/>
    <cellStyle name="Normal 3 3 3 2 4 3 2 3" xfId="10869"/>
    <cellStyle name="Normal 3 3 3 2 4 3 2 3 2" xfId="25252"/>
    <cellStyle name="Normal 3 3 3 2 4 3 2 3 2 2" xfId="53987"/>
    <cellStyle name="Normal 3 3 3 2 4 3 2 3 3" xfId="39663"/>
    <cellStyle name="Normal 3 3 3 2 4 3 2 4" xfId="18089"/>
    <cellStyle name="Normal 3 3 3 2 4 3 2 4 2" xfId="46825"/>
    <cellStyle name="Normal 3 3 3 2 4 3 2 5" xfId="32501"/>
    <cellStyle name="Normal 3 3 3 2 4 3 3" xfId="5406"/>
    <cellStyle name="Normal 3 3 3 2 4 3 3 2" xfId="12666"/>
    <cellStyle name="Normal 3 3 3 2 4 3 3 2 2" xfId="27044"/>
    <cellStyle name="Normal 3 3 3 2 4 3 3 2 2 2" xfId="55778"/>
    <cellStyle name="Normal 3 3 3 2 4 3 3 2 3" xfId="41454"/>
    <cellStyle name="Normal 3 3 3 2 4 3 3 3" xfId="19881"/>
    <cellStyle name="Normal 3 3 3 2 4 3 3 3 2" xfId="48616"/>
    <cellStyle name="Normal 3 3 3 2 4 3 3 4" xfId="34292"/>
    <cellStyle name="Normal 3 3 3 2 4 3 4" xfId="9079"/>
    <cellStyle name="Normal 3 3 3 2 4 3 4 2" xfId="23462"/>
    <cellStyle name="Normal 3 3 3 2 4 3 4 2 2" xfId="52197"/>
    <cellStyle name="Normal 3 3 3 2 4 3 4 3" xfId="37873"/>
    <cellStyle name="Normal 3 3 3 2 4 3 5" xfId="16299"/>
    <cellStyle name="Normal 3 3 3 2 4 3 5 2" xfId="45035"/>
    <cellStyle name="Normal 3 3 3 2 4 3 6" xfId="30711"/>
    <cellStyle name="Normal 3 3 3 2 4 4" xfId="2641"/>
    <cellStyle name="Normal 3 3 3 2 4 4 2" xfId="6301"/>
    <cellStyle name="Normal 3 3 3 2 4 4 2 2" xfId="13561"/>
    <cellStyle name="Normal 3 3 3 2 4 4 2 2 2" xfId="27939"/>
    <cellStyle name="Normal 3 3 3 2 4 4 2 2 2 2" xfId="56673"/>
    <cellStyle name="Normal 3 3 3 2 4 4 2 2 3" xfId="42349"/>
    <cellStyle name="Normal 3 3 3 2 4 4 2 3" xfId="20776"/>
    <cellStyle name="Normal 3 3 3 2 4 4 2 3 2" xfId="49511"/>
    <cellStyle name="Normal 3 3 3 2 4 4 2 4" xfId="35187"/>
    <cellStyle name="Normal 3 3 3 2 4 4 3" xfId="9974"/>
    <cellStyle name="Normal 3 3 3 2 4 4 3 2" xfId="24357"/>
    <cellStyle name="Normal 3 3 3 2 4 4 3 2 2" xfId="53092"/>
    <cellStyle name="Normal 3 3 3 2 4 4 3 3" xfId="38768"/>
    <cellStyle name="Normal 3 3 3 2 4 4 4" xfId="17194"/>
    <cellStyle name="Normal 3 3 3 2 4 4 4 2" xfId="45930"/>
    <cellStyle name="Normal 3 3 3 2 4 4 5" xfId="31606"/>
    <cellStyle name="Normal 3 3 3 2 4 5" xfId="4505"/>
    <cellStyle name="Normal 3 3 3 2 4 5 2" xfId="11771"/>
    <cellStyle name="Normal 3 3 3 2 4 5 2 2" xfId="26149"/>
    <cellStyle name="Normal 3 3 3 2 4 5 2 2 2" xfId="54883"/>
    <cellStyle name="Normal 3 3 3 2 4 5 2 3" xfId="40559"/>
    <cellStyle name="Normal 3 3 3 2 4 5 3" xfId="18986"/>
    <cellStyle name="Normal 3 3 3 2 4 5 3 2" xfId="47721"/>
    <cellStyle name="Normal 3 3 3 2 4 5 4" xfId="33397"/>
    <cellStyle name="Normal 3 3 3 2 4 6" xfId="8178"/>
    <cellStyle name="Normal 3 3 3 2 4 6 2" xfId="22567"/>
    <cellStyle name="Normal 3 3 3 2 4 6 2 2" xfId="51302"/>
    <cellStyle name="Normal 3 3 3 2 4 6 3" xfId="36978"/>
    <cellStyle name="Normal 3 3 3 2 4 7" xfId="15404"/>
    <cellStyle name="Normal 3 3 3 2 4 7 2" xfId="44140"/>
    <cellStyle name="Normal 3 3 3 2 4 8" xfId="29816"/>
    <cellStyle name="Normal 3 3 3 2 5" xfId="985"/>
    <cellStyle name="Normal 3 3 3 2 5 2" xfId="1968"/>
    <cellStyle name="Normal 3 3 3 2 5 2 2" xfId="3760"/>
    <cellStyle name="Normal 3 3 3 2 5 2 2 2" xfId="7419"/>
    <cellStyle name="Normal 3 3 3 2 5 2 2 2 2" xfId="14679"/>
    <cellStyle name="Normal 3 3 3 2 5 2 2 2 2 2" xfId="29057"/>
    <cellStyle name="Normal 3 3 3 2 5 2 2 2 2 2 2" xfId="57791"/>
    <cellStyle name="Normal 3 3 3 2 5 2 2 2 2 3" xfId="43467"/>
    <cellStyle name="Normal 3 3 3 2 5 2 2 2 3" xfId="21894"/>
    <cellStyle name="Normal 3 3 3 2 5 2 2 2 3 2" xfId="50629"/>
    <cellStyle name="Normal 3 3 3 2 5 2 2 2 4" xfId="36305"/>
    <cellStyle name="Normal 3 3 3 2 5 2 2 3" xfId="11092"/>
    <cellStyle name="Normal 3 3 3 2 5 2 2 3 2" xfId="25475"/>
    <cellStyle name="Normal 3 3 3 2 5 2 2 3 2 2" xfId="54210"/>
    <cellStyle name="Normal 3 3 3 2 5 2 2 3 3" xfId="39886"/>
    <cellStyle name="Normal 3 3 3 2 5 2 2 4" xfId="18312"/>
    <cellStyle name="Normal 3 3 3 2 5 2 2 4 2" xfId="47048"/>
    <cellStyle name="Normal 3 3 3 2 5 2 2 5" xfId="32724"/>
    <cellStyle name="Normal 3 3 3 2 5 2 3" xfId="5629"/>
    <cellStyle name="Normal 3 3 3 2 5 2 3 2" xfId="12889"/>
    <cellStyle name="Normal 3 3 3 2 5 2 3 2 2" xfId="27267"/>
    <cellStyle name="Normal 3 3 3 2 5 2 3 2 2 2" xfId="56001"/>
    <cellStyle name="Normal 3 3 3 2 5 2 3 2 3" xfId="41677"/>
    <cellStyle name="Normal 3 3 3 2 5 2 3 3" xfId="20104"/>
    <cellStyle name="Normal 3 3 3 2 5 2 3 3 2" xfId="48839"/>
    <cellStyle name="Normal 3 3 3 2 5 2 3 4" xfId="34515"/>
    <cellStyle name="Normal 3 3 3 2 5 2 4" xfId="9302"/>
    <cellStyle name="Normal 3 3 3 2 5 2 4 2" xfId="23685"/>
    <cellStyle name="Normal 3 3 3 2 5 2 4 2 2" xfId="52420"/>
    <cellStyle name="Normal 3 3 3 2 5 2 4 3" xfId="38096"/>
    <cellStyle name="Normal 3 3 3 2 5 2 5" xfId="16522"/>
    <cellStyle name="Normal 3 3 3 2 5 2 5 2" xfId="45258"/>
    <cellStyle name="Normal 3 3 3 2 5 2 6" xfId="30934"/>
    <cellStyle name="Normal 3 3 3 2 5 3" xfId="2864"/>
    <cellStyle name="Normal 3 3 3 2 5 3 2" xfId="6524"/>
    <cellStyle name="Normal 3 3 3 2 5 3 2 2" xfId="13784"/>
    <cellStyle name="Normal 3 3 3 2 5 3 2 2 2" xfId="28162"/>
    <cellStyle name="Normal 3 3 3 2 5 3 2 2 2 2" xfId="56896"/>
    <cellStyle name="Normal 3 3 3 2 5 3 2 2 3" xfId="42572"/>
    <cellStyle name="Normal 3 3 3 2 5 3 2 3" xfId="20999"/>
    <cellStyle name="Normal 3 3 3 2 5 3 2 3 2" xfId="49734"/>
    <cellStyle name="Normal 3 3 3 2 5 3 2 4" xfId="35410"/>
    <cellStyle name="Normal 3 3 3 2 5 3 3" xfId="10197"/>
    <cellStyle name="Normal 3 3 3 2 5 3 3 2" xfId="24580"/>
    <cellStyle name="Normal 3 3 3 2 5 3 3 2 2" xfId="53315"/>
    <cellStyle name="Normal 3 3 3 2 5 3 3 3" xfId="38991"/>
    <cellStyle name="Normal 3 3 3 2 5 3 4" xfId="17417"/>
    <cellStyle name="Normal 3 3 3 2 5 3 4 2" xfId="46153"/>
    <cellStyle name="Normal 3 3 3 2 5 3 5" xfId="31829"/>
    <cellStyle name="Normal 3 3 3 2 5 4" xfId="4729"/>
    <cellStyle name="Normal 3 3 3 2 5 4 2" xfId="11994"/>
    <cellStyle name="Normal 3 3 3 2 5 4 2 2" xfId="26372"/>
    <cellStyle name="Normal 3 3 3 2 5 4 2 2 2" xfId="55106"/>
    <cellStyle name="Normal 3 3 3 2 5 4 2 3" xfId="40782"/>
    <cellStyle name="Normal 3 3 3 2 5 4 3" xfId="19209"/>
    <cellStyle name="Normal 3 3 3 2 5 4 3 2" xfId="47944"/>
    <cellStyle name="Normal 3 3 3 2 5 4 4" xfId="33620"/>
    <cellStyle name="Normal 3 3 3 2 5 5" xfId="8401"/>
    <cellStyle name="Normal 3 3 3 2 5 5 2" xfId="22790"/>
    <cellStyle name="Normal 3 3 3 2 5 5 2 2" xfId="51525"/>
    <cellStyle name="Normal 3 3 3 2 5 5 3" xfId="37201"/>
    <cellStyle name="Normal 3 3 3 2 5 6" xfId="15627"/>
    <cellStyle name="Normal 3 3 3 2 5 6 2" xfId="44363"/>
    <cellStyle name="Normal 3 3 3 2 5 7" xfId="30039"/>
    <cellStyle name="Normal 3 3 3 2 6" xfId="1504"/>
    <cellStyle name="Normal 3 3 3 2 6 2" xfId="3313"/>
    <cellStyle name="Normal 3 3 3 2 6 2 2" xfId="6972"/>
    <cellStyle name="Normal 3 3 3 2 6 2 2 2" xfId="14232"/>
    <cellStyle name="Normal 3 3 3 2 6 2 2 2 2" xfId="28610"/>
    <cellStyle name="Normal 3 3 3 2 6 2 2 2 2 2" xfId="57344"/>
    <cellStyle name="Normal 3 3 3 2 6 2 2 2 3" xfId="43020"/>
    <cellStyle name="Normal 3 3 3 2 6 2 2 3" xfId="21447"/>
    <cellStyle name="Normal 3 3 3 2 6 2 2 3 2" xfId="50182"/>
    <cellStyle name="Normal 3 3 3 2 6 2 2 4" xfId="35858"/>
    <cellStyle name="Normal 3 3 3 2 6 2 3" xfId="10645"/>
    <cellStyle name="Normal 3 3 3 2 6 2 3 2" xfId="25028"/>
    <cellStyle name="Normal 3 3 3 2 6 2 3 2 2" xfId="53763"/>
    <cellStyle name="Normal 3 3 3 2 6 2 3 3" xfId="39439"/>
    <cellStyle name="Normal 3 3 3 2 6 2 4" xfId="17865"/>
    <cellStyle name="Normal 3 3 3 2 6 2 4 2" xfId="46601"/>
    <cellStyle name="Normal 3 3 3 2 6 2 5" xfId="32277"/>
    <cellStyle name="Normal 3 3 3 2 6 3" xfId="5181"/>
    <cellStyle name="Normal 3 3 3 2 6 3 2" xfId="12442"/>
    <cellStyle name="Normal 3 3 3 2 6 3 2 2" xfId="26820"/>
    <cellStyle name="Normal 3 3 3 2 6 3 2 2 2" xfId="55554"/>
    <cellStyle name="Normal 3 3 3 2 6 3 2 3" xfId="41230"/>
    <cellStyle name="Normal 3 3 3 2 6 3 3" xfId="19657"/>
    <cellStyle name="Normal 3 3 3 2 6 3 3 2" xfId="48392"/>
    <cellStyle name="Normal 3 3 3 2 6 3 4" xfId="34068"/>
    <cellStyle name="Normal 3 3 3 2 6 4" xfId="8855"/>
    <cellStyle name="Normal 3 3 3 2 6 4 2" xfId="23238"/>
    <cellStyle name="Normal 3 3 3 2 6 4 2 2" xfId="51973"/>
    <cellStyle name="Normal 3 3 3 2 6 4 3" xfId="37649"/>
    <cellStyle name="Normal 3 3 3 2 6 5" xfId="16075"/>
    <cellStyle name="Normal 3 3 3 2 6 5 2" xfId="44811"/>
    <cellStyle name="Normal 3 3 3 2 6 6" xfId="30487"/>
    <cellStyle name="Normal 3 3 3 2 7" xfId="2417"/>
    <cellStyle name="Normal 3 3 3 2 7 2" xfId="6077"/>
    <cellStyle name="Normal 3 3 3 2 7 2 2" xfId="13337"/>
    <cellStyle name="Normal 3 3 3 2 7 2 2 2" xfId="27715"/>
    <cellStyle name="Normal 3 3 3 2 7 2 2 2 2" xfId="56449"/>
    <cellStyle name="Normal 3 3 3 2 7 2 2 3" xfId="42125"/>
    <cellStyle name="Normal 3 3 3 2 7 2 3" xfId="20552"/>
    <cellStyle name="Normal 3 3 3 2 7 2 3 2" xfId="49287"/>
    <cellStyle name="Normal 3 3 3 2 7 2 4" xfId="34963"/>
    <cellStyle name="Normal 3 3 3 2 7 3" xfId="9750"/>
    <cellStyle name="Normal 3 3 3 2 7 3 2" xfId="24133"/>
    <cellStyle name="Normal 3 3 3 2 7 3 2 2" xfId="52868"/>
    <cellStyle name="Normal 3 3 3 2 7 3 3" xfId="38544"/>
    <cellStyle name="Normal 3 3 3 2 7 4" xfId="16970"/>
    <cellStyle name="Normal 3 3 3 2 7 4 2" xfId="45706"/>
    <cellStyle name="Normal 3 3 3 2 7 5" xfId="31382"/>
    <cellStyle name="Normal 3 3 3 2 8" xfId="4274"/>
    <cellStyle name="Normal 3 3 3 2 8 2" xfId="11546"/>
    <cellStyle name="Normal 3 3 3 2 8 2 2" xfId="25925"/>
    <cellStyle name="Normal 3 3 3 2 8 2 2 2" xfId="54659"/>
    <cellStyle name="Normal 3 3 3 2 8 2 3" xfId="40335"/>
    <cellStyle name="Normal 3 3 3 2 8 3" xfId="18762"/>
    <cellStyle name="Normal 3 3 3 2 8 3 2" xfId="47497"/>
    <cellStyle name="Normal 3 3 3 2 8 4" xfId="33173"/>
    <cellStyle name="Normal 3 3 3 2 9" xfId="7942"/>
    <cellStyle name="Normal 3 3 3 2 9 2" xfId="22343"/>
    <cellStyle name="Normal 3 3 3 2 9 2 2" xfId="51078"/>
    <cellStyle name="Normal 3 3 3 2 9 3" xfId="36754"/>
    <cellStyle name="Normal 3 3 3 3" xfId="430"/>
    <cellStyle name="Normal 3 3 3 3 10" xfId="29620"/>
    <cellStyle name="Normal 3 3 3 3 2" xfId="630"/>
    <cellStyle name="Normal 3 3 3 3 2 2" xfId="902"/>
    <cellStyle name="Normal 3 3 3 3 2 2 2" xfId="1349"/>
    <cellStyle name="Normal 3 3 3 3 2 2 2 2" xfId="2332"/>
    <cellStyle name="Normal 3 3 3 3 2 2 2 2 2" xfId="4124"/>
    <cellStyle name="Normal 3 3 3 3 2 2 2 2 2 2" xfId="7783"/>
    <cellStyle name="Normal 3 3 3 3 2 2 2 2 2 2 2" xfId="15043"/>
    <cellStyle name="Normal 3 3 3 3 2 2 2 2 2 2 2 2" xfId="29421"/>
    <cellStyle name="Normal 3 3 3 3 2 2 2 2 2 2 2 2 2" xfId="58155"/>
    <cellStyle name="Normal 3 3 3 3 2 2 2 2 2 2 2 3" xfId="43831"/>
    <cellStyle name="Normal 3 3 3 3 2 2 2 2 2 2 3" xfId="22258"/>
    <cellStyle name="Normal 3 3 3 3 2 2 2 2 2 2 3 2" xfId="50993"/>
    <cellStyle name="Normal 3 3 3 3 2 2 2 2 2 2 4" xfId="36669"/>
    <cellStyle name="Normal 3 3 3 3 2 2 2 2 2 3" xfId="11456"/>
    <cellStyle name="Normal 3 3 3 3 2 2 2 2 2 3 2" xfId="25839"/>
    <cellStyle name="Normal 3 3 3 3 2 2 2 2 2 3 2 2" xfId="54574"/>
    <cellStyle name="Normal 3 3 3 3 2 2 2 2 2 3 3" xfId="40250"/>
    <cellStyle name="Normal 3 3 3 3 2 2 2 2 2 4" xfId="18676"/>
    <cellStyle name="Normal 3 3 3 3 2 2 2 2 2 4 2" xfId="47412"/>
    <cellStyle name="Normal 3 3 3 3 2 2 2 2 2 5" xfId="33088"/>
    <cellStyle name="Normal 3 3 3 3 2 2 2 2 3" xfId="5993"/>
    <cellStyle name="Normal 3 3 3 3 2 2 2 2 3 2" xfId="13253"/>
    <cellStyle name="Normal 3 3 3 3 2 2 2 2 3 2 2" xfId="27631"/>
    <cellStyle name="Normal 3 3 3 3 2 2 2 2 3 2 2 2" xfId="56365"/>
    <cellStyle name="Normal 3 3 3 3 2 2 2 2 3 2 3" xfId="42041"/>
    <cellStyle name="Normal 3 3 3 3 2 2 2 2 3 3" xfId="20468"/>
    <cellStyle name="Normal 3 3 3 3 2 2 2 2 3 3 2" xfId="49203"/>
    <cellStyle name="Normal 3 3 3 3 2 2 2 2 3 4" xfId="34879"/>
    <cellStyle name="Normal 3 3 3 3 2 2 2 2 4" xfId="9666"/>
    <cellStyle name="Normal 3 3 3 3 2 2 2 2 4 2" xfId="24049"/>
    <cellStyle name="Normal 3 3 3 3 2 2 2 2 4 2 2" xfId="52784"/>
    <cellStyle name="Normal 3 3 3 3 2 2 2 2 4 3" xfId="38460"/>
    <cellStyle name="Normal 3 3 3 3 2 2 2 2 5" xfId="16886"/>
    <cellStyle name="Normal 3 3 3 3 2 2 2 2 5 2" xfId="45622"/>
    <cellStyle name="Normal 3 3 3 3 2 2 2 2 6" xfId="31298"/>
    <cellStyle name="Normal 3 3 3 3 2 2 2 3" xfId="3228"/>
    <cellStyle name="Normal 3 3 3 3 2 2 2 3 2" xfId="6888"/>
    <cellStyle name="Normal 3 3 3 3 2 2 2 3 2 2" xfId="14148"/>
    <cellStyle name="Normal 3 3 3 3 2 2 2 3 2 2 2" xfId="28526"/>
    <cellStyle name="Normal 3 3 3 3 2 2 2 3 2 2 2 2" xfId="57260"/>
    <cellStyle name="Normal 3 3 3 3 2 2 2 3 2 2 3" xfId="42936"/>
    <cellStyle name="Normal 3 3 3 3 2 2 2 3 2 3" xfId="21363"/>
    <cellStyle name="Normal 3 3 3 3 2 2 2 3 2 3 2" xfId="50098"/>
    <cellStyle name="Normal 3 3 3 3 2 2 2 3 2 4" xfId="35774"/>
    <cellStyle name="Normal 3 3 3 3 2 2 2 3 3" xfId="10561"/>
    <cellStyle name="Normal 3 3 3 3 2 2 2 3 3 2" xfId="24944"/>
    <cellStyle name="Normal 3 3 3 3 2 2 2 3 3 2 2" xfId="53679"/>
    <cellStyle name="Normal 3 3 3 3 2 2 2 3 3 3" xfId="39355"/>
    <cellStyle name="Normal 3 3 3 3 2 2 2 3 4" xfId="17781"/>
    <cellStyle name="Normal 3 3 3 3 2 2 2 3 4 2" xfId="46517"/>
    <cellStyle name="Normal 3 3 3 3 2 2 2 3 5" xfId="32193"/>
    <cellStyle name="Normal 3 3 3 3 2 2 2 4" xfId="5093"/>
    <cellStyle name="Normal 3 3 3 3 2 2 2 4 2" xfId="12358"/>
    <cellStyle name="Normal 3 3 3 3 2 2 2 4 2 2" xfId="26736"/>
    <cellStyle name="Normal 3 3 3 3 2 2 2 4 2 2 2" xfId="55470"/>
    <cellStyle name="Normal 3 3 3 3 2 2 2 4 2 3" xfId="41146"/>
    <cellStyle name="Normal 3 3 3 3 2 2 2 4 3" xfId="19573"/>
    <cellStyle name="Normal 3 3 3 3 2 2 2 4 3 2" xfId="48308"/>
    <cellStyle name="Normal 3 3 3 3 2 2 2 4 4" xfId="33984"/>
    <cellStyle name="Normal 3 3 3 3 2 2 2 5" xfId="8765"/>
    <cellStyle name="Normal 3 3 3 3 2 2 2 5 2" xfId="23154"/>
    <cellStyle name="Normal 3 3 3 3 2 2 2 5 2 2" xfId="51889"/>
    <cellStyle name="Normal 3 3 3 3 2 2 2 5 3" xfId="37565"/>
    <cellStyle name="Normal 3 3 3 3 2 2 2 6" xfId="15991"/>
    <cellStyle name="Normal 3 3 3 3 2 2 2 6 2" xfId="44727"/>
    <cellStyle name="Normal 3 3 3 3 2 2 2 7" xfId="30403"/>
    <cellStyle name="Normal 3 3 3 3 2 2 3" xfId="1885"/>
    <cellStyle name="Normal 3 3 3 3 2 2 3 2" xfId="3677"/>
    <cellStyle name="Normal 3 3 3 3 2 2 3 2 2" xfId="7336"/>
    <cellStyle name="Normal 3 3 3 3 2 2 3 2 2 2" xfId="14596"/>
    <cellStyle name="Normal 3 3 3 3 2 2 3 2 2 2 2" xfId="28974"/>
    <cellStyle name="Normal 3 3 3 3 2 2 3 2 2 2 2 2" xfId="57708"/>
    <cellStyle name="Normal 3 3 3 3 2 2 3 2 2 2 3" xfId="43384"/>
    <cellStyle name="Normal 3 3 3 3 2 2 3 2 2 3" xfId="21811"/>
    <cellStyle name="Normal 3 3 3 3 2 2 3 2 2 3 2" xfId="50546"/>
    <cellStyle name="Normal 3 3 3 3 2 2 3 2 2 4" xfId="36222"/>
    <cellStyle name="Normal 3 3 3 3 2 2 3 2 3" xfId="11009"/>
    <cellStyle name="Normal 3 3 3 3 2 2 3 2 3 2" xfId="25392"/>
    <cellStyle name="Normal 3 3 3 3 2 2 3 2 3 2 2" xfId="54127"/>
    <cellStyle name="Normal 3 3 3 3 2 2 3 2 3 3" xfId="39803"/>
    <cellStyle name="Normal 3 3 3 3 2 2 3 2 4" xfId="18229"/>
    <cellStyle name="Normal 3 3 3 3 2 2 3 2 4 2" xfId="46965"/>
    <cellStyle name="Normal 3 3 3 3 2 2 3 2 5" xfId="32641"/>
    <cellStyle name="Normal 3 3 3 3 2 2 3 3" xfId="5546"/>
    <cellStyle name="Normal 3 3 3 3 2 2 3 3 2" xfId="12806"/>
    <cellStyle name="Normal 3 3 3 3 2 2 3 3 2 2" xfId="27184"/>
    <cellStyle name="Normal 3 3 3 3 2 2 3 3 2 2 2" xfId="55918"/>
    <cellStyle name="Normal 3 3 3 3 2 2 3 3 2 3" xfId="41594"/>
    <cellStyle name="Normal 3 3 3 3 2 2 3 3 3" xfId="20021"/>
    <cellStyle name="Normal 3 3 3 3 2 2 3 3 3 2" xfId="48756"/>
    <cellStyle name="Normal 3 3 3 3 2 2 3 3 4" xfId="34432"/>
    <cellStyle name="Normal 3 3 3 3 2 2 3 4" xfId="9219"/>
    <cellStyle name="Normal 3 3 3 3 2 2 3 4 2" xfId="23602"/>
    <cellStyle name="Normal 3 3 3 3 2 2 3 4 2 2" xfId="52337"/>
    <cellStyle name="Normal 3 3 3 3 2 2 3 4 3" xfId="38013"/>
    <cellStyle name="Normal 3 3 3 3 2 2 3 5" xfId="16439"/>
    <cellStyle name="Normal 3 3 3 3 2 2 3 5 2" xfId="45175"/>
    <cellStyle name="Normal 3 3 3 3 2 2 3 6" xfId="30851"/>
    <cellStyle name="Normal 3 3 3 3 2 2 4" xfId="2781"/>
    <cellStyle name="Normal 3 3 3 3 2 2 4 2" xfId="6441"/>
    <cellStyle name="Normal 3 3 3 3 2 2 4 2 2" xfId="13701"/>
    <cellStyle name="Normal 3 3 3 3 2 2 4 2 2 2" xfId="28079"/>
    <cellStyle name="Normal 3 3 3 3 2 2 4 2 2 2 2" xfId="56813"/>
    <cellStyle name="Normal 3 3 3 3 2 2 4 2 2 3" xfId="42489"/>
    <cellStyle name="Normal 3 3 3 3 2 2 4 2 3" xfId="20916"/>
    <cellStyle name="Normal 3 3 3 3 2 2 4 2 3 2" xfId="49651"/>
    <cellStyle name="Normal 3 3 3 3 2 2 4 2 4" xfId="35327"/>
    <cellStyle name="Normal 3 3 3 3 2 2 4 3" xfId="10114"/>
    <cellStyle name="Normal 3 3 3 3 2 2 4 3 2" xfId="24497"/>
    <cellStyle name="Normal 3 3 3 3 2 2 4 3 2 2" xfId="53232"/>
    <cellStyle name="Normal 3 3 3 3 2 2 4 3 3" xfId="38908"/>
    <cellStyle name="Normal 3 3 3 3 2 2 4 4" xfId="17334"/>
    <cellStyle name="Normal 3 3 3 3 2 2 4 4 2" xfId="46070"/>
    <cellStyle name="Normal 3 3 3 3 2 2 4 5" xfId="31746"/>
    <cellStyle name="Normal 3 3 3 3 2 2 5" xfId="4646"/>
    <cellStyle name="Normal 3 3 3 3 2 2 5 2" xfId="11911"/>
    <cellStyle name="Normal 3 3 3 3 2 2 5 2 2" xfId="26289"/>
    <cellStyle name="Normal 3 3 3 3 2 2 5 2 2 2" xfId="55023"/>
    <cellStyle name="Normal 3 3 3 3 2 2 5 2 3" xfId="40699"/>
    <cellStyle name="Normal 3 3 3 3 2 2 5 3" xfId="19126"/>
    <cellStyle name="Normal 3 3 3 3 2 2 5 3 2" xfId="47861"/>
    <cellStyle name="Normal 3 3 3 3 2 2 5 4" xfId="33537"/>
    <cellStyle name="Normal 3 3 3 3 2 2 6" xfId="8318"/>
    <cellStyle name="Normal 3 3 3 3 2 2 6 2" xfId="22707"/>
    <cellStyle name="Normal 3 3 3 3 2 2 6 2 2" xfId="51442"/>
    <cellStyle name="Normal 3 3 3 3 2 2 6 3" xfId="37118"/>
    <cellStyle name="Normal 3 3 3 3 2 2 7" xfId="15544"/>
    <cellStyle name="Normal 3 3 3 3 2 2 7 2" xfId="44280"/>
    <cellStyle name="Normal 3 3 3 3 2 2 8" xfId="29956"/>
    <cellStyle name="Normal 3 3 3 3 2 3" xfId="1125"/>
    <cellStyle name="Normal 3 3 3 3 2 3 2" xfId="2108"/>
    <cellStyle name="Normal 3 3 3 3 2 3 2 2" xfId="3900"/>
    <cellStyle name="Normal 3 3 3 3 2 3 2 2 2" xfId="7559"/>
    <cellStyle name="Normal 3 3 3 3 2 3 2 2 2 2" xfId="14819"/>
    <cellStyle name="Normal 3 3 3 3 2 3 2 2 2 2 2" xfId="29197"/>
    <cellStyle name="Normal 3 3 3 3 2 3 2 2 2 2 2 2" xfId="57931"/>
    <cellStyle name="Normal 3 3 3 3 2 3 2 2 2 2 3" xfId="43607"/>
    <cellStyle name="Normal 3 3 3 3 2 3 2 2 2 3" xfId="22034"/>
    <cellStyle name="Normal 3 3 3 3 2 3 2 2 2 3 2" xfId="50769"/>
    <cellStyle name="Normal 3 3 3 3 2 3 2 2 2 4" xfId="36445"/>
    <cellStyle name="Normal 3 3 3 3 2 3 2 2 3" xfId="11232"/>
    <cellStyle name="Normal 3 3 3 3 2 3 2 2 3 2" xfId="25615"/>
    <cellStyle name="Normal 3 3 3 3 2 3 2 2 3 2 2" xfId="54350"/>
    <cellStyle name="Normal 3 3 3 3 2 3 2 2 3 3" xfId="40026"/>
    <cellStyle name="Normal 3 3 3 3 2 3 2 2 4" xfId="18452"/>
    <cellStyle name="Normal 3 3 3 3 2 3 2 2 4 2" xfId="47188"/>
    <cellStyle name="Normal 3 3 3 3 2 3 2 2 5" xfId="32864"/>
    <cellStyle name="Normal 3 3 3 3 2 3 2 3" xfId="5769"/>
    <cellStyle name="Normal 3 3 3 3 2 3 2 3 2" xfId="13029"/>
    <cellStyle name="Normal 3 3 3 3 2 3 2 3 2 2" xfId="27407"/>
    <cellStyle name="Normal 3 3 3 3 2 3 2 3 2 2 2" xfId="56141"/>
    <cellStyle name="Normal 3 3 3 3 2 3 2 3 2 3" xfId="41817"/>
    <cellStyle name="Normal 3 3 3 3 2 3 2 3 3" xfId="20244"/>
    <cellStyle name="Normal 3 3 3 3 2 3 2 3 3 2" xfId="48979"/>
    <cellStyle name="Normal 3 3 3 3 2 3 2 3 4" xfId="34655"/>
    <cellStyle name="Normal 3 3 3 3 2 3 2 4" xfId="9442"/>
    <cellStyle name="Normal 3 3 3 3 2 3 2 4 2" xfId="23825"/>
    <cellStyle name="Normal 3 3 3 3 2 3 2 4 2 2" xfId="52560"/>
    <cellStyle name="Normal 3 3 3 3 2 3 2 4 3" xfId="38236"/>
    <cellStyle name="Normal 3 3 3 3 2 3 2 5" xfId="16662"/>
    <cellStyle name="Normal 3 3 3 3 2 3 2 5 2" xfId="45398"/>
    <cellStyle name="Normal 3 3 3 3 2 3 2 6" xfId="31074"/>
    <cellStyle name="Normal 3 3 3 3 2 3 3" xfId="3004"/>
    <cellStyle name="Normal 3 3 3 3 2 3 3 2" xfId="6664"/>
    <cellStyle name="Normal 3 3 3 3 2 3 3 2 2" xfId="13924"/>
    <cellStyle name="Normal 3 3 3 3 2 3 3 2 2 2" xfId="28302"/>
    <cellStyle name="Normal 3 3 3 3 2 3 3 2 2 2 2" xfId="57036"/>
    <cellStyle name="Normal 3 3 3 3 2 3 3 2 2 3" xfId="42712"/>
    <cellStyle name="Normal 3 3 3 3 2 3 3 2 3" xfId="21139"/>
    <cellStyle name="Normal 3 3 3 3 2 3 3 2 3 2" xfId="49874"/>
    <cellStyle name="Normal 3 3 3 3 2 3 3 2 4" xfId="35550"/>
    <cellStyle name="Normal 3 3 3 3 2 3 3 3" xfId="10337"/>
    <cellStyle name="Normal 3 3 3 3 2 3 3 3 2" xfId="24720"/>
    <cellStyle name="Normal 3 3 3 3 2 3 3 3 2 2" xfId="53455"/>
    <cellStyle name="Normal 3 3 3 3 2 3 3 3 3" xfId="39131"/>
    <cellStyle name="Normal 3 3 3 3 2 3 3 4" xfId="17557"/>
    <cellStyle name="Normal 3 3 3 3 2 3 3 4 2" xfId="46293"/>
    <cellStyle name="Normal 3 3 3 3 2 3 3 5" xfId="31969"/>
    <cellStyle name="Normal 3 3 3 3 2 3 4" xfId="4869"/>
    <cellStyle name="Normal 3 3 3 3 2 3 4 2" xfId="12134"/>
    <cellStyle name="Normal 3 3 3 3 2 3 4 2 2" xfId="26512"/>
    <cellStyle name="Normal 3 3 3 3 2 3 4 2 2 2" xfId="55246"/>
    <cellStyle name="Normal 3 3 3 3 2 3 4 2 3" xfId="40922"/>
    <cellStyle name="Normal 3 3 3 3 2 3 4 3" xfId="19349"/>
    <cellStyle name="Normal 3 3 3 3 2 3 4 3 2" xfId="48084"/>
    <cellStyle name="Normal 3 3 3 3 2 3 4 4" xfId="33760"/>
    <cellStyle name="Normal 3 3 3 3 2 3 5" xfId="8541"/>
    <cellStyle name="Normal 3 3 3 3 2 3 5 2" xfId="22930"/>
    <cellStyle name="Normal 3 3 3 3 2 3 5 2 2" xfId="51665"/>
    <cellStyle name="Normal 3 3 3 3 2 3 5 3" xfId="37341"/>
    <cellStyle name="Normal 3 3 3 3 2 3 6" xfId="15767"/>
    <cellStyle name="Normal 3 3 3 3 2 3 6 2" xfId="44503"/>
    <cellStyle name="Normal 3 3 3 3 2 3 7" xfId="30179"/>
    <cellStyle name="Normal 3 3 3 3 2 4" xfId="1657"/>
    <cellStyle name="Normal 3 3 3 3 2 4 2" xfId="3453"/>
    <cellStyle name="Normal 3 3 3 3 2 4 2 2" xfId="7112"/>
    <cellStyle name="Normal 3 3 3 3 2 4 2 2 2" xfId="14372"/>
    <cellStyle name="Normal 3 3 3 3 2 4 2 2 2 2" xfId="28750"/>
    <cellStyle name="Normal 3 3 3 3 2 4 2 2 2 2 2" xfId="57484"/>
    <cellStyle name="Normal 3 3 3 3 2 4 2 2 2 3" xfId="43160"/>
    <cellStyle name="Normal 3 3 3 3 2 4 2 2 3" xfId="21587"/>
    <cellStyle name="Normal 3 3 3 3 2 4 2 2 3 2" xfId="50322"/>
    <cellStyle name="Normal 3 3 3 3 2 4 2 2 4" xfId="35998"/>
    <cellStyle name="Normal 3 3 3 3 2 4 2 3" xfId="10785"/>
    <cellStyle name="Normal 3 3 3 3 2 4 2 3 2" xfId="25168"/>
    <cellStyle name="Normal 3 3 3 3 2 4 2 3 2 2" xfId="53903"/>
    <cellStyle name="Normal 3 3 3 3 2 4 2 3 3" xfId="39579"/>
    <cellStyle name="Normal 3 3 3 3 2 4 2 4" xfId="18005"/>
    <cellStyle name="Normal 3 3 3 3 2 4 2 4 2" xfId="46741"/>
    <cellStyle name="Normal 3 3 3 3 2 4 2 5" xfId="32417"/>
    <cellStyle name="Normal 3 3 3 3 2 4 3" xfId="5322"/>
    <cellStyle name="Normal 3 3 3 3 2 4 3 2" xfId="12582"/>
    <cellStyle name="Normal 3 3 3 3 2 4 3 2 2" xfId="26960"/>
    <cellStyle name="Normal 3 3 3 3 2 4 3 2 2 2" xfId="55694"/>
    <cellStyle name="Normal 3 3 3 3 2 4 3 2 3" xfId="41370"/>
    <cellStyle name="Normal 3 3 3 3 2 4 3 3" xfId="19797"/>
    <cellStyle name="Normal 3 3 3 3 2 4 3 3 2" xfId="48532"/>
    <cellStyle name="Normal 3 3 3 3 2 4 3 4" xfId="34208"/>
    <cellStyle name="Normal 3 3 3 3 2 4 4" xfId="8995"/>
    <cellStyle name="Normal 3 3 3 3 2 4 4 2" xfId="23378"/>
    <cellStyle name="Normal 3 3 3 3 2 4 4 2 2" xfId="52113"/>
    <cellStyle name="Normal 3 3 3 3 2 4 4 3" xfId="37789"/>
    <cellStyle name="Normal 3 3 3 3 2 4 5" xfId="16215"/>
    <cellStyle name="Normal 3 3 3 3 2 4 5 2" xfId="44951"/>
    <cellStyle name="Normal 3 3 3 3 2 4 6" xfId="30627"/>
    <cellStyle name="Normal 3 3 3 3 2 5" xfId="2557"/>
    <cellStyle name="Normal 3 3 3 3 2 5 2" xfId="6217"/>
    <cellStyle name="Normal 3 3 3 3 2 5 2 2" xfId="13477"/>
    <cellStyle name="Normal 3 3 3 3 2 5 2 2 2" xfId="27855"/>
    <cellStyle name="Normal 3 3 3 3 2 5 2 2 2 2" xfId="56589"/>
    <cellStyle name="Normal 3 3 3 3 2 5 2 2 3" xfId="42265"/>
    <cellStyle name="Normal 3 3 3 3 2 5 2 3" xfId="20692"/>
    <cellStyle name="Normal 3 3 3 3 2 5 2 3 2" xfId="49427"/>
    <cellStyle name="Normal 3 3 3 3 2 5 2 4" xfId="35103"/>
    <cellStyle name="Normal 3 3 3 3 2 5 3" xfId="9890"/>
    <cellStyle name="Normal 3 3 3 3 2 5 3 2" xfId="24273"/>
    <cellStyle name="Normal 3 3 3 3 2 5 3 2 2" xfId="53008"/>
    <cellStyle name="Normal 3 3 3 3 2 5 3 3" xfId="38684"/>
    <cellStyle name="Normal 3 3 3 3 2 5 4" xfId="17110"/>
    <cellStyle name="Normal 3 3 3 3 2 5 4 2" xfId="45846"/>
    <cellStyle name="Normal 3 3 3 3 2 5 5" xfId="31522"/>
    <cellStyle name="Normal 3 3 3 3 2 6" xfId="4420"/>
    <cellStyle name="Normal 3 3 3 3 2 6 2" xfId="11687"/>
    <cellStyle name="Normal 3 3 3 3 2 6 2 2" xfId="26065"/>
    <cellStyle name="Normal 3 3 3 3 2 6 2 2 2" xfId="54799"/>
    <cellStyle name="Normal 3 3 3 3 2 6 2 3" xfId="40475"/>
    <cellStyle name="Normal 3 3 3 3 2 6 3" xfId="18902"/>
    <cellStyle name="Normal 3 3 3 3 2 6 3 2" xfId="47637"/>
    <cellStyle name="Normal 3 3 3 3 2 6 4" xfId="33313"/>
    <cellStyle name="Normal 3 3 3 3 2 7" xfId="8091"/>
    <cellStyle name="Normal 3 3 3 3 2 7 2" xfId="22483"/>
    <cellStyle name="Normal 3 3 3 3 2 7 2 2" xfId="51218"/>
    <cellStyle name="Normal 3 3 3 3 2 7 3" xfId="36894"/>
    <cellStyle name="Normal 3 3 3 3 2 8" xfId="15320"/>
    <cellStyle name="Normal 3 3 3 3 2 8 2" xfId="44056"/>
    <cellStyle name="Normal 3 3 3 3 2 9" xfId="29732"/>
    <cellStyle name="Normal 3 3 3 3 3" xfId="788"/>
    <cellStyle name="Normal 3 3 3 3 3 2" xfId="1237"/>
    <cellStyle name="Normal 3 3 3 3 3 2 2" xfId="2220"/>
    <cellStyle name="Normal 3 3 3 3 3 2 2 2" xfId="4012"/>
    <cellStyle name="Normal 3 3 3 3 3 2 2 2 2" xfId="7671"/>
    <cellStyle name="Normal 3 3 3 3 3 2 2 2 2 2" xfId="14931"/>
    <cellStyle name="Normal 3 3 3 3 3 2 2 2 2 2 2" xfId="29309"/>
    <cellStyle name="Normal 3 3 3 3 3 2 2 2 2 2 2 2" xfId="58043"/>
    <cellStyle name="Normal 3 3 3 3 3 2 2 2 2 2 3" xfId="43719"/>
    <cellStyle name="Normal 3 3 3 3 3 2 2 2 2 3" xfId="22146"/>
    <cellStyle name="Normal 3 3 3 3 3 2 2 2 2 3 2" xfId="50881"/>
    <cellStyle name="Normal 3 3 3 3 3 2 2 2 2 4" xfId="36557"/>
    <cellStyle name="Normal 3 3 3 3 3 2 2 2 3" xfId="11344"/>
    <cellStyle name="Normal 3 3 3 3 3 2 2 2 3 2" xfId="25727"/>
    <cellStyle name="Normal 3 3 3 3 3 2 2 2 3 2 2" xfId="54462"/>
    <cellStyle name="Normal 3 3 3 3 3 2 2 2 3 3" xfId="40138"/>
    <cellStyle name="Normal 3 3 3 3 3 2 2 2 4" xfId="18564"/>
    <cellStyle name="Normal 3 3 3 3 3 2 2 2 4 2" xfId="47300"/>
    <cellStyle name="Normal 3 3 3 3 3 2 2 2 5" xfId="32976"/>
    <cellStyle name="Normal 3 3 3 3 3 2 2 3" xfId="5881"/>
    <cellStyle name="Normal 3 3 3 3 3 2 2 3 2" xfId="13141"/>
    <cellStyle name="Normal 3 3 3 3 3 2 2 3 2 2" xfId="27519"/>
    <cellStyle name="Normal 3 3 3 3 3 2 2 3 2 2 2" xfId="56253"/>
    <cellStyle name="Normal 3 3 3 3 3 2 2 3 2 3" xfId="41929"/>
    <cellStyle name="Normal 3 3 3 3 3 2 2 3 3" xfId="20356"/>
    <cellStyle name="Normal 3 3 3 3 3 2 2 3 3 2" xfId="49091"/>
    <cellStyle name="Normal 3 3 3 3 3 2 2 3 4" xfId="34767"/>
    <cellStyle name="Normal 3 3 3 3 3 2 2 4" xfId="9554"/>
    <cellStyle name="Normal 3 3 3 3 3 2 2 4 2" xfId="23937"/>
    <cellStyle name="Normal 3 3 3 3 3 2 2 4 2 2" xfId="52672"/>
    <cellStyle name="Normal 3 3 3 3 3 2 2 4 3" xfId="38348"/>
    <cellStyle name="Normal 3 3 3 3 3 2 2 5" xfId="16774"/>
    <cellStyle name="Normal 3 3 3 3 3 2 2 5 2" xfId="45510"/>
    <cellStyle name="Normal 3 3 3 3 3 2 2 6" xfId="31186"/>
    <cellStyle name="Normal 3 3 3 3 3 2 3" xfId="3116"/>
    <cellStyle name="Normal 3 3 3 3 3 2 3 2" xfId="6776"/>
    <cellStyle name="Normal 3 3 3 3 3 2 3 2 2" xfId="14036"/>
    <cellStyle name="Normal 3 3 3 3 3 2 3 2 2 2" xfId="28414"/>
    <cellStyle name="Normal 3 3 3 3 3 2 3 2 2 2 2" xfId="57148"/>
    <cellStyle name="Normal 3 3 3 3 3 2 3 2 2 3" xfId="42824"/>
    <cellStyle name="Normal 3 3 3 3 3 2 3 2 3" xfId="21251"/>
    <cellStyle name="Normal 3 3 3 3 3 2 3 2 3 2" xfId="49986"/>
    <cellStyle name="Normal 3 3 3 3 3 2 3 2 4" xfId="35662"/>
    <cellStyle name="Normal 3 3 3 3 3 2 3 3" xfId="10449"/>
    <cellStyle name="Normal 3 3 3 3 3 2 3 3 2" xfId="24832"/>
    <cellStyle name="Normal 3 3 3 3 3 2 3 3 2 2" xfId="53567"/>
    <cellStyle name="Normal 3 3 3 3 3 2 3 3 3" xfId="39243"/>
    <cellStyle name="Normal 3 3 3 3 3 2 3 4" xfId="17669"/>
    <cellStyle name="Normal 3 3 3 3 3 2 3 4 2" xfId="46405"/>
    <cellStyle name="Normal 3 3 3 3 3 2 3 5" xfId="32081"/>
    <cellStyle name="Normal 3 3 3 3 3 2 4" xfId="4981"/>
    <cellStyle name="Normal 3 3 3 3 3 2 4 2" xfId="12246"/>
    <cellStyle name="Normal 3 3 3 3 3 2 4 2 2" xfId="26624"/>
    <cellStyle name="Normal 3 3 3 3 3 2 4 2 2 2" xfId="55358"/>
    <cellStyle name="Normal 3 3 3 3 3 2 4 2 3" xfId="41034"/>
    <cellStyle name="Normal 3 3 3 3 3 2 4 3" xfId="19461"/>
    <cellStyle name="Normal 3 3 3 3 3 2 4 3 2" xfId="48196"/>
    <cellStyle name="Normal 3 3 3 3 3 2 4 4" xfId="33872"/>
    <cellStyle name="Normal 3 3 3 3 3 2 5" xfId="8653"/>
    <cellStyle name="Normal 3 3 3 3 3 2 5 2" xfId="23042"/>
    <cellStyle name="Normal 3 3 3 3 3 2 5 2 2" xfId="51777"/>
    <cellStyle name="Normal 3 3 3 3 3 2 5 3" xfId="37453"/>
    <cellStyle name="Normal 3 3 3 3 3 2 6" xfId="15879"/>
    <cellStyle name="Normal 3 3 3 3 3 2 6 2" xfId="44615"/>
    <cellStyle name="Normal 3 3 3 3 3 2 7" xfId="30291"/>
    <cellStyle name="Normal 3 3 3 3 3 3" xfId="1773"/>
    <cellStyle name="Normal 3 3 3 3 3 3 2" xfId="3565"/>
    <cellStyle name="Normal 3 3 3 3 3 3 2 2" xfId="7224"/>
    <cellStyle name="Normal 3 3 3 3 3 3 2 2 2" xfId="14484"/>
    <cellStyle name="Normal 3 3 3 3 3 3 2 2 2 2" xfId="28862"/>
    <cellStyle name="Normal 3 3 3 3 3 3 2 2 2 2 2" xfId="57596"/>
    <cellStyle name="Normal 3 3 3 3 3 3 2 2 2 3" xfId="43272"/>
    <cellStyle name="Normal 3 3 3 3 3 3 2 2 3" xfId="21699"/>
    <cellStyle name="Normal 3 3 3 3 3 3 2 2 3 2" xfId="50434"/>
    <cellStyle name="Normal 3 3 3 3 3 3 2 2 4" xfId="36110"/>
    <cellStyle name="Normal 3 3 3 3 3 3 2 3" xfId="10897"/>
    <cellStyle name="Normal 3 3 3 3 3 3 2 3 2" xfId="25280"/>
    <cellStyle name="Normal 3 3 3 3 3 3 2 3 2 2" xfId="54015"/>
    <cellStyle name="Normal 3 3 3 3 3 3 2 3 3" xfId="39691"/>
    <cellStyle name="Normal 3 3 3 3 3 3 2 4" xfId="18117"/>
    <cellStyle name="Normal 3 3 3 3 3 3 2 4 2" xfId="46853"/>
    <cellStyle name="Normal 3 3 3 3 3 3 2 5" xfId="32529"/>
    <cellStyle name="Normal 3 3 3 3 3 3 3" xfId="5434"/>
    <cellStyle name="Normal 3 3 3 3 3 3 3 2" xfId="12694"/>
    <cellStyle name="Normal 3 3 3 3 3 3 3 2 2" xfId="27072"/>
    <cellStyle name="Normal 3 3 3 3 3 3 3 2 2 2" xfId="55806"/>
    <cellStyle name="Normal 3 3 3 3 3 3 3 2 3" xfId="41482"/>
    <cellStyle name="Normal 3 3 3 3 3 3 3 3" xfId="19909"/>
    <cellStyle name="Normal 3 3 3 3 3 3 3 3 2" xfId="48644"/>
    <cellStyle name="Normal 3 3 3 3 3 3 3 4" xfId="34320"/>
    <cellStyle name="Normal 3 3 3 3 3 3 4" xfId="9107"/>
    <cellStyle name="Normal 3 3 3 3 3 3 4 2" xfId="23490"/>
    <cellStyle name="Normal 3 3 3 3 3 3 4 2 2" xfId="52225"/>
    <cellStyle name="Normal 3 3 3 3 3 3 4 3" xfId="37901"/>
    <cellStyle name="Normal 3 3 3 3 3 3 5" xfId="16327"/>
    <cellStyle name="Normal 3 3 3 3 3 3 5 2" xfId="45063"/>
    <cellStyle name="Normal 3 3 3 3 3 3 6" xfId="30739"/>
    <cellStyle name="Normal 3 3 3 3 3 4" xfId="2669"/>
    <cellStyle name="Normal 3 3 3 3 3 4 2" xfId="6329"/>
    <cellStyle name="Normal 3 3 3 3 3 4 2 2" xfId="13589"/>
    <cellStyle name="Normal 3 3 3 3 3 4 2 2 2" xfId="27967"/>
    <cellStyle name="Normal 3 3 3 3 3 4 2 2 2 2" xfId="56701"/>
    <cellStyle name="Normal 3 3 3 3 3 4 2 2 3" xfId="42377"/>
    <cellStyle name="Normal 3 3 3 3 3 4 2 3" xfId="20804"/>
    <cellStyle name="Normal 3 3 3 3 3 4 2 3 2" xfId="49539"/>
    <cellStyle name="Normal 3 3 3 3 3 4 2 4" xfId="35215"/>
    <cellStyle name="Normal 3 3 3 3 3 4 3" xfId="10002"/>
    <cellStyle name="Normal 3 3 3 3 3 4 3 2" xfId="24385"/>
    <cellStyle name="Normal 3 3 3 3 3 4 3 2 2" xfId="53120"/>
    <cellStyle name="Normal 3 3 3 3 3 4 3 3" xfId="38796"/>
    <cellStyle name="Normal 3 3 3 3 3 4 4" xfId="17222"/>
    <cellStyle name="Normal 3 3 3 3 3 4 4 2" xfId="45958"/>
    <cellStyle name="Normal 3 3 3 3 3 4 5" xfId="31634"/>
    <cellStyle name="Normal 3 3 3 3 3 5" xfId="4533"/>
    <cellStyle name="Normal 3 3 3 3 3 5 2" xfId="11799"/>
    <cellStyle name="Normal 3 3 3 3 3 5 2 2" xfId="26177"/>
    <cellStyle name="Normal 3 3 3 3 3 5 2 2 2" xfId="54911"/>
    <cellStyle name="Normal 3 3 3 3 3 5 2 3" xfId="40587"/>
    <cellStyle name="Normal 3 3 3 3 3 5 3" xfId="19014"/>
    <cellStyle name="Normal 3 3 3 3 3 5 3 2" xfId="47749"/>
    <cellStyle name="Normal 3 3 3 3 3 5 4" xfId="33425"/>
    <cellStyle name="Normal 3 3 3 3 3 6" xfId="8206"/>
    <cellStyle name="Normal 3 3 3 3 3 6 2" xfId="22595"/>
    <cellStyle name="Normal 3 3 3 3 3 6 2 2" xfId="51330"/>
    <cellStyle name="Normal 3 3 3 3 3 6 3" xfId="37006"/>
    <cellStyle name="Normal 3 3 3 3 3 7" xfId="15432"/>
    <cellStyle name="Normal 3 3 3 3 3 7 2" xfId="44168"/>
    <cellStyle name="Normal 3 3 3 3 3 8" xfId="29844"/>
    <cellStyle name="Normal 3 3 3 3 4" xfId="1013"/>
    <cellStyle name="Normal 3 3 3 3 4 2" xfId="1996"/>
    <cellStyle name="Normal 3 3 3 3 4 2 2" xfId="3788"/>
    <cellStyle name="Normal 3 3 3 3 4 2 2 2" xfId="7447"/>
    <cellStyle name="Normal 3 3 3 3 4 2 2 2 2" xfId="14707"/>
    <cellStyle name="Normal 3 3 3 3 4 2 2 2 2 2" xfId="29085"/>
    <cellStyle name="Normal 3 3 3 3 4 2 2 2 2 2 2" xfId="57819"/>
    <cellStyle name="Normal 3 3 3 3 4 2 2 2 2 3" xfId="43495"/>
    <cellStyle name="Normal 3 3 3 3 4 2 2 2 3" xfId="21922"/>
    <cellStyle name="Normal 3 3 3 3 4 2 2 2 3 2" xfId="50657"/>
    <cellStyle name="Normal 3 3 3 3 4 2 2 2 4" xfId="36333"/>
    <cellStyle name="Normal 3 3 3 3 4 2 2 3" xfId="11120"/>
    <cellStyle name="Normal 3 3 3 3 4 2 2 3 2" xfId="25503"/>
    <cellStyle name="Normal 3 3 3 3 4 2 2 3 2 2" xfId="54238"/>
    <cellStyle name="Normal 3 3 3 3 4 2 2 3 3" xfId="39914"/>
    <cellStyle name="Normal 3 3 3 3 4 2 2 4" xfId="18340"/>
    <cellStyle name="Normal 3 3 3 3 4 2 2 4 2" xfId="47076"/>
    <cellStyle name="Normal 3 3 3 3 4 2 2 5" xfId="32752"/>
    <cellStyle name="Normal 3 3 3 3 4 2 3" xfId="5657"/>
    <cellStyle name="Normal 3 3 3 3 4 2 3 2" xfId="12917"/>
    <cellStyle name="Normal 3 3 3 3 4 2 3 2 2" xfId="27295"/>
    <cellStyle name="Normal 3 3 3 3 4 2 3 2 2 2" xfId="56029"/>
    <cellStyle name="Normal 3 3 3 3 4 2 3 2 3" xfId="41705"/>
    <cellStyle name="Normal 3 3 3 3 4 2 3 3" xfId="20132"/>
    <cellStyle name="Normal 3 3 3 3 4 2 3 3 2" xfId="48867"/>
    <cellStyle name="Normal 3 3 3 3 4 2 3 4" xfId="34543"/>
    <cellStyle name="Normal 3 3 3 3 4 2 4" xfId="9330"/>
    <cellStyle name="Normal 3 3 3 3 4 2 4 2" xfId="23713"/>
    <cellStyle name="Normal 3 3 3 3 4 2 4 2 2" xfId="52448"/>
    <cellStyle name="Normal 3 3 3 3 4 2 4 3" xfId="38124"/>
    <cellStyle name="Normal 3 3 3 3 4 2 5" xfId="16550"/>
    <cellStyle name="Normal 3 3 3 3 4 2 5 2" xfId="45286"/>
    <cellStyle name="Normal 3 3 3 3 4 2 6" xfId="30962"/>
    <cellStyle name="Normal 3 3 3 3 4 3" xfId="2892"/>
    <cellStyle name="Normal 3 3 3 3 4 3 2" xfId="6552"/>
    <cellStyle name="Normal 3 3 3 3 4 3 2 2" xfId="13812"/>
    <cellStyle name="Normal 3 3 3 3 4 3 2 2 2" xfId="28190"/>
    <cellStyle name="Normal 3 3 3 3 4 3 2 2 2 2" xfId="56924"/>
    <cellStyle name="Normal 3 3 3 3 4 3 2 2 3" xfId="42600"/>
    <cellStyle name="Normal 3 3 3 3 4 3 2 3" xfId="21027"/>
    <cellStyle name="Normal 3 3 3 3 4 3 2 3 2" xfId="49762"/>
    <cellStyle name="Normal 3 3 3 3 4 3 2 4" xfId="35438"/>
    <cellStyle name="Normal 3 3 3 3 4 3 3" xfId="10225"/>
    <cellStyle name="Normal 3 3 3 3 4 3 3 2" xfId="24608"/>
    <cellStyle name="Normal 3 3 3 3 4 3 3 2 2" xfId="53343"/>
    <cellStyle name="Normal 3 3 3 3 4 3 3 3" xfId="39019"/>
    <cellStyle name="Normal 3 3 3 3 4 3 4" xfId="17445"/>
    <cellStyle name="Normal 3 3 3 3 4 3 4 2" xfId="46181"/>
    <cellStyle name="Normal 3 3 3 3 4 3 5" xfId="31857"/>
    <cellStyle name="Normal 3 3 3 3 4 4" xfId="4757"/>
    <cellStyle name="Normal 3 3 3 3 4 4 2" xfId="12022"/>
    <cellStyle name="Normal 3 3 3 3 4 4 2 2" xfId="26400"/>
    <cellStyle name="Normal 3 3 3 3 4 4 2 2 2" xfId="55134"/>
    <cellStyle name="Normal 3 3 3 3 4 4 2 3" xfId="40810"/>
    <cellStyle name="Normal 3 3 3 3 4 4 3" xfId="19237"/>
    <cellStyle name="Normal 3 3 3 3 4 4 3 2" xfId="47972"/>
    <cellStyle name="Normal 3 3 3 3 4 4 4" xfId="33648"/>
    <cellStyle name="Normal 3 3 3 3 4 5" xfId="8429"/>
    <cellStyle name="Normal 3 3 3 3 4 5 2" xfId="22818"/>
    <cellStyle name="Normal 3 3 3 3 4 5 2 2" xfId="51553"/>
    <cellStyle name="Normal 3 3 3 3 4 5 3" xfId="37229"/>
    <cellStyle name="Normal 3 3 3 3 4 6" xfId="15655"/>
    <cellStyle name="Normal 3 3 3 3 4 6 2" xfId="44391"/>
    <cellStyle name="Normal 3 3 3 3 4 7" xfId="30067"/>
    <cellStyle name="Normal 3 3 3 3 5" xfId="1537"/>
    <cellStyle name="Normal 3 3 3 3 5 2" xfId="3341"/>
    <cellStyle name="Normal 3 3 3 3 5 2 2" xfId="7000"/>
    <cellStyle name="Normal 3 3 3 3 5 2 2 2" xfId="14260"/>
    <cellStyle name="Normal 3 3 3 3 5 2 2 2 2" xfId="28638"/>
    <cellStyle name="Normal 3 3 3 3 5 2 2 2 2 2" xfId="57372"/>
    <cellStyle name="Normal 3 3 3 3 5 2 2 2 3" xfId="43048"/>
    <cellStyle name="Normal 3 3 3 3 5 2 2 3" xfId="21475"/>
    <cellStyle name="Normal 3 3 3 3 5 2 2 3 2" xfId="50210"/>
    <cellStyle name="Normal 3 3 3 3 5 2 2 4" xfId="35886"/>
    <cellStyle name="Normal 3 3 3 3 5 2 3" xfId="10673"/>
    <cellStyle name="Normal 3 3 3 3 5 2 3 2" xfId="25056"/>
    <cellStyle name="Normal 3 3 3 3 5 2 3 2 2" xfId="53791"/>
    <cellStyle name="Normal 3 3 3 3 5 2 3 3" xfId="39467"/>
    <cellStyle name="Normal 3 3 3 3 5 2 4" xfId="17893"/>
    <cellStyle name="Normal 3 3 3 3 5 2 4 2" xfId="46629"/>
    <cellStyle name="Normal 3 3 3 3 5 2 5" xfId="32305"/>
    <cellStyle name="Normal 3 3 3 3 5 3" xfId="5210"/>
    <cellStyle name="Normal 3 3 3 3 5 3 2" xfId="12470"/>
    <cellStyle name="Normal 3 3 3 3 5 3 2 2" xfId="26848"/>
    <cellStyle name="Normal 3 3 3 3 5 3 2 2 2" xfId="55582"/>
    <cellStyle name="Normal 3 3 3 3 5 3 2 3" xfId="41258"/>
    <cellStyle name="Normal 3 3 3 3 5 3 3" xfId="19685"/>
    <cellStyle name="Normal 3 3 3 3 5 3 3 2" xfId="48420"/>
    <cellStyle name="Normal 3 3 3 3 5 3 4" xfId="34096"/>
    <cellStyle name="Normal 3 3 3 3 5 4" xfId="8883"/>
    <cellStyle name="Normal 3 3 3 3 5 4 2" xfId="23266"/>
    <cellStyle name="Normal 3 3 3 3 5 4 2 2" xfId="52001"/>
    <cellStyle name="Normal 3 3 3 3 5 4 3" xfId="37677"/>
    <cellStyle name="Normal 3 3 3 3 5 5" xfId="16103"/>
    <cellStyle name="Normal 3 3 3 3 5 5 2" xfId="44839"/>
    <cellStyle name="Normal 3 3 3 3 5 6" xfId="30515"/>
    <cellStyle name="Normal 3 3 3 3 6" xfId="2445"/>
    <cellStyle name="Normal 3 3 3 3 6 2" xfId="6105"/>
    <cellStyle name="Normal 3 3 3 3 6 2 2" xfId="13365"/>
    <cellStyle name="Normal 3 3 3 3 6 2 2 2" xfId="27743"/>
    <cellStyle name="Normal 3 3 3 3 6 2 2 2 2" xfId="56477"/>
    <cellStyle name="Normal 3 3 3 3 6 2 2 3" xfId="42153"/>
    <cellStyle name="Normal 3 3 3 3 6 2 3" xfId="20580"/>
    <cellStyle name="Normal 3 3 3 3 6 2 3 2" xfId="49315"/>
    <cellStyle name="Normal 3 3 3 3 6 2 4" xfId="34991"/>
    <cellStyle name="Normal 3 3 3 3 6 3" xfId="9778"/>
    <cellStyle name="Normal 3 3 3 3 6 3 2" xfId="24161"/>
    <cellStyle name="Normal 3 3 3 3 6 3 2 2" xfId="52896"/>
    <cellStyle name="Normal 3 3 3 3 6 3 3" xfId="38572"/>
    <cellStyle name="Normal 3 3 3 3 6 4" xfId="16998"/>
    <cellStyle name="Normal 3 3 3 3 6 4 2" xfId="45734"/>
    <cellStyle name="Normal 3 3 3 3 6 5" xfId="31410"/>
    <cellStyle name="Normal 3 3 3 3 7" xfId="4304"/>
    <cellStyle name="Normal 3 3 3 3 7 2" xfId="11574"/>
    <cellStyle name="Normal 3 3 3 3 7 2 2" xfId="25953"/>
    <cellStyle name="Normal 3 3 3 3 7 2 2 2" xfId="54687"/>
    <cellStyle name="Normal 3 3 3 3 7 2 3" xfId="40363"/>
    <cellStyle name="Normal 3 3 3 3 7 3" xfId="18790"/>
    <cellStyle name="Normal 3 3 3 3 7 3 2" xfId="47525"/>
    <cellStyle name="Normal 3 3 3 3 7 4" xfId="33201"/>
    <cellStyle name="Normal 3 3 3 3 8" xfId="7973"/>
    <cellStyle name="Normal 3 3 3 3 8 2" xfId="22371"/>
    <cellStyle name="Normal 3 3 3 3 8 2 2" xfId="51106"/>
    <cellStyle name="Normal 3 3 3 3 8 3" xfId="36782"/>
    <cellStyle name="Normal 3 3 3 3 9" xfId="15208"/>
    <cellStyle name="Normal 3 3 3 3 9 2" xfId="43944"/>
    <cellStyle name="Normal 3 3 3 4" xfId="561"/>
    <cellStyle name="Normal 3 3 3 4 2" xfId="846"/>
    <cellStyle name="Normal 3 3 3 4 2 2" xfId="1293"/>
    <cellStyle name="Normal 3 3 3 4 2 2 2" xfId="2276"/>
    <cellStyle name="Normal 3 3 3 4 2 2 2 2" xfId="4068"/>
    <cellStyle name="Normal 3 3 3 4 2 2 2 2 2" xfId="7727"/>
    <cellStyle name="Normal 3 3 3 4 2 2 2 2 2 2" xfId="14987"/>
    <cellStyle name="Normal 3 3 3 4 2 2 2 2 2 2 2" xfId="29365"/>
    <cellStyle name="Normal 3 3 3 4 2 2 2 2 2 2 2 2" xfId="58099"/>
    <cellStyle name="Normal 3 3 3 4 2 2 2 2 2 2 3" xfId="43775"/>
    <cellStyle name="Normal 3 3 3 4 2 2 2 2 2 3" xfId="22202"/>
    <cellStyle name="Normal 3 3 3 4 2 2 2 2 2 3 2" xfId="50937"/>
    <cellStyle name="Normal 3 3 3 4 2 2 2 2 2 4" xfId="36613"/>
    <cellStyle name="Normal 3 3 3 4 2 2 2 2 3" xfId="11400"/>
    <cellStyle name="Normal 3 3 3 4 2 2 2 2 3 2" xfId="25783"/>
    <cellStyle name="Normal 3 3 3 4 2 2 2 2 3 2 2" xfId="54518"/>
    <cellStyle name="Normal 3 3 3 4 2 2 2 2 3 3" xfId="40194"/>
    <cellStyle name="Normal 3 3 3 4 2 2 2 2 4" xfId="18620"/>
    <cellStyle name="Normal 3 3 3 4 2 2 2 2 4 2" xfId="47356"/>
    <cellStyle name="Normal 3 3 3 4 2 2 2 2 5" xfId="33032"/>
    <cellStyle name="Normal 3 3 3 4 2 2 2 3" xfId="5937"/>
    <cellStyle name="Normal 3 3 3 4 2 2 2 3 2" xfId="13197"/>
    <cellStyle name="Normal 3 3 3 4 2 2 2 3 2 2" xfId="27575"/>
    <cellStyle name="Normal 3 3 3 4 2 2 2 3 2 2 2" xfId="56309"/>
    <cellStyle name="Normal 3 3 3 4 2 2 2 3 2 3" xfId="41985"/>
    <cellStyle name="Normal 3 3 3 4 2 2 2 3 3" xfId="20412"/>
    <cellStyle name="Normal 3 3 3 4 2 2 2 3 3 2" xfId="49147"/>
    <cellStyle name="Normal 3 3 3 4 2 2 2 3 4" xfId="34823"/>
    <cellStyle name="Normal 3 3 3 4 2 2 2 4" xfId="9610"/>
    <cellStyle name="Normal 3 3 3 4 2 2 2 4 2" xfId="23993"/>
    <cellStyle name="Normal 3 3 3 4 2 2 2 4 2 2" xfId="52728"/>
    <cellStyle name="Normal 3 3 3 4 2 2 2 4 3" xfId="38404"/>
    <cellStyle name="Normal 3 3 3 4 2 2 2 5" xfId="16830"/>
    <cellStyle name="Normal 3 3 3 4 2 2 2 5 2" xfId="45566"/>
    <cellStyle name="Normal 3 3 3 4 2 2 2 6" xfId="31242"/>
    <cellStyle name="Normal 3 3 3 4 2 2 3" xfId="3172"/>
    <cellStyle name="Normal 3 3 3 4 2 2 3 2" xfId="6832"/>
    <cellStyle name="Normal 3 3 3 4 2 2 3 2 2" xfId="14092"/>
    <cellStyle name="Normal 3 3 3 4 2 2 3 2 2 2" xfId="28470"/>
    <cellStyle name="Normal 3 3 3 4 2 2 3 2 2 2 2" xfId="57204"/>
    <cellStyle name="Normal 3 3 3 4 2 2 3 2 2 3" xfId="42880"/>
    <cellStyle name="Normal 3 3 3 4 2 2 3 2 3" xfId="21307"/>
    <cellStyle name="Normal 3 3 3 4 2 2 3 2 3 2" xfId="50042"/>
    <cellStyle name="Normal 3 3 3 4 2 2 3 2 4" xfId="35718"/>
    <cellStyle name="Normal 3 3 3 4 2 2 3 3" xfId="10505"/>
    <cellStyle name="Normal 3 3 3 4 2 2 3 3 2" xfId="24888"/>
    <cellStyle name="Normal 3 3 3 4 2 2 3 3 2 2" xfId="53623"/>
    <cellStyle name="Normal 3 3 3 4 2 2 3 3 3" xfId="39299"/>
    <cellStyle name="Normal 3 3 3 4 2 2 3 4" xfId="17725"/>
    <cellStyle name="Normal 3 3 3 4 2 2 3 4 2" xfId="46461"/>
    <cellStyle name="Normal 3 3 3 4 2 2 3 5" xfId="32137"/>
    <cellStyle name="Normal 3 3 3 4 2 2 4" xfId="5037"/>
    <cellStyle name="Normal 3 3 3 4 2 2 4 2" xfId="12302"/>
    <cellStyle name="Normal 3 3 3 4 2 2 4 2 2" xfId="26680"/>
    <cellStyle name="Normal 3 3 3 4 2 2 4 2 2 2" xfId="55414"/>
    <cellStyle name="Normal 3 3 3 4 2 2 4 2 3" xfId="41090"/>
    <cellStyle name="Normal 3 3 3 4 2 2 4 3" xfId="19517"/>
    <cellStyle name="Normal 3 3 3 4 2 2 4 3 2" xfId="48252"/>
    <cellStyle name="Normal 3 3 3 4 2 2 4 4" xfId="33928"/>
    <cellStyle name="Normal 3 3 3 4 2 2 5" xfId="8709"/>
    <cellStyle name="Normal 3 3 3 4 2 2 5 2" xfId="23098"/>
    <cellStyle name="Normal 3 3 3 4 2 2 5 2 2" xfId="51833"/>
    <cellStyle name="Normal 3 3 3 4 2 2 5 3" xfId="37509"/>
    <cellStyle name="Normal 3 3 3 4 2 2 6" xfId="15935"/>
    <cellStyle name="Normal 3 3 3 4 2 2 6 2" xfId="44671"/>
    <cellStyle name="Normal 3 3 3 4 2 2 7" xfId="30347"/>
    <cellStyle name="Normal 3 3 3 4 2 3" xfId="1829"/>
    <cellStyle name="Normal 3 3 3 4 2 3 2" xfId="3621"/>
    <cellStyle name="Normal 3 3 3 4 2 3 2 2" xfId="7280"/>
    <cellStyle name="Normal 3 3 3 4 2 3 2 2 2" xfId="14540"/>
    <cellStyle name="Normal 3 3 3 4 2 3 2 2 2 2" xfId="28918"/>
    <cellStyle name="Normal 3 3 3 4 2 3 2 2 2 2 2" xfId="57652"/>
    <cellStyle name="Normal 3 3 3 4 2 3 2 2 2 3" xfId="43328"/>
    <cellStyle name="Normal 3 3 3 4 2 3 2 2 3" xfId="21755"/>
    <cellStyle name="Normal 3 3 3 4 2 3 2 2 3 2" xfId="50490"/>
    <cellStyle name="Normal 3 3 3 4 2 3 2 2 4" xfId="36166"/>
    <cellStyle name="Normal 3 3 3 4 2 3 2 3" xfId="10953"/>
    <cellStyle name="Normal 3 3 3 4 2 3 2 3 2" xfId="25336"/>
    <cellStyle name="Normal 3 3 3 4 2 3 2 3 2 2" xfId="54071"/>
    <cellStyle name="Normal 3 3 3 4 2 3 2 3 3" xfId="39747"/>
    <cellStyle name="Normal 3 3 3 4 2 3 2 4" xfId="18173"/>
    <cellStyle name="Normal 3 3 3 4 2 3 2 4 2" xfId="46909"/>
    <cellStyle name="Normal 3 3 3 4 2 3 2 5" xfId="32585"/>
    <cellStyle name="Normal 3 3 3 4 2 3 3" xfId="5490"/>
    <cellStyle name="Normal 3 3 3 4 2 3 3 2" xfId="12750"/>
    <cellStyle name="Normal 3 3 3 4 2 3 3 2 2" xfId="27128"/>
    <cellStyle name="Normal 3 3 3 4 2 3 3 2 2 2" xfId="55862"/>
    <cellStyle name="Normal 3 3 3 4 2 3 3 2 3" xfId="41538"/>
    <cellStyle name="Normal 3 3 3 4 2 3 3 3" xfId="19965"/>
    <cellStyle name="Normal 3 3 3 4 2 3 3 3 2" xfId="48700"/>
    <cellStyle name="Normal 3 3 3 4 2 3 3 4" xfId="34376"/>
    <cellStyle name="Normal 3 3 3 4 2 3 4" xfId="9163"/>
    <cellStyle name="Normal 3 3 3 4 2 3 4 2" xfId="23546"/>
    <cellStyle name="Normal 3 3 3 4 2 3 4 2 2" xfId="52281"/>
    <cellStyle name="Normal 3 3 3 4 2 3 4 3" xfId="37957"/>
    <cellStyle name="Normal 3 3 3 4 2 3 5" xfId="16383"/>
    <cellStyle name="Normal 3 3 3 4 2 3 5 2" xfId="45119"/>
    <cellStyle name="Normal 3 3 3 4 2 3 6" xfId="30795"/>
    <cellStyle name="Normal 3 3 3 4 2 4" xfId="2725"/>
    <cellStyle name="Normal 3 3 3 4 2 4 2" xfId="6385"/>
    <cellStyle name="Normal 3 3 3 4 2 4 2 2" xfId="13645"/>
    <cellStyle name="Normal 3 3 3 4 2 4 2 2 2" xfId="28023"/>
    <cellStyle name="Normal 3 3 3 4 2 4 2 2 2 2" xfId="56757"/>
    <cellStyle name="Normal 3 3 3 4 2 4 2 2 3" xfId="42433"/>
    <cellStyle name="Normal 3 3 3 4 2 4 2 3" xfId="20860"/>
    <cellStyle name="Normal 3 3 3 4 2 4 2 3 2" xfId="49595"/>
    <cellStyle name="Normal 3 3 3 4 2 4 2 4" xfId="35271"/>
    <cellStyle name="Normal 3 3 3 4 2 4 3" xfId="10058"/>
    <cellStyle name="Normal 3 3 3 4 2 4 3 2" xfId="24441"/>
    <cellStyle name="Normal 3 3 3 4 2 4 3 2 2" xfId="53176"/>
    <cellStyle name="Normal 3 3 3 4 2 4 3 3" xfId="38852"/>
    <cellStyle name="Normal 3 3 3 4 2 4 4" xfId="17278"/>
    <cellStyle name="Normal 3 3 3 4 2 4 4 2" xfId="46014"/>
    <cellStyle name="Normal 3 3 3 4 2 4 5" xfId="31690"/>
    <cellStyle name="Normal 3 3 3 4 2 5" xfId="4590"/>
    <cellStyle name="Normal 3 3 3 4 2 5 2" xfId="11855"/>
    <cellStyle name="Normal 3 3 3 4 2 5 2 2" xfId="26233"/>
    <cellStyle name="Normal 3 3 3 4 2 5 2 2 2" xfId="54967"/>
    <cellStyle name="Normal 3 3 3 4 2 5 2 3" xfId="40643"/>
    <cellStyle name="Normal 3 3 3 4 2 5 3" xfId="19070"/>
    <cellStyle name="Normal 3 3 3 4 2 5 3 2" xfId="47805"/>
    <cellStyle name="Normal 3 3 3 4 2 5 4" xfId="33481"/>
    <cellStyle name="Normal 3 3 3 4 2 6" xfId="8262"/>
    <cellStyle name="Normal 3 3 3 4 2 6 2" xfId="22651"/>
    <cellStyle name="Normal 3 3 3 4 2 6 2 2" xfId="51386"/>
    <cellStyle name="Normal 3 3 3 4 2 6 3" xfId="37062"/>
    <cellStyle name="Normal 3 3 3 4 2 7" xfId="15488"/>
    <cellStyle name="Normal 3 3 3 4 2 7 2" xfId="44224"/>
    <cellStyle name="Normal 3 3 3 4 2 8" xfId="29900"/>
    <cellStyle name="Normal 3 3 3 4 3" xfId="1069"/>
    <cellStyle name="Normal 3 3 3 4 3 2" xfId="2052"/>
    <cellStyle name="Normal 3 3 3 4 3 2 2" xfId="3844"/>
    <cellStyle name="Normal 3 3 3 4 3 2 2 2" xfId="7503"/>
    <cellStyle name="Normal 3 3 3 4 3 2 2 2 2" xfId="14763"/>
    <cellStyle name="Normal 3 3 3 4 3 2 2 2 2 2" xfId="29141"/>
    <cellStyle name="Normal 3 3 3 4 3 2 2 2 2 2 2" xfId="57875"/>
    <cellStyle name="Normal 3 3 3 4 3 2 2 2 2 3" xfId="43551"/>
    <cellStyle name="Normal 3 3 3 4 3 2 2 2 3" xfId="21978"/>
    <cellStyle name="Normal 3 3 3 4 3 2 2 2 3 2" xfId="50713"/>
    <cellStyle name="Normal 3 3 3 4 3 2 2 2 4" xfId="36389"/>
    <cellStyle name="Normal 3 3 3 4 3 2 2 3" xfId="11176"/>
    <cellStyle name="Normal 3 3 3 4 3 2 2 3 2" xfId="25559"/>
    <cellStyle name="Normal 3 3 3 4 3 2 2 3 2 2" xfId="54294"/>
    <cellStyle name="Normal 3 3 3 4 3 2 2 3 3" xfId="39970"/>
    <cellStyle name="Normal 3 3 3 4 3 2 2 4" xfId="18396"/>
    <cellStyle name="Normal 3 3 3 4 3 2 2 4 2" xfId="47132"/>
    <cellStyle name="Normal 3 3 3 4 3 2 2 5" xfId="32808"/>
    <cellStyle name="Normal 3 3 3 4 3 2 3" xfId="5713"/>
    <cellStyle name="Normal 3 3 3 4 3 2 3 2" xfId="12973"/>
    <cellStyle name="Normal 3 3 3 4 3 2 3 2 2" xfId="27351"/>
    <cellStyle name="Normal 3 3 3 4 3 2 3 2 2 2" xfId="56085"/>
    <cellStyle name="Normal 3 3 3 4 3 2 3 2 3" xfId="41761"/>
    <cellStyle name="Normal 3 3 3 4 3 2 3 3" xfId="20188"/>
    <cellStyle name="Normal 3 3 3 4 3 2 3 3 2" xfId="48923"/>
    <cellStyle name="Normal 3 3 3 4 3 2 3 4" xfId="34599"/>
    <cellStyle name="Normal 3 3 3 4 3 2 4" xfId="9386"/>
    <cellStyle name="Normal 3 3 3 4 3 2 4 2" xfId="23769"/>
    <cellStyle name="Normal 3 3 3 4 3 2 4 2 2" xfId="52504"/>
    <cellStyle name="Normal 3 3 3 4 3 2 4 3" xfId="38180"/>
    <cellStyle name="Normal 3 3 3 4 3 2 5" xfId="16606"/>
    <cellStyle name="Normal 3 3 3 4 3 2 5 2" xfId="45342"/>
    <cellStyle name="Normal 3 3 3 4 3 2 6" xfId="31018"/>
    <cellStyle name="Normal 3 3 3 4 3 3" xfId="2948"/>
    <cellStyle name="Normal 3 3 3 4 3 3 2" xfId="6608"/>
    <cellStyle name="Normal 3 3 3 4 3 3 2 2" xfId="13868"/>
    <cellStyle name="Normal 3 3 3 4 3 3 2 2 2" xfId="28246"/>
    <cellStyle name="Normal 3 3 3 4 3 3 2 2 2 2" xfId="56980"/>
    <cellStyle name="Normal 3 3 3 4 3 3 2 2 3" xfId="42656"/>
    <cellStyle name="Normal 3 3 3 4 3 3 2 3" xfId="21083"/>
    <cellStyle name="Normal 3 3 3 4 3 3 2 3 2" xfId="49818"/>
    <cellStyle name="Normal 3 3 3 4 3 3 2 4" xfId="35494"/>
    <cellStyle name="Normal 3 3 3 4 3 3 3" xfId="10281"/>
    <cellStyle name="Normal 3 3 3 4 3 3 3 2" xfId="24664"/>
    <cellStyle name="Normal 3 3 3 4 3 3 3 2 2" xfId="53399"/>
    <cellStyle name="Normal 3 3 3 4 3 3 3 3" xfId="39075"/>
    <cellStyle name="Normal 3 3 3 4 3 3 4" xfId="17501"/>
    <cellStyle name="Normal 3 3 3 4 3 3 4 2" xfId="46237"/>
    <cellStyle name="Normal 3 3 3 4 3 3 5" xfId="31913"/>
    <cellStyle name="Normal 3 3 3 4 3 4" xfId="4813"/>
    <cellStyle name="Normal 3 3 3 4 3 4 2" xfId="12078"/>
    <cellStyle name="Normal 3 3 3 4 3 4 2 2" xfId="26456"/>
    <cellStyle name="Normal 3 3 3 4 3 4 2 2 2" xfId="55190"/>
    <cellStyle name="Normal 3 3 3 4 3 4 2 3" xfId="40866"/>
    <cellStyle name="Normal 3 3 3 4 3 4 3" xfId="19293"/>
    <cellStyle name="Normal 3 3 3 4 3 4 3 2" xfId="48028"/>
    <cellStyle name="Normal 3 3 3 4 3 4 4" xfId="33704"/>
    <cellStyle name="Normal 3 3 3 4 3 5" xfId="8485"/>
    <cellStyle name="Normal 3 3 3 4 3 5 2" xfId="22874"/>
    <cellStyle name="Normal 3 3 3 4 3 5 2 2" xfId="51609"/>
    <cellStyle name="Normal 3 3 3 4 3 5 3" xfId="37285"/>
    <cellStyle name="Normal 3 3 3 4 3 6" xfId="15711"/>
    <cellStyle name="Normal 3 3 3 4 3 6 2" xfId="44447"/>
    <cellStyle name="Normal 3 3 3 4 3 7" xfId="30123"/>
    <cellStyle name="Normal 3 3 3 4 4" xfId="1600"/>
    <cellStyle name="Normal 3 3 3 4 4 2" xfId="3397"/>
    <cellStyle name="Normal 3 3 3 4 4 2 2" xfId="7056"/>
    <cellStyle name="Normal 3 3 3 4 4 2 2 2" xfId="14316"/>
    <cellStyle name="Normal 3 3 3 4 4 2 2 2 2" xfId="28694"/>
    <cellStyle name="Normal 3 3 3 4 4 2 2 2 2 2" xfId="57428"/>
    <cellStyle name="Normal 3 3 3 4 4 2 2 2 3" xfId="43104"/>
    <cellStyle name="Normal 3 3 3 4 4 2 2 3" xfId="21531"/>
    <cellStyle name="Normal 3 3 3 4 4 2 2 3 2" xfId="50266"/>
    <cellStyle name="Normal 3 3 3 4 4 2 2 4" xfId="35942"/>
    <cellStyle name="Normal 3 3 3 4 4 2 3" xfId="10729"/>
    <cellStyle name="Normal 3 3 3 4 4 2 3 2" xfId="25112"/>
    <cellStyle name="Normal 3 3 3 4 4 2 3 2 2" xfId="53847"/>
    <cellStyle name="Normal 3 3 3 4 4 2 3 3" xfId="39523"/>
    <cellStyle name="Normal 3 3 3 4 4 2 4" xfId="17949"/>
    <cellStyle name="Normal 3 3 3 4 4 2 4 2" xfId="46685"/>
    <cellStyle name="Normal 3 3 3 4 4 2 5" xfId="32361"/>
    <cellStyle name="Normal 3 3 3 4 4 3" xfId="5266"/>
    <cellStyle name="Normal 3 3 3 4 4 3 2" xfId="12526"/>
    <cellStyle name="Normal 3 3 3 4 4 3 2 2" xfId="26904"/>
    <cellStyle name="Normal 3 3 3 4 4 3 2 2 2" xfId="55638"/>
    <cellStyle name="Normal 3 3 3 4 4 3 2 3" xfId="41314"/>
    <cellStyle name="Normal 3 3 3 4 4 3 3" xfId="19741"/>
    <cellStyle name="Normal 3 3 3 4 4 3 3 2" xfId="48476"/>
    <cellStyle name="Normal 3 3 3 4 4 3 4" xfId="34152"/>
    <cellStyle name="Normal 3 3 3 4 4 4" xfId="8939"/>
    <cellStyle name="Normal 3 3 3 4 4 4 2" xfId="23322"/>
    <cellStyle name="Normal 3 3 3 4 4 4 2 2" xfId="52057"/>
    <cellStyle name="Normal 3 3 3 4 4 4 3" xfId="37733"/>
    <cellStyle name="Normal 3 3 3 4 4 5" xfId="16159"/>
    <cellStyle name="Normal 3 3 3 4 4 5 2" xfId="44895"/>
    <cellStyle name="Normal 3 3 3 4 4 6" xfId="30571"/>
    <cellStyle name="Normal 3 3 3 4 5" xfId="2501"/>
    <cellStyle name="Normal 3 3 3 4 5 2" xfId="6161"/>
    <cellStyle name="Normal 3 3 3 4 5 2 2" xfId="13421"/>
    <cellStyle name="Normal 3 3 3 4 5 2 2 2" xfId="27799"/>
    <cellStyle name="Normal 3 3 3 4 5 2 2 2 2" xfId="56533"/>
    <cellStyle name="Normal 3 3 3 4 5 2 2 3" xfId="42209"/>
    <cellStyle name="Normal 3 3 3 4 5 2 3" xfId="20636"/>
    <cellStyle name="Normal 3 3 3 4 5 2 3 2" xfId="49371"/>
    <cellStyle name="Normal 3 3 3 4 5 2 4" xfId="35047"/>
    <cellStyle name="Normal 3 3 3 4 5 3" xfId="9834"/>
    <cellStyle name="Normal 3 3 3 4 5 3 2" xfId="24217"/>
    <cellStyle name="Normal 3 3 3 4 5 3 2 2" xfId="52952"/>
    <cellStyle name="Normal 3 3 3 4 5 3 3" xfId="38628"/>
    <cellStyle name="Normal 3 3 3 4 5 4" xfId="17054"/>
    <cellStyle name="Normal 3 3 3 4 5 4 2" xfId="45790"/>
    <cellStyle name="Normal 3 3 3 4 5 5" xfId="31466"/>
    <cellStyle name="Normal 3 3 3 4 6" xfId="4364"/>
    <cellStyle name="Normal 3 3 3 4 6 2" xfId="11631"/>
    <cellStyle name="Normal 3 3 3 4 6 2 2" xfId="26009"/>
    <cellStyle name="Normal 3 3 3 4 6 2 2 2" xfId="54743"/>
    <cellStyle name="Normal 3 3 3 4 6 2 3" xfId="40419"/>
    <cellStyle name="Normal 3 3 3 4 6 3" xfId="18846"/>
    <cellStyle name="Normal 3 3 3 4 6 3 2" xfId="47581"/>
    <cellStyle name="Normal 3 3 3 4 6 4" xfId="33257"/>
    <cellStyle name="Normal 3 3 3 4 7" xfId="8034"/>
    <cellStyle name="Normal 3 3 3 4 7 2" xfId="22427"/>
    <cellStyle name="Normal 3 3 3 4 7 2 2" xfId="51162"/>
    <cellStyle name="Normal 3 3 3 4 7 3" xfId="36838"/>
    <cellStyle name="Normal 3 3 3 4 8" xfId="15264"/>
    <cellStyle name="Normal 3 3 3 4 8 2" xfId="44000"/>
    <cellStyle name="Normal 3 3 3 4 9" xfId="29676"/>
    <cellStyle name="Normal 3 3 3 5" xfId="730"/>
    <cellStyle name="Normal 3 3 3 5 2" xfId="1181"/>
    <cellStyle name="Normal 3 3 3 5 2 2" xfId="2164"/>
    <cellStyle name="Normal 3 3 3 5 2 2 2" xfId="3956"/>
    <cellStyle name="Normal 3 3 3 5 2 2 2 2" xfId="7615"/>
    <cellStyle name="Normal 3 3 3 5 2 2 2 2 2" xfId="14875"/>
    <cellStyle name="Normal 3 3 3 5 2 2 2 2 2 2" xfId="29253"/>
    <cellStyle name="Normal 3 3 3 5 2 2 2 2 2 2 2" xfId="57987"/>
    <cellStyle name="Normal 3 3 3 5 2 2 2 2 2 3" xfId="43663"/>
    <cellStyle name="Normal 3 3 3 5 2 2 2 2 3" xfId="22090"/>
    <cellStyle name="Normal 3 3 3 5 2 2 2 2 3 2" xfId="50825"/>
    <cellStyle name="Normal 3 3 3 5 2 2 2 2 4" xfId="36501"/>
    <cellStyle name="Normal 3 3 3 5 2 2 2 3" xfId="11288"/>
    <cellStyle name="Normal 3 3 3 5 2 2 2 3 2" xfId="25671"/>
    <cellStyle name="Normal 3 3 3 5 2 2 2 3 2 2" xfId="54406"/>
    <cellStyle name="Normal 3 3 3 5 2 2 2 3 3" xfId="40082"/>
    <cellStyle name="Normal 3 3 3 5 2 2 2 4" xfId="18508"/>
    <cellStyle name="Normal 3 3 3 5 2 2 2 4 2" xfId="47244"/>
    <cellStyle name="Normal 3 3 3 5 2 2 2 5" xfId="32920"/>
    <cellStyle name="Normal 3 3 3 5 2 2 3" xfId="5825"/>
    <cellStyle name="Normal 3 3 3 5 2 2 3 2" xfId="13085"/>
    <cellStyle name="Normal 3 3 3 5 2 2 3 2 2" xfId="27463"/>
    <cellStyle name="Normal 3 3 3 5 2 2 3 2 2 2" xfId="56197"/>
    <cellStyle name="Normal 3 3 3 5 2 2 3 2 3" xfId="41873"/>
    <cellStyle name="Normal 3 3 3 5 2 2 3 3" xfId="20300"/>
    <cellStyle name="Normal 3 3 3 5 2 2 3 3 2" xfId="49035"/>
    <cellStyle name="Normal 3 3 3 5 2 2 3 4" xfId="34711"/>
    <cellStyle name="Normal 3 3 3 5 2 2 4" xfId="9498"/>
    <cellStyle name="Normal 3 3 3 5 2 2 4 2" xfId="23881"/>
    <cellStyle name="Normal 3 3 3 5 2 2 4 2 2" xfId="52616"/>
    <cellStyle name="Normal 3 3 3 5 2 2 4 3" xfId="38292"/>
    <cellStyle name="Normal 3 3 3 5 2 2 5" xfId="16718"/>
    <cellStyle name="Normal 3 3 3 5 2 2 5 2" xfId="45454"/>
    <cellStyle name="Normal 3 3 3 5 2 2 6" xfId="31130"/>
    <cellStyle name="Normal 3 3 3 5 2 3" xfId="3060"/>
    <cellStyle name="Normal 3 3 3 5 2 3 2" xfId="6720"/>
    <cellStyle name="Normal 3 3 3 5 2 3 2 2" xfId="13980"/>
    <cellStyle name="Normal 3 3 3 5 2 3 2 2 2" xfId="28358"/>
    <cellStyle name="Normal 3 3 3 5 2 3 2 2 2 2" xfId="57092"/>
    <cellStyle name="Normal 3 3 3 5 2 3 2 2 3" xfId="42768"/>
    <cellStyle name="Normal 3 3 3 5 2 3 2 3" xfId="21195"/>
    <cellStyle name="Normal 3 3 3 5 2 3 2 3 2" xfId="49930"/>
    <cellStyle name="Normal 3 3 3 5 2 3 2 4" xfId="35606"/>
    <cellStyle name="Normal 3 3 3 5 2 3 3" xfId="10393"/>
    <cellStyle name="Normal 3 3 3 5 2 3 3 2" xfId="24776"/>
    <cellStyle name="Normal 3 3 3 5 2 3 3 2 2" xfId="53511"/>
    <cellStyle name="Normal 3 3 3 5 2 3 3 3" xfId="39187"/>
    <cellStyle name="Normal 3 3 3 5 2 3 4" xfId="17613"/>
    <cellStyle name="Normal 3 3 3 5 2 3 4 2" xfId="46349"/>
    <cellStyle name="Normal 3 3 3 5 2 3 5" xfId="32025"/>
    <cellStyle name="Normal 3 3 3 5 2 4" xfId="4925"/>
    <cellStyle name="Normal 3 3 3 5 2 4 2" xfId="12190"/>
    <cellStyle name="Normal 3 3 3 5 2 4 2 2" xfId="26568"/>
    <cellStyle name="Normal 3 3 3 5 2 4 2 2 2" xfId="55302"/>
    <cellStyle name="Normal 3 3 3 5 2 4 2 3" xfId="40978"/>
    <cellStyle name="Normal 3 3 3 5 2 4 3" xfId="19405"/>
    <cellStyle name="Normal 3 3 3 5 2 4 3 2" xfId="48140"/>
    <cellStyle name="Normal 3 3 3 5 2 4 4" xfId="33816"/>
    <cellStyle name="Normal 3 3 3 5 2 5" xfId="8597"/>
    <cellStyle name="Normal 3 3 3 5 2 5 2" xfId="22986"/>
    <cellStyle name="Normal 3 3 3 5 2 5 2 2" xfId="51721"/>
    <cellStyle name="Normal 3 3 3 5 2 5 3" xfId="37397"/>
    <cellStyle name="Normal 3 3 3 5 2 6" xfId="15823"/>
    <cellStyle name="Normal 3 3 3 5 2 6 2" xfId="44559"/>
    <cellStyle name="Normal 3 3 3 5 2 7" xfId="30235"/>
    <cellStyle name="Normal 3 3 3 5 3" xfId="1717"/>
    <cellStyle name="Normal 3 3 3 5 3 2" xfId="3509"/>
    <cellStyle name="Normal 3 3 3 5 3 2 2" xfId="7168"/>
    <cellStyle name="Normal 3 3 3 5 3 2 2 2" xfId="14428"/>
    <cellStyle name="Normal 3 3 3 5 3 2 2 2 2" xfId="28806"/>
    <cellStyle name="Normal 3 3 3 5 3 2 2 2 2 2" xfId="57540"/>
    <cellStyle name="Normal 3 3 3 5 3 2 2 2 3" xfId="43216"/>
    <cellStyle name="Normal 3 3 3 5 3 2 2 3" xfId="21643"/>
    <cellStyle name="Normal 3 3 3 5 3 2 2 3 2" xfId="50378"/>
    <cellStyle name="Normal 3 3 3 5 3 2 2 4" xfId="36054"/>
    <cellStyle name="Normal 3 3 3 5 3 2 3" xfId="10841"/>
    <cellStyle name="Normal 3 3 3 5 3 2 3 2" xfId="25224"/>
    <cellStyle name="Normal 3 3 3 5 3 2 3 2 2" xfId="53959"/>
    <cellStyle name="Normal 3 3 3 5 3 2 3 3" xfId="39635"/>
    <cellStyle name="Normal 3 3 3 5 3 2 4" xfId="18061"/>
    <cellStyle name="Normal 3 3 3 5 3 2 4 2" xfId="46797"/>
    <cellStyle name="Normal 3 3 3 5 3 2 5" xfId="32473"/>
    <cellStyle name="Normal 3 3 3 5 3 3" xfId="5378"/>
    <cellStyle name="Normal 3 3 3 5 3 3 2" xfId="12638"/>
    <cellStyle name="Normal 3 3 3 5 3 3 2 2" xfId="27016"/>
    <cellStyle name="Normal 3 3 3 5 3 3 2 2 2" xfId="55750"/>
    <cellStyle name="Normal 3 3 3 5 3 3 2 3" xfId="41426"/>
    <cellStyle name="Normal 3 3 3 5 3 3 3" xfId="19853"/>
    <cellStyle name="Normal 3 3 3 5 3 3 3 2" xfId="48588"/>
    <cellStyle name="Normal 3 3 3 5 3 3 4" xfId="34264"/>
    <cellStyle name="Normal 3 3 3 5 3 4" xfId="9051"/>
    <cellStyle name="Normal 3 3 3 5 3 4 2" xfId="23434"/>
    <cellStyle name="Normal 3 3 3 5 3 4 2 2" xfId="52169"/>
    <cellStyle name="Normal 3 3 3 5 3 4 3" xfId="37845"/>
    <cellStyle name="Normal 3 3 3 5 3 5" xfId="16271"/>
    <cellStyle name="Normal 3 3 3 5 3 5 2" xfId="45007"/>
    <cellStyle name="Normal 3 3 3 5 3 6" xfId="30683"/>
    <cellStyle name="Normal 3 3 3 5 4" xfId="2613"/>
    <cellStyle name="Normal 3 3 3 5 4 2" xfId="6273"/>
    <cellStyle name="Normal 3 3 3 5 4 2 2" xfId="13533"/>
    <cellStyle name="Normal 3 3 3 5 4 2 2 2" xfId="27911"/>
    <cellStyle name="Normal 3 3 3 5 4 2 2 2 2" xfId="56645"/>
    <cellStyle name="Normal 3 3 3 5 4 2 2 3" xfId="42321"/>
    <cellStyle name="Normal 3 3 3 5 4 2 3" xfId="20748"/>
    <cellStyle name="Normal 3 3 3 5 4 2 3 2" xfId="49483"/>
    <cellStyle name="Normal 3 3 3 5 4 2 4" xfId="35159"/>
    <cellStyle name="Normal 3 3 3 5 4 3" xfId="9946"/>
    <cellStyle name="Normal 3 3 3 5 4 3 2" xfId="24329"/>
    <cellStyle name="Normal 3 3 3 5 4 3 2 2" xfId="53064"/>
    <cellStyle name="Normal 3 3 3 5 4 3 3" xfId="38740"/>
    <cellStyle name="Normal 3 3 3 5 4 4" xfId="17166"/>
    <cellStyle name="Normal 3 3 3 5 4 4 2" xfId="45902"/>
    <cellStyle name="Normal 3 3 3 5 4 5" xfId="31578"/>
    <cellStyle name="Normal 3 3 3 5 5" xfId="4477"/>
    <cellStyle name="Normal 3 3 3 5 5 2" xfId="11743"/>
    <cellStyle name="Normal 3 3 3 5 5 2 2" xfId="26121"/>
    <cellStyle name="Normal 3 3 3 5 5 2 2 2" xfId="54855"/>
    <cellStyle name="Normal 3 3 3 5 5 2 3" xfId="40531"/>
    <cellStyle name="Normal 3 3 3 5 5 3" xfId="18958"/>
    <cellStyle name="Normal 3 3 3 5 5 3 2" xfId="47693"/>
    <cellStyle name="Normal 3 3 3 5 5 4" xfId="33369"/>
    <cellStyle name="Normal 3 3 3 5 6" xfId="8150"/>
    <cellStyle name="Normal 3 3 3 5 6 2" xfId="22539"/>
    <cellStyle name="Normal 3 3 3 5 6 2 2" xfId="51274"/>
    <cellStyle name="Normal 3 3 3 5 6 3" xfId="36950"/>
    <cellStyle name="Normal 3 3 3 5 7" xfId="15376"/>
    <cellStyle name="Normal 3 3 3 5 7 2" xfId="44112"/>
    <cellStyle name="Normal 3 3 3 5 8" xfId="29788"/>
    <cellStyle name="Normal 3 3 3 6" xfId="957"/>
    <cellStyle name="Normal 3 3 3 6 2" xfId="1940"/>
    <cellStyle name="Normal 3 3 3 6 2 2" xfId="3732"/>
    <cellStyle name="Normal 3 3 3 6 2 2 2" xfId="7391"/>
    <cellStyle name="Normal 3 3 3 6 2 2 2 2" xfId="14651"/>
    <cellStyle name="Normal 3 3 3 6 2 2 2 2 2" xfId="29029"/>
    <cellStyle name="Normal 3 3 3 6 2 2 2 2 2 2" xfId="57763"/>
    <cellStyle name="Normal 3 3 3 6 2 2 2 2 3" xfId="43439"/>
    <cellStyle name="Normal 3 3 3 6 2 2 2 3" xfId="21866"/>
    <cellStyle name="Normal 3 3 3 6 2 2 2 3 2" xfId="50601"/>
    <cellStyle name="Normal 3 3 3 6 2 2 2 4" xfId="36277"/>
    <cellStyle name="Normal 3 3 3 6 2 2 3" xfId="11064"/>
    <cellStyle name="Normal 3 3 3 6 2 2 3 2" xfId="25447"/>
    <cellStyle name="Normal 3 3 3 6 2 2 3 2 2" xfId="54182"/>
    <cellStyle name="Normal 3 3 3 6 2 2 3 3" xfId="39858"/>
    <cellStyle name="Normal 3 3 3 6 2 2 4" xfId="18284"/>
    <cellStyle name="Normal 3 3 3 6 2 2 4 2" xfId="47020"/>
    <cellStyle name="Normal 3 3 3 6 2 2 5" xfId="32696"/>
    <cellStyle name="Normal 3 3 3 6 2 3" xfId="5601"/>
    <cellStyle name="Normal 3 3 3 6 2 3 2" xfId="12861"/>
    <cellStyle name="Normal 3 3 3 6 2 3 2 2" xfId="27239"/>
    <cellStyle name="Normal 3 3 3 6 2 3 2 2 2" xfId="55973"/>
    <cellStyle name="Normal 3 3 3 6 2 3 2 3" xfId="41649"/>
    <cellStyle name="Normal 3 3 3 6 2 3 3" xfId="20076"/>
    <cellStyle name="Normal 3 3 3 6 2 3 3 2" xfId="48811"/>
    <cellStyle name="Normal 3 3 3 6 2 3 4" xfId="34487"/>
    <cellStyle name="Normal 3 3 3 6 2 4" xfId="9274"/>
    <cellStyle name="Normal 3 3 3 6 2 4 2" xfId="23657"/>
    <cellStyle name="Normal 3 3 3 6 2 4 2 2" xfId="52392"/>
    <cellStyle name="Normal 3 3 3 6 2 4 3" xfId="38068"/>
    <cellStyle name="Normal 3 3 3 6 2 5" xfId="16494"/>
    <cellStyle name="Normal 3 3 3 6 2 5 2" xfId="45230"/>
    <cellStyle name="Normal 3 3 3 6 2 6" xfId="30906"/>
    <cellStyle name="Normal 3 3 3 6 3" xfId="2836"/>
    <cellStyle name="Normal 3 3 3 6 3 2" xfId="6496"/>
    <cellStyle name="Normal 3 3 3 6 3 2 2" xfId="13756"/>
    <cellStyle name="Normal 3 3 3 6 3 2 2 2" xfId="28134"/>
    <cellStyle name="Normal 3 3 3 6 3 2 2 2 2" xfId="56868"/>
    <cellStyle name="Normal 3 3 3 6 3 2 2 3" xfId="42544"/>
    <cellStyle name="Normal 3 3 3 6 3 2 3" xfId="20971"/>
    <cellStyle name="Normal 3 3 3 6 3 2 3 2" xfId="49706"/>
    <cellStyle name="Normal 3 3 3 6 3 2 4" xfId="35382"/>
    <cellStyle name="Normal 3 3 3 6 3 3" xfId="10169"/>
    <cellStyle name="Normal 3 3 3 6 3 3 2" xfId="24552"/>
    <cellStyle name="Normal 3 3 3 6 3 3 2 2" xfId="53287"/>
    <cellStyle name="Normal 3 3 3 6 3 3 3" xfId="38963"/>
    <cellStyle name="Normal 3 3 3 6 3 4" xfId="17389"/>
    <cellStyle name="Normal 3 3 3 6 3 4 2" xfId="46125"/>
    <cellStyle name="Normal 3 3 3 6 3 5" xfId="31801"/>
    <cellStyle name="Normal 3 3 3 6 4" xfId="4701"/>
    <cellStyle name="Normal 3 3 3 6 4 2" xfId="11966"/>
    <cellStyle name="Normal 3 3 3 6 4 2 2" xfId="26344"/>
    <cellStyle name="Normal 3 3 3 6 4 2 2 2" xfId="55078"/>
    <cellStyle name="Normal 3 3 3 6 4 2 3" xfId="40754"/>
    <cellStyle name="Normal 3 3 3 6 4 3" xfId="19181"/>
    <cellStyle name="Normal 3 3 3 6 4 3 2" xfId="47916"/>
    <cellStyle name="Normal 3 3 3 6 4 4" xfId="33592"/>
    <cellStyle name="Normal 3 3 3 6 5" xfId="8373"/>
    <cellStyle name="Normal 3 3 3 6 5 2" xfId="22762"/>
    <cellStyle name="Normal 3 3 3 6 5 2 2" xfId="51497"/>
    <cellStyle name="Normal 3 3 3 6 5 3" xfId="37173"/>
    <cellStyle name="Normal 3 3 3 6 6" xfId="15599"/>
    <cellStyle name="Normal 3 3 3 6 6 2" xfId="44335"/>
    <cellStyle name="Normal 3 3 3 6 7" xfId="30011"/>
    <cellStyle name="Normal 3 3 3 7" xfId="1470"/>
    <cellStyle name="Normal 3 3 3 7 2" xfId="3285"/>
    <cellStyle name="Normal 3 3 3 7 2 2" xfId="6944"/>
    <cellStyle name="Normal 3 3 3 7 2 2 2" xfId="14204"/>
    <cellStyle name="Normal 3 3 3 7 2 2 2 2" xfId="28582"/>
    <cellStyle name="Normal 3 3 3 7 2 2 2 2 2" xfId="57316"/>
    <cellStyle name="Normal 3 3 3 7 2 2 2 3" xfId="42992"/>
    <cellStyle name="Normal 3 3 3 7 2 2 3" xfId="21419"/>
    <cellStyle name="Normal 3 3 3 7 2 2 3 2" xfId="50154"/>
    <cellStyle name="Normal 3 3 3 7 2 2 4" xfId="35830"/>
    <cellStyle name="Normal 3 3 3 7 2 3" xfId="10617"/>
    <cellStyle name="Normal 3 3 3 7 2 3 2" xfId="25000"/>
    <cellStyle name="Normal 3 3 3 7 2 3 2 2" xfId="53735"/>
    <cellStyle name="Normal 3 3 3 7 2 3 3" xfId="39411"/>
    <cellStyle name="Normal 3 3 3 7 2 4" xfId="17837"/>
    <cellStyle name="Normal 3 3 3 7 2 4 2" xfId="46573"/>
    <cellStyle name="Normal 3 3 3 7 2 5" xfId="32249"/>
    <cellStyle name="Normal 3 3 3 7 3" xfId="5153"/>
    <cellStyle name="Normal 3 3 3 7 3 2" xfId="12414"/>
    <cellStyle name="Normal 3 3 3 7 3 2 2" xfId="26792"/>
    <cellStyle name="Normal 3 3 3 7 3 2 2 2" xfId="55526"/>
    <cellStyle name="Normal 3 3 3 7 3 2 3" xfId="41202"/>
    <cellStyle name="Normal 3 3 3 7 3 3" xfId="19629"/>
    <cellStyle name="Normal 3 3 3 7 3 3 2" xfId="48364"/>
    <cellStyle name="Normal 3 3 3 7 3 4" xfId="34040"/>
    <cellStyle name="Normal 3 3 3 7 4" xfId="8826"/>
    <cellStyle name="Normal 3 3 3 7 4 2" xfId="23210"/>
    <cellStyle name="Normal 3 3 3 7 4 2 2" xfId="51945"/>
    <cellStyle name="Normal 3 3 3 7 4 3" xfId="37621"/>
    <cellStyle name="Normal 3 3 3 7 5" xfId="16047"/>
    <cellStyle name="Normal 3 3 3 7 5 2" xfId="44783"/>
    <cellStyle name="Normal 3 3 3 7 6" xfId="30459"/>
    <cellStyle name="Normal 3 3 3 8" xfId="2389"/>
    <cellStyle name="Normal 3 3 3 8 2" xfId="6049"/>
    <cellStyle name="Normal 3 3 3 8 2 2" xfId="13309"/>
    <cellStyle name="Normal 3 3 3 8 2 2 2" xfId="27687"/>
    <cellStyle name="Normal 3 3 3 8 2 2 2 2" xfId="56421"/>
    <cellStyle name="Normal 3 3 3 8 2 2 3" xfId="42097"/>
    <cellStyle name="Normal 3 3 3 8 2 3" xfId="20524"/>
    <cellStyle name="Normal 3 3 3 8 2 3 2" xfId="49259"/>
    <cellStyle name="Normal 3 3 3 8 2 4" xfId="34935"/>
    <cellStyle name="Normal 3 3 3 8 3" xfId="9722"/>
    <cellStyle name="Normal 3 3 3 8 3 2" xfId="24105"/>
    <cellStyle name="Normal 3 3 3 8 3 2 2" xfId="52840"/>
    <cellStyle name="Normal 3 3 3 8 3 3" xfId="38516"/>
    <cellStyle name="Normal 3 3 3 8 4" xfId="16942"/>
    <cellStyle name="Normal 3 3 3 8 4 2" xfId="45678"/>
    <cellStyle name="Normal 3 3 3 8 5" xfId="31354"/>
    <cellStyle name="Normal 3 3 3 9" xfId="4242"/>
    <cellStyle name="Normal 3 3 3 9 2" xfId="11518"/>
    <cellStyle name="Normal 3 3 3 9 2 2" xfId="25897"/>
    <cellStyle name="Normal 3 3 3 9 2 2 2" xfId="54631"/>
    <cellStyle name="Normal 3 3 3 9 2 3" xfId="40307"/>
    <cellStyle name="Normal 3 3 3 9 3" xfId="18734"/>
    <cellStyle name="Normal 3 3 3 9 3 2" xfId="47469"/>
    <cellStyle name="Normal 3 3 3 9 4" xfId="33145"/>
    <cellStyle name="Normal 3 3 4" xfId="344"/>
    <cellStyle name="Normal 3 3 4 10" xfId="15166"/>
    <cellStyle name="Normal 3 3 4 10 2" xfId="43902"/>
    <cellStyle name="Normal 3 3 4 11" xfId="29578"/>
    <cellStyle name="Normal 3 3 4 2" xfId="444"/>
    <cellStyle name="Normal 3 3 4 2 10" xfId="29634"/>
    <cellStyle name="Normal 3 3 4 2 2" xfId="644"/>
    <cellStyle name="Normal 3 3 4 2 2 2" xfId="916"/>
    <cellStyle name="Normal 3 3 4 2 2 2 2" xfId="1363"/>
    <cellStyle name="Normal 3 3 4 2 2 2 2 2" xfId="2346"/>
    <cellStyle name="Normal 3 3 4 2 2 2 2 2 2" xfId="4138"/>
    <cellStyle name="Normal 3 3 4 2 2 2 2 2 2 2" xfId="7797"/>
    <cellStyle name="Normal 3 3 4 2 2 2 2 2 2 2 2" xfId="15057"/>
    <cellStyle name="Normal 3 3 4 2 2 2 2 2 2 2 2 2" xfId="29435"/>
    <cellStyle name="Normal 3 3 4 2 2 2 2 2 2 2 2 2 2" xfId="58169"/>
    <cellStyle name="Normal 3 3 4 2 2 2 2 2 2 2 2 3" xfId="43845"/>
    <cellStyle name="Normal 3 3 4 2 2 2 2 2 2 2 3" xfId="22272"/>
    <cellStyle name="Normal 3 3 4 2 2 2 2 2 2 2 3 2" xfId="51007"/>
    <cellStyle name="Normal 3 3 4 2 2 2 2 2 2 2 4" xfId="36683"/>
    <cellStyle name="Normal 3 3 4 2 2 2 2 2 2 3" xfId="11470"/>
    <cellStyle name="Normal 3 3 4 2 2 2 2 2 2 3 2" xfId="25853"/>
    <cellStyle name="Normal 3 3 4 2 2 2 2 2 2 3 2 2" xfId="54588"/>
    <cellStyle name="Normal 3 3 4 2 2 2 2 2 2 3 3" xfId="40264"/>
    <cellStyle name="Normal 3 3 4 2 2 2 2 2 2 4" xfId="18690"/>
    <cellStyle name="Normal 3 3 4 2 2 2 2 2 2 4 2" xfId="47426"/>
    <cellStyle name="Normal 3 3 4 2 2 2 2 2 2 5" xfId="33102"/>
    <cellStyle name="Normal 3 3 4 2 2 2 2 2 3" xfId="6007"/>
    <cellStyle name="Normal 3 3 4 2 2 2 2 2 3 2" xfId="13267"/>
    <cellStyle name="Normal 3 3 4 2 2 2 2 2 3 2 2" xfId="27645"/>
    <cellStyle name="Normal 3 3 4 2 2 2 2 2 3 2 2 2" xfId="56379"/>
    <cellStyle name="Normal 3 3 4 2 2 2 2 2 3 2 3" xfId="42055"/>
    <cellStyle name="Normal 3 3 4 2 2 2 2 2 3 3" xfId="20482"/>
    <cellStyle name="Normal 3 3 4 2 2 2 2 2 3 3 2" xfId="49217"/>
    <cellStyle name="Normal 3 3 4 2 2 2 2 2 3 4" xfId="34893"/>
    <cellStyle name="Normal 3 3 4 2 2 2 2 2 4" xfId="9680"/>
    <cellStyle name="Normal 3 3 4 2 2 2 2 2 4 2" xfId="24063"/>
    <cellStyle name="Normal 3 3 4 2 2 2 2 2 4 2 2" xfId="52798"/>
    <cellStyle name="Normal 3 3 4 2 2 2 2 2 4 3" xfId="38474"/>
    <cellStyle name="Normal 3 3 4 2 2 2 2 2 5" xfId="16900"/>
    <cellStyle name="Normal 3 3 4 2 2 2 2 2 5 2" xfId="45636"/>
    <cellStyle name="Normal 3 3 4 2 2 2 2 2 6" xfId="31312"/>
    <cellStyle name="Normal 3 3 4 2 2 2 2 3" xfId="3242"/>
    <cellStyle name="Normal 3 3 4 2 2 2 2 3 2" xfId="6902"/>
    <cellStyle name="Normal 3 3 4 2 2 2 2 3 2 2" xfId="14162"/>
    <cellStyle name="Normal 3 3 4 2 2 2 2 3 2 2 2" xfId="28540"/>
    <cellStyle name="Normal 3 3 4 2 2 2 2 3 2 2 2 2" xfId="57274"/>
    <cellStyle name="Normal 3 3 4 2 2 2 2 3 2 2 3" xfId="42950"/>
    <cellStyle name="Normal 3 3 4 2 2 2 2 3 2 3" xfId="21377"/>
    <cellStyle name="Normal 3 3 4 2 2 2 2 3 2 3 2" xfId="50112"/>
    <cellStyle name="Normal 3 3 4 2 2 2 2 3 2 4" xfId="35788"/>
    <cellStyle name="Normal 3 3 4 2 2 2 2 3 3" xfId="10575"/>
    <cellStyle name="Normal 3 3 4 2 2 2 2 3 3 2" xfId="24958"/>
    <cellStyle name="Normal 3 3 4 2 2 2 2 3 3 2 2" xfId="53693"/>
    <cellStyle name="Normal 3 3 4 2 2 2 2 3 3 3" xfId="39369"/>
    <cellStyle name="Normal 3 3 4 2 2 2 2 3 4" xfId="17795"/>
    <cellStyle name="Normal 3 3 4 2 2 2 2 3 4 2" xfId="46531"/>
    <cellStyle name="Normal 3 3 4 2 2 2 2 3 5" xfId="32207"/>
    <cellStyle name="Normal 3 3 4 2 2 2 2 4" xfId="5107"/>
    <cellStyle name="Normal 3 3 4 2 2 2 2 4 2" xfId="12372"/>
    <cellStyle name="Normal 3 3 4 2 2 2 2 4 2 2" xfId="26750"/>
    <cellStyle name="Normal 3 3 4 2 2 2 2 4 2 2 2" xfId="55484"/>
    <cellStyle name="Normal 3 3 4 2 2 2 2 4 2 3" xfId="41160"/>
    <cellStyle name="Normal 3 3 4 2 2 2 2 4 3" xfId="19587"/>
    <cellStyle name="Normal 3 3 4 2 2 2 2 4 3 2" xfId="48322"/>
    <cellStyle name="Normal 3 3 4 2 2 2 2 4 4" xfId="33998"/>
    <cellStyle name="Normal 3 3 4 2 2 2 2 5" xfId="8779"/>
    <cellStyle name="Normal 3 3 4 2 2 2 2 5 2" xfId="23168"/>
    <cellStyle name="Normal 3 3 4 2 2 2 2 5 2 2" xfId="51903"/>
    <cellStyle name="Normal 3 3 4 2 2 2 2 5 3" xfId="37579"/>
    <cellStyle name="Normal 3 3 4 2 2 2 2 6" xfId="16005"/>
    <cellStyle name="Normal 3 3 4 2 2 2 2 6 2" xfId="44741"/>
    <cellStyle name="Normal 3 3 4 2 2 2 2 7" xfId="30417"/>
    <cellStyle name="Normal 3 3 4 2 2 2 3" xfId="1899"/>
    <cellStyle name="Normal 3 3 4 2 2 2 3 2" xfId="3691"/>
    <cellStyle name="Normal 3 3 4 2 2 2 3 2 2" xfId="7350"/>
    <cellStyle name="Normal 3 3 4 2 2 2 3 2 2 2" xfId="14610"/>
    <cellStyle name="Normal 3 3 4 2 2 2 3 2 2 2 2" xfId="28988"/>
    <cellStyle name="Normal 3 3 4 2 2 2 3 2 2 2 2 2" xfId="57722"/>
    <cellStyle name="Normal 3 3 4 2 2 2 3 2 2 2 3" xfId="43398"/>
    <cellStyle name="Normal 3 3 4 2 2 2 3 2 2 3" xfId="21825"/>
    <cellStyle name="Normal 3 3 4 2 2 2 3 2 2 3 2" xfId="50560"/>
    <cellStyle name="Normal 3 3 4 2 2 2 3 2 2 4" xfId="36236"/>
    <cellStyle name="Normal 3 3 4 2 2 2 3 2 3" xfId="11023"/>
    <cellStyle name="Normal 3 3 4 2 2 2 3 2 3 2" xfId="25406"/>
    <cellStyle name="Normal 3 3 4 2 2 2 3 2 3 2 2" xfId="54141"/>
    <cellStyle name="Normal 3 3 4 2 2 2 3 2 3 3" xfId="39817"/>
    <cellStyle name="Normal 3 3 4 2 2 2 3 2 4" xfId="18243"/>
    <cellStyle name="Normal 3 3 4 2 2 2 3 2 4 2" xfId="46979"/>
    <cellStyle name="Normal 3 3 4 2 2 2 3 2 5" xfId="32655"/>
    <cellStyle name="Normal 3 3 4 2 2 2 3 3" xfId="5560"/>
    <cellStyle name="Normal 3 3 4 2 2 2 3 3 2" xfId="12820"/>
    <cellStyle name="Normal 3 3 4 2 2 2 3 3 2 2" xfId="27198"/>
    <cellStyle name="Normal 3 3 4 2 2 2 3 3 2 2 2" xfId="55932"/>
    <cellStyle name="Normal 3 3 4 2 2 2 3 3 2 3" xfId="41608"/>
    <cellStyle name="Normal 3 3 4 2 2 2 3 3 3" xfId="20035"/>
    <cellStyle name="Normal 3 3 4 2 2 2 3 3 3 2" xfId="48770"/>
    <cellStyle name="Normal 3 3 4 2 2 2 3 3 4" xfId="34446"/>
    <cellStyle name="Normal 3 3 4 2 2 2 3 4" xfId="9233"/>
    <cellStyle name="Normal 3 3 4 2 2 2 3 4 2" xfId="23616"/>
    <cellStyle name="Normal 3 3 4 2 2 2 3 4 2 2" xfId="52351"/>
    <cellStyle name="Normal 3 3 4 2 2 2 3 4 3" xfId="38027"/>
    <cellStyle name="Normal 3 3 4 2 2 2 3 5" xfId="16453"/>
    <cellStyle name="Normal 3 3 4 2 2 2 3 5 2" xfId="45189"/>
    <cellStyle name="Normal 3 3 4 2 2 2 3 6" xfId="30865"/>
    <cellStyle name="Normal 3 3 4 2 2 2 4" xfId="2795"/>
    <cellStyle name="Normal 3 3 4 2 2 2 4 2" xfId="6455"/>
    <cellStyle name="Normal 3 3 4 2 2 2 4 2 2" xfId="13715"/>
    <cellStyle name="Normal 3 3 4 2 2 2 4 2 2 2" xfId="28093"/>
    <cellStyle name="Normal 3 3 4 2 2 2 4 2 2 2 2" xfId="56827"/>
    <cellStyle name="Normal 3 3 4 2 2 2 4 2 2 3" xfId="42503"/>
    <cellStyle name="Normal 3 3 4 2 2 2 4 2 3" xfId="20930"/>
    <cellStyle name="Normal 3 3 4 2 2 2 4 2 3 2" xfId="49665"/>
    <cellStyle name="Normal 3 3 4 2 2 2 4 2 4" xfId="35341"/>
    <cellStyle name="Normal 3 3 4 2 2 2 4 3" xfId="10128"/>
    <cellStyle name="Normal 3 3 4 2 2 2 4 3 2" xfId="24511"/>
    <cellStyle name="Normal 3 3 4 2 2 2 4 3 2 2" xfId="53246"/>
    <cellStyle name="Normal 3 3 4 2 2 2 4 3 3" xfId="38922"/>
    <cellStyle name="Normal 3 3 4 2 2 2 4 4" xfId="17348"/>
    <cellStyle name="Normal 3 3 4 2 2 2 4 4 2" xfId="46084"/>
    <cellStyle name="Normal 3 3 4 2 2 2 4 5" xfId="31760"/>
    <cellStyle name="Normal 3 3 4 2 2 2 5" xfId="4660"/>
    <cellStyle name="Normal 3 3 4 2 2 2 5 2" xfId="11925"/>
    <cellStyle name="Normal 3 3 4 2 2 2 5 2 2" xfId="26303"/>
    <cellStyle name="Normal 3 3 4 2 2 2 5 2 2 2" xfId="55037"/>
    <cellStyle name="Normal 3 3 4 2 2 2 5 2 3" xfId="40713"/>
    <cellStyle name="Normal 3 3 4 2 2 2 5 3" xfId="19140"/>
    <cellStyle name="Normal 3 3 4 2 2 2 5 3 2" xfId="47875"/>
    <cellStyle name="Normal 3 3 4 2 2 2 5 4" xfId="33551"/>
    <cellStyle name="Normal 3 3 4 2 2 2 6" xfId="8332"/>
    <cellStyle name="Normal 3 3 4 2 2 2 6 2" xfId="22721"/>
    <cellStyle name="Normal 3 3 4 2 2 2 6 2 2" xfId="51456"/>
    <cellStyle name="Normal 3 3 4 2 2 2 6 3" xfId="37132"/>
    <cellStyle name="Normal 3 3 4 2 2 2 7" xfId="15558"/>
    <cellStyle name="Normal 3 3 4 2 2 2 7 2" xfId="44294"/>
    <cellStyle name="Normal 3 3 4 2 2 2 8" xfId="29970"/>
    <cellStyle name="Normal 3 3 4 2 2 3" xfId="1139"/>
    <cellStyle name="Normal 3 3 4 2 2 3 2" xfId="2122"/>
    <cellStyle name="Normal 3 3 4 2 2 3 2 2" xfId="3914"/>
    <cellStyle name="Normal 3 3 4 2 2 3 2 2 2" xfId="7573"/>
    <cellStyle name="Normal 3 3 4 2 2 3 2 2 2 2" xfId="14833"/>
    <cellStyle name="Normal 3 3 4 2 2 3 2 2 2 2 2" xfId="29211"/>
    <cellStyle name="Normal 3 3 4 2 2 3 2 2 2 2 2 2" xfId="57945"/>
    <cellStyle name="Normal 3 3 4 2 2 3 2 2 2 2 3" xfId="43621"/>
    <cellStyle name="Normal 3 3 4 2 2 3 2 2 2 3" xfId="22048"/>
    <cellStyle name="Normal 3 3 4 2 2 3 2 2 2 3 2" xfId="50783"/>
    <cellStyle name="Normal 3 3 4 2 2 3 2 2 2 4" xfId="36459"/>
    <cellStyle name="Normal 3 3 4 2 2 3 2 2 3" xfId="11246"/>
    <cellStyle name="Normal 3 3 4 2 2 3 2 2 3 2" xfId="25629"/>
    <cellStyle name="Normal 3 3 4 2 2 3 2 2 3 2 2" xfId="54364"/>
    <cellStyle name="Normal 3 3 4 2 2 3 2 2 3 3" xfId="40040"/>
    <cellStyle name="Normal 3 3 4 2 2 3 2 2 4" xfId="18466"/>
    <cellStyle name="Normal 3 3 4 2 2 3 2 2 4 2" xfId="47202"/>
    <cellStyle name="Normal 3 3 4 2 2 3 2 2 5" xfId="32878"/>
    <cellStyle name="Normal 3 3 4 2 2 3 2 3" xfId="5783"/>
    <cellStyle name="Normal 3 3 4 2 2 3 2 3 2" xfId="13043"/>
    <cellStyle name="Normal 3 3 4 2 2 3 2 3 2 2" xfId="27421"/>
    <cellStyle name="Normal 3 3 4 2 2 3 2 3 2 2 2" xfId="56155"/>
    <cellStyle name="Normal 3 3 4 2 2 3 2 3 2 3" xfId="41831"/>
    <cellStyle name="Normal 3 3 4 2 2 3 2 3 3" xfId="20258"/>
    <cellStyle name="Normal 3 3 4 2 2 3 2 3 3 2" xfId="48993"/>
    <cellStyle name="Normal 3 3 4 2 2 3 2 3 4" xfId="34669"/>
    <cellStyle name="Normal 3 3 4 2 2 3 2 4" xfId="9456"/>
    <cellStyle name="Normal 3 3 4 2 2 3 2 4 2" xfId="23839"/>
    <cellStyle name="Normal 3 3 4 2 2 3 2 4 2 2" xfId="52574"/>
    <cellStyle name="Normal 3 3 4 2 2 3 2 4 3" xfId="38250"/>
    <cellStyle name="Normal 3 3 4 2 2 3 2 5" xfId="16676"/>
    <cellStyle name="Normal 3 3 4 2 2 3 2 5 2" xfId="45412"/>
    <cellStyle name="Normal 3 3 4 2 2 3 2 6" xfId="31088"/>
    <cellStyle name="Normal 3 3 4 2 2 3 3" xfId="3018"/>
    <cellStyle name="Normal 3 3 4 2 2 3 3 2" xfId="6678"/>
    <cellStyle name="Normal 3 3 4 2 2 3 3 2 2" xfId="13938"/>
    <cellStyle name="Normal 3 3 4 2 2 3 3 2 2 2" xfId="28316"/>
    <cellStyle name="Normal 3 3 4 2 2 3 3 2 2 2 2" xfId="57050"/>
    <cellStyle name="Normal 3 3 4 2 2 3 3 2 2 3" xfId="42726"/>
    <cellStyle name="Normal 3 3 4 2 2 3 3 2 3" xfId="21153"/>
    <cellStyle name="Normal 3 3 4 2 2 3 3 2 3 2" xfId="49888"/>
    <cellStyle name="Normal 3 3 4 2 2 3 3 2 4" xfId="35564"/>
    <cellStyle name="Normal 3 3 4 2 2 3 3 3" xfId="10351"/>
    <cellStyle name="Normal 3 3 4 2 2 3 3 3 2" xfId="24734"/>
    <cellStyle name="Normal 3 3 4 2 2 3 3 3 2 2" xfId="53469"/>
    <cellStyle name="Normal 3 3 4 2 2 3 3 3 3" xfId="39145"/>
    <cellStyle name="Normal 3 3 4 2 2 3 3 4" xfId="17571"/>
    <cellStyle name="Normal 3 3 4 2 2 3 3 4 2" xfId="46307"/>
    <cellStyle name="Normal 3 3 4 2 2 3 3 5" xfId="31983"/>
    <cellStyle name="Normal 3 3 4 2 2 3 4" xfId="4883"/>
    <cellStyle name="Normal 3 3 4 2 2 3 4 2" xfId="12148"/>
    <cellStyle name="Normal 3 3 4 2 2 3 4 2 2" xfId="26526"/>
    <cellStyle name="Normal 3 3 4 2 2 3 4 2 2 2" xfId="55260"/>
    <cellStyle name="Normal 3 3 4 2 2 3 4 2 3" xfId="40936"/>
    <cellStyle name="Normal 3 3 4 2 2 3 4 3" xfId="19363"/>
    <cellStyle name="Normal 3 3 4 2 2 3 4 3 2" xfId="48098"/>
    <cellStyle name="Normal 3 3 4 2 2 3 4 4" xfId="33774"/>
    <cellStyle name="Normal 3 3 4 2 2 3 5" xfId="8555"/>
    <cellStyle name="Normal 3 3 4 2 2 3 5 2" xfId="22944"/>
    <cellStyle name="Normal 3 3 4 2 2 3 5 2 2" xfId="51679"/>
    <cellStyle name="Normal 3 3 4 2 2 3 5 3" xfId="37355"/>
    <cellStyle name="Normal 3 3 4 2 2 3 6" xfId="15781"/>
    <cellStyle name="Normal 3 3 4 2 2 3 6 2" xfId="44517"/>
    <cellStyle name="Normal 3 3 4 2 2 3 7" xfId="30193"/>
    <cellStyle name="Normal 3 3 4 2 2 4" xfId="1671"/>
    <cellStyle name="Normal 3 3 4 2 2 4 2" xfId="3467"/>
    <cellStyle name="Normal 3 3 4 2 2 4 2 2" xfId="7126"/>
    <cellStyle name="Normal 3 3 4 2 2 4 2 2 2" xfId="14386"/>
    <cellStyle name="Normal 3 3 4 2 2 4 2 2 2 2" xfId="28764"/>
    <cellStyle name="Normal 3 3 4 2 2 4 2 2 2 2 2" xfId="57498"/>
    <cellStyle name="Normal 3 3 4 2 2 4 2 2 2 3" xfId="43174"/>
    <cellStyle name="Normal 3 3 4 2 2 4 2 2 3" xfId="21601"/>
    <cellStyle name="Normal 3 3 4 2 2 4 2 2 3 2" xfId="50336"/>
    <cellStyle name="Normal 3 3 4 2 2 4 2 2 4" xfId="36012"/>
    <cellStyle name="Normal 3 3 4 2 2 4 2 3" xfId="10799"/>
    <cellStyle name="Normal 3 3 4 2 2 4 2 3 2" xfId="25182"/>
    <cellStyle name="Normal 3 3 4 2 2 4 2 3 2 2" xfId="53917"/>
    <cellStyle name="Normal 3 3 4 2 2 4 2 3 3" xfId="39593"/>
    <cellStyle name="Normal 3 3 4 2 2 4 2 4" xfId="18019"/>
    <cellStyle name="Normal 3 3 4 2 2 4 2 4 2" xfId="46755"/>
    <cellStyle name="Normal 3 3 4 2 2 4 2 5" xfId="32431"/>
    <cellStyle name="Normal 3 3 4 2 2 4 3" xfId="5336"/>
    <cellStyle name="Normal 3 3 4 2 2 4 3 2" xfId="12596"/>
    <cellStyle name="Normal 3 3 4 2 2 4 3 2 2" xfId="26974"/>
    <cellStyle name="Normal 3 3 4 2 2 4 3 2 2 2" xfId="55708"/>
    <cellStyle name="Normal 3 3 4 2 2 4 3 2 3" xfId="41384"/>
    <cellStyle name="Normal 3 3 4 2 2 4 3 3" xfId="19811"/>
    <cellStyle name="Normal 3 3 4 2 2 4 3 3 2" xfId="48546"/>
    <cellStyle name="Normal 3 3 4 2 2 4 3 4" xfId="34222"/>
    <cellStyle name="Normal 3 3 4 2 2 4 4" xfId="9009"/>
    <cellStyle name="Normal 3 3 4 2 2 4 4 2" xfId="23392"/>
    <cellStyle name="Normal 3 3 4 2 2 4 4 2 2" xfId="52127"/>
    <cellStyle name="Normal 3 3 4 2 2 4 4 3" xfId="37803"/>
    <cellStyle name="Normal 3 3 4 2 2 4 5" xfId="16229"/>
    <cellStyle name="Normal 3 3 4 2 2 4 5 2" xfId="44965"/>
    <cellStyle name="Normal 3 3 4 2 2 4 6" xfId="30641"/>
    <cellStyle name="Normal 3 3 4 2 2 5" xfId="2571"/>
    <cellStyle name="Normal 3 3 4 2 2 5 2" xfId="6231"/>
    <cellStyle name="Normal 3 3 4 2 2 5 2 2" xfId="13491"/>
    <cellStyle name="Normal 3 3 4 2 2 5 2 2 2" xfId="27869"/>
    <cellStyle name="Normal 3 3 4 2 2 5 2 2 2 2" xfId="56603"/>
    <cellStyle name="Normal 3 3 4 2 2 5 2 2 3" xfId="42279"/>
    <cellStyle name="Normal 3 3 4 2 2 5 2 3" xfId="20706"/>
    <cellStyle name="Normal 3 3 4 2 2 5 2 3 2" xfId="49441"/>
    <cellStyle name="Normal 3 3 4 2 2 5 2 4" xfId="35117"/>
    <cellStyle name="Normal 3 3 4 2 2 5 3" xfId="9904"/>
    <cellStyle name="Normal 3 3 4 2 2 5 3 2" xfId="24287"/>
    <cellStyle name="Normal 3 3 4 2 2 5 3 2 2" xfId="53022"/>
    <cellStyle name="Normal 3 3 4 2 2 5 3 3" xfId="38698"/>
    <cellStyle name="Normal 3 3 4 2 2 5 4" xfId="17124"/>
    <cellStyle name="Normal 3 3 4 2 2 5 4 2" xfId="45860"/>
    <cellStyle name="Normal 3 3 4 2 2 5 5" xfId="31536"/>
    <cellStyle name="Normal 3 3 4 2 2 6" xfId="4434"/>
    <cellStyle name="Normal 3 3 4 2 2 6 2" xfId="11701"/>
    <cellStyle name="Normal 3 3 4 2 2 6 2 2" xfId="26079"/>
    <cellStyle name="Normal 3 3 4 2 2 6 2 2 2" xfId="54813"/>
    <cellStyle name="Normal 3 3 4 2 2 6 2 3" xfId="40489"/>
    <cellStyle name="Normal 3 3 4 2 2 6 3" xfId="18916"/>
    <cellStyle name="Normal 3 3 4 2 2 6 3 2" xfId="47651"/>
    <cellStyle name="Normal 3 3 4 2 2 6 4" xfId="33327"/>
    <cellStyle name="Normal 3 3 4 2 2 7" xfId="8105"/>
    <cellStyle name="Normal 3 3 4 2 2 7 2" xfId="22497"/>
    <cellStyle name="Normal 3 3 4 2 2 7 2 2" xfId="51232"/>
    <cellStyle name="Normal 3 3 4 2 2 7 3" xfId="36908"/>
    <cellStyle name="Normal 3 3 4 2 2 8" xfId="15334"/>
    <cellStyle name="Normal 3 3 4 2 2 8 2" xfId="44070"/>
    <cellStyle name="Normal 3 3 4 2 2 9" xfId="29746"/>
    <cellStyle name="Normal 3 3 4 2 3" xfId="802"/>
    <cellStyle name="Normal 3 3 4 2 3 2" xfId="1251"/>
    <cellStyle name="Normal 3 3 4 2 3 2 2" xfId="2234"/>
    <cellStyle name="Normal 3 3 4 2 3 2 2 2" xfId="4026"/>
    <cellStyle name="Normal 3 3 4 2 3 2 2 2 2" xfId="7685"/>
    <cellStyle name="Normal 3 3 4 2 3 2 2 2 2 2" xfId="14945"/>
    <cellStyle name="Normal 3 3 4 2 3 2 2 2 2 2 2" xfId="29323"/>
    <cellStyle name="Normal 3 3 4 2 3 2 2 2 2 2 2 2" xfId="58057"/>
    <cellStyle name="Normal 3 3 4 2 3 2 2 2 2 2 3" xfId="43733"/>
    <cellStyle name="Normal 3 3 4 2 3 2 2 2 2 3" xfId="22160"/>
    <cellStyle name="Normal 3 3 4 2 3 2 2 2 2 3 2" xfId="50895"/>
    <cellStyle name="Normal 3 3 4 2 3 2 2 2 2 4" xfId="36571"/>
    <cellStyle name="Normal 3 3 4 2 3 2 2 2 3" xfId="11358"/>
    <cellStyle name="Normal 3 3 4 2 3 2 2 2 3 2" xfId="25741"/>
    <cellStyle name="Normal 3 3 4 2 3 2 2 2 3 2 2" xfId="54476"/>
    <cellStyle name="Normal 3 3 4 2 3 2 2 2 3 3" xfId="40152"/>
    <cellStyle name="Normal 3 3 4 2 3 2 2 2 4" xfId="18578"/>
    <cellStyle name="Normal 3 3 4 2 3 2 2 2 4 2" xfId="47314"/>
    <cellStyle name="Normal 3 3 4 2 3 2 2 2 5" xfId="32990"/>
    <cellStyle name="Normal 3 3 4 2 3 2 2 3" xfId="5895"/>
    <cellStyle name="Normal 3 3 4 2 3 2 2 3 2" xfId="13155"/>
    <cellStyle name="Normal 3 3 4 2 3 2 2 3 2 2" xfId="27533"/>
    <cellStyle name="Normal 3 3 4 2 3 2 2 3 2 2 2" xfId="56267"/>
    <cellStyle name="Normal 3 3 4 2 3 2 2 3 2 3" xfId="41943"/>
    <cellStyle name="Normal 3 3 4 2 3 2 2 3 3" xfId="20370"/>
    <cellStyle name="Normal 3 3 4 2 3 2 2 3 3 2" xfId="49105"/>
    <cellStyle name="Normal 3 3 4 2 3 2 2 3 4" xfId="34781"/>
    <cellStyle name="Normal 3 3 4 2 3 2 2 4" xfId="9568"/>
    <cellStyle name="Normal 3 3 4 2 3 2 2 4 2" xfId="23951"/>
    <cellStyle name="Normal 3 3 4 2 3 2 2 4 2 2" xfId="52686"/>
    <cellStyle name="Normal 3 3 4 2 3 2 2 4 3" xfId="38362"/>
    <cellStyle name="Normal 3 3 4 2 3 2 2 5" xfId="16788"/>
    <cellStyle name="Normal 3 3 4 2 3 2 2 5 2" xfId="45524"/>
    <cellStyle name="Normal 3 3 4 2 3 2 2 6" xfId="31200"/>
    <cellStyle name="Normal 3 3 4 2 3 2 3" xfId="3130"/>
    <cellStyle name="Normal 3 3 4 2 3 2 3 2" xfId="6790"/>
    <cellStyle name="Normal 3 3 4 2 3 2 3 2 2" xfId="14050"/>
    <cellStyle name="Normal 3 3 4 2 3 2 3 2 2 2" xfId="28428"/>
    <cellStyle name="Normal 3 3 4 2 3 2 3 2 2 2 2" xfId="57162"/>
    <cellStyle name="Normal 3 3 4 2 3 2 3 2 2 3" xfId="42838"/>
    <cellStyle name="Normal 3 3 4 2 3 2 3 2 3" xfId="21265"/>
    <cellStyle name="Normal 3 3 4 2 3 2 3 2 3 2" xfId="50000"/>
    <cellStyle name="Normal 3 3 4 2 3 2 3 2 4" xfId="35676"/>
    <cellStyle name="Normal 3 3 4 2 3 2 3 3" xfId="10463"/>
    <cellStyle name="Normal 3 3 4 2 3 2 3 3 2" xfId="24846"/>
    <cellStyle name="Normal 3 3 4 2 3 2 3 3 2 2" xfId="53581"/>
    <cellStyle name="Normal 3 3 4 2 3 2 3 3 3" xfId="39257"/>
    <cellStyle name="Normal 3 3 4 2 3 2 3 4" xfId="17683"/>
    <cellStyle name="Normal 3 3 4 2 3 2 3 4 2" xfId="46419"/>
    <cellStyle name="Normal 3 3 4 2 3 2 3 5" xfId="32095"/>
    <cellStyle name="Normal 3 3 4 2 3 2 4" xfId="4995"/>
    <cellStyle name="Normal 3 3 4 2 3 2 4 2" xfId="12260"/>
    <cellStyle name="Normal 3 3 4 2 3 2 4 2 2" xfId="26638"/>
    <cellStyle name="Normal 3 3 4 2 3 2 4 2 2 2" xfId="55372"/>
    <cellStyle name="Normal 3 3 4 2 3 2 4 2 3" xfId="41048"/>
    <cellStyle name="Normal 3 3 4 2 3 2 4 3" xfId="19475"/>
    <cellStyle name="Normal 3 3 4 2 3 2 4 3 2" xfId="48210"/>
    <cellStyle name="Normal 3 3 4 2 3 2 4 4" xfId="33886"/>
    <cellStyle name="Normal 3 3 4 2 3 2 5" xfId="8667"/>
    <cellStyle name="Normal 3 3 4 2 3 2 5 2" xfId="23056"/>
    <cellStyle name="Normal 3 3 4 2 3 2 5 2 2" xfId="51791"/>
    <cellStyle name="Normal 3 3 4 2 3 2 5 3" xfId="37467"/>
    <cellStyle name="Normal 3 3 4 2 3 2 6" xfId="15893"/>
    <cellStyle name="Normal 3 3 4 2 3 2 6 2" xfId="44629"/>
    <cellStyle name="Normal 3 3 4 2 3 2 7" xfId="30305"/>
    <cellStyle name="Normal 3 3 4 2 3 3" xfId="1787"/>
    <cellStyle name="Normal 3 3 4 2 3 3 2" xfId="3579"/>
    <cellStyle name="Normal 3 3 4 2 3 3 2 2" xfId="7238"/>
    <cellStyle name="Normal 3 3 4 2 3 3 2 2 2" xfId="14498"/>
    <cellStyle name="Normal 3 3 4 2 3 3 2 2 2 2" xfId="28876"/>
    <cellStyle name="Normal 3 3 4 2 3 3 2 2 2 2 2" xfId="57610"/>
    <cellStyle name="Normal 3 3 4 2 3 3 2 2 2 3" xfId="43286"/>
    <cellStyle name="Normal 3 3 4 2 3 3 2 2 3" xfId="21713"/>
    <cellStyle name="Normal 3 3 4 2 3 3 2 2 3 2" xfId="50448"/>
    <cellStyle name="Normal 3 3 4 2 3 3 2 2 4" xfId="36124"/>
    <cellStyle name="Normal 3 3 4 2 3 3 2 3" xfId="10911"/>
    <cellStyle name="Normal 3 3 4 2 3 3 2 3 2" xfId="25294"/>
    <cellStyle name="Normal 3 3 4 2 3 3 2 3 2 2" xfId="54029"/>
    <cellStyle name="Normal 3 3 4 2 3 3 2 3 3" xfId="39705"/>
    <cellStyle name="Normal 3 3 4 2 3 3 2 4" xfId="18131"/>
    <cellStyle name="Normal 3 3 4 2 3 3 2 4 2" xfId="46867"/>
    <cellStyle name="Normal 3 3 4 2 3 3 2 5" xfId="32543"/>
    <cellStyle name="Normal 3 3 4 2 3 3 3" xfId="5448"/>
    <cellStyle name="Normal 3 3 4 2 3 3 3 2" xfId="12708"/>
    <cellStyle name="Normal 3 3 4 2 3 3 3 2 2" xfId="27086"/>
    <cellStyle name="Normal 3 3 4 2 3 3 3 2 2 2" xfId="55820"/>
    <cellStyle name="Normal 3 3 4 2 3 3 3 2 3" xfId="41496"/>
    <cellStyle name="Normal 3 3 4 2 3 3 3 3" xfId="19923"/>
    <cellStyle name="Normal 3 3 4 2 3 3 3 3 2" xfId="48658"/>
    <cellStyle name="Normal 3 3 4 2 3 3 3 4" xfId="34334"/>
    <cellStyle name="Normal 3 3 4 2 3 3 4" xfId="9121"/>
    <cellStyle name="Normal 3 3 4 2 3 3 4 2" xfId="23504"/>
    <cellStyle name="Normal 3 3 4 2 3 3 4 2 2" xfId="52239"/>
    <cellStyle name="Normal 3 3 4 2 3 3 4 3" xfId="37915"/>
    <cellStyle name="Normal 3 3 4 2 3 3 5" xfId="16341"/>
    <cellStyle name="Normal 3 3 4 2 3 3 5 2" xfId="45077"/>
    <cellStyle name="Normal 3 3 4 2 3 3 6" xfId="30753"/>
    <cellStyle name="Normal 3 3 4 2 3 4" xfId="2683"/>
    <cellStyle name="Normal 3 3 4 2 3 4 2" xfId="6343"/>
    <cellStyle name="Normal 3 3 4 2 3 4 2 2" xfId="13603"/>
    <cellStyle name="Normal 3 3 4 2 3 4 2 2 2" xfId="27981"/>
    <cellStyle name="Normal 3 3 4 2 3 4 2 2 2 2" xfId="56715"/>
    <cellStyle name="Normal 3 3 4 2 3 4 2 2 3" xfId="42391"/>
    <cellStyle name="Normal 3 3 4 2 3 4 2 3" xfId="20818"/>
    <cellStyle name="Normal 3 3 4 2 3 4 2 3 2" xfId="49553"/>
    <cellStyle name="Normal 3 3 4 2 3 4 2 4" xfId="35229"/>
    <cellStyle name="Normal 3 3 4 2 3 4 3" xfId="10016"/>
    <cellStyle name="Normal 3 3 4 2 3 4 3 2" xfId="24399"/>
    <cellStyle name="Normal 3 3 4 2 3 4 3 2 2" xfId="53134"/>
    <cellStyle name="Normal 3 3 4 2 3 4 3 3" xfId="38810"/>
    <cellStyle name="Normal 3 3 4 2 3 4 4" xfId="17236"/>
    <cellStyle name="Normal 3 3 4 2 3 4 4 2" xfId="45972"/>
    <cellStyle name="Normal 3 3 4 2 3 4 5" xfId="31648"/>
    <cellStyle name="Normal 3 3 4 2 3 5" xfId="4547"/>
    <cellStyle name="Normal 3 3 4 2 3 5 2" xfId="11813"/>
    <cellStyle name="Normal 3 3 4 2 3 5 2 2" xfId="26191"/>
    <cellStyle name="Normal 3 3 4 2 3 5 2 2 2" xfId="54925"/>
    <cellStyle name="Normal 3 3 4 2 3 5 2 3" xfId="40601"/>
    <cellStyle name="Normal 3 3 4 2 3 5 3" xfId="19028"/>
    <cellStyle name="Normal 3 3 4 2 3 5 3 2" xfId="47763"/>
    <cellStyle name="Normal 3 3 4 2 3 5 4" xfId="33439"/>
    <cellStyle name="Normal 3 3 4 2 3 6" xfId="8220"/>
    <cellStyle name="Normal 3 3 4 2 3 6 2" xfId="22609"/>
    <cellStyle name="Normal 3 3 4 2 3 6 2 2" xfId="51344"/>
    <cellStyle name="Normal 3 3 4 2 3 6 3" xfId="37020"/>
    <cellStyle name="Normal 3 3 4 2 3 7" xfId="15446"/>
    <cellStyle name="Normal 3 3 4 2 3 7 2" xfId="44182"/>
    <cellStyle name="Normal 3 3 4 2 3 8" xfId="29858"/>
    <cellStyle name="Normal 3 3 4 2 4" xfId="1027"/>
    <cellStyle name="Normal 3 3 4 2 4 2" xfId="2010"/>
    <cellStyle name="Normal 3 3 4 2 4 2 2" xfId="3802"/>
    <cellStyle name="Normal 3 3 4 2 4 2 2 2" xfId="7461"/>
    <cellStyle name="Normal 3 3 4 2 4 2 2 2 2" xfId="14721"/>
    <cellStyle name="Normal 3 3 4 2 4 2 2 2 2 2" xfId="29099"/>
    <cellStyle name="Normal 3 3 4 2 4 2 2 2 2 2 2" xfId="57833"/>
    <cellStyle name="Normal 3 3 4 2 4 2 2 2 2 3" xfId="43509"/>
    <cellStyle name="Normal 3 3 4 2 4 2 2 2 3" xfId="21936"/>
    <cellStyle name="Normal 3 3 4 2 4 2 2 2 3 2" xfId="50671"/>
    <cellStyle name="Normal 3 3 4 2 4 2 2 2 4" xfId="36347"/>
    <cellStyle name="Normal 3 3 4 2 4 2 2 3" xfId="11134"/>
    <cellStyle name="Normal 3 3 4 2 4 2 2 3 2" xfId="25517"/>
    <cellStyle name="Normal 3 3 4 2 4 2 2 3 2 2" xfId="54252"/>
    <cellStyle name="Normal 3 3 4 2 4 2 2 3 3" xfId="39928"/>
    <cellStyle name="Normal 3 3 4 2 4 2 2 4" xfId="18354"/>
    <cellStyle name="Normal 3 3 4 2 4 2 2 4 2" xfId="47090"/>
    <cellStyle name="Normal 3 3 4 2 4 2 2 5" xfId="32766"/>
    <cellStyle name="Normal 3 3 4 2 4 2 3" xfId="5671"/>
    <cellStyle name="Normal 3 3 4 2 4 2 3 2" xfId="12931"/>
    <cellStyle name="Normal 3 3 4 2 4 2 3 2 2" xfId="27309"/>
    <cellStyle name="Normal 3 3 4 2 4 2 3 2 2 2" xfId="56043"/>
    <cellStyle name="Normal 3 3 4 2 4 2 3 2 3" xfId="41719"/>
    <cellStyle name="Normal 3 3 4 2 4 2 3 3" xfId="20146"/>
    <cellStyle name="Normal 3 3 4 2 4 2 3 3 2" xfId="48881"/>
    <cellStyle name="Normal 3 3 4 2 4 2 3 4" xfId="34557"/>
    <cellStyle name="Normal 3 3 4 2 4 2 4" xfId="9344"/>
    <cellStyle name="Normal 3 3 4 2 4 2 4 2" xfId="23727"/>
    <cellStyle name="Normal 3 3 4 2 4 2 4 2 2" xfId="52462"/>
    <cellStyle name="Normal 3 3 4 2 4 2 4 3" xfId="38138"/>
    <cellStyle name="Normal 3 3 4 2 4 2 5" xfId="16564"/>
    <cellStyle name="Normal 3 3 4 2 4 2 5 2" xfId="45300"/>
    <cellStyle name="Normal 3 3 4 2 4 2 6" xfId="30976"/>
    <cellStyle name="Normal 3 3 4 2 4 3" xfId="2906"/>
    <cellStyle name="Normal 3 3 4 2 4 3 2" xfId="6566"/>
    <cellStyle name="Normal 3 3 4 2 4 3 2 2" xfId="13826"/>
    <cellStyle name="Normal 3 3 4 2 4 3 2 2 2" xfId="28204"/>
    <cellStyle name="Normal 3 3 4 2 4 3 2 2 2 2" xfId="56938"/>
    <cellStyle name="Normal 3 3 4 2 4 3 2 2 3" xfId="42614"/>
    <cellStyle name="Normal 3 3 4 2 4 3 2 3" xfId="21041"/>
    <cellStyle name="Normal 3 3 4 2 4 3 2 3 2" xfId="49776"/>
    <cellStyle name="Normal 3 3 4 2 4 3 2 4" xfId="35452"/>
    <cellStyle name="Normal 3 3 4 2 4 3 3" xfId="10239"/>
    <cellStyle name="Normal 3 3 4 2 4 3 3 2" xfId="24622"/>
    <cellStyle name="Normal 3 3 4 2 4 3 3 2 2" xfId="53357"/>
    <cellStyle name="Normal 3 3 4 2 4 3 3 3" xfId="39033"/>
    <cellStyle name="Normal 3 3 4 2 4 3 4" xfId="17459"/>
    <cellStyle name="Normal 3 3 4 2 4 3 4 2" xfId="46195"/>
    <cellStyle name="Normal 3 3 4 2 4 3 5" xfId="31871"/>
    <cellStyle name="Normal 3 3 4 2 4 4" xfId="4771"/>
    <cellStyle name="Normal 3 3 4 2 4 4 2" xfId="12036"/>
    <cellStyle name="Normal 3 3 4 2 4 4 2 2" xfId="26414"/>
    <cellStyle name="Normal 3 3 4 2 4 4 2 2 2" xfId="55148"/>
    <cellStyle name="Normal 3 3 4 2 4 4 2 3" xfId="40824"/>
    <cellStyle name="Normal 3 3 4 2 4 4 3" xfId="19251"/>
    <cellStyle name="Normal 3 3 4 2 4 4 3 2" xfId="47986"/>
    <cellStyle name="Normal 3 3 4 2 4 4 4" xfId="33662"/>
    <cellStyle name="Normal 3 3 4 2 4 5" xfId="8443"/>
    <cellStyle name="Normal 3 3 4 2 4 5 2" xfId="22832"/>
    <cellStyle name="Normal 3 3 4 2 4 5 2 2" xfId="51567"/>
    <cellStyle name="Normal 3 3 4 2 4 5 3" xfId="37243"/>
    <cellStyle name="Normal 3 3 4 2 4 6" xfId="15669"/>
    <cellStyle name="Normal 3 3 4 2 4 6 2" xfId="44405"/>
    <cellStyle name="Normal 3 3 4 2 4 7" xfId="30081"/>
    <cellStyle name="Normal 3 3 4 2 5" xfId="1551"/>
    <cellStyle name="Normal 3 3 4 2 5 2" xfId="3355"/>
    <cellStyle name="Normal 3 3 4 2 5 2 2" xfId="7014"/>
    <cellStyle name="Normal 3 3 4 2 5 2 2 2" xfId="14274"/>
    <cellStyle name="Normal 3 3 4 2 5 2 2 2 2" xfId="28652"/>
    <cellStyle name="Normal 3 3 4 2 5 2 2 2 2 2" xfId="57386"/>
    <cellStyle name="Normal 3 3 4 2 5 2 2 2 3" xfId="43062"/>
    <cellStyle name="Normal 3 3 4 2 5 2 2 3" xfId="21489"/>
    <cellStyle name="Normal 3 3 4 2 5 2 2 3 2" xfId="50224"/>
    <cellStyle name="Normal 3 3 4 2 5 2 2 4" xfId="35900"/>
    <cellStyle name="Normal 3 3 4 2 5 2 3" xfId="10687"/>
    <cellStyle name="Normal 3 3 4 2 5 2 3 2" xfId="25070"/>
    <cellStyle name="Normal 3 3 4 2 5 2 3 2 2" xfId="53805"/>
    <cellStyle name="Normal 3 3 4 2 5 2 3 3" xfId="39481"/>
    <cellStyle name="Normal 3 3 4 2 5 2 4" xfId="17907"/>
    <cellStyle name="Normal 3 3 4 2 5 2 4 2" xfId="46643"/>
    <cellStyle name="Normal 3 3 4 2 5 2 5" xfId="32319"/>
    <cellStyle name="Normal 3 3 4 2 5 3" xfId="5224"/>
    <cellStyle name="Normal 3 3 4 2 5 3 2" xfId="12484"/>
    <cellStyle name="Normal 3 3 4 2 5 3 2 2" xfId="26862"/>
    <cellStyle name="Normal 3 3 4 2 5 3 2 2 2" xfId="55596"/>
    <cellStyle name="Normal 3 3 4 2 5 3 2 3" xfId="41272"/>
    <cellStyle name="Normal 3 3 4 2 5 3 3" xfId="19699"/>
    <cellStyle name="Normal 3 3 4 2 5 3 3 2" xfId="48434"/>
    <cellStyle name="Normal 3 3 4 2 5 3 4" xfId="34110"/>
    <cellStyle name="Normal 3 3 4 2 5 4" xfId="8897"/>
    <cellStyle name="Normal 3 3 4 2 5 4 2" xfId="23280"/>
    <cellStyle name="Normal 3 3 4 2 5 4 2 2" xfId="52015"/>
    <cellStyle name="Normal 3 3 4 2 5 4 3" xfId="37691"/>
    <cellStyle name="Normal 3 3 4 2 5 5" xfId="16117"/>
    <cellStyle name="Normal 3 3 4 2 5 5 2" xfId="44853"/>
    <cellStyle name="Normal 3 3 4 2 5 6" xfId="30529"/>
    <cellStyle name="Normal 3 3 4 2 6" xfId="2459"/>
    <cellStyle name="Normal 3 3 4 2 6 2" xfId="6119"/>
    <cellStyle name="Normal 3 3 4 2 6 2 2" xfId="13379"/>
    <cellStyle name="Normal 3 3 4 2 6 2 2 2" xfId="27757"/>
    <cellStyle name="Normal 3 3 4 2 6 2 2 2 2" xfId="56491"/>
    <cellStyle name="Normal 3 3 4 2 6 2 2 3" xfId="42167"/>
    <cellStyle name="Normal 3 3 4 2 6 2 3" xfId="20594"/>
    <cellStyle name="Normal 3 3 4 2 6 2 3 2" xfId="49329"/>
    <cellStyle name="Normal 3 3 4 2 6 2 4" xfId="35005"/>
    <cellStyle name="Normal 3 3 4 2 6 3" xfId="9792"/>
    <cellStyle name="Normal 3 3 4 2 6 3 2" xfId="24175"/>
    <cellStyle name="Normal 3 3 4 2 6 3 2 2" xfId="52910"/>
    <cellStyle name="Normal 3 3 4 2 6 3 3" xfId="38586"/>
    <cellStyle name="Normal 3 3 4 2 6 4" xfId="17012"/>
    <cellStyle name="Normal 3 3 4 2 6 4 2" xfId="45748"/>
    <cellStyle name="Normal 3 3 4 2 6 5" xfId="31424"/>
    <cellStyle name="Normal 3 3 4 2 7" xfId="4318"/>
    <cellStyle name="Normal 3 3 4 2 7 2" xfId="11588"/>
    <cellStyle name="Normal 3 3 4 2 7 2 2" xfId="25967"/>
    <cellStyle name="Normal 3 3 4 2 7 2 2 2" xfId="54701"/>
    <cellStyle name="Normal 3 3 4 2 7 2 3" xfId="40377"/>
    <cellStyle name="Normal 3 3 4 2 7 3" xfId="18804"/>
    <cellStyle name="Normal 3 3 4 2 7 3 2" xfId="47539"/>
    <cellStyle name="Normal 3 3 4 2 7 4" xfId="33215"/>
    <cellStyle name="Normal 3 3 4 2 8" xfId="7987"/>
    <cellStyle name="Normal 3 3 4 2 8 2" xfId="22385"/>
    <cellStyle name="Normal 3 3 4 2 8 2 2" xfId="51120"/>
    <cellStyle name="Normal 3 3 4 2 8 3" xfId="36796"/>
    <cellStyle name="Normal 3 3 4 2 9" xfId="15222"/>
    <cellStyle name="Normal 3 3 4 2 9 2" xfId="43958"/>
    <cellStyle name="Normal 3 3 4 3" xfId="583"/>
    <cellStyle name="Normal 3 3 4 3 2" xfId="860"/>
    <cellStyle name="Normal 3 3 4 3 2 2" xfId="1307"/>
    <cellStyle name="Normal 3 3 4 3 2 2 2" xfId="2290"/>
    <cellStyle name="Normal 3 3 4 3 2 2 2 2" xfId="4082"/>
    <cellStyle name="Normal 3 3 4 3 2 2 2 2 2" xfId="7741"/>
    <cellStyle name="Normal 3 3 4 3 2 2 2 2 2 2" xfId="15001"/>
    <cellStyle name="Normal 3 3 4 3 2 2 2 2 2 2 2" xfId="29379"/>
    <cellStyle name="Normal 3 3 4 3 2 2 2 2 2 2 2 2" xfId="58113"/>
    <cellStyle name="Normal 3 3 4 3 2 2 2 2 2 2 3" xfId="43789"/>
    <cellStyle name="Normal 3 3 4 3 2 2 2 2 2 3" xfId="22216"/>
    <cellStyle name="Normal 3 3 4 3 2 2 2 2 2 3 2" xfId="50951"/>
    <cellStyle name="Normal 3 3 4 3 2 2 2 2 2 4" xfId="36627"/>
    <cellStyle name="Normal 3 3 4 3 2 2 2 2 3" xfId="11414"/>
    <cellStyle name="Normal 3 3 4 3 2 2 2 2 3 2" xfId="25797"/>
    <cellStyle name="Normal 3 3 4 3 2 2 2 2 3 2 2" xfId="54532"/>
    <cellStyle name="Normal 3 3 4 3 2 2 2 2 3 3" xfId="40208"/>
    <cellStyle name="Normal 3 3 4 3 2 2 2 2 4" xfId="18634"/>
    <cellStyle name="Normal 3 3 4 3 2 2 2 2 4 2" xfId="47370"/>
    <cellStyle name="Normal 3 3 4 3 2 2 2 2 5" xfId="33046"/>
    <cellStyle name="Normal 3 3 4 3 2 2 2 3" xfId="5951"/>
    <cellStyle name="Normal 3 3 4 3 2 2 2 3 2" xfId="13211"/>
    <cellStyle name="Normal 3 3 4 3 2 2 2 3 2 2" xfId="27589"/>
    <cellStyle name="Normal 3 3 4 3 2 2 2 3 2 2 2" xfId="56323"/>
    <cellStyle name="Normal 3 3 4 3 2 2 2 3 2 3" xfId="41999"/>
    <cellStyle name="Normal 3 3 4 3 2 2 2 3 3" xfId="20426"/>
    <cellStyle name="Normal 3 3 4 3 2 2 2 3 3 2" xfId="49161"/>
    <cellStyle name="Normal 3 3 4 3 2 2 2 3 4" xfId="34837"/>
    <cellStyle name="Normal 3 3 4 3 2 2 2 4" xfId="9624"/>
    <cellStyle name="Normal 3 3 4 3 2 2 2 4 2" xfId="24007"/>
    <cellStyle name="Normal 3 3 4 3 2 2 2 4 2 2" xfId="52742"/>
    <cellStyle name="Normal 3 3 4 3 2 2 2 4 3" xfId="38418"/>
    <cellStyle name="Normal 3 3 4 3 2 2 2 5" xfId="16844"/>
    <cellStyle name="Normal 3 3 4 3 2 2 2 5 2" xfId="45580"/>
    <cellStyle name="Normal 3 3 4 3 2 2 2 6" xfId="31256"/>
    <cellStyle name="Normal 3 3 4 3 2 2 3" xfId="3186"/>
    <cellStyle name="Normal 3 3 4 3 2 2 3 2" xfId="6846"/>
    <cellStyle name="Normal 3 3 4 3 2 2 3 2 2" xfId="14106"/>
    <cellStyle name="Normal 3 3 4 3 2 2 3 2 2 2" xfId="28484"/>
    <cellStyle name="Normal 3 3 4 3 2 2 3 2 2 2 2" xfId="57218"/>
    <cellStyle name="Normal 3 3 4 3 2 2 3 2 2 3" xfId="42894"/>
    <cellStyle name="Normal 3 3 4 3 2 2 3 2 3" xfId="21321"/>
    <cellStyle name="Normal 3 3 4 3 2 2 3 2 3 2" xfId="50056"/>
    <cellStyle name="Normal 3 3 4 3 2 2 3 2 4" xfId="35732"/>
    <cellStyle name="Normal 3 3 4 3 2 2 3 3" xfId="10519"/>
    <cellStyle name="Normal 3 3 4 3 2 2 3 3 2" xfId="24902"/>
    <cellStyle name="Normal 3 3 4 3 2 2 3 3 2 2" xfId="53637"/>
    <cellStyle name="Normal 3 3 4 3 2 2 3 3 3" xfId="39313"/>
    <cellStyle name="Normal 3 3 4 3 2 2 3 4" xfId="17739"/>
    <cellStyle name="Normal 3 3 4 3 2 2 3 4 2" xfId="46475"/>
    <cellStyle name="Normal 3 3 4 3 2 2 3 5" xfId="32151"/>
    <cellStyle name="Normal 3 3 4 3 2 2 4" xfId="5051"/>
    <cellStyle name="Normal 3 3 4 3 2 2 4 2" xfId="12316"/>
    <cellStyle name="Normal 3 3 4 3 2 2 4 2 2" xfId="26694"/>
    <cellStyle name="Normal 3 3 4 3 2 2 4 2 2 2" xfId="55428"/>
    <cellStyle name="Normal 3 3 4 3 2 2 4 2 3" xfId="41104"/>
    <cellStyle name="Normal 3 3 4 3 2 2 4 3" xfId="19531"/>
    <cellStyle name="Normal 3 3 4 3 2 2 4 3 2" xfId="48266"/>
    <cellStyle name="Normal 3 3 4 3 2 2 4 4" xfId="33942"/>
    <cellStyle name="Normal 3 3 4 3 2 2 5" xfId="8723"/>
    <cellStyle name="Normal 3 3 4 3 2 2 5 2" xfId="23112"/>
    <cellStyle name="Normal 3 3 4 3 2 2 5 2 2" xfId="51847"/>
    <cellStyle name="Normal 3 3 4 3 2 2 5 3" xfId="37523"/>
    <cellStyle name="Normal 3 3 4 3 2 2 6" xfId="15949"/>
    <cellStyle name="Normal 3 3 4 3 2 2 6 2" xfId="44685"/>
    <cellStyle name="Normal 3 3 4 3 2 2 7" xfId="30361"/>
    <cellStyle name="Normal 3 3 4 3 2 3" xfId="1843"/>
    <cellStyle name="Normal 3 3 4 3 2 3 2" xfId="3635"/>
    <cellStyle name="Normal 3 3 4 3 2 3 2 2" xfId="7294"/>
    <cellStyle name="Normal 3 3 4 3 2 3 2 2 2" xfId="14554"/>
    <cellStyle name="Normal 3 3 4 3 2 3 2 2 2 2" xfId="28932"/>
    <cellStyle name="Normal 3 3 4 3 2 3 2 2 2 2 2" xfId="57666"/>
    <cellStyle name="Normal 3 3 4 3 2 3 2 2 2 3" xfId="43342"/>
    <cellStyle name="Normal 3 3 4 3 2 3 2 2 3" xfId="21769"/>
    <cellStyle name="Normal 3 3 4 3 2 3 2 2 3 2" xfId="50504"/>
    <cellStyle name="Normal 3 3 4 3 2 3 2 2 4" xfId="36180"/>
    <cellStyle name="Normal 3 3 4 3 2 3 2 3" xfId="10967"/>
    <cellStyle name="Normal 3 3 4 3 2 3 2 3 2" xfId="25350"/>
    <cellStyle name="Normal 3 3 4 3 2 3 2 3 2 2" xfId="54085"/>
    <cellStyle name="Normal 3 3 4 3 2 3 2 3 3" xfId="39761"/>
    <cellStyle name="Normal 3 3 4 3 2 3 2 4" xfId="18187"/>
    <cellStyle name="Normal 3 3 4 3 2 3 2 4 2" xfId="46923"/>
    <cellStyle name="Normal 3 3 4 3 2 3 2 5" xfId="32599"/>
    <cellStyle name="Normal 3 3 4 3 2 3 3" xfId="5504"/>
    <cellStyle name="Normal 3 3 4 3 2 3 3 2" xfId="12764"/>
    <cellStyle name="Normal 3 3 4 3 2 3 3 2 2" xfId="27142"/>
    <cellStyle name="Normal 3 3 4 3 2 3 3 2 2 2" xfId="55876"/>
    <cellStyle name="Normal 3 3 4 3 2 3 3 2 3" xfId="41552"/>
    <cellStyle name="Normal 3 3 4 3 2 3 3 3" xfId="19979"/>
    <cellStyle name="Normal 3 3 4 3 2 3 3 3 2" xfId="48714"/>
    <cellStyle name="Normal 3 3 4 3 2 3 3 4" xfId="34390"/>
    <cellStyle name="Normal 3 3 4 3 2 3 4" xfId="9177"/>
    <cellStyle name="Normal 3 3 4 3 2 3 4 2" xfId="23560"/>
    <cellStyle name="Normal 3 3 4 3 2 3 4 2 2" xfId="52295"/>
    <cellStyle name="Normal 3 3 4 3 2 3 4 3" xfId="37971"/>
    <cellStyle name="Normal 3 3 4 3 2 3 5" xfId="16397"/>
    <cellStyle name="Normal 3 3 4 3 2 3 5 2" xfId="45133"/>
    <cellStyle name="Normal 3 3 4 3 2 3 6" xfId="30809"/>
    <cellStyle name="Normal 3 3 4 3 2 4" xfId="2739"/>
    <cellStyle name="Normal 3 3 4 3 2 4 2" xfId="6399"/>
    <cellStyle name="Normal 3 3 4 3 2 4 2 2" xfId="13659"/>
    <cellStyle name="Normal 3 3 4 3 2 4 2 2 2" xfId="28037"/>
    <cellStyle name="Normal 3 3 4 3 2 4 2 2 2 2" xfId="56771"/>
    <cellStyle name="Normal 3 3 4 3 2 4 2 2 3" xfId="42447"/>
    <cellStyle name="Normal 3 3 4 3 2 4 2 3" xfId="20874"/>
    <cellStyle name="Normal 3 3 4 3 2 4 2 3 2" xfId="49609"/>
    <cellStyle name="Normal 3 3 4 3 2 4 2 4" xfId="35285"/>
    <cellStyle name="Normal 3 3 4 3 2 4 3" xfId="10072"/>
    <cellStyle name="Normal 3 3 4 3 2 4 3 2" xfId="24455"/>
    <cellStyle name="Normal 3 3 4 3 2 4 3 2 2" xfId="53190"/>
    <cellStyle name="Normal 3 3 4 3 2 4 3 3" xfId="38866"/>
    <cellStyle name="Normal 3 3 4 3 2 4 4" xfId="17292"/>
    <cellStyle name="Normal 3 3 4 3 2 4 4 2" xfId="46028"/>
    <cellStyle name="Normal 3 3 4 3 2 4 5" xfId="31704"/>
    <cellStyle name="Normal 3 3 4 3 2 5" xfId="4604"/>
    <cellStyle name="Normal 3 3 4 3 2 5 2" xfId="11869"/>
    <cellStyle name="Normal 3 3 4 3 2 5 2 2" xfId="26247"/>
    <cellStyle name="Normal 3 3 4 3 2 5 2 2 2" xfId="54981"/>
    <cellStyle name="Normal 3 3 4 3 2 5 2 3" xfId="40657"/>
    <cellStyle name="Normal 3 3 4 3 2 5 3" xfId="19084"/>
    <cellStyle name="Normal 3 3 4 3 2 5 3 2" xfId="47819"/>
    <cellStyle name="Normal 3 3 4 3 2 5 4" xfId="33495"/>
    <cellStyle name="Normal 3 3 4 3 2 6" xfId="8276"/>
    <cellStyle name="Normal 3 3 4 3 2 6 2" xfId="22665"/>
    <cellStyle name="Normal 3 3 4 3 2 6 2 2" xfId="51400"/>
    <cellStyle name="Normal 3 3 4 3 2 6 3" xfId="37076"/>
    <cellStyle name="Normal 3 3 4 3 2 7" xfId="15502"/>
    <cellStyle name="Normal 3 3 4 3 2 7 2" xfId="44238"/>
    <cellStyle name="Normal 3 3 4 3 2 8" xfId="29914"/>
    <cellStyle name="Normal 3 3 4 3 3" xfId="1083"/>
    <cellStyle name="Normal 3 3 4 3 3 2" xfId="2066"/>
    <cellStyle name="Normal 3 3 4 3 3 2 2" xfId="3858"/>
    <cellStyle name="Normal 3 3 4 3 3 2 2 2" xfId="7517"/>
    <cellStyle name="Normal 3 3 4 3 3 2 2 2 2" xfId="14777"/>
    <cellStyle name="Normal 3 3 4 3 3 2 2 2 2 2" xfId="29155"/>
    <cellStyle name="Normal 3 3 4 3 3 2 2 2 2 2 2" xfId="57889"/>
    <cellStyle name="Normal 3 3 4 3 3 2 2 2 2 3" xfId="43565"/>
    <cellStyle name="Normal 3 3 4 3 3 2 2 2 3" xfId="21992"/>
    <cellStyle name="Normal 3 3 4 3 3 2 2 2 3 2" xfId="50727"/>
    <cellStyle name="Normal 3 3 4 3 3 2 2 2 4" xfId="36403"/>
    <cellStyle name="Normal 3 3 4 3 3 2 2 3" xfId="11190"/>
    <cellStyle name="Normal 3 3 4 3 3 2 2 3 2" xfId="25573"/>
    <cellStyle name="Normal 3 3 4 3 3 2 2 3 2 2" xfId="54308"/>
    <cellStyle name="Normal 3 3 4 3 3 2 2 3 3" xfId="39984"/>
    <cellStyle name="Normal 3 3 4 3 3 2 2 4" xfId="18410"/>
    <cellStyle name="Normal 3 3 4 3 3 2 2 4 2" xfId="47146"/>
    <cellStyle name="Normal 3 3 4 3 3 2 2 5" xfId="32822"/>
    <cellStyle name="Normal 3 3 4 3 3 2 3" xfId="5727"/>
    <cellStyle name="Normal 3 3 4 3 3 2 3 2" xfId="12987"/>
    <cellStyle name="Normal 3 3 4 3 3 2 3 2 2" xfId="27365"/>
    <cellStyle name="Normal 3 3 4 3 3 2 3 2 2 2" xfId="56099"/>
    <cellStyle name="Normal 3 3 4 3 3 2 3 2 3" xfId="41775"/>
    <cellStyle name="Normal 3 3 4 3 3 2 3 3" xfId="20202"/>
    <cellStyle name="Normal 3 3 4 3 3 2 3 3 2" xfId="48937"/>
    <cellStyle name="Normal 3 3 4 3 3 2 3 4" xfId="34613"/>
    <cellStyle name="Normal 3 3 4 3 3 2 4" xfId="9400"/>
    <cellStyle name="Normal 3 3 4 3 3 2 4 2" xfId="23783"/>
    <cellStyle name="Normal 3 3 4 3 3 2 4 2 2" xfId="52518"/>
    <cellStyle name="Normal 3 3 4 3 3 2 4 3" xfId="38194"/>
    <cellStyle name="Normal 3 3 4 3 3 2 5" xfId="16620"/>
    <cellStyle name="Normal 3 3 4 3 3 2 5 2" xfId="45356"/>
    <cellStyle name="Normal 3 3 4 3 3 2 6" xfId="31032"/>
    <cellStyle name="Normal 3 3 4 3 3 3" xfId="2962"/>
    <cellStyle name="Normal 3 3 4 3 3 3 2" xfId="6622"/>
    <cellStyle name="Normal 3 3 4 3 3 3 2 2" xfId="13882"/>
    <cellStyle name="Normal 3 3 4 3 3 3 2 2 2" xfId="28260"/>
    <cellStyle name="Normal 3 3 4 3 3 3 2 2 2 2" xfId="56994"/>
    <cellStyle name="Normal 3 3 4 3 3 3 2 2 3" xfId="42670"/>
    <cellStyle name="Normal 3 3 4 3 3 3 2 3" xfId="21097"/>
    <cellStyle name="Normal 3 3 4 3 3 3 2 3 2" xfId="49832"/>
    <cellStyle name="Normal 3 3 4 3 3 3 2 4" xfId="35508"/>
    <cellStyle name="Normal 3 3 4 3 3 3 3" xfId="10295"/>
    <cellStyle name="Normal 3 3 4 3 3 3 3 2" xfId="24678"/>
    <cellStyle name="Normal 3 3 4 3 3 3 3 2 2" xfId="53413"/>
    <cellStyle name="Normal 3 3 4 3 3 3 3 3" xfId="39089"/>
    <cellStyle name="Normal 3 3 4 3 3 3 4" xfId="17515"/>
    <cellStyle name="Normal 3 3 4 3 3 3 4 2" xfId="46251"/>
    <cellStyle name="Normal 3 3 4 3 3 3 5" xfId="31927"/>
    <cellStyle name="Normal 3 3 4 3 3 4" xfId="4827"/>
    <cellStyle name="Normal 3 3 4 3 3 4 2" xfId="12092"/>
    <cellStyle name="Normal 3 3 4 3 3 4 2 2" xfId="26470"/>
    <cellStyle name="Normal 3 3 4 3 3 4 2 2 2" xfId="55204"/>
    <cellStyle name="Normal 3 3 4 3 3 4 2 3" xfId="40880"/>
    <cellStyle name="Normal 3 3 4 3 3 4 3" xfId="19307"/>
    <cellStyle name="Normal 3 3 4 3 3 4 3 2" xfId="48042"/>
    <cellStyle name="Normal 3 3 4 3 3 4 4" xfId="33718"/>
    <cellStyle name="Normal 3 3 4 3 3 5" xfId="8499"/>
    <cellStyle name="Normal 3 3 4 3 3 5 2" xfId="22888"/>
    <cellStyle name="Normal 3 3 4 3 3 5 2 2" xfId="51623"/>
    <cellStyle name="Normal 3 3 4 3 3 5 3" xfId="37299"/>
    <cellStyle name="Normal 3 3 4 3 3 6" xfId="15725"/>
    <cellStyle name="Normal 3 3 4 3 3 6 2" xfId="44461"/>
    <cellStyle name="Normal 3 3 4 3 3 7" xfId="30137"/>
    <cellStyle name="Normal 3 3 4 3 4" xfId="1615"/>
    <cellStyle name="Normal 3 3 4 3 4 2" xfId="3411"/>
    <cellStyle name="Normal 3 3 4 3 4 2 2" xfId="7070"/>
    <cellStyle name="Normal 3 3 4 3 4 2 2 2" xfId="14330"/>
    <cellStyle name="Normal 3 3 4 3 4 2 2 2 2" xfId="28708"/>
    <cellStyle name="Normal 3 3 4 3 4 2 2 2 2 2" xfId="57442"/>
    <cellStyle name="Normal 3 3 4 3 4 2 2 2 3" xfId="43118"/>
    <cellStyle name="Normal 3 3 4 3 4 2 2 3" xfId="21545"/>
    <cellStyle name="Normal 3 3 4 3 4 2 2 3 2" xfId="50280"/>
    <cellStyle name="Normal 3 3 4 3 4 2 2 4" xfId="35956"/>
    <cellStyle name="Normal 3 3 4 3 4 2 3" xfId="10743"/>
    <cellStyle name="Normal 3 3 4 3 4 2 3 2" xfId="25126"/>
    <cellStyle name="Normal 3 3 4 3 4 2 3 2 2" xfId="53861"/>
    <cellStyle name="Normal 3 3 4 3 4 2 3 3" xfId="39537"/>
    <cellStyle name="Normal 3 3 4 3 4 2 4" xfId="17963"/>
    <cellStyle name="Normal 3 3 4 3 4 2 4 2" xfId="46699"/>
    <cellStyle name="Normal 3 3 4 3 4 2 5" xfId="32375"/>
    <cellStyle name="Normal 3 3 4 3 4 3" xfId="5280"/>
    <cellStyle name="Normal 3 3 4 3 4 3 2" xfId="12540"/>
    <cellStyle name="Normal 3 3 4 3 4 3 2 2" xfId="26918"/>
    <cellStyle name="Normal 3 3 4 3 4 3 2 2 2" xfId="55652"/>
    <cellStyle name="Normal 3 3 4 3 4 3 2 3" xfId="41328"/>
    <cellStyle name="Normal 3 3 4 3 4 3 3" xfId="19755"/>
    <cellStyle name="Normal 3 3 4 3 4 3 3 2" xfId="48490"/>
    <cellStyle name="Normal 3 3 4 3 4 3 4" xfId="34166"/>
    <cellStyle name="Normal 3 3 4 3 4 4" xfId="8953"/>
    <cellStyle name="Normal 3 3 4 3 4 4 2" xfId="23336"/>
    <cellStyle name="Normal 3 3 4 3 4 4 2 2" xfId="52071"/>
    <cellStyle name="Normal 3 3 4 3 4 4 3" xfId="37747"/>
    <cellStyle name="Normal 3 3 4 3 4 5" xfId="16173"/>
    <cellStyle name="Normal 3 3 4 3 4 5 2" xfId="44909"/>
    <cellStyle name="Normal 3 3 4 3 4 6" xfId="30585"/>
    <cellStyle name="Normal 3 3 4 3 5" xfId="2515"/>
    <cellStyle name="Normal 3 3 4 3 5 2" xfId="6175"/>
    <cellStyle name="Normal 3 3 4 3 5 2 2" xfId="13435"/>
    <cellStyle name="Normal 3 3 4 3 5 2 2 2" xfId="27813"/>
    <cellStyle name="Normal 3 3 4 3 5 2 2 2 2" xfId="56547"/>
    <cellStyle name="Normal 3 3 4 3 5 2 2 3" xfId="42223"/>
    <cellStyle name="Normal 3 3 4 3 5 2 3" xfId="20650"/>
    <cellStyle name="Normal 3 3 4 3 5 2 3 2" xfId="49385"/>
    <cellStyle name="Normal 3 3 4 3 5 2 4" xfId="35061"/>
    <cellStyle name="Normal 3 3 4 3 5 3" xfId="9848"/>
    <cellStyle name="Normal 3 3 4 3 5 3 2" xfId="24231"/>
    <cellStyle name="Normal 3 3 4 3 5 3 2 2" xfId="52966"/>
    <cellStyle name="Normal 3 3 4 3 5 3 3" xfId="38642"/>
    <cellStyle name="Normal 3 3 4 3 5 4" xfId="17068"/>
    <cellStyle name="Normal 3 3 4 3 5 4 2" xfId="45804"/>
    <cellStyle name="Normal 3 3 4 3 5 5" xfId="31480"/>
    <cellStyle name="Normal 3 3 4 3 6" xfId="4378"/>
    <cellStyle name="Normal 3 3 4 3 6 2" xfId="11645"/>
    <cellStyle name="Normal 3 3 4 3 6 2 2" xfId="26023"/>
    <cellStyle name="Normal 3 3 4 3 6 2 2 2" xfId="54757"/>
    <cellStyle name="Normal 3 3 4 3 6 2 3" xfId="40433"/>
    <cellStyle name="Normal 3 3 4 3 6 3" xfId="18860"/>
    <cellStyle name="Normal 3 3 4 3 6 3 2" xfId="47595"/>
    <cellStyle name="Normal 3 3 4 3 6 4" xfId="33271"/>
    <cellStyle name="Normal 3 3 4 3 7" xfId="8049"/>
    <cellStyle name="Normal 3 3 4 3 7 2" xfId="22441"/>
    <cellStyle name="Normal 3 3 4 3 7 2 2" xfId="51176"/>
    <cellStyle name="Normal 3 3 4 3 7 3" xfId="36852"/>
    <cellStyle name="Normal 3 3 4 3 8" xfId="15278"/>
    <cellStyle name="Normal 3 3 4 3 8 2" xfId="44014"/>
    <cellStyle name="Normal 3 3 4 3 9" xfId="29690"/>
    <cellStyle name="Normal 3 3 4 4" xfId="745"/>
    <cellStyle name="Normal 3 3 4 4 2" xfId="1195"/>
    <cellStyle name="Normal 3 3 4 4 2 2" xfId="2178"/>
    <cellStyle name="Normal 3 3 4 4 2 2 2" xfId="3970"/>
    <cellStyle name="Normal 3 3 4 4 2 2 2 2" xfId="7629"/>
    <cellStyle name="Normal 3 3 4 4 2 2 2 2 2" xfId="14889"/>
    <cellStyle name="Normal 3 3 4 4 2 2 2 2 2 2" xfId="29267"/>
    <cellStyle name="Normal 3 3 4 4 2 2 2 2 2 2 2" xfId="58001"/>
    <cellStyle name="Normal 3 3 4 4 2 2 2 2 2 3" xfId="43677"/>
    <cellStyle name="Normal 3 3 4 4 2 2 2 2 3" xfId="22104"/>
    <cellStyle name="Normal 3 3 4 4 2 2 2 2 3 2" xfId="50839"/>
    <cellStyle name="Normal 3 3 4 4 2 2 2 2 4" xfId="36515"/>
    <cellStyle name="Normal 3 3 4 4 2 2 2 3" xfId="11302"/>
    <cellStyle name="Normal 3 3 4 4 2 2 2 3 2" xfId="25685"/>
    <cellStyle name="Normal 3 3 4 4 2 2 2 3 2 2" xfId="54420"/>
    <cellStyle name="Normal 3 3 4 4 2 2 2 3 3" xfId="40096"/>
    <cellStyle name="Normal 3 3 4 4 2 2 2 4" xfId="18522"/>
    <cellStyle name="Normal 3 3 4 4 2 2 2 4 2" xfId="47258"/>
    <cellStyle name="Normal 3 3 4 4 2 2 2 5" xfId="32934"/>
    <cellStyle name="Normal 3 3 4 4 2 2 3" xfId="5839"/>
    <cellStyle name="Normal 3 3 4 4 2 2 3 2" xfId="13099"/>
    <cellStyle name="Normal 3 3 4 4 2 2 3 2 2" xfId="27477"/>
    <cellStyle name="Normal 3 3 4 4 2 2 3 2 2 2" xfId="56211"/>
    <cellStyle name="Normal 3 3 4 4 2 2 3 2 3" xfId="41887"/>
    <cellStyle name="Normal 3 3 4 4 2 2 3 3" xfId="20314"/>
    <cellStyle name="Normal 3 3 4 4 2 2 3 3 2" xfId="49049"/>
    <cellStyle name="Normal 3 3 4 4 2 2 3 4" xfId="34725"/>
    <cellStyle name="Normal 3 3 4 4 2 2 4" xfId="9512"/>
    <cellStyle name="Normal 3 3 4 4 2 2 4 2" xfId="23895"/>
    <cellStyle name="Normal 3 3 4 4 2 2 4 2 2" xfId="52630"/>
    <cellStyle name="Normal 3 3 4 4 2 2 4 3" xfId="38306"/>
    <cellStyle name="Normal 3 3 4 4 2 2 5" xfId="16732"/>
    <cellStyle name="Normal 3 3 4 4 2 2 5 2" xfId="45468"/>
    <cellStyle name="Normal 3 3 4 4 2 2 6" xfId="31144"/>
    <cellStyle name="Normal 3 3 4 4 2 3" xfId="3074"/>
    <cellStyle name="Normal 3 3 4 4 2 3 2" xfId="6734"/>
    <cellStyle name="Normal 3 3 4 4 2 3 2 2" xfId="13994"/>
    <cellStyle name="Normal 3 3 4 4 2 3 2 2 2" xfId="28372"/>
    <cellStyle name="Normal 3 3 4 4 2 3 2 2 2 2" xfId="57106"/>
    <cellStyle name="Normal 3 3 4 4 2 3 2 2 3" xfId="42782"/>
    <cellStyle name="Normal 3 3 4 4 2 3 2 3" xfId="21209"/>
    <cellStyle name="Normal 3 3 4 4 2 3 2 3 2" xfId="49944"/>
    <cellStyle name="Normal 3 3 4 4 2 3 2 4" xfId="35620"/>
    <cellStyle name="Normal 3 3 4 4 2 3 3" xfId="10407"/>
    <cellStyle name="Normal 3 3 4 4 2 3 3 2" xfId="24790"/>
    <cellStyle name="Normal 3 3 4 4 2 3 3 2 2" xfId="53525"/>
    <cellStyle name="Normal 3 3 4 4 2 3 3 3" xfId="39201"/>
    <cellStyle name="Normal 3 3 4 4 2 3 4" xfId="17627"/>
    <cellStyle name="Normal 3 3 4 4 2 3 4 2" xfId="46363"/>
    <cellStyle name="Normal 3 3 4 4 2 3 5" xfId="32039"/>
    <cellStyle name="Normal 3 3 4 4 2 4" xfId="4939"/>
    <cellStyle name="Normal 3 3 4 4 2 4 2" xfId="12204"/>
    <cellStyle name="Normal 3 3 4 4 2 4 2 2" xfId="26582"/>
    <cellStyle name="Normal 3 3 4 4 2 4 2 2 2" xfId="55316"/>
    <cellStyle name="Normal 3 3 4 4 2 4 2 3" xfId="40992"/>
    <cellStyle name="Normal 3 3 4 4 2 4 3" xfId="19419"/>
    <cellStyle name="Normal 3 3 4 4 2 4 3 2" xfId="48154"/>
    <cellStyle name="Normal 3 3 4 4 2 4 4" xfId="33830"/>
    <cellStyle name="Normal 3 3 4 4 2 5" xfId="8611"/>
    <cellStyle name="Normal 3 3 4 4 2 5 2" xfId="23000"/>
    <cellStyle name="Normal 3 3 4 4 2 5 2 2" xfId="51735"/>
    <cellStyle name="Normal 3 3 4 4 2 5 3" xfId="37411"/>
    <cellStyle name="Normal 3 3 4 4 2 6" xfId="15837"/>
    <cellStyle name="Normal 3 3 4 4 2 6 2" xfId="44573"/>
    <cellStyle name="Normal 3 3 4 4 2 7" xfId="30249"/>
    <cellStyle name="Normal 3 3 4 4 3" xfId="1731"/>
    <cellStyle name="Normal 3 3 4 4 3 2" xfId="3523"/>
    <cellStyle name="Normal 3 3 4 4 3 2 2" xfId="7182"/>
    <cellStyle name="Normal 3 3 4 4 3 2 2 2" xfId="14442"/>
    <cellStyle name="Normal 3 3 4 4 3 2 2 2 2" xfId="28820"/>
    <cellStyle name="Normal 3 3 4 4 3 2 2 2 2 2" xfId="57554"/>
    <cellStyle name="Normal 3 3 4 4 3 2 2 2 3" xfId="43230"/>
    <cellStyle name="Normal 3 3 4 4 3 2 2 3" xfId="21657"/>
    <cellStyle name="Normal 3 3 4 4 3 2 2 3 2" xfId="50392"/>
    <cellStyle name="Normal 3 3 4 4 3 2 2 4" xfId="36068"/>
    <cellStyle name="Normal 3 3 4 4 3 2 3" xfId="10855"/>
    <cellStyle name="Normal 3 3 4 4 3 2 3 2" xfId="25238"/>
    <cellStyle name="Normal 3 3 4 4 3 2 3 2 2" xfId="53973"/>
    <cellStyle name="Normal 3 3 4 4 3 2 3 3" xfId="39649"/>
    <cellStyle name="Normal 3 3 4 4 3 2 4" xfId="18075"/>
    <cellStyle name="Normal 3 3 4 4 3 2 4 2" xfId="46811"/>
    <cellStyle name="Normal 3 3 4 4 3 2 5" xfId="32487"/>
    <cellStyle name="Normal 3 3 4 4 3 3" xfId="5392"/>
    <cellStyle name="Normal 3 3 4 4 3 3 2" xfId="12652"/>
    <cellStyle name="Normal 3 3 4 4 3 3 2 2" xfId="27030"/>
    <cellStyle name="Normal 3 3 4 4 3 3 2 2 2" xfId="55764"/>
    <cellStyle name="Normal 3 3 4 4 3 3 2 3" xfId="41440"/>
    <cellStyle name="Normal 3 3 4 4 3 3 3" xfId="19867"/>
    <cellStyle name="Normal 3 3 4 4 3 3 3 2" xfId="48602"/>
    <cellStyle name="Normal 3 3 4 4 3 3 4" xfId="34278"/>
    <cellStyle name="Normal 3 3 4 4 3 4" xfId="9065"/>
    <cellStyle name="Normal 3 3 4 4 3 4 2" xfId="23448"/>
    <cellStyle name="Normal 3 3 4 4 3 4 2 2" xfId="52183"/>
    <cellStyle name="Normal 3 3 4 4 3 4 3" xfId="37859"/>
    <cellStyle name="Normal 3 3 4 4 3 5" xfId="16285"/>
    <cellStyle name="Normal 3 3 4 4 3 5 2" xfId="45021"/>
    <cellStyle name="Normal 3 3 4 4 3 6" xfId="30697"/>
    <cellStyle name="Normal 3 3 4 4 4" xfId="2627"/>
    <cellStyle name="Normal 3 3 4 4 4 2" xfId="6287"/>
    <cellStyle name="Normal 3 3 4 4 4 2 2" xfId="13547"/>
    <cellStyle name="Normal 3 3 4 4 4 2 2 2" xfId="27925"/>
    <cellStyle name="Normal 3 3 4 4 4 2 2 2 2" xfId="56659"/>
    <cellStyle name="Normal 3 3 4 4 4 2 2 3" xfId="42335"/>
    <cellStyle name="Normal 3 3 4 4 4 2 3" xfId="20762"/>
    <cellStyle name="Normal 3 3 4 4 4 2 3 2" xfId="49497"/>
    <cellStyle name="Normal 3 3 4 4 4 2 4" xfId="35173"/>
    <cellStyle name="Normal 3 3 4 4 4 3" xfId="9960"/>
    <cellStyle name="Normal 3 3 4 4 4 3 2" xfId="24343"/>
    <cellStyle name="Normal 3 3 4 4 4 3 2 2" xfId="53078"/>
    <cellStyle name="Normal 3 3 4 4 4 3 3" xfId="38754"/>
    <cellStyle name="Normal 3 3 4 4 4 4" xfId="17180"/>
    <cellStyle name="Normal 3 3 4 4 4 4 2" xfId="45916"/>
    <cellStyle name="Normal 3 3 4 4 4 5" xfId="31592"/>
    <cellStyle name="Normal 3 3 4 4 5" xfId="4491"/>
    <cellStyle name="Normal 3 3 4 4 5 2" xfId="11757"/>
    <cellStyle name="Normal 3 3 4 4 5 2 2" xfId="26135"/>
    <cellStyle name="Normal 3 3 4 4 5 2 2 2" xfId="54869"/>
    <cellStyle name="Normal 3 3 4 4 5 2 3" xfId="40545"/>
    <cellStyle name="Normal 3 3 4 4 5 3" xfId="18972"/>
    <cellStyle name="Normal 3 3 4 4 5 3 2" xfId="47707"/>
    <cellStyle name="Normal 3 3 4 4 5 4" xfId="33383"/>
    <cellStyle name="Normal 3 3 4 4 6" xfId="8164"/>
    <cellStyle name="Normal 3 3 4 4 6 2" xfId="22553"/>
    <cellStyle name="Normal 3 3 4 4 6 2 2" xfId="51288"/>
    <cellStyle name="Normal 3 3 4 4 6 3" xfId="36964"/>
    <cellStyle name="Normal 3 3 4 4 7" xfId="15390"/>
    <cellStyle name="Normal 3 3 4 4 7 2" xfId="44126"/>
    <cellStyle name="Normal 3 3 4 4 8" xfId="29802"/>
    <cellStyle name="Normal 3 3 4 5" xfId="971"/>
    <cellStyle name="Normal 3 3 4 5 2" xfId="1954"/>
    <cellStyle name="Normal 3 3 4 5 2 2" xfId="3746"/>
    <cellStyle name="Normal 3 3 4 5 2 2 2" xfId="7405"/>
    <cellStyle name="Normal 3 3 4 5 2 2 2 2" xfId="14665"/>
    <cellStyle name="Normal 3 3 4 5 2 2 2 2 2" xfId="29043"/>
    <cellStyle name="Normal 3 3 4 5 2 2 2 2 2 2" xfId="57777"/>
    <cellStyle name="Normal 3 3 4 5 2 2 2 2 3" xfId="43453"/>
    <cellStyle name="Normal 3 3 4 5 2 2 2 3" xfId="21880"/>
    <cellStyle name="Normal 3 3 4 5 2 2 2 3 2" xfId="50615"/>
    <cellStyle name="Normal 3 3 4 5 2 2 2 4" xfId="36291"/>
    <cellStyle name="Normal 3 3 4 5 2 2 3" xfId="11078"/>
    <cellStyle name="Normal 3 3 4 5 2 2 3 2" xfId="25461"/>
    <cellStyle name="Normal 3 3 4 5 2 2 3 2 2" xfId="54196"/>
    <cellStyle name="Normal 3 3 4 5 2 2 3 3" xfId="39872"/>
    <cellStyle name="Normal 3 3 4 5 2 2 4" xfId="18298"/>
    <cellStyle name="Normal 3 3 4 5 2 2 4 2" xfId="47034"/>
    <cellStyle name="Normal 3 3 4 5 2 2 5" xfId="32710"/>
    <cellStyle name="Normal 3 3 4 5 2 3" xfId="5615"/>
    <cellStyle name="Normal 3 3 4 5 2 3 2" xfId="12875"/>
    <cellStyle name="Normal 3 3 4 5 2 3 2 2" xfId="27253"/>
    <cellStyle name="Normal 3 3 4 5 2 3 2 2 2" xfId="55987"/>
    <cellStyle name="Normal 3 3 4 5 2 3 2 3" xfId="41663"/>
    <cellStyle name="Normal 3 3 4 5 2 3 3" xfId="20090"/>
    <cellStyle name="Normal 3 3 4 5 2 3 3 2" xfId="48825"/>
    <cellStyle name="Normal 3 3 4 5 2 3 4" xfId="34501"/>
    <cellStyle name="Normal 3 3 4 5 2 4" xfId="9288"/>
    <cellStyle name="Normal 3 3 4 5 2 4 2" xfId="23671"/>
    <cellStyle name="Normal 3 3 4 5 2 4 2 2" xfId="52406"/>
    <cellStyle name="Normal 3 3 4 5 2 4 3" xfId="38082"/>
    <cellStyle name="Normal 3 3 4 5 2 5" xfId="16508"/>
    <cellStyle name="Normal 3 3 4 5 2 5 2" xfId="45244"/>
    <cellStyle name="Normal 3 3 4 5 2 6" xfId="30920"/>
    <cellStyle name="Normal 3 3 4 5 3" xfId="2850"/>
    <cellStyle name="Normal 3 3 4 5 3 2" xfId="6510"/>
    <cellStyle name="Normal 3 3 4 5 3 2 2" xfId="13770"/>
    <cellStyle name="Normal 3 3 4 5 3 2 2 2" xfId="28148"/>
    <cellStyle name="Normal 3 3 4 5 3 2 2 2 2" xfId="56882"/>
    <cellStyle name="Normal 3 3 4 5 3 2 2 3" xfId="42558"/>
    <cellStyle name="Normal 3 3 4 5 3 2 3" xfId="20985"/>
    <cellStyle name="Normal 3 3 4 5 3 2 3 2" xfId="49720"/>
    <cellStyle name="Normal 3 3 4 5 3 2 4" xfId="35396"/>
    <cellStyle name="Normal 3 3 4 5 3 3" xfId="10183"/>
    <cellStyle name="Normal 3 3 4 5 3 3 2" xfId="24566"/>
    <cellStyle name="Normal 3 3 4 5 3 3 2 2" xfId="53301"/>
    <cellStyle name="Normal 3 3 4 5 3 3 3" xfId="38977"/>
    <cellStyle name="Normal 3 3 4 5 3 4" xfId="17403"/>
    <cellStyle name="Normal 3 3 4 5 3 4 2" xfId="46139"/>
    <cellStyle name="Normal 3 3 4 5 3 5" xfId="31815"/>
    <cellStyle name="Normal 3 3 4 5 4" xfId="4715"/>
    <cellStyle name="Normal 3 3 4 5 4 2" xfId="11980"/>
    <cellStyle name="Normal 3 3 4 5 4 2 2" xfId="26358"/>
    <cellStyle name="Normal 3 3 4 5 4 2 2 2" xfId="55092"/>
    <cellStyle name="Normal 3 3 4 5 4 2 3" xfId="40768"/>
    <cellStyle name="Normal 3 3 4 5 4 3" xfId="19195"/>
    <cellStyle name="Normal 3 3 4 5 4 3 2" xfId="47930"/>
    <cellStyle name="Normal 3 3 4 5 4 4" xfId="33606"/>
    <cellStyle name="Normal 3 3 4 5 5" xfId="8387"/>
    <cellStyle name="Normal 3 3 4 5 5 2" xfId="22776"/>
    <cellStyle name="Normal 3 3 4 5 5 2 2" xfId="51511"/>
    <cellStyle name="Normal 3 3 4 5 5 3" xfId="37187"/>
    <cellStyle name="Normal 3 3 4 5 6" xfId="15613"/>
    <cellStyle name="Normal 3 3 4 5 6 2" xfId="44349"/>
    <cellStyle name="Normal 3 3 4 5 7" xfId="30025"/>
    <cellStyle name="Normal 3 3 4 6" xfId="1490"/>
    <cellStyle name="Normal 3 3 4 6 2" xfId="3299"/>
    <cellStyle name="Normal 3 3 4 6 2 2" xfId="6958"/>
    <cellStyle name="Normal 3 3 4 6 2 2 2" xfId="14218"/>
    <cellStyle name="Normal 3 3 4 6 2 2 2 2" xfId="28596"/>
    <cellStyle name="Normal 3 3 4 6 2 2 2 2 2" xfId="57330"/>
    <cellStyle name="Normal 3 3 4 6 2 2 2 3" xfId="43006"/>
    <cellStyle name="Normal 3 3 4 6 2 2 3" xfId="21433"/>
    <cellStyle name="Normal 3 3 4 6 2 2 3 2" xfId="50168"/>
    <cellStyle name="Normal 3 3 4 6 2 2 4" xfId="35844"/>
    <cellStyle name="Normal 3 3 4 6 2 3" xfId="10631"/>
    <cellStyle name="Normal 3 3 4 6 2 3 2" xfId="25014"/>
    <cellStyle name="Normal 3 3 4 6 2 3 2 2" xfId="53749"/>
    <cellStyle name="Normal 3 3 4 6 2 3 3" xfId="39425"/>
    <cellStyle name="Normal 3 3 4 6 2 4" xfId="17851"/>
    <cellStyle name="Normal 3 3 4 6 2 4 2" xfId="46587"/>
    <cellStyle name="Normal 3 3 4 6 2 5" xfId="32263"/>
    <cellStyle name="Normal 3 3 4 6 3" xfId="5167"/>
    <cellStyle name="Normal 3 3 4 6 3 2" xfId="12428"/>
    <cellStyle name="Normal 3 3 4 6 3 2 2" xfId="26806"/>
    <cellStyle name="Normal 3 3 4 6 3 2 2 2" xfId="55540"/>
    <cellStyle name="Normal 3 3 4 6 3 2 3" xfId="41216"/>
    <cellStyle name="Normal 3 3 4 6 3 3" xfId="19643"/>
    <cellStyle name="Normal 3 3 4 6 3 3 2" xfId="48378"/>
    <cellStyle name="Normal 3 3 4 6 3 4" xfId="34054"/>
    <cellStyle name="Normal 3 3 4 6 4" xfId="8841"/>
    <cellStyle name="Normal 3 3 4 6 4 2" xfId="23224"/>
    <cellStyle name="Normal 3 3 4 6 4 2 2" xfId="51959"/>
    <cellStyle name="Normal 3 3 4 6 4 3" xfId="37635"/>
    <cellStyle name="Normal 3 3 4 6 5" xfId="16061"/>
    <cellStyle name="Normal 3 3 4 6 5 2" xfId="44797"/>
    <cellStyle name="Normal 3 3 4 6 6" xfId="30473"/>
    <cellStyle name="Normal 3 3 4 7" xfId="2403"/>
    <cellStyle name="Normal 3 3 4 7 2" xfId="6063"/>
    <cellStyle name="Normal 3 3 4 7 2 2" xfId="13323"/>
    <cellStyle name="Normal 3 3 4 7 2 2 2" xfId="27701"/>
    <cellStyle name="Normal 3 3 4 7 2 2 2 2" xfId="56435"/>
    <cellStyle name="Normal 3 3 4 7 2 2 3" xfId="42111"/>
    <cellStyle name="Normal 3 3 4 7 2 3" xfId="20538"/>
    <cellStyle name="Normal 3 3 4 7 2 3 2" xfId="49273"/>
    <cellStyle name="Normal 3 3 4 7 2 4" xfId="34949"/>
    <cellStyle name="Normal 3 3 4 7 3" xfId="9736"/>
    <cellStyle name="Normal 3 3 4 7 3 2" xfId="24119"/>
    <cellStyle name="Normal 3 3 4 7 3 2 2" xfId="52854"/>
    <cellStyle name="Normal 3 3 4 7 3 3" xfId="38530"/>
    <cellStyle name="Normal 3 3 4 7 4" xfId="16956"/>
    <cellStyle name="Normal 3 3 4 7 4 2" xfId="45692"/>
    <cellStyle name="Normal 3 3 4 7 5" xfId="31368"/>
    <cellStyle name="Normal 3 3 4 8" xfId="4260"/>
    <cellStyle name="Normal 3 3 4 8 2" xfId="11532"/>
    <cellStyle name="Normal 3 3 4 8 2 2" xfId="25911"/>
    <cellStyle name="Normal 3 3 4 8 2 2 2" xfId="54645"/>
    <cellStyle name="Normal 3 3 4 8 2 3" xfId="40321"/>
    <cellStyle name="Normal 3 3 4 8 3" xfId="18748"/>
    <cellStyle name="Normal 3 3 4 8 3 2" xfId="47483"/>
    <cellStyle name="Normal 3 3 4 8 4" xfId="33159"/>
    <cellStyle name="Normal 3 3 4 9" xfId="7928"/>
    <cellStyle name="Normal 3 3 4 9 2" xfId="22329"/>
    <cellStyle name="Normal 3 3 4 9 2 2" xfId="51064"/>
    <cellStyle name="Normal 3 3 4 9 3" xfId="36740"/>
    <cellStyle name="Normal 3 3 5" xfId="416"/>
    <cellStyle name="Normal 3 3 5 10" xfId="29606"/>
    <cellStyle name="Normal 3 3 5 2" xfId="616"/>
    <cellStyle name="Normal 3 3 5 2 2" xfId="888"/>
    <cellStyle name="Normal 3 3 5 2 2 2" xfId="1335"/>
    <cellStyle name="Normal 3 3 5 2 2 2 2" xfId="2318"/>
    <cellStyle name="Normal 3 3 5 2 2 2 2 2" xfId="4110"/>
    <cellStyle name="Normal 3 3 5 2 2 2 2 2 2" xfId="7769"/>
    <cellStyle name="Normal 3 3 5 2 2 2 2 2 2 2" xfId="15029"/>
    <cellStyle name="Normal 3 3 5 2 2 2 2 2 2 2 2" xfId="29407"/>
    <cellStyle name="Normal 3 3 5 2 2 2 2 2 2 2 2 2" xfId="58141"/>
    <cellStyle name="Normal 3 3 5 2 2 2 2 2 2 2 3" xfId="43817"/>
    <cellStyle name="Normal 3 3 5 2 2 2 2 2 2 3" xfId="22244"/>
    <cellStyle name="Normal 3 3 5 2 2 2 2 2 2 3 2" xfId="50979"/>
    <cellStyle name="Normal 3 3 5 2 2 2 2 2 2 4" xfId="36655"/>
    <cellStyle name="Normal 3 3 5 2 2 2 2 2 3" xfId="11442"/>
    <cellStyle name="Normal 3 3 5 2 2 2 2 2 3 2" xfId="25825"/>
    <cellStyle name="Normal 3 3 5 2 2 2 2 2 3 2 2" xfId="54560"/>
    <cellStyle name="Normal 3 3 5 2 2 2 2 2 3 3" xfId="40236"/>
    <cellStyle name="Normal 3 3 5 2 2 2 2 2 4" xfId="18662"/>
    <cellStyle name="Normal 3 3 5 2 2 2 2 2 4 2" xfId="47398"/>
    <cellStyle name="Normal 3 3 5 2 2 2 2 2 5" xfId="33074"/>
    <cellStyle name="Normal 3 3 5 2 2 2 2 3" xfId="5979"/>
    <cellStyle name="Normal 3 3 5 2 2 2 2 3 2" xfId="13239"/>
    <cellStyle name="Normal 3 3 5 2 2 2 2 3 2 2" xfId="27617"/>
    <cellStyle name="Normal 3 3 5 2 2 2 2 3 2 2 2" xfId="56351"/>
    <cellStyle name="Normal 3 3 5 2 2 2 2 3 2 3" xfId="42027"/>
    <cellStyle name="Normal 3 3 5 2 2 2 2 3 3" xfId="20454"/>
    <cellStyle name="Normal 3 3 5 2 2 2 2 3 3 2" xfId="49189"/>
    <cellStyle name="Normal 3 3 5 2 2 2 2 3 4" xfId="34865"/>
    <cellStyle name="Normal 3 3 5 2 2 2 2 4" xfId="9652"/>
    <cellStyle name="Normal 3 3 5 2 2 2 2 4 2" xfId="24035"/>
    <cellStyle name="Normal 3 3 5 2 2 2 2 4 2 2" xfId="52770"/>
    <cellStyle name="Normal 3 3 5 2 2 2 2 4 3" xfId="38446"/>
    <cellStyle name="Normal 3 3 5 2 2 2 2 5" xfId="16872"/>
    <cellStyle name="Normal 3 3 5 2 2 2 2 5 2" xfId="45608"/>
    <cellStyle name="Normal 3 3 5 2 2 2 2 6" xfId="31284"/>
    <cellStyle name="Normal 3 3 5 2 2 2 3" xfId="3214"/>
    <cellStyle name="Normal 3 3 5 2 2 2 3 2" xfId="6874"/>
    <cellStyle name="Normal 3 3 5 2 2 2 3 2 2" xfId="14134"/>
    <cellStyle name="Normal 3 3 5 2 2 2 3 2 2 2" xfId="28512"/>
    <cellStyle name="Normal 3 3 5 2 2 2 3 2 2 2 2" xfId="57246"/>
    <cellStyle name="Normal 3 3 5 2 2 2 3 2 2 3" xfId="42922"/>
    <cellStyle name="Normal 3 3 5 2 2 2 3 2 3" xfId="21349"/>
    <cellStyle name="Normal 3 3 5 2 2 2 3 2 3 2" xfId="50084"/>
    <cellStyle name="Normal 3 3 5 2 2 2 3 2 4" xfId="35760"/>
    <cellStyle name="Normal 3 3 5 2 2 2 3 3" xfId="10547"/>
    <cellStyle name="Normal 3 3 5 2 2 2 3 3 2" xfId="24930"/>
    <cellStyle name="Normal 3 3 5 2 2 2 3 3 2 2" xfId="53665"/>
    <cellStyle name="Normal 3 3 5 2 2 2 3 3 3" xfId="39341"/>
    <cellStyle name="Normal 3 3 5 2 2 2 3 4" xfId="17767"/>
    <cellStyle name="Normal 3 3 5 2 2 2 3 4 2" xfId="46503"/>
    <cellStyle name="Normal 3 3 5 2 2 2 3 5" xfId="32179"/>
    <cellStyle name="Normal 3 3 5 2 2 2 4" xfId="5079"/>
    <cellStyle name="Normal 3 3 5 2 2 2 4 2" xfId="12344"/>
    <cellStyle name="Normal 3 3 5 2 2 2 4 2 2" xfId="26722"/>
    <cellStyle name="Normal 3 3 5 2 2 2 4 2 2 2" xfId="55456"/>
    <cellStyle name="Normal 3 3 5 2 2 2 4 2 3" xfId="41132"/>
    <cellStyle name="Normal 3 3 5 2 2 2 4 3" xfId="19559"/>
    <cellStyle name="Normal 3 3 5 2 2 2 4 3 2" xfId="48294"/>
    <cellStyle name="Normal 3 3 5 2 2 2 4 4" xfId="33970"/>
    <cellStyle name="Normal 3 3 5 2 2 2 5" xfId="8751"/>
    <cellStyle name="Normal 3 3 5 2 2 2 5 2" xfId="23140"/>
    <cellStyle name="Normal 3 3 5 2 2 2 5 2 2" xfId="51875"/>
    <cellStyle name="Normal 3 3 5 2 2 2 5 3" xfId="37551"/>
    <cellStyle name="Normal 3 3 5 2 2 2 6" xfId="15977"/>
    <cellStyle name="Normal 3 3 5 2 2 2 6 2" xfId="44713"/>
    <cellStyle name="Normal 3 3 5 2 2 2 7" xfId="30389"/>
    <cellStyle name="Normal 3 3 5 2 2 3" xfId="1871"/>
    <cellStyle name="Normal 3 3 5 2 2 3 2" xfId="3663"/>
    <cellStyle name="Normal 3 3 5 2 2 3 2 2" xfId="7322"/>
    <cellStyle name="Normal 3 3 5 2 2 3 2 2 2" xfId="14582"/>
    <cellStyle name="Normal 3 3 5 2 2 3 2 2 2 2" xfId="28960"/>
    <cellStyle name="Normal 3 3 5 2 2 3 2 2 2 2 2" xfId="57694"/>
    <cellStyle name="Normal 3 3 5 2 2 3 2 2 2 3" xfId="43370"/>
    <cellStyle name="Normal 3 3 5 2 2 3 2 2 3" xfId="21797"/>
    <cellStyle name="Normal 3 3 5 2 2 3 2 2 3 2" xfId="50532"/>
    <cellStyle name="Normal 3 3 5 2 2 3 2 2 4" xfId="36208"/>
    <cellStyle name="Normal 3 3 5 2 2 3 2 3" xfId="10995"/>
    <cellStyle name="Normal 3 3 5 2 2 3 2 3 2" xfId="25378"/>
    <cellStyle name="Normal 3 3 5 2 2 3 2 3 2 2" xfId="54113"/>
    <cellStyle name="Normal 3 3 5 2 2 3 2 3 3" xfId="39789"/>
    <cellStyle name="Normal 3 3 5 2 2 3 2 4" xfId="18215"/>
    <cellStyle name="Normal 3 3 5 2 2 3 2 4 2" xfId="46951"/>
    <cellStyle name="Normal 3 3 5 2 2 3 2 5" xfId="32627"/>
    <cellStyle name="Normal 3 3 5 2 2 3 3" xfId="5532"/>
    <cellStyle name="Normal 3 3 5 2 2 3 3 2" xfId="12792"/>
    <cellStyle name="Normal 3 3 5 2 2 3 3 2 2" xfId="27170"/>
    <cellStyle name="Normal 3 3 5 2 2 3 3 2 2 2" xfId="55904"/>
    <cellStyle name="Normal 3 3 5 2 2 3 3 2 3" xfId="41580"/>
    <cellStyle name="Normal 3 3 5 2 2 3 3 3" xfId="20007"/>
    <cellStyle name="Normal 3 3 5 2 2 3 3 3 2" xfId="48742"/>
    <cellStyle name="Normal 3 3 5 2 2 3 3 4" xfId="34418"/>
    <cellStyle name="Normal 3 3 5 2 2 3 4" xfId="9205"/>
    <cellStyle name="Normal 3 3 5 2 2 3 4 2" xfId="23588"/>
    <cellStyle name="Normal 3 3 5 2 2 3 4 2 2" xfId="52323"/>
    <cellStyle name="Normal 3 3 5 2 2 3 4 3" xfId="37999"/>
    <cellStyle name="Normal 3 3 5 2 2 3 5" xfId="16425"/>
    <cellStyle name="Normal 3 3 5 2 2 3 5 2" xfId="45161"/>
    <cellStyle name="Normal 3 3 5 2 2 3 6" xfId="30837"/>
    <cellStyle name="Normal 3 3 5 2 2 4" xfId="2767"/>
    <cellStyle name="Normal 3 3 5 2 2 4 2" xfId="6427"/>
    <cellStyle name="Normal 3 3 5 2 2 4 2 2" xfId="13687"/>
    <cellStyle name="Normal 3 3 5 2 2 4 2 2 2" xfId="28065"/>
    <cellStyle name="Normal 3 3 5 2 2 4 2 2 2 2" xfId="56799"/>
    <cellStyle name="Normal 3 3 5 2 2 4 2 2 3" xfId="42475"/>
    <cellStyle name="Normal 3 3 5 2 2 4 2 3" xfId="20902"/>
    <cellStyle name="Normal 3 3 5 2 2 4 2 3 2" xfId="49637"/>
    <cellStyle name="Normal 3 3 5 2 2 4 2 4" xfId="35313"/>
    <cellStyle name="Normal 3 3 5 2 2 4 3" xfId="10100"/>
    <cellStyle name="Normal 3 3 5 2 2 4 3 2" xfId="24483"/>
    <cellStyle name="Normal 3 3 5 2 2 4 3 2 2" xfId="53218"/>
    <cellStyle name="Normal 3 3 5 2 2 4 3 3" xfId="38894"/>
    <cellStyle name="Normal 3 3 5 2 2 4 4" xfId="17320"/>
    <cellStyle name="Normal 3 3 5 2 2 4 4 2" xfId="46056"/>
    <cellStyle name="Normal 3 3 5 2 2 4 5" xfId="31732"/>
    <cellStyle name="Normal 3 3 5 2 2 5" xfId="4632"/>
    <cellStyle name="Normal 3 3 5 2 2 5 2" xfId="11897"/>
    <cellStyle name="Normal 3 3 5 2 2 5 2 2" xfId="26275"/>
    <cellStyle name="Normal 3 3 5 2 2 5 2 2 2" xfId="55009"/>
    <cellStyle name="Normal 3 3 5 2 2 5 2 3" xfId="40685"/>
    <cellStyle name="Normal 3 3 5 2 2 5 3" xfId="19112"/>
    <cellStyle name="Normal 3 3 5 2 2 5 3 2" xfId="47847"/>
    <cellStyle name="Normal 3 3 5 2 2 5 4" xfId="33523"/>
    <cellStyle name="Normal 3 3 5 2 2 6" xfId="8304"/>
    <cellStyle name="Normal 3 3 5 2 2 6 2" xfId="22693"/>
    <cellStyle name="Normal 3 3 5 2 2 6 2 2" xfId="51428"/>
    <cellStyle name="Normal 3 3 5 2 2 6 3" xfId="37104"/>
    <cellStyle name="Normal 3 3 5 2 2 7" xfId="15530"/>
    <cellStyle name="Normal 3 3 5 2 2 7 2" xfId="44266"/>
    <cellStyle name="Normal 3 3 5 2 2 8" xfId="29942"/>
    <cellStyle name="Normal 3 3 5 2 3" xfId="1111"/>
    <cellStyle name="Normal 3 3 5 2 3 2" xfId="2094"/>
    <cellStyle name="Normal 3 3 5 2 3 2 2" xfId="3886"/>
    <cellStyle name="Normal 3 3 5 2 3 2 2 2" xfId="7545"/>
    <cellStyle name="Normal 3 3 5 2 3 2 2 2 2" xfId="14805"/>
    <cellStyle name="Normal 3 3 5 2 3 2 2 2 2 2" xfId="29183"/>
    <cellStyle name="Normal 3 3 5 2 3 2 2 2 2 2 2" xfId="57917"/>
    <cellStyle name="Normal 3 3 5 2 3 2 2 2 2 3" xfId="43593"/>
    <cellStyle name="Normal 3 3 5 2 3 2 2 2 3" xfId="22020"/>
    <cellStyle name="Normal 3 3 5 2 3 2 2 2 3 2" xfId="50755"/>
    <cellStyle name="Normal 3 3 5 2 3 2 2 2 4" xfId="36431"/>
    <cellStyle name="Normal 3 3 5 2 3 2 2 3" xfId="11218"/>
    <cellStyle name="Normal 3 3 5 2 3 2 2 3 2" xfId="25601"/>
    <cellStyle name="Normal 3 3 5 2 3 2 2 3 2 2" xfId="54336"/>
    <cellStyle name="Normal 3 3 5 2 3 2 2 3 3" xfId="40012"/>
    <cellStyle name="Normal 3 3 5 2 3 2 2 4" xfId="18438"/>
    <cellStyle name="Normal 3 3 5 2 3 2 2 4 2" xfId="47174"/>
    <cellStyle name="Normal 3 3 5 2 3 2 2 5" xfId="32850"/>
    <cellStyle name="Normal 3 3 5 2 3 2 3" xfId="5755"/>
    <cellStyle name="Normal 3 3 5 2 3 2 3 2" xfId="13015"/>
    <cellStyle name="Normal 3 3 5 2 3 2 3 2 2" xfId="27393"/>
    <cellStyle name="Normal 3 3 5 2 3 2 3 2 2 2" xfId="56127"/>
    <cellStyle name="Normal 3 3 5 2 3 2 3 2 3" xfId="41803"/>
    <cellStyle name="Normal 3 3 5 2 3 2 3 3" xfId="20230"/>
    <cellStyle name="Normal 3 3 5 2 3 2 3 3 2" xfId="48965"/>
    <cellStyle name="Normal 3 3 5 2 3 2 3 4" xfId="34641"/>
    <cellStyle name="Normal 3 3 5 2 3 2 4" xfId="9428"/>
    <cellStyle name="Normal 3 3 5 2 3 2 4 2" xfId="23811"/>
    <cellStyle name="Normal 3 3 5 2 3 2 4 2 2" xfId="52546"/>
    <cellStyle name="Normal 3 3 5 2 3 2 4 3" xfId="38222"/>
    <cellStyle name="Normal 3 3 5 2 3 2 5" xfId="16648"/>
    <cellStyle name="Normal 3 3 5 2 3 2 5 2" xfId="45384"/>
    <cellStyle name="Normal 3 3 5 2 3 2 6" xfId="31060"/>
    <cellStyle name="Normal 3 3 5 2 3 3" xfId="2990"/>
    <cellStyle name="Normal 3 3 5 2 3 3 2" xfId="6650"/>
    <cellStyle name="Normal 3 3 5 2 3 3 2 2" xfId="13910"/>
    <cellStyle name="Normal 3 3 5 2 3 3 2 2 2" xfId="28288"/>
    <cellStyle name="Normal 3 3 5 2 3 3 2 2 2 2" xfId="57022"/>
    <cellStyle name="Normal 3 3 5 2 3 3 2 2 3" xfId="42698"/>
    <cellStyle name="Normal 3 3 5 2 3 3 2 3" xfId="21125"/>
    <cellStyle name="Normal 3 3 5 2 3 3 2 3 2" xfId="49860"/>
    <cellStyle name="Normal 3 3 5 2 3 3 2 4" xfId="35536"/>
    <cellStyle name="Normal 3 3 5 2 3 3 3" xfId="10323"/>
    <cellStyle name="Normal 3 3 5 2 3 3 3 2" xfId="24706"/>
    <cellStyle name="Normal 3 3 5 2 3 3 3 2 2" xfId="53441"/>
    <cellStyle name="Normal 3 3 5 2 3 3 3 3" xfId="39117"/>
    <cellStyle name="Normal 3 3 5 2 3 3 4" xfId="17543"/>
    <cellStyle name="Normal 3 3 5 2 3 3 4 2" xfId="46279"/>
    <cellStyle name="Normal 3 3 5 2 3 3 5" xfId="31955"/>
    <cellStyle name="Normal 3 3 5 2 3 4" xfId="4855"/>
    <cellStyle name="Normal 3 3 5 2 3 4 2" xfId="12120"/>
    <cellStyle name="Normal 3 3 5 2 3 4 2 2" xfId="26498"/>
    <cellStyle name="Normal 3 3 5 2 3 4 2 2 2" xfId="55232"/>
    <cellStyle name="Normal 3 3 5 2 3 4 2 3" xfId="40908"/>
    <cellStyle name="Normal 3 3 5 2 3 4 3" xfId="19335"/>
    <cellStyle name="Normal 3 3 5 2 3 4 3 2" xfId="48070"/>
    <cellStyle name="Normal 3 3 5 2 3 4 4" xfId="33746"/>
    <cellStyle name="Normal 3 3 5 2 3 5" xfId="8527"/>
    <cellStyle name="Normal 3 3 5 2 3 5 2" xfId="22916"/>
    <cellStyle name="Normal 3 3 5 2 3 5 2 2" xfId="51651"/>
    <cellStyle name="Normal 3 3 5 2 3 5 3" xfId="37327"/>
    <cellStyle name="Normal 3 3 5 2 3 6" xfId="15753"/>
    <cellStyle name="Normal 3 3 5 2 3 6 2" xfId="44489"/>
    <cellStyle name="Normal 3 3 5 2 3 7" xfId="30165"/>
    <cellStyle name="Normal 3 3 5 2 4" xfId="1643"/>
    <cellStyle name="Normal 3 3 5 2 4 2" xfId="3439"/>
    <cellStyle name="Normal 3 3 5 2 4 2 2" xfId="7098"/>
    <cellStyle name="Normal 3 3 5 2 4 2 2 2" xfId="14358"/>
    <cellStyle name="Normal 3 3 5 2 4 2 2 2 2" xfId="28736"/>
    <cellStyle name="Normal 3 3 5 2 4 2 2 2 2 2" xfId="57470"/>
    <cellStyle name="Normal 3 3 5 2 4 2 2 2 3" xfId="43146"/>
    <cellStyle name="Normal 3 3 5 2 4 2 2 3" xfId="21573"/>
    <cellStyle name="Normal 3 3 5 2 4 2 2 3 2" xfId="50308"/>
    <cellStyle name="Normal 3 3 5 2 4 2 2 4" xfId="35984"/>
    <cellStyle name="Normal 3 3 5 2 4 2 3" xfId="10771"/>
    <cellStyle name="Normal 3 3 5 2 4 2 3 2" xfId="25154"/>
    <cellStyle name="Normal 3 3 5 2 4 2 3 2 2" xfId="53889"/>
    <cellStyle name="Normal 3 3 5 2 4 2 3 3" xfId="39565"/>
    <cellStyle name="Normal 3 3 5 2 4 2 4" xfId="17991"/>
    <cellStyle name="Normal 3 3 5 2 4 2 4 2" xfId="46727"/>
    <cellStyle name="Normal 3 3 5 2 4 2 5" xfId="32403"/>
    <cellStyle name="Normal 3 3 5 2 4 3" xfId="5308"/>
    <cellStyle name="Normal 3 3 5 2 4 3 2" xfId="12568"/>
    <cellStyle name="Normal 3 3 5 2 4 3 2 2" xfId="26946"/>
    <cellStyle name="Normal 3 3 5 2 4 3 2 2 2" xfId="55680"/>
    <cellStyle name="Normal 3 3 5 2 4 3 2 3" xfId="41356"/>
    <cellStyle name="Normal 3 3 5 2 4 3 3" xfId="19783"/>
    <cellStyle name="Normal 3 3 5 2 4 3 3 2" xfId="48518"/>
    <cellStyle name="Normal 3 3 5 2 4 3 4" xfId="34194"/>
    <cellStyle name="Normal 3 3 5 2 4 4" xfId="8981"/>
    <cellStyle name="Normal 3 3 5 2 4 4 2" xfId="23364"/>
    <cellStyle name="Normal 3 3 5 2 4 4 2 2" xfId="52099"/>
    <cellStyle name="Normal 3 3 5 2 4 4 3" xfId="37775"/>
    <cellStyle name="Normal 3 3 5 2 4 5" xfId="16201"/>
    <cellStyle name="Normal 3 3 5 2 4 5 2" xfId="44937"/>
    <cellStyle name="Normal 3 3 5 2 4 6" xfId="30613"/>
    <cellStyle name="Normal 3 3 5 2 5" xfId="2543"/>
    <cellStyle name="Normal 3 3 5 2 5 2" xfId="6203"/>
    <cellStyle name="Normal 3 3 5 2 5 2 2" xfId="13463"/>
    <cellStyle name="Normal 3 3 5 2 5 2 2 2" xfId="27841"/>
    <cellStyle name="Normal 3 3 5 2 5 2 2 2 2" xfId="56575"/>
    <cellStyle name="Normal 3 3 5 2 5 2 2 3" xfId="42251"/>
    <cellStyle name="Normal 3 3 5 2 5 2 3" xfId="20678"/>
    <cellStyle name="Normal 3 3 5 2 5 2 3 2" xfId="49413"/>
    <cellStyle name="Normal 3 3 5 2 5 2 4" xfId="35089"/>
    <cellStyle name="Normal 3 3 5 2 5 3" xfId="9876"/>
    <cellStyle name="Normal 3 3 5 2 5 3 2" xfId="24259"/>
    <cellStyle name="Normal 3 3 5 2 5 3 2 2" xfId="52994"/>
    <cellStyle name="Normal 3 3 5 2 5 3 3" xfId="38670"/>
    <cellStyle name="Normal 3 3 5 2 5 4" xfId="17096"/>
    <cellStyle name="Normal 3 3 5 2 5 4 2" xfId="45832"/>
    <cellStyle name="Normal 3 3 5 2 5 5" xfId="31508"/>
    <cellStyle name="Normal 3 3 5 2 6" xfId="4406"/>
    <cellStyle name="Normal 3 3 5 2 6 2" xfId="11673"/>
    <cellStyle name="Normal 3 3 5 2 6 2 2" xfId="26051"/>
    <cellStyle name="Normal 3 3 5 2 6 2 2 2" xfId="54785"/>
    <cellStyle name="Normal 3 3 5 2 6 2 3" xfId="40461"/>
    <cellStyle name="Normal 3 3 5 2 6 3" xfId="18888"/>
    <cellStyle name="Normal 3 3 5 2 6 3 2" xfId="47623"/>
    <cellStyle name="Normal 3 3 5 2 6 4" xfId="33299"/>
    <cellStyle name="Normal 3 3 5 2 7" xfId="8077"/>
    <cellStyle name="Normal 3 3 5 2 7 2" xfId="22469"/>
    <cellStyle name="Normal 3 3 5 2 7 2 2" xfId="51204"/>
    <cellStyle name="Normal 3 3 5 2 7 3" xfId="36880"/>
    <cellStyle name="Normal 3 3 5 2 8" xfId="15306"/>
    <cellStyle name="Normal 3 3 5 2 8 2" xfId="44042"/>
    <cellStyle name="Normal 3 3 5 2 9" xfId="29718"/>
    <cellStyle name="Normal 3 3 5 3" xfId="774"/>
    <cellStyle name="Normal 3 3 5 3 2" xfId="1223"/>
    <cellStyle name="Normal 3 3 5 3 2 2" xfId="2206"/>
    <cellStyle name="Normal 3 3 5 3 2 2 2" xfId="3998"/>
    <cellStyle name="Normal 3 3 5 3 2 2 2 2" xfId="7657"/>
    <cellStyle name="Normal 3 3 5 3 2 2 2 2 2" xfId="14917"/>
    <cellStyle name="Normal 3 3 5 3 2 2 2 2 2 2" xfId="29295"/>
    <cellStyle name="Normal 3 3 5 3 2 2 2 2 2 2 2" xfId="58029"/>
    <cellStyle name="Normal 3 3 5 3 2 2 2 2 2 3" xfId="43705"/>
    <cellStyle name="Normal 3 3 5 3 2 2 2 2 3" xfId="22132"/>
    <cellStyle name="Normal 3 3 5 3 2 2 2 2 3 2" xfId="50867"/>
    <cellStyle name="Normal 3 3 5 3 2 2 2 2 4" xfId="36543"/>
    <cellStyle name="Normal 3 3 5 3 2 2 2 3" xfId="11330"/>
    <cellStyle name="Normal 3 3 5 3 2 2 2 3 2" xfId="25713"/>
    <cellStyle name="Normal 3 3 5 3 2 2 2 3 2 2" xfId="54448"/>
    <cellStyle name="Normal 3 3 5 3 2 2 2 3 3" xfId="40124"/>
    <cellStyle name="Normal 3 3 5 3 2 2 2 4" xfId="18550"/>
    <cellStyle name="Normal 3 3 5 3 2 2 2 4 2" xfId="47286"/>
    <cellStyle name="Normal 3 3 5 3 2 2 2 5" xfId="32962"/>
    <cellStyle name="Normal 3 3 5 3 2 2 3" xfId="5867"/>
    <cellStyle name="Normal 3 3 5 3 2 2 3 2" xfId="13127"/>
    <cellStyle name="Normal 3 3 5 3 2 2 3 2 2" xfId="27505"/>
    <cellStyle name="Normal 3 3 5 3 2 2 3 2 2 2" xfId="56239"/>
    <cellStyle name="Normal 3 3 5 3 2 2 3 2 3" xfId="41915"/>
    <cellStyle name="Normal 3 3 5 3 2 2 3 3" xfId="20342"/>
    <cellStyle name="Normal 3 3 5 3 2 2 3 3 2" xfId="49077"/>
    <cellStyle name="Normal 3 3 5 3 2 2 3 4" xfId="34753"/>
    <cellStyle name="Normal 3 3 5 3 2 2 4" xfId="9540"/>
    <cellStyle name="Normal 3 3 5 3 2 2 4 2" xfId="23923"/>
    <cellStyle name="Normal 3 3 5 3 2 2 4 2 2" xfId="52658"/>
    <cellStyle name="Normal 3 3 5 3 2 2 4 3" xfId="38334"/>
    <cellStyle name="Normal 3 3 5 3 2 2 5" xfId="16760"/>
    <cellStyle name="Normal 3 3 5 3 2 2 5 2" xfId="45496"/>
    <cellStyle name="Normal 3 3 5 3 2 2 6" xfId="31172"/>
    <cellStyle name="Normal 3 3 5 3 2 3" xfId="3102"/>
    <cellStyle name="Normal 3 3 5 3 2 3 2" xfId="6762"/>
    <cellStyle name="Normal 3 3 5 3 2 3 2 2" xfId="14022"/>
    <cellStyle name="Normal 3 3 5 3 2 3 2 2 2" xfId="28400"/>
    <cellStyle name="Normal 3 3 5 3 2 3 2 2 2 2" xfId="57134"/>
    <cellStyle name="Normal 3 3 5 3 2 3 2 2 3" xfId="42810"/>
    <cellStyle name="Normal 3 3 5 3 2 3 2 3" xfId="21237"/>
    <cellStyle name="Normal 3 3 5 3 2 3 2 3 2" xfId="49972"/>
    <cellStyle name="Normal 3 3 5 3 2 3 2 4" xfId="35648"/>
    <cellStyle name="Normal 3 3 5 3 2 3 3" xfId="10435"/>
    <cellStyle name="Normal 3 3 5 3 2 3 3 2" xfId="24818"/>
    <cellStyle name="Normal 3 3 5 3 2 3 3 2 2" xfId="53553"/>
    <cellStyle name="Normal 3 3 5 3 2 3 3 3" xfId="39229"/>
    <cellStyle name="Normal 3 3 5 3 2 3 4" xfId="17655"/>
    <cellStyle name="Normal 3 3 5 3 2 3 4 2" xfId="46391"/>
    <cellStyle name="Normal 3 3 5 3 2 3 5" xfId="32067"/>
    <cellStyle name="Normal 3 3 5 3 2 4" xfId="4967"/>
    <cellStyle name="Normal 3 3 5 3 2 4 2" xfId="12232"/>
    <cellStyle name="Normal 3 3 5 3 2 4 2 2" xfId="26610"/>
    <cellStyle name="Normal 3 3 5 3 2 4 2 2 2" xfId="55344"/>
    <cellStyle name="Normal 3 3 5 3 2 4 2 3" xfId="41020"/>
    <cellStyle name="Normal 3 3 5 3 2 4 3" xfId="19447"/>
    <cellStyle name="Normal 3 3 5 3 2 4 3 2" xfId="48182"/>
    <cellStyle name="Normal 3 3 5 3 2 4 4" xfId="33858"/>
    <cellStyle name="Normal 3 3 5 3 2 5" xfId="8639"/>
    <cellStyle name="Normal 3 3 5 3 2 5 2" xfId="23028"/>
    <cellStyle name="Normal 3 3 5 3 2 5 2 2" xfId="51763"/>
    <cellStyle name="Normal 3 3 5 3 2 5 3" xfId="37439"/>
    <cellStyle name="Normal 3 3 5 3 2 6" xfId="15865"/>
    <cellStyle name="Normal 3 3 5 3 2 6 2" xfId="44601"/>
    <cellStyle name="Normal 3 3 5 3 2 7" xfId="30277"/>
    <cellStyle name="Normal 3 3 5 3 3" xfId="1759"/>
    <cellStyle name="Normal 3 3 5 3 3 2" xfId="3551"/>
    <cellStyle name="Normal 3 3 5 3 3 2 2" xfId="7210"/>
    <cellStyle name="Normal 3 3 5 3 3 2 2 2" xfId="14470"/>
    <cellStyle name="Normal 3 3 5 3 3 2 2 2 2" xfId="28848"/>
    <cellStyle name="Normal 3 3 5 3 3 2 2 2 2 2" xfId="57582"/>
    <cellStyle name="Normal 3 3 5 3 3 2 2 2 3" xfId="43258"/>
    <cellStyle name="Normal 3 3 5 3 3 2 2 3" xfId="21685"/>
    <cellStyle name="Normal 3 3 5 3 3 2 2 3 2" xfId="50420"/>
    <cellStyle name="Normal 3 3 5 3 3 2 2 4" xfId="36096"/>
    <cellStyle name="Normal 3 3 5 3 3 2 3" xfId="10883"/>
    <cellStyle name="Normal 3 3 5 3 3 2 3 2" xfId="25266"/>
    <cellStyle name="Normal 3 3 5 3 3 2 3 2 2" xfId="54001"/>
    <cellStyle name="Normal 3 3 5 3 3 2 3 3" xfId="39677"/>
    <cellStyle name="Normal 3 3 5 3 3 2 4" xfId="18103"/>
    <cellStyle name="Normal 3 3 5 3 3 2 4 2" xfId="46839"/>
    <cellStyle name="Normal 3 3 5 3 3 2 5" xfId="32515"/>
    <cellStyle name="Normal 3 3 5 3 3 3" xfId="5420"/>
    <cellStyle name="Normal 3 3 5 3 3 3 2" xfId="12680"/>
    <cellStyle name="Normal 3 3 5 3 3 3 2 2" xfId="27058"/>
    <cellStyle name="Normal 3 3 5 3 3 3 2 2 2" xfId="55792"/>
    <cellStyle name="Normal 3 3 5 3 3 3 2 3" xfId="41468"/>
    <cellStyle name="Normal 3 3 5 3 3 3 3" xfId="19895"/>
    <cellStyle name="Normal 3 3 5 3 3 3 3 2" xfId="48630"/>
    <cellStyle name="Normal 3 3 5 3 3 3 4" xfId="34306"/>
    <cellStyle name="Normal 3 3 5 3 3 4" xfId="9093"/>
    <cellStyle name="Normal 3 3 5 3 3 4 2" xfId="23476"/>
    <cellStyle name="Normal 3 3 5 3 3 4 2 2" xfId="52211"/>
    <cellStyle name="Normal 3 3 5 3 3 4 3" xfId="37887"/>
    <cellStyle name="Normal 3 3 5 3 3 5" xfId="16313"/>
    <cellStyle name="Normal 3 3 5 3 3 5 2" xfId="45049"/>
    <cellStyle name="Normal 3 3 5 3 3 6" xfId="30725"/>
    <cellStyle name="Normal 3 3 5 3 4" xfId="2655"/>
    <cellStyle name="Normal 3 3 5 3 4 2" xfId="6315"/>
    <cellStyle name="Normal 3 3 5 3 4 2 2" xfId="13575"/>
    <cellStyle name="Normal 3 3 5 3 4 2 2 2" xfId="27953"/>
    <cellStyle name="Normal 3 3 5 3 4 2 2 2 2" xfId="56687"/>
    <cellStyle name="Normal 3 3 5 3 4 2 2 3" xfId="42363"/>
    <cellStyle name="Normal 3 3 5 3 4 2 3" xfId="20790"/>
    <cellStyle name="Normal 3 3 5 3 4 2 3 2" xfId="49525"/>
    <cellStyle name="Normal 3 3 5 3 4 2 4" xfId="35201"/>
    <cellStyle name="Normal 3 3 5 3 4 3" xfId="9988"/>
    <cellStyle name="Normal 3 3 5 3 4 3 2" xfId="24371"/>
    <cellStyle name="Normal 3 3 5 3 4 3 2 2" xfId="53106"/>
    <cellStyle name="Normal 3 3 5 3 4 3 3" xfId="38782"/>
    <cellStyle name="Normal 3 3 5 3 4 4" xfId="17208"/>
    <cellStyle name="Normal 3 3 5 3 4 4 2" xfId="45944"/>
    <cellStyle name="Normal 3 3 5 3 4 5" xfId="31620"/>
    <cellStyle name="Normal 3 3 5 3 5" xfId="4519"/>
    <cellStyle name="Normal 3 3 5 3 5 2" xfId="11785"/>
    <cellStyle name="Normal 3 3 5 3 5 2 2" xfId="26163"/>
    <cellStyle name="Normal 3 3 5 3 5 2 2 2" xfId="54897"/>
    <cellStyle name="Normal 3 3 5 3 5 2 3" xfId="40573"/>
    <cellStyle name="Normal 3 3 5 3 5 3" xfId="19000"/>
    <cellStyle name="Normal 3 3 5 3 5 3 2" xfId="47735"/>
    <cellStyle name="Normal 3 3 5 3 5 4" xfId="33411"/>
    <cellStyle name="Normal 3 3 5 3 6" xfId="8192"/>
    <cellStyle name="Normal 3 3 5 3 6 2" xfId="22581"/>
    <cellStyle name="Normal 3 3 5 3 6 2 2" xfId="51316"/>
    <cellStyle name="Normal 3 3 5 3 6 3" xfId="36992"/>
    <cellStyle name="Normal 3 3 5 3 7" xfId="15418"/>
    <cellStyle name="Normal 3 3 5 3 7 2" xfId="44154"/>
    <cellStyle name="Normal 3 3 5 3 8" xfId="29830"/>
    <cellStyle name="Normal 3 3 5 4" xfId="999"/>
    <cellStyle name="Normal 3 3 5 4 2" xfId="1982"/>
    <cellStyle name="Normal 3 3 5 4 2 2" xfId="3774"/>
    <cellStyle name="Normal 3 3 5 4 2 2 2" xfId="7433"/>
    <cellStyle name="Normal 3 3 5 4 2 2 2 2" xfId="14693"/>
    <cellStyle name="Normal 3 3 5 4 2 2 2 2 2" xfId="29071"/>
    <cellStyle name="Normal 3 3 5 4 2 2 2 2 2 2" xfId="57805"/>
    <cellStyle name="Normal 3 3 5 4 2 2 2 2 3" xfId="43481"/>
    <cellStyle name="Normal 3 3 5 4 2 2 2 3" xfId="21908"/>
    <cellStyle name="Normal 3 3 5 4 2 2 2 3 2" xfId="50643"/>
    <cellStyle name="Normal 3 3 5 4 2 2 2 4" xfId="36319"/>
    <cellStyle name="Normal 3 3 5 4 2 2 3" xfId="11106"/>
    <cellStyle name="Normal 3 3 5 4 2 2 3 2" xfId="25489"/>
    <cellStyle name="Normal 3 3 5 4 2 2 3 2 2" xfId="54224"/>
    <cellStyle name="Normal 3 3 5 4 2 2 3 3" xfId="39900"/>
    <cellStyle name="Normal 3 3 5 4 2 2 4" xfId="18326"/>
    <cellStyle name="Normal 3 3 5 4 2 2 4 2" xfId="47062"/>
    <cellStyle name="Normal 3 3 5 4 2 2 5" xfId="32738"/>
    <cellStyle name="Normal 3 3 5 4 2 3" xfId="5643"/>
    <cellStyle name="Normal 3 3 5 4 2 3 2" xfId="12903"/>
    <cellStyle name="Normal 3 3 5 4 2 3 2 2" xfId="27281"/>
    <cellStyle name="Normal 3 3 5 4 2 3 2 2 2" xfId="56015"/>
    <cellStyle name="Normal 3 3 5 4 2 3 2 3" xfId="41691"/>
    <cellStyle name="Normal 3 3 5 4 2 3 3" xfId="20118"/>
    <cellStyle name="Normal 3 3 5 4 2 3 3 2" xfId="48853"/>
    <cellStyle name="Normal 3 3 5 4 2 3 4" xfId="34529"/>
    <cellStyle name="Normal 3 3 5 4 2 4" xfId="9316"/>
    <cellStyle name="Normal 3 3 5 4 2 4 2" xfId="23699"/>
    <cellStyle name="Normal 3 3 5 4 2 4 2 2" xfId="52434"/>
    <cellStyle name="Normal 3 3 5 4 2 4 3" xfId="38110"/>
    <cellStyle name="Normal 3 3 5 4 2 5" xfId="16536"/>
    <cellStyle name="Normal 3 3 5 4 2 5 2" xfId="45272"/>
    <cellStyle name="Normal 3 3 5 4 2 6" xfId="30948"/>
    <cellStyle name="Normal 3 3 5 4 3" xfId="2878"/>
    <cellStyle name="Normal 3 3 5 4 3 2" xfId="6538"/>
    <cellStyle name="Normal 3 3 5 4 3 2 2" xfId="13798"/>
    <cellStyle name="Normal 3 3 5 4 3 2 2 2" xfId="28176"/>
    <cellStyle name="Normal 3 3 5 4 3 2 2 2 2" xfId="56910"/>
    <cellStyle name="Normal 3 3 5 4 3 2 2 3" xfId="42586"/>
    <cellStyle name="Normal 3 3 5 4 3 2 3" xfId="21013"/>
    <cellStyle name="Normal 3 3 5 4 3 2 3 2" xfId="49748"/>
    <cellStyle name="Normal 3 3 5 4 3 2 4" xfId="35424"/>
    <cellStyle name="Normal 3 3 5 4 3 3" xfId="10211"/>
    <cellStyle name="Normal 3 3 5 4 3 3 2" xfId="24594"/>
    <cellStyle name="Normal 3 3 5 4 3 3 2 2" xfId="53329"/>
    <cellStyle name="Normal 3 3 5 4 3 3 3" xfId="39005"/>
    <cellStyle name="Normal 3 3 5 4 3 4" xfId="17431"/>
    <cellStyle name="Normal 3 3 5 4 3 4 2" xfId="46167"/>
    <cellStyle name="Normal 3 3 5 4 3 5" xfId="31843"/>
    <cellStyle name="Normal 3 3 5 4 4" xfId="4743"/>
    <cellStyle name="Normal 3 3 5 4 4 2" xfId="12008"/>
    <cellStyle name="Normal 3 3 5 4 4 2 2" xfId="26386"/>
    <cellStyle name="Normal 3 3 5 4 4 2 2 2" xfId="55120"/>
    <cellStyle name="Normal 3 3 5 4 4 2 3" xfId="40796"/>
    <cellStyle name="Normal 3 3 5 4 4 3" xfId="19223"/>
    <cellStyle name="Normal 3 3 5 4 4 3 2" xfId="47958"/>
    <cellStyle name="Normal 3 3 5 4 4 4" xfId="33634"/>
    <cellStyle name="Normal 3 3 5 4 5" xfId="8415"/>
    <cellStyle name="Normal 3 3 5 4 5 2" xfId="22804"/>
    <cellStyle name="Normal 3 3 5 4 5 2 2" xfId="51539"/>
    <cellStyle name="Normal 3 3 5 4 5 3" xfId="37215"/>
    <cellStyle name="Normal 3 3 5 4 6" xfId="15641"/>
    <cellStyle name="Normal 3 3 5 4 6 2" xfId="44377"/>
    <cellStyle name="Normal 3 3 5 4 7" xfId="30053"/>
    <cellStyle name="Normal 3 3 5 5" xfId="1523"/>
    <cellStyle name="Normal 3 3 5 5 2" xfId="3327"/>
    <cellStyle name="Normal 3 3 5 5 2 2" xfId="6986"/>
    <cellStyle name="Normal 3 3 5 5 2 2 2" xfId="14246"/>
    <cellStyle name="Normal 3 3 5 5 2 2 2 2" xfId="28624"/>
    <cellStyle name="Normal 3 3 5 5 2 2 2 2 2" xfId="57358"/>
    <cellStyle name="Normal 3 3 5 5 2 2 2 3" xfId="43034"/>
    <cellStyle name="Normal 3 3 5 5 2 2 3" xfId="21461"/>
    <cellStyle name="Normal 3 3 5 5 2 2 3 2" xfId="50196"/>
    <cellStyle name="Normal 3 3 5 5 2 2 4" xfId="35872"/>
    <cellStyle name="Normal 3 3 5 5 2 3" xfId="10659"/>
    <cellStyle name="Normal 3 3 5 5 2 3 2" xfId="25042"/>
    <cellStyle name="Normal 3 3 5 5 2 3 2 2" xfId="53777"/>
    <cellStyle name="Normal 3 3 5 5 2 3 3" xfId="39453"/>
    <cellStyle name="Normal 3 3 5 5 2 4" xfId="17879"/>
    <cellStyle name="Normal 3 3 5 5 2 4 2" xfId="46615"/>
    <cellStyle name="Normal 3 3 5 5 2 5" xfId="32291"/>
    <cellStyle name="Normal 3 3 5 5 3" xfId="5196"/>
    <cellStyle name="Normal 3 3 5 5 3 2" xfId="12456"/>
    <cellStyle name="Normal 3 3 5 5 3 2 2" xfId="26834"/>
    <cellStyle name="Normal 3 3 5 5 3 2 2 2" xfId="55568"/>
    <cellStyle name="Normal 3 3 5 5 3 2 3" xfId="41244"/>
    <cellStyle name="Normal 3 3 5 5 3 3" xfId="19671"/>
    <cellStyle name="Normal 3 3 5 5 3 3 2" xfId="48406"/>
    <cellStyle name="Normal 3 3 5 5 3 4" xfId="34082"/>
    <cellStyle name="Normal 3 3 5 5 4" xfId="8869"/>
    <cellStyle name="Normal 3 3 5 5 4 2" xfId="23252"/>
    <cellStyle name="Normal 3 3 5 5 4 2 2" xfId="51987"/>
    <cellStyle name="Normal 3 3 5 5 4 3" xfId="37663"/>
    <cellStyle name="Normal 3 3 5 5 5" xfId="16089"/>
    <cellStyle name="Normal 3 3 5 5 5 2" xfId="44825"/>
    <cellStyle name="Normal 3 3 5 5 6" xfId="30501"/>
    <cellStyle name="Normal 3 3 5 6" xfId="2431"/>
    <cellStyle name="Normal 3 3 5 6 2" xfId="6091"/>
    <cellStyle name="Normal 3 3 5 6 2 2" xfId="13351"/>
    <cellStyle name="Normal 3 3 5 6 2 2 2" xfId="27729"/>
    <cellStyle name="Normal 3 3 5 6 2 2 2 2" xfId="56463"/>
    <cellStyle name="Normal 3 3 5 6 2 2 3" xfId="42139"/>
    <cellStyle name="Normal 3 3 5 6 2 3" xfId="20566"/>
    <cellStyle name="Normal 3 3 5 6 2 3 2" xfId="49301"/>
    <cellStyle name="Normal 3 3 5 6 2 4" xfId="34977"/>
    <cellStyle name="Normal 3 3 5 6 3" xfId="9764"/>
    <cellStyle name="Normal 3 3 5 6 3 2" xfId="24147"/>
    <cellStyle name="Normal 3 3 5 6 3 2 2" xfId="52882"/>
    <cellStyle name="Normal 3 3 5 6 3 3" xfId="38558"/>
    <cellStyle name="Normal 3 3 5 6 4" xfId="16984"/>
    <cellStyle name="Normal 3 3 5 6 4 2" xfId="45720"/>
    <cellStyle name="Normal 3 3 5 6 5" xfId="31396"/>
    <cellStyle name="Normal 3 3 5 7" xfId="4290"/>
    <cellStyle name="Normal 3 3 5 7 2" xfId="11560"/>
    <cellStyle name="Normal 3 3 5 7 2 2" xfId="25939"/>
    <cellStyle name="Normal 3 3 5 7 2 2 2" xfId="54673"/>
    <cellStyle name="Normal 3 3 5 7 2 3" xfId="40349"/>
    <cellStyle name="Normal 3 3 5 7 3" xfId="18776"/>
    <cellStyle name="Normal 3 3 5 7 3 2" xfId="47511"/>
    <cellStyle name="Normal 3 3 5 7 4" xfId="33187"/>
    <cellStyle name="Normal 3 3 5 8" xfId="7959"/>
    <cellStyle name="Normal 3 3 5 8 2" xfId="22357"/>
    <cellStyle name="Normal 3 3 5 8 2 2" xfId="51092"/>
    <cellStyle name="Normal 3 3 5 8 3" xfId="36768"/>
    <cellStyle name="Normal 3 3 5 9" xfId="15194"/>
    <cellStyle name="Normal 3 3 5 9 2" xfId="43930"/>
    <cellStyle name="Normal 3 3 6" xfId="528"/>
    <cellStyle name="Normal 3 3 6 2" xfId="831"/>
    <cellStyle name="Normal 3 3 6 2 2" xfId="1279"/>
    <cellStyle name="Normal 3 3 6 2 2 2" xfId="2262"/>
    <cellStyle name="Normal 3 3 6 2 2 2 2" xfId="4054"/>
    <cellStyle name="Normal 3 3 6 2 2 2 2 2" xfId="7713"/>
    <cellStyle name="Normal 3 3 6 2 2 2 2 2 2" xfId="14973"/>
    <cellStyle name="Normal 3 3 6 2 2 2 2 2 2 2" xfId="29351"/>
    <cellStyle name="Normal 3 3 6 2 2 2 2 2 2 2 2" xfId="58085"/>
    <cellStyle name="Normal 3 3 6 2 2 2 2 2 2 3" xfId="43761"/>
    <cellStyle name="Normal 3 3 6 2 2 2 2 2 3" xfId="22188"/>
    <cellStyle name="Normal 3 3 6 2 2 2 2 2 3 2" xfId="50923"/>
    <cellStyle name="Normal 3 3 6 2 2 2 2 2 4" xfId="36599"/>
    <cellStyle name="Normal 3 3 6 2 2 2 2 3" xfId="11386"/>
    <cellStyle name="Normal 3 3 6 2 2 2 2 3 2" xfId="25769"/>
    <cellStyle name="Normal 3 3 6 2 2 2 2 3 2 2" xfId="54504"/>
    <cellStyle name="Normal 3 3 6 2 2 2 2 3 3" xfId="40180"/>
    <cellStyle name="Normal 3 3 6 2 2 2 2 4" xfId="18606"/>
    <cellStyle name="Normal 3 3 6 2 2 2 2 4 2" xfId="47342"/>
    <cellStyle name="Normal 3 3 6 2 2 2 2 5" xfId="33018"/>
    <cellStyle name="Normal 3 3 6 2 2 2 3" xfId="5923"/>
    <cellStyle name="Normal 3 3 6 2 2 2 3 2" xfId="13183"/>
    <cellStyle name="Normal 3 3 6 2 2 2 3 2 2" xfId="27561"/>
    <cellStyle name="Normal 3 3 6 2 2 2 3 2 2 2" xfId="56295"/>
    <cellStyle name="Normal 3 3 6 2 2 2 3 2 3" xfId="41971"/>
    <cellStyle name="Normal 3 3 6 2 2 2 3 3" xfId="20398"/>
    <cellStyle name="Normal 3 3 6 2 2 2 3 3 2" xfId="49133"/>
    <cellStyle name="Normal 3 3 6 2 2 2 3 4" xfId="34809"/>
    <cellStyle name="Normal 3 3 6 2 2 2 4" xfId="9596"/>
    <cellStyle name="Normal 3 3 6 2 2 2 4 2" xfId="23979"/>
    <cellStyle name="Normal 3 3 6 2 2 2 4 2 2" xfId="52714"/>
    <cellStyle name="Normal 3 3 6 2 2 2 4 3" xfId="38390"/>
    <cellStyle name="Normal 3 3 6 2 2 2 5" xfId="16816"/>
    <cellStyle name="Normal 3 3 6 2 2 2 5 2" xfId="45552"/>
    <cellStyle name="Normal 3 3 6 2 2 2 6" xfId="31228"/>
    <cellStyle name="Normal 3 3 6 2 2 3" xfId="3158"/>
    <cellStyle name="Normal 3 3 6 2 2 3 2" xfId="6818"/>
    <cellStyle name="Normal 3 3 6 2 2 3 2 2" xfId="14078"/>
    <cellStyle name="Normal 3 3 6 2 2 3 2 2 2" xfId="28456"/>
    <cellStyle name="Normal 3 3 6 2 2 3 2 2 2 2" xfId="57190"/>
    <cellStyle name="Normal 3 3 6 2 2 3 2 2 3" xfId="42866"/>
    <cellStyle name="Normal 3 3 6 2 2 3 2 3" xfId="21293"/>
    <cellStyle name="Normal 3 3 6 2 2 3 2 3 2" xfId="50028"/>
    <cellStyle name="Normal 3 3 6 2 2 3 2 4" xfId="35704"/>
    <cellStyle name="Normal 3 3 6 2 2 3 3" xfId="10491"/>
    <cellStyle name="Normal 3 3 6 2 2 3 3 2" xfId="24874"/>
    <cellStyle name="Normal 3 3 6 2 2 3 3 2 2" xfId="53609"/>
    <cellStyle name="Normal 3 3 6 2 2 3 3 3" xfId="39285"/>
    <cellStyle name="Normal 3 3 6 2 2 3 4" xfId="17711"/>
    <cellStyle name="Normal 3 3 6 2 2 3 4 2" xfId="46447"/>
    <cellStyle name="Normal 3 3 6 2 2 3 5" xfId="32123"/>
    <cellStyle name="Normal 3 3 6 2 2 4" xfId="5023"/>
    <cellStyle name="Normal 3 3 6 2 2 4 2" xfId="12288"/>
    <cellStyle name="Normal 3 3 6 2 2 4 2 2" xfId="26666"/>
    <cellStyle name="Normal 3 3 6 2 2 4 2 2 2" xfId="55400"/>
    <cellStyle name="Normal 3 3 6 2 2 4 2 3" xfId="41076"/>
    <cellStyle name="Normal 3 3 6 2 2 4 3" xfId="19503"/>
    <cellStyle name="Normal 3 3 6 2 2 4 3 2" xfId="48238"/>
    <cellStyle name="Normal 3 3 6 2 2 4 4" xfId="33914"/>
    <cellStyle name="Normal 3 3 6 2 2 5" xfId="8695"/>
    <cellStyle name="Normal 3 3 6 2 2 5 2" xfId="23084"/>
    <cellStyle name="Normal 3 3 6 2 2 5 2 2" xfId="51819"/>
    <cellStyle name="Normal 3 3 6 2 2 5 3" xfId="37495"/>
    <cellStyle name="Normal 3 3 6 2 2 6" xfId="15921"/>
    <cellStyle name="Normal 3 3 6 2 2 6 2" xfId="44657"/>
    <cellStyle name="Normal 3 3 6 2 2 7" xfId="30333"/>
    <cellStyle name="Normal 3 3 6 2 3" xfId="1815"/>
    <cellStyle name="Normal 3 3 6 2 3 2" xfId="3607"/>
    <cellStyle name="Normal 3 3 6 2 3 2 2" xfId="7266"/>
    <cellStyle name="Normal 3 3 6 2 3 2 2 2" xfId="14526"/>
    <cellStyle name="Normal 3 3 6 2 3 2 2 2 2" xfId="28904"/>
    <cellStyle name="Normal 3 3 6 2 3 2 2 2 2 2" xfId="57638"/>
    <cellStyle name="Normal 3 3 6 2 3 2 2 2 3" xfId="43314"/>
    <cellStyle name="Normal 3 3 6 2 3 2 2 3" xfId="21741"/>
    <cellStyle name="Normal 3 3 6 2 3 2 2 3 2" xfId="50476"/>
    <cellStyle name="Normal 3 3 6 2 3 2 2 4" xfId="36152"/>
    <cellStyle name="Normal 3 3 6 2 3 2 3" xfId="10939"/>
    <cellStyle name="Normal 3 3 6 2 3 2 3 2" xfId="25322"/>
    <cellStyle name="Normal 3 3 6 2 3 2 3 2 2" xfId="54057"/>
    <cellStyle name="Normal 3 3 6 2 3 2 3 3" xfId="39733"/>
    <cellStyle name="Normal 3 3 6 2 3 2 4" xfId="18159"/>
    <cellStyle name="Normal 3 3 6 2 3 2 4 2" xfId="46895"/>
    <cellStyle name="Normal 3 3 6 2 3 2 5" xfId="32571"/>
    <cellStyle name="Normal 3 3 6 2 3 3" xfId="5476"/>
    <cellStyle name="Normal 3 3 6 2 3 3 2" xfId="12736"/>
    <cellStyle name="Normal 3 3 6 2 3 3 2 2" xfId="27114"/>
    <cellStyle name="Normal 3 3 6 2 3 3 2 2 2" xfId="55848"/>
    <cellStyle name="Normal 3 3 6 2 3 3 2 3" xfId="41524"/>
    <cellStyle name="Normal 3 3 6 2 3 3 3" xfId="19951"/>
    <cellStyle name="Normal 3 3 6 2 3 3 3 2" xfId="48686"/>
    <cellStyle name="Normal 3 3 6 2 3 3 4" xfId="34362"/>
    <cellStyle name="Normal 3 3 6 2 3 4" xfId="9149"/>
    <cellStyle name="Normal 3 3 6 2 3 4 2" xfId="23532"/>
    <cellStyle name="Normal 3 3 6 2 3 4 2 2" xfId="52267"/>
    <cellStyle name="Normal 3 3 6 2 3 4 3" xfId="37943"/>
    <cellStyle name="Normal 3 3 6 2 3 5" xfId="16369"/>
    <cellStyle name="Normal 3 3 6 2 3 5 2" xfId="45105"/>
    <cellStyle name="Normal 3 3 6 2 3 6" xfId="30781"/>
    <cellStyle name="Normal 3 3 6 2 4" xfId="2711"/>
    <cellStyle name="Normal 3 3 6 2 4 2" xfId="6371"/>
    <cellStyle name="Normal 3 3 6 2 4 2 2" xfId="13631"/>
    <cellStyle name="Normal 3 3 6 2 4 2 2 2" xfId="28009"/>
    <cellStyle name="Normal 3 3 6 2 4 2 2 2 2" xfId="56743"/>
    <cellStyle name="Normal 3 3 6 2 4 2 2 3" xfId="42419"/>
    <cellStyle name="Normal 3 3 6 2 4 2 3" xfId="20846"/>
    <cellStyle name="Normal 3 3 6 2 4 2 3 2" xfId="49581"/>
    <cellStyle name="Normal 3 3 6 2 4 2 4" xfId="35257"/>
    <cellStyle name="Normal 3 3 6 2 4 3" xfId="10044"/>
    <cellStyle name="Normal 3 3 6 2 4 3 2" xfId="24427"/>
    <cellStyle name="Normal 3 3 6 2 4 3 2 2" xfId="53162"/>
    <cellStyle name="Normal 3 3 6 2 4 3 3" xfId="38838"/>
    <cellStyle name="Normal 3 3 6 2 4 4" xfId="17264"/>
    <cellStyle name="Normal 3 3 6 2 4 4 2" xfId="46000"/>
    <cellStyle name="Normal 3 3 6 2 4 5" xfId="31676"/>
    <cellStyle name="Normal 3 3 6 2 5" xfId="4576"/>
    <cellStyle name="Normal 3 3 6 2 5 2" xfId="11841"/>
    <cellStyle name="Normal 3 3 6 2 5 2 2" xfId="26219"/>
    <cellStyle name="Normal 3 3 6 2 5 2 2 2" xfId="54953"/>
    <cellStyle name="Normal 3 3 6 2 5 2 3" xfId="40629"/>
    <cellStyle name="Normal 3 3 6 2 5 3" xfId="19056"/>
    <cellStyle name="Normal 3 3 6 2 5 3 2" xfId="47791"/>
    <cellStyle name="Normal 3 3 6 2 5 4" xfId="33467"/>
    <cellStyle name="Normal 3 3 6 2 6" xfId="8248"/>
    <cellStyle name="Normal 3 3 6 2 6 2" xfId="22637"/>
    <cellStyle name="Normal 3 3 6 2 6 2 2" xfId="51372"/>
    <cellStyle name="Normal 3 3 6 2 6 3" xfId="37048"/>
    <cellStyle name="Normal 3 3 6 2 7" xfId="15474"/>
    <cellStyle name="Normal 3 3 6 2 7 2" xfId="44210"/>
    <cellStyle name="Normal 3 3 6 2 8" xfId="29886"/>
    <cellStyle name="Normal 3 3 6 3" xfId="1055"/>
    <cellStyle name="Normal 3 3 6 3 2" xfId="2038"/>
    <cellStyle name="Normal 3 3 6 3 2 2" xfId="3830"/>
    <cellStyle name="Normal 3 3 6 3 2 2 2" xfId="7489"/>
    <cellStyle name="Normal 3 3 6 3 2 2 2 2" xfId="14749"/>
    <cellStyle name="Normal 3 3 6 3 2 2 2 2 2" xfId="29127"/>
    <cellStyle name="Normal 3 3 6 3 2 2 2 2 2 2" xfId="57861"/>
    <cellStyle name="Normal 3 3 6 3 2 2 2 2 3" xfId="43537"/>
    <cellStyle name="Normal 3 3 6 3 2 2 2 3" xfId="21964"/>
    <cellStyle name="Normal 3 3 6 3 2 2 2 3 2" xfId="50699"/>
    <cellStyle name="Normal 3 3 6 3 2 2 2 4" xfId="36375"/>
    <cellStyle name="Normal 3 3 6 3 2 2 3" xfId="11162"/>
    <cellStyle name="Normal 3 3 6 3 2 2 3 2" xfId="25545"/>
    <cellStyle name="Normal 3 3 6 3 2 2 3 2 2" xfId="54280"/>
    <cellStyle name="Normal 3 3 6 3 2 2 3 3" xfId="39956"/>
    <cellStyle name="Normal 3 3 6 3 2 2 4" xfId="18382"/>
    <cellStyle name="Normal 3 3 6 3 2 2 4 2" xfId="47118"/>
    <cellStyle name="Normal 3 3 6 3 2 2 5" xfId="32794"/>
    <cellStyle name="Normal 3 3 6 3 2 3" xfId="5699"/>
    <cellStyle name="Normal 3 3 6 3 2 3 2" xfId="12959"/>
    <cellStyle name="Normal 3 3 6 3 2 3 2 2" xfId="27337"/>
    <cellStyle name="Normal 3 3 6 3 2 3 2 2 2" xfId="56071"/>
    <cellStyle name="Normal 3 3 6 3 2 3 2 3" xfId="41747"/>
    <cellStyle name="Normal 3 3 6 3 2 3 3" xfId="20174"/>
    <cellStyle name="Normal 3 3 6 3 2 3 3 2" xfId="48909"/>
    <cellStyle name="Normal 3 3 6 3 2 3 4" xfId="34585"/>
    <cellStyle name="Normal 3 3 6 3 2 4" xfId="9372"/>
    <cellStyle name="Normal 3 3 6 3 2 4 2" xfId="23755"/>
    <cellStyle name="Normal 3 3 6 3 2 4 2 2" xfId="52490"/>
    <cellStyle name="Normal 3 3 6 3 2 4 3" xfId="38166"/>
    <cellStyle name="Normal 3 3 6 3 2 5" xfId="16592"/>
    <cellStyle name="Normal 3 3 6 3 2 5 2" xfId="45328"/>
    <cellStyle name="Normal 3 3 6 3 2 6" xfId="31004"/>
    <cellStyle name="Normal 3 3 6 3 3" xfId="2934"/>
    <cellStyle name="Normal 3 3 6 3 3 2" xfId="6594"/>
    <cellStyle name="Normal 3 3 6 3 3 2 2" xfId="13854"/>
    <cellStyle name="Normal 3 3 6 3 3 2 2 2" xfId="28232"/>
    <cellStyle name="Normal 3 3 6 3 3 2 2 2 2" xfId="56966"/>
    <cellStyle name="Normal 3 3 6 3 3 2 2 3" xfId="42642"/>
    <cellStyle name="Normal 3 3 6 3 3 2 3" xfId="21069"/>
    <cellStyle name="Normal 3 3 6 3 3 2 3 2" xfId="49804"/>
    <cellStyle name="Normal 3 3 6 3 3 2 4" xfId="35480"/>
    <cellStyle name="Normal 3 3 6 3 3 3" xfId="10267"/>
    <cellStyle name="Normal 3 3 6 3 3 3 2" xfId="24650"/>
    <cellStyle name="Normal 3 3 6 3 3 3 2 2" xfId="53385"/>
    <cellStyle name="Normal 3 3 6 3 3 3 3" xfId="39061"/>
    <cellStyle name="Normal 3 3 6 3 3 4" xfId="17487"/>
    <cellStyle name="Normal 3 3 6 3 3 4 2" xfId="46223"/>
    <cellStyle name="Normal 3 3 6 3 3 5" xfId="31899"/>
    <cellStyle name="Normal 3 3 6 3 4" xfId="4799"/>
    <cellStyle name="Normal 3 3 6 3 4 2" xfId="12064"/>
    <cellStyle name="Normal 3 3 6 3 4 2 2" xfId="26442"/>
    <cellStyle name="Normal 3 3 6 3 4 2 2 2" xfId="55176"/>
    <cellStyle name="Normal 3 3 6 3 4 2 3" xfId="40852"/>
    <cellStyle name="Normal 3 3 6 3 4 3" xfId="19279"/>
    <cellStyle name="Normal 3 3 6 3 4 3 2" xfId="48014"/>
    <cellStyle name="Normal 3 3 6 3 4 4" xfId="33690"/>
    <cellStyle name="Normal 3 3 6 3 5" xfId="8471"/>
    <cellStyle name="Normal 3 3 6 3 5 2" xfId="22860"/>
    <cellStyle name="Normal 3 3 6 3 5 2 2" xfId="51595"/>
    <cellStyle name="Normal 3 3 6 3 5 3" xfId="37271"/>
    <cellStyle name="Normal 3 3 6 3 6" xfId="15697"/>
    <cellStyle name="Normal 3 3 6 3 6 2" xfId="44433"/>
    <cellStyle name="Normal 3 3 6 3 7" xfId="30109"/>
    <cellStyle name="Normal 3 3 6 4" xfId="1585"/>
    <cellStyle name="Normal 3 3 6 4 2" xfId="3383"/>
    <cellStyle name="Normal 3 3 6 4 2 2" xfId="7042"/>
    <cellStyle name="Normal 3 3 6 4 2 2 2" xfId="14302"/>
    <cellStyle name="Normal 3 3 6 4 2 2 2 2" xfId="28680"/>
    <cellStyle name="Normal 3 3 6 4 2 2 2 2 2" xfId="57414"/>
    <cellStyle name="Normal 3 3 6 4 2 2 2 3" xfId="43090"/>
    <cellStyle name="Normal 3 3 6 4 2 2 3" xfId="21517"/>
    <cellStyle name="Normal 3 3 6 4 2 2 3 2" xfId="50252"/>
    <cellStyle name="Normal 3 3 6 4 2 2 4" xfId="35928"/>
    <cellStyle name="Normal 3 3 6 4 2 3" xfId="10715"/>
    <cellStyle name="Normal 3 3 6 4 2 3 2" xfId="25098"/>
    <cellStyle name="Normal 3 3 6 4 2 3 2 2" xfId="53833"/>
    <cellStyle name="Normal 3 3 6 4 2 3 3" xfId="39509"/>
    <cellStyle name="Normal 3 3 6 4 2 4" xfId="17935"/>
    <cellStyle name="Normal 3 3 6 4 2 4 2" xfId="46671"/>
    <cellStyle name="Normal 3 3 6 4 2 5" xfId="32347"/>
    <cellStyle name="Normal 3 3 6 4 3" xfId="5252"/>
    <cellStyle name="Normal 3 3 6 4 3 2" xfId="12512"/>
    <cellStyle name="Normal 3 3 6 4 3 2 2" xfId="26890"/>
    <cellStyle name="Normal 3 3 6 4 3 2 2 2" xfId="55624"/>
    <cellStyle name="Normal 3 3 6 4 3 2 3" xfId="41300"/>
    <cellStyle name="Normal 3 3 6 4 3 3" xfId="19727"/>
    <cellStyle name="Normal 3 3 6 4 3 3 2" xfId="48462"/>
    <cellStyle name="Normal 3 3 6 4 3 4" xfId="34138"/>
    <cellStyle name="Normal 3 3 6 4 4" xfId="8925"/>
    <cellStyle name="Normal 3 3 6 4 4 2" xfId="23308"/>
    <cellStyle name="Normal 3 3 6 4 4 2 2" xfId="52043"/>
    <cellStyle name="Normal 3 3 6 4 4 3" xfId="37719"/>
    <cellStyle name="Normal 3 3 6 4 5" xfId="16145"/>
    <cellStyle name="Normal 3 3 6 4 5 2" xfId="44881"/>
    <cellStyle name="Normal 3 3 6 4 6" xfId="30557"/>
    <cellStyle name="Normal 3 3 6 5" xfId="2487"/>
    <cellStyle name="Normal 3 3 6 5 2" xfId="6147"/>
    <cellStyle name="Normal 3 3 6 5 2 2" xfId="13407"/>
    <cellStyle name="Normal 3 3 6 5 2 2 2" xfId="27785"/>
    <cellStyle name="Normal 3 3 6 5 2 2 2 2" xfId="56519"/>
    <cellStyle name="Normal 3 3 6 5 2 2 3" xfId="42195"/>
    <cellStyle name="Normal 3 3 6 5 2 3" xfId="20622"/>
    <cellStyle name="Normal 3 3 6 5 2 3 2" xfId="49357"/>
    <cellStyle name="Normal 3 3 6 5 2 4" xfId="35033"/>
    <cellStyle name="Normal 3 3 6 5 3" xfId="9820"/>
    <cellStyle name="Normal 3 3 6 5 3 2" xfId="24203"/>
    <cellStyle name="Normal 3 3 6 5 3 2 2" xfId="52938"/>
    <cellStyle name="Normal 3 3 6 5 3 3" xfId="38614"/>
    <cellStyle name="Normal 3 3 6 5 4" xfId="17040"/>
    <cellStyle name="Normal 3 3 6 5 4 2" xfId="45776"/>
    <cellStyle name="Normal 3 3 6 5 5" xfId="31452"/>
    <cellStyle name="Normal 3 3 6 6" xfId="4349"/>
    <cellStyle name="Normal 3 3 6 6 2" xfId="11617"/>
    <cellStyle name="Normal 3 3 6 6 2 2" xfId="25995"/>
    <cellStyle name="Normal 3 3 6 6 2 2 2" xfId="54729"/>
    <cellStyle name="Normal 3 3 6 6 2 3" xfId="40405"/>
    <cellStyle name="Normal 3 3 6 6 3" xfId="18832"/>
    <cellStyle name="Normal 3 3 6 6 3 2" xfId="47567"/>
    <cellStyle name="Normal 3 3 6 6 4" xfId="33243"/>
    <cellStyle name="Normal 3 3 6 7" xfId="8019"/>
    <cellStyle name="Normal 3 3 6 7 2" xfId="22413"/>
    <cellStyle name="Normal 3 3 6 7 2 2" xfId="51148"/>
    <cellStyle name="Normal 3 3 6 7 3" xfId="36824"/>
    <cellStyle name="Normal 3 3 6 8" xfId="15250"/>
    <cellStyle name="Normal 3 3 6 8 2" xfId="43986"/>
    <cellStyle name="Normal 3 3 6 9" xfId="29662"/>
    <cellStyle name="Normal 3 3 7" xfId="716"/>
    <cellStyle name="Normal 3 3 7 2" xfId="1167"/>
    <cellStyle name="Normal 3 3 7 2 2" xfId="2150"/>
    <cellStyle name="Normal 3 3 7 2 2 2" xfId="3942"/>
    <cellStyle name="Normal 3 3 7 2 2 2 2" xfId="7601"/>
    <cellStyle name="Normal 3 3 7 2 2 2 2 2" xfId="14861"/>
    <cellStyle name="Normal 3 3 7 2 2 2 2 2 2" xfId="29239"/>
    <cellStyle name="Normal 3 3 7 2 2 2 2 2 2 2" xfId="57973"/>
    <cellStyle name="Normal 3 3 7 2 2 2 2 2 3" xfId="43649"/>
    <cellStyle name="Normal 3 3 7 2 2 2 2 3" xfId="22076"/>
    <cellStyle name="Normal 3 3 7 2 2 2 2 3 2" xfId="50811"/>
    <cellStyle name="Normal 3 3 7 2 2 2 2 4" xfId="36487"/>
    <cellStyle name="Normal 3 3 7 2 2 2 3" xfId="11274"/>
    <cellStyle name="Normal 3 3 7 2 2 2 3 2" xfId="25657"/>
    <cellStyle name="Normal 3 3 7 2 2 2 3 2 2" xfId="54392"/>
    <cellStyle name="Normal 3 3 7 2 2 2 3 3" xfId="40068"/>
    <cellStyle name="Normal 3 3 7 2 2 2 4" xfId="18494"/>
    <cellStyle name="Normal 3 3 7 2 2 2 4 2" xfId="47230"/>
    <cellStyle name="Normal 3 3 7 2 2 2 5" xfId="32906"/>
    <cellStyle name="Normal 3 3 7 2 2 3" xfId="5811"/>
    <cellStyle name="Normal 3 3 7 2 2 3 2" xfId="13071"/>
    <cellStyle name="Normal 3 3 7 2 2 3 2 2" xfId="27449"/>
    <cellStyle name="Normal 3 3 7 2 2 3 2 2 2" xfId="56183"/>
    <cellStyle name="Normal 3 3 7 2 2 3 2 3" xfId="41859"/>
    <cellStyle name="Normal 3 3 7 2 2 3 3" xfId="20286"/>
    <cellStyle name="Normal 3 3 7 2 2 3 3 2" xfId="49021"/>
    <cellStyle name="Normal 3 3 7 2 2 3 4" xfId="34697"/>
    <cellStyle name="Normal 3 3 7 2 2 4" xfId="9484"/>
    <cellStyle name="Normal 3 3 7 2 2 4 2" xfId="23867"/>
    <cellStyle name="Normal 3 3 7 2 2 4 2 2" xfId="52602"/>
    <cellStyle name="Normal 3 3 7 2 2 4 3" xfId="38278"/>
    <cellStyle name="Normal 3 3 7 2 2 5" xfId="16704"/>
    <cellStyle name="Normal 3 3 7 2 2 5 2" xfId="45440"/>
    <cellStyle name="Normal 3 3 7 2 2 6" xfId="31116"/>
    <cellStyle name="Normal 3 3 7 2 3" xfId="3046"/>
    <cellStyle name="Normal 3 3 7 2 3 2" xfId="6706"/>
    <cellStyle name="Normal 3 3 7 2 3 2 2" xfId="13966"/>
    <cellStyle name="Normal 3 3 7 2 3 2 2 2" xfId="28344"/>
    <cellStyle name="Normal 3 3 7 2 3 2 2 2 2" xfId="57078"/>
    <cellStyle name="Normal 3 3 7 2 3 2 2 3" xfId="42754"/>
    <cellStyle name="Normal 3 3 7 2 3 2 3" xfId="21181"/>
    <cellStyle name="Normal 3 3 7 2 3 2 3 2" xfId="49916"/>
    <cellStyle name="Normal 3 3 7 2 3 2 4" xfId="35592"/>
    <cellStyle name="Normal 3 3 7 2 3 3" xfId="10379"/>
    <cellStyle name="Normal 3 3 7 2 3 3 2" xfId="24762"/>
    <cellStyle name="Normal 3 3 7 2 3 3 2 2" xfId="53497"/>
    <cellStyle name="Normal 3 3 7 2 3 3 3" xfId="39173"/>
    <cellStyle name="Normal 3 3 7 2 3 4" xfId="17599"/>
    <cellStyle name="Normal 3 3 7 2 3 4 2" xfId="46335"/>
    <cellStyle name="Normal 3 3 7 2 3 5" xfId="32011"/>
    <cellStyle name="Normal 3 3 7 2 4" xfId="4911"/>
    <cellStyle name="Normal 3 3 7 2 4 2" xfId="12176"/>
    <cellStyle name="Normal 3 3 7 2 4 2 2" xfId="26554"/>
    <cellStyle name="Normal 3 3 7 2 4 2 2 2" xfId="55288"/>
    <cellStyle name="Normal 3 3 7 2 4 2 3" xfId="40964"/>
    <cellStyle name="Normal 3 3 7 2 4 3" xfId="19391"/>
    <cellStyle name="Normal 3 3 7 2 4 3 2" xfId="48126"/>
    <cellStyle name="Normal 3 3 7 2 4 4" xfId="33802"/>
    <cellStyle name="Normal 3 3 7 2 5" xfId="8583"/>
    <cellStyle name="Normal 3 3 7 2 5 2" xfId="22972"/>
    <cellStyle name="Normal 3 3 7 2 5 2 2" xfId="51707"/>
    <cellStyle name="Normal 3 3 7 2 5 3" xfId="37383"/>
    <cellStyle name="Normal 3 3 7 2 6" xfId="15809"/>
    <cellStyle name="Normal 3 3 7 2 6 2" xfId="44545"/>
    <cellStyle name="Normal 3 3 7 2 7" xfId="30221"/>
    <cellStyle name="Normal 3 3 7 3" xfId="1703"/>
    <cellStyle name="Normal 3 3 7 3 2" xfId="3495"/>
    <cellStyle name="Normal 3 3 7 3 2 2" xfId="7154"/>
    <cellStyle name="Normal 3 3 7 3 2 2 2" xfId="14414"/>
    <cellStyle name="Normal 3 3 7 3 2 2 2 2" xfId="28792"/>
    <cellStyle name="Normal 3 3 7 3 2 2 2 2 2" xfId="57526"/>
    <cellStyle name="Normal 3 3 7 3 2 2 2 3" xfId="43202"/>
    <cellStyle name="Normal 3 3 7 3 2 2 3" xfId="21629"/>
    <cellStyle name="Normal 3 3 7 3 2 2 3 2" xfId="50364"/>
    <cellStyle name="Normal 3 3 7 3 2 2 4" xfId="36040"/>
    <cellStyle name="Normal 3 3 7 3 2 3" xfId="10827"/>
    <cellStyle name="Normal 3 3 7 3 2 3 2" xfId="25210"/>
    <cellStyle name="Normal 3 3 7 3 2 3 2 2" xfId="53945"/>
    <cellStyle name="Normal 3 3 7 3 2 3 3" xfId="39621"/>
    <cellStyle name="Normal 3 3 7 3 2 4" xfId="18047"/>
    <cellStyle name="Normal 3 3 7 3 2 4 2" xfId="46783"/>
    <cellStyle name="Normal 3 3 7 3 2 5" xfId="32459"/>
    <cellStyle name="Normal 3 3 7 3 3" xfId="5364"/>
    <cellStyle name="Normal 3 3 7 3 3 2" xfId="12624"/>
    <cellStyle name="Normal 3 3 7 3 3 2 2" xfId="27002"/>
    <cellStyle name="Normal 3 3 7 3 3 2 2 2" xfId="55736"/>
    <cellStyle name="Normal 3 3 7 3 3 2 3" xfId="41412"/>
    <cellStyle name="Normal 3 3 7 3 3 3" xfId="19839"/>
    <cellStyle name="Normal 3 3 7 3 3 3 2" xfId="48574"/>
    <cellStyle name="Normal 3 3 7 3 3 4" xfId="34250"/>
    <cellStyle name="Normal 3 3 7 3 4" xfId="9037"/>
    <cellStyle name="Normal 3 3 7 3 4 2" xfId="23420"/>
    <cellStyle name="Normal 3 3 7 3 4 2 2" xfId="52155"/>
    <cellStyle name="Normal 3 3 7 3 4 3" xfId="37831"/>
    <cellStyle name="Normal 3 3 7 3 5" xfId="16257"/>
    <cellStyle name="Normal 3 3 7 3 5 2" xfId="44993"/>
    <cellStyle name="Normal 3 3 7 3 6" xfId="30669"/>
    <cellStyle name="Normal 3 3 7 4" xfId="2599"/>
    <cellStyle name="Normal 3 3 7 4 2" xfId="6259"/>
    <cellStyle name="Normal 3 3 7 4 2 2" xfId="13519"/>
    <cellStyle name="Normal 3 3 7 4 2 2 2" xfId="27897"/>
    <cellStyle name="Normal 3 3 7 4 2 2 2 2" xfId="56631"/>
    <cellStyle name="Normal 3 3 7 4 2 2 3" xfId="42307"/>
    <cellStyle name="Normal 3 3 7 4 2 3" xfId="20734"/>
    <cellStyle name="Normal 3 3 7 4 2 3 2" xfId="49469"/>
    <cellStyle name="Normal 3 3 7 4 2 4" xfId="35145"/>
    <cellStyle name="Normal 3 3 7 4 3" xfId="9932"/>
    <cellStyle name="Normal 3 3 7 4 3 2" xfId="24315"/>
    <cellStyle name="Normal 3 3 7 4 3 2 2" xfId="53050"/>
    <cellStyle name="Normal 3 3 7 4 3 3" xfId="38726"/>
    <cellStyle name="Normal 3 3 7 4 4" xfId="17152"/>
    <cellStyle name="Normal 3 3 7 4 4 2" xfId="45888"/>
    <cellStyle name="Normal 3 3 7 4 5" xfId="31564"/>
    <cellStyle name="Normal 3 3 7 5" xfId="4463"/>
    <cellStyle name="Normal 3 3 7 5 2" xfId="11729"/>
    <cellStyle name="Normal 3 3 7 5 2 2" xfId="26107"/>
    <cellStyle name="Normal 3 3 7 5 2 2 2" xfId="54841"/>
    <cellStyle name="Normal 3 3 7 5 2 3" xfId="40517"/>
    <cellStyle name="Normal 3 3 7 5 3" xfId="18944"/>
    <cellStyle name="Normal 3 3 7 5 3 2" xfId="47679"/>
    <cellStyle name="Normal 3 3 7 5 4" xfId="33355"/>
    <cellStyle name="Normal 3 3 7 6" xfId="8136"/>
    <cellStyle name="Normal 3 3 7 6 2" xfId="22525"/>
    <cellStyle name="Normal 3 3 7 6 2 2" xfId="51260"/>
    <cellStyle name="Normal 3 3 7 6 3" xfId="36936"/>
    <cellStyle name="Normal 3 3 7 7" xfId="15362"/>
    <cellStyle name="Normal 3 3 7 7 2" xfId="44098"/>
    <cellStyle name="Normal 3 3 7 8" xfId="29774"/>
    <cellStyle name="Normal 3 3 8" xfId="943"/>
    <cellStyle name="Normal 3 3 8 2" xfId="1926"/>
    <cellStyle name="Normal 3 3 8 2 2" xfId="3718"/>
    <cellStyle name="Normal 3 3 8 2 2 2" xfId="7377"/>
    <cellStyle name="Normal 3 3 8 2 2 2 2" xfId="14637"/>
    <cellStyle name="Normal 3 3 8 2 2 2 2 2" xfId="29015"/>
    <cellStyle name="Normal 3 3 8 2 2 2 2 2 2" xfId="57749"/>
    <cellStyle name="Normal 3 3 8 2 2 2 2 3" xfId="43425"/>
    <cellStyle name="Normal 3 3 8 2 2 2 3" xfId="21852"/>
    <cellStyle name="Normal 3 3 8 2 2 2 3 2" xfId="50587"/>
    <cellStyle name="Normal 3 3 8 2 2 2 4" xfId="36263"/>
    <cellStyle name="Normal 3 3 8 2 2 3" xfId="11050"/>
    <cellStyle name="Normal 3 3 8 2 2 3 2" xfId="25433"/>
    <cellStyle name="Normal 3 3 8 2 2 3 2 2" xfId="54168"/>
    <cellStyle name="Normal 3 3 8 2 2 3 3" xfId="39844"/>
    <cellStyle name="Normal 3 3 8 2 2 4" xfId="18270"/>
    <cellStyle name="Normal 3 3 8 2 2 4 2" xfId="47006"/>
    <cellStyle name="Normal 3 3 8 2 2 5" xfId="32682"/>
    <cellStyle name="Normal 3 3 8 2 3" xfId="5587"/>
    <cellStyle name="Normal 3 3 8 2 3 2" xfId="12847"/>
    <cellStyle name="Normal 3 3 8 2 3 2 2" xfId="27225"/>
    <cellStyle name="Normal 3 3 8 2 3 2 2 2" xfId="55959"/>
    <cellStyle name="Normal 3 3 8 2 3 2 3" xfId="41635"/>
    <cellStyle name="Normal 3 3 8 2 3 3" xfId="20062"/>
    <cellStyle name="Normal 3 3 8 2 3 3 2" xfId="48797"/>
    <cellStyle name="Normal 3 3 8 2 3 4" xfId="34473"/>
    <cellStyle name="Normal 3 3 8 2 4" xfId="9260"/>
    <cellStyle name="Normal 3 3 8 2 4 2" xfId="23643"/>
    <cellStyle name="Normal 3 3 8 2 4 2 2" xfId="52378"/>
    <cellStyle name="Normal 3 3 8 2 4 3" xfId="38054"/>
    <cellStyle name="Normal 3 3 8 2 5" xfId="16480"/>
    <cellStyle name="Normal 3 3 8 2 5 2" xfId="45216"/>
    <cellStyle name="Normal 3 3 8 2 6" xfId="30892"/>
    <cellStyle name="Normal 3 3 8 3" xfId="2822"/>
    <cellStyle name="Normal 3 3 8 3 2" xfId="6482"/>
    <cellStyle name="Normal 3 3 8 3 2 2" xfId="13742"/>
    <cellStyle name="Normal 3 3 8 3 2 2 2" xfId="28120"/>
    <cellStyle name="Normal 3 3 8 3 2 2 2 2" xfId="56854"/>
    <cellStyle name="Normal 3 3 8 3 2 2 3" xfId="42530"/>
    <cellStyle name="Normal 3 3 8 3 2 3" xfId="20957"/>
    <cellStyle name="Normal 3 3 8 3 2 3 2" xfId="49692"/>
    <cellStyle name="Normal 3 3 8 3 2 4" xfId="35368"/>
    <cellStyle name="Normal 3 3 8 3 3" xfId="10155"/>
    <cellStyle name="Normal 3 3 8 3 3 2" xfId="24538"/>
    <cellStyle name="Normal 3 3 8 3 3 2 2" xfId="53273"/>
    <cellStyle name="Normal 3 3 8 3 3 3" xfId="38949"/>
    <cellStyle name="Normal 3 3 8 3 4" xfId="17375"/>
    <cellStyle name="Normal 3 3 8 3 4 2" xfId="46111"/>
    <cellStyle name="Normal 3 3 8 3 5" xfId="31787"/>
    <cellStyle name="Normal 3 3 8 4" xfId="4687"/>
    <cellStyle name="Normal 3 3 8 4 2" xfId="11952"/>
    <cellStyle name="Normal 3 3 8 4 2 2" xfId="26330"/>
    <cellStyle name="Normal 3 3 8 4 2 2 2" xfId="55064"/>
    <cellStyle name="Normal 3 3 8 4 2 3" xfId="40740"/>
    <cellStyle name="Normal 3 3 8 4 3" xfId="19167"/>
    <cellStyle name="Normal 3 3 8 4 3 2" xfId="47902"/>
    <cellStyle name="Normal 3 3 8 4 4" xfId="33578"/>
    <cellStyle name="Normal 3 3 8 5" xfId="8359"/>
    <cellStyle name="Normal 3 3 8 5 2" xfId="22748"/>
    <cellStyle name="Normal 3 3 8 5 2 2" xfId="51483"/>
    <cellStyle name="Normal 3 3 8 5 3" xfId="37159"/>
    <cellStyle name="Normal 3 3 8 6" xfId="15585"/>
    <cellStyle name="Normal 3 3 8 6 2" xfId="44321"/>
    <cellStyle name="Normal 3 3 8 7" xfId="29997"/>
    <cellStyle name="Normal 3 3 9" xfId="1443"/>
    <cellStyle name="Normal 3 3 9 2" xfId="3271"/>
    <cellStyle name="Normal 3 3 9 2 2" xfId="6930"/>
    <cellStyle name="Normal 3 3 9 2 2 2" xfId="14190"/>
    <cellStyle name="Normal 3 3 9 2 2 2 2" xfId="28568"/>
    <cellStyle name="Normal 3 3 9 2 2 2 2 2" xfId="57302"/>
    <cellStyle name="Normal 3 3 9 2 2 2 3" xfId="42978"/>
    <cellStyle name="Normal 3 3 9 2 2 3" xfId="21405"/>
    <cellStyle name="Normal 3 3 9 2 2 3 2" xfId="50140"/>
    <cellStyle name="Normal 3 3 9 2 2 4" xfId="35816"/>
    <cellStyle name="Normal 3 3 9 2 3" xfId="10603"/>
    <cellStyle name="Normal 3 3 9 2 3 2" xfId="24986"/>
    <cellStyle name="Normal 3 3 9 2 3 2 2" xfId="53721"/>
    <cellStyle name="Normal 3 3 9 2 3 3" xfId="39397"/>
    <cellStyle name="Normal 3 3 9 2 4" xfId="17823"/>
    <cellStyle name="Normal 3 3 9 2 4 2" xfId="46559"/>
    <cellStyle name="Normal 3 3 9 2 5" xfId="32235"/>
    <cellStyle name="Normal 3 3 9 3" xfId="5138"/>
    <cellStyle name="Normal 3 3 9 3 2" xfId="12400"/>
    <cellStyle name="Normal 3 3 9 3 2 2" xfId="26778"/>
    <cellStyle name="Normal 3 3 9 3 2 2 2" xfId="55512"/>
    <cellStyle name="Normal 3 3 9 3 2 3" xfId="41188"/>
    <cellStyle name="Normal 3 3 9 3 3" xfId="19615"/>
    <cellStyle name="Normal 3 3 9 3 3 2" xfId="48350"/>
    <cellStyle name="Normal 3 3 9 3 4" xfId="34026"/>
    <cellStyle name="Normal 3 3 9 4" xfId="8810"/>
    <cellStyle name="Normal 3 3 9 4 2" xfId="23196"/>
    <cellStyle name="Normal 3 3 9 4 2 2" xfId="51931"/>
    <cellStyle name="Normal 3 3 9 4 3" xfId="37607"/>
    <cellStyle name="Normal 3 3 9 5" xfId="16033"/>
    <cellStyle name="Normal 3 3 9 5 2" xfId="44769"/>
    <cellStyle name="Normal 3 3 9 6" xfId="30445"/>
    <cellStyle name="Normal 3 4" xfId="186"/>
    <cellStyle name="Normal 3 4 10" xfId="4226"/>
    <cellStyle name="Normal 3 4 10 2" xfId="11507"/>
    <cellStyle name="Normal 3 4 10 2 2" xfId="25887"/>
    <cellStyle name="Normal 3 4 10 2 2 2" xfId="54621"/>
    <cellStyle name="Normal 3 4 10 2 3" xfId="40297"/>
    <cellStyle name="Normal 3 4 10 3" xfId="18724"/>
    <cellStyle name="Normal 3 4 10 3 2" xfId="47459"/>
    <cellStyle name="Normal 3 4 10 4" xfId="33135"/>
    <cellStyle name="Normal 3 4 11" xfId="7895"/>
    <cellStyle name="Normal 3 4 11 2" xfId="22305"/>
    <cellStyle name="Normal 3 4 11 2 2" xfId="51040"/>
    <cellStyle name="Normal 3 4 11 3" xfId="36716"/>
    <cellStyle name="Normal 3 4 12" xfId="15142"/>
    <cellStyle name="Normal 3 4 12 2" xfId="43878"/>
    <cellStyle name="Normal 3 4 13" xfId="29554"/>
    <cellStyle name="Normal 3 4 2" xfId="288"/>
    <cellStyle name="Normal 3 4 2 10" xfId="7915"/>
    <cellStyle name="Normal 3 4 2 10 2" xfId="22319"/>
    <cellStyle name="Normal 3 4 2 10 2 2" xfId="51054"/>
    <cellStyle name="Normal 3 4 2 10 3" xfId="36730"/>
    <cellStyle name="Normal 3 4 2 11" xfId="15156"/>
    <cellStyle name="Normal 3 4 2 11 2" xfId="43892"/>
    <cellStyle name="Normal 3 4 2 12" xfId="29568"/>
    <cellStyle name="Normal 3 4 2 2" xfId="362"/>
    <cellStyle name="Normal 3 4 2 2 10" xfId="15184"/>
    <cellStyle name="Normal 3 4 2 2 10 2" xfId="43920"/>
    <cellStyle name="Normal 3 4 2 2 11" xfId="29596"/>
    <cellStyle name="Normal 3 4 2 2 2" xfId="462"/>
    <cellStyle name="Normal 3 4 2 2 2 10" xfId="29652"/>
    <cellStyle name="Normal 3 4 2 2 2 2" xfId="662"/>
    <cellStyle name="Normal 3 4 2 2 2 2 2" xfId="934"/>
    <cellStyle name="Normal 3 4 2 2 2 2 2 2" xfId="1381"/>
    <cellStyle name="Normal 3 4 2 2 2 2 2 2 2" xfId="2364"/>
    <cellStyle name="Normal 3 4 2 2 2 2 2 2 2 2" xfId="4156"/>
    <cellStyle name="Normal 3 4 2 2 2 2 2 2 2 2 2" xfId="7815"/>
    <cellStyle name="Normal 3 4 2 2 2 2 2 2 2 2 2 2" xfId="15075"/>
    <cellStyle name="Normal 3 4 2 2 2 2 2 2 2 2 2 2 2" xfId="29453"/>
    <cellStyle name="Normal 3 4 2 2 2 2 2 2 2 2 2 2 2 2" xfId="58187"/>
    <cellStyle name="Normal 3 4 2 2 2 2 2 2 2 2 2 2 3" xfId="43863"/>
    <cellStyle name="Normal 3 4 2 2 2 2 2 2 2 2 2 3" xfId="22290"/>
    <cellStyle name="Normal 3 4 2 2 2 2 2 2 2 2 2 3 2" xfId="51025"/>
    <cellStyle name="Normal 3 4 2 2 2 2 2 2 2 2 2 4" xfId="36701"/>
    <cellStyle name="Normal 3 4 2 2 2 2 2 2 2 2 3" xfId="11488"/>
    <cellStyle name="Normal 3 4 2 2 2 2 2 2 2 2 3 2" xfId="25871"/>
    <cellStyle name="Normal 3 4 2 2 2 2 2 2 2 2 3 2 2" xfId="54606"/>
    <cellStyle name="Normal 3 4 2 2 2 2 2 2 2 2 3 3" xfId="40282"/>
    <cellStyle name="Normal 3 4 2 2 2 2 2 2 2 2 4" xfId="18708"/>
    <cellStyle name="Normal 3 4 2 2 2 2 2 2 2 2 4 2" xfId="47444"/>
    <cellStyle name="Normal 3 4 2 2 2 2 2 2 2 2 5" xfId="33120"/>
    <cellStyle name="Normal 3 4 2 2 2 2 2 2 2 3" xfId="6025"/>
    <cellStyle name="Normal 3 4 2 2 2 2 2 2 2 3 2" xfId="13285"/>
    <cellStyle name="Normal 3 4 2 2 2 2 2 2 2 3 2 2" xfId="27663"/>
    <cellStyle name="Normal 3 4 2 2 2 2 2 2 2 3 2 2 2" xfId="56397"/>
    <cellStyle name="Normal 3 4 2 2 2 2 2 2 2 3 2 3" xfId="42073"/>
    <cellStyle name="Normal 3 4 2 2 2 2 2 2 2 3 3" xfId="20500"/>
    <cellStyle name="Normal 3 4 2 2 2 2 2 2 2 3 3 2" xfId="49235"/>
    <cellStyle name="Normal 3 4 2 2 2 2 2 2 2 3 4" xfId="34911"/>
    <cellStyle name="Normal 3 4 2 2 2 2 2 2 2 4" xfId="9698"/>
    <cellStyle name="Normal 3 4 2 2 2 2 2 2 2 4 2" xfId="24081"/>
    <cellStyle name="Normal 3 4 2 2 2 2 2 2 2 4 2 2" xfId="52816"/>
    <cellStyle name="Normal 3 4 2 2 2 2 2 2 2 4 3" xfId="38492"/>
    <cellStyle name="Normal 3 4 2 2 2 2 2 2 2 5" xfId="16918"/>
    <cellStyle name="Normal 3 4 2 2 2 2 2 2 2 5 2" xfId="45654"/>
    <cellStyle name="Normal 3 4 2 2 2 2 2 2 2 6" xfId="31330"/>
    <cellStyle name="Normal 3 4 2 2 2 2 2 2 3" xfId="3260"/>
    <cellStyle name="Normal 3 4 2 2 2 2 2 2 3 2" xfId="6920"/>
    <cellStyle name="Normal 3 4 2 2 2 2 2 2 3 2 2" xfId="14180"/>
    <cellStyle name="Normal 3 4 2 2 2 2 2 2 3 2 2 2" xfId="28558"/>
    <cellStyle name="Normal 3 4 2 2 2 2 2 2 3 2 2 2 2" xfId="57292"/>
    <cellStyle name="Normal 3 4 2 2 2 2 2 2 3 2 2 3" xfId="42968"/>
    <cellStyle name="Normal 3 4 2 2 2 2 2 2 3 2 3" xfId="21395"/>
    <cellStyle name="Normal 3 4 2 2 2 2 2 2 3 2 3 2" xfId="50130"/>
    <cellStyle name="Normal 3 4 2 2 2 2 2 2 3 2 4" xfId="35806"/>
    <cellStyle name="Normal 3 4 2 2 2 2 2 2 3 3" xfId="10593"/>
    <cellStyle name="Normal 3 4 2 2 2 2 2 2 3 3 2" xfId="24976"/>
    <cellStyle name="Normal 3 4 2 2 2 2 2 2 3 3 2 2" xfId="53711"/>
    <cellStyle name="Normal 3 4 2 2 2 2 2 2 3 3 3" xfId="39387"/>
    <cellStyle name="Normal 3 4 2 2 2 2 2 2 3 4" xfId="17813"/>
    <cellStyle name="Normal 3 4 2 2 2 2 2 2 3 4 2" xfId="46549"/>
    <cellStyle name="Normal 3 4 2 2 2 2 2 2 3 5" xfId="32225"/>
    <cellStyle name="Normal 3 4 2 2 2 2 2 2 4" xfId="5125"/>
    <cellStyle name="Normal 3 4 2 2 2 2 2 2 4 2" xfId="12390"/>
    <cellStyle name="Normal 3 4 2 2 2 2 2 2 4 2 2" xfId="26768"/>
    <cellStyle name="Normal 3 4 2 2 2 2 2 2 4 2 2 2" xfId="55502"/>
    <cellStyle name="Normal 3 4 2 2 2 2 2 2 4 2 3" xfId="41178"/>
    <cellStyle name="Normal 3 4 2 2 2 2 2 2 4 3" xfId="19605"/>
    <cellStyle name="Normal 3 4 2 2 2 2 2 2 4 3 2" xfId="48340"/>
    <cellStyle name="Normal 3 4 2 2 2 2 2 2 4 4" xfId="34016"/>
    <cellStyle name="Normal 3 4 2 2 2 2 2 2 5" xfId="8797"/>
    <cellStyle name="Normal 3 4 2 2 2 2 2 2 5 2" xfId="23186"/>
    <cellStyle name="Normal 3 4 2 2 2 2 2 2 5 2 2" xfId="51921"/>
    <cellStyle name="Normal 3 4 2 2 2 2 2 2 5 3" xfId="37597"/>
    <cellStyle name="Normal 3 4 2 2 2 2 2 2 6" xfId="16023"/>
    <cellStyle name="Normal 3 4 2 2 2 2 2 2 6 2" xfId="44759"/>
    <cellStyle name="Normal 3 4 2 2 2 2 2 2 7" xfId="30435"/>
    <cellStyle name="Normal 3 4 2 2 2 2 2 3" xfId="1917"/>
    <cellStyle name="Normal 3 4 2 2 2 2 2 3 2" xfId="3709"/>
    <cellStyle name="Normal 3 4 2 2 2 2 2 3 2 2" xfId="7368"/>
    <cellStyle name="Normal 3 4 2 2 2 2 2 3 2 2 2" xfId="14628"/>
    <cellStyle name="Normal 3 4 2 2 2 2 2 3 2 2 2 2" xfId="29006"/>
    <cellStyle name="Normal 3 4 2 2 2 2 2 3 2 2 2 2 2" xfId="57740"/>
    <cellStyle name="Normal 3 4 2 2 2 2 2 3 2 2 2 3" xfId="43416"/>
    <cellStyle name="Normal 3 4 2 2 2 2 2 3 2 2 3" xfId="21843"/>
    <cellStyle name="Normal 3 4 2 2 2 2 2 3 2 2 3 2" xfId="50578"/>
    <cellStyle name="Normal 3 4 2 2 2 2 2 3 2 2 4" xfId="36254"/>
    <cellStyle name="Normal 3 4 2 2 2 2 2 3 2 3" xfId="11041"/>
    <cellStyle name="Normal 3 4 2 2 2 2 2 3 2 3 2" xfId="25424"/>
    <cellStyle name="Normal 3 4 2 2 2 2 2 3 2 3 2 2" xfId="54159"/>
    <cellStyle name="Normal 3 4 2 2 2 2 2 3 2 3 3" xfId="39835"/>
    <cellStyle name="Normal 3 4 2 2 2 2 2 3 2 4" xfId="18261"/>
    <cellStyle name="Normal 3 4 2 2 2 2 2 3 2 4 2" xfId="46997"/>
    <cellStyle name="Normal 3 4 2 2 2 2 2 3 2 5" xfId="32673"/>
    <cellStyle name="Normal 3 4 2 2 2 2 2 3 3" xfId="5578"/>
    <cellStyle name="Normal 3 4 2 2 2 2 2 3 3 2" xfId="12838"/>
    <cellStyle name="Normal 3 4 2 2 2 2 2 3 3 2 2" xfId="27216"/>
    <cellStyle name="Normal 3 4 2 2 2 2 2 3 3 2 2 2" xfId="55950"/>
    <cellStyle name="Normal 3 4 2 2 2 2 2 3 3 2 3" xfId="41626"/>
    <cellStyle name="Normal 3 4 2 2 2 2 2 3 3 3" xfId="20053"/>
    <cellStyle name="Normal 3 4 2 2 2 2 2 3 3 3 2" xfId="48788"/>
    <cellStyle name="Normal 3 4 2 2 2 2 2 3 3 4" xfId="34464"/>
    <cellStyle name="Normal 3 4 2 2 2 2 2 3 4" xfId="9251"/>
    <cellStyle name="Normal 3 4 2 2 2 2 2 3 4 2" xfId="23634"/>
    <cellStyle name="Normal 3 4 2 2 2 2 2 3 4 2 2" xfId="52369"/>
    <cellStyle name="Normal 3 4 2 2 2 2 2 3 4 3" xfId="38045"/>
    <cellStyle name="Normal 3 4 2 2 2 2 2 3 5" xfId="16471"/>
    <cellStyle name="Normal 3 4 2 2 2 2 2 3 5 2" xfId="45207"/>
    <cellStyle name="Normal 3 4 2 2 2 2 2 3 6" xfId="30883"/>
    <cellStyle name="Normal 3 4 2 2 2 2 2 4" xfId="2813"/>
    <cellStyle name="Normal 3 4 2 2 2 2 2 4 2" xfId="6473"/>
    <cellStyle name="Normal 3 4 2 2 2 2 2 4 2 2" xfId="13733"/>
    <cellStyle name="Normal 3 4 2 2 2 2 2 4 2 2 2" xfId="28111"/>
    <cellStyle name="Normal 3 4 2 2 2 2 2 4 2 2 2 2" xfId="56845"/>
    <cellStyle name="Normal 3 4 2 2 2 2 2 4 2 2 3" xfId="42521"/>
    <cellStyle name="Normal 3 4 2 2 2 2 2 4 2 3" xfId="20948"/>
    <cellStyle name="Normal 3 4 2 2 2 2 2 4 2 3 2" xfId="49683"/>
    <cellStyle name="Normal 3 4 2 2 2 2 2 4 2 4" xfId="35359"/>
    <cellStyle name="Normal 3 4 2 2 2 2 2 4 3" xfId="10146"/>
    <cellStyle name="Normal 3 4 2 2 2 2 2 4 3 2" xfId="24529"/>
    <cellStyle name="Normal 3 4 2 2 2 2 2 4 3 2 2" xfId="53264"/>
    <cellStyle name="Normal 3 4 2 2 2 2 2 4 3 3" xfId="38940"/>
    <cellStyle name="Normal 3 4 2 2 2 2 2 4 4" xfId="17366"/>
    <cellStyle name="Normal 3 4 2 2 2 2 2 4 4 2" xfId="46102"/>
    <cellStyle name="Normal 3 4 2 2 2 2 2 4 5" xfId="31778"/>
    <cellStyle name="Normal 3 4 2 2 2 2 2 5" xfId="4678"/>
    <cellStyle name="Normal 3 4 2 2 2 2 2 5 2" xfId="11943"/>
    <cellStyle name="Normal 3 4 2 2 2 2 2 5 2 2" xfId="26321"/>
    <cellStyle name="Normal 3 4 2 2 2 2 2 5 2 2 2" xfId="55055"/>
    <cellStyle name="Normal 3 4 2 2 2 2 2 5 2 3" xfId="40731"/>
    <cellStyle name="Normal 3 4 2 2 2 2 2 5 3" xfId="19158"/>
    <cellStyle name="Normal 3 4 2 2 2 2 2 5 3 2" xfId="47893"/>
    <cellStyle name="Normal 3 4 2 2 2 2 2 5 4" xfId="33569"/>
    <cellStyle name="Normal 3 4 2 2 2 2 2 6" xfId="8350"/>
    <cellStyle name="Normal 3 4 2 2 2 2 2 6 2" xfId="22739"/>
    <cellStyle name="Normal 3 4 2 2 2 2 2 6 2 2" xfId="51474"/>
    <cellStyle name="Normal 3 4 2 2 2 2 2 6 3" xfId="37150"/>
    <cellStyle name="Normal 3 4 2 2 2 2 2 7" xfId="15576"/>
    <cellStyle name="Normal 3 4 2 2 2 2 2 7 2" xfId="44312"/>
    <cellStyle name="Normal 3 4 2 2 2 2 2 8" xfId="29988"/>
    <cellStyle name="Normal 3 4 2 2 2 2 3" xfId="1157"/>
    <cellStyle name="Normal 3 4 2 2 2 2 3 2" xfId="2140"/>
    <cellStyle name="Normal 3 4 2 2 2 2 3 2 2" xfId="3932"/>
    <cellStyle name="Normal 3 4 2 2 2 2 3 2 2 2" xfId="7591"/>
    <cellStyle name="Normal 3 4 2 2 2 2 3 2 2 2 2" xfId="14851"/>
    <cellStyle name="Normal 3 4 2 2 2 2 3 2 2 2 2 2" xfId="29229"/>
    <cellStyle name="Normal 3 4 2 2 2 2 3 2 2 2 2 2 2" xfId="57963"/>
    <cellStyle name="Normal 3 4 2 2 2 2 3 2 2 2 2 3" xfId="43639"/>
    <cellStyle name="Normal 3 4 2 2 2 2 3 2 2 2 3" xfId="22066"/>
    <cellStyle name="Normal 3 4 2 2 2 2 3 2 2 2 3 2" xfId="50801"/>
    <cellStyle name="Normal 3 4 2 2 2 2 3 2 2 2 4" xfId="36477"/>
    <cellStyle name="Normal 3 4 2 2 2 2 3 2 2 3" xfId="11264"/>
    <cellStyle name="Normal 3 4 2 2 2 2 3 2 2 3 2" xfId="25647"/>
    <cellStyle name="Normal 3 4 2 2 2 2 3 2 2 3 2 2" xfId="54382"/>
    <cellStyle name="Normal 3 4 2 2 2 2 3 2 2 3 3" xfId="40058"/>
    <cellStyle name="Normal 3 4 2 2 2 2 3 2 2 4" xfId="18484"/>
    <cellStyle name="Normal 3 4 2 2 2 2 3 2 2 4 2" xfId="47220"/>
    <cellStyle name="Normal 3 4 2 2 2 2 3 2 2 5" xfId="32896"/>
    <cellStyle name="Normal 3 4 2 2 2 2 3 2 3" xfId="5801"/>
    <cellStyle name="Normal 3 4 2 2 2 2 3 2 3 2" xfId="13061"/>
    <cellStyle name="Normal 3 4 2 2 2 2 3 2 3 2 2" xfId="27439"/>
    <cellStyle name="Normal 3 4 2 2 2 2 3 2 3 2 2 2" xfId="56173"/>
    <cellStyle name="Normal 3 4 2 2 2 2 3 2 3 2 3" xfId="41849"/>
    <cellStyle name="Normal 3 4 2 2 2 2 3 2 3 3" xfId="20276"/>
    <cellStyle name="Normal 3 4 2 2 2 2 3 2 3 3 2" xfId="49011"/>
    <cellStyle name="Normal 3 4 2 2 2 2 3 2 3 4" xfId="34687"/>
    <cellStyle name="Normal 3 4 2 2 2 2 3 2 4" xfId="9474"/>
    <cellStyle name="Normal 3 4 2 2 2 2 3 2 4 2" xfId="23857"/>
    <cellStyle name="Normal 3 4 2 2 2 2 3 2 4 2 2" xfId="52592"/>
    <cellStyle name="Normal 3 4 2 2 2 2 3 2 4 3" xfId="38268"/>
    <cellStyle name="Normal 3 4 2 2 2 2 3 2 5" xfId="16694"/>
    <cellStyle name="Normal 3 4 2 2 2 2 3 2 5 2" xfId="45430"/>
    <cellStyle name="Normal 3 4 2 2 2 2 3 2 6" xfId="31106"/>
    <cellStyle name="Normal 3 4 2 2 2 2 3 3" xfId="3036"/>
    <cellStyle name="Normal 3 4 2 2 2 2 3 3 2" xfId="6696"/>
    <cellStyle name="Normal 3 4 2 2 2 2 3 3 2 2" xfId="13956"/>
    <cellStyle name="Normal 3 4 2 2 2 2 3 3 2 2 2" xfId="28334"/>
    <cellStyle name="Normal 3 4 2 2 2 2 3 3 2 2 2 2" xfId="57068"/>
    <cellStyle name="Normal 3 4 2 2 2 2 3 3 2 2 3" xfId="42744"/>
    <cellStyle name="Normal 3 4 2 2 2 2 3 3 2 3" xfId="21171"/>
    <cellStyle name="Normal 3 4 2 2 2 2 3 3 2 3 2" xfId="49906"/>
    <cellStyle name="Normal 3 4 2 2 2 2 3 3 2 4" xfId="35582"/>
    <cellStyle name="Normal 3 4 2 2 2 2 3 3 3" xfId="10369"/>
    <cellStyle name="Normal 3 4 2 2 2 2 3 3 3 2" xfId="24752"/>
    <cellStyle name="Normal 3 4 2 2 2 2 3 3 3 2 2" xfId="53487"/>
    <cellStyle name="Normal 3 4 2 2 2 2 3 3 3 3" xfId="39163"/>
    <cellStyle name="Normal 3 4 2 2 2 2 3 3 4" xfId="17589"/>
    <cellStyle name="Normal 3 4 2 2 2 2 3 3 4 2" xfId="46325"/>
    <cellStyle name="Normal 3 4 2 2 2 2 3 3 5" xfId="32001"/>
    <cellStyle name="Normal 3 4 2 2 2 2 3 4" xfId="4901"/>
    <cellStyle name="Normal 3 4 2 2 2 2 3 4 2" xfId="12166"/>
    <cellStyle name="Normal 3 4 2 2 2 2 3 4 2 2" xfId="26544"/>
    <cellStyle name="Normal 3 4 2 2 2 2 3 4 2 2 2" xfId="55278"/>
    <cellStyle name="Normal 3 4 2 2 2 2 3 4 2 3" xfId="40954"/>
    <cellStyle name="Normal 3 4 2 2 2 2 3 4 3" xfId="19381"/>
    <cellStyle name="Normal 3 4 2 2 2 2 3 4 3 2" xfId="48116"/>
    <cellStyle name="Normal 3 4 2 2 2 2 3 4 4" xfId="33792"/>
    <cellStyle name="Normal 3 4 2 2 2 2 3 5" xfId="8573"/>
    <cellStyle name="Normal 3 4 2 2 2 2 3 5 2" xfId="22962"/>
    <cellStyle name="Normal 3 4 2 2 2 2 3 5 2 2" xfId="51697"/>
    <cellStyle name="Normal 3 4 2 2 2 2 3 5 3" xfId="37373"/>
    <cellStyle name="Normal 3 4 2 2 2 2 3 6" xfId="15799"/>
    <cellStyle name="Normal 3 4 2 2 2 2 3 6 2" xfId="44535"/>
    <cellStyle name="Normal 3 4 2 2 2 2 3 7" xfId="30211"/>
    <cellStyle name="Normal 3 4 2 2 2 2 4" xfId="1689"/>
    <cellStyle name="Normal 3 4 2 2 2 2 4 2" xfId="3485"/>
    <cellStyle name="Normal 3 4 2 2 2 2 4 2 2" xfId="7144"/>
    <cellStyle name="Normal 3 4 2 2 2 2 4 2 2 2" xfId="14404"/>
    <cellStyle name="Normal 3 4 2 2 2 2 4 2 2 2 2" xfId="28782"/>
    <cellStyle name="Normal 3 4 2 2 2 2 4 2 2 2 2 2" xfId="57516"/>
    <cellStyle name="Normal 3 4 2 2 2 2 4 2 2 2 3" xfId="43192"/>
    <cellStyle name="Normal 3 4 2 2 2 2 4 2 2 3" xfId="21619"/>
    <cellStyle name="Normal 3 4 2 2 2 2 4 2 2 3 2" xfId="50354"/>
    <cellStyle name="Normal 3 4 2 2 2 2 4 2 2 4" xfId="36030"/>
    <cellStyle name="Normal 3 4 2 2 2 2 4 2 3" xfId="10817"/>
    <cellStyle name="Normal 3 4 2 2 2 2 4 2 3 2" xfId="25200"/>
    <cellStyle name="Normal 3 4 2 2 2 2 4 2 3 2 2" xfId="53935"/>
    <cellStyle name="Normal 3 4 2 2 2 2 4 2 3 3" xfId="39611"/>
    <cellStyle name="Normal 3 4 2 2 2 2 4 2 4" xfId="18037"/>
    <cellStyle name="Normal 3 4 2 2 2 2 4 2 4 2" xfId="46773"/>
    <cellStyle name="Normal 3 4 2 2 2 2 4 2 5" xfId="32449"/>
    <cellStyle name="Normal 3 4 2 2 2 2 4 3" xfId="5354"/>
    <cellStyle name="Normal 3 4 2 2 2 2 4 3 2" xfId="12614"/>
    <cellStyle name="Normal 3 4 2 2 2 2 4 3 2 2" xfId="26992"/>
    <cellStyle name="Normal 3 4 2 2 2 2 4 3 2 2 2" xfId="55726"/>
    <cellStyle name="Normal 3 4 2 2 2 2 4 3 2 3" xfId="41402"/>
    <cellStyle name="Normal 3 4 2 2 2 2 4 3 3" xfId="19829"/>
    <cellStyle name="Normal 3 4 2 2 2 2 4 3 3 2" xfId="48564"/>
    <cellStyle name="Normal 3 4 2 2 2 2 4 3 4" xfId="34240"/>
    <cellStyle name="Normal 3 4 2 2 2 2 4 4" xfId="9027"/>
    <cellStyle name="Normal 3 4 2 2 2 2 4 4 2" xfId="23410"/>
    <cellStyle name="Normal 3 4 2 2 2 2 4 4 2 2" xfId="52145"/>
    <cellStyle name="Normal 3 4 2 2 2 2 4 4 3" xfId="37821"/>
    <cellStyle name="Normal 3 4 2 2 2 2 4 5" xfId="16247"/>
    <cellStyle name="Normal 3 4 2 2 2 2 4 5 2" xfId="44983"/>
    <cellStyle name="Normal 3 4 2 2 2 2 4 6" xfId="30659"/>
    <cellStyle name="Normal 3 4 2 2 2 2 5" xfId="2589"/>
    <cellStyle name="Normal 3 4 2 2 2 2 5 2" xfId="6249"/>
    <cellStyle name="Normal 3 4 2 2 2 2 5 2 2" xfId="13509"/>
    <cellStyle name="Normal 3 4 2 2 2 2 5 2 2 2" xfId="27887"/>
    <cellStyle name="Normal 3 4 2 2 2 2 5 2 2 2 2" xfId="56621"/>
    <cellStyle name="Normal 3 4 2 2 2 2 5 2 2 3" xfId="42297"/>
    <cellStyle name="Normal 3 4 2 2 2 2 5 2 3" xfId="20724"/>
    <cellStyle name="Normal 3 4 2 2 2 2 5 2 3 2" xfId="49459"/>
    <cellStyle name="Normal 3 4 2 2 2 2 5 2 4" xfId="35135"/>
    <cellStyle name="Normal 3 4 2 2 2 2 5 3" xfId="9922"/>
    <cellStyle name="Normal 3 4 2 2 2 2 5 3 2" xfId="24305"/>
    <cellStyle name="Normal 3 4 2 2 2 2 5 3 2 2" xfId="53040"/>
    <cellStyle name="Normal 3 4 2 2 2 2 5 3 3" xfId="38716"/>
    <cellStyle name="Normal 3 4 2 2 2 2 5 4" xfId="17142"/>
    <cellStyle name="Normal 3 4 2 2 2 2 5 4 2" xfId="45878"/>
    <cellStyle name="Normal 3 4 2 2 2 2 5 5" xfId="31554"/>
    <cellStyle name="Normal 3 4 2 2 2 2 6" xfId="4452"/>
    <cellStyle name="Normal 3 4 2 2 2 2 6 2" xfId="11719"/>
    <cellStyle name="Normal 3 4 2 2 2 2 6 2 2" xfId="26097"/>
    <cellStyle name="Normal 3 4 2 2 2 2 6 2 2 2" xfId="54831"/>
    <cellStyle name="Normal 3 4 2 2 2 2 6 2 3" xfId="40507"/>
    <cellStyle name="Normal 3 4 2 2 2 2 6 3" xfId="18934"/>
    <cellStyle name="Normal 3 4 2 2 2 2 6 3 2" xfId="47669"/>
    <cellStyle name="Normal 3 4 2 2 2 2 6 4" xfId="33345"/>
    <cellStyle name="Normal 3 4 2 2 2 2 7" xfId="8123"/>
    <cellStyle name="Normal 3 4 2 2 2 2 7 2" xfId="22515"/>
    <cellStyle name="Normal 3 4 2 2 2 2 7 2 2" xfId="51250"/>
    <cellStyle name="Normal 3 4 2 2 2 2 7 3" xfId="36926"/>
    <cellStyle name="Normal 3 4 2 2 2 2 8" xfId="15352"/>
    <cellStyle name="Normal 3 4 2 2 2 2 8 2" xfId="44088"/>
    <cellStyle name="Normal 3 4 2 2 2 2 9" xfId="29764"/>
    <cellStyle name="Normal 3 4 2 2 2 3" xfId="820"/>
    <cellStyle name="Normal 3 4 2 2 2 3 2" xfId="1269"/>
    <cellStyle name="Normal 3 4 2 2 2 3 2 2" xfId="2252"/>
    <cellStyle name="Normal 3 4 2 2 2 3 2 2 2" xfId="4044"/>
    <cellStyle name="Normal 3 4 2 2 2 3 2 2 2 2" xfId="7703"/>
    <cellStyle name="Normal 3 4 2 2 2 3 2 2 2 2 2" xfId="14963"/>
    <cellStyle name="Normal 3 4 2 2 2 3 2 2 2 2 2 2" xfId="29341"/>
    <cellStyle name="Normal 3 4 2 2 2 3 2 2 2 2 2 2 2" xfId="58075"/>
    <cellStyle name="Normal 3 4 2 2 2 3 2 2 2 2 2 3" xfId="43751"/>
    <cellStyle name="Normal 3 4 2 2 2 3 2 2 2 2 3" xfId="22178"/>
    <cellStyle name="Normal 3 4 2 2 2 3 2 2 2 2 3 2" xfId="50913"/>
    <cellStyle name="Normal 3 4 2 2 2 3 2 2 2 2 4" xfId="36589"/>
    <cellStyle name="Normal 3 4 2 2 2 3 2 2 2 3" xfId="11376"/>
    <cellStyle name="Normal 3 4 2 2 2 3 2 2 2 3 2" xfId="25759"/>
    <cellStyle name="Normal 3 4 2 2 2 3 2 2 2 3 2 2" xfId="54494"/>
    <cellStyle name="Normal 3 4 2 2 2 3 2 2 2 3 3" xfId="40170"/>
    <cellStyle name="Normal 3 4 2 2 2 3 2 2 2 4" xfId="18596"/>
    <cellStyle name="Normal 3 4 2 2 2 3 2 2 2 4 2" xfId="47332"/>
    <cellStyle name="Normal 3 4 2 2 2 3 2 2 2 5" xfId="33008"/>
    <cellStyle name="Normal 3 4 2 2 2 3 2 2 3" xfId="5913"/>
    <cellStyle name="Normal 3 4 2 2 2 3 2 2 3 2" xfId="13173"/>
    <cellStyle name="Normal 3 4 2 2 2 3 2 2 3 2 2" xfId="27551"/>
    <cellStyle name="Normal 3 4 2 2 2 3 2 2 3 2 2 2" xfId="56285"/>
    <cellStyle name="Normal 3 4 2 2 2 3 2 2 3 2 3" xfId="41961"/>
    <cellStyle name="Normal 3 4 2 2 2 3 2 2 3 3" xfId="20388"/>
    <cellStyle name="Normal 3 4 2 2 2 3 2 2 3 3 2" xfId="49123"/>
    <cellStyle name="Normal 3 4 2 2 2 3 2 2 3 4" xfId="34799"/>
    <cellStyle name="Normal 3 4 2 2 2 3 2 2 4" xfId="9586"/>
    <cellStyle name="Normal 3 4 2 2 2 3 2 2 4 2" xfId="23969"/>
    <cellStyle name="Normal 3 4 2 2 2 3 2 2 4 2 2" xfId="52704"/>
    <cellStyle name="Normal 3 4 2 2 2 3 2 2 4 3" xfId="38380"/>
    <cellStyle name="Normal 3 4 2 2 2 3 2 2 5" xfId="16806"/>
    <cellStyle name="Normal 3 4 2 2 2 3 2 2 5 2" xfId="45542"/>
    <cellStyle name="Normal 3 4 2 2 2 3 2 2 6" xfId="31218"/>
    <cellStyle name="Normal 3 4 2 2 2 3 2 3" xfId="3148"/>
    <cellStyle name="Normal 3 4 2 2 2 3 2 3 2" xfId="6808"/>
    <cellStyle name="Normal 3 4 2 2 2 3 2 3 2 2" xfId="14068"/>
    <cellStyle name="Normal 3 4 2 2 2 3 2 3 2 2 2" xfId="28446"/>
    <cellStyle name="Normal 3 4 2 2 2 3 2 3 2 2 2 2" xfId="57180"/>
    <cellStyle name="Normal 3 4 2 2 2 3 2 3 2 2 3" xfId="42856"/>
    <cellStyle name="Normal 3 4 2 2 2 3 2 3 2 3" xfId="21283"/>
    <cellStyle name="Normal 3 4 2 2 2 3 2 3 2 3 2" xfId="50018"/>
    <cellStyle name="Normal 3 4 2 2 2 3 2 3 2 4" xfId="35694"/>
    <cellStyle name="Normal 3 4 2 2 2 3 2 3 3" xfId="10481"/>
    <cellStyle name="Normal 3 4 2 2 2 3 2 3 3 2" xfId="24864"/>
    <cellStyle name="Normal 3 4 2 2 2 3 2 3 3 2 2" xfId="53599"/>
    <cellStyle name="Normal 3 4 2 2 2 3 2 3 3 3" xfId="39275"/>
    <cellStyle name="Normal 3 4 2 2 2 3 2 3 4" xfId="17701"/>
    <cellStyle name="Normal 3 4 2 2 2 3 2 3 4 2" xfId="46437"/>
    <cellStyle name="Normal 3 4 2 2 2 3 2 3 5" xfId="32113"/>
    <cellStyle name="Normal 3 4 2 2 2 3 2 4" xfId="5013"/>
    <cellStyle name="Normal 3 4 2 2 2 3 2 4 2" xfId="12278"/>
    <cellStyle name="Normal 3 4 2 2 2 3 2 4 2 2" xfId="26656"/>
    <cellStyle name="Normal 3 4 2 2 2 3 2 4 2 2 2" xfId="55390"/>
    <cellStyle name="Normal 3 4 2 2 2 3 2 4 2 3" xfId="41066"/>
    <cellStyle name="Normal 3 4 2 2 2 3 2 4 3" xfId="19493"/>
    <cellStyle name="Normal 3 4 2 2 2 3 2 4 3 2" xfId="48228"/>
    <cellStyle name="Normal 3 4 2 2 2 3 2 4 4" xfId="33904"/>
    <cellStyle name="Normal 3 4 2 2 2 3 2 5" xfId="8685"/>
    <cellStyle name="Normal 3 4 2 2 2 3 2 5 2" xfId="23074"/>
    <cellStyle name="Normal 3 4 2 2 2 3 2 5 2 2" xfId="51809"/>
    <cellStyle name="Normal 3 4 2 2 2 3 2 5 3" xfId="37485"/>
    <cellStyle name="Normal 3 4 2 2 2 3 2 6" xfId="15911"/>
    <cellStyle name="Normal 3 4 2 2 2 3 2 6 2" xfId="44647"/>
    <cellStyle name="Normal 3 4 2 2 2 3 2 7" xfId="30323"/>
    <cellStyle name="Normal 3 4 2 2 2 3 3" xfId="1805"/>
    <cellStyle name="Normal 3 4 2 2 2 3 3 2" xfId="3597"/>
    <cellStyle name="Normal 3 4 2 2 2 3 3 2 2" xfId="7256"/>
    <cellStyle name="Normal 3 4 2 2 2 3 3 2 2 2" xfId="14516"/>
    <cellStyle name="Normal 3 4 2 2 2 3 3 2 2 2 2" xfId="28894"/>
    <cellStyle name="Normal 3 4 2 2 2 3 3 2 2 2 2 2" xfId="57628"/>
    <cellStyle name="Normal 3 4 2 2 2 3 3 2 2 2 3" xfId="43304"/>
    <cellStyle name="Normal 3 4 2 2 2 3 3 2 2 3" xfId="21731"/>
    <cellStyle name="Normal 3 4 2 2 2 3 3 2 2 3 2" xfId="50466"/>
    <cellStyle name="Normal 3 4 2 2 2 3 3 2 2 4" xfId="36142"/>
    <cellStyle name="Normal 3 4 2 2 2 3 3 2 3" xfId="10929"/>
    <cellStyle name="Normal 3 4 2 2 2 3 3 2 3 2" xfId="25312"/>
    <cellStyle name="Normal 3 4 2 2 2 3 3 2 3 2 2" xfId="54047"/>
    <cellStyle name="Normal 3 4 2 2 2 3 3 2 3 3" xfId="39723"/>
    <cellStyle name="Normal 3 4 2 2 2 3 3 2 4" xfId="18149"/>
    <cellStyle name="Normal 3 4 2 2 2 3 3 2 4 2" xfId="46885"/>
    <cellStyle name="Normal 3 4 2 2 2 3 3 2 5" xfId="32561"/>
    <cellStyle name="Normal 3 4 2 2 2 3 3 3" xfId="5466"/>
    <cellStyle name="Normal 3 4 2 2 2 3 3 3 2" xfId="12726"/>
    <cellStyle name="Normal 3 4 2 2 2 3 3 3 2 2" xfId="27104"/>
    <cellStyle name="Normal 3 4 2 2 2 3 3 3 2 2 2" xfId="55838"/>
    <cellStyle name="Normal 3 4 2 2 2 3 3 3 2 3" xfId="41514"/>
    <cellStyle name="Normal 3 4 2 2 2 3 3 3 3" xfId="19941"/>
    <cellStyle name="Normal 3 4 2 2 2 3 3 3 3 2" xfId="48676"/>
    <cellStyle name="Normal 3 4 2 2 2 3 3 3 4" xfId="34352"/>
    <cellStyle name="Normal 3 4 2 2 2 3 3 4" xfId="9139"/>
    <cellStyle name="Normal 3 4 2 2 2 3 3 4 2" xfId="23522"/>
    <cellStyle name="Normal 3 4 2 2 2 3 3 4 2 2" xfId="52257"/>
    <cellStyle name="Normal 3 4 2 2 2 3 3 4 3" xfId="37933"/>
    <cellStyle name="Normal 3 4 2 2 2 3 3 5" xfId="16359"/>
    <cellStyle name="Normal 3 4 2 2 2 3 3 5 2" xfId="45095"/>
    <cellStyle name="Normal 3 4 2 2 2 3 3 6" xfId="30771"/>
    <cellStyle name="Normal 3 4 2 2 2 3 4" xfId="2701"/>
    <cellStyle name="Normal 3 4 2 2 2 3 4 2" xfId="6361"/>
    <cellStyle name="Normal 3 4 2 2 2 3 4 2 2" xfId="13621"/>
    <cellStyle name="Normal 3 4 2 2 2 3 4 2 2 2" xfId="27999"/>
    <cellStyle name="Normal 3 4 2 2 2 3 4 2 2 2 2" xfId="56733"/>
    <cellStyle name="Normal 3 4 2 2 2 3 4 2 2 3" xfId="42409"/>
    <cellStyle name="Normal 3 4 2 2 2 3 4 2 3" xfId="20836"/>
    <cellStyle name="Normal 3 4 2 2 2 3 4 2 3 2" xfId="49571"/>
    <cellStyle name="Normal 3 4 2 2 2 3 4 2 4" xfId="35247"/>
    <cellStyle name="Normal 3 4 2 2 2 3 4 3" xfId="10034"/>
    <cellStyle name="Normal 3 4 2 2 2 3 4 3 2" xfId="24417"/>
    <cellStyle name="Normal 3 4 2 2 2 3 4 3 2 2" xfId="53152"/>
    <cellStyle name="Normal 3 4 2 2 2 3 4 3 3" xfId="38828"/>
    <cellStyle name="Normal 3 4 2 2 2 3 4 4" xfId="17254"/>
    <cellStyle name="Normal 3 4 2 2 2 3 4 4 2" xfId="45990"/>
    <cellStyle name="Normal 3 4 2 2 2 3 4 5" xfId="31666"/>
    <cellStyle name="Normal 3 4 2 2 2 3 5" xfId="4565"/>
    <cellStyle name="Normal 3 4 2 2 2 3 5 2" xfId="11831"/>
    <cellStyle name="Normal 3 4 2 2 2 3 5 2 2" xfId="26209"/>
    <cellStyle name="Normal 3 4 2 2 2 3 5 2 2 2" xfId="54943"/>
    <cellStyle name="Normal 3 4 2 2 2 3 5 2 3" xfId="40619"/>
    <cellStyle name="Normal 3 4 2 2 2 3 5 3" xfId="19046"/>
    <cellStyle name="Normal 3 4 2 2 2 3 5 3 2" xfId="47781"/>
    <cellStyle name="Normal 3 4 2 2 2 3 5 4" xfId="33457"/>
    <cellStyle name="Normal 3 4 2 2 2 3 6" xfId="8238"/>
    <cellStyle name="Normal 3 4 2 2 2 3 6 2" xfId="22627"/>
    <cellStyle name="Normal 3 4 2 2 2 3 6 2 2" xfId="51362"/>
    <cellStyle name="Normal 3 4 2 2 2 3 6 3" xfId="37038"/>
    <cellStyle name="Normal 3 4 2 2 2 3 7" xfId="15464"/>
    <cellStyle name="Normal 3 4 2 2 2 3 7 2" xfId="44200"/>
    <cellStyle name="Normal 3 4 2 2 2 3 8" xfId="29876"/>
    <cellStyle name="Normal 3 4 2 2 2 4" xfId="1045"/>
    <cellStyle name="Normal 3 4 2 2 2 4 2" xfId="2028"/>
    <cellStyle name="Normal 3 4 2 2 2 4 2 2" xfId="3820"/>
    <cellStyle name="Normal 3 4 2 2 2 4 2 2 2" xfId="7479"/>
    <cellStyle name="Normal 3 4 2 2 2 4 2 2 2 2" xfId="14739"/>
    <cellStyle name="Normal 3 4 2 2 2 4 2 2 2 2 2" xfId="29117"/>
    <cellStyle name="Normal 3 4 2 2 2 4 2 2 2 2 2 2" xfId="57851"/>
    <cellStyle name="Normal 3 4 2 2 2 4 2 2 2 2 3" xfId="43527"/>
    <cellStyle name="Normal 3 4 2 2 2 4 2 2 2 3" xfId="21954"/>
    <cellStyle name="Normal 3 4 2 2 2 4 2 2 2 3 2" xfId="50689"/>
    <cellStyle name="Normal 3 4 2 2 2 4 2 2 2 4" xfId="36365"/>
    <cellStyle name="Normal 3 4 2 2 2 4 2 2 3" xfId="11152"/>
    <cellStyle name="Normal 3 4 2 2 2 4 2 2 3 2" xfId="25535"/>
    <cellStyle name="Normal 3 4 2 2 2 4 2 2 3 2 2" xfId="54270"/>
    <cellStyle name="Normal 3 4 2 2 2 4 2 2 3 3" xfId="39946"/>
    <cellStyle name="Normal 3 4 2 2 2 4 2 2 4" xfId="18372"/>
    <cellStyle name="Normal 3 4 2 2 2 4 2 2 4 2" xfId="47108"/>
    <cellStyle name="Normal 3 4 2 2 2 4 2 2 5" xfId="32784"/>
    <cellStyle name="Normal 3 4 2 2 2 4 2 3" xfId="5689"/>
    <cellStyle name="Normal 3 4 2 2 2 4 2 3 2" xfId="12949"/>
    <cellStyle name="Normal 3 4 2 2 2 4 2 3 2 2" xfId="27327"/>
    <cellStyle name="Normal 3 4 2 2 2 4 2 3 2 2 2" xfId="56061"/>
    <cellStyle name="Normal 3 4 2 2 2 4 2 3 2 3" xfId="41737"/>
    <cellStyle name="Normal 3 4 2 2 2 4 2 3 3" xfId="20164"/>
    <cellStyle name="Normal 3 4 2 2 2 4 2 3 3 2" xfId="48899"/>
    <cellStyle name="Normal 3 4 2 2 2 4 2 3 4" xfId="34575"/>
    <cellStyle name="Normal 3 4 2 2 2 4 2 4" xfId="9362"/>
    <cellStyle name="Normal 3 4 2 2 2 4 2 4 2" xfId="23745"/>
    <cellStyle name="Normal 3 4 2 2 2 4 2 4 2 2" xfId="52480"/>
    <cellStyle name="Normal 3 4 2 2 2 4 2 4 3" xfId="38156"/>
    <cellStyle name="Normal 3 4 2 2 2 4 2 5" xfId="16582"/>
    <cellStyle name="Normal 3 4 2 2 2 4 2 5 2" xfId="45318"/>
    <cellStyle name="Normal 3 4 2 2 2 4 2 6" xfId="30994"/>
    <cellStyle name="Normal 3 4 2 2 2 4 3" xfId="2924"/>
    <cellStyle name="Normal 3 4 2 2 2 4 3 2" xfId="6584"/>
    <cellStyle name="Normal 3 4 2 2 2 4 3 2 2" xfId="13844"/>
    <cellStyle name="Normal 3 4 2 2 2 4 3 2 2 2" xfId="28222"/>
    <cellStyle name="Normal 3 4 2 2 2 4 3 2 2 2 2" xfId="56956"/>
    <cellStyle name="Normal 3 4 2 2 2 4 3 2 2 3" xfId="42632"/>
    <cellStyle name="Normal 3 4 2 2 2 4 3 2 3" xfId="21059"/>
    <cellStyle name="Normal 3 4 2 2 2 4 3 2 3 2" xfId="49794"/>
    <cellStyle name="Normal 3 4 2 2 2 4 3 2 4" xfId="35470"/>
    <cellStyle name="Normal 3 4 2 2 2 4 3 3" xfId="10257"/>
    <cellStyle name="Normal 3 4 2 2 2 4 3 3 2" xfId="24640"/>
    <cellStyle name="Normal 3 4 2 2 2 4 3 3 2 2" xfId="53375"/>
    <cellStyle name="Normal 3 4 2 2 2 4 3 3 3" xfId="39051"/>
    <cellStyle name="Normal 3 4 2 2 2 4 3 4" xfId="17477"/>
    <cellStyle name="Normal 3 4 2 2 2 4 3 4 2" xfId="46213"/>
    <cellStyle name="Normal 3 4 2 2 2 4 3 5" xfId="31889"/>
    <cellStyle name="Normal 3 4 2 2 2 4 4" xfId="4789"/>
    <cellStyle name="Normal 3 4 2 2 2 4 4 2" xfId="12054"/>
    <cellStyle name="Normal 3 4 2 2 2 4 4 2 2" xfId="26432"/>
    <cellStyle name="Normal 3 4 2 2 2 4 4 2 2 2" xfId="55166"/>
    <cellStyle name="Normal 3 4 2 2 2 4 4 2 3" xfId="40842"/>
    <cellStyle name="Normal 3 4 2 2 2 4 4 3" xfId="19269"/>
    <cellStyle name="Normal 3 4 2 2 2 4 4 3 2" xfId="48004"/>
    <cellStyle name="Normal 3 4 2 2 2 4 4 4" xfId="33680"/>
    <cellStyle name="Normal 3 4 2 2 2 4 5" xfId="8461"/>
    <cellStyle name="Normal 3 4 2 2 2 4 5 2" xfId="22850"/>
    <cellStyle name="Normal 3 4 2 2 2 4 5 2 2" xfId="51585"/>
    <cellStyle name="Normal 3 4 2 2 2 4 5 3" xfId="37261"/>
    <cellStyle name="Normal 3 4 2 2 2 4 6" xfId="15687"/>
    <cellStyle name="Normal 3 4 2 2 2 4 6 2" xfId="44423"/>
    <cellStyle name="Normal 3 4 2 2 2 4 7" xfId="30099"/>
    <cellStyle name="Normal 3 4 2 2 2 5" xfId="1569"/>
    <cellStyle name="Normal 3 4 2 2 2 5 2" xfId="3373"/>
    <cellStyle name="Normal 3 4 2 2 2 5 2 2" xfId="7032"/>
    <cellStyle name="Normal 3 4 2 2 2 5 2 2 2" xfId="14292"/>
    <cellStyle name="Normal 3 4 2 2 2 5 2 2 2 2" xfId="28670"/>
    <cellStyle name="Normal 3 4 2 2 2 5 2 2 2 2 2" xfId="57404"/>
    <cellStyle name="Normal 3 4 2 2 2 5 2 2 2 3" xfId="43080"/>
    <cellStyle name="Normal 3 4 2 2 2 5 2 2 3" xfId="21507"/>
    <cellStyle name="Normal 3 4 2 2 2 5 2 2 3 2" xfId="50242"/>
    <cellStyle name="Normal 3 4 2 2 2 5 2 2 4" xfId="35918"/>
    <cellStyle name="Normal 3 4 2 2 2 5 2 3" xfId="10705"/>
    <cellStyle name="Normal 3 4 2 2 2 5 2 3 2" xfId="25088"/>
    <cellStyle name="Normal 3 4 2 2 2 5 2 3 2 2" xfId="53823"/>
    <cellStyle name="Normal 3 4 2 2 2 5 2 3 3" xfId="39499"/>
    <cellStyle name="Normal 3 4 2 2 2 5 2 4" xfId="17925"/>
    <cellStyle name="Normal 3 4 2 2 2 5 2 4 2" xfId="46661"/>
    <cellStyle name="Normal 3 4 2 2 2 5 2 5" xfId="32337"/>
    <cellStyle name="Normal 3 4 2 2 2 5 3" xfId="5242"/>
    <cellStyle name="Normal 3 4 2 2 2 5 3 2" xfId="12502"/>
    <cellStyle name="Normal 3 4 2 2 2 5 3 2 2" xfId="26880"/>
    <cellStyle name="Normal 3 4 2 2 2 5 3 2 2 2" xfId="55614"/>
    <cellStyle name="Normal 3 4 2 2 2 5 3 2 3" xfId="41290"/>
    <cellStyle name="Normal 3 4 2 2 2 5 3 3" xfId="19717"/>
    <cellStyle name="Normal 3 4 2 2 2 5 3 3 2" xfId="48452"/>
    <cellStyle name="Normal 3 4 2 2 2 5 3 4" xfId="34128"/>
    <cellStyle name="Normal 3 4 2 2 2 5 4" xfId="8915"/>
    <cellStyle name="Normal 3 4 2 2 2 5 4 2" xfId="23298"/>
    <cellStyle name="Normal 3 4 2 2 2 5 4 2 2" xfId="52033"/>
    <cellStyle name="Normal 3 4 2 2 2 5 4 3" xfId="37709"/>
    <cellStyle name="Normal 3 4 2 2 2 5 5" xfId="16135"/>
    <cellStyle name="Normal 3 4 2 2 2 5 5 2" xfId="44871"/>
    <cellStyle name="Normal 3 4 2 2 2 5 6" xfId="30547"/>
    <cellStyle name="Normal 3 4 2 2 2 6" xfId="2477"/>
    <cellStyle name="Normal 3 4 2 2 2 6 2" xfId="6137"/>
    <cellStyle name="Normal 3 4 2 2 2 6 2 2" xfId="13397"/>
    <cellStyle name="Normal 3 4 2 2 2 6 2 2 2" xfId="27775"/>
    <cellStyle name="Normal 3 4 2 2 2 6 2 2 2 2" xfId="56509"/>
    <cellStyle name="Normal 3 4 2 2 2 6 2 2 3" xfId="42185"/>
    <cellStyle name="Normal 3 4 2 2 2 6 2 3" xfId="20612"/>
    <cellStyle name="Normal 3 4 2 2 2 6 2 3 2" xfId="49347"/>
    <cellStyle name="Normal 3 4 2 2 2 6 2 4" xfId="35023"/>
    <cellStyle name="Normal 3 4 2 2 2 6 3" xfId="9810"/>
    <cellStyle name="Normal 3 4 2 2 2 6 3 2" xfId="24193"/>
    <cellStyle name="Normal 3 4 2 2 2 6 3 2 2" xfId="52928"/>
    <cellStyle name="Normal 3 4 2 2 2 6 3 3" xfId="38604"/>
    <cellStyle name="Normal 3 4 2 2 2 6 4" xfId="17030"/>
    <cellStyle name="Normal 3 4 2 2 2 6 4 2" xfId="45766"/>
    <cellStyle name="Normal 3 4 2 2 2 6 5" xfId="31442"/>
    <cellStyle name="Normal 3 4 2 2 2 7" xfId="4336"/>
    <cellStyle name="Normal 3 4 2 2 2 7 2" xfId="11606"/>
    <cellStyle name="Normal 3 4 2 2 2 7 2 2" xfId="25985"/>
    <cellStyle name="Normal 3 4 2 2 2 7 2 2 2" xfId="54719"/>
    <cellStyle name="Normal 3 4 2 2 2 7 2 3" xfId="40395"/>
    <cellStyle name="Normal 3 4 2 2 2 7 3" xfId="18822"/>
    <cellStyle name="Normal 3 4 2 2 2 7 3 2" xfId="47557"/>
    <cellStyle name="Normal 3 4 2 2 2 7 4" xfId="33233"/>
    <cellStyle name="Normal 3 4 2 2 2 8" xfId="8005"/>
    <cellStyle name="Normal 3 4 2 2 2 8 2" xfId="22403"/>
    <cellStyle name="Normal 3 4 2 2 2 8 2 2" xfId="51138"/>
    <cellStyle name="Normal 3 4 2 2 2 8 3" xfId="36814"/>
    <cellStyle name="Normal 3 4 2 2 2 9" xfId="15240"/>
    <cellStyle name="Normal 3 4 2 2 2 9 2" xfId="43976"/>
    <cellStyle name="Normal 3 4 2 2 3" xfId="601"/>
    <cellStyle name="Normal 3 4 2 2 3 2" xfId="878"/>
    <cellStyle name="Normal 3 4 2 2 3 2 2" xfId="1325"/>
    <cellStyle name="Normal 3 4 2 2 3 2 2 2" xfId="2308"/>
    <cellStyle name="Normal 3 4 2 2 3 2 2 2 2" xfId="4100"/>
    <cellStyle name="Normal 3 4 2 2 3 2 2 2 2 2" xfId="7759"/>
    <cellStyle name="Normal 3 4 2 2 3 2 2 2 2 2 2" xfId="15019"/>
    <cellStyle name="Normal 3 4 2 2 3 2 2 2 2 2 2 2" xfId="29397"/>
    <cellStyle name="Normal 3 4 2 2 3 2 2 2 2 2 2 2 2" xfId="58131"/>
    <cellStyle name="Normal 3 4 2 2 3 2 2 2 2 2 2 3" xfId="43807"/>
    <cellStyle name="Normal 3 4 2 2 3 2 2 2 2 2 3" xfId="22234"/>
    <cellStyle name="Normal 3 4 2 2 3 2 2 2 2 2 3 2" xfId="50969"/>
    <cellStyle name="Normal 3 4 2 2 3 2 2 2 2 2 4" xfId="36645"/>
    <cellStyle name="Normal 3 4 2 2 3 2 2 2 2 3" xfId="11432"/>
    <cellStyle name="Normal 3 4 2 2 3 2 2 2 2 3 2" xfId="25815"/>
    <cellStyle name="Normal 3 4 2 2 3 2 2 2 2 3 2 2" xfId="54550"/>
    <cellStyle name="Normal 3 4 2 2 3 2 2 2 2 3 3" xfId="40226"/>
    <cellStyle name="Normal 3 4 2 2 3 2 2 2 2 4" xfId="18652"/>
    <cellStyle name="Normal 3 4 2 2 3 2 2 2 2 4 2" xfId="47388"/>
    <cellStyle name="Normal 3 4 2 2 3 2 2 2 2 5" xfId="33064"/>
    <cellStyle name="Normal 3 4 2 2 3 2 2 2 3" xfId="5969"/>
    <cellStyle name="Normal 3 4 2 2 3 2 2 2 3 2" xfId="13229"/>
    <cellStyle name="Normal 3 4 2 2 3 2 2 2 3 2 2" xfId="27607"/>
    <cellStyle name="Normal 3 4 2 2 3 2 2 2 3 2 2 2" xfId="56341"/>
    <cellStyle name="Normal 3 4 2 2 3 2 2 2 3 2 3" xfId="42017"/>
    <cellStyle name="Normal 3 4 2 2 3 2 2 2 3 3" xfId="20444"/>
    <cellStyle name="Normal 3 4 2 2 3 2 2 2 3 3 2" xfId="49179"/>
    <cellStyle name="Normal 3 4 2 2 3 2 2 2 3 4" xfId="34855"/>
    <cellStyle name="Normal 3 4 2 2 3 2 2 2 4" xfId="9642"/>
    <cellStyle name="Normal 3 4 2 2 3 2 2 2 4 2" xfId="24025"/>
    <cellStyle name="Normal 3 4 2 2 3 2 2 2 4 2 2" xfId="52760"/>
    <cellStyle name="Normal 3 4 2 2 3 2 2 2 4 3" xfId="38436"/>
    <cellStyle name="Normal 3 4 2 2 3 2 2 2 5" xfId="16862"/>
    <cellStyle name="Normal 3 4 2 2 3 2 2 2 5 2" xfId="45598"/>
    <cellStyle name="Normal 3 4 2 2 3 2 2 2 6" xfId="31274"/>
    <cellStyle name="Normal 3 4 2 2 3 2 2 3" xfId="3204"/>
    <cellStyle name="Normal 3 4 2 2 3 2 2 3 2" xfId="6864"/>
    <cellStyle name="Normal 3 4 2 2 3 2 2 3 2 2" xfId="14124"/>
    <cellStyle name="Normal 3 4 2 2 3 2 2 3 2 2 2" xfId="28502"/>
    <cellStyle name="Normal 3 4 2 2 3 2 2 3 2 2 2 2" xfId="57236"/>
    <cellStyle name="Normal 3 4 2 2 3 2 2 3 2 2 3" xfId="42912"/>
    <cellStyle name="Normal 3 4 2 2 3 2 2 3 2 3" xfId="21339"/>
    <cellStyle name="Normal 3 4 2 2 3 2 2 3 2 3 2" xfId="50074"/>
    <cellStyle name="Normal 3 4 2 2 3 2 2 3 2 4" xfId="35750"/>
    <cellStyle name="Normal 3 4 2 2 3 2 2 3 3" xfId="10537"/>
    <cellStyle name="Normal 3 4 2 2 3 2 2 3 3 2" xfId="24920"/>
    <cellStyle name="Normal 3 4 2 2 3 2 2 3 3 2 2" xfId="53655"/>
    <cellStyle name="Normal 3 4 2 2 3 2 2 3 3 3" xfId="39331"/>
    <cellStyle name="Normal 3 4 2 2 3 2 2 3 4" xfId="17757"/>
    <cellStyle name="Normal 3 4 2 2 3 2 2 3 4 2" xfId="46493"/>
    <cellStyle name="Normal 3 4 2 2 3 2 2 3 5" xfId="32169"/>
    <cellStyle name="Normal 3 4 2 2 3 2 2 4" xfId="5069"/>
    <cellStyle name="Normal 3 4 2 2 3 2 2 4 2" xfId="12334"/>
    <cellStyle name="Normal 3 4 2 2 3 2 2 4 2 2" xfId="26712"/>
    <cellStyle name="Normal 3 4 2 2 3 2 2 4 2 2 2" xfId="55446"/>
    <cellStyle name="Normal 3 4 2 2 3 2 2 4 2 3" xfId="41122"/>
    <cellStyle name="Normal 3 4 2 2 3 2 2 4 3" xfId="19549"/>
    <cellStyle name="Normal 3 4 2 2 3 2 2 4 3 2" xfId="48284"/>
    <cellStyle name="Normal 3 4 2 2 3 2 2 4 4" xfId="33960"/>
    <cellStyle name="Normal 3 4 2 2 3 2 2 5" xfId="8741"/>
    <cellStyle name="Normal 3 4 2 2 3 2 2 5 2" xfId="23130"/>
    <cellStyle name="Normal 3 4 2 2 3 2 2 5 2 2" xfId="51865"/>
    <cellStyle name="Normal 3 4 2 2 3 2 2 5 3" xfId="37541"/>
    <cellStyle name="Normal 3 4 2 2 3 2 2 6" xfId="15967"/>
    <cellStyle name="Normal 3 4 2 2 3 2 2 6 2" xfId="44703"/>
    <cellStyle name="Normal 3 4 2 2 3 2 2 7" xfId="30379"/>
    <cellStyle name="Normal 3 4 2 2 3 2 3" xfId="1861"/>
    <cellStyle name="Normal 3 4 2 2 3 2 3 2" xfId="3653"/>
    <cellStyle name="Normal 3 4 2 2 3 2 3 2 2" xfId="7312"/>
    <cellStyle name="Normal 3 4 2 2 3 2 3 2 2 2" xfId="14572"/>
    <cellStyle name="Normal 3 4 2 2 3 2 3 2 2 2 2" xfId="28950"/>
    <cellStyle name="Normal 3 4 2 2 3 2 3 2 2 2 2 2" xfId="57684"/>
    <cellStyle name="Normal 3 4 2 2 3 2 3 2 2 2 3" xfId="43360"/>
    <cellStyle name="Normal 3 4 2 2 3 2 3 2 2 3" xfId="21787"/>
    <cellStyle name="Normal 3 4 2 2 3 2 3 2 2 3 2" xfId="50522"/>
    <cellStyle name="Normal 3 4 2 2 3 2 3 2 2 4" xfId="36198"/>
    <cellStyle name="Normal 3 4 2 2 3 2 3 2 3" xfId="10985"/>
    <cellStyle name="Normal 3 4 2 2 3 2 3 2 3 2" xfId="25368"/>
    <cellStyle name="Normal 3 4 2 2 3 2 3 2 3 2 2" xfId="54103"/>
    <cellStyle name="Normal 3 4 2 2 3 2 3 2 3 3" xfId="39779"/>
    <cellStyle name="Normal 3 4 2 2 3 2 3 2 4" xfId="18205"/>
    <cellStyle name="Normal 3 4 2 2 3 2 3 2 4 2" xfId="46941"/>
    <cellStyle name="Normal 3 4 2 2 3 2 3 2 5" xfId="32617"/>
    <cellStyle name="Normal 3 4 2 2 3 2 3 3" xfId="5522"/>
    <cellStyle name="Normal 3 4 2 2 3 2 3 3 2" xfId="12782"/>
    <cellStyle name="Normal 3 4 2 2 3 2 3 3 2 2" xfId="27160"/>
    <cellStyle name="Normal 3 4 2 2 3 2 3 3 2 2 2" xfId="55894"/>
    <cellStyle name="Normal 3 4 2 2 3 2 3 3 2 3" xfId="41570"/>
    <cellStyle name="Normal 3 4 2 2 3 2 3 3 3" xfId="19997"/>
    <cellStyle name="Normal 3 4 2 2 3 2 3 3 3 2" xfId="48732"/>
    <cellStyle name="Normal 3 4 2 2 3 2 3 3 4" xfId="34408"/>
    <cellStyle name="Normal 3 4 2 2 3 2 3 4" xfId="9195"/>
    <cellStyle name="Normal 3 4 2 2 3 2 3 4 2" xfId="23578"/>
    <cellStyle name="Normal 3 4 2 2 3 2 3 4 2 2" xfId="52313"/>
    <cellStyle name="Normal 3 4 2 2 3 2 3 4 3" xfId="37989"/>
    <cellStyle name="Normal 3 4 2 2 3 2 3 5" xfId="16415"/>
    <cellStyle name="Normal 3 4 2 2 3 2 3 5 2" xfId="45151"/>
    <cellStyle name="Normal 3 4 2 2 3 2 3 6" xfId="30827"/>
    <cellStyle name="Normal 3 4 2 2 3 2 4" xfId="2757"/>
    <cellStyle name="Normal 3 4 2 2 3 2 4 2" xfId="6417"/>
    <cellStyle name="Normal 3 4 2 2 3 2 4 2 2" xfId="13677"/>
    <cellStyle name="Normal 3 4 2 2 3 2 4 2 2 2" xfId="28055"/>
    <cellStyle name="Normal 3 4 2 2 3 2 4 2 2 2 2" xfId="56789"/>
    <cellStyle name="Normal 3 4 2 2 3 2 4 2 2 3" xfId="42465"/>
    <cellStyle name="Normal 3 4 2 2 3 2 4 2 3" xfId="20892"/>
    <cellStyle name="Normal 3 4 2 2 3 2 4 2 3 2" xfId="49627"/>
    <cellStyle name="Normal 3 4 2 2 3 2 4 2 4" xfId="35303"/>
    <cellStyle name="Normal 3 4 2 2 3 2 4 3" xfId="10090"/>
    <cellStyle name="Normal 3 4 2 2 3 2 4 3 2" xfId="24473"/>
    <cellStyle name="Normal 3 4 2 2 3 2 4 3 2 2" xfId="53208"/>
    <cellStyle name="Normal 3 4 2 2 3 2 4 3 3" xfId="38884"/>
    <cellStyle name="Normal 3 4 2 2 3 2 4 4" xfId="17310"/>
    <cellStyle name="Normal 3 4 2 2 3 2 4 4 2" xfId="46046"/>
    <cellStyle name="Normal 3 4 2 2 3 2 4 5" xfId="31722"/>
    <cellStyle name="Normal 3 4 2 2 3 2 5" xfId="4622"/>
    <cellStyle name="Normal 3 4 2 2 3 2 5 2" xfId="11887"/>
    <cellStyle name="Normal 3 4 2 2 3 2 5 2 2" xfId="26265"/>
    <cellStyle name="Normal 3 4 2 2 3 2 5 2 2 2" xfId="54999"/>
    <cellStyle name="Normal 3 4 2 2 3 2 5 2 3" xfId="40675"/>
    <cellStyle name="Normal 3 4 2 2 3 2 5 3" xfId="19102"/>
    <cellStyle name="Normal 3 4 2 2 3 2 5 3 2" xfId="47837"/>
    <cellStyle name="Normal 3 4 2 2 3 2 5 4" xfId="33513"/>
    <cellStyle name="Normal 3 4 2 2 3 2 6" xfId="8294"/>
    <cellStyle name="Normal 3 4 2 2 3 2 6 2" xfId="22683"/>
    <cellStyle name="Normal 3 4 2 2 3 2 6 2 2" xfId="51418"/>
    <cellStyle name="Normal 3 4 2 2 3 2 6 3" xfId="37094"/>
    <cellStyle name="Normal 3 4 2 2 3 2 7" xfId="15520"/>
    <cellStyle name="Normal 3 4 2 2 3 2 7 2" xfId="44256"/>
    <cellStyle name="Normal 3 4 2 2 3 2 8" xfId="29932"/>
    <cellStyle name="Normal 3 4 2 2 3 3" xfId="1101"/>
    <cellStyle name="Normal 3 4 2 2 3 3 2" xfId="2084"/>
    <cellStyle name="Normal 3 4 2 2 3 3 2 2" xfId="3876"/>
    <cellStyle name="Normal 3 4 2 2 3 3 2 2 2" xfId="7535"/>
    <cellStyle name="Normal 3 4 2 2 3 3 2 2 2 2" xfId="14795"/>
    <cellStyle name="Normal 3 4 2 2 3 3 2 2 2 2 2" xfId="29173"/>
    <cellStyle name="Normal 3 4 2 2 3 3 2 2 2 2 2 2" xfId="57907"/>
    <cellStyle name="Normal 3 4 2 2 3 3 2 2 2 2 3" xfId="43583"/>
    <cellStyle name="Normal 3 4 2 2 3 3 2 2 2 3" xfId="22010"/>
    <cellStyle name="Normal 3 4 2 2 3 3 2 2 2 3 2" xfId="50745"/>
    <cellStyle name="Normal 3 4 2 2 3 3 2 2 2 4" xfId="36421"/>
    <cellStyle name="Normal 3 4 2 2 3 3 2 2 3" xfId="11208"/>
    <cellStyle name="Normal 3 4 2 2 3 3 2 2 3 2" xfId="25591"/>
    <cellStyle name="Normal 3 4 2 2 3 3 2 2 3 2 2" xfId="54326"/>
    <cellStyle name="Normal 3 4 2 2 3 3 2 2 3 3" xfId="40002"/>
    <cellStyle name="Normal 3 4 2 2 3 3 2 2 4" xfId="18428"/>
    <cellStyle name="Normal 3 4 2 2 3 3 2 2 4 2" xfId="47164"/>
    <cellStyle name="Normal 3 4 2 2 3 3 2 2 5" xfId="32840"/>
    <cellStyle name="Normal 3 4 2 2 3 3 2 3" xfId="5745"/>
    <cellStyle name="Normal 3 4 2 2 3 3 2 3 2" xfId="13005"/>
    <cellStyle name="Normal 3 4 2 2 3 3 2 3 2 2" xfId="27383"/>
    <cellStyle name="Normal 3 4 2 2 3 3 2 3 2 2 2" xfId="56117"/>
    <cellStyle name="Normal 3 4 2 2 3 3 2 3 2 3" xfId="41793"/>
    <cellStyle name="Normal 3 4 2 2 3 3 2 3 3" xfId="20220"/>
    <cellStyle name="Normal 3 4 2 2 3 3 2 3 3 2" xfId="48955"/>
    <cellStyle name="Normal 3 4 2 2 3 3 2 3 4" xfId="34631"/>
    <cellStyle name="Normal 3 4 2 2 3 3 2 4" xfId="9418"/>
    <cellStyle name="Normal 3 4 2 2 3 3 2 4 2" xfId="23801"/>
    <cellStyle name="Normal 3 4 2 2 3 3 2 4 2 2" xfId="52536"/>
    <cellStyle name="Normal 3 4 2 2 3 3 2 4 3" xfId="38212"/>
    <cellStyle name="Normal 3 4 2 2 3 3 2 5" xfId="16638"/>
    <cellStyle name="Normal 3 4 2 2 3 3 2 5 2" xfId="45374"/>
    <cellStyle name="Normal 3 4 2 2 3 3 2 6" xfId="31050"/>
    <cellStyle name="Normal 3 4 2 2 3 3 3" xfId="2980"/>
    <cellStyle name="Normal 3 4 2 2 3 3 3 2" xfId="6640"/>
    <cellStyle name="Normal 3 4 2 2 3 3 3 2 2" xfId="13900"/>
    <cellStyle name="Normal 3 4 2 2 3 3 3 2 2 2" xfId="28278"/>
    <cellStyle name="Normal 3 4 2 2 3 3 3 2 2 2 2" xfId="57012"/>
    <cellStyle name="Normal 3 4 2 2 3 3 3 2 2 3" xfId="42688"/>
    <cellStyle name="Normal 3 4 2 2 3 3 3 2 3" xfId="21115"/>
    <cellStyle name="Normal 3 4 2 2 3 3 3 2 3 2" xfId="49850"/>
    <cellStyle name="Normal 3 4 2 2 3 3 3 2 4" xfId="35526"/>
    <cellStyle name="Normal 3 4 2 2 3 3 3 3" xfId="10313"/>
    <cellStyle name="Normal 3 4 2 2 3 3 3 3 2" xfId="24696"/>
    <cellStyle name="Normal 3 4 2 2 3 3 3 3 2 2" xfId="53431"/>
    <cellStyle name="Normal 3 4 2 2 3 3 3 3 3" xfId="39107"/>
    <cellStyle name="Normal 3 4 2 2 3 3 3 4" xfId="17533"/>
    <cellStyle name="Normal 3 4 2 2 3 3 3 4 2" xfId="46269"/>
    <cellStyle name="Normal 3 4 2 2 3 3 3 5" xfId="31945"/>
    <cellStyle name="Normal 3 4 2 2 3 3 4" xfId="4845"/>
    <cellStyle name="Normal 3 4 2 2 3 3 4 2" xfId="12110"/>
    <cellStyle name="Normal 3 4 2 2 3 3 4 2 2" xfId="26488"/>
    <cellStyle name="Normal 3 4 2 2 3 3 4 2 2 2" xfId="55222"/>
    <cellStyle name="Normal 3 4 2 2 3 3 4 2 3" xfId="40898"/>
    <cellStyle name="Normal 3 4 2 2 3 3 4 3" xfId="19325"/>
    <cellStyle name="Normal 3 4 2 2 3 3 4 3 2" xfId="48060"/>
    <cellStyle name="Normal 3 4 2 2 3 3 4 4" xfId="33736"/>
    <cellStyle name="Normal 3 4 2 2 3 3 5" xfId="8517"/>
    <cellStyle name="Normal 3 4 2 2 3 3 5 2" xfId="22906"/>
    <cellStyle name="Normal 3 4 2 2 3 3 5 2 2" xfId="51641"/>
    <cellStyle name="Normal 3 4 2 2 3 3 5 3" xfId="37317"/>
    <cellStyle name="Normal 3 4 2 2 3 3 6" xfId="15743"/>
    <cellStyle name="Normal 3 4 2 2 3 3 6 2" xfId="44479"/>
    <cellStyle name="Normal 3 4 2 2 3 3 7" xfId="30155"/>
    <cellStyle name="Normal 3 4 2 2 3 4" xfId="1633"/>
    <cellStyle name="Normal 3 4 2 2 3 4 2" xfId="3429"/>
    <cellStyle name="Normal 3 4 2 2 3 4 2 2" xfId="7088"/>
    <cellStyle name="Normal 3 4 2 2 3 4 2 2 2" xfId="14348"/>
    <cellStyle name="Normal 3 4 2 2 3 4 2 2 2 2" xfId="28726"/>
    <cellStyle name="Normal 3 4 2 2 3 4 2 2 2 2 2" xfId="57460"/>
    <cellStyle name="Normal 3 4 2 2 3 4 2 2 2 3" xfId="43136"/>
    <cellStyle name="Normal 3 4 2 2 3 4 2 2 3" xfId="21563"/>
    <cellStyle name="Normal 3 4 2 2 3 4 2 2 3 2" xfId="50298"/>
    <cellStyle name="Normal 3 4 2 2 3 4 2 2 4" xfId="35974"/>
    <cellStyle name="Normal 3 4 2 2 3 4 2 3" xfId="10761"/>
    <cellStyle name="Normal 3 4 2 2 3 4 2 3 2" xfId="25144"/>
    <cellStyle name="Normal 3 4 2 2 3 4 2 3 2 2" xfId="53879"/>
    <cellStyle name="Normal 3 4 2 2 3 4 2 3 3" xfId="39555"/>
    <cellStyle name="Normal 3 4 2 2 3 4 2 4" xfId="17981"/>
    <cellStyle name="Normal 3 4 2 2 3 4 2 4 2" xfId="46717"/>
    <cellStyle name="Normal 3 4 2 2 3 4 2 5" xfId="32393"/>
    <cellStyle name="Normal 3 4 2 2 3 4 3" xfId="5298"/>
    <cellStyle name="Normal 3 4 2 2 3 4 3 2" xfId="12558"/>
    <cellStyle name="Normal 3 4 2 2 3 4 3 2 2" xfId="26936"/>
    <cellStyle name="Normal 3 4 2 2 3 4 3 2 2 2" xfId="55670"/>
    <cellStyle name="Normal 3 4 2 2 3 4 3 2 3" xfId="41346"/>
    <cellStyle name="Normal 3 4 2 2 3 4 3 3" xfId="19773"/>
    <cellStyle name="Normal 3 4 2 2 3 4 3 3 2" xfId="48508"/>
    <cellStyle name="Normal 3 4 2 2 3 4 3 4" xfId="34184"/>
    <cellStyle name="Normal 3 4 2 2 3 4 4" xfId="8971"/>
    <cellStyle name="Normal 3 4 2 2 3 4 4 2" xfId="23354"/>
    <cellStyle name="Normal 3 4 2 2 3 4 4 2 2" xfId="52089"/>
    <cellStyle name="Normal 3 4 2 2 3 4 4 3" xfId="37765"/>
    <cellStyle name="Normal 3 4 2 2 3 4 5" xfId="16191"/>
    <cellStyle name="Normal 3 4 2 2 3 4 5 2" xfId="44927"/>
    <cellStyle name="Normal 3 4 2 2 3 4 6" xfId="30603"/>
    <cellStyle name="Normal 3 4 2 2 3 5" xfId="2533"/>
    <cellStyle name="Normal 3 4 2 2 3 5 2" xfId="6193"/>
    <cellStyle name="Normal 3 4 2 2 3 5 2 2" xfId="13453"/>
    <cellStyle name="Normal 3 4 2 2 3 5 2 2 2" xfId="27831"/>
    <cellStyle name="Normal 3 4 2 2 3 5 2 2 2 2" xfId="56565"/>
    <cellStyle name="Normal 3 4 2 2 3 5 2 2 3" xfId="42241"/>
    <cellStyle name="Normal 3 4 2 2 3 5 2 3" xfId="20668"/>
    <cellStyle name="Normal 3 4 2 2 3 5 2 3 2" xfId="49403"/>
    <cellStyle name="Normal 3 4 2 2 3 5 2 4" xfId="35079"/>
    <cellStyle name="Normal 3 4 2 2 3 5 3" xfId="9866"/>
    <cellStyle name="Normal 3 4 2 2 3 5 3 2" xfId="24249"/>
    <cellStyle name="Normal 3 4 2 2 3 5 3 2 2" xfId="52984"/>
    <cellStyle name="Normal 3 4 2 2 3 5 3 3" xfId="38660"/>
    <cellStyle name="Normal 3 4 2 2 3 5 4" xfId="17086"/>
    <cellStyle name="Normal 3 4 2 2 3 5 4 2" xfId="45822"/>
    <cellStyle name="Normal 3 4 2 2 3 5 5" xfId="31498"/>
    <cellStyle name="Normal 3 4 2 2 3 6" xfId="4396"/>
    <cellStyle name="Normal 3 4 2 2 3 6 2" xfId="11663"/>
    <cellStyle name="Normal 3 4 2 2 3 6 2 2" xfId="26041"/>
    <cellStyle name="Normal 3 4 2 2 3 6 2 2 2" xfId="54775"/>
    <cellStyle name="Normal 3 4 2 2 3 6 2 3" xfId="40451"/>
    <cellStyle name="Normal 3 4 2 2 3 6 3" xfId="18878"/>
    <cellStyle name="Normal 3 4 2 2 3 6 3 2" xfId="47613"/>
    <cellStyle name="Normal 3 4 2 2 3 6 4" xfId="33289"/>
    <cellStyle name="Normal 3 4 2 2 3 7" xfId="8067"/>
    <cellStyle name="Normal 3 4 2 2 3 7 2" xfId="22459"/>
    <cellStyle name="Normal 3 4 2 2 3 7 2 2" xfId="51194"/>
    <cellStyle name="Normal 3 4 2 2 3 7 3" xfId="36870"/>
    <cellStyle name="Normal 3 4 2 2 3 8" xfId="15296"/>
    <cellStyle name="Normal 3 4 2 2 3 8 2" xfId="44032"/>
    <cellStyle name="Normal 3 4 2 2 3 9" xfId="29708"/>
    <cellStyle name="Normal 3 4 2 2 4" xfId="763"/>
    <cellStyle name="Normal 3 4 2 2 4 2" xfId="1213"/>
    <cellStyle name="Normal 3 4 2 2 4 2 2" xfId="2196"/>
    <cellStyle name="Normal 3 4 2 2 4 2 2 2" xfId="3988"/>
    <cellStyle name="Normal 3 4 2 2 4 2 2 2 2" xfId="7647"/>
    <cellStyle name="Normal 3 4 2 2 4 2 2 2 2 2" xfId="14907"/>
    <cellStyle name="Normal 3 4 2 2 4 2 2 2 2 2 2" xfId="29285"/>
    <cellStyle name="Normal 3 4 2 2 4 2 2 2 2 2 2 2" xfId="58019"/>
    <cellStyle name="Normal 3 4 2 2 4 2 2 2 2 2 3" xfId="43695"/>
    <cellStyle name="Normal 3 4 2 2 4 2 2 2 2 3" xfId="22122"/>
    <cellStyle name="Normal 3 4 2 2 4 2 2 2 2 3 2" xfId="50857"/>
    <cellStyle name="Normal 3 4 2 2 4 2 2 2 2 4" xfId="36533"/>
    <cellStyle name="Normal 3 4 2 2 4 2 2 2 3" xfId="11320"/>
    <cellStyle name="Normal 3 4 2 2 4 2 2 2 3 2" xfId="25703"/>
    <cellStyle name="Normal 3 4 2 2 4 2 2 2 3 2 2" xfId="54438"/>
    <cellStyle name="Normal 3 4 2 2 4 2 2 2 3 3" xfId="40114"/>
    <cellStyle name="Normal 3 4 2 2 4 2 2 2 4" xfId="18540"/>
    <cellStyle name="Normal 3 4 2 2 4 2 2 2 4 2" xfId="47276"/>
    <cellStyle name="Normal 3 4 2 2 4 2 2 2 5" xfId="32952"/>
    <cellStyle name="Normal 3 4 2 2 4 2 2 3" xfId="5857"/>
    <cellStyle name="Normal 3 4 2 2 4 2 2 3 2" xfId="13117"/>
    <cellStyle name="Normal 3 4 2 2 4 2 2 3 2 2" xfId="27495"/>
    <cellStyle name="Normal 3 4 2 2 4 2 2 3 2 2 2" xfId="56229"/>
    <cellStyle name="Normal 3 4 2 2 4 2 2 3 2 3" xfId="41905"/>
    <cellStyle name="Normal 3 4 2 2 4 2 2 3 3" xfId="20332"/>
    <cellStyle name="Normal 3 4 2 2 4 2 2 3 3 2" xfId="49067"/>
    <cellStyle name="Normal 3 4 2 2 4 2 2 3 4" xfId="34743"/>
    <cellStyle name="Normal 3 4 2 2 4 2 2 4" xfId="9530"/>
    <cellStyle name="Normal 3 4 2 2 4 2 2 4 2" xfId="23913"/>
    <cellStyle name="Normal 3 4 2 2 4 2 2 4 2 2" xfId="52648"/>
    <cellStyle name="Normal 3 4 2 2 4 2 2 4 3" xfId="38324"/>
    <cellStyle name="Normal 3 4 2 2 4 2 2 5" xfId="16750"/>
    <cellStyle name="Normal 3 4 2 2 4 2 2 5 2" xfId="45486"/>
    <cellStyle name="Normal 3 4 2 2 4 2 2 6" xfId="31162"/>
    <cellStyle name="Normal 3 4 2 2 4 2 3" xfId="3092"/>
    <cellStyle name="Normal 3 4 2 2 4 2 3 2" xfId="6752"/>
    <cellStyle name="Normal 3 4 2 2 4 2 3 2 2" xfId="14012"/>
    <cellStyle name="Normal 3 4 2 2 4 2 3 2 2 2" xfId="28390"/>
    <cellStyle name="Normal 3 4 2 2 4 2 3 2 2 2 2" xfId="57124"/>
    <cellStyle name="Normal 3 4 2 2 4 2 3 2 2 3" xfId="42800"/>
    <cellStyle name="Normal 3 4 2 2 4 2 3 2 3" xfId="21227"/>
    <cellStyle name="Normal 3 4 2 2 4 2 3 2 3 2" xfId="49962"/>
    <cellStyle name="Normal 3 4 2 2 4 2 3 2 4" xfId="35638"/>
    <cellStyle name="Normal 3 4 2 2 4 2 3 3" xfId="10425"/>
    <cellStyle name="Normal 3 4 2 2 4 2 3 3 2" xfId="24808"/>
    <cellStyle name="Normal 3 4 2 2 4 2 3 3 2 2" xfId="53543"/>
    <cellStyle name="Normal 3 4 2 2 4 2 3 3 3" xfId="39219"/>
    <cellStyle name="Normal 3 4 2 2 4 2 3 4" xfId="17645"/>
    <cellStyle name="Normal 3 4 2 2 4 2 3 4 2" xfId="46381"/>
    <cellStyle name="Normal 3 4 2 2 4 2 3 5" xfId="32057"/>
    <cellStyle name="Normal 3 4 2 2 4 2 4" xfId="4957"/>
    <cellStyle name="Normal 3 4 2 2 4 2 4 2" xfId="12222"/>
    <cellStyle name="Normal 3 4 2 2 4 2 4 2 2" xfId="26600"/>
    <cellStyle name="Normal 3 4 2 2 4 2 4 2 2 2" xfId="55334"/>
    <cellStyle name="Normal 3 4 2 2 4 2 4 2 3" xfId="41010"/>
    <cellStyle name="Normal 3 4 2 2 4 2 4 3" xfId="19437"/>
    <cellStyle name="Normal 3 4 2 2 4 2 4 3 2" xfId="48172"/>
    <cellStyle name="Normal 3 4 2 2 4 2 4 4" xfId="33848"/>
    <cellStyle name="Normal 3 4 2 2 4 2 5" xfId="8629"/>
    <cellStyle name="Normal 3 4 2 2 4 2 5 2" xfId="23018"/>
    <cellStyle name="Normal 3 4 2 2 4 2 5 2 2" xfId="51753"/>
    <cellStyle name="Normal 3 4 2 2 4 2 5 3" xfId="37429"/>
    <cellStyle name="Normal 3 4 2 2 4 2 6" xfId="15855"/>
    <cellStyle name="Normal 3 4 2 2 4 2 6 2" xfId="44591"/>
    <cellStyle name="Normal 3 4 2 2 4 2 7" xfId="30267"/>
    <cellStyle name="Normal 3 4 2 2 4 3" xfId="1749"/>
    <cellStyle name="Normal 3 4 2 2 4 3 2" xfId="3541"/>
    <cellStyle name="Normal 3 4 2 2 4 3 2 2" xfId="7200"/>
    <cellStyle name="Normal 3 4 2 2 4 3 2 2 2" xfId="14460"/>
    <cellStyle name="Normal 3 4 2 2 4 3 2 2 2 2" xfId="28838"/>
    <cellStyle name="Normal 3 4 2 2 4 3 2 2 2 2 2" xfId="57572"/>
    <cellStyle name="Normal 3 4 2 2 4 3 2 2 2 3" xfId="43248"/>
    <cellStyle name="Normal 3 4 2 2 4 3 2 2 3" xfId="21675"/>
    <cellStyle name="Normal 3 4 2 2 4 3 2 2 3 2" xfId="50410"/>
    <cellStyle name="Normal 3 4 2 2 4 3 2 2 4" xfId="36086"/>
    <cellStyle name="Normal 3 4 2 2 4 3 2 3" xfId="10873"/>
    <cellStyle name="Normal 3 4 2 2 4 3 2 3 2" xfId="25256"/>
    <cellStyle name="Normal 3 4 2 2 4 3 2 3 2 2" xfId="53991"/>
    <cellStyle name="Normal 3 4 2 2 4 3 2 3 3" xfId="39667"/>
    <cellStyle name="Normal 3 4 2 2 4 3 2 4" xfId="18093"/>
    <cellStyle name="Normal 3 4 2 2 4 3 2 4 2" xfId="46829"/>
    <cellStyle name="Normal 3 4 2 2 4 3 2 5" xfId="32505"/>
    <cellStyle name="Normal 3 4 2 2 4 3 3" xfId="5410"/>
    <cellStyle name="Normal 3 4 2 2 4 3 3 2" xfId="12670"/>
    <cellStyle name="Normal 3 4 2 2 4 3 3 2 2" xfId="27048"/>
    <cellStyle name="Normal 3 4 2 2 4 3 3 2 2 2" xfId="55782"/>
    <cellStyle name="Normal 3 4 2 2 4 3 3 2 3" xfId="41458"/>
    <cellStyle name="Normal 3 4 2 2 4 3 3 3" xfId="19885"/>
    <cellStyle name="Normal 3 4 2 2 4 3 3 3 2" xfId="48620"/>
    <cellStyle name="Normal 3 4 2 2 4 3 3 4" xfId="34296"/>
    <cellStyle name="Normal 3 4 2 2 4 3 4" xfId="9083"/>
    <cellStyle name="Normal 3 4 2 2 4 3 4 2" xfId="23466"/>
    <cellStyle name="Normal 3 4 2 2 4 3 4 2 2" xfId="52201"/>
    <cellStyle name="Normal 3 4 2 2 4 3 4 3" xfId="37877"/>
    <cellStyle name="Normal 3 4 2 2 4 3 5" xfId="16303"/>
    <cellStyle name="Normal 3 4 2 2 4 3 5 2" xfId="45039"/>
    <cellStyle name="Normal 3 4 2 2 4 3 6" xfId="30715"/>
    <cellStyle name="Normal 3 4 2 2 4 4" xfId="2645"/>
    <cellStyle name="Normal 3 4 2 2 4 4 2" xfId="6305"/>
    <cellStyle name="Normal 3 4 2 2 4 4 2 2" xfId="13565"/>
    <cellStyle name="Normal 3 4 2 2 4 4 2 2 2" xfId="27943"/>
    <cellStyle name="Normal 3 4 2 2 4 4 2 2 2 2" xfId="56677"/>
    <cellStyle name="Normal 3 4 2 2 4 4 2 2 3" xfId="42353"/>
    <cellStyle name="Normal 3 4 2 2 4 4 2 3" xfId="20780"/>
    <cellStyle name="Normal 3 4 2 2 4 4 2 3 2" xfId="49515"/>
    <cellStyle name="Normal 3 4 2 2 4 4 2 4" xfId="35191"/>
    <cellStyle name="Normal 3 4 2 2 4 4 3" xfId="9978"/>
    <cellStyle name="Normal 3 4 2 2 4 4 3 2" xfId="24361"/>
    <cellStyle name="Normal 3 4 2 2 4 4 3 2 2" xfId="53096"/>
    <cellStyle name="Normal 3 4 2 2 4 4 3 3" xfId="38772"/>
    <cellStyle name="Normal 3 4 2 2 4 4 4" xfId="17198"/>
    <cellStyle name="Normal 3 4 2 2 4 4 4 2" xfId="45934"/>
    <cellStyle name="Normal 3 4 2 2 4 4 5" xfId="31610"/>
    <cellStyle name="Normal 3 4 2 2 4 5" xfId="4509"/>
    <cellStyle name="Normal 3 4 2 2 4 5 2" xfId="11775"/>
    <cellStyle name="Normal 3 4 2 2 4 5 2 2" xfId="26153"/>
    <cellStyle name="Normal 3 4 2 2 4 5 2 2 2" xfId="54887"/>
    <cellStyle name="Normal 3 4 2 2 4 5 2 3" xfId="40563"/>
    <cellStyle name="Normal 3 4 2 2 4 5 3" xfId="18990"/>
    <cellStyle name="Normal 3 4 2 2 4 5 3 2" xfId="47725"/>
    <cellStyle name="Normal 3 4 2 2 4 5 4" xfId="33401"/>
    <cellStyle name="Normal 3 4 2 2 4 6" xfId="8182"/>
    <cellStyle name="Normal 3 4 2 2 4 6 2" xfId="22571"/>
    <cellStyle name="Normal 3 4 2 2 4 6 2 2" xfId="51306"/>
    <cellStyle name="Normal 3 4 2 2 4 6 3" xfId="36982"/>
    <cellStyle name="Normal 3 4 2 2 4 7" xfId="15408"/>
    <cellStyle name="Normal 3 4 2 2 4 7 2" xfId="44144"/>
    <cellStyle name="Normal 3 4 2 2 4 8" xfId="29820"/>
    <cellStyle name="Normal 3 4 2 2 5" xfId="989"/>
    <cellStyle name="Normal 3 4 2 2 5 2" xfId="1972"/>
    <cellStyle name="Normal 3 4 2 2 5 2 2" xfId="3764"/>
    <cellStyle name="Normal 3 4 2 2 5 2 2 2" xfId="7423"/>
    <cellStyle name="Normal 3 4 2 2 5 2 2 2 2" xfId="14683"/>
    <cellStyle name="Normal 3 4 2 2 5 2 2 2 2 2" xfId="29061"/>
    <cellStyle name="Normal 3 4 2 2 5 2 2 2 2 2 2" xfId="57795"/>
    <cellStyle name="Normal 3 4 2 2 5 2 2 2 2 3" xfId="43471"/>
    <cellStyle name="Normal 3 4 2 2 5 2 2 2 3" xfId="21898"/>
    <cellStyle name="Normal 3 4 2 2 5 2 2 2 3 2" xfId="50633"/>
    <cellStyle name="Normal 3 4 2 2 5 2 2 2 4" xfId="36309"/>
    <cellStyle name="Normal 3 4 2 2 5 2 2 3" xfId="11096"/>
    <cellStyle name="Normal 3 4 2 2 5 2 2 3 2" xfId="25479"/>
    <cellStyle name="Normal 3 4 2 2 5 2 2 3 2 2" xfId="54214"/>
    <cellStyle name="Normal 3 4 2 2 5 2 2 3 3" xfId="39890"/>
    <cellStyle name="Normal 3 4 2 2 5 2 2 4" xfId="18316"/>
    <cellStyle name="Normal 3 4 2 2 5 2 2 4 2" xfId="47052"/>
    <cellStyle name="Normal 3 4 2 2 5 2 2 5" xfId="32728"/>
    <cellStyle name="Normal 3 4 2 2 5 2 3" xfId="5633"/>
    <cellStyle name="Normal 3 4 2 2 5 2 3 2" xfId="12893"/>
    <cellStyle name="Normal 3 4 2 2 5 2 3 2 2" xfId="27271"/>
    <cellStyle name="Normal 3 4 2 2 5 2 3 2 2 2" xfId="56005"/>
    <cellStyle name="Normal 3 4 2 2 5 2 3 2 3" xfId="41681"/>
    <cellStyle name="Normal 3 4 2 2 5 2 3 3" xfId="20108"/>
    <cellStyle name="Normal 3 4 2 2 5 2 3 3 2" xfId="48843"/>
    <cellStyle name="Normal 3 4 2 2 5 2 3 4" xfId="34519"/>
    <cellStyle name="Normal 3 4 2 2 5 2 4" xfId="9306"/>
    <cellStyle name="Normal 3 4 2 2 5 2 4 2" xfId="23689"/>
    <cellStyle name="Normal 3 4 2 2 5 2 4 2 2" xfId="52424"/>
    <cellStyle name="Normal 3 4 2 2 5 2 4 3" xfId="38100"/>
    <cellStyle name="Normal 3 4 2 2 5 2 5" xfId="16526"/>
    <cellStyle name="Normal 3 4 2 2 5 2 5 2" xfId="45262"/>
    <cellStyle name="Normal 3 4 2 2 5 2 6" xfId="30938"/>
    <cellStyle name="Normal 3 4 2 2 5 3" xfId="2868"/>
    <cellStyle name="Normal 3 4 2 2 5 3 2" xfId="6528"/>
    <cellStyle name="Normal 3 4 2 2 5 3 2 2" xfId="13788"/>
    <cellStyle name="Normal 3 4 2 2 5 3 2 2 2" xfId="28166"/>
    <cellStyle name="Normal 3 4 2 2 5 3 2 2 2 2" xfId="56900"/>
    <cellStyle name="Normal 3 4 2 2 5 3 2 2 3" xfId="42576"/>
    <cellStyle name="Normal 3 4 2 2 5 3 2 3" xfId="21003"/>
    <cellStyle name="Normal 3 4 2 2 5 3 2 3 2" xfId="49738"/>
    <cellStyle name="Normal 3 4 2 2 5 3 2 4" xfId="35414"/>
    <cellStyle name="Normal 3 4 2 2 5 3 3" xfId="10201"/>
    <cellStyle name="Normal 3 4 2 2 5 3 3 2" xfId="24584"/>
    <cellStyle name="Normal 3 4 2 2 5 3 3 2 2" xfId="53319"/>
    <cellStyle name="Normal 3 4 2 2 5 3 3 3" xfId="38995"/>
    <cellStyle name="Normal 3 4 2 2 5 3 4" xfId="17421"/>
    <cellStyle name="Normal 3 4 2 2 5 3 4 2" xfId="46157"/>
    <cellStyle name="Normal 3 4 2 2 5 3 5" xfId="31833"/>
    <cellStyle name="Normal 3 4 2 2 5 4" xfId="4733"/>
    <cellStyle name="Normal 3 4 2 2 5 4 2" xfId="11998"/>
    <cellStyle name="Normal 3 4 2 2 5 4 2 2" xfId="26376"/>
    <cellStyle name="Normal 3 4 2 2 5 4 2 2 2" xfId="55110"/>
    <cellStyle name="Normal 3 4 2 2 5 4 2 3" xfId="40786"/>
    <cellStyle name="Normal 3 4 2 2 5 4 3" xfId="19213"/>
    <cellStyle name="Normal 3 4 2 2 5 4 3 2" xfId="47948"/>
    <cellStyle name="Normal 3 4 2 2 5 4 4" xfId="33624"/>
    <cellStyle name="Normal 3 4 2 2 5 5" xfId="8405"/>
    <cellStyle name="Normal 3 4 2 2 5 5 2" xfId="22794"/>
    <cellStyle name="Normal 3 4 2 2 5 5 2 2" xfId="51529"/>
    <cellStyle name="Normal 3 4 2 2 5 5 3" xfId="37205"/>
    <cellStyle name="Normal 3 4 2 2 5 6" xfId="15631"/>
    <cellStyle name="Normal 3 4 2 2 5 6 2" xfId="44367"/>
    <cellStyle name="Normal 3 4 2 2 5 7" xfId="30043"/>
    <cellStyle name="Normal 3 4 2 2 6" xfId="1508"/>
    <cellStyle name="Normal 3 4 2 2 6 2" xfId="3317"/>
    <cellStyle name="Normal 3 4 2 2 6 2 2" xfId="6976"/>
    <cellStyle name="Normal 3 4 2 2 6 2 2 2" xfId="14236"/>
    <cellStyle name="Normal 3 4 2 2 6 2 2 2 2" xfId="28614"/>
    <cellStyle name="Normal 3 4 2 2 6 2 2 2 2 2" xfId="57348"/>
    <cellStyle name="Normal 3 4 2 2 6 2 2 2 3" xfId="43024"/>
    <cellStyle name="Normal 3 4 2 2 6 2 2 3" xfId="21451"/>
    <cellStyle name="Normal 3 4 2 2 6 2 2 3 2" xfId="50186"/>
    <cellStyle name="Normal 3 4 2 2 6 2 2 4" xfId="35862"/>
    <cellStyle name="Normal 3 4 2 2 6 2 3" xfId="10649"/>
    <cellStyle name="Normal 3 4 2 2 6 2 3 2" xfId="25032"/>
    <cellStyle name="Normal 3 4 2 2 6 2 3 2 2" xfId="53767"/>
    <cellStyle name="Normal 3 4 2 2 6 2 3 3" xfId="39443"/>
    <cellStyle name="Normal 3 4 2 2 6 2 4" xfId="17869"/>
    <cellStyle name="Normal 3 4 2 2 6 2 4 2" xfId="46605"/>
    <cellStyle name="Normal 3 4 2 2 6 2 5" xfId="32281"/>
    <cellStyle name="Normal 3 4 2 2 6 3" xfId="5185"/>
    <cellStyle name="Normal 3 4 2 2 6 3 2" xfId="12446"/>
    <cellStyle name="Normal 3 4 2 2 6 3 2 2" xfId="26824"/>
    <cellStyle name="Normal 3 4 2 2 6 3 2 2 2" xfId="55558"/>
    <cellStyle name="Normal 3 4 2 2 6 3 2 3" xfId="41234"/>
    <cellStyle name="Normal 3 4 2 2 6 3 3" xfId="19661"/>
    <cellStyle name="Normal 3 4 2 2 6 3 3 2" xfId="48396"/>
    <cellStyle name="Normal 3 4 2 2 6 3 4" xfId="34072"/>
    <cellStyle name="Normal 3 4 2 2 6 4" xfId="8859"/>
    <cellStyle name="Normal 3 4 2 2 6 4 2" xfId="23242"/>
    <cellStyle name="Normal 3 4 2 2 6 4 2 2" xfId="51977"/>
    <cellStyle name="Normal 3 4 2 2 6 4 3" xfId="37653"/>
    <cellStyle name="Normal 3 4 2 2 6 5" xfId="16079"/>
    <cellStyle name="Normal 3 4 2 2 6 5 2" xfId="44815"/>
    <cellStyle name="Normal 3 4 2 2 6 6" xfId="30491"/>
    <cellStyle name="Normal 3 4 2 2 7" xfId="2421"/>
    <cellStyle name="Normal 3 4 2 2 7 2" xfId="6081"/>
    <cellStyle name="Normal 3 4 2 2 7 2 2" xfId="13341"/>
    <cellStyle name="Normal 3 4 2 2 7 2 2 2" xfId="27719"/>
    <cellStyle name="Normal 3 4 2 2 7 2 2 2 2" xfId="56453"/>
    <cellStyle name="Normal 3 4 2 2 7 2 2 3" xfId="42129"/>
    <cellStyle name="Normal 3 4 2 2 7 2 3" xfId="20556"/>
    <cellStyle name="Normal 3 4 2 2 7 2 3 2" xfId="49291"/>
    <cellStyle name="Normal 3 4 2 2 7 2 4" xfId="34967"/>
    <cellStyle name="Normal 3 4 2 2 7 3" xfId="9754"/>
    <cellStyle name="Normal 3 4 2 2 7 3 2" xfId="24137"/>
    <cellStyle name="Normal 3 4 2 2 7 3 2 2" xfId="52872"/>
    <cellStyle name="Normal 3 4 2 2 7 3 3" xfId="38548"/>
    <cellStyle name="Normal 3 4 2 2 7 4" xfId="16974"/>
    <cellStyle name="Normal 3 4 2 2 7 4 2" xfId="45710"/>
    <cellStyle name="Normal 3 4 2 2 7 5" xfId="31386"/>
    <cellStyle name="Normal 3 4 2 2 8" xfId="4278"/>
    <cellStyle name="Normal 3 4 2 2 8 2" xfId="11550"/>
    <cellStyle name="Normal 3 4 2 2 8 2 2" xfId="25929"/>
    <cellStyle name="Normal 3 4 2 2 8 2 2 2" xfId="54663"/>
    <cellStyle name="Normal 3 4 2 2 8 2 3" xfId="40339"/>
    <cellStyle name="Normal 3 4 2 2 8 3" xfId="18766"/>
    <cellStyle name="Normal 3 4 2 2 8 3 2" xfId="47501"/>
    <cellStyle name="Normal 3 4 2 2 8 4" xfId="33177"/>
    <cellStyle name="Normal 3 4 2 2 9" xfId="7946"/>
    <cellStyle name="Normal 3 4 2 2 9 2" xfId="22347"/>
    <cellStyle name="Normal 3 4 2 2 9 2 2" xfId="51082"/>
    <cellStyle name="Normal 3 4 2 2 9 3" xfId="36758"/>
    <cellStyle name="Normal 3 4 2 3" xfId="434"/>
    <cellStyle name="Normal 3 4 2 3 10" xfId="29624"/>
    <cellStyle name="Normal 3 4 2 3 2" xfId="634"/>
    <cellStyle name="Normal 3 4 2 3 2 2" xfId="906"/>
    <cellStyle name="Normal 3 4 2 3 2 2 2" xfId="1353"/>
    <cellStyle name="Normal 3 4 2 3 2 2 2 2" xfId="2336"/>
    <cellStyle name="Normal 3 4 2 3 2 2 2 2 2" xfId="4128"/>
    <cellStyle name="Normal 3 4 2 3 2 2 2 2 2 2" xfId="7787"/>
    <cellStyle name="Normal 3 4 2 3 2 2 2 2 2 2 2" xfId="15047"/>
    <cellStyle name="Normal 3 4 2 3 2 2 2 2 2 2 2 2" xfId="29425"/>
    <cellStyle name="Normal 3 4 2 3 2 2 2 2 2 2 2 2 2" xfId="58159"/>
    <cellStyle name="Normal 3 4 2 3 2 2 2 2 2 2 2 3" xfId="43835"/>
    <cellStyle name="Normal 3 4 2 3 2 2 2 2 2 2 3" xfId="22262"/>
    <cellStyle name="Normal 3 4 2 3 2 2 2 2 2 2 3 2" xfId="50997"/>
    <cellStyle name="Normal 3 4 2 3 2 2 2 2 2 2 4" xfId="36673"/>
    <cellStyle name="Normal 3 4 2 3 2 2 2 2 2 3" xfId="11460"/>
    <cellStyle name="Normal 3 4 2 3 2 2 2 2 2 3 2" xfId="25843"/>
    <cellStyle name="Normal 3 4 2 3 2 2 2 2 2 3 2 2" xfId="54578"/>
    <cellStyle name="Normal 3 4 2 3 2 2 2 2 2 3 3" xfId="40254"/>
    <cellStyle name="Normal 3 4 2 3 2 2 2 2 2 4" xfId="18680"/>
    <cellStyle name="Normal 3 4 2 3 2 2 2 2 2 4 2" xfId="47416"/>
    <cellStyle name="Normal 3 4 2 3 2 2 2 2 2 5" xfId="33092"/>
    <cellStyle name="Normal 3 4 2 3 2 2 2 2 3" xfId="5997"/>
    <cellStyle name="Normal 3 4 2 3 2 2 2 2 3 2" xfId="13257"/>
    <cellStyle name="Normal 3 4 2 3 2 2 2 2 3 2 2" xfId="27635"/>
    <cellStyle name="Normal 3 4 2 3 2 2 2 2 3 2 2 2" xfId="56369"/>
    <cellStyle name="Normal 3 4 2 3 2 2 2 2 3 2 3" xfId="42045"/>
    <cellStyle name="Normal 3 4 2 3 2 2 2 2 3 3" xfId="20472"/>
    <cellStyle name="Normal 3 4 2 3 2 2 2 2 3 3 2" xfId="49207"/>
    <cellStyle name="Normal 3 4 2 3 2 2 2 2 3 4" xfId="34883"/>
    <cellStyle name="Normal 3 4 2 3 2 2 2 2 4" xfId="9670"/>
    <cellStyle name="Normal 3 4 2 3 2 2 2 2 4 2" xfId="24053"/>
    <cellStyle name="Normal 3 4 2 3 2 2 2 2 4 2 2" xfId="52788"/>
    <cellStyle name="Normal 3 4 2 3 2 2 2 2 4 3" xfId="38464"/>
    <cellStyle name="Normal 3 4 2 3 2 2 2 2 5" xfId="16890"/>
    <cellStyle name="Normal 3 4 2 3 2 2 2 2 5 2" xfId="45626"/>
    <cellStyle name="Normal 3 4 2 3 2 2 2 2 6" xfId="31302"/>
    <cellStyle name="Normal 3 4 2 3 2 2 2 3" xfId="3232"/>
    <cellStyle name="Normal 3 4 2 3 2 2 2 3 2" xfId="6892"/>
    <cellStyle name="Normal 3 4 2 3 2 2 2 3 2 2" xfId="14152"/>
    <cellStyle name="Normal 3 4 2 3 2 2 2 3 2 2 2" xfId="28530"/>
    <cellStyle name="Normal 3 4 2 3 2 2 2 3 2 2 2 2" xfId="57264"/>
    <cellStyle name="Normal 3 4 2 3 2 2 2 3 2 2 3" xfId="42940"/>
    <cellStyle name="Normal 3 4 2 3 2 2 2 3 2 3" xfId="21367"/>
    <cellStyle name="Normal 3 4 2 3 2 2 2 3 2 3 2" xfId="50102"/>
    <cellStyle name="Normal 3 4 2 3 2 2 2 3 2 4" xfId="35778"/>
    <cellStyle name="Normal 3 4 2 3 2 2 2 3 3" xfId="10565"/>
    <cellStyle name="Normal 3 4 2 3 2 2 2 3 3 2" xfId="24948"/>
    <cellStyle name="Normal 3 4 2 3 2 2 2 3 3 2 2" xfId="53683"/>
    <cellStyle name="Normal 3 4 2 3 2 2 2 3 3 3" xfId="39359"/>
    <cellStyle name="Normal 3 4 2 3 2 2 2 3 4" xfId="17785"/>
    <cellStyle name="Normal 3 4 2 3 2 2 2 3 4 2" xfId="46521"/>
    <cellStyle name="Normal 3 4 2 3 2 2 2 3 5" xfId="32197"/>
    <cellStyle name="Normal 3 4 2 3 2 2 2 4" xfId="5097"/>
    <cellStyle name="Normal 3 4 2 3 2 2 2 4 2" xfId="12362"/>
    <cellStyle name="Normal 3 4 2 3 2 2 2 4 2 2" xfId="26740"/>
    <cellStyle name="Normal 3 4 2 3 2 2 2 4 2 2 2" xfId="55474"/>
    <cellStyle name="Normal 3 4 2 3 2 2 2 4 2 3" xfId="41150"/>
    <cellStyle name="Normal 3 4 2 3 2 2 2 4 3" xfId="19577"/>
    <cellStyle name="Normal 3 4 2 3 2 2 2 4 3 2" xfId="48312"/>
    <cellStyle name="Normal 3 4 2 3 2 2 2 4 4" xfId="33988"/>
    <cellStyle name="Normal 3 4 2 3 2 2 2 5" xfId="8769"/>
    <cellStyle name="Normal 3 4 2 3 2 2 2 5 2" xfId="23158"/>
    <cellStyle name="Normal 3 4 2 3 2 2 2 5 2 2" xfId="51893"/>
    <cellStyle name="Normal 3 4 2 3 2 2 2 5 3" xfId="37569"/>
    <cellStyle name="Normal 3 4 2 3 2 2 2 6" xfId="15995"/>
    <cellStyle name="Normal 3 4 2 3 2 2 2 6 2" xfId="44731"/>
    <cellStyle name="Normal 3 4 2 3 2 2 2 7" xfId="30407"/>
    <cellStyle name="Normal 3 4 2 3 2 2 3" xfId="1889"/>
    <cellStyle name="Normal 3 4 2 3 2 2 3 2" xfId="3681"/>
    <cellStyle name="Normal 3 4 2 3 2 2 3 2 2" xfId="7340"/>
    <cellStyle name="Normal 3 4 2 3 2 2 3 2 2 2" xfId="14600"/>
    <cellStyle name="Normal 3 4 2 3 2 2 3 2 2 2 2" xfId="28978"/>
    <cellStyle name="Normal 3 4 2 3 2 2 3 2 2 2 2 2" xfId="57712"/>
    <cellStyle name="Normal 3 4 2 3 2 2 3 2 2 2 3" xfId="43388"/>
    <cellStyle name="Normal 3 4 2 3 2 2 3 2 2 3" xfId="21815"/>
    <cellStyle name="Normal 3 4 2 3 2 2 3 2 2 3 2" xfId="50550"/>
    <cellStyle name="Normal 3 4 2 3 2 2 3 2 2 4" xfId="36226"/>
    <cellStyle name="Normal 3 4 2 3 2 2 3 2 3" xfId="11013"/>
    <cellStyle name="Normal 3 4 2 3 2 2 3 2 3 2" xfId="25396"/>
    <cellStyle name="Normal 3 4 2 3 2 2 3 2 3 2 2" xfId="54131"/>
    <cellStyle name="Normal 3 4 2 3 2 2 3 2 3 3" xfId="39807"/>
    <cellStyle name="Normal 3 4 2 3 2 2 3 2 4" xfId="18233"/>
    <cellStyle name="Normal 3 4 2 3 2 2 3 2 4 2" xfId="46969"/>
    <cellStyle name="Normal 3 4 2 3 2 2 3 2 5" xfId="32645"/>
    <cellStyle name="Normal 3 4 2 3 2 2 3 3" xfId="5550"/>
    <cellStyle name="Normal 3 4 2 3 2 2 3 3 2" xfId="12810"/>
    <cellStyle name="Normal 3 4 2 3 2 2 3 3 2 2" xfId="27188"/>
    <cellStyle name="Normal 3 4 2 3 2 2 3 3 2 2 2" xfId="55922"/>
    <cellStyle name="Normal 3 4 2 3 2 2 3 3 2 3" xfId="41598"/>
    <cellStyle name="Normal 3 4 2 3 2 2 3 3 3" xfId="20025"/>
    <cellStyle name="Normal 3 4 2 3 2 2 3 3 3 2" xfId="48760"/>
    <cellStyle name="Normal 3 4 2 3 2 2 3 3 4" xfId="34436"/>
    <cellStyle name="Normal 3 4 2 3 2 2 3 4" xfId="9223"/>
    <cellStyle name="Normal 3 4 2 3 2 2 3 4 2" xfId="23606"/>
    <cellStyle name="Normal 3 4 2 3 2 2 3 4 2 2" xfId="52341"/>
    <cellStyle name="Normal 3 4 2 3 2 2 3 4 3" xfId="38017"/>
    <cellStyle name="Normal 3 4 2 3 2 2 3 5" xfId="16443"/>
    <cellStyle name="Normal 3 4 2 3 2 2 3 5 2" xfId="45179"/>
    <cellStyle name="Normal 3 4 2 3 2 2 3 6" xfId="30855"/>
    <cellStyle name="Normal 3 4 2 3 2 2 4" xfId="2785"/>
    <cellStyle name="Normal 3 4 2 3 2 2 4 2" xfId="6445"/>
    <cellStyle name="Normal 3 4 2 3 2 2 4 2 2" xfId="13705"/>
    <cellStyle name="Normal 3 4 2 3 2 2 4 2 2 2" xfId="28083"/>
    <cellStyle name="Normal 3 4 2 3 2 2 4 2 2 2 2" xfId="56817"/>
    <cellStyle name="Normal 3 4 2 3 2 2 4 2 2 3" xfId="42493"/>
    <cellStyle name="Normal 3 4 2 3 2 2 4 2 3" xfId="20920"/>
    <cellStyle name="Normal 3 4 2 3 2 2 4 2 3 2" xfId="49655"/>
    <cellStyle name="Normal 3 4 2 3 2 2 4 2 4" xfId="35331"/>
    <cellStyle name="Normal 3 4 2 3 2 2 4 3" xfId="10118"/>
    <cellStyle name="Normal 3 4 2 3 2 2 4 3 2" xfId="24501"/>
    <cellStyle name="Normal 3 4 2 3 2 2 4 3 2 2" xfId="53236"/>
    <cellStyle name="Normal 3 4 2 3 2 2 4 3 3" xfId="38912"/>
    <cellStyle name="Normal 3 4 2 3 2 2 4 4" xfId="17338"/>
    <cellStyle name="Normal 3 4 2 3 2 2 4 4 2" xfId="46074"/>
    <cellStyle name="Normal 3 4 2 3 2 2 4 5" xfId="31750"/>
    <cellStyle name="Normal 3 4 2 3 2 2 5" xfId="4650"/>
    <cellStyle name="Normal 3 4 2 3 2 2 5 2" xfId="11915"/>
    <cellStyle name="Normal 3 4 2 3 2 2 5 2 2" xfId="26293"/>
    <cellStyle name="Normal 3 4 2 3 2 2 5 2 2 2" xfId="55027"/>
    <cellStyle name="Normal 3 4 2 3 2 2 5 2 3" xfId="40703"/>
    <cellStyle name="Normal 3 4 2 3 2 2 5 3" xfId="19130"/>
    <cellStyle name="Normal 3 4 2 3 2 2 5 3 2" xfId="47865"/>
    <cellStyle name="Normal 3 4 2 3 2 2 5 4" xfId="33541"/>
    <cellStyle name="Normal 3 4 2 3 2 2 6" xfId="8322"/>
    <cellStyle name="Normal 3 4 2 3 2 2 6 2" xfId="22711"/>
    <cellStyle name="Normal 3 4 2 3 2 2 6 2 2" xfId="51446"/>
    <cellStyle name="Normal 3 4 2 3 2 2 6 3" xfId="37122"/>
    <cellStyle name="Normal 3 4 2 3 2 2 7" xfId="15548"/>
    <cellStyle name="Normal 3 4 2 3 2 2 7 2" xfId="44284"/>
    <cellStyle name="Normal 3 4 2 3 2 2 8" xfId="29960"/>
    <cellStyle name="Normal 3 4 2 3 2 3" xfId="1129"/>
    <cellStyle name="Normal 3 4 2 3 2 3 2" xfId="2112"/>
    <cellStyle name="Normal 3 4 2 3 2 3 2 2" xfId="3904"/>
    <cellStyle name="Normal 3 4 2 3 2 3 2 2 2" xfId="7563"/>
    <cellStyle name="Normal 3 4 2 3 2 3 2 2 2 2" xfId="14823"/>
    <cellStyle name="Normal 3 4 2 3 2 3 2 2 2 2 2" xfId="29201"/>
    <cellStyle name="Normal 3 4 2 3 2 3 2 2 2 2 2 2" xfId="57935"/>
    <cellStyle name="Normal 3 4 2 3 2 3 2 2 2 2 3" xfId="43611"/>
    <cellStyle name="Normal 3 4 2 3 2 3 2 2 2 3" xfId="22038"/>
    <cellStyle name="Normal 3 4 2 3 2 3 2 2 2 3 2" xfId="50773"/>
    <cellStyle name="Normal 3 4 2 3 2 3 2 2 2 4" xfId="36449"/>
    <cellStyle name="Normal 3 4 2 3 2 3 2 2 3" xfId="11236"/>
    <cellStyle name="Normal 3 4 2 3 2 3 2 2 3 2" xfId="25619"/>
    <cellStyle name="Normal 3 4 2 3 2 3 2 2 3 2 2" xfId="54354"/>
    <cellStyle name="Normal 3 4 2 3 2 3 2 2 3 3" xfId="40030"/>
    <cellStyle name="Normal 3 4 2 3 2 3 2 2 4" xfId="18456"/>
    <cellStyle name="Normal 3 4 2 3 2 3 2 2 4 2" xfId="47192"/>
    <cellStyle name="Normal 3 4 2 3 2 3 2 2 5" xfId="32868"/>
    <cellStyle name="Normal 3 4 2 3 2 3 2 3" xfId="5773"/>
    <cellStyle name="Normal 3 4 2 3 2 3 2 3 2" xfId="13033"/>
    <cellStyle name="Normal 3 4 2 3 2 3 2 3 2 2" xfId="27411"/>
    <cellStyle name="Normal 3 4 2 3 2 3 2 3 2 2 2" xfId="56145"/>
    <cellStyle name="Normal 3 4 2 3 2 3 2 3 2 3" xfId="41821"/>
    <cellStyle name="Normal 3 4 2 3 2 3 2 3 3" xfId="20248"/>
    <cellStyle name="Normal 3 4 2 3 2 3 2 3 3 2" xfId="48983"/>
    <cellStyle name="Normal 3 4 2 3 2 3 2 3 4" xfId="34659"/>
    <cellStyle name="Normal 3 4 2 3 2 3 2 4" xfId="9446"/>
    <cellStyle name="Normal 3 4 2 3 2 3 2 4 2" xfId="23829"/>
    <cellStyle name="Normal 3 4 2 3 2 3 2 4 2 2" xfId="52564"/>
    <cellStyle name="Normal 3 4 2 3 2 3 2 4 3" xfId="38240"/>
    <cellStyle name="Normal 3 4 2 3 2 3 2 5" xfId="16666"/>
    <cellStyle name="Normal 3 4 2 3 2 3 2 5 2" xfId="45402"/>
    <cellStyle name="Normal 3 4 2 3 2 3 2 6" xfId="31078"/>
    <cellStyle name="Normal 3 4 2 3 2 3 3" xfId="3008"/>
    <cellStyle name="Normal 3 4 2 3 2 3 3 2" xfId="6668"/>
    <cellStyle name="Normal 3 4 2 3 2 3 3 2 2" xfId="13928"/>
    <cellStyle name="Normal 3 4 2 3 2 3 3 2 2 2" xfId="28306"/>
    <cellStyle name="Normal 3 4 2 3 2 3 3 2 2 2 2" xfId="57040"/>
    <cellStyle name="Normal 3 4 2 3 2 3 3 2 2 3" xfId="42716"/>
    <cellStyle name="Normal 3 4 2 3 2 3 3 2 3" xfId="21143"/>
    <cellStyle name="Normal 3 4 2 3 2 3 3 2 3 2" xfId="49878"/>
    <cellStyle name="Normal 3 4 2 3 2 3 3 2 4" xfId="35554"/>
    <cellStyle name="Normal 3 4 2 3 2 3 3 3" xfId="10341"/>
    <cellStyle name="Normal 3 4 2 3 2 3 3 3 2" xfId="24724"/>
    <cellStyle name="Normal 3 4 2 3 2 3 3 3 2 2" xfId="53459"/>
    <cellStyle name="Normal 3 4 2 3 2 3 3 3 3" xfId="39135"/>
    <cellStyle name="Normal 3 4 2 3 2 3 3 4" xfId="17561"/>
    <cellStyle name="Normal 3 4 2 3 2 3 3 4 2" xfId="46297"/>
    <cellStyle name="Normal 3 4 2 3 2 3 3 5" xfId="31973"/>
    <cellStyle name="Normal 3 4 2 3 2 3 4" xfId="4873"/>
    <cellStyle name="Normal 3 4 2 3 2 3 4 2" xfId="12138"/>
    <cellStyle name="Normal 3 4 2 3 2 3 4 2 2" xfId="26516"/>
    <cellStyle name="Normal 3 4 2 3 2 3 4 2 2 2" xfId="55250"/>
    <cellStyle name="Normal 3 4 2 3 2 3 4 2 3" xfId="40926"/>
    <cellStyle name="Normal 3 4 2 3 2 3 4 3" xfId="19353"/>
    <cellStyle name="Normal 3 4 2 3 2 3 4 3 2" xfId="48088"/>
    <cellStyle name="Normal 3 4 2 3 2 3 4 4" xfId="33764"/>
    <cellStyle name="Normal 3 4 2 3 2 3 5" xfId="8545"/>
    <cellStyle name="Normal 3 4 2 3 2 3 5 2" xfId="22934"/>
    <cellStyle name="Normal 3 4 2 3 2 3 5 2 2" xfId="51669"/>
    <cellStyle name="Normal 3 4 2 3 2 3 5 3" xfId="37345"/>
    <cellStyle name="Normal 3 4 2 3 2 3 6" xfId="15771"/>
    <cellStyle name="Normal 3 4 2 3 2 3 6 2" xfId="44507"/>
    <cellStyle name="Normal 3 4 2 3 2 3 7" xfId="30183"/>
    <cellStyle name="Normal 3 4 2 3 2 4" xfId="1661"/>
    <cellStyle name="Normal 3 4 2 3 2 4 2" xfId="3457"/>
    <cellStyle name="Normal 3 4 2 3 2 4 2 2" xfId="7116"/>
    <cellStyle name="Normal 3 4 2 3 2 4 2 2 2" xfId="14376"/>
    <cellStyle name="Normal 3 4 2 3 2 4 2 2 2 2" xfId="28754"/>
    <cellStyle name="Normal 3 4 2 3 2 4 2 2 2 2 2" xfId="57488"/>
    <cellStyle name="Normal 3 4 2 3 2 4 2 2 2 3" xfId="43164"/>
    <cellStyle name="Normal 3 4 2 3 2 4 2 2 3" xfId="21591"/>
    <cellStyle name="Normal 3 4 2 3 2 4 2 2 3 2" xfId="50326"/>
    <cellStyle name="Normal 3 4 2 3 2 4 2 2 4" xfId="36002"/>
    <cellStyle name="Normal 3 4 2 3 2 4 2 3" xfId="10789"/>
    <cellStyle name="Normal 3 4 2 3 2 4 2 3 2" xfId="25172"/>
    <cellStyle name="Normal 3 4 2 3 2 4 2 3 2 2" xfId="53907"/>
    <cellStyle name="Normal 3 4 2 3 2 4 2 3 3" xfId="39583"/>
    <cellStyle name="Normal 3 4 2 3 2 4 2 4" xfId="18009"/>
    <cellStyle name="Normal 3 4 2 3 2 4 2 4 2" xfId="46745"/>
    <cellStyle name="Normal 3 4 2 3 2 4 2 5" xfId="32421"/>
    <cellStyle name="Normal 3 4 2 3 2 4 3" xfId="5326"/>
    <cellStyle name="Normal 3 4 2 3 2 4 3 2" xfId="12586"/>
    <cellStyle name="Normal 3 4 2 3 2 4 3 2 2" xfId="26964"/>
    <cellStyle name="Normal 3 4 2 3 2 4 3 2 2 2" xfId="55698"/>
    <cellStyle name="Normal 3 4 2 3 2 4 3 2 3" xfId="41374"/>
    <cellStyle name="Normal 3 4 2 3 2 4 3 3" xfId="19801"/>
    <cellStyle name="Normal 3 4 2 3 2 4 3 3 2" xfId="48536"/>
    <cellStyle name="Normal 3 4 2 3 2 4 3 4" xfId="34212"/>
    <cellStyle name="Normal 3 4 2 3 2 4 4" xfId="8999"/>
    <cellStyle name="Normal 3 4 2 3 2 4 4 2" xfId="23382"/>
    <cellStyle name="Normal 3 4 2 3 2 4 4 2 2" xfId="52117"/>
    <cellStyle name="Normal 3 4 2 3 2 4 4 3" xfId="37793"/>
    <cellStyle name="Normal 3 4 2 3 2 4 5" xfId="16219"/>
    <cellStyle name="Normal 3 4 2 3 2 4 5 2" xfId="44955"/>
    <cellStyle name="Normal 3 4 2 3 2 4 6" xfId="30631"/>
    <cellStyle name="Normal 3 4 2 3 2 5" xfId="2561"/>
    <cellStyle name="Normal 3 4 2 3 2 5 2" xfId="6221"/>
    <cellStyle name="Normal 3 4 2 3 2 5 2 2" xfId="13481"/>
    <cellStyle name="Normal 3 4 2 3 2 5 2 2 2" xfId="27859"/>
    <cellStyle name="Normal 3 4 2 3 2 5 2 2 2 2" xfId="56593"/>
    <cellStyle name="Normal 3 4 2 3 2 5 2 2 3" xfId="42269"/>
    <cellStyle name="Normal 3 4 2 3 2 5 2 3" xfId="20696"/>
    <cellStyle name="Normal 3 4 2 3 2 5 2 3 2" xfId="49431"/>
    <cellStyle name="Normal 3 4 2 3 2 5 2 4" xfId="35107"/>
    <cellStyle name="Normal 3 4 2 3 2 5 3" xfId="9894"/>
    <cellStyle name="Normal 3 4 2 3 2 5 3 2" xfId="24277"/>
    <cellStyle name="Normal 3 4 2 3 2 5 3 2 2" xfId="53012"/>
    <cellStyle name="Normal 3 4 2 3 2 5 3 3" xfId="38688"/>
    <cellStyle name="Normal 3 4 2 3 2 5 4" xfId="17114"/>
    <cellStyle name="Normal 3 4 2 3 2 5 4 2" xfId="45850"/>
    <cellStyle name="Normal 3 4 2 3 2 5 5" xfId="31526"/>
    <cellStyle name="Normal 3 4 2 3 2 6" xfId="4424"/>
    <cellStyle name="Normal 3 4 2 3 2 6 2" xfId="11691"/>
    <cellStyle name="Normal 3 4 2 3 2 6 2 2" xfId="26069"/>
    <cellStyle name="Normal 3 4 2 3 2 6 2 2 2" xfId="54803"/>
    <cellStyle name="Normal 3 4 2 3 2 6 2 3" xfId="40479"/>
    <cellStyle name="Normal 3 4 2 3 2 6 3" xfId="18906"/>
    <cellStyle name="Normal 3 4 2 3 2 6 3 2" xfId="47641"/>
    <cellStyle name="Normal 3 4 2 3 2 6 4" xfId="33317"/>
    <cellStyle name="Normal 3 4 2 3 2 7" xfId="8095"/>
    <cellStyle name="Normal 3 4 2 3 2 7 2" xfId="22487"/>
    <cellStyle name="Normal 3 4 2 3 2 7 2 2" xfId="51222"/>
    <cellStyle name="Normal 3 4 2 3 2 7 3" xfId="36898"/>
    <cellStyle name="Normal 3 4 2 3 2 8" xfId="15324"/>
    <cellStyle name="Normal 3 4 2 3 2 8 2" xfId="44060"/>
    <cellStyle name="Normal 3 4 2 3 2 9" xfId="29736"/>
    <cellStyle name="Normal 3 4 2 3 3" xfId="792"/>
    <cellStyle name="Normal 3 4 2 3 3 2" xfId="1241"/>
    <cellStyle name="Normal 3 4 2 3 3 2 2" xfId="2224"/>
    <cellStyle name="Normal 3 4 2 3 3 2 2 2" xfId="4016"/>
    <cellStyle name="Normal 3 4 2 3 3 2 2 2 2" xfId="7675"/>
    <cellStyle name="Normal 3 4 2 3 3 2 2 2 2 2" xfId="14935"/>
    <cellStyle name="Normal 3 4 2 3 3 2 2 2 2 2 2" xfId="29313"/>
    <cellStyle name="Normal 3 4 2 3 3 2 2 2 2 2 2 2" xfId="58047"/>
    <cellStyle name="Normal 3 4 2 3 3 2 2 2 2 2 3" xfId="43723"/>
    <cellStyle name="Normal 3 4 2 3 3 2 2 2 2 3" xfId="22150"/>
    <cellStyle name="Normal 3 4 2 3 3 2 2 2 2 3 2" xfId="50885"/>
    <cellStyle name="Normal 3 4 2 3 3 2 2 2 2 4" xfId="36561"/>
    <cellStyle name="Normal 3 4 2 3 3 2 2 2 3" xfId="11348"/>
    <cellStyle name="Normal 3 4 2 3 3 2 2 2 3 2" xfId="25731"/>
    <cellStyle name="Normal 3 4 2 3 3 2 2 2 3 2 2" xfId="54466"/>
    <cellStyle name="Normal 3 4 2 3 3 2 2 2 3 3" xfId="40142"/>
    <cellStyle name="Normal 3 4 2 3 3 2 2 2 4" xfId="18568"/>
    <cellStyle name="Normal 3 4 2 3 3 2 2 2 4 2" xfId="47304"/>
    <cellStyle name="Normal 3 4 2 3 3 2 2 2 5" xfId="32980"/>
    <cellStyle name="Normal 3 4 2 3 3 2 2 3" xfId="5885"/>
    <cellStyle name="Normal 3 4 2 3 3 2 2 3 2" xfId="13145"/>
    <cellStyle name="Normal 3 4 2 3 3 2 2 3 2 2" xfId="27523"/>
    <cellStyle name="Normal 3 4 2 3 3 2 2 3 2 2 2" xfId="56257"/>
    <cellStyle name="Normal 3 4 2 3 3 2 2 3 2 3" xfId="41933"/>
    <cellStyle name="Normal 3 4 2 3 3 2 2 3 3" xfId="20360"/>
    <cellStyle name="Normal 3 4 2 3 3 2 2 3 3 2" xfId="49095"/>
    <cellStyle name="Normal 3 4 2 3 3 2 2 3 4" xfId="34771"/>
    <cellStyle name="Normal 3 4 2 3 3 2 2 4" xfId="9558"/>
    <cellStyle name="Normal 3 4 2 3 3 2 2 4 2" xfId="23941"/>
    <cellStyle name="Normal 3 4 2 3 3 2 2 4 2 2" xfId="52676"/>
    <cellStyle name="Normal 3 4 2 3 3 2 2 4 3" xfId="38352"/>
    <cellStyle name="Normal 3 4 2 3 3 2 2 5" xfId="16778"/>
    <cellStyle name="Normal 3 4 2 3 3 2 2 5 2" xfId="45514"/>
    <cellStyle name="Normal 3 4 2 3 3 2 2 6" xfId="31190"/>
    <cellStyle name="Normal 3 4 2 3 3 2 3" xfId="3120"/>
    <cellStyle name="Normal 3 4 2 3 3 2 3 2" xfId="6780"/>
    <cellStyle name="Normal 3 4 2 3 3 2 3 2 2" xfId="14040"/>
    <cellStyle name="Normal 3 4 2 3 3 2 3 2 2 2" xfId="28418"/>
    <cellStyle name="Normal 3 4 2 3 3 2 3 2 2 2 2" xfId="57152"/>
    <cellStyle name="Normal 3 4 2 3 3 2 3 2 2 3" xfId="42828"/>
    <cellStyle name="Normal 3 4 2 3 3 2 3 2 3" xfId="21255"/>
    <cellStyle name="Normal 3 4 2 3 3 2 3 2 3 2" xfId="49990"/>
    <cellStyle name="Normal 3 4 2 3 3 2 3 2 4" xfId="35666"/>
    <cellStyle name="Normal 3 4 2 3 3 2 3 3" xfId="10453"/>
    <cellStyle name="Normal 3 4 2 3 3 2 3 3 2" xfId="24836"/>
    <cellStyle name="Normal 3 4 2 3 3 2 3 3 2 2" xfId="53571"/>
    <cellStyle name="Normal 3 4 2 3 3 2 3 3 3" xfId="39247"/>
    <cellStyle name="Normal 3 4 2 3 3 2 3 4" xfId="17673"/>
    <cellStyle name="Normal 3 4 2 3 3 2 3 4 2" xfId="46409"/>
    <cellStyle name="Normal 3 4 2 3 3 2 3 5" xfId="32085"/>
    <cellStyle name="Normal 3 4 2 3 3 2 4" xfId="4985"/>
    <cellStyle name="Normal 3 4 2 3 3 2 4 2" xfId="12250"/>
    <cellStyle name="Normal 3 4 2 3 3 2 4 2 2" xfId="26628"/>
    <cellStyle name="Normal 3 4 2 3 3 2 4 2 2 2" xfId="55362"/>
    <cellStyle name="Normal 3 4 2 3 3 2 4 2 3" xfId="41038"/>
    <cellStyle name="Normal 3 4 2 3 3 2 4 3" xfId="19465"/>
    <cellStyle name="Normal 3 4 2 3 3 2 4 3 2" xfId="48200"/>
    <cellStyle name="Normal 3 4 2 3 3 2 4 4" xfId="33876"/>
    <cellStyle name="Normal 3 4 2 3 3 2 5" xfId="8657"/>
    <cellStyle name="Normal 3 4 2 3 3 2 5 2" xfId="23046"/>
    <cellStyle name="Normal 3 4 2 3 3 2 5 2 2" xfId="51781"/>
    <cellStyle name="Normal 3 4 2 3 3 2 5 3" xfId="37457"/>
    <cellStyle name="Normal 3 4 2 3 3 2 6" xfId="15883"/>
    <cellStyle name="Normal 3 4 2 3 3 2 6 2" xfId="44619"/>
    <cellStyle name="Normal 3 4 2 3 3 2 7" xfId="30295"/>
    <cellStyle name="Normal 3 4 2 3 3 3" xfId="1777"/>
    <cellStyle name="Normal 3 4 2 3 3 3 2" xfId="3569"/>
    <cellStyle name="Normal 3 4 2 3 3 3 2 2" xfId="7228"/>
    <cellStyle name="Normal 3 4 2 3 3 3 2 2 2" xfId="14488"/>
    <cellStyle name="Normal 3 4 2 3 3 3 2 2 2 2" xfId="28866"/>
    <cellStyle name="Normal 3 4 2 3 3 3 2 2 2 2 2" xfId="57600"/>
    <cellStyle name="Normal 3 4 2 3 3 3 2 2 2 3" xfId="43276"/>
    <cellStyle name="Normal 3 4 2 3 3 3 2 2 3" xfId="21703"/>
    <cellStyle name="Normal 3 4 2 3 3 3 2 2 3 2" xfId="50438"/>
    <cellStyle name="Normal 3 4 2 3 3 3 2 2 4" xfId="36114"/>
    <cellStyle name="Normal 3 4 2 3 3 3 2 3" xfId="10901"/>
    <cellStyle name="Normal 3 4 2 3 3 3 2 3 2" xfId="25284"/>
    <cellStyle name="Normal 3 4 2 3 3 3 2 3 2 2" xfId="54019"/>
    <cellStyle name="Normal 3 4 2 3 3 3 2 3 3" xfId="39695"/>
    <cellStyle name="Normal 3 4 2 3 3 3 2 4" xfId="18121"/>
    <cellStyle name="Normal 3 4 2 3 3 3 2 4 2" xfId="46857"/>
    <cellStyle name="Normal 3 4 2 3 3 3 2 5" xfId="32533"/>
    <cellStyle name="Normal 3 4 2 3 3 3 3" xfId="5438"/>
    <cellStyle name="Normal 3 4 2 3 3 3 3 2" xfId="12698"/>
    <cellStyle name="Normal 3 4 2 3 3 3 3 2 2" xfId="27076"/>
    <cellStyle name="Normal 3 4 2 3 3 3 3 2 2 2" xfId="55810"/>
    <cellStyle name="Normal 3 4 2 3 3 3 3 2 3" xfId="41486"/>
    <cellStyle name="Normal 3 4 2 3 3 3 3 3" xfId="19913"/>
    <cellStyle name="Normal 3 4 2 3 3 3 3 3 2" xfId="48648"/>
    <cellStyle name="Normal 3 4 2 3 3 3 3 4" xfId="34324"/>
    <cellStyle name="Normal 3 4 2 3 3 3 4" xfId="9111"/>
    <cellStyle name="Normal 3 4 2 3 3 3 4 2" xfId="23494"/>
    <cellStyle name="Normal 3 4 2 3 3 3 4 2 2" xfId="52229"/>
    <cellStyle name="Normal 3 4 2 3 3 3 4 3" xfId="37905"/>
    <cellStyle name="Normal 3 4 2 3 3 3 5" xfId="16331"/>
    <cellStyle name="Normal 3 4 2 3 3 3 5 2" xfId="45067"/>
    <cellStyle name="Normal 3 4 2 3 3 3 6" xfId="30743"/>
    <cellStyle name="Normal 3 4 2 3 3 4" xfId="2673"/>
    <cellStyle name="Normal 3 4 2 3 3 4 2" xfId="6333"/>
    <cellStyle name="Normal 3 4 2 3 3 4 2 2" xfId="13593"/>
    <cellStyle name="Normal 3 4 2 3 3 4 2 2 2" xfId="27971"/>
    <cellStyle name="Normal 3 4 2 3 3 4 2 2 2 2" xfId="56705"/>
    <cellStyle name="Normal 3 4 2 3 3 4 2 2 3" xfId="42381"/>
    <cellStyle name="Normal 3 4 2 3 3 4 2 3" xfId="20808"/>
    <cellStyle name="Normal 3 4 2 3 3 4 2 3 2" xfId="49543"/>
    <cellStyle name="Normal 3 4 2 3 3 4 2 4" xfId="35219"/>
    <cellStyle name="Normal 3 4 2 3 3 4 3" xfId="10006"/>
    <cellStyle name="Normal 3 4 2 3 3 4 3 2" xfId="24389"/>
    <cellStyle name="Normal 3 4 2 3 3 4 3 2 2" xfId="53124"/>
    <cellStyle name="Normal 3 4 2 3 3 4 3 3" xfId="38800"/>
    <cellStyle name="Normal 3 4 2 3 3 4 4" xfId="17226"/>
    <cellStyle name="Normal 3 4 2 3 3 4 4 2" xfId="45962"/>
    <cellStyle name="Normal 3 4 2 3 3 4 5" xfId="31638"/>
    <cellStyle name="Normal 3 4 2 3 3 5" xfId="4537"/>
    <cellStyle name="Normal 3 4 2 3 3 5 2" xfId="11803"/>
    <cellStyle name="Normal 3 4 2 3 3 5 2 2" xfId="26181"/>
    <cellStyle name="Normal 3 4 2 3 3 5 2 2 2" xfId="54915"/>
    <cellStyle name="Normal 3 4 2 3 3 5 2 3" xfId="40591"/>
    <cellStyle name="Normal 3 4 2 3 3 5 3" xfId="19018"/>
    <cellStyle name="Normal 3 4 2 3 3 5 3 2" xfId="47753"/>
    <cellStyle name="Normal 3 4 2 3 3 5 4" xfId="33429"/>
    <cellStyle name="Normal 3 4 2 3 3 6" xfId="8210"/>
    <cellStyle name="Normal 3 4 2 3 3 6 2" xfId="22599"/>
    <cellStyle name="Normal 3 4 2 3 3 6 2 2" xfId="51334"/>
    <cellStyle name="Normal 3 4 2 3 3 6 3" xfId="37010"/>
    <cellStyle name="Normal 3 4 2 3 3 7" xfId="15436"/>
    <cellStyle name="Normal 3 4 2 3 3 7 2" xfId="44172"/>
    <cellStyle name="Normal 3 4 2 3 3 8" xfId="29848"/>
    <cellStyle name="Normal 3 4 2 3 4" xfId="1017"/>
    <cellStyle name="Normal 3 4 2 3 4 2" xfId="2000"/>
    <cellStyle name="Normal 3 4 2 3 4 2 2" xfId="3792"/>
    <cellStyle name="Normal 3 4 2 3 4 2 2 2" xfId="7451"/>
    <cellStyle name="Normal 3 4 2 3 4 2 2 2 2" xfId="14711"/>
    <cellStyle name="Normal 3 4 2 3 4 2 2 2 2 2" xfId="29089"/>
    <cellStyle name="Normal 3 4 2 3 4 2 2 2 2 2 2" xfId="57823"/>
    <cellStyle name="Normal 3 4 2 3 4 2 2 2 2 3" xfId="43499"/>
    <cellStyle name="Normal 3 4 2 3 4 2 2 2 3" xfId="21926"/>
    <cellStyle name="Normal 3 4 2 3 4 2 2 2 3 2" xfId="50661"/>
    <cellStyle name="Normal 3 4 2 3 4 2 2 2 4" xfId="36337"/>
    <cellStyle name="Normal 3 4 2 3 4 2 2 3" xfId="11124"/>
    <cellStyle name="Normal 3 4 2 3 4 2 2 3 2" xfId="25507"/>
    <cellStyle name="Normal 3 4 2 3 4 2 2 3 2 2" xfId="54242"/>
    <cellStyle name="Normal 3 4 2 3 4 2 2 3 3" xfId="39918"/>
    <cellStyle name="Normal 3 4 2 3 4 2 2 4" xfId="18344"/>
    <cellStyle name="Normal 3 4 2 3 4 2 2 4 2" xfId="47080"/>
    <cellStyle name="Normal 3 4 2 3 4 2 2 5" xfId="32756"/>
    <cellStyle name="Normal 3 4 2 3 4 2 3" xfId="5661"/>
    <cellStyle name="Normal 3 4 2 3 4 2 3 2" xfId="12921"/>
    <cellStyle name="Normal 3 4 2 3 4 2 3 2 2" xfId="27299"/>
    <cellStyle name="Normal 3 4 2 3 4 2 3 2 2 2" xfId="56033"/>
    <cellStyle name="Normal 3 4 2 3 4 2 3 2 3" xfId="41709"/>
    <cellStyle name="Normal 3 4 2 3 4 2 3 3" xfId="20136"/>
    <cellStyle name="Normal 3 4 2 3 4 2 3 3 2" xfId="48871"/>
    <cellStyle name="Normal 3 4 2 3 4 2 3 4" xfId="34547"/>
    <cellStyle name="Normal 3 4 2 3 4 2 4" xfId="9334"/>
    <cellStyle name="Normal 3 4 2 3 4 2 4 2" xfId="23717"/>
    <cellStyle name="Normal 3 4 2 3 4 2 4 2 2" xfId="52452"/>
    <cellStyle name="Normal 3 4 2 3 4 2 4 3" xfId="38128"/>
    <cellStyle name="Normal 3 4 2 3 4 2 5" xfId="16554"/>
    <cellStyle name="Normal 3 4 2 3 4 2 5 2" xfId="45290"/>
    <cellStyle name="Normal 3 4 2 3 4 2 6" xfId="30966"/>
    <cellStyle name="Normal 3 4 2 3 4 3" xfId="2896"/>
    <cellStyle name="Normal 3 4 2 3 4 3 2" xfId="6556"/>
    <cellStyle name="Normal 3 4 2 3 4 3 2 2" xfId="13816"/>
    <cellStyle name="Normal 3 4 2 3 4 3 2 2 2" xfId="28194"/>
    <cellStyle name="Normal 3 4 2 3 4 3 2 2 2 2" xfId="56928"/>
    <cellStyle name="Normal 3 4 2 3 4 3 2 2 3" xfId="42604"/>
    <cellStyle name="Normal 3 4 2 3 4 3 2 3" xfId="21031"/>
    <cellStyle name="Normal 3 4 2 3 4 3 2 3 2" xfId="49766"/>
    <cellStyle name="Normal 3 4 2 3 4 3 2 4" xfId="35442"/>
    <cellStyle name="Normal 3 4 2 3 4 3 3" xfId="10229"/>
    <cellStyle name="Normal 3 4 2 3 4 3 3 2" xfId="24612"/>
    <cellStyle name="Normal 3 4 2 3 4 3 3 2 2" xfId="53347"/>
    <cellStyle name="Normal 3 4 2 3 4 3 3 3" xfId="39023"/>
    <cellStyle name="Normal 3 4 2 3 4 3 4" xfId="17449"/>
    <cellStyle name="Normal 3 4 2 3 4 3 4 2" xfId="46185"/>
    <cellStyle name="Normal 3 4 2 3 4 3 5" xfId="31861"/>
    <cellStyle name="Normal 3 4 2 3 4 4" xfId="4761"/>
    <cellStyle name="Normal 3 4 2 3 4 4 2" xfId="12026"/>
    <cellStyle name="Normal 3 4 2 3 4 4 2 2" xfId="26404"/>
    <cellStyle name="Normal 3 4 2 3 4 4 2 2 2" xfId="55138"/>
    <cellStyle name="Normal 3 4 2 3 4 4 2 3" xfId="40814"/>
    <cellStyle name="Normal 3 4 2 3 4 4 3" xfId="19241"/>
    <cellStyle name="Normal 3 4 2 3 4 4 3 2" xfId="47976"/>
    <cellStyle name="Normal 3 4 2 3 4 4 4" xfId="33652"/>
    <cellStyle name="Normal 3 4 2 3 4 5" xfId="8433"/>
    <cellStyle name="Normal 3 4 2 3 4 5 2" xfId="22822"/>
    <cellStyle name="Normal 3 4 2 3 4 5 2 2" xfId="51557"/>
    <cellStyle name="Normal 3 4 2 3 4 5 3" xfId="37233"/>
    <cellStyle name="Normal 3 4 2 3 4 6" xfId="15659"/>
    <cellStyle name="Normal 3 4 2 3 4 6 2" xfId="44395"/>
    <cellStyle name="Normal 3 4 2 3 4 7" xfId="30071"/>
    <cellStyle name="Normal 3 4 2 3 5" xfId="1541"/>
    <cellStyle name="Normal 3 4 2 3 5 2" xfId="3345"/>
    <cellStyle name="Normal 3 4 2 3 5 2 2" xfId="7004"/>
    <cellStyle name="Normal 3 4 2 3 5 2 2 2" xfId="14264"/>
    <cellStyle name="Normal 3 4 2 3 5 2 2 2 2" xfId="28642"/>
    <cellStyle name="Normal 3 4 2 3 5 2 2 2 2 2" xfId="57376"/>
    <cellStyle name="Normal 3 4 2 3 5 2 2 2 3" xfId="43052"/>
    <cellStyle name="Normal 3 4 2 3 5 2 2 3" xfId="21479"/>
    <cellStyle name="Normal 3 4 2 3 5 2 2 3 2" xfId="50214"/>
    <cellStyle name="Normal 3 4 2 3 5 2 2 4" xfId="35890"/>
    <cellStyle name="Normal 3 4 2 3 5 2 3" xfId="10677"/>
    <cellStyle name="Normal 3 4 2 3 5 2 3 2" xfId="25060"/>
    <cellStyle name="Normal 3 4 2 3 5 2 3 2 2" xfId="53795"/>
    <cellStyle name="Normal 3 4 2 3 5 2 3 3" xfId="39471"/>
    <cellStyle name="Normal 3 4 2 3 5 2 4" xfId="17897"/>
    <cellStyle name="Normal 3 4 2 3 5 2 4 2" xfId="46633"/>
    <cellStyle name="Normal 3 4 2 3 5 2 5" xfId="32309"/>
    <cellStyle name="Normal 3 4 2 3 5 3" xfId="5214"/>
    <cellStyle name="Normal 3 4 2 3 5 3 2" xfId="12474"/>
    <cellStyle name="Normal 3 4 2 3 5 3 2 2" xfId="26852"/>
    <cellStyle name="Normal 3 4 2 3 5 3 2 2 2" xfId="55586"/>
    <cellStyle name="Normal 3 4 2 3 5 3 2 3" xfId="41262"/>
    <cellStyle name="Normal 3 4 2 3 5 3 3" xfId="19689"/>
    <cellStyle name="Normal 3 4 2 3 5 3 3 2" xfId="48424"/>
    <cellStyle name="Normal 3 4 2 3 5 3 4" xfId="34100"/>
    <cellStyle name="Normal 3 4 2 3 5 4" xfId="8887"/>
    <cellStyle name="Normal 3 4 2 3 5 4 2" xfId="23270"/>
    <cellStyle name="Normal 3 4 2 3 5 4 2 2" xfId="52005"/>
    <cellStyle name="Normal 3 4 2 3 5 4 3" xfId="37681"/>
    <cellStyle name="Normal 3 4 2 3 5 5" xfId="16107"/>
    <cellStyle name="Normal 3 4 2 3 5 5 2" xfId="44843"/>
    <cellStyle name="Normal 3 4 2 3 5 6" xfId="30519"/>
    <cellStyle name="Normal 3 4 2 3 6" xfId="2449"/>
    <cellStyle name="Normal 3 4 2 3 6 2" xfId="6109"/>
    <cellStyle name="Normal 3 4 2 3 6 2 2" xfId="13369"/>
    <cellStyle name="Normal 3 4 2 3 6 2 2 2" xfId="27747"/>
    <cellStyle name="Normal 3 4 2 3 6 2 2 2 2" xfId="56481"/>
    <cellStyle name="Normal 3 4 2 3 6 2 2 3" xfId="42157"/>
    <cellStyle name="Normal 3 4 2 3 6 2 3" xfId="20584"/>
    <cellStyle name="Normal 3 4 2 3 6 2 3 2" xfId="49319"/>
    <cellStyle name="Normal 3 4 2 3 6 2 4" xfId="34995"/>
    <cellStyle name="Normal 3 4 2 3 6 3" xfId="9782"/>
    <cellStyle name="Normal 3 4 2 3 6 3 2" xfId="24165"/>
    <cellStyle name="Normal 3 4 2 3 6 3 2 2" xfId="52900"/>
    <cellStyle name="Normal 3 4 2 3 6 3 3" xfId="38576"/>
    <cellStyle name="Normal 3 4 2 3 6 4" xfId="17002"/>
    <cellStyle name="Normal 3 4 2 3 6 4 2" xfId="45738"/>
    <cellStyle name="Normal 3 4 2 3 6 5" xfId="31414"/>
    <cellStyle name="Normal 3 4 2 3 7" xfId="4308"/>
    <cellStyle name="Normal 3 4 2 3 7 2" xfId="11578"/>
    <cellStyle name="Normal 3 4 2 3 7 2 2" xfId="25957"/>
    <cellStyle name="Normal 3 4 2 3 7 2 2 2" xfId="54691"/>
    <cellStyle name="Normal 3 4 2 3 7 2 3" xfId="40367"/>
    <cellStyle name="Normal 3 4 2 3 7 3" xfId="18794"/>
    <cellStyle name="Normal 3 4 2 3 7 3 2" xfId="47529"/>
    <cellStyle name="Normal 3 4 2 3 7 4" xfId="33205"/>
    <cellStyle name="Normal 3 4 2 3 8" xfId="7977"/>
    <cellStyle name="Normal 3 4 2 3 8 2" xfId="22375"/>
    <cellStyle name="Normal 3 4 2 3 8 2 2" xfId="51110"/>
    <cellStyle name="Normal 3 4 2 3 8 3" xfId="36786"/>
    <cellStyle name="Normal 3 4 2 3 9" xfId="15212"/>
    <cellStyle name="Normal 3 4 2 3 9 2" xfId="43948"/>
    <cellStyle name="Normal 3 4 2 4" xfId="567"/>
    <cellStyle name="Normal 3 4 2 4 2" xfId="850"/>
    <cellStyle name="Normal 3 4 2 4 2 2" xfId="1297"/>
    <cellStyle name="Normal 3 4 2 4 2 2 2" xfId="2280"/>
    <cellStyle name="Normal 3 4 2 4 2 2 2 2" xfId="4072"/>
    <cellStyle name="Normal 3 4 2 4 2 2 2 2 2" xfId="7731"/>
    <cellStyle name="Normal 3 4 2 4 2 2 2 2 2 2" xfId="14991"/>
    <cellStyle name="Normal 3 4 2 4 2 2 2 2 2 2 2" xfId="29369"/>
    <cellStyle name="Normal 3 4 2 4 2 2 2 2 2 2 2 2" xfId="58103"/>
    <cellStyle name="Normal 3 4 2 4 2 2 2 2 2 2 3" xfId="43779"/>
    <cellStyle name="Normal 3 4 2 4 2 2 2 2 2 3" xfId="22206"/>
    <cellStyle name="Normal 3 4 2 4 2 2 2 2 2 3 2" xfId="50941"/>
    <cellStyle name="Normal 3 4 2 4 2 2 2 2 2 4" xfId="36617"/>
    <cellStyle name="Normal 3 4 2 4 2 2 2 2 3" xfId="11404"/>
    <cellStyle name="Normal 3 4 2 4 2 2 2 2 3 2" xfId="25787"/>
    <cellStyle name="Normal 3 4 2 4 2 2 2 2 3 2 2" xfId="54522"/>
    <cellStyle name="Normal 3 4 2 4 2 2 2 2 3 3" xfId="40198"/>
    <cellStyle name="Normal 3 4 2 4 2 2 2 2 4" xfId="18624"/>
    <cellStyle name="Normal 3 4 2 4 2 2 2 2 4 2" xfId="47360"/>
    <cellStyle name="Normal 3 4 2 4 2 2 2 2 5" xfId="33036"/>
    <cellStyle name="Normal 3 4 2 4 2 2 2 3" xfId="5941"/>
    <cellStyle name="Normal 3 4 2 4 2 2 2 3 2" xfId="13201"/>
    <cellStyle name="Normal 3 4 2 4 2 2 2 3 2 2" xfId="27579"/>
    <cellStyle name="Normal 3 4 2 4 2 2 2 3 2 2 2" xfId="56313"/>
    <cellStyle name="Normal 3 4 2 4 2 2 2 3 2 3" xfId="41989"/>
    <cellStyle name="Normal 3 4 2 4 2 2 2 3 3" xfId="20416"/>
    <cellStyle name="Normal 3 4 2 4 2 2 2 3 3 2" xfId="49151"/>
    <cellStyle name="Normal 3 4 2 4 2 2 2 3 4" xfId="34827"/>
    <cellStyle name="Normal 3 4 2 4 2 2 2 4" xfId="9614"/>
    <cellStyle name="Normal 3 4 2 4 2 2 2 4 2" xfId="23997"/>
    <cellStyle name="Normal 3 4 2 4 2 2 2 4 2 2" xfId="52732"/>
    <cellStyle name="Normal 3 4 2 4 2 2 2 4 3" xfId="38408"/>
    <cellStyle name="Normal 3 4 2 4 2 2 2 5" xfId="16834"/>
    <cellStyle name="Normal 3 4 2 4 2 2 2 5 2" xfId="45570"/>
    <cellStyle name="Normal 3 4 2 4 2 2 2 6" xfId="31246"/>
    <cellStyle name="Normal 3 4 2 4 2 2 3" xfId="3176"/>
    <cellStyle name="Normal 3 4 2 4 2 2 3 2" xfId="6836"/>
    <cellStyle name="Normal 3 4 2 4 2 2 3 2 2" xfId="14096"/>
    <cellStyle name="Normal 3 4 2 4 2 2 3 2 2 2" xfId="28474"/>
    <cellStyle name="Normal 3 4 2 4 2 2 3 2 2 2 2" xfId="57208"/>
    <cellStyle name="Normal 3 4 2 4 2 2 3 2 2 3" xfId="42884"/>
    <cellStyle name="Normal 3 4 2 4 2 2 3 2 3" xfId="21311"/>
    <cellStyle name="Normal 3 4 2 4 2 2 3 2 3 2" xfId="50046"/>
    <cellStyle name="Normal 3 4 2 4 2 2 3 2 4" xfId="35722"/>
    <cellStyle name="Normal 3 4 2 4 2 2 3 3" xfId="10509"/>
    <cellStyle name="Normal 3 4 2 4 2 2 3 3 2" xfId="24892"/>
    <cellStyle name="Normal 3 4 2 4 2 2 3 3 2 2" xfId="53627"/>
    <cellStyle name="Normal 3 4 2 4 2 2 3 3 3" xfId="39303"/>
    <cellStyle name="Normal 3 4 2 4 2 2 3 4" xfId="17729"/>
    <cellStyle name="Normal 3 4 2 4 2 2 3 4 2" xfId="46465"/>
    <cellStyle name="Normal 3 4 2 4 2 2 3 5" xfId="32141"/>
    <cellStyle name="Normal 3 4 2 4 2 2 4" xfId="5041"/>
    <cellStyle name="Normal 3 4 2 4 2 2 4 2" xfId="12306"/>
    <cellStyle name="Normal 3 4 2 4 2 2 4 2 2" xfId="26684"/>
    <cellStyle name="Normal 3 4 2 4 2 2 4 2 2 2" xfId="55418"/>
    <cellStyle name="Normal 3 4 2 4 2 2 4 2 3" xfId="41094"/>
    <cellStyle name="Normal 3 4 2 4 2 2 4 3" xfId="19521"/>
    <cellStyle name="Normal 3 4 2 4 2 2 4 3 2" xfId="48256"/>
    <cellStyle name="Normal 3 4 2 4 2 2 4 4" xfId="33932"/>
    <cellStyle name="Normal 3 4 2 4 2 2 5" xfId="8713"/>
    <cellStyle name="Normal 3 4 2 4 2 2 5 2" xfId="23102"/>
    <cellStyle name="Normal 3 4 2 4 2 2 5 2 2" xfId="51837"/>
    <cellStyle name="Normal 3 4 2 4 2 2 5 3" xfId="37513"/>
    <cellStyle name="Normal 3 4 2 4 2 2 6" xfId="15939"/>
    <cellStyle name="Normal 3 4 2 4 2 2 6 2" xfId="44675"/>
    <cellStyle name="Normal 3 4 2 4 2 2 7" xfId="30351"/>
    <cellStyle name="Normal 3 4 2 4 2 3" xfId="1833"/>
    <cellStyle name="Normal 3 4 2 4 2 3 2" xfId="3625"/>
    <cellStyle name="Normal 3 4 2 4 2 3 2 2" xfId="7284"/>
    <cellStyle name="Normal 3 4 2 4 2 3 2 2 2" xfId="14544"/>
    <cellStyle name="Normal 3 4 2 4 2 3 2 2 2 2" xfId="28922"/>
    <cellStyle name="Normal 3 4 2 4 2 3 2 2 2 2 2" xfId="57656"/>
    <cellStyle name="Normal 3 4 2 4 2 3 2 2 2 3" xfId="43332"/>
    <cellStyle name="Normal 3 4 2 4 2 3 2 2 3" xfId="21759"/>
    <cellStyle name="Normal 3 4 2 4 2 3 2 2 3 2" xfId="50494"/>
    <cellStyle name="Normal 3 4 2 4 2 3 2 2 4" xfId="36170"/>
    <cellStyle name="Normal 3 4 2 4 2 3 2 3" xfId="10957"/>
    <cellStyle name="Normal 3 4 2 4 2 3 2 3 2" xfId="25340"/>
    <cellStyle name="Normal 3 4 2 4 2 3 2 3 2 2" xfId="54075"/>
    <cellStyle name="Normal 3 4 2 4 2 3 2 3 3" xfId="39751"/>
    <cellStyle name="Normal 3 4 2 4 2 3 2 4" xfId="18177"/>
    <cellStyle name="Normal 3 4 2 4 2 3 2 4 2" xfId="46913"/>
    <cellStyle name="Normal 3 4 2 4 2 3 2 5" xfId="32589"/>
    <cellStyle name="Normal 3 4 2 4 2 3 3" xfId="5494"/>
    <cellStyle name="Normal 3 4 2 4 2 3 3 2" xfId="12754"/>
    <cellStyle name="Normal 3 4 2 4 2 3 3 2 2" xfId="27132"/>
    <cellStyle name="Normal 3 4 2 4 2 3 3 2 2 2" xfId="55866"/>
    <cellStyle name="Normal 3 4 2 4 2 3 3 2 3" xfId="41542"/>
    <cellStyle name="Normal 3 4 2 4 2 3 3 3" xfId="19969"/>
    <cellStyle name="Normal 3 4 2 4 2 3 3 3 2" xfId="48704"/>
    <cellStyle name="Normal 3 4 2 4 2 3 3 4" xfId="34380"/>
    <cellStyle name="Normal 3 4 2 4 2 3 4" xfId="9167"/>
    <cellStyle name="Normal 3 4 2 4 2 3 4 2" xfId="23550"/>
    <cellStyle name="Normal 3 4 2 4 2 3 4 2 2" xfId="52285"/>
    <cellStyle name="Normal 3 4 2 4 2 3 4 3" xfId="37961"/>
    <cellStyle name="Normal 3 4 2 4 2 3 5" xfId="16387"/>
    <cellStyle name="Normal 3 4 2 4 2 3 5 2" xfId="45123"/>
    <cellStyle name="Normal 3 4 2 4 2 3 6" xfId="30799"/>
    <cellStyle name="Normal 3 4 2 4 2 4" xfId="2729"/>
    <cellStyle name="Normal 3 4 2 4 2 4 2" xfId="6389"/>
    <cellStyle name="Normal 3 4 2 4 2 4 2 2" xfId="13649"/>
    <cellStyle name="Normal 3 4 2 4 2 4 2 2 2" xfId="28027"/>
    <cellStyle name="Normal 3 4 2 4 2 4 2 2 2 2" xfId="56761"/>
    <cellStyle name="Normal 3 4 2 4 2 4 2 2 3" xfId="42437"/>
    <cellStyle name="Normal 3 4 2 4 2 4 2 3" xfId="20864"/>
    <cellStyle name="Normal 3 4 2 4 2 4 2 3 2" xfId="49599"/>
    <cellStyle name="Normal 3 4 2 4 2 4 2 4" xfId="35275"/>
    <cellStyle name="Normal 3 4 2 4 2 4 3" xfId="10062"/>
    <cellStyle name="Normal 3 4 2 4 2 4 3 2" xfId="24445"/>
    <cellStyle name="Normal 3 4 2 4 2 4 3 2 2" xfId="53180"/>
    <cellStyle name="Normal 3 4 2 4 2 4 3 3" xfId="38856"/>
    <cellStyle name="Normal 3 4 2 4 2 4 4" xfId="17282"/>
    <cellStyle name="Normal 3 4 2 4 2 4 4 2" xfId="46018"/>
    <cellStyle name="Normal 3 4 2 4 2 4 5" xfId="31694"/>
    <cellStyle name="Normal 3 4 2 4 2 5" xfId="4594"/>
    <cellStyle name="Normal 3 4 2 4 2 5 2" xfId="11859"/>
    <cellStyle name="Normal 3 4 2 4 2 5 2 2" xfId="26237"/>
    <cellStyle name="Normal 3 4 2 4 2 5 2 2 2" xfId="54971"/>
    <cellStyle name="Normal 3 4 2 4 2 5 2 3" xfId="40647"/>
    <cellStyle name="Normal 3 4 2 4 2 5 3" xfId="19074"/>
    <cellStyle name="Normal 3 4 2 4 2 5 3 2" xfId="47809"/>
    <cellStyle name="Normal 3 4 2 4 2 5 4" xfId="33485"/>
    <cellStyle name="Normal 3 4 2 4 2 6" xfId="8266"/>
    <cellStyle name="Normal 3 4 2 4 2 6 2" xfId="22655"/>
    <cellStyle name="Normal 3 4 2 4 2 6 2 2" xfId="51390"/>
    <cellStyle name="Normal 3 4 2 4 2 6 3" xfId="37066"/>
    <cellStyle name="Normal 3 4 2 4 2 7" xfId="15492"/>
    <cellStyle name="Normal 3 4 2 4 2 7 2" xfId="44228"/>
    <cellStyle name="Normal 3 4 2 4 2 8" xfId="29904"/>
    <cellStyle name="Normal 3 4 2 4 3" xfId="1073"/>
    <cellStyle name="Normal 3 4 2 4 3 2" xfId="2056"/>
    <cellStyle name="Normal 3 4 2 4 3 2 2" xfId="3848"/>
    <cellStyle name="Normal 3 4 2 4 3 2 2 2" xfId="7507"/>
    <cellStyle name="Normal 3 4 2 4 3 2 2 2 2" xfId="14767"/>
    <cellStyle name="Normal 3 4 2 4 3 2 2 2 2 2" xfId="29145"/>
    <cellStyle name="Normal 3 4 2 4 3 2 2 2 2 2 2" xfId="57879"/>
    <cellStyle name="Normal 3 4 2 4 3 2 2 2 2 3" xfId="43555"/>
    <cellStyle name="Normal 3 4 2 4 3 2 2 2 3" xfId="21982"/>
    <cellStyle name="Normal 3 4 2 4 3 2 2 2 3 2" xfId="50717"/>
    <cellStyle name="Normal 3 4 2 4 3 2 2 2 4" xfId="36393"/>
    <cellStyle name="Normal 3 4 2 4 3 2 2 3" xfId="11180"/>
    <cellStyle name="Normal 3 4 2 4 3 2 2 3 2" xfId="25563"/>
    <cellStyle name="Normal 3 4 2 4 3 2 2 3 2 2" xfId="54298"/>
    <cellStyle name="Normal 3 4 2 4 3 2 2 3 3" xfId="39974"/>
    <cellStyle name="Normal 3 4 2 4 3 2 2 4" xfId="18400"/>
    <cellStyle name="Normal 3 4 2 4 3 2 2 4 2" xfId="47136"/>
    <cellStyle name="Normal 3 4 2 4 3 2 2 5" xfId="32812"/>
    <cellStyle name="Normal 3 4 2 4 3 2 3" xfId="5717"/>
    <cellStyle name="Normal 3 4 2 4 3 2 3 2" xfId="12977"/>
    <cellStyle name="Normal 3 4 2 4 3 2 3 2 2" xfId="27355"/>
    <cellStyle name="Normal 3 4 2 4 3 2 3 2 2 2" xfId="56089"/>
    <cellStyle name="Normal 3 4 2 4 3 2 3 2 3" xfId="41765"/>
    <cellStyle name="Normal 3 4 2 4 3 2 3 3" xfId="20192"/>
    <cellStyle name="Normal 3 4 2 4 3 2 3 3 2" xfId="48927"/>
    <cellStyle name="Normal 3 4 2 4 3 2 3 4" xfId="34603"/>
    <cellStyle name="Normal 3 4 2 4 3 2 4" xfId="9390"/>
    <cellStyle name="Normal 3 4 2 4 3 2 4 2" xfId="23773"/>
    <cellStyle name="Normal 3 4 2 4 3 2 4 2 2" xfId="52508"/>
    <cellStyle name="Normal 3 4 2 4 3 2 4 3" xfId="38184"/>
    <cellStyle name="Normal 3 4 2 4 3 2 5" xfId="16610"/>
    <cellStyle name="Normal 3 4 2 4 3 2 5 2" xfId="45346"/>
    <cellStyle name="Normal 3 4 2 4 3 2 6" xfId="31022"/>
    <cellStyle name="Normal 3 4 2 4 3 3" xfId="2952"/>
    <cellStyle name="Normal 3 4 2 4 3 3 2" xfId="6612"/>
    <cellStyle name="Normal 3 4 2 4 3 3 2 2" xfId="13872"/>
    <cellStyle name="Normal 3 4 2 4 3 3 2 2 2" xfId="28250"/>
    <cellStyle name="Normal 3 4 2 4 3 3 2 2 2 2" xfId="56984"/>
    <cellStyle name="Normal 3 4 2 4 3 3 2 2 3" xfId="42660"/>
    <cellStyle name="Normal 3 4 2 4 3 3 2 3" xfId="21087"/>
    <cellStyle name="Normal 3 4 2 4 3 3 2 3 2" xfId="49822"/>
    <cellStyle name="Normal 3 4 2 4 3 3 2 4" xfId="35498"/>
    <cellStyle name="Normal 3 4 2 4 3 3 3" xfId="10285"/>
    <cellStyle name="Normal 3 4 2 4 3 3 3 2" xfId="24668"/>
    <cellStyle name="Normal 3 4 2 4 3 3 3 2 2" xfId="53403"/>
    <cellStyle name="Normal 3 4 2 4 3 3 3 3" xfId="39079"/>
    <cellStyle name="Normal 3 4 2 4 3 3 4" xfId="17505"/>
    <cellStyle name="Normal 3 4 2 4 3 3 4 2" xfId="46241"/>
    <cellStyle name="Normal 3 4 2 4 3 3 5" xfId="31917"/>
    <cellStyle name="Normal 3 4 2 4 3 4" xfId="4817"/>
    <cellStyle name="Normal 3 4 2 4 3 4 2" xfId="12082"/>
    <cellStyle name="Normal 3 4 2 4 3 4 2 2" xfId="26460"/>
    <cellStyle name="Normal 3 4 2 4 3 4 2 2 2" xfId="55194"/>
    <cellStyle name="Normal 3 4 2 4 3 4 2 3" xfId="40870"/>
    <cellStyle name="Normal 3 4 2 4 3 4 3" xfId="19297"/>
    <cellStyle name="Normal 3 4 2 4 3 4 3 2" xfId="48032"/>
    <cellStyle name="Normal 3 4 2 4 3 4 4" xfId="33708"/>
    <cellStyle name="Normal 3 4 2 4 3 5" xfId="8489"/>
    <cellStyle name="Normal 3 4 2 4 3 5 2" xfId="22878"/>
    <cellStyle name="Normal 3 4 2 4 3 5 2 2" xfId="51613"/>
    <cellStyle name="Normal 3 4 2 4 3 5 3" xfId="37289"/>
    <cellStyle name="Normal 3 4 2 4 3 6" xfId="15715"/>
    <cellStyle name="Normal 3 4 2 4 3 6 2" xfId="44451"/>
    <cellStyle name="Normal 3 4 2 4 3 7" xfId="30127"/>
    <cellStyle name="Normal 3 4 2 4 4" xfId="1604"/>
    <cellStyle name="Normal 3 4 2 4 4 2" xfId="3401"/>
    <cellStyle name="Normal 3 4 2 4 4 2 2" xfId="7060"/>
    <cellStyle name="Normal 3 4 2 4 4 2 2 2" xfId="14320"/>
    <cellStyle name="Normal 3 4 2 4 4 2 2 2 2" xfId="28698"/>
    <cellStyle name="Normal 3 4 2 4 4 2 2 2 2 2" xfId="57432"/>
    <cellStyle name="Normal 3 4 2 4 4 2 2 2 3" xfId="43108"/>
    <cellStyle name="Normal 3 4 2 4 4 2 2 3" xfId="21535"/>
    <cellStyle name="Normal 3 4 2 4 4 2 2 3 2" xfId="50270"/>
    <cellStyle name="Normal 3 4 2 4 4 2 2 4" xfId="35946"/>
    <cellStyle name="Normal 3 4 2 4 4 2 3" xfId="10733"/>
    <cellStyle name="Normal 3 4 2 4 4 2 3 2" xfId="25116"/>
    <cellStyle name="Normal 3 4 2 4 4 2 3 2 2" xfId="53851"/>
    <cellStyle name="Normal 3 4 2 4 4 2 3 3" xfId="39527"/>
    <cellStyle name="Normal 3 4 2 4 4 2 4" xfId="17953"/>
    <cellStyle name="Normal 3 4 2 4 4 2 4 2" xfId="46689"/>
    <cellStyle name="Normal 3 4 2 4 4 2 5" xfId="32365"/>
    <cellStyle name="Normal 3 4 2 4 4 3" xfId="5270"/>
    <cellStyle name="Normal 3 4 2 4 4 3 2" xfId="12530"/>
    <cellStyle name="Normal 3 4 2 4 4 3 2 2" xfId="26908"/>
    <cellStyle name="Normal 3 4 2 4 4 3 2 2 2" xfId="55642"/>
    <cellStyle name="Normal 3 4 2 4 4 3 2 3" xfId="41318"/>
    <cellStyle name="Normal 3 4 2 4 4 3 3" xfId="19745"/>
    <cellStyle name="Normal 3 4 2 4 4 3 3 2" xfId="48480"/>
    <cellStyle name="Normal 3 4 2 4 4 3 4" xfId="34156"/>
    <cellStyle name="Normal 3 4 2 4 4 4" xfId="8943"/>
    <cellStyle name="Normal 3 4 2 4 4 4 2" xfId="23326"/>
    <cellStyle name="Normal 3 4 2 4 4 4 2 2" xfId="52061"/>
    <cellStyle name="Normal 3 4 2 4 4 4 3" xfId="37737"/>
    <cellStyle name="Normal 3 4 2 4 4 5" xfId="16163"/>
    <cellStyle name="Normal 3 4 2 4 4 5 2" xfId="44899"/>
    <cellStyle name="Normal 3 4 2 4 4 6" xfId="30575"/>
    <cellStyle name="Normal 3 4 2 4 5" xfId="2505"/>
    <cellStyle name="Normal 3 4 2 4 5 2" xfId="6165"/>
    <cellStyle name="Normal 3 4 2 4 5 2 2" xfId="13425"/>
    <cellStyle name="Normal 3 4 2 4 5 2 2 2" xfId="27803"/>
    <cellStyle name="Normal 3 4 2 4 5 2 2 2 2" xfId="56537"/>
    <cellStyle name="Normal 3 4 2 4 5 2 2 3" xfId="42213"/>
    <cellStyle name="Normal 3 4 2 4 5 2 3" xfId="20640"/>
    <cellStyle name="Normal 3 4 2 4 5 2 3 2" xfId="49375"/>
    <cellStyle name="Normal 3 4 2 4 5 2 4" xfId="35051"/>
    <cellStyle name="Normal 3 4 2 4 5 3" xfId="9838"/>
    <cellStyle name="Normal 3 4 2 4 5 3 2" xfId="24221"/>
    <cellStyle name="Normal 3 4 2 4 5 3 2 2" xfId="52956"/>
    <cellStyle name="Normal 3 4 2 4 5 3 3" xfId="38632"/>
    <cellStyle name="Normal 3 4 2 4 5 4" xfId="17058"/>
    <cellStyle name="Normal 3 4 2 4 5 4 2" xfId="45794"/>
    <cellStyle name="Normal 3 4 2 4 5 5" xfId="31470"/>
    <cellStyle name="Normal 3 4 2 4 6" xfId="4368"/>
    <cellStyle name="Normal 3 4 2 4 6 2" xfId="11635"/>
    <cellStyle name="Normal 3 4 2 4 6 2 2" xfId="26013"/>
    <cellStyle name="Normal 3 4 2 4 6 2 2 2" xfId="54747"/>
    <cellStyle name="Normal 3 4 2 4 6 2 3" xfId="40423"/>
    <cellStyle name="Normal 3 4 2 4 6 3" xfId="18850"/>
    <cellStyle name="Normal 3 4 2 4 6 3 2" xfId="47585"/>
    <cellStyle name="Normal 3 4 2 4 6 4" xfId="33261"/>
    <cellStyle name="Normal 3 4 2 4 7" xfId="8038"/>
    <cellStyle name="Normal 3 4 2 4 7 2" xfId="22431"/>
    <cellStyle name="Normal 3 4 2 4 7 2 2" xfId="51166"/>
    <cellStyle name="Normal 3 4 2 4 7 3" xfId="36842"/>
    <cellStyle name="Normal 3 4 2 4 8" xfId="15268"/>
    <cellStyle name="Normal 3 4 2 4 8 2" xfId="44004"/>
    <cellStyle name="Normal 3 4 2 4 9" xfId="29680"/>
    <cellStyle name="Normal 3 4 2 5" xfId="734"/>
    <cellStyle name="Normal 3 4 2 5 2" xfId="1185"/>
    <cellStyle name="Normal 3 4 2 5 2 2" xfId="2168"/>
    <cellStyle name="Normal 3 4 2 5 2 2 2" xfId="3960"/>
    <cellStyle name="Normal 3 4 2 5 2 2 2 2" xfId="7619"/>
    <cellStyle name="Normal 3 4 2 5 2 2 2 2 2" xfId="14879"/>
    <cellStyle name="Normal 3 4 2 5 2 2 2 2 2 2" xfId="29257"/>
    <cellStyle name="Normal 3 4 2 5 2 2 2 2 2 2 2" xfId="57991"/>
    <cellStyle name="Normal 3 4 2 5 2 2 2 2 2 3" xfId="43667"/>
    <cellStyle name="Normal 3 4 2 5 2 2 2 2 3" xfId="22094"/>
    <cellStyle name="Normal 3 4 2 5 2 2 2 2 3 2" xfId="50829"/>
    <cellStyle name="Normal 3 4 2 5 2 2 2 2 4" xfId="36505"/>
    <cellStyle name="Normal 3 4 2 5 2 2 2 3" xfId="11292"/>
    <cellStyle name="Normal 3 4 2 5 2 2 2 3 2" xfId="25675"/>
    <cellStyle name="Normal 3 4 2 5 2 2 2 3 2 2" xfId="54410"/>
    <cellStyle name="Normal 3 4 2 5 2 2 2 3 3" xfId="40086"/>
    <cellStyle name="Normal 3 4 2 5 2 2 2 4" xfId="18512"/>
    <cellStyle name="Normal 3 4 2 5 2 2 2 4 2" xfId="47248"/>
    <cellStyle name="Normal 3 4 2 5 2 2 2 5" xfId="32924"/>
    <cellStyle name="Normal 3 4 2 5 2 2 3" xfId="5829"/>
    <cellStyle name="Normal 3 4 2 5 2 2 3 2" xfId="13089"/>
    <cellStyle name="Normal 3 4 2 5 2 2 3 2 2" xfId="27467"/>
    <cellStyle name="Normal 3 4 2 5 2 2 3 2 2 2" xfId="56201"/>
    <cellStyle name="Normal 3 4 2 5 2 2 3 2 3" xfId="41877"/>
    <cellStyle name="Normal 3 4 2 5 2 2 3 3" xfId="20304"/>
    <cellStyle name="Normal 3 4 2 5 2 2 3 3 2" xfId="49039"/>
    <cellStyle name="Normal 3 4 2 5 2 2 3 4" xfId="34715"/>
    <cellStyle name="Normal 3 4 2 5 2 2 4" xfId="9502"/>
    <cellStyle name="Normal 3 4 2 5 2 2 4 2" xfId="23885"/>
    <cellStyle name="Normal 3 4 2 5 2 2 4 2 2" xfId="52620"/>
    <cellStyle name="Normal 3 4 2 5 2 2 4 3" xfId="38296"/>
    <cellStyle name="Normal 3 4 2 5 2 2 5" xfId="16722"/>
    <cellStyle name="Normal 3 4 2 5 2 2 5 2" xfId="45458"/>
    <cellStyle name="Normal 3 4 2 5 2 2 6" xfId="31134"/>
    <cellStyle name="Normal 3 4 2 5 2 3" xfId="3064"/>
    <cellStyle name="Normal 3 4 2 5 2 3 2" xfId="6724"/>
    <cellStyle name="Normal 3 4 2 5 2 3 2 2" xfId="13984"/>
    <cellStyle name="Normal 3 4 2 5 2 3 2 2 2" xfId="28362"/>
    <cellStyle name="Normal 3 4 2 5 2 3 2 2 2 2" xfId="57096"/>
    <cellStyle name="Normal 3 4 2 5 2 3 2 2 3" xfId="42772"/>
    <cellStyle name="Normal 3 4 2 5 2 3 2 3" xfId="21199"/>
    <cellStyle name="Normal 3 4 2 5 2 3 2 3 2" xfId="49934"/>
    <cellStyle name="Normal 3 4 2 5 2 3 2 4" xfId="35610"/>
    <cellStyle name="Normal 3 4 2 5 2 3 3" xfId="10397"/>
    <cellStyle name="Normal 3 4 2 5 2 3 3 2" xfId="24780"/>
    <cellStyle name="Normal 3 4 2 5 2 3 3 2 2" xfId="53515"/>
    <cellStyle name="Normal 3 4 2 5 2 3 3 3" xfId="39191"/>
    <cellStyle name="Normal 3 4 2 5 2 3 4" xfId="17617"/>
    <cellStyle name="Normal 3 4 2 5 2 3 4 2" xfId="46353"/>
    <cellStyle name="Normal 3 4 2 5 2 3 5" xfId="32029"/>
    <cellStyle name="Normal 3 4 2 5 2 4" xfId="4929"/>
    <cellStyle name="Normal 3 4 2 5 2 4 2" xfId="12194"/>
    <cellStyle name="Normal 3 4 2 5 2 4 2 2" xfId="26572"/>
    <cellStyle name="Normal 3 4 2 5 2 4 2 2 2" xfId="55306"/>
    <cellStyle name="Normal 3 4 2 5 2 4 2 3" xfId="40982"/>
    <cellStyle name="Normal 3 4 2 5 2 4 3" xfId="19409"/>
    <cellStyle name="Normal 3 4 2 5 2 4 3 2" xfId="48144"/>
    <cellStyle name="Normal 3 4 2 5 2 4 4" xfId="33820"/>
    <cellStyle name="Normal 3 4 2 5 2 5" xfId="8601"/>
    <cellStyle name="Normal 3 4 2 5 2 5 2" xfId="22990"/>
    <cellStyle name="Normal 3 4 2 5 2 5 2 2" xfId="51725"/>
    <cellStyle name="Normal 3 4 2 5 2 5 3" xfId="37401"/>
    <cellStyle name="Normal 3 4 2 5 2 6" xfId="15827"/>
    <cellStyle name="Normal 3 4 2 5 2 6 2" xfId="44563"/>
    <cellStyle name="Normal 3 4 2 5 2 7" xfId="30239"/>
    <cellStyle name="Normal 3 4 2 5 3" xfId="1721"/>
    <cellStyle name="Normal 3 4 2 5 3 2" xfId="3513"/>
    <cellStyle name="Normal 3 4 2 5 3 2 2" xfId="7172"/>
    <cellStyle name="Normal 3 4 2 5 3 2 2 2" xfId="14432"/>
    <cellStyle name="Normal 3 4 2 5 3 2 2 2 2" xfId="28810"/>
    <cellStyle name="Normal 3 4 2 5 3 2 2 2 2 2" xfId="57544"/>
    <cellStyle name="Normal 3 4 2 5 3 2 2 2 3" xfId="43220"/>
    <cellStyle name="Normal 3 4 2 5 3 2 2 3" xfId="21647"/>
    <cellStyle name="Normal 3 4 2 5 3 2 2 3 2" xfId="50382"/>
    <cellStyle name="Normal 3 4 2 5 3 2 2 4" xfId="36058"/>
    <cellStyle name="Normal 3 4 2 5 3 2 3" xfId="10845"/>
    <cellStyle name="Normal 3 4 2 5 3 2 3 2" xfId="25228"/>
    <cellStyle name="Normal 3 4 2 5 3 2 3 2 2" xfId="53963"/>
    <cellStyle name="Normal 3 4 2 5 3 2 3 3" xfId="39639"/>
    <cellStyle name="Normal 3 4 2 5 3 2 4" xfId="18065"/>
    <cellStyle name="Normal 3 4 2 5 3 2 4 2" xfId="46801"/>
    <cellStyle name="Normal 3 4 2 5 3 2 5" xfId="32477"/>
    <cellStyle name="Normal 3 4 2 5 3 3" xfId="5382"/>
    <cellStyle name="Normal 3 4 2 5 3 3 2" xfId="12642"/>
    <cellStyle name="Normal 3 4 2 5 3 3 2 2" xfId="27020"/>
    <cellStyle name="Normal 3 4 2 5 3 3 2 2 2" xfId="55754"/>
    <cellStyle name="Normal 3 4 2 5 3 3 2 3" xfId="41430"/>
    <cellStyle name="Normal 3 4 2 5 3 3 3" xfId="19857"/>
    <cellStyle name="Normal 3 4 2 5 3 3 3 2" xfId="48592"/>
    <cellStyle name="Normal 3 4 2 5 3 3 4" xfId="34268"/>
    <cellStyle name="Normal 3 4 2 5 3 4" xfId="9055"/>
    <cellStyle name="Normal 3 4 2 5 3 4 2" xfId="23438"/>
    <cellStyle name="Normal 3 4 2 5 3 4 2 2" xfId="52173"/>
    <cellStyle name="Normal 3 4 2 5 3 4 3" xfId="37849"/>
    <cellStyle name="Normal 3 4 2 5 3 5" xfId="16275"/>
    <cellStyle name="Normal 3 4 2 5 3 5 2" xfId="45011"/>
    <cellStyle name="Normal 3 4 2 5 3 6" xfId="30687"/>
    <cellStyle name="Normal 3 4 2 5 4" xfId="2617"/>
    <cellStyle name="Normal 3 4 2 5 4 2" xfId="6277"/>
    <cellStyle name="Normal 3 4 2 5 4 2 2" xfId="13537"/>
    <cellStyle name="Normal 3 4 2 5 4 2 2 2" xfId="27915"/>
    <cellStyle name="Normal 3 4 2 5 4 2 2 2 2" xfId="56649"/>
    <cellStyle name="Normal 3 4 2 5 4 2 2 3" xfId="42325"/>
    <cellStyle name="Normal 3 4 2 5 4 2 3" xfId="20752"/>
    <cellStyle name="Normal 3 4 2 5 4 2 3 2" xfId="49487"/>
    <cellStyle name="Normal 3 4 2 5 4 2 4" xfId="35163"/>
    <cellStyle name="Normal 3 4 2 5 4 3" xfId="9950"/>
    <cellStyle name="Normal 3 4 2 5 4 3 2" xfId="24333"/>
    <cellStyle name="Normal 3 4 2 5 4 3 2 2" xfId="53068"/>
    <cellStyle name="Normal 3 4 2 5 4 3 3" xfId="38744"/>
    <cellStyle name="Normal 3 4 2 5 4 4" xfId="17170"/>
    <cellStyle name="Normal 3 4 2 5 4 4 2" xfId="45906"/>
    <cellStyle name="Normal 3 4 2 5 4 5" xfId="31582"/>
    <cellStyle name="Normal 3 4 2 5 5" xfId="4481"/>
    <cellStyle name="Normal 3 4 2 5 5 2" xfId="11747"/>
    <cellStyle name="Normal 3 4 2 5 5 2 2" xfId="26125"/>
    <cellStyle name="Normal 3 4 2 5 5 2 2 2" xfId="54859"/>
    <cellStyle name="Normal 3 4 2 5 5 2 3" xfId="40535"/>
    <cellStyle name="Normal 3 4 2 5 5 3" xfId="18962"/>
    <cellStyle name="Normal 3 4 2 5 5 3 2" xfId="47697"/>
    <cellStyle name="Normal 3 4 2 5 5 4" xfId="33373"/>
    <cellStyle name="Normal 3 4 2 5 6" xfId="8154"/>
    <cellStyle name="Normal 3 4 2 5 6 2" xfId="22543"/>
    <cellStyle name="Normal 3 4 2 5 6 2 2" xfId="51278"/>
    <cellStyle name="Normal 3 4 2 5 6 3" xfId="36954"/>
    <cellStyle name="Normal 3 4 2 5 7" xfId="15380"/>
    <cellStyle name="Normal 3 4 2 5 7 2" xfId="44116"/>
    <cellStyle name="Normal 3 4 2 5 8" xfId="29792"/>
    <cellStyle name="Normal 3 4 2 6" xfId="961"/>
    <cellStyle name="Normal 3 4 2 6 2" xfId="1944"/>
    <cellStyle name="Normal 3 4 2 6 2 2" xfId="3736"/>
    <cellStyle name="Normal 3 4 2 6 2 2 2" xfId="7395"/>
    <cellStyle name="Normal 3 4 2 6 2 2 2 2" xfId="14655"/>
    <cellStyle name="Normal 3 4 2 6 2 2 2 2 2" xfId="29033"/>
    <cellStyle name="Normal 3 4 2 6 2 2 2 2 2 2" xfId="57767"/>
    <cellStyle name="Normal 3 4 2 6 2 2 2 2 3" xfId="43443"/>
    <cellStyle name="Normal 3 4 2 6 2 2 2 3" xfId="21870"/>
    <cellStyle name="Normal 3 4 2 6 2 2 2 3 2" xfId="50605"/>
    <cellStyle name="Normal 3 4 2 6 2 2 2 4" xfId="36281"/>
    <cellStyle name="Normal 3 4 2 6 2 2 3" xfId="11068"/>
    <cellStyle name="Normal 3 4 2 6 2 2 3 2" xfId="25451"/>
    <cellStyle name="Normal 3 4 2 6 2 2 3 2 2" xfId="54186"/>
    <cellStyle name="Normal 3 4 2 6 2 2 3 3" xfId="39862"/>
    <cellStyle name="Normal 3 4 2 6 2 2 4" xfId="18288"/>
    <cellStyle name="Normal 3 4 2 6 2 2 4 2" xfId="47024"/>
    <cellStyle name="Normal 3 4 2 6 2 2 5" xfId="32700"/>
    <cellStyle name="Normal 3 4 2 6 2 3" xfId="5605"/>
    <cellStyle name="Normal 3 4 2 6 2 3 2" xfId="12865"/>
    <cellStyle name="Normal 3 4 2 6 2 3 2 2" xfId="27243"/>
    <cellStyle name="Normal 3 4 2 6 2 3 2 2 2" xfId="55977"/>
    <cellStyle name="Normal 3 4 2 6 2 3 2 3" xfId="41653"/>
    <cellStyle name="Normal 3 4 2 6 2 3 3" xfId="20080"/>
    <cellStyle name="Normal 3 4 2 6 2 3 3 2" xfId="48815"/>
    <cellStyle name="Normal 3 4 2 6 2 3 4" xfId="34491"/>
    <cellStyle name="Normal 3 4 2 6 2 4" xfId="9278"/>
    <cellStyle name="Normal 3 4 2 6 2 4 2" xfId="23661"/>
    <cellStyle name="Normal 3 4 2 6 2 4 2 2" xfId="52396"/>
    <cellStyle name="Normal 3 4 2 6 2 4 3" xfId="38072"/>
    <cellStyle name="Normal 3 4 2 6 2 5" xfId="16498"/>
    <cellStyle name="Normal 3 4 2 6 2 5 2" xfId="45234"/>
    <cellStyle name="Normal 3 4 2 6 2 6" xfId="30910"/>
    <cellStyle name="Normal 3 4 2 6 3" xfId="2840"/>
    <cellStyle name="Normal 3 4 2 6 3 2" xfId="6500"/>
    <cellStyle name="Normal 3 4 2 6 3 2 2" xfId="13760"/>
    <cellStyle name="Normal 3 4 2 6 3 2 2 2" xfId="28138"/>
    <cellStyle name="Normal 3 4 2 6 3 2 2 2 2" xfId="56872"/>
    <cellStyle name="Normal 3 4 2 6 3 2 2 3" xfId="42548"/>
    <cellStyle name="Normal 3 4 2 6 3 2 3" xfId="20975"/>
    <cellStyle name="Normal 3 4 2 6 3 2 3 2" xfId="49710"/>
    <cellStyle name="Normal 3 4 2 6 3 2 4" xfId="35386"/>
    <cellStyle name="Normal 3 4 2 6 3 3" xfId="10173"/>
    <cellStyle name="Normal 3 4 2 6 3 3 2" xfId="24556"/>
    <cellStyle name="Normal 3 4 2 6 3 3 2 2" xfId="53291"/>
    <cellStyle name="Normal 3 4 2 6 3 3 3" xfId="38967"/>
    <cellStyle name="Normal 3 4 2 6 3 4" xfId="17393"/>
    <cellStyle name="Normal 3 4 2 6 3 4 2" xfId="46129"/>
    <cellStyle name="Normal 3 4 2 6 3 5" xfId="31805"/>
    <cellStyle name="Normal 3 4 2 6 4" xfId="4705"/>
    <cellStyle name="Normal 3 4 2 6 4 2" xfId="11970"/>
    <cellStyle name="Normal 3 4 2 6 4 2 2" xfId="26348"/>
    <cellStyle name="Normal 3 4 2 6 4 2 2 2" xfId="55082"/>
    <cellStyle name="Normal 3 4 2 6 4 2 3" xfId="40758"/>
    <cellStyle name="Normal 3 4 2 6 4 3" xfId="19185"/>
    <cellStyle name="Normal 3 4 2 6 4 3 2" xfId="47920"/>
    <cellStyle name="Normal 3 4 2 6 4 4" xfId="33596"/>
    <cellStyle name="Normal 3 4 2 6 5" xfId="8377"/>
    <cellStyle name="Normal 3 4 2 6 5 2" xfId="22766"/>
    <cellStyle name="Normal 3 4 2 6 5 2 2" xfId="51501"/>
    <cellStyle name="Normal 3 4 2 6 5 3" xfId="37177"/>
    <cellStyle name="Normal 3 4 2 6 6" xfId="15603"/>
    <cellStyle name="Normal 3 4 2 6 6 2" xfId="44339"/>
    <cellStyle name="Normal 3 4 2 6 7" xfId="30015"/>
    <cellStyle name="Normal 3 4 2 7" xfId="1475"/>
    <cellStyle name="Normal 3 4 2 7 2" xfId="3289"/>
    <cellStyle name="Normal 3 4 2 7 2 2" xfId="6948"/>
    <cellStyle name="Normal 3 4 2 7 2 2 2" xfId="14208"/>
    <cellStyle name="Normal 3 4 2 7 2 2 2 2" xfId="28586"/>
    <cellStyle name="Normal 3 4 2 7 2 2 2 2 2" xfId="57320"/>
    <cellStyle name="Normal 3 4 2 7 2 2 2 3" xfId="42996"/>
    <cellStyle name="Normal 3 4 2 7 2 2 3" xfId="21423"/>
    <cellStyle name="Normal 3 4 2 7 2 2 3 2" xfId="50158"/>
    <cellStyle name="Normal 3 4 2 7 2 2 4" xfId="35834"/>
    <cellStyle name="Normal 3 4 2 7 2 3" xfId="10621"/>
    <cellStyle name="Normal 3 4 2 7 2 3 2" xfId="25004"/>
    <cellStyle name="Normal 3 4 2 7 2 3 2 2" xfId="53739"/>
    <cellStyle name="Normal 3 4 2 7 2 3 3" xfId="39415"/>
    <cellStyle name="Normal 3 4 2 7 2 4" xfId="17841"/>
    <cellStyle name="Normal 3 4 2 7 2 4 2" xfId="46577"/>
    <cellStyle name="Normal 3 4 2 7 2 5" xfId="32253"/>
    <cellStyle name="Normal 3 4 2 7 3" xfId="5157"/>
    <cellStyle name="Normal 3 4 2 7 3 2" xfId="12418"/>
    <cellStyle name="Normal 3 4 2 7 3 2 2" xfId="26796"/>
    <cellStyle name="Normal 3 4 2 7 3 2 2 2" xfId="55530"/>
    <cellStyle name="Normal 3 4 2 7 3 2 3" xfId="41206"/>
    <cellStyle name="Normal 3 4 2 7 3 3" xfId="19633"/>
    <cellStyle name="Normal 3 4 2 7 3 3 2" xfId="48368"/>
    <cellStyle name="Normal 3 4 2 7 3 4" xfId="34044"/>
    <cellStyle name="Normal 3 4 2 7 4" xfId="8830"/>
    <cellStyle name="Normal 3 4 2 7 4 2" xfId="23214"/>
    <cellStyle name="Normal 3 4 2 7 4 2 2" xfId="51949"/>
    <cellStyle name="Normal 3 4 2 7 4 3" xfId="37625"/>
    <cellStyle name="Normal 3 4 2 7 5" xfId="16051"/>
    <cellStyle name="Normal 3 4 2 7 5 2" xfId="44787"/>
    <cellStyle name="Normal 3 4 2 7 6" xfId="30463"/>
    <cellStyle name="Normal 3 4 2 8" xfId="2393"/>
    <cellStyle name="Normal 3 4 2 8 2" xfId="6053"/>
    <cellStyle name="Normal 3 4 2 8 2 2" xfId="13313"/>
    <cellStyle name="Normal 3 4 2 8 2 2 2" xfId="27691"/>
    <cellStyle name="Normal 3 4 2 8 2 2 2 2" xfId="56425"/>
    <cellStyle name="Normal 3 4 2 8 2 2 3" xfId="42101"/>
    <cellStyle name="Normal 3 4 2 8 2 3" xfId="20528"/>
    <cellStyle name="Normal 3 4 2 8 2 3 2" xfId="49263"/>
    <cellStyle name="Normal 3 4 2 8 2 4" xfId="34939"/>
    <cellStyle name="Normal 3 4 2 8 3" xfId="9726"/>
    <cellStyle name="Normal 3 4 2 8 3 2" xfId="24109"/>
    <cellStyle name="Normal 3 4 2 8 3 2 2" xfId="52844"/>
    <cellStyle name="Normal 3 4 2 8 3 3" xfId="38520"/>
    <cellStyle name="Normal 3 4 2 8 4" xfId="16946"/>
    <cellStyle name="Normal 3 4 2 8 4 2" xfId="45682"/>
    <cellStyle name="Normal 3 4 2 8 5" xfId="31358"/>
    <cellStyle name="Normal 3 4 2 9" xfId="4247"/>
    <cellStyle name="Normal 3 4 2 9 2" xfId="11522"/>
    <cellStyle name="Normal 3 4 2 9 2 2" xfId="25901"/>
    <cellStyle name="Normal 3 4 2 9 2 2 2" xfId="54635"/>
    <cellStyle name="Normal 3 4 2 9 2 3" xfId="40311"/>
    <cellStyle name="Normal 3 4 2 9 3" xfId="18738"/>
    <cellStyle name="Normal 3 4 2 9 3 2" xfId="47473"/>
    <cellStyle name="Normal 3 4 2 9 4" xfId="33149"/>
    <cellStyle name="Normal 3 4 3" xfId="348"/>
    <cellStyle name="Normal 3 4 3 10" xfId="15170"/>
    <cellStyle name="Normal 3 4 3 10 2" xfId="43906"/>
    <cellStyle name="Normal 3 4 3 11" xfId="29582"/>
    <cellStyle name="Normal 3 4 3 2" xfId="448"/>
    <cellStyle name="Normal 3 4 3 2 10" xfId="29638"/>
    <cellStyle name="Normal 3 4 3 2 2" xfId="648"/>
    <cellStyle name="Normal 3 4 3 2 2 2" xfId="920"/>
    <cellStyle name="Normal 3 4 3 2 2 2 2" xfId="1367"/>
    <cellStyle name="Normal 3 4 3 2 2 2 2 2" xfId="2350"/>
    <cellStyle name="Normal 3 4 3 2 2 2 2 2 2" xfId="4142"/>
    <cellStyle name="Normal 3 4 3 2 2 2 2 2 2 2" xfId="7801"/>
    <cellStyle name="Normal 3 4 3 2 2 2 2 2 2 2 2" xfId="15061"/>
    <cellStyle name="Normal 3 4 3 2 2 2 2 2 2 2 2 2" xfId="29439"/>
    <cellStyle name="Normal 3 4 3 2 2 2 2 2 2 2 2 2 2" xfId="58173"/>
    <cellStyle name="Normal 3 4 3 2 2 2 2 2 2 2 2 3" xfId="43849"/>
    <cellStyle name="Normal 3 4 3 2 2 2 2 2 2 2 3" xfId="22276"/>
    <cellStyle name="Normal 3 4 3 2 2 2 2 2 2 2 3 2" xfId="51011"/>
    <cellStyle name="Normal 3 4 3 2 2 2 2 2 2 2 4" xfId="36687"/>
    <cellStyle name="Normal 3 4 3 2 2 2 2 2 2 3" xfId="11474"/>
    <cellStyle name="Normal 3 4 3 2 2 2 2 2 2 3 2" xfId="25857"/>
    <cellStyle name="Normal 3 4 3 2 2 2 2 2 2 3 2 2" xfId="54592"/>
    <cellStyle name="Normal 3 4 3 2 2 2 2 2 2 3 3" xfId="40268"/>
    <cellStyle name="Normal 3 4 3 2 2 2 2 2 2 4" xfId="18694"/>
    <cellStyle name="Normal 3 4 3 2 2 2 2 2 2 4 2" xfId="47430"/>
    <cellStyle name="Normal 3 4 3 2 2 2 2 2 2 5" xfId="33106"/>
    <cellStyle name="Normal 3 4 3 2 2 2 2 2 3" xfId="6011"/>
    <cellStyle name="Normal 3 4 3 2 2 2 2 2 3 2" xfId="13271"/>
    <cellStyle name="Normal 3 4 3 2 2 2 2 2 3 2 2" xfId="27649"/>
    <cellStyle name="Normal 3 4 3 2 2 2 2 2 3 2 2 2" xfId="56383"/>
    <cellStyle name="Normal 3 4 3 2 2 2 2 2 3 2 3" xfId="42059"/>
    <cellStyle name="Normal 3 4 3 2 2 2 2 2 3 3" xfId="20486"/>
    <cellStyle name="Normal 3 4 3 2 2 2 2 2 3 3 2" xfId="49221"/>
    <cellStyle name="Normal 3 4 3 2 2 2 2 2 3 4" xfId="34897"/>
    <cellStyle name="Normal 3 4 3 2 2 2 2 2 4" xfId="9684"/>
    <cellStyle name="Normal 3 4 3 2 2 2 2 2 4 2" xfId="24067"/>
    <cellStyle name="Normal 3 4 3 2 2 2 2 2 4 2 2" xfId="52802"/>
    <cellStyle name="Normal 3 4 3 2 2 2 2 2 4 3" xfId="38478"/>
    <cellStyle name="Normal 3 4 3 2 2 2 2 2 5" xfId="16904"/>
    <cellStyle name="Normal 3 4 3 2 2 2 2 2 5 2" xfId="45640"/>
    <cellStyle name="Normal 3 4 3 2 2 2 2 2 6" xfId="31316"/>
    <cellStyle name="Normal 3 4 3 2 2 2 2 3" xfId="3246"/>
    <cellStyle name="Normal 3 4 3 2 2 2 2 3 2" xfId="6906"/>
    <cellStyle name="Normal 3 4 3 2 2 2 2 3 2 2" xfId="14166"/>
    <cellStyle name="Normal 3 4 3 2 2 2 2 3 2 2 2" xfId="28544"/>
    <cellStyle name="Normal 3 4 3 2 2 2 2 3 2 2 2 2" xfId="57278"/>
    <cellStyle name="Normal 3 4 3 2 2 2 2 3 2 2 3" xfId="42954"/>
    <cellStyle name="Normal 3 4 3 2 2 2 2 3 2 3" xfId="21381"/>
    <cellStyle name="Normal 3 4 3 2 2 2 2 3 2 3 2" xfId="50116"/>
    <cellStyle name="Normal 3 4 3 2 2 2 2 3 2 4" xfId="35792"/>
    <cellStyle name="Normal 3 4 3 2 2 2 2 3 3" xfId="10579"/>
    <cellStyle name="Normal 3 4 3 2 2 2 2 3 3 2" xfId="24962"/>
    <cellStyle name="Normal 3 4 3 2 2 2 2 3 3 2 2" xfId="53697"/>
    <cellStyle name="Normal 3 4 3 2 2 2 2 3 3 3" xfId="39373"/>
    <cellStyle name="Normal 3 4 3 2 2 2 2 3 4" xfId="17799"/>
    <cellStyle name="Normal 3 4 3 2 2 2 2 3 4 2" xfId="46535"/>
    <cellStyle name="Normal 3 4 3 2 2 2 2 3 5" xfId="32211"/>
    <cellStyle name="Normal 3 4 3 2 2 2 2 4" xfId="5111"/>
    <cellStyle name="Normal 3 4 3 2 2 2 2 4 2" xfId="12376"/>
    <cellStyle name="Normal 3 4 3 2 2 2 2 4 2 2" xfId="26754"/>
    <cellStyle name="Normal 3 4 3 2 2 2 2 4 2 2 2" xfId="55488"/>
    <cellStyle name="Normal 3 4 3 2 2 2 2 4 2 3" xfId="41164"/>
    <cellStyle name="Normal 3 4 3 2 2 2 2 4 3" xfId="19591"/>
    <cellStyle name="Normal 3 4 3 2 2 2 2 4 3 2" xfId="48326"/>
    <cellStyle name="Normal 3 4 3 2 2 2 2 4 4" xfId="34002"/>
    <cellStyle name="Normal 3 4 3 2 2 2 2 5" xfId="8783"/>
    <cellStyle name="Normal 3 4 3 2 2 2 2 5 2" xfId="23172"/>
    <cellStyle name="Normal 3 4 3 2 2 2 2 5 2 2" xfId="51907"/>
    <cellStyle name="Normal 3 4 3 2 2 2 2 5 3" xfId="37583"/>
    <cellStyle name="Normal 3 4 3 2 2 2 2 6" xfId="16009"/>
    <cellStyle name="Normal 3 4 3 2 2 2 2 6 2" xfId="44745"/>
    <cellStyle name="Normal 3 4 3 2 2 2 2 7" xfId="30421"/>
    <cellStyle name="Normal 3 4 3 2 2 2 3" xfId="1903"/>
    <cellStyle name="Normal 3 4 3 2 2 2 3 2" xfId="3695"/>
    <cellStyle name="Normal 3 4 3 2 2 2 3 2 2" xfId="7354"/>
    <cellStyle name="Normal 3 4 3 2 2 2 3 2 2 2" xfId="14614"/>
    <cellStyle name="Normal 3 4 3 2 2 2 3 2 2 2 2" xfId="28992"/>
    <cellStyle name="Normal 3 4 3 2 2 2 3 2 2 2 2 2" xfId="57726"/>
    <cellStyle name="Normal 3 4 3 2 2 2 3 2 2 2 3" xfId="43402"/>
    <cellStyle name="Normal 3 4 3 2 2 2 3 2 2 3" xfId="21829"/>
    <cellStyle name="Normal 3 4 3 2 2 2 3 2 2 3 2" xfId="50564"/>
    <cellStyle name="Normal 3 4 3 2 2 2 3 2 2 4" xfId="36240"/>
    <cellStyle name="Normal 3 4 3 2 2 2 3 2 3" xfId="11027"/>
    <cellStyle name="Normal 3 4 3 2 2 2 3 2 3 2" xfId="25410"/>
    <cellStyle name="Normal 3 4 3 2 2 2 3 2 3 2 2" xfId="54145"/>
    <cellStyle name="Normal 3 4 3 2 2 2 3 2 3 3" xfId="39821"/>
    <cellStyle name="Normal 3 4 3 2 2 2 3 2 4" xfId="18247"/>
    <cellStyle name="Normal 3 4 3 2 2 2 3 2 4 2" xfId="46983"/>
    <cellStyle name="Normal 3 4 3 2 2 2 3 2 5" xfId="32659"/>
    <cellStyle name="Normal 3 4 3 2 2 2 3 3" xfId="5564"/>
    <cellStyle name="Normal 3 4 3 2 2 2 3 3 2" xfId="12824"/>
    <cellStyle name="Normal 3 4 3 2 2 2 3 3 2 2" xfId="27202"/>
    <cellStyle name="Normal 3 4 3 2 2 2 3 3 2 2 2" xfId="55936"/>
    <cellStyle name="Normal 3 4 3 2 2 2 3 3 2 3" xfId="41612"/>
    <cellStyle name="Normal 3 4 3 2 2 2 3 3 3" xfId="20039"/>
    <cellStyle name="Normal 3 4 3 2 2 2 3 3 3 2" xfId="48774"/>
    <cellStyle name="Normal 3 4 3 2 2 2 3 3 4" xfId="34450"/>
    <cellStyle name="Normal 3 4 3 2 2 2 3 4" xfId="9237"/>
    <cellStyle name="Normal 3 4 3 2 2 2 3 4 2" xfId="23620"/>
    <cellStyle name="Normal 3 4 3 2 2 2 3 4 2 2" xfId="52355"/>
    <cellStyle name="Normal 3 4 3 2 2 2 3 4 3" xfId="38031"/>
    <cellStyle name="Normal 3 4 3 2 2 2 3 5" xfId="16457"/>
    <cellStyle name="Normal 3 4 3 2 2 2 3 5 2" xfId="45193"/>
    <cellStyle name="Normal 3 4 3 2 2 2 3 6" xfId="30869"/>
    <cellStyle name="Normal 3 4 3 2 2 2 4" xfId="2799"/>
    <cellStyle name="Normal 3 4 3 2 2 2 4 2" xfId="6459"/>
    <cellStyle name="Normal 3 4 3 2 2 2 4 2 2" xfId="13719"/>
    <cellStyle name="Normal 3 4 3 2 2 2 4 2 2 2" xfId="28097"/>
    <cellStyle name="Normal 3 4 3 2 2 2 4 2 2 2 2" xfId="56831"/>
    <cellStyle name="Normal 3 4 3 2 2 2 4 2 2 3" xfId="42507"/>
    <cellStyle name="Normal 3 4 3 2 2 2 4 2 3" xfId="20934"/>
    <cellStyle name="Normal 3 4 3 2 2 2 4 2 3 2" xfId="49669"/>
    <cellStyle name="Normal 3 4 3 2 2 2 4 2 4" xfId="35345"/>
    <cellStyle name="Normal 3 4 3 2 2 2 4 3" xfId="10132"/>
    <cellStyle name="Normal 3 4 3 2 2 2 4 3 2" xfId="24515"/>
    <cellStyle name="Normal 3 4 3 2 2 2 4 3 2 2" xfId="53250"/>
    <cellStyle name="Normal 3 4 3 2 2 2 4 3 3" xfId="38926"/>
    <cellStyle name="Normal 3 4 3 2 2 2 4 4" xfId="17352"/>
    <cellStyle name="Normal 3 4 3 2 2 2 4 4 2" xfId="46088"/>
    <cellStyle name="Normal 3 4 3 2 2 2 4 5" xfId="31764"/>
    <cellStyle name="Normal 3 4 3 2 2 2 5" xfId="4664"/>
    <cellStyle name="Normal 3 4 3 2 2 2 5 2" xfId="11929"/>
    <cellStyle name="Normal 3 4 3 2 2 2 5 2 2" xfId="26307"/>
    <cellStyle name="Normal 3 4 3 2 2 2 5 2 2 2" xfId="55041"/>
    <cellStyle name="Normal 3 4 3 2 2 2 5 2 3" xfId="40717"/>
    <cellStyle name="Normal 3 4 3 2 2 2 5 3" xfId="19144"/>
    <cellStyle name="Normal 3 4 3 2 2 2 5 3 2" xfId="47879"/>
    <cellStyle name="Normal 3 4 3 2 2 2 5 4" xfId="33555"/>
    <cellStyle name="Normal 3 4 3 2 2 2 6" xfId="8336"/>
    <cellStyle name="Normal 3 4 3 2 2 2 6 2" xfId="22725"/>
    <cellStyle name="Normal 3 4 3 2 2 2 6 2 2" xfId="51460"/>
    <cellStyle name="Normal 3 4 3 2 2 2 6 3" xfId="37136"/>
    <cellStyle name="Normal 3 4 3 2 2 2 7" xfId="15562"/>
    <cellStyle name="Normal 3 4 3 2 2 2 7 2" xfId="44298"/>
    <cellStyle name="Normal 3 4 3 2 2 2 8" xfId="29974"/>
    <cellStyle name="Normal 3 4 3 2 2 3" xfId="1143"/>
    <cellStyle name="Normal 3 4 3 2 2 3 2" xfId="2126"/>
    <cellStyle name="Normal 3 4 3 2 2 3 2 2" xfId="3918"/>
    <cellStyle name="Normal 3 4 3 2 2 3 2 2 2" xfId="7577"/>
    <cellStyle name="Normal 3 4 3 2 2 3 2 2 2 2" xfId="14837"/>
    <cellStyle name="Normal 3 4 3 2 2 3 2 2 2 2 2" xfId="29215"/>
    <cellStyle name="Normal 3 4 3 2 2 3 2 2 2 2 2 2" xfId="57949"/>
    <cellStyle name="Normal 3 4 3 2 2 3 2 2 2 2 3" xfId="43625"/>
    <cellStyle name="Normal 3 4 3 2 2 3 2 2 2 3" xfId="22052"/>
    <cellStyle name="Normal 3 4 3 2 2 3 2 2 2 3 2" xfId="50787"/>
    <cellStyle name="Normal 3 4 3 2 2 3 2 2 2 4" xfId="36463"/>
    <cellStyle name="Normal 3 4 3 2 2 3 2 2 3" xfId="11250"/>
    <cellStyle name="Normal 3 4 3 2 2 3 2 2 3 2" xfId="25633"/>
    <cellStyle name="Normal 3 4 3 2 2 3 2 2 3 2 2" xfId="54368"/>
    <cellStyle name="Normal 3 4 3 2 2 3 2 2 3 3" xfId="40044"/>
    <cellStyle name="Normal 3 4 3 2 2 3 2 2 4" xfId="18470"/>
    <cellStyle name="Normal 3 4 3 2 2 3 2 2 4 2" xfId="47206"/>
    <cellStyle name="Normal 3 4 3 2 2 3 2 2 5" xfId="32882"/>
    <cellStyle name="Normal 3 4 3 2 2 3 2 3" xfId="5787"/>
    <cellStyle name="Normal 3 4 3 2 2 3 2 3 2" xfId="13047"/>
    <cellStyle name="Normal 3 4 3 2 2 3 2 3 2 2" xfId="27425"/>
    <cellStyle name="Normal 3 4 3 2 2 3 2 3 2 2 2" xfId="56159"/>
    <cellStyle name="Normal 3 4 3 2 2 3 2 3 2 3" xfId="41835"/>
    <cellStyle name="Normal 3 4 3 2 2 3 2 3 3" xfId="20262"/>
    <cellStyle name="Normal 3 4 3 2 2 3 2 3 3 2" xfId="48997"/>
    <cellStyle name="Normal 3 4 3 2 2 3 2 3 4" xfId="34673"/>
    <cellStyle name="Normal 3 4 3 2 2 3 2 4" xfId="9460"/>
    <cellStyle name="Normal 3 4 3 2 2 3 2 4 2" xfId="23843"/>
    <cellStyle name="Normal 3 4 3 2 2 3 2 4 2 2" xfId="52578"/>
    <cellStyle name="Normal 3 4 3 2 2 3 2 4 3" xfId="38254"/>
    <cellStyle name="Normal 3 4 3 2 2 3 2 5" xfId="16680"/>
    <cellStyle name="Normal 3 4 3 2 2 3 2 5 2" xfId="45416"/>
    <cellStyle name="Normal 3 4 3 2 2 3 2 6" xfId="31092"/>
    <cellStyle name="Normal 3 4 3 2 2 3 3" xfId="3022"/>
    <cellStyle name="Normal 3 4 3 2 2 3 3 2" xfId="6682"/>
    <cellStyle name="Normal 3 4 3 2 2 3 3 2 2" xfId="13942"/>
    <cellStyle name="Normal 3 4 3 2 2 3 3 2 2 2" xfId="28320"/>
    <cellStyle name="Normal 3 4 3 2 2 3 3 2 2 2 2" xfId="57054"/>
    <cellStyle name="Normal 3 4 3 2 2 3 3 2 2 3" xfId="42730"/>
    <cellStyle name="Normal 3 4 3 2 2 3 3 2 3" xfId="21157"/>
    <cellStyle name="Normal 3 4 3 2 2 3 3 2 3 2" xfId="49892"/>
    <cellStyle name="Normal 3 4 3 2 2 3 3 2 4" xfId="35568"/>
    <cellStyle name="Normal 3 4 3 2 2 3 3 3" xfId="10355"/>
    <cellStyle name="Normal 3 4 3 2 2 3 3 3 2" xfId="24738"/>
    <cellStyle name="Normal 3 4 3 2 2 3 3 3 2 2" xfId="53473"/>
    <cellStyle name="Normal 3 4 3 2 2 3 3 3 3" xfId="39149"/>
    <cellStyle name="Normal 3 4 3 2 2 3 3 4" xfId="17575"/>
    <cellStyle name="Normal 3 4 3 2 2 3 3 4 2" xfId="46311"/>
    <cellStyle name="Normal 3 4 3 2 2 3 3 5" xfId="31987"/>
    <cellStyle name="Normal 3 4 3 2 2 3 4" xfId="4887"/>
    <cellStyle name="Normal 3 4 3 2 2 3 4 2" xfId="12152"/>
    <cellStyle name="Normal 3 4 3 2 2 3 4 2 2" xfId="26530"/>
    <cellStyle name="Normal 3 4 3 2 2 3 4 2 2 2" xfId="55264"/>
    <cellStyle name="Normal 3 4 3 2 2 3 4 2 3" xfId="40940"/>
    <cellStyle name="Normal 3 4 3 2 2 3 4 3" xfId="19367"/>
    <cellStyle name="Normal 3 4 3 2 2 3 4 3 2" xfId="48102"/>
    <cellStyle name="Normal 3 4 3 2 2 3 4 4" xfId="33778"/>
    <cellStyle name="Normal 3 4 3 2 2 3 5" xfId="8559"/>
    <cellStyle name="Normal 3 4 3 2 2 3 5 2" xfId="22948"/>
    <cellStyle name="Normal 3 4 3 2 2 3 5 2 2" xfId="51683"/>
    <cellStyle name="Normal 3 4 3 2 2 3 5 3" xfId="37359"/>
    <cellStyle name="Normal 3 4 3 2 2 3 6" xfId="15785"/>
    <cellStyle name="Normal 3 4 3 2 2 3 6 2" xfId="44521"/>
    <cellStyle name="Normal 3 4 3 2 2 3 7" xfId="30197"/>
    <cellStyle name="Normal 3 4 3 2 2 4" xfId="1675"/>
    <cellStyle name="Normal 3 4 3 2 2 4 2" xfId="3471"/>
    <cellStyle name="Normal 3 4 3 2 2 4 2 2" xfId="7130"/>
    <cellStyle name="Normal 3 4 3 2 2 4 2 2 2" xfId="14390"/>
    <cellStyle name="Normal 3 4 3 2 2 4 2 2 2 2" xfId="28768"/>
    <cellStyle name="Normal 3 4 3 2 2 4 2 2 2 2 2" xfId="57502"/>
    <cellStyle name="Normal 3 4 3 2 2 4 2 2 2 3" xfId="43178"/>
    <cellStyle name="Normal 3 4 3 2 2 4 2 2 3" xfId="21605"/>
    <cellStyle name="Normal 3 4 3 2 2 4 2 2 3 2" xfId="50340"/>
    <cellStyle name="Normal 3 4 3 2 2 4 2 2 4" xfId="36016"/>
    <cellStyle name="Normal 3 4 3 2 2 4 2 3" xfId="10803"/>
    <cellStyle name="Normal 3 4 3 2 2 4 2 3 2" xfId="25186"/>
    <cellStyle name="Normal 3 4 3 2 2 4 2 3 2 2" xfId="53921"/>
    <cellStyle name="Normal 3 4 3 2 2 4 2 3 3" xfId="39597"/>
    <cellStyle name="Normal 3 4 3 2 2 4 2 4" xfId="18023"/>
    <cellStyle name="Normal 3 4 3 2 2 4 2 4 2" xfId="46759"/>
    <cellStyle name="Normal 3 4 3 2 2 4 2 5" xfId="32435"/>
    <cellStyle name="Normal 3 4 3 2 2 4 3" xfId="5340"/>
    <cellStyle name="Normal 3 4 3 2 2 4 3 2" xfId="12600"/>
    <cellStyle name="Normal 3 4 3 2 2 4 3 2 2" xfId="26978"/>
    <cellStyle name="Normal 3 4 3 2 2 4 3 2 2 2" xfId="55712"/>
    <cellStyle name="Normal 3 4 3 2 2 4 3 2 3" xfId="41388"/>
    <cellStyle name="Normal 3 4 3 2 2 4 3 3" xfId="19815"/>
    <cellStyle name="Normal 3 4 3 2 2 4 3 3 2" xfId="48550"/>
    <cellStyle name="Normal 3 4 3 2 2 4 3 4" xfId="34226"/>
    <cellStyle name="Normal 3 4 3 2 2 4 4" xfId="9013"/>
    <cellStyle name="Normal 3 4 3 2 2 4 4 2" xfId="23396"/>
    <cellStyle name="Normal 3 4 3 2 2 4 4 2 2" xfId="52131"/>
    <cellStyle name="Normal 3 4 3 2 2 4 4 3" xfId="37807"/>
    <cellStyle name="Normal 3 4 3 2 2 4 5" xfId="16233"/>
    <cellStyle name="Normal 3 4 3 2 2 4 5 2" xfId="44969"/>
    <cellStyle name="Normal 3 4 3 2 2 4 6" xfId="30645"/>
    <cellStyle name="Normal 3 4 3 2 2 5" xfId="2575"/>
    <cellStyle name="Normal 3 4 3 2 2 5 2" xfId="6235"/>
    <cellStyle name="Normal 3 4 3 2 2 5 2 2" xfId="13495"/>
    <cellStyle name="Normal 3 4 3 2 2 5 2 2 2" xfId="27873"/>
    <cellStyle name="Normal 3 4 3 2 2 5 2 2 2 2" xfId="56607"/>
    <cellStyle name="Normal 3 4 3 2 2 5 2 2 3" xfId="42283"/>
    <cellStyle name="Normal 3 4 3 2 2 5 2 3" xfId="20710"/>
    <cellStyle name="Normal 3 4 3 2 2 5 2 3 2" xfId="49445"/>
    <cellStyle name="Normal 3 4 3 2 2 5 2 4" xfId="35121"/>
    <cellStyle name="Normal 3 4 3 2 2 5 3" xfId="9908"/>
    <cellStyle name="Normal 3 4 3 2 2 5 3 2" xfId="24291"/>
    <cellStyle name="Normal 3 4 3 2 2 5 3 2 2" xfId="53026"/>
    <cellStyle name="Normal 3 4 3 2 2 5 3 3" xfId="38702"/>
    <cellStyle name="Normal 3 4 3 2 2 5 4" xfId="17128"/>
    <cellStyle name="Normal 3 4 3 2 2 5 4 2" xfId="45864"/>
    <cellStyle name="Normal 3 4 3 2 2 5 5" xfId="31540"/>
    <cellStyle name="Normal 3 4 3 2 2 6" xfId="4438"/>
    <cellStyle name="Normal 3 4 3 2 2 6 2" xfId="11705"/>
    <cellStyle name="Normal 3 4 3 2 2 6 2 2" xfId="26083"/>
    <cellStyle name="Normal 3 4 3 2 2 6 2 2 2" xfId="54817"/>
    <cellStyle name="Normal 3 4 3 2 2 6 2 3" xfId="40493"/>
    <cellStyle name="Normal 3 4 3 2 2 6 3" xfId="18920"/>
    <cellStyle name="Normal 3 4 3 2 2 6 3 2" xfId="47655"/>
    <cellStyle name="Normal 3 4 3 2 2 6 4" xfId="33331"/>
    <cellStyle name="Normal 3 4 3 2 2 7" xfId="8109"/>
    <cellStyle name="Normal 3 4 3 2 2 7 2" xfId="22501"/>
    <cellStyle name="Normal 3 4 3 2 2 7 2 2" xfId="51236"/>
    <cellStyle name="Normal 3 4 3 2 2 7 3" xfId="36912"/>
    <cellStyle name="Normal 3 4 3 2 2 8" xfId="15338"/>
    <cellStyle name="Normal 3 4 3 2 2 8 2" xfId="44074"/>
    <cellStyle name="Normal 3 4 3 2 2 9" xfId="29750"/>
    <cellStyle name="Normal 3 4 3 2 3" xfId="806"/>
    <cellStyle name="Normal 3 4 3 2 3 2" xfId="1255"/>
    <cellStyle name="Normal 3 4 3 2 3 2 2" xfId="2238"/>
    <cellStyle name="Normal 3 4 3 2 3 2 2 2" xfId="4030"/>
    <cellStyle name="Normal 3 4 3 2 3 2 2 2 2" xfId="7689"/>
    <cellStyle name="Normal 3 4 3 2 3 2 2 2 2 2" xfId="14949"/>
    <cellStyle name="Normal 3 4 3 2 3 2 2 2 2 2 2" xfId="29327"/>
    <cellStyle name="Normal 3 4 3 2 3 2 2 2 2 2 2 2" xfId="58061"/>
    <cellStyle name="Normal 3 4 3 2 3 2 2 2 2 2 3" xfId="43737"/>
    <cellStyle name="Normal 3 4 3 2 3 2 2 2 2 3" xfId="22164"/>
    <cellStyle name="Normal 3 4 3 2 3 2 2 2 2 3 2" xfId="50899"/>
    <cellStyle name="Normal 3 4 3 2 3 2 2 2 2 4" xfId="36575"/>
    <cellStyle name="Normal 3 4 3 2 3 2 2 2 3" xfId="11362"/>
    <cellStyle name="Normal 3 4 3 2 3 2 2 2 3 2" xfId="25745"/>
    <cellStyle name="Normal 3 4 3 2 3 2 2 2 3 2 2" xfId="54480"/>
    <cellStyle name="Normal 3 4 3 2 3 2 2 2 3 3" xfId="40156"/>
    <cellStyle name="Normal 3 4 3 2 3 2 2 2 4" xfId="18582"/>
    <cellStyle name="Normal 3 4 3 2 3 2 2 2 4 2" xfId="47318"/>
    <cellStyle name="Normal 3 4 3 2 3 2 2 2 5" xfId="32994"/>
    <cellStyle name="Normal 3 4 3 2 3 2 2 3" xfId="5899"/>
    <cellStyle name="Normal 3 4 3 2 3 2 2 3 2" xfId="13159"/>
    <cellStyle name="Normal 3 4 3 2 3 2 2 3 2 2" xfId="27537"/>
    <cellStyle name="Normal 3 4 3 2 3 2 2 3 2 2 2" xfId="56271"/>
    <cellStyle name="Normal 3 4 3 2 3 2 2 3 2 3" xfId="41947"/>
    <cellStyle name="Normal 3 4 3 2 3 2 2 3 3" xfId="20374"/>
    <cellStyle name="Normal 3 4 3 2 3 2 2 3 3 2" xfId="49109"/>
    <cellStyle name="Normal 3 4 3 2 3 2 2 3 4" xfId="34785"/>
    <cellStyle name="Normal 3 4 3 2 3 2 2 4" xfId="9572"/>
    <cellStyle name="Normal 3 4 3 2 3 2 2 4 2" xfId="23955"/>
    <cellStyle name="Normal 3 4 3 2 3 2 2 4 2 2" xfId="52690"/>
    <cellStyle name="Normal 3 4 3 2 3 2 2 4 3" xfId="38366"/>
    <cellStyle name="Normal 3 4 3 2 3 2 2 5" xfId="16792"/>
    <cellStyle name="Normal 3 4 3 2 3 2 2 5 2" xfId="45528"/>
    <cellStyle name="Normal 3 4 3 2 3 2 2 6" xfId="31204"/>
    <cellStyle name="Normal 3 4 3 2 3 2 3" xfId="3134"/>
    <cellStyle name="Normal 3 4 3 2 3 2 3 2" xfId="6794"/>
    <cellStyle name="Normal 3 4 3 2 3 2 3 2 2" xfId="14054"/>
    <cellStyle name="Normal 3 4 3 2 3 2 3 2 2 2" xfId="28432"/>
    <cellStyle name="Normal 3 4 3 2 3 2 3 2 2 2 2" xfId="57166"/>
    <cellStyle name="Normal 3 4 3 2 3 2 3 2 2 3" xfId="42842"/>
    <cellStyle name="Normal 3 4 3 2 3 2 3 2 3" xfId="21269"/>
    <cellStyle name="Normal 3 4 3 2 3 2 3 2 3 2" xfId="50004"/>
    <cellStyle name="Normal 3 4 3 2 3 2 3 2 4" xfId="35680"/>
    <cellStyle name="Normal 3 4 3 2 3 2 3 3" xfId="10467"/>
    <cellStyle name="Normal 3 4 3 2 3 2 3 3 2" xfId="24850"/>
    <cellStyle name="Normal 3 4 3 2 3 2 3 3 2 2" xfId="53585"/>
    <cellStyle name="Normal 3 4 3 2 3 2 3 3 3" xfId="39261"/>
    <cellStyle name="Normal 3 4 3 2 3 2 3 4" xfId="17687"/>
    <cellStyle name="Normal 3 4 3 2 3 2 3 4 2" xfId="46423"/>
    <cellStyle name="Normal 3 4 3 2 3 2 3 5" xfId="32099"/>
    <cellStyle name="Normal 3 4 3 2 3 2 4" xfId="4999"/>
    <cellStyle name="Normal 3 4 3 2 3 2 4 2" xfId="12264"/>
    <cellStyle name="Normal 3 4 3 2 3 2 4 2 2" xfId="26642"/>
    <cellStyle name="Normal 3 4 3 2 3 2 4 2 2 2" xfId="55376"/>
    <cellStyle name="Normal 3 4 3 2 3 2 4 2 3" xfId="41052"/>
    <cellStyle name="Normal 3 4 3 2 3 2 4 3" xfId="19479"/>
    <cellStyle name="Normal 3 4 3 2 3 2 4 3 2" xfId="48214"/>
    <cellStyle name="Normal 3 4 3 2 3 2 4 4" xfId="33890"/>
    <cellStyle name="Normal 3 4 3 2 3 2 5" xfId="8671"/>
    <cellStyle name="Normal 3 4 3 2 3 2 5 2" xfId="23060"/>
    <cellStyle name="Normal 3 4 3 2 3 2 5 2 2" xfId="51795"/>
    <cellStyle name="Normal 3 4 3 2 3 2 5 3" xfId="37471"/>
    <cellStyle name="Normal 3 4 3 2 3 2 6" xfId="15897"/>
    <cellStyle name="Normal 3 4 3 2 3 2 6 2" xfId="44633"/>
    <cellStyle name="Normal 3 4 3 2 3 2 7" xfId="30309"/>
    <cellStyle name="Normal 3 4 3 2 3 3" xfId="1791"/>
    <cellStyle name="Normal 3 4 3 2 3 3 2" xfId="3583"/>
    <cellStyle name="Normal 3 4 3 2 3 3 2 2" xfId="7242"/>
    <cellStyle name="Normal 3 4 3 2 3 3 2 2 2" xfId="14502"/>
    <cellStyle name="Normal 3 4 3 2 3 3 2 2 2 2" xfId="28880"/>
    <cellStyle name="Normal 3 4 3 2 3 3 2 2 2 2 2" xfId="57614"/>
    <cellStyle name="Normal 3 4 3 2 3 3 2 2 2 3" xfId="43290"/>
    <cellStyle name="Normal 3 4 3 2 3 3 2 2 3" xfId="21717"/>
    <cellStyle name="Normal 3 4 3 2 3 3 2 2 3 2" xfId="50452"/>
    <cellStyle name="Normal 3 4 3 2 3 3 2 2 4" xfId="36128"/>
    <cellStyle name="Normal 3 4 3 2 3 3 2 3" xfId="10915"/>
    <cellStyle name="Normal 3 4 3 2 3 3 2 3 2" xfId="25298"/>
    <cellStyle name="Normal 3 4 3 2 3 3 2 3 2 2" xfId="54033"/>
    <cellStyle name="Normal 3 4 3 2 3 3 2 3 3" xfId="39709"/>
    <cellStyle name="Normal 3 4 3 2 3 3 2 4" xfId="18135"/>
    <cellStyle name="Normal 3 4 3 2 3 3 2 4 2" xfId="46871"/>
    <cellStyle name="Normal 3 4 3 2 3 3 2 5" xfId="32547"/>
    <cellStyle name="Normal 3 4 3 2 3 3 3" xfId="5452"/>
    <cellStyle name="Normal 3 4 3 2 3 3 3 2" xfId="12712"/>
    <cellStyle name="Normal 3 4 3 2 3 3 3 2 2" xfId="27090"/>
    <cellStyle name="Normal 3 4 3 2 3 3 3 2 2 2" xfId="55824"/>
    <cellStyle name="Normal 3 4 3 2 3 3 3 2 3" xfId="41500"/>
    <cellStyle name="Normal 3 4 3 2 3 3 3 3" xfId="19927"/>
    <cellStyle name="Normal 3 4 3 2 3 3 3 3 2" xfId="48662"/>
    <cellStyle name="Normal 3 4 3 2 3 3 3 4" xfId="34338"/>
    <cellStyle name="Normal 3 4 3 2 3 3 4" xfId="9125"/>
    <cellStyle name="Normal 3 4 3 2 3 3 4 2" xfId="23508"/>
    <cellStyle name="Normal 3 4 3 2 3 3 4 2 2" xfId="52243"/>
    <cellStyle name="Normal 3 4 3 2 3 3 4 3" xfId="37919"/>
    <cellStyle name="Normal 3 4 3 2 3 3 5" xfId="16345"/>
    <cellStyle name="Normal 3 4 3 2 3 3 5 2" xfId="45081"/>
    <cellStyle name="Normal 3 4 3 2 3 3 6" xfId="30757"/>
    <cellStyle name="Normal 3 4 3 2 3 4" xfId="2687"/>
    <cellStyle name="Normal 3 4 3 2 3 4 2" xfId="6347"/>
    <cellStyle name="Normal 3 4 3 2 3 4 2 2" xfId="13607"/>
    <cellStyle name="Normal 3 4 3 2 3 4 2 2 2" xfId="27985"/>
    <cellStyle name="Normal 3 4 3 2 3 4 2 2 2 2" xfId="56719"/>
    <cellStyle name="Normal 3 4 3 2 3 4 2 2 3" xfId="42395"/>
    <cellStyle name="Normal 3 4 3 2 3 4 2 3" xfId="20822"/>
    <cellStyle name="Normal 3 4 3 2 3 4 2 3 2" xfId="49557"/>
    <cellStyle name="Normal 3 4 3 2 3 4 2 4" xfId="35233"/>
    <cellStyle name="Normal 3 4 3 2 3 4 3" xfId="10020"/>
    <cellStyle name="Normal 3 4 3 2 3 4 3 2" xfId="24403"/>
    <cellStyle name="Normal 3 4 3 2 3 4 3 2 2" xfId="53138"/>
    <cellStyle name="Normal 3 4 3 2 3 4 3 3" xfId="38814"/>
    <cellStyle name="Normal 3 4 3 2 3 4 4" xfId="17240"/>
    <cellStyle name="Normal 3 4 3 2 3 4 4 2" xfId="45976"/>
    <cellStyle name="Normal 3 4 3 2 3 4 5" xfId="31652"/>
    <cellStyle name="Normal 3 4 3 2 3 5" xfId="4551"/>
    <cellStyle name="Normal 3 4 3 2 3 5 2" xfId="11817"/>
    <cellStyle name="Normal 3 4 3 2 3 5 2 2" xfId="26195"/>
    <cellStyle name="Normal 3 4 3 2 3 5 2 2 2" xfId="54929"/>
    <cellStyle name="Normal 3 4 3 2 3 5 2 3" xfId="40605"/>
    <cellStyle name="Normal 3 4 3 2 3 5 3" xfId="19032"/>
    <cellStyle name="Normal 3 4 3 2 3 5 3 2" xfId="47767"/>
    <cellStyle name="Normal 3 4 3 2 3 5 4" xfId="33443"/>
    <cellStyle name="Normal 3 4 3 2 3 6" xfId="8224"/>
    <cellStyle name="Normal 3 4 3 2 3 6 2" xfId="22613"/>
    <cellStyle name="Normal 3 4 3 2 3 6 2 2" xfId="51348"/>
    <cellStyle name="Normal 3 4 3 2 3 6 3" xfId="37024"/>
    <cellStyle name="Normal 3 4 3 2 3 7" xfId="15450"/>
    <cellStyle name="Normal 3 4 3 2 3 7 2" xfId="44186"/>
    <cellStyle name="Normal 3 4 3 2 3 8" xfId="29862"/>
    <cellStyle name="Normal 3 4 3 2 4" xfId="1031"/>
    <cellStyle name="Normal 3 4 3 2 4 2" xfId="2014"/>
    <cellStyle name="Normal 3 4 3 2 4 2 2" xfId="3806"/>
    <cellStyle name="Normal 3 4 3 2 4 2 2 2" xfId="7465"/>
    <cellStyle name="Normal 3 4 3 2 4 2 2 2 2" xfId="14725"/>
    <cellStyle name="Normal 3 4 3 2 4 2 2 2 2 2" xfId="29103"/>
    <cellStyle name="Normal 3 4 3 2 4 2 2 2 2 2 2" xfId="57837"/>
    <cellStyle name="Normal 3 4 3 2 4 2 2 2 2 3" xfId="43513"/>
    <cellStyle name="Normal 3 4 3 2 4 2 2 2 3" xfId="21940"/>
    <cellStyle name="Normal 3 4 3 2 4 2 2 2 3 2" xfId="50675"/>
    <cellStyle name="Normal 3 4 3 2 4 2 2 2 4" xfId="36351"/>
    <cellStyle name="Normal 3 4 3 2 4 2 2 3" xfId="11138"/>
    <cellStyle name="Normal 3 4 3 2 4 2 2 3 2" xfId="25521"/>
    <cellStyle name="Normal 3 4 3 2 4 2 2 3 2 2" xfId="54256"/>
    <cellStyle name="Normal 3 4 3 2 4 2 2 3 3" xfId="39932"/>
    <cellStyle name="Normal 3 4 3 2 4 2 2 4" xfId="18358"/>
    <cellStyle name="Normal 3 4 3 2 4 2 2 4 2" xfId="47094"/>
    <cellStyle name="Normal 3 4 3 2 4 2 2 5" xfId="32770"/>
    <cellStyle name="Normal 3 4 3 2 4 2 3" xfId="5675"/>
    <cellStyle name="Normal 3 4 3 2 4 2 3 2" xfId="12935"/>
    <cellStyle name="Normal 3 4 3 2 4 2 3 2 2" xfId="27313"/>
    <cellStyle name="Normal 3 4 3 2 4 2 3 2 2 2" xfId="56047"/>
    <cellStyle name="Normal 3 4 3 2 4 2 3 2 3" xfId="41723"/>
    <cellStyle name="Normal 3 4 3 2 4 2 3 3" xfId="20150"/>
    <cellStyle name="Normal 3 4 3 2 4 2 3 3 2" xfId="48885"/>
    <cellStyle name="Normal 3 4 3 2 4 2 3 4" xfId="34561"/>
    <cellStyle name="Normal 3 4 3 2 4 2 4" xfId="9348"/>
    <cellStyle name="Normal 3 4 3 2 4 2 4 2" xfId="23731"/>
    <cellStyle name="Normal 3 4 3 2 4 2 4 2 2" xfId="52466"/>
    <cellStyle name="Normal 3 4 3 2 4 2 4 3" xfId="38142"/>
    <cellStyle name="Normal 3 4 3 2 4 2 5" xfId="16568"/>
    <cellStyle name="Normal 3 4 3 2 4 2 5 2" xfId="45304"/>
    <cellStyle name="Normal 3 4 3 2 4 2 6" xfId="30980"/>
    <cellStyle name="Normal 3 4 3 2 4 3" xfId="2910"/>
    <cellStyle name="Normal 3 4 3 2 4 3 2" xfId="6570"/>
    <cellStyle name="Normal 3 4 3 2 4 3 2 2" xfId="13830"/>
    <cellStyle name="Normal 3 4 3 2 4 3 2 2 2" xfId="28208"/>
    <cellStyle name="Normal 3 4 3 2 4 3 2 2 2 2" xfId="56942"/>
    <cellStyle name="Normal 3 4 3 2 4 3 2 2 3" xfId="42618"/>
    <cellStyle name="Normal 3 4 3 2 4 3 2 3" xfId="21045"/>
    <cellStyle name="Normal 3 4 3 2 4 3 2 3 2" xfId="49780"/>
    <cellStyle name="Normal 3 4 3 2 4 3 2 4" xfId="35456"/>
    <cellStyle name="Normal 3 4 3 2 4 3 3" xfId="10243"/>
    <cellStyle name="Normal 3 4 3 2 4 3 3 2" xfId="24626"/>
    <cellStyle name="Normal 3 4 3 2 4 3 3 2 2" xfId="53361"/>
    <cellStyle name="Normal 3 4 3 2 4 3 3 3" xfId="39037"/>
    <cellStyle name="Normal 3 4 3 2 4 3 4" xfId="17463"/>
    <cellStyle name="Normal 3 4 3 2 4 3 4 2" xfId="46199"/>
    <cellStyle name="Normal 3 4 3 2 4 3 5" xfId="31875"/>
    <cellStyle name="Normal 3 4 3 2 4 4" xfId="4775"/>
    <cellStyle name="Normal 3 4 3 2 4 4 2" xfId="12040"/>
    <cellStyle name="Normal 3 4 3 2 4 4 2 2" xfId="26418"/>
    <cellStyle name="Normal 3 4 3 2 4 4 2 2 2" xfId="55152"/>
    <cellStyle name="Normal 3 4 3 2 4 4 2 3" xfId="40828"/>
    <cellStyle name="Normal 3 4 3 2 4 4 3" xfId="19255"/>
    <cellStyle name="Normal 3 4 3 2 4 4 3 2" xfId="47990"/>
    <cellStyle name="Normal 3 4 3 2 4 4 4" xfId="33666"/>
    <cellStyle name="Normal 3 4 3 2 4 5" xfId="8447"/>
    <cellStyle name="Normal 3 4 3 2 4 5 2" xfId="22836"/>
    <cellStyle name="Normal 3 4 3 2 4 5 2 2" xfId="51571"/>
    <cellStyle name="Normal 3 4 3 2 4 5 3" xfId="37247"/>
    <cellStyle name="Normal 3 4 3 2 4 6" xfId="15673"/>
    <cellStyle name="Normal 3 4 3 2 4 6 2" xfId="44409"/>
    <cellStyle name="Normal 3 4 3 2 4 7" xfId="30085"/>
    <cellStyle name="Normal 3 4 3 2 5" xfId="1555"/>
    <cellStyle name="Normal 3 4 3 2 5 2" xfId="3359"/>
    <cellStyle name="Normal 3 4 3 2 5 2 2" xfId="7018"/>
    <cellStyle name="Normal 3 4 3 2 5 2 2 2" xfId="14278"/>
    <cellStyle name="Normal 3 4 3 2 5 2 2 2 2" xfId="28656"/>
    <cellStyle name="Normal 3 4 3 2 5 2 2 2 2 2" xfId="57390"/>
    <cellStyle name="Normal 3 4 3 2 5 2 2 2 3" xfId="43066"/>
    <cellStyle name="Normal 3 4 3 2 5 2 2 3" xfId="21493"/>
    <cellStyle name="Normal 3 4 3 2 5 2 2 3 2" xfId="50228"/>
    <cellStyle name="Normal 3 4 3 2 5 2 2 4" xfId="35904"/>
    <cellStyle name="Normal 3 4 3 2 5 2 3" xfId="10691"/>
    <cellStyle name="Normal 3 4 3 2 5 2 3 2" xfId="25074"/>
    <cellStyle name="Normal 3 4 3 2 5 2 3 2 2" xfId="53809"/>
    <cellStyle name="Normal 3 4 3 2 5 2 3 3" xfId="39485"/>
    <cellStyle name="Normal 3 4 3 2 5 2 4" xfId="17911"/>
    <cellStyle name="Normal 3 4 3 2 5 2 4 2" xfId="46647"/>
    <cellStyle name="Normal 3 4 3 2 5 2 5" xfId="32323"/>
    <cellStyle name="Normal 3 4 3 2 5 3" xfId="5228"/>
    <cellStyle name="Normal 3 4 3 2 5 3 2" xfId="12488"/>
    <cellStyle name="Normal 3 4 3 2 5 3 2 2" xfId="26866"/>
    <cellStyle name="Normal 3 4 3 2 5 3 2 2 2" xfId="55600"/>
    <cellStyle name="Normal 3 4 3 2 5 3 2 3" xfId="41276"/>
    <cellStyle name="Normal 3 4 3 2 5 3 3" xfId="19703"/>
    <cellStyle name="Normal 3 4 3 2 5 3 3 2" xfId="48438"/>
    <cellStyle name="Normal 3 4 3 2 5 3 4" xfId="34114"/>
    <cellStyle name="Normal 3 4 3 2 5 4" xfId="8901"/>
    <cellStyle name="Normal 3 4 3 2 5 4 2" xfId="23284"/>
    <cellStyle name="Normal 3 4 3 2 5 4 2 2" xfId="52019"/>
    <cellStyle name="Normal 3 4 3 2 5 4 3" xfId="37695"/>
    <cellStyle name="Normal 3 4 3 2 5 5" xfId="16121"/>
    <cellStyle name="Normal 3 4 3 2 5 5 2" xfId="44857"/>
    <cellStyle name="Normal 3 4 3 2 5 6" xfId="30533"/>
    <cellStyle name="Normal 3 4 3 2 6" xfId="2463"/>
    <cellStyle name="Normal 3 4 3 2 6 2" xfId="6123"/>
    <cellStyle name="Normal 3 4 3 2 6 2 2" xfId="13383"/>
    <cellStyle name="Normal 3 4 3 2 6 2 2 2" xfId="27761"/>
    <cellStyle name="Normal 3 4 3 2 6 2 2 2 2" xfId="56495"/>
    <cellStyle name="Normal 3 4 3 2 6 2 2 3" xfId="42171"/>
    <cellStyle name="Normal 3 4 3 2 6 2 3" xfId="20598"/>
    <cellStyle name="Normal 3 4 3 2 6 2 3 2" xfId="49333"/>
    <cellStyle name="Normal 3 4 3 2 6 2 4" xfId="35009"/>
    <cellStyle name="Normal 3 4 3 2 6 3" xfId="9796"/>
    <cellStyle name="Normal 3 4 3 2 6 3 2" xfId="24179"/>
    <cellStyle name="Normal 3 4 3 2 6 3 2 2" xfId="52914"/>
    <cellStyle name="Normal 3 4 3 2 6 3 3" xfId="38590"/>
    <cellStyle name="Normal 3 4 3 2 6 4" xfId="17016"/>
    <cellStyle name="Normal 3 4 3 2 6 4 2" xfId="45752"/>
    <cellStyle name="Normal 3 4 3 2 6 5" xfId="31428"/>
    <cellStyle name="Normal 3 4 3 2 7" xfId="4322"/>
    <cellStyle name="Normal 3 4 3 2 7 2" xfId="11592"/>
    <cellStyle name="Normal 3 4 3 2 7 2 2" xfId="25971"/>
    <cellStyle name="Normal 3 4 3 2 7 2 2 2" xfId="54705"/>
    <cellStyle name="Normal 3 4 3 2 7 2 3" xfId="40381"/>
    <cellStyle name="Normal 3 4 3 2 7 3" xfId="18808"/>
    <cellStyle name="Normal 3 4 3 2 7 3 2" xfId="47543"/>
    <cellStyle name="Normal 3 4 3 2 7 4" xfId="33219"/>
    <cellStyle name="Normal 3 4 3 2 8" xfId="7991"/>
    <cellStyle name="Normal 3 4 3 2 8 2" xfId="22389"/>
    <cellStyle name="Normal 3 4 3 2 8 2 2" xfId="51124"/>
    <cellStyle name="Normal 3 4 3 2 8 3" xfId="36800"/>
    <cellStyle name="Normal 3 4 3 2 9" xfId="15226"/>
    <cellStyle name="Normal 3 4 3 2 9 2" xfId="43962"/>
    <cellStyle name="Normal 3 4 3 3" xfId="587"/>
    <cellStyle name="Normal 3 4 3 3 2" xfId="864"/>
    <cellStyle name="Normal 3 4 3 3 2 2" xfId="1311"/>
    <cellStyle name="Normal 3 4 3 3 2 2 2" xfId="2294"/>
    <cellStyle name="Normal 3 4 3 3 2 2 2 2" xfId="4086"/>
    <cellStyle name="Normal 3 4 3 3 2 2 2 2 2" xfId="7745"/>
    <cellStyle name="Normal 3 4 3 3 2 2 2 2 2 2" xfId="15005"/>
    <cellStyle name="Normal 3 4 3 3 2 2 2 2 2 2 2" xfId="29383"/>
    <cellStyle name="Normal 3 4 3 3 2 2 2 2 2 2 2 2" xfId="58117"/>
    <cellStyle name="Normal 3 4 3 3 2 2 2 2 2 2 3" xfId="43793"/>
    <cellStyle name="Normal 3 4 3 3 2 2 2 2 2 3" xfId="22220"/>
    <cellStyle name="Normal 3 4 3 3 2 2 2 2 2 3 2" xfId="50955"/>
    <cellStyle name="Normal 3 4 3 3 2 2 2 2 2 4" xfId="36631"/>
    <cellStyle name="Normal 3 4 3 3 2 2 2 2 3" xfId="11418"/>
    <cellStyle name="Normal 3 4 3 3 2 2 2 2 3 2" xfId="25801"/>
    <cellStyle name="Normal 3 4 3 3 2 2 2 2 3 2 2" xfId="54536"/>
    <cellStyle name="Normal 3 4 3 3 2 2 2 2 3 3" xfId="40212"/>
    <cellStyle name="Normal 3 4 3 3 2 2 2 2 4" xfId="18638"/>
    <cellStyle name="Normal 3 4 3 3 2 2 2 2 4 2" xfId="47374"/>
    <cellStyle name="Normal 3 4 3 3 2 2 2 2 5" xfId="33050"/>
    <cellStyle name="Normal 3 4 3 3 2 2 2 3" xfId="5955"/>
    <cellStyle name="Normal 3 4 3 3 2 2 2 3 2" xfId="13215"/>
    <cellStyle name="Normal 3 4 3 3 2 2 2 3 2 2" xfId="27593"/>
    <cellStyle name="Normal 3 4 3 3 2 2 2 3 2 2 2" xfId="56327"/>
    <cellStyle name="Normal 3 4 3 3 2 2 2 3 2 3" xfId="42003"/>
    <cellStyle name="Normal 3 4 3 3 2 2 2 3 3" xfId="20430"/>
    <cellStyle name="Normal 3 4 3 3 2 2 2 3 3 2" xfId="49165"/>
    <cellStyle name="Normal 3 4 3 3 2 2 2 3 4" xfId="34841"/>
    <cellStyle name="Normal 3 4 3 3 2 2 2 4" xfId="9628"/>
    <cellStyle name="Normal 3 4 3 3 2 2 2 4 2" xfId="24011"/>
    <cellStyle name="Normal 3 4 3 3 2 2 2 4 2 2" xfId="52746"/>
    <cellStyle name="Normal 3 4 3 3 2 2 2 4 3" xfId="38422"/>
    <cellStyle name="Normal 3 4 3 3 2 2 2 5" xfId="16848"/>
    <cellStyle name="Normal 3 4 3 3 2 2 2 5 2" xfId="45584"/>
    <cellStyle name="Normal 3 4 3 3 2 2 2 6" xfId="31260"/>
    <cellStyle name="Normal 3 4 3 3 2 2 3" xfId="3190"/>
    <cellStyle name="Normal 3 4 3 3 2 2 3 2" xfId="6850"/>
    <cellStyle name="Normal 3 4 3 3 2 2 3 2 2" xfId="14110"/>
    <cellStyle name="Normal 3 4 3 3 2 2 3 2 2 2" xfId="28488"/>
    <cellStyle name="Normal 3 4 3 3 2 2 3 2 2 2 2" xfId="57222"/>
    <cellStyle name="Normal 3 4 3 3 2 2 3 2 2 3" xfId="42898"/>
    <cellStyle name="Normal 3 4 3 3 2 2 3 2 3" xfId="21325"/>
    <cellStyle name="Normal 3 4 3 3 2 2 3 2 3 2" xfId="50060"/>
    <cellStyle name="Normal 3 4 3 3 2 2 3 2 4" xfId="35736"/>
    <cellStyle name="Normal 3 4 3 3 2 2 3 3" xfId="10523"/>
    <cellStyle name="Normal 3 4 3 3 2 2 3 3 2" xfId="24906"/>
    <cellStyle name="Normal 3 4 3 3 2 2 3 3 2 2" xfId="53641"/>
    <cellStyle name="Normal 3 4 3 3 2 2 3 3 3" xfId="39317"/>
    <cellStyle name="Normal 3 4 3 3 2 2 3 4" xfId="17743"/>
    <cellStyle name="Normal 3 4 3 3 2 2 3 4 2" xfId="46479"/>
    <cellStyle name="Normal 3 4 3 3 2 2 3 5" xfId="32155"/>
    <cellStyle name="Normal 3 4 3 3 2 2 4" xfId="5055"/>
    <cellStyle name="Normal 3 4 3 3 2 2 4 2" xfId="12320"/>
    <cellStyle name="Normal 3 4 3 3 2 2 4 2 2" xfId="26698"/>
    <cellStyle name="Normal 3 4 3 3 2 2 4 2 2 2" xfId="55432"/>
    <cellStyle name="Normal 3 4 3 3 2 2 4 2 3" xfId="41108"/>
    <cellStyle name="Normal 3 4 3 3 2 2 4 3" xfId="19535"/>
    <cellStyle name="Normal 3 4 3 3 2 2 4 3 2" xfId="48270"/>
    <cellStyle name="Normal 3 4 3 3 2 2 4 4" xfId="33946"/>
    <cellStyle name="Normal 3 4 3 3 2 2 5" xfId="8727"/>
    <cellStyle name="Normal 3 4 3 3 2 2 5 2" xfId="23116"/>
    <cellStyle name="Normal 3 4 3 3 2 2 5 2 2" xfId="51851"/>
    <cellStyle name="Normal 3 4 3 3 2 2 5 3" xfId="37527"/>
    <cellStyle name="Normal 3 4 3 3 2 2 6" xfId="15953"/>
    <cellStyle name="Normal 3 4 3 3 2 2 6 2" xfId="44689"/>
    <cellStyle name="Normal 3 4 3 3 2 2 7" xfId="30365"/>
    <cellStyle name="Normal 3 4 3 3 2 3" xfId="1847"/>
    <cellStyle name="Normal 3 4 3 3 2 3 2" xfId="3639"/>
    <cellStyle name="Normal 3 4 3 3 2 3 2 2" xfId="7298"/>
    <cellStyle name="Normal 3 4 3 3 2 3 2 2 2" xfId="14558"/>
    <cellStyle name="Normal 3 4 3 3 2 3 2 2 2 2" xfId="28936"/>
    <cellStyle name="Normal 3 4 3 3 2 3 2 2 2 2 2" xfId="57670"/>
    <cellStyle name="Normal 3 4 3 3 2 3 2 2 2 3" xfId="43346"/>
    <cellStyle name="Normal 3 4 3 3 2 3 2 2 3" xfId="21773"/>
    <cellStyle name="Normal 3 4 3 3 2 3 2 2 3 2" xfId="50508"/>
    <cellStyle name="Normal 3 4 3 3 2 3 2 2 4" xfId="36184"/>
    <cellStyle name="Normal 3 4 3 3 2 3 2 3" xfId="10971"/>
    <cellStyle name="Normal 3 4 3 3 2 3 2 3 2" xfId="25354"/>
    <cellStyle name="Normal 3 4 3 3 2 3 2 3 2 2" xfId="54089"/>
    <cellStyle name="Normal 3 4 3 3 2 3 2 3 3" xfId="39765"/>
    <cellStyle name="Normal 3 4 3 3 2 3 2 4" xfId="18191"/>
    <cellStyle name="Normal 3 4 3 3 2 3 2 4 2" xfId="46927"/>
    <cellStyle name="Normal 3 4 3 3 2 3 2 5" xfId="32603"/>
    <cellStyle name="Normal 3 4 3 3 2 3 3" xfId="5508"/>
    <cellStyle name="Normal 3 4 3 3 2 3 3 2" xfId="12768"/>
    <cellStyle name="Normal 3 4 3 3 2 3 3 2 2" xfId="27146"/>
    <cellStyle name="Normal 3 4 3 3 2 3 3 2 2 2" xfId="55880"/>
    <cellStyle name="Normal 3 4 3 3 2 3 3 2 3" xfId="41556"/>
    <cellStyle name="Normal 3 4 3 3 2 3 3 3" xfId="19983"/>
    <cellStyle name="Normal 3 4 3 3 2 3 3 3 2" xfId="48718"/>
    <cellStyle name="Normal 3 4 3 3 2 3 3 4" xfId="34394"/>
    <cellStyle name="Normal 3 4 3 3 2 3 4" xfId="9181"/>
    <cellStyle name="Normal 3 4 3 3 2 3 4 2" xfId="23564"/>
    <cellStyle name="Normal 3 4 3 3 2 3 4 2 2" xfId="52299"/>
    <cellStyle name="Normal 3 4 3 3 2 3 4 3" xfId="37975"/>
    <cellStyle name="Normal 3 4 3 3 2 3 5" xfId="16401"/>
    <cellStyle name="Normal 3 4 3 3 2 3 5 2" xfId="45137"/>
    <cellStyle name="Normal 3 4 3 3 2 3 6" xfId="30813"/>
    <cellStyle name="Normal 3 4 3 3 2 4" xfId="2743"/>
    <cellStyle name="Normal 3 4 3 3 2 4 2" xfId="6403"/>
    <cellStyle name="Normal 3 4 3 3 2 4 2 2" xfId="13663"/>
    <cellStyle name="Normal 3 4 3 3 2 4 2 2 2" xfId="28041"/>
    <cellStyle name="Normal 3 4 3 3 2 4 2 2 2 2" xfId="56775"/>
    <cellStyle name="Normal 3 4 3 3 2 4 2 2 3" xfId="42451"/>
    <cellStyle name="Normal 3 4 3 3 2 4 2 3" xfId="20878"/>
    <cellStyle name="Normal 3 4 3 3 2 4 2 3 2" xfId="49613"/>
    <cellStyle name="Normal 3 4 3 3 2 4 2 4" xfId="35289"/>
    <cellStyle name="Normal 3 4 3 3 2 4 3" xfId="10076"/>
    <cellStyle name="Normal 3 4 3 3 2 4 3 2" xfId="24459"/>
    <cellStyle name="Normal 3 4 3 3 2 4 3 2 2" xfId="53194"/>
    <cellStyle name="Normal 3 4 3 3 2 4 3 3" xfId="38870"/>
    <cellStyle name="Normal 3 4 3 3 2 4 4" xfId="17296"/>
    <cellStyle name="Normal 3 4 3 3 2 4 4 2" xfId="46032"/>
    <cellStyle name="Normal 3 4 3 3 2 4 5" xfId="31708"/>
    <cellStyle name="Normal 3 4 3 3 2 5" xfId="4608"/>
    <cellStyle name="Normal 3 4 3 3 2 5 2" xfId="11873"/>
    <cellStyle name="Normal 3 4 3 3 2 5 2 2" xfId="26251"/>
    <cellStyle name="Normal 3 4 3 3 2 5 2 2 2" xfId="54985"/>
    <cellStyle name="Normal 3 4 3 3 2 5 2 3" xfId="40661"/>
    <cellStyle name="Normal 3 4 3 3 2 5 3" xfId="19088"/>
    <cellStyle name="Normal 3 4 3 3 2 5 3 2" xfId="47823"/>
    <cellStyle name="Normal 3 4 3 3 2 5 4" xfId="33499"/>
    <cellStyle name="Normal 3 4 3 3 2 6" xfId="8280"/>
    <cellStyle name="Normal 3 4 3 3 2 6 2" xfId="22669"/>
    <cellStyle name="Normal 3 4 3 3 2 6 2 2" xfId="51404"/>
    <cellStyle name="Normal 3 4 3 3 2 6 3" xfId="37080"/>
    <cellStyle name="Normal 3 4 3 3 2 7" xfId="15506"/>
    <cellStyle name="Normal 3 4 3 3 2 7 2" xfId="44242"/>
    <cellStyle name="Normal 3 4 3 3 2 8" xfId="29918"/>
    <cellStyle name="Normal 3 4 3 3 3" xfId="1087"/>
    <cellStyle name="Normal 3 4 3 3 3 2" xfId="2070"/>
    <cellStyle name="Normal 3 4 3 3 3 2 2" xfId="3862"/>
    <cellStyle name="Normal 3 4 3 3 3 2 2 2" xfId="7521"/>
    <cellStyle name="Normal 3 4 3 3 3 2 2 2 2" xfId="14781"/>
    <cellStyle name="Normal 3 4 3 3 3 2 2 2 2 2" xfId="29159"/>
    <cellStyle name="Normal 3 4 3 3 3 2 2 2 2 2 2" xfId="57893"/>
    <cellStyle name="Normal 3 4 3 3 3 2 2 2 2 3" xfId="43569"/>
    <cellStyle name="Normal 3 4 3 3 3 2 2 2 3" xfId="21996"/>
    <cellStyle name="Normal 3 4 3 3 3 2 2 2 3 2" xfId="50731"/>
    <cellStyle name="Normal 3 4 3 3 3 2 2 2 4" xfId="36407"/>
    <cellStyle name="Normal 3 4 3 3 3 2 2 3" xfId="11194"/>
    <cellStyle name="Normal 3 4 3 3 3 2 2 3 2" xfId="25577"/>
    <cellStyle name="Normal 3 4 3 3 3 2 2 3 2 2" xfId="54312"/>
    <cellStyle name="Normal 3 4 3 3 3 2 2 3 3" xfId="39988"/>
    <cellStyle name="Normal 3 4 3 3 3 2 2 4" xfId="18414"/>
    <cellStyle name="Normal 3 4 3 3 3 2 2 4 2" xfId="47150"/>
    <cellStyle name="Normal 3 4 3 3 3 2 2 5" xfId="32826"/>
    <cellStyle name="Normal 3 4 3 3 3 2 3" xfId="5731"/>
    <cellStyle name="Normal 3 4 3 3 3 2 3 2" xfId="12991"/>
    <cellStyle name="Normal 3 4 3 3 3 2 3 2 2" xfId="27369"/>
    <cellStyle name="Normal 3 4 3 3 3 2 3 2 2 2" xfId="56103"/>
    <cellStyle name="Normal 3 4 3 3 3 2 3 2 3" xfId="41779"/>
    <cellStyle name="Normal 3 4 3 3 3 2 3 3" xfId="20206"/>
    <cellStyle name="Normal 3 4 3 3 3 2 3 3 2" xfId="48941"/>
    <cellStyle name="Normal 3 4 3 3 3 2 3 4" xfId="34617"/>
    <cellStyle name="Normal 3 4 3 3 3 2 4" xfId="9404"/>
    <cellStyle name="Normal 3 4 3 3 3 2 4 2" xfId="23787"/>
    <cellStyle name="Normal 3 4 3 3 3 2 4 2 2" xfId="52522"/>
    <cellStyle name="Normal 3 4 3 3 3 2 4 3" xfId="38198"/>
    <cellStyle name="Normal 3 4 3 3 3 2 5" xfId="16624"/>
    <cellStyle name="Normal 3 4 3 3 3 2 5 2" xfId="45360"/>
    <cellStyle name="Normal 3 4 3 3 3 2 6" xfId="31036"/>
    <cellStyle name="Normal 3 4 3 3 3 3" xfId="2966"/>
    <cellStyle name="Normal 3 4 3 3 3 3 2" xfId="6626"/>
    <cellStyle name="Normal 3 4 3 3 3 3 2 2" xfId="13886"/>
    <cellStyle name="Normal 3 4 3 3 3 3 2 2 2" xfId="28264"/>
    <cellStyle name="Normal 3 4 3 3 3 3 2 2 2 2" xfId="56998"/>
    <cellStyle name="Normal 3 4 3 3 3 3 2 2 3" xfId="42674"/>
    <cellStyle name="Normal 3 4 3 3 3 3 2 3" xfId="21101"/>
    <cellStyle name="Normal 3 4 3 3 3 3 2 3 2" xfId="49836"/>
    <cellStyle name="Normal 3 4 3 3 3 3 2 4" xfId="35512"/>
    <cellStyle name="Normal 3 4 3 3 3 3 3" xfId="10299"/>
    <cellStyle name="Normal 3 4 3 3 3 3 3 2" xfId="24682"/>
    <cellStyle name="Normal 3 4 3 3 3 3 3 2 2" xfId="53417"/>
    <cellStyle name="Normal 3 4 3 3 3 3 3 3" xfId="39093"/>
    <cellStyle name="Normal 3 4 3 3 3 3 4" xfId="17519"/>
    <cellStyle name="Normal 3 4 3 3 3 3 4 2" xfId="46255"/>
    <cellStyle name="Normal 3 4 3 3 3 3 5" xfId="31931"/>
    <cellStyle name="Normal 3 4 3 3 3 4" xfId="4831"/>
    <cellStyle name="Normal 3 4 3 3 3 4 2" xfId="12096"/>
    <cellStyle name="Normal 3 4 3 3 3 4 2 2" xfId="26474"/>
    <cellStyle name="Normal 3 4 3 3 3 4 2 2 2" xfId="55208"/>
    <cellStyle name="Normal 3 4 3 3 3 4 2 3" xfId="40884"/>
    <cellStyle name="Normal 3 4 3 3 3 4 3" xfId="19311"/>
    <cellStyle name="Normal 3 4 3 3 3 4 3 2" xfId="48046"/>
    <cellStyle name="Normal 3 4 3 3 3 4 4" xfId="33722"/>
    <cellStyle name="Normal 3 4 3 3 3 5" xfId="8503"/>
    <cellStyle name="Normal 3 4 3 3 3 5 2" xfId="22892"/>
    <cellStyle name="Normal 3 4 3 3 3 5 2 2" xfId="51627"/>
    <cellStyle name="Normal 3 4 3 3 3 5 3" xfId="37303"/>
    <cellStyle name="Normal 3 4 3 3 3 6" xfId="15729"/>
    <cellStyle name="Normal 3 4 3 3 3 6 2" xfId="44465"/>
    <cellStyle name="Normal 3 4 3 3 3 7" xfId="30141"/>
    <cellStyle name="Normal 3 4 3 3 4" xfId="1619"/>
    <cellStyle name="Normal 3 4 3 3 4 2" xfId="3415"/>
    <cellStyle name="Normal 3 4 3 3 4 2 2" xfId="7074"/>
    <cellStyle name="Normal 3 4 3 3 4 2 2 2" xfId="14334"/>
    <cellStyle name="Normal 3 4 3 3 4 2 2 2 2" xfId="28712"/>
    <cellStyle name="Normal 3 4 3 3 4 2 2 2 2 2" xfId="57446"/>
    <cellStyle name="Normal 3 4 3 3 4 2 2 2 3" xfId="43122"/>
    <cellStyle name="Normal 3 4 3 3 4 2 2 3" xfId="21549"/>
    <cellStyle name="Normal 3 4 3 3 4 2 2 3 2" xfId="50284"/>
    <cellStyle name="Normal 3 4 3 3 4 2 2 4" xfId="35960"/>
    <cellStyle name="Normal 3 4 3 3 4 2 3" xfId="10747"/>
    <cellStyle name="Normal 3 4 3 3 4 2 3 2" xfId="25130"/>
    <cellStyle name="Normal 3 4 3 3 4 2 3 2 2" xfId="53865"/>
    <cellStyle name="Normal 3 4 3 3 4 2 3 3" xfId="39541"/>
    <cellStyle name="Normal 3 4 3 3 4 2 4" xfId="17967"/>
    <cellStyle name="Normal 3 4 3 3 4 2 4 2" xfId="46703"/>
    <cellStyle name="Normal 3 4 3 3 4 2 5" xfId="32379"/>
    <cellStyle name="Normal 3 4 3 3 4 3" xfId="5284"/>
    <cellStyle name="Normal 3 4 3 3 4 3 2" xfId="12544"/>
    <cellStyle name="Normal 3 4 3 3 4 3 2 2" xfId="26922"/>
    <cellStyle name="Normal 3 4 3 3 4 3 2 2 2" xfId="55656"/>
    <cellStyle name="Normal 3 4 3 3 4 3 2 3" xfId="41332"/>
    <cellStyle name="Normal 3 4 3 3 4 3 3" xfId="19759"/>
    <cellStyle name="Normal 3 4 3 3 4 3 3 2" xfId="48494"/>
    <cellStyle name="Normal 3 4 3 3 4 3 4" xfId="34170"/>
    <cellStyle name="Normal 3 4 3 3 4 4" xfId="8957"/>
    <cellStyle name="Normal 3 4 3 3 4 4 2" xfId="23340"/>
    <cellStyle name="Normal 3 4 3 3 4 4 2 2" xfId="52075"/>
    <cellStyle name="Normal 3 4 3 3 4 4 3" xfId="37751"/>
    <cellStyle name="Normal 3 4 3 3 4 5" xfId="16177"/>
    <cellStyle name="Normal 3 4 3 3 4 5 2" xfId="44913"/>
    <cellStyle name="Normal 3 4 3 3 4 6" xfId="30589"/>
    <cellStyle name="Normal 3 4 3 3 5" xfId="2519"/>
    <cellStyle name="Normal 3 4 3 3 5 2" xfId="6179"/>
    <cellStyle name="Normal 3 4 3 3 5 2 2" xfId="13439"/>
    <cellStyle name="Normal 3 4 3 3 5 2 2 2" xfId="27817"/>
    <cellStyle name="Normal 3 4 3 3 5 2 2 2 2" xfId="56551"/>
    <cellStyle name="Normal 3 4 3 3 5 2 2 3" xfId="42227"/>
    <cellStyle name="Normal 3 4 3 3 5 2 3" xfId="20654"/>
    <cellStyle name="Normal 3 4 3 3 5 2 3 2" xfId="49389"/>
    <cellStyle name="Normal 3 4 3 3 5 2 4" xfId="35065"/>
    <cellStyle name="Normal 3 4 3 3 5 3" xfId="9852"/>
    <cellStyle name="Normal 3 4 3 3 5 3 2" xfId="24235"/>
    <cellStyle name="Normal 3 4 3 3 5 3 2 2" xfId="52970"/>
    <cellStyle name="Normal 3 4 3 3 5 3 3" xfId="38646"/>
    <cellStyle name="Normal 3 4 3 3 5 4" xfId="17072"/>
    <cellStyle name="Normal 3 4 3 3 5 4 2" xfId="45808"/>
    <cellStyle name="Normal 3 4 3 3 5 5" xfId="31484"/>
    <cellStyle name="Normal 3 4 3 3 6" xfId="4382"/>
    <cellStyle name="Normal 3 4 3 3 6 2" xfId="11649"/>
    <cellStyle name="Normal 3 4 3 3 6 2 2" xfId="26027"/>
    <cellStyle name="Normal 3 4 3 3 6 2 2 2" xfId="54761"/>
    <cellStyle name="Normal 3 4 3 3 6 2 3" xfId="40437"/>
    <cellStyle name="Normal 3 4 3 3 6 3" xfId="18864"/>
    <cellStyle name="Normal 3 4 3 3 6 3 2" xfId="47599"/>
    <cellStyle name="Normal 3 4 3 3 6 4" xfId="33275"/>
    <cellStyle name="Normal 3 4 3 3 7" xfId="8053"/>
    <cellStyle name="Normal 3 4 3 3 7 2" xfId="22445"/>
    <cellStyle name="Normal 3 4 3 3 7 2 2" xfId="51180"/>
    <cellStyle name="Normal 3 4 3 3 7 3" xfId="36856"/>
    <cellStyle name="Normal 3 4 3 3 8" xfId="15282"/>
    <cellStyle name="Normal 3 4 3 3 8 2" xfId="44018"/>
    <cellStyle name="Normal 3 4 3 3 9" xfId="29694"/>
    <cellStyle name="Normal 3 4 3 4" xfId="749"/>
    <cellStyle name="Normal 3 4 3 4 2" xfId="1199"/>
    <cellStyle name="Normal 3 4 3 4 2 2" xfId="2182"/>
    <cellStyle name="Normal 3 4 3 4 2 2 2" xfId="3974"/>
    <cellStyle name="Normal 3 4 3 4 2 2 2 2" xfId="7633"/>
    <cellStyle name="Normal 3 4 3 4 2 2 2 2 2" xfId="14893"/>
    <cellStyle name="Normal 3 4 3 4 2 2 2 2 2 2" xfId="29271"/>
    <cellStyle name="Normal 3 4 3 4 2 2 2 2 2 2 2" xfId="58005"/>
    <cellStyle name="Normal 3 4 3 4 2 2 2 2 2 3" xfId="43681"/>
    <cellStyle name="Normal 3 4 3 4 2 2 2 2 3" xfId="22108"/>
    <cellStyle name="Normal 3 4 3 4 2 2 2 2 3 2" xfId="50843"/>
    <cellStyle name="Normal 3 4 3 4 2 2 2 2 4" xfId="36519"/>
    <cellStyle name="Normal 3 4 3 4 2 2 2 3" xfId="11306"/>
    <cellStyle name="Normal 3 4 3 4 2 2 2 3 2" xfId="25689"/>
    <cellStyle name="Normal 3 4 3 4 2 2 2 3 2 2" xfId="54424"/>
    <cellStyle name="Normal 3 4 3 4 2 2 2 3 3" xfId="40100"/>
    <cellStyle name="Normal 3 4 3 4 2 2 2 4" xfId="18526"/>
    <cellStyle name="Normal 3 4 3 4 2 2 2 4 2" xfId="47262"/>
    <cellStyle name="Normal 3 4 3 4 2 2 2 5" xfId="32938"/>
    <cellStyle name="Normal 3 4 3 4 2 2 3" xfId="5843"/>
    <cellStyle name="Normal 3 4 3 4 2 2 3 2" xfId="13103"/>
    <cellStyle name="Normal 3 4 3 4 2 2 3 2 2" xfId="27481"/>
    <cellStyle name="Normal 3 4 3 4 2 2 3 2 2 2" xfId="56215"/>
    <cellStyle name="Normal 3 4 3 4 2 2 3 2 3" xfId="41891"/>
    <cellStyle name="Normal 3 4 3 4 2 2 3 3" xfId="20318"/>
    <cellStyle name="Normal 3 4 3 4 2 2 3 3 2" xfId="49053"/>
    <cellStyle name="Normal 3 4 3 4 2 2 3 4" xfId="34729"/>
    <cellStyle name="Normal 3 4 3 4 2 2 4" xfId="9516"/>
    <cellStyle name="Normal 3 4 3 4 2 2 4 2" xfId="23899"/>
    <cellStyle name="Normal 3 4 3 4 2 2 4 2 2" xfId="52634"/>
    <cellStyle name="Normal 3 4 3 4 2 2 4 3" xfId="38310"/>
    <cellStyle name="Normal 3 4 3 4 2 2 5" xfId="16736"/>
    <cellStyle name="Normal 3 4 3 4 2 2 5 2" xfId="45472"/>
    <cellStyle name="Normal 3 4 3 4 2 2 6" xfId="31148"/>
    <cellStyle name="Normal 3 4 3 4 2 3" xfId="3078"/>
    <cellStyle name="Normal 3 4 3 4 2 3 2" xfId="6738"/>
    <cellStyle name="Normal 3 4 3 4 2 3 2 2" xfId="13998"/>
    <cellStyle name="Normal 3 4 3 4 2 3 2 2 2" xfId="28376"/>
    <cellStyle name="Normal 3 4 3 4 2 3 2 2 2 2" xfId="57110"/>
    <cellStyle name="Normal 3 4 3 4 2 3 2 2 3" xfId="42786"/>
    <cellStyle name="Normal 3 4 3 4 2 3 2 3" xfId="21213"/>
    <cellStyle name="Normal 3 4 3 4 2 3 2 3 2" xfId="49948"/>
    <cellStyle name="Normal 3 4 3 4 2 3 2 4" xfId="35624"/>
    <cellStyle name="Normal 3 4 3 4 2 3 3" xfId="10411"/>
    <cellStyle name="Normal 3 4 3 4 2 3 3 2" xfId="24794"/>
    <cellStyle name="Normal 3 4 3 4 2 3 3 2 2" xfId="53529"/>
    <cellStyle name="Normal 3 4 3 4 2 3 3 3" xfId="39205"/>
    <cellStyle name="Normal 3 4 3 4 2 3 4" xfId="17631"/>
    <cellStyle name="Normal 3 4 3 4 2 3 4 2" xfId="46367"/>
    <cellStyle name="Normal 3 4 3 4 2 3 5" xfId="32043"/>
    <cellStyle name="Normal 3 4 3 4 2 4" xfId="4943"/>
    <cellStyle name="Normal 3 4 3 4 2 4 2" xfId="12208"/>
    <cellStyle name="Normal 3 4 3 4 2 4 2 2" xfId="26586"/>
    <cellStyle name="Normal 3 4 3 4 2 4 2 2 2" xfId="55320"/>
    <cellStyle name="Normal 3 4 3 4 2 4 2 3" xfId="40996"/>
    <cellStyle name="Normal 3 4 3 4 2 4 3" xfId="19423"/>
    <cellStyle name="Normal 3 4 3 4 2 4 3 2" xfId="48158"/>
    <cellStyle name="Normal 3 4 3 4 2 4 4" xfId="33834"/>
    <cellStyle name="Normal 3 4 3 4 2 5" xfId="8615"/>
    <cellStyle name="Normal 3 4 3 4 2 5 2" xfId="23004"/>
    <cellStyle name="Normal 3 4 3 4 2 5 2 2" xfId="51739"/>
    <cellStyle name="Normal 3 4 3 4 2 5 3" xfId="37415"/>
    <cellStyle name="Normal 3 4 3 4 2 6" xfId="15841"/>
    <cellStyle name="Normal 3 4 3 4 2 6 2" xfId="44577"/>
    <cellStyle name="Normal 3 4 3 4 2 7" xfId="30253"/>
    <cellStyle name="Normal 3 4 3 4 3" xfId="1735"/>
    <cellStyle name="Normal 3 4 3 4 3 2" xfId="3527"/>
    <cellStyle name="Normal 3 4 3 4 3 2 2" xfId="7186"/>
    <cellStyle name="Normal 3 4 3 4 3 2 2 2" xfId="14446"/>
    <cellStyle name="Normal 3 4 3 4 3 2 2 2 2" xfId="28824"/>
    <cellStyle name="Normal 3 4 3 4 3 2 2 2 2 2" xfId="57558"/>
    <cellStyle name="Normal 3 4 3 4 3 2 2 2 3" xfId="43234"/>
    <cellStyle name="Normal 3 4 3 4 3 2 2 3" xfId="21661"/>
    <cellStyle name="Normal 3 4 3 4 3 2 2 3 2" xfId="50396"/>
    <cellStyle name="Normal 3 4 3 4 3 2 2 4" xfId="36072"/>
    <cellStyle name="Normal 3 4 3 4 3 2 3" xfId="10859"/>
    <cellStyle name="Normal 3 4 3 4 3 2 3 2" xfId="25242"/>
    <cellStyle name="Normal 3 4 3 4 3 2 3 2 2" xfId="53977"/>
    <cellStyle name="Normal 3 4 3 4 3 2 3 3" xfId="39653"/>
    <cellStyle name="Normal 3 4 3 4 3 2 4" xfId="18079"/>
    <cellStyle name="Normal 3 4 3 4 3 2 4 2" xfId="46815"/>
    <cellStyle name="Normal 3 4 3 4 3 2 5" xfId="32491"/>
    <cellStyle name="Normal 3 4 3 4 3 3" xfId="5396"/>
    <cellStyle name="Normal 3 4 3 4 3 3 2" xfId="12656"/>
    <cellStyle name="Normal 3 4 3 4 3 3 2 2" xfId="27034"/>
    <cellStyle name="Normal 3 4 3 4 3 3 2 2 2" xfId="55768"/>
    <cellStyle name="Normal 3 4 3 4 3 3 2 3" xfId="41444"/>
    <cellStyle name="Normal 3 4 3 4 3 3 3" xfId="19871"/>
    <cellStyle name="Normal 3 4 3 4 3 3 3 2" xfId="48606"/>
    <cellStyle name="Normal 3 4 3 4 3 3 4" xfId="34282"/>
    <cellStyle name="Normal 3 4 3 4 3 4" xfId="9069"/>
    <cellStyle name="Normal 3 4 3 4 3 4 2" xfId="23452"/>
    <cellStyle name="Normal 3 4 3 4 3 4 2 2" xfId="52187"/>
    <cellStyle name="Normal 3 4 3 4 3 4 3" xfId="37863"/>
    <cellStyle name="Normal 3 4 3 4 3 5" xfId="16289"/>
    <cellStyle name="Normal 3 4 3 4 3 5 2" xfId="45025"/>
    <cellStyle name="Normal 3 4 3 4 3 6" xfId="30701"/>
    <cellStyle name="Normal 3 4 3 4 4" xfId="2631"/>
    <cellStyle name="Normal 3 4 3 4 4 2" xfId="6291"/>
    <cellStyle name="Normal 3 4 3 4 4 2 2" xfId="13551"/>
    <cellStyle name="Normal 3 4 3 4 4 2 2 2" xfId="27929"/>
    <cellStyle name="Normal 3 4 3 4 4 2 2 2 2" xfId="56663"/>
    <cellStyle name="Normal 3 4 3 4 4 2 2 3" xfId="42339"/>
    <cellStyle name="Normal 3 4 3 4 4 2 3" xfId="20766"/>
    <cellStyle name="Normal 3 4 3 4 4 2 3 2" xfId="49501"/>
    <cellStyle name="Normal 3 4 3 4 4 2 4" xfId="35177"/>
    <cellStyle name="Normal 3 4 3 4 4 3" xfId="9964"/>
    <cellStyle name="Normal 3 4 3 4 4 3 2" xfId="24347"/>
    <cellStyle name="Normal 3 4 3 4 4 3 2 2" xfId="53082"/>
    <cellStyle name="Normal 3 4 3 4 4 3 3" xfId="38758"/>
    <cellStyle name="Normal 3 4 3 4 4 4" xfId="17184"/>
    <cellStyle name="Normal 3 4 3 4 4 4 2" xfId="45920"/>
    <cellStyle name="Normal 3 4 3 4 4 5" xfId="31596"/>
    <cellStyle name="Normal 3 4 3 4 5" xfId="4495"/>
    <cellStyle name="Normal 3 4 3 4 5 2" xfId="11761"/>
    <cellStyle name="Normal 3 4 3 4 5 2 2" xfId="26139"/>
    <cellStyle name="Normal 3 4 3 4 5 2 2 2" xfId="54873"/>
    <cellStyle name="Normal 3 4 3 4 5 2 3" xfId="40549"/>
    <cellStyle name="Normal 3 4 3 4 5 3" xfId="18976"/>
    <cellStyle name="Normal 3 4 3 4 5 3 2" xfId="47711"/>
    <cellStyle name="Normal 3 4 3 4 5 4" xfId="33387"/>
    <cellStyle name="Normal 3 4 3 4 6" xfId="8168"/>
    <cellStyle name="Normal 3 4 3 4 6 2" xfId="22557"/>
    <cellStyle name="Normal 3 4 3 4 6 2 2" xfId="51292"/>
    <cellStyle name="Normal 3 4 3 4 6 3" xfId="36968"/>
    <cellStyle name="Normal 3 4 3 4 7" xfId="15394"/>
    <cellStyle name="Normal 3 4 3 4 7 2" xfId="44130"/>
    <cellStyle name="Normal 3 4 3 4 8" xfId="29806"/>
    <cellStyle name="Normal 3 4 3 5" xfId="975"/>
    <cellStyle name="Normal 3 4 3 5 2" xfId="1958"/>
    <cellStyle name="Normal 3 4 3 5 2 2" xfId="3750"/>
    <cellStyle name="Normal 3 4 3 5 2 2 2" xfId="7409"/>
    <cellStyle name="Normal 3 4 3 5 2 2 2 2" xfId="14669"/>
    <cellStyle name="Normal 3 4 3 5 2 2 2 2 2" xfId="29047"/>
    <cellStyle name="Normal 3 4 3 5 2 2 2 2 2 2" xfId="57781"/>
    <cellStyle name="Normal 3 4 3 5 2 2 2 2 3" xfId="43457"/>
    <cellStyle name="Normal 3 4 3 5 2 2 2 3" xfId="21884"/>
    <cellStyle name="Normal 3 4 3 5 2 2 2 3 2" xfId="50619"/>
    <cellStyle name="Normal 3 4 3 5 2 2 2 4" xfId="36295"/>
    <cellStyle name="Normal 3 4 3 5 2 2 3" xfId="11082"/>
    <cellStyle name="Normal 3 4 3 5 2 2 3 2" xfId="25465"/>
    <cellStyle name="Normal 3 4 3 5 2 2 3 2 2" xfId="54200"/>
    <cellStyle name="Normal 3 4 3 5 2 2 3 3" xfId="39876"/>
    <cellStyle name="Normal 3 4 3 5 2 2 4" xfId="18302"/>
    <cellStyle name="Normal 3 4 3 5 2 2 4 2" xfId="47038"/>
    <cellStyle name="Normal 3 4 3 5 2 2 5" xfId="32714"/>
    <cellStyle name="Normal 3 4 3 5 2 3" xfId="5619"/>
    <cellStyle name="Normal 3 4 3 5 2 3 2" xfId="12879"/>
    <cellStyle name="Normal 3 4 3 5 2 3 2 2" xfId="27257"/>
    <cellStyle name="Normal 3 4 3 5 2 3 2 2 2" xfId="55991"/>
    <cellStyle name="Normal 3 4 3 5 2 3 2 3" xfId="41667"/>
    <cellStyle name="Normal 3 4 3 5 2 3 3" xfId="20094"/>
    <cellStyle name="Normal 3 4 3 5 2 3 3 2" xfId="48829"/>
    <cellStyle name="Normal 3 4 3 5 2 3 4" xfId="34505"/>
    <cellStyle name="Normal 3 4 3 5 2 4" xfId="9292"/>
    <cellStyle name="Normal 3 4 3 5 2 4 2" xfId="23675"/>
    <cellStyle name="Normal 3 4 3 5 2 4 2 2" xfId="52410"/>
    <cellStyle name="Normal 3 4 3 5 2 4 3" xfId="38086"/>
    <cellStyle name="Normal 3 4 3 5 2 5" xfId="16512"/>
    <cellStyle name="Normal 3 4 3 5 2 5 2" xfId="45248"/>
    <cellStyle name="Normal 3 4 3 5 2 6" xfId="30924"/>
    <cellStyle name="Normal 3 4 3 5 3" xfId="2854"/>
    <cellStyle name="Normal 3 4 3 5 3 2" xfId="6514"/>
    <cellStyle name="Normal 3 4 3 5 3 2 2" xfId="13774"/>
    <cellStyle name="Normal 3 4 3 5 3 2 2 2" xfId="28152"/>
    <cellStyle name="Normal 3 4 3 5 3 2 2 2 2" xfId="56886"/>
    <cellStyle name="Normal 3 4 3 5 3 2 2 3" xfId="42562"/>
    <cellStyle name="Normal 3 4 3 5 3 2 3" xfId="20989"/>
    <cellStyle name="Normal 3 4 3 5 3 2 3 2" xfId="49724"/>
    <cellStyle name="Normal 3 4 3 5 3 2 4" xfId="35400"/>
    <cellStyle name="Normal 3 4 3 5 3 3" xfId="10187"/>
    <cellStyle name="Normal 3 4 3 5 3 3 2" xfId="24570"/>
    <cellStyle name="Normal 3 4 3 5 3 3 2 2" xfId="53305"/>
    <cellStyle name="Normal 3 4 3 5 3 3 3" xfId="38981"/>
    <cellStyle name="Normal 3 4 3 5 3 4" xfId="17407"/>
    <cellStyle name="Normal 3 4 3 5 3 4 2" xfId="46143"/>
    <cellStyle name="Normal 3 4 3 5 3 5" xfId="31819"/>
    <cellStyle name="Normal 3 4 3 5 4" xfId="4719"/>
    <cellStyle name="Normal 3 4 3 5 4 2" xfId="11984"/>
    <cellStyle name="Normal 3 4 3 5 4 2 2" xfId="26362"/>
    <cellStyle name="Normal 3 4 3 5 4 2 2 2" xfId="55096"/>
    <cellStyle name="Normal 3 4 3 5 4 2 3" xfId="40772"/>
    <cellStyle name="Normal 3 4 3 5 4 3" xfId="19199"/>
    <cellStyle name="Normal 3 4 3 5 4 3 2" xfId="47934"/>
    <cellStyle name="Normal 3 4 3 5 4 4" xfId="33610"/>
    <cellStyle name="Normal 3 4 3 5 5" xfId="8391"/>
    <cellStyle name="Normal 3 4 3 5 5 2" xfId="22780"/>
    <cellStyle name="Normal 3 4 3 5 5 2 2" xfId="51515"/>
    <cellStyle name="Normal 3 4 3 5 5 3" xfId="37191"/>
    <cellStyle name="Normal 3 4 3 5 6" xfId="15617"/>
    <cellStyle name="Normal 3 4 3 5 6 2" xfId="44353"/>
    <cellStyle name="Normal 3 4 3 5 7" xfId="30029"/>
    <cellStyle name="Normal 3 4 3 6" xfId="1494"/>
    <cellStyle name="Normal 3 4 3 6 2" xfId="3303"/>
    <cellStyle name="Normal 3 4 3 6 2 2" xfId="6962"/>
    <cellStyle name="Normal 3 4 3 6 2 2 2" xfId="14222"/>
    <cellStyle name="Normal 3 4 3 6 2 2 2 2" xfId="28600"/>
    <cellStyle name="Normal 3 4 3 6 2 2 2 2 2" xfId="57334"/>
    <cellStyle name="Normal 3 4 3 6 2 2 2 3" xfId="43010"/>
    <cellStyle name="Normal 3 4 3 6 2 2 3" xfId="21437"/>
    <cellStyle name="Normal 3 4 3 6 2 2 3 2" xfId="50172"/>
    <cellStyle name="Normal 3 4 3 6 2 2 4" xfId="35848"/>
    <cellStyle name="Normal 3 4 3 6 2 3" xfId="10635"/>
    <cellStyle name="Normal 3 4 3 6 2 3 2" xfId="25018"/>
    <cellStyle name="Normal 3 4 3 6 2 3 2 2" xfId="53753"/>
    <cellStyle name="Normal 3 4 3 6 2 3 3" xfId="39429"/>
    <cellStyle name="Normal 3 4 3 6 2 4" xfId="17855"/>
    <cellStyle name="Normal 3 4 3 6 2 4 2" xfId="46591"/>
    <cellStyle name="Normal 3 4 3 6 2 5" xfId="32267"/>
    <cellStyle name="Normal 3 4 3 6 3" xfId="5171"/>
    <cellStyle name="Normal 3 4 3 6 3 2" xfId="12432"/>
    <cellStyle name="Normal 3 4 3 6 3 2 2" xfId="26810"/>
    <cellStyle name="Normal 3 4 3 6 3 2 2 2" xfId="55544"/>
    <cellStyle name="Normal 3 4 3 6 3 2 3" xfId="41220"/>
    <cellStyle name="Normal 3 4 3 6 3 3" xfId="19647"/>
    <cellStyle name="Normal 3 4 3 6 3 3 2" xfId="48382"/>
    <cellStyle name="Normal 3 4 3 6 3 4" xfId="34058"/>
    <cellStyle name="Normal 3 4 3 6 4" xfId="8845"/>
    <cellStyle name="Normal 3 4 3 6 4 2" xfId="23228"/>
    <cellStyle name="Normal 3 4 3 6 4 2 2" xfId="51963"/>
    <cellStyle name="Normal 3 4 3 6 4 3" xfId="37639"/>
    <cellStyle name="Normal 3 4 3 6 5" xfId="16065"/>
    <cellStyle name="Normal 3 4 3 6 5 2" xfId="44801"/>
    <cellStyle name="Normal 3 4 3 6 6" xfId="30477"/>
    <cellStyle name="Normal 3 4 3 7" xfId="2407"/>
    <cellStyle name="Normal 3 4 3 7 2" xfId="6067"/>
    <cellStyle name="Normal 3 4 3 7 2 2" xfId="13327"/>
    <cellStyle name="Normal 3 4 3 7 2 2 2" xfId="27705"/>
    <cellStyle name="Normal 3 4 3 7 2 2 2 2" xfId="56439"/>
    <cellStyle name="Normal 3 4 3 7 2 2 3" xfId="42115"/>
    <cellStyle name="Normal 3 4 3 7 2 3" xfId="20542"/>
    <cellStyle name="Normal 3 4 3 7 2 3 2" xfId="49277"/>
    <cellStyle name="Normal 3 4 3 7 2 4" xfId="34953"/>
    <cellStyle name="Normal 3 4 3 7 3" xfId="9740"/>
    <cellStyle name="Normal 3 4 3 7 3 2" xfId="24123"/>
    <cellStyle name="Normal 3 4 3 7 3 2 2" xfId="52858"/>
    <cellStyle name="Normal 3 4 3 7 3 3" xfId="38534"/>
    <cellStyle name="Normal 3 4 3 7 4" xfId="16960"/>
    <cellStyle name="Normal 3 4 3 7 4 2" xfId="45696"/>
    <cellStyle name="Normal 3 4 3 7 5" xfId="31372"/>
    <cellStyle name="Normal 3 4 3 8" xfId="4264"/>
    <cellStyle name="Normal 3 4 3 8 2" xfId="11536"/>
    <cellStyle name="Normal 3 4 3 8 2 2" xfId="25915"/>
    <cellStyle name="Normal 3 4 3 8 2 2 2" xfId="54649"/>
    <cellStyle name="Normal 3 4 3 8 2 3" xfId="40325"/>
    <cellStyle name="Normal 3 4 3 8 3" xfId="18752"/>
    <cellStyle name="Normal 3 4 3 8 3 2" xfId="47487"/>
    <cellStyle name="Normal 3 4 3 8 4" xfId="33163"/>
    <cellStyle name="Normal 3 4 3 9" xfId="7932"/>
    <cellStyle name="Normal 3 4 3 9 2" xfId="22333"/>
    <cellStyle name="Normal 3 4 3 9 2 2" xfId="51068"/>
    <cellStyle name="Normal 3 4 3 9 3" xfId="36744"/>
    <cellStyle name="Normal 3 4 4" xfId="420"/>
    <cellStyle name="Normal 3 4 4 10" xfId="29610"/>
    <cellStyle name="Normal 3 4 4 2" xfId="620"/>
    <cellStyle name="Normal 3 4 4 2 2" xfId="892"/>
    <cellStyle name="Normal 3 4 4 2 2 2" xfId="1339"/>
    <cellStyle name="Normal 3 4 4 2 2 2 2" xfId="2322"/>
    <cellStyle name="Normal 3 4 4 2 2 2 2 2" xfId="4114"/>
    <cellStyle name="Normal 3 4 4 2 2 2 2 2 2" xfId="7773"/>
    <cellStyle name="Normal 3 4 4 2 2 2 2 2 2 2" xfId="15033"/>
    <cellStyle name="Normal 3 4 4 2 2 2 2 2 2 2 2" xfId="29411"/>
    <cellStyle name="Normal 3 4 4 2 2 2 2 2 2 2 2 2" xfId="58145"/>
    <cellStyle name="Normal 3 4 4 2 2 2 2 2 2 2 3" xfId="43821"/>
    <cellStyle name="Normal 3 4 4 2 2 2 2 2 2 3" xfId="22248"/>
    <cellStyle name="Normal 3 4 4 2 2 2 2 2 2 3 2" xfId="50983"/>
    <cellStyle name="Normal 3 4 4 2 2 2 2 2 2 4" xfId="36659"/>
    <cellStyle name="Normal 3 4 4 2 2 2 2 2 3" xfId="11446"/>
    <cellStyle name="Normal 3 4 4 2 2 2 2 2 3 2" xfId="25829"/>
    <cellStyle name="Normal 3 4 4 2 2 2 2 2 3 2 2" xfId="54564"/>
    <cellStyle name="Normal 3 4 4 2 2 2 2 2 3 3" xfId="40240"/>
    <cellStyle name="Normal 3 4 4 2 2 2 2 2 4" xfId="18666"/>
    <cellStyle name="Normal 3 4 4 2 2 2 2 2 4 2" xfId="47402"/>
    <cellStyle name="Normal 3 4 4 2 2 2 2 2 5" xfId="33078"/>
    <cellStyle name="Normal 3 4 4 2 2 2 2 3" xfId="5983"/>
    <cellStyle name="Normal 3 4 4 2 2 2 2 3 2" xfId="13243"/>
    <cellStyle name="Normal 3 4 4 2 2 2 2 3 2 2" xfId="27621"/>
    <cellStyle name="Normal 3 4 4 2 2 2 2 3 2 2 2" xfId="56355"/>
    <cellStyle name="Normal 3 4 4 2 2 2 2 3 2 3" xfId="42031"/>
    <cellStyle name="Normal 3 4 4 2 2 2 2 3 3" xfId="20458"/>
    <cellStyle name="Normal 3 4 4 2 2 2 2 3 3 2" xfId="49193"/>
    <cellStyle name="Normal 3 4 4 2 2 2 2 3 4" xfId="34869"/>
    <cellStyle name="Normal 3 4 4 2 2 2 2 4" xfId="9656"/>
    <cellStyle name="Normal 3 4 4 2 2 2 2 4 2" xfId="24039"/>
    <cellStyle name="Normal 3 4 4 2 2 2 2 4 2 2" xfId="52774"/>
    <cellStyle name="Normal 3 4 4 2 2 2 2 4 3" xfId="38450"/>
    <cellStyle name="Normal 3 4 4 2 2 2 2 5" xfId="16876"/>
    <cellStyle name="Normal 3 4 4 2 2 2 2 5 2" xfId="45612"/>
    <cellStyle name="Normal 3 4 4 2 2 2 2 6" xfId="31288"/>
    <cellStyle name="Normal 3 4 4 2 2 2 3" xfId="3218"/>
    <cellStyle name="Normal 3 4 4 2 2 2 3 2" xfId="6878"/>
    <cellStyle name="Normal 3 4 4 2 2 2 3 2 2" xfId="14138"/>
    <cellStyle name="Normal 3 4 4 2 2 2 3 2 2 2" xfId="28516"/>
    <cellStyle name="Normal 3 4 4 2 2 2 3 2 2 2 2" xfId="57250"/>
    <cellStyle name="Normal 3 4 4 2 2 2 3 2 2 3" xfId="42926"/>
    <cellStyle name="Normal 3 4 4 2 2 2 3 2 3" xfId="21353"/>
    <cellStyle name="Normal 3 4 4 2 2 2 3 2 3 2" xfId="50088"/>
    <cellStyle name="Normal 3 4 4 2 2 2 3 2 4" xfId="35764"/>
    <cellStyle name="Normal 3 4 4 2 2 2 3 3" xfId="10551"/>
    <cellStyle name="Normal 3 4 4 2 2 2 3 3 2" xfId="24934"/>
    <cellStyle name="Normal 3 4 4 2 2 2 3 3 2 2" xfId="53669"/>
    <cellStyle name="Normal 3 4 4 2 2 2 3 3 3" xfId="39345"/>
    <cellStyle name="Normal 3 4 4 2 2 2 3 4" xfId="17771"/>
    <cellStyle name="Normal 3 4 4 2 2 2 3 4 2" xfId="46507"/>
    <cellStyle name="Normal 3 4 4 2 2 2 3 5" xfId="32183"/>
    <cellStyle name="Normal 3 4 4 2 2 2 4" xfId="5083"/>
    <cellStyle name="Normal 3 4 4 2 2 2 4 2" xfId="12348"/>
    <cellStyle name="Normal 3 4 4 2 2 2 4 2 2" xfId="26726"/>
    <cellStyle name="Normal 3 4 4 2 2 2 4 2 2 2" xfId="55460"/>
    <cellStyle name="Normal 3 4 4 2 2 2 4 2 3" xfId="41136"/>
    <cellStyle name="Normal 3 4 4 2 2 2 4 3" xfId="19563"/>
    <cellStyle name="Normal 3 4 4 2 2 2 4 3 2" xfId="48298"/>
    <cellStyle name="Normal 3 4 4 2 2 2 4 4" xfId="33974"/>
    <cellStyle name="Normal 3 4 4 2 2 2 5" xfId="8755"/>
    <cellStyle name="Normal 3 4 4 2 2 2 5 2" xfId="23144"/>
    <cellStyle name="Normal 3 4 4 2 2 2 5 2 2" xfId="51879"/>
    <cellStyle name="Normal 3 4 4 2 2 2 5 3" xfId="37555"/>
    <cellStyle name="Normal 3 4 4 2 2 2 6" xfId="15981"/>
    <cellStyle name="Normal 3 4 4 2 2 2 6 2" xfId="44717"/>
    <cellStyle name="Normal 3 4 4 2 2 2 7" xfId="30393"/>
    <cellStyle name="Normal 3 4 4 2 2 3" xfId="1875"/>
    <cellStyle name="Normal 3 4 4 2 2 3 2" xfId="3667"/>
    <cellStyle name="Normal 3 4 4 2 2 3 2 2" xfId="7326"/>
    <cellStyle name="Normal 3 4 4 2 2 3 2 2 2" xfId="14586"/>
    <cellStyle name="Normal 3 4 4 2 2 3 2 2 2 2" xfId="28964"/>
    <cellStyle name="Normal 3 4 4 2 2 3 2 2 2 2 2" xfId="57698"/>
    <cellStyle name="Normal 3 4 4 2 2 3 2 2 2 3" xfId="43374"/>
    <cellStyle name="Normal 3 4 4 2 2 3 2 2 3" xfId="21801"/>
    <cellStyle name="Normal 3 4 4 2 2 3 2 2 3 2" xfId="50536"/>
    <cellStyle name="Normal 3 4 4 2 2 3 2 2 4" xfId="36212"/>
    <cellStyle name="Normal 3 4 4 2 2 3 2 3" xfId="10999"/>
    <cellStyle name="Normal 3 4 4 2 2 3 2 3 2" xfId="25382"/>
    <cellStyle name="Normal 3 4 4 2 2 3 2 3 2 2" xfId="54117"/>
    <cellStyle name="Normal 3 4 4 2 2 3 2 3 3" xfId="39793"/>
    <cellStyle name="Normal 3 4 4 2 2 3 2 4" xfId="18219"/>
    <cellStyle name="Normal 3 4 4 2 2 3 2 4 2" xfId="46955"/>
    <cellStyle name="Normal 3 4 4 2 2 3 2 5" xfId="32631"/>
    <cellStyle name="Normal 3 4 4 2 2 3 3" xfId="5536"/>
    <cellStyle name="Normal 3 4 4 2 2 3 3 2" xfId="12796"/>
    <cellStyle name="Normal 3 4 4 2 2 3 3 2 2" xfId="27174"/>
    <cellStyle name="Normal 3 4 4 2 2 3 3 2 2 2" xfId="55908"/>
    <cellStyle name="Normal 3 4 4 2 2 3 3 2 3" xfId="41584"/>
    <cellStyle name="Normal 3 4 4 2 2 3 3 3" xfId="20011"/>
    <cellStyle name="Normal 3 4 4 2 2 3 3 3 2" xfId="48746"/>
    <cellStyle name="Normal 3 4 4 2 2 3 3 4" xfId="34422"/>
    <cellStyle name="Normal 3 4 4 2 2 3 4" xfId="9209"/>
    <cellStyle name="Normal 3 4 4 2 2 3 4 2" xfId="23592"/>
    <cellStyle name="Normal 3 4 4 2 2 3 4 2 2" xfId="52327"/>
    <cellStyle name="Normal 3 4 4 2 2 3 4 3" xfId="38003"/>
    <cellStyle name="Normal 3 4 4 2 2 3 5" xfId="16429"/>
    <cellStyle name="Normal 3 4 4 2 2 3 5 2" xfId="45165"/>
    <cellStyle name="Normal 3 4 4 2 2 3 6" xfId="30841"/>
    <cellStyle name="Normal 3 4 4 2 2 4" xfId="2771"/>
    <cellStyle name="Normal 3 4 4 2 2 4 2" xfId="6431"/>
    <cellStyle name="Normal 3 4 4 2 2 4 2 2" xfId="13691"/>
    <cellStyle name="Normal 3 4 4 2 2 4 2 2 2" xfId="28069"/>
    <cellStyle name="Normal 3 4 4 2 2 4 2 2 2 2" xfId="56803"/>
    <cellStyle name="Normal 3 4 4 2 2 4 2 2 3" xfId="42479"/>
    <cellStyle name="Normal 3 4 4 2 2 4 2 3" xfId="20906"/>
    <cellStyle name="Normal 3 4 4 2 2 4 2 3 2" xfId="49641"/>
    <cellStyle name="Normal 3 4 4 2 2 4 2 4" xfId="35317"/>
    <cellStyle name="Normal 3 4 4 2 2 4 3" xfId="10104"/>
    <cellStyle name="Normal 3 4 4 2 2 4 3 2" xfId="24487"/>
    <cellStyle name="Normal 3 4 4 2 2 4 3 2 2" xfId="53222"/>
    <cellStyle name="Normal 3 4 4 2 2 4 3 3" xfId="38898"/>
    <cellStyle name="Normal 3 4 4 2 2 4 4" xfId="17324"/>
    <cellStyle name="Normal 3 4 4 2 2 4 4 2" xfId="46060"/>
    <cellStyle name="Normal 3 4 4 2 2 4 5" xfId="31736"/>
    <cellStyle name="Normal 3 4 4 2 2 5" xfId="4636"/>
    <cellStyle name="Normal 3 4 4 2 2 5 2" xfId="11901"/>
    <cellStyle name="Normal 3 4 4 2 2 5 2 2" xfId="26279"/>
    <cellStyle name="Normal 3 4 4 2 2 5 2 2 2" xfId="55013"/>
    <cellStyle name="Normal 3 4 4 2 2 5 2 3" xfId="40689"/>
    <cellStyle name="Normal 3 4 4 2 2 5 3" xfId="19116"/>
    <cellStyle name="Normal 3 4 4 2 2 5 3 2" xfId="47851"/>
    <cellStyle name="Normal 3 4 4 2 2 5 4" xfId="33527"/>
    <cellStyle name="Normal 3 4 4 2 2 6" xfId="8308"/>
    <cellStyle name="Normal 3 4 4 2 2 6 2" xfId="22697"/>
    <cellStyle name="Normal 3 4 4 2 2 6 2 2" xfId="51432"/>
    <cellStyle name="Normal 3 4 4 2 2 6 3" xfId="37108"/>
    <cellStyle name="Normal 3 4 4 2 2 7" xfId="15534"/>
    <cellStyle name="Normal 3 4 4 2 2 7 2" xfId="44270"/>
    <cellStyle name="Normal 3 4 4 2 2 8" xfId="29946"/>
    <cellStyle name="Normal 3 4 4 2 3" xfId="1115"/>
    <cellStyle name="Normal 3 4 4 2 3 2" xfId="2098"/>
    <cellStyle name="Normal 3 4 4 2 3 2 2" xfId="3890"/>
    <cellStyle name="Normal 3 4 4 2 3 2 2 2" xfId="7549"/>
    <cellStyle name="Normal 3 4 4 2 3 2 2 2 2" xfId="14809"/>
    <cellStyle name="Normal 3 4 4 2 3 2 2 2 2 2" xfId="29187"/>
    <cellStyle name="Normal 3 4 4 2 3 2 2 2 2 2 2" xfId="57921"/>
    <cellStyle name="Normal 3 4 4 2 3 2 2 2 2 3" xfId="43597"/>
    <cellStyle name="Normal 3 4 4 2 3 2 2 2 3" xfId="22024"/>
    <cellStyle name="Normal 3 4 4 2 3 2 2 2 3 2" xfId="50759"/>
    <cellStyle name="Normal 3 4 4 2 3 2 2 2 4" xfId="36435"/>
    <cellStyle name="Normal 3 4 4 2 3 2 2 3" xfId="11222"/>
    <cellStyle name="Normal 3 4 4 2 3 2 2 3 2" xfId="25605"/>
    <cellStyle name="Normal 3 4 4 2 3 2 2 3 2 2" xfId="54340"/>
    <cellStyle name="Normal 3 4 4 2 3 2 2 3 3" xfId="40016"/>
    <cellStyle name="Normal 3 4 4 2 3 2 2 4" xfId="18442"/>
    <cellStyle name="Normal 3 4 4 2 3 2 2 4 2" xfId="47178"/>
    <cellStyle name="Normal 3 4 4 2 3 2 2 5" xfId="32854"/>
    <cellStyle name="Normal 3 4 4 2 3 2 3" xfId="5759"/>
    <cellStyle name="Normal 3 4 4 2 3 2 3 2" xfId="13019"/>
    <cellStyle name="Normal 3 4 4 2 3 2 3 2 2" xfId="27397"/>
    <cellStyle name="Normal 3 4 4 2 3 2 3 2 2 2" xfId="56131"/>
    <cellStyle name="Normal 3 4 4 2 3 2 3 2 3" xfId="41807"/>
    <cellStyle name="Normal 3 4 4 2 3 2 3 3" xfId="20234"/>
    <cellStyle name="Normal 3 4 4 2 3 2 3 3 2" xfId="48969"/>
    <cellStyle name="Normal 3 4 4 2 3 2 3 4" xfId="34645"/>
    <cellStyle name="Normal 3 4 4 2 3 2 4" xfId="9432"/>
    <cellStyle name="Normal 3 4 4 2 3 2 4 2" xfId="23815"/>
    <cellStyle name="Normal 3 4 4 2 3 2 4 2 2" xfId="52550"/>
    <cellStyle name="Normal 3 4 4 2 3 2 4 3" xfId="38226"/>
    <cellStyle name="Normal 3 4 4 2 3 2 5" xfId="16652"/>
    <cellStyle name="Normal 3 4 4 2 3 2 5 2" xfId="45388"/>
    <cellStyle name="Normal 3 4 4 2 3 2 6" xfId="31064"/>
    <cellStyle name="Normal 3 4 4 2 3 3" xfId="2994"/>
    <cellStyle name="Normal 3 4 4 2 3 3 2" xfId="6654"/>
    <cellStyle name="Normal 3 4 4 2 3 3 2 2" xfId="13914"/>
    <cellStyle name="Normal 3 4 4 2 3 3 2 2 2" xfId="28292"/>
    <cellStyle name="Normal 3 4 4 2 3 3 2 2 2 2" xfId="57026"/>
    <cellStyle name="Normal 3 4 4 2 3 3 2 2 3" xfId="42702"/>
    <cellStyle name="Normal 3 4 4 2 3 3 2 3" xfId="21129"/>
    <cellStyle name="Normal 3 4 4 2 3 3 2 3 2" xfId="49864"/>
    <cellStyle name="Normal 3 4 4 2 3 3 2 4" xfId="35540"/>
    <cellStyle name="Normal 3 4 4 2 3 3 3" xfId="10327"/>
    <cellStyle name="Normal 3 4 4 2 3 3 3 2" xfId="24710"/>
    <cellStyle name="Normal 3 4 4 2 3 3 3 2 2" xfId="53445"/>
    <cellStyle name="Normal 3 4 4 2 3 3 3 3" xfId="39121"/>
    <cellStyle name="Normal 3 4 4 2 3 3 4" xfId="17547"/>
    <cellStyle name="Normal 3 4 4 2 3 3 4 2" xfId="46283"/>
    <cellStyle name="Normal 3 4 4 2 3 3 5" xfId="31959"/>
    <cellStyle name="Normal 3 4 4 2 3 4" xfId="4859"/>
    <cellStyle name="Normal 3 4 4 2 3 4 2" xfId="12124"/>
    <cellStyle name="Normal 3 4 4 2 3 4 2 2" xfId="26502"/>
    <cellStyle name="Normal 3 4 4 2 3 4 2 2 2" xfId="55236"/>
    <cellStyle name="Normal 3 4 4 2 3 4 2 3" xfId="40912"/>
    <cellStyle name="Normal 3 4 4 2 3 4 3" xfId="19339"/>
    <cellStyle name="Normal 3 4 4 2 3 4 3 2" xfId="48074"/>
    <cellStyle name="Normal 3 4 4 2 3 4 4" xfId="33750"/>
    <cellStyle name="Normal 3 4 4 2 3 5" xfId="8531"/>
    <cellStyle name="Normal 3 4 4 2 3 5 2" xfId="22920"/>
    <cellStyle name="Normal 3 4 4 2 3 5 2 2" xfId="51655"/>
    <cellStyle name="Normal 3 4 4 2 3 5 3" xfId="37331"/>
    <cellStyle name="Normal 3 4 4 2 3 6" xfId="15757"/>
    <cellStyle name="Normal 3 4 4 2 3 6 2" xfId="44493"/>
    <cellStyle name="Normal 3 4 4 2 3 7" xfId="30169"/>
    <cellStyle name="Normal 3 4 4 2 4" xfId="1647"/>
    <cellStyle name="Normal 3 4 4 2 4 2" xfId="3443"/>
    <cellStyle name="Normal 3 4 4 2 4 2 2" xfId="7102"/>
    <cellStyle name="Normal 3 4 4 2 4 2 2 2" xfId="14362"/>
    <cellStyle name="Normal 3 4 4 2 4 2 2 2 2" xfId="28740"/>
    <cellStyle name="Normal 3 4 4 2 4 2 2 2 2 2" xfId="57474"/>
    <cellStyle name="Normal 3 4 4 2 4 2 2 2 3" xfId="43150"/>
    <cellStyle name="Normal 3 4 4 2 4 2 2 3" xfId="21577"/>
    <cellStyle name="Normal 3 4 4 2 4 2 2 3 2" xfId="50312"/>
    <cellStyle name="Normal 3 4 4 2 4 2 2 4" xfId="35988"/>
    <cellStyle name="Normal 3 4 4 2 4 2 3" xfId="10775"/>
    <cellStyle name="Normal 3 4 4 2 4 2 3 2" xfId="25158"/>
    <cellStyle name="Normal 3 4 4 2 4 2 3 2 2" xfId="53893"/>
    <cellStyle name="Normal 3 4 4 2 4 2 3 3" xfId="39569"/>
    <cellStyle name="Normal 3 4 4 2 4 2 4" xfId="17995"/>
    <cellStyle name="Normal 3 4 4 2 4 2 4 2" xfId="46731"/>
    <cellStyle name="Normal 3 4 4 2 4 2 5" xfId="32407"/>
    <cellStyle name="Normal 3 4 4 2 4 3" xfId="5312"/>
    <cellStyle name="Normal 3 4 4 2 4 3 2" xfId="12572"/>
    <cellStyle name="Normal 3 4 4 2 4 3 2 2" xfId="26950"/>
    <cellStyle name="Normal 3 4 4 2 4 3 2 2 2" xfId="55684"/>
    <cellStyle name="Normal 3 4 4 2 4 3 2 3" xfId="41360"/>
    <cellStyle name="Normal 3 4 4 2 4 3 3" xfId="19787"/>
    <cellStyle name="Normal 3 4 4 2 4 3 3 2" xfId="48522"/>
    <cellStyle name="Normal 3 4 4 2 4 3 4" xfId="34198"/>
    <cellStyle name="Normal 3 4 4 2 4 4" xfId="8985"/>
    <cellStyle name="Normal 3 4 4 2 4 4 2" xfId="23368"/>
    <cellStyle name="Normal 3 4 4 2 4 4 2 2" xfId="52103"/>
    <cellStyle name="Normal 3 4 4 2 4 4 3" xfId="37779"/>
    <cellStyle name="Normal 3 4 4 2 4 5" xfId="16205"/>
    <cellStyle name="Normal 3 4 4 2 4 5 2" xfId="44941"/>
    <cellStyle name="Normal 3 4 4 2 4 6" xfId="30617"/>
    <cellStyle name="Normal 3 4 4 2 5" xfId="2547"/>
    <cellStyle name="Normal 3 4 4 2 5 2" xfId="6207"/>
    <cellStyle name="Normal 3 4 4 2 5 2 2" xfId="13467"/>
    <cellStyle name="Normal 3 4 4 2 5 2 2 2" xfId="27845"/>
    <cellStyle name="Normal 3 4 4 2 5 2 2 2 2" xfId="56579"/>
    <cellStyle name="Normal 3 4 4 2 5 2 2 3" xfId="42255"/>
    <cellStyle name="Normal 3 4 4 2 5 2 3" xfId="20682"/>
    <cellStyle name="Normal 3 4 4 2 5 2 3 2" xfId="49417"/>
    <cellStyle name="Normal 3 4 4 2 5 2 4" xfId="35093"/>
    <cellStyle name="Normal 3 4 4 2 5 3" xfId="9880"/>
    <cellStyle name="Normal 3 4 4 2 5 3 2" xfId="24263"/>
    <cellStyle name="Normal 3 4 4 2 5 3 2 2" xfId="52998"/>
    <cellStyle name="Normal 3 4 4 2 5 3 3" xfId="38674"/>
    <cellStyle name="Normal 3 4 4 2 5 4" xfId="17100"/>
    <cellStyle name="Normal 3 4 4 2 5 4 2" xfId="45836"/>
    <cellStyle name="Normal 3 4 4 2 5 5" xfId="31512"/>
    <cellStyle name="Normal 3 4 4 2 6" xfId="4410"/>
    <cellStyle name="Normal 3 4 4 2 6 2" xfId="11677"/>
    <cellStyle name="Normal 3 4 4 2 6 2 2" xfId="26055"/>
    <cellStyle name="Normal 3 4 4 2 6 2 2 2" xfId="54789"/>
    <cellStyle name="Normal 3 4 4 2 6 2 3" xfId="40465"/>
    <cellStyle name="Normal 3 4 4 2 6 3" xfId="18892"/>
    <cellStyle name="Normal 3 4 4 2 6 3 2" xfId="47627"/>
    <cellStyle name="Normal 3 4 4 2 6 4" xfId="33303"/>
    <cellStyle name="Normal 3 4 4 2 7" xfId="8081"/>
    <cellStyle name="Normal 3 4 4 2 7 2" xfId="22473"/>
    <cellStyle name="Normal 3 4 4 2 7 2 2" xfId="51208"/>
    <cellStyle name="Normal 3 4 4 2 7 3" xfId="36884"/>
    <cellStyle name="Normal 3 4 4 2 8" xfId="15310"/>
    <cellStyle name="Normal 3 4 4 2 8 2" xfId="44046"/>
    <cellStyle name="Normal 3 4 4 2 9" xfId="29722"/>
    <cellStyle name="Normal 3 4 4 3" xfId="778"/>
    <cellStyle name="Normal 3 4 4 3 2" xfId="1227"/>
    <cellStyle name="Normal 3 4 4 3 2 2" xfId="2210"/>
    <cellStyle name="Normal 3 4 4 3 2 2 2" xfId="4002"/>
    <cellStyle name="Normal 3 4 4 3 2 2 2 2" xfId="7661"/>
    <cellStyle name="Normal 3 4 4 3 2 2 2 2 2" xfId="14921"/>
    <cellStyle name="Normal 3 4 4 3 2 2 2 2 2 2" xfId="29299"/>
    <cellStyle name="Normal 3 4 4 3 2 2 2 2 2 2 2" xfId="58033"/>
    <cellStyle name="Normal 3 4 4 3 2 2 2 2 2 3" xfId="43709"/>
    <cellStyle name="Normal 3 4 4 3 2 2 2 2 3" xfId="22136"/>
    <cellStyle name="Normal 3 4 4 3 2 2 2 2 3 2" xfId="50871"/>
    <cellStyle name="Normal 3 4 4 3 2 2 2 2 4" xfId="36547"/>
    <cellStyle name="Normal 3 4 4 3 2 2 2 3" xfId="11334"/>
    <cellStyle name="Normal 3 4 4 3 2 2 2 3 2" xfId="25717"/>
    <cellStyle name="Normal 3 4 4 3 2 2 2 3 2 2" xfId="54452"/>
    <cellStyle name="Normal 3 4 4 3 2 2 2 3 3" xfId="40128"/>
    <cellStyle name="Normal 3 4 4 3 2 2 2 4" xfId="18554"/>
    <cellStyle name="Normal 3 4 4 3 2 2 2 4 2" xfId="47290"/>
    <cellStyle name="Normal 3 4 4 3 2 2 2 5" xfId="32966"/>
    <cellStyle name="Normal 3 4 4 3 2 2 3" xfId="5871"/>
    <cellStyle name="Normal 3 4 4 3 2 2 3 2" xfId="13131"/>
    <cellStyle name="Normal 3 4 4 3 2 2 3 2 2" xfId="27509"/>
    <cellStyle name="Normal 3 4 4 3 2 2 3 2 2 2" xfId="56243"/>
    <cellStyle name="Normal 3 4 4 3 2 2 3 2 3" xfId="41919"/>
    <cellStyle name="Normal 3 4 4 3 2 2 3 3" xfId="20346"/>
    <cellStyle name="Normal 3 4 4 3 2 2 3 3 2" xfId="49081"/>
    <cellStyle name="Normal 3 4 4 3 2 2 3 4" xfId="34757"/>
    <cellStyle name="Normal 3 4 4 3 2 2 4" xfId="9544"/>
    <cellStyle name="Normal 3 4 4 3 2 2 4 2" xfId="23927"/>
    <cellStyle name="Normal 3 4 4 3 2 2 4 2 2" xfId="52662"/>
    <cellStyle name="Normal 3 4 4 3 2 2 4 3" xfId="38338"/>
    <cellStyle name="Normal 3 4 4 3 2 2 5" xfId="16764"/>
    <cellStyle name="Normal 3 4 4 3 2 2 5 2" xfId="45500"/>
    <cellStyle name="Normal 3 4 4 3 2 2 6" xfId="31176"/>
    <cellStyle name="Normal 3 4 4 3 2 3" xfId="3106"/>
    <cellStyle name="Normal 3 4 4 3 2 3 2" xfId="6766"/>
    <cellStyle name="Normal 3 4 4 3 2 3 2 2" xfId="14026"/>
    <cellStyle name="Normal 3 4 4 3 2 3 2 2 2" xfId="28404"/>
    <cellStyle name="Normal 3 4 4 3 2 3 2 2 2 2" xfId="57138"/>
    <cellStyle name="Normal 3 4 4 3 2 3 2 2 3" xfId="42814"/>
    <cellStyle name="Normal 3 4 4 3 2 3 2 3" xfId="21241"/>
    <cellStyle name="Normal 3 4 4 3 2 3 2 3 2" xfId="49976"/>
    <cellStyle name="Normal 3 4 4 3 2 3 2 4" xfId="35652"/>
    <cellStyle name="Normal 3 4 4 3 2 3 3" xfId="10439"/>
    <cellStyle name="Normal 3 4 4 3 2 3 3 2" xfId="24822"/>
    <cellStyle name="Normal 3 4 4 3 2 3 3 2 2" xfId="53557"/>
    <cellStyle name="Normal 3 4 4 3 2 3 3 3" xfId="39233"/>
    <cellStyle name="Normal 3 4 4 3 2 3 4" xfId="17659"/>
    <cellStyle name="Normal 3 4 4 3 2 3 4 2" xfId="46395"/>
    <cellStyle name="Normal 3 4 4 3 2 3 5" xfId="32071"/>
    <cellStyle name="Normal 3 4 4 3 2 4" xfId="4971"/>
    <cellStyle name="Normal 3 4 4 3 2 4 2" xfId="12236"/>
    <cellStyle name="Normal 3 4 4 3 2 4 2 2" xfId="26614"/>
    <cellStyle name="Normal 3 4 4 3 2 4 2 2 2" xfId="55348"/>
    <cellStyle name="Normal 3 4 4 3 2 4 2 3" xfId="41024"/>
    <cellStyle name="Normal 3 4 4 3 2 4 3" xfId="19451"/>
    <cellStyle name="Normal 3 4 4 3 2 4 3 2" xfId="48186"/>
    <cellStyle name="Normal 3 4 4 3 2 4 4" xfId="33862"/>
    <cellStyle name="Normal 3 4 4 3 2 5" xfId="8643"/>
    <cellStyle name="Normal 3 4 4 3 2 5 2" xfId="23032"/>
    <cellStyle name="Normal 3 4 4 3 2 5 2 2" xfId="51767"/>
    <cellStyle name="Normal 3 4 4 3 2 5 3" xfId="37443"/>
    <cellStyle name="Normal 3 4 4 3 2 6" xfId="15869"/>
    <cellStyle name="Normal 3 4 4 3 2 6 2" xfId="44605"/>
    <cellStyle name="Normal 3 4 4 3 2 7" xfId="30281"/>
    <cellStyle name="Normal 3 4 4 3 3" xfId="1763"/>
    <cellStyle name="Normal 3 4 4 3 3 2" xfId="3555"/>
    <cellStyle name="Normal 3 4 4 3 3 2 2" xfId="7214"/>
    <cellStyle name="Normal 3 4 4 3 3 2 2 2" xfId="14474"/>
    <cellStyle name="Normal 3 4 4 3 3 2 2 2 2" xfId="28852"/>
    <cellStyle name="Normal 3 4 4 3 3 2 2 2 2 2" xfId="57586"/>
    <cellStyle name="Normal 3 4 4 3 3 2 2 2 3" xfId="43262"/>
    <cellStyle name="Normal 3 4 4 3 3 2 2 3" xfId="21689"/>
    <cellStyle name="Normal 3 4 4 3 3 2 2 3 2" xfId="50424"/>
    <cellStyle name="Normal 3 4 4 3 3 2 2 4" xfId="36100"/>
    <cellStyle name="Normal 3 4 4 3 3 2 3" xfId="10887"/>
    <cellStyle name="Normal 3 4 4 3 3 2 3 2" xfId="25270"/>
    <cellStyle name="Normal 3 4 4 3 3 2 3 2 2" xfId="54005"/>
    <cellStyle name="Normal 3 4 4 3 3 2 3 3" xfId="39681"/>
    <cellStyle name="Normal 3 4 4 3 3 2 4" xfId="18107"/>
    <cellStyle name="Normal 3 4 4 3 3 2 4 2" xfId="46843"/>
    <cellStyle name="Normal 3 4 4 3 3 2 5" xfId="32519"/>
    <cellStyle name="Normal 3 4 4 3 3 3" xfId="5424"/>
    <cellStyle name="Normal 3 4 4 3 3 3 2" xfId="12684"/>
    <cellStyle name="Normal 3 4 4 3 3 3 2 2" xfId="27062"/>
    <cellStyle name="Normal 3 4 4 3 3 3 2 2 2" xfId="55796"/>
    <cellStyle name="Normal 3 4 4 3 3 3 2 3" xfId="41472"/>
    <cellStyle name="Normal 3 4 4 3 3 3 3" xfId="19899"/>
    <cellStyle name="Normal 3 4 4 3 3 3 3 2" xfId="48634"/>
    <cellStyle name="Normal 3 4 4 3 3 3 4" xfId="34310"/>
    <cellStyle name="Normal 3 4 4 3 3 4" xfId="9097"/>
    <cellStyle name="Normal 3 4 4 3 3 4 2" xfId="23480"/>
    <cellStyle name="Normal 3 4 4 3 3 4 2 2" xfId="52215"/>
    <cellStyle name="Normal 3 4 4 3 3 4 3" xfId="37891"/>
    <cellStyle name="Normal 3 4 4 3 3 5" xfId="16317"/>
    <cellStyle name="Normal 3 4 4 3 3 5 2" xfId="45053"/>
    <cellStyle name="Normal 3 4 4 3 3 6" xfId="30729"/>
    <cellStyle name="Normal 3 4 4 3 4" xfId="2659"/>
    <cellStyle name="Normal 3 4 4 3 4 2" xfId="6319"/>
    <cellStyle name="Normal 3 4 4 3 4 2 2" xfId="13579"/>
    <cellStyle name="Normal 3 4 4 3 4 2 2 2" xfId="27957"/>
    <cellStyle name="Normal 3 4 4 3 4 2 2 2 2" xfId="56691"/>
    <cellStyle name="Normal 3 4 4 3 4 2 2 3" xfId="42367"/>
    <cellStyle name="Normal 3 4 4 3 4 2 3" xfId="20794"/>
    <cellStyle name="Normal 3 4 4 3 4 2 3 2" xfId="49529"/>
    <cellStyle name="Normal 3 4 4 3 4 2 4" xfId="35205"/>
    <cellStyle name="Normal 3 4 4 3 4 3" xfId="9992"/>
    <cellStyle name="Normal 3 4 4 3 4 3 2" xfId="24375"/>
    <cellStyle name="Normal 3 4 4 3 4 3 2 2" xfId="53110"/>
    <cellStyle name="Normal 3 4 4 3 4 3 3" xfId="38786"/>
    <cellStyle name="Normal 3 4 4 3 4 4" xfId="17212"/>
    <cellStyle name="Normal 3 4 4 3 4 4 2" xfId="45948"/>
    <cellStyle name="Normal 3 4 4 3 4 5" xfId="31624"/>
    <cellStyle name="Normal 3 4 4 3 5" xfId="4523"/>
    <cellStyle name="Normal 3 4 4 3 5 2" xfId="11789"/>
    <cellStyle name="Normal 3 4 4 3 5 2 2" xfId="26167"/>
    <cellStyle name="Normal 3 4 4 3 5 2 2 2" xfId="54901"/>
    <cellStyle name="Normal 3 4 4 3 5 2 3" xfId="40577"/>
    <cellStyle name="Normal 3 4 4 3 5 3" xfId="19004"/>
    <cellStyle name="Normal 3 4 4 3 5 3 2" xfId="47739"/>
    <cellStyle name="Normal 3 4 4 3 5 4" xfId="33415"/>
    <cellStyle name="Normal 3 4 4 3 6" xfId="8196"/>
    <cellStyle name="Normal 3 4 4 3 6 2" xfId="22585"/>
    <cellStyle name="Normal 3 4 4 3 6 2 2" xfId="51320"/>
    <cellStyle name="Normal 3 4 4 3 6 3" xfId="36996"/>
    <cellStyle name="Normal 3 4 4 3 7" xfId="15422"/>
    <cellStyle name="Normal 3 4 4 3 7 2" xfId="44158"/>
    <cellStyle name="Normal 3 4 4 3 8" xfId="29834"/>
    <cellStyle name="Normal 3 4 4 4" xfId="1003"/>
    <cellStyle name="Normal 3 4 4 4 2" xfId="1986"/>
    <cellStyle name="Normal 3 4 4 4 2 2" xfId="3778"/>
    <cellStyle name="Normal 3 4 4 4 2 2 2" xfId="7437"/>
    <cellStyle name="Normal 3 4 4 4 2 2 2 2" xfId="14697"/>
    <cellStyle name="Normal 3 4 4 4 2 2 2 2 2" xfId="29075"/>
    <cellStyle name="Normal 3 4 4 4 2 2 2 2 2 2" xfId="57809"/>
    <cellStyle name="Normal 3 4 4 4 2 2 2 2 3" xfId="43485"/>
    <cellStyle name="Normal 3 4 4 4 2 2 2 3" xfId="21912"/>
    <cellStyle name="Normal 3 4 4 4 2 2 2 3 2" xfId="50647"/>
    <cellStyle name="Normal 3 4 4 4 2 2 2 4" xfId="36323"/>
    <cellStyle name="Normal 3 4 4 4 2 2 3" xfId="11110"/>
    <cellStyle name="Normal 3 4 4 4 2 2 3 2" xfId="25493"/>
    <cellStyle name="Normal 3 4 4 4 2 2 3 2 2" xfId="54228"/>
    <cellStyle name="Normal 3 4 4 4 2 2 3 3" xfId="39904"/>
    <cellStyle name="Normal 3 4 4 4 2 2 4" xfId="18330"/>
    <cellStyle name="Normal 3 4 4 4 2 2 4 2" xfId="47066"/>
    <cellStyle name="Normal 3 4 4 4 2 2 5" xfId="32742"/>
    <cellStyle name="Normal 3 4 4 4 2 3" xfId="5647"/>
    <cellStyle name="Normal 3 4 4 4 2 3 2" xfId="12907"/>
    <cellStyle name="Normal 3 4 4 4 2 3 2 2" xfId="27285"/>
    <cellStyle name="Normal 3 4 4 4 2 3 2 2 2" xfId="56019"/>
    <cellStyle name="Normal 3 4 4 4 2 3 2 3" xfId="41695"/>
    <cellStyle name="Normal 3 4 4 4 2 3 3" xfId="20122"/>
    <cellStyle name="Normal 3 4 4 4 2 3 3 2" xfId="48857"/>
    <cellStyle name="Normal 3 4 4 4 2 3 4" xfId="34533"/>
    <cellStyle name="Normal 3 4 4 4 2 4" xfId="9320"/>
    <cellStyle name="Normal 3 4 4 4 2 4 2" xfId="23703"/>
    <cellStyle name="Normal 3 4 4 4 2 4 2 2" xfId="52438"/>
    <cellStyle name="Normal 3 4 4 4 2 4 3" xfId="38114"/>
    <cellStyle name="Normal 3 4 4 4 2 5" xfId="16540"/>
    <cellStyle name="Normal 3 4 4 4 2 5 2" xfId="45276"/>
    <cellStyle name="Normal 3 4 4 4 2 6" xfId="30952"/>
    <cellStyle name="Normal 3 4 4 4 3" xfId="2882"/>
    <cellStyle name="Normal 3 4 4 4 3 2" xfId="6542"/>
    <cellStyle name="Normal 3 4 4 4 3 2 2" xfId="13802"/>
    <cellStyle name="Normal 3 4 4 4 3 2 2 2" xfId="28180"/>
    <cellStyle name="Normal 3 4 4 4 3 2 2 2 2" xfId="56914"/>
    <cellStyle name="Normal 3 4 4 4 3 2 2 3" xfId="42590"/>
    <cellStyle name="Normal 3 4 4 4 3 2 3" xfId="21017"/>
    <cellStyle name="Normal 3 4 4 4 3 2 3 2" xfId="49752"/>
    <cellStyle name="Normal 3 4 4 4 3 2 4" xfId="35428"/>
    <cellStyle name="Normal 3 4 4 4 3 3" xfId="10215"/>
    <cellStyle name="Normal 3 4 4 4 3 3 2" xfId="24598"/>
    <cellStyle name="Normal 3 4 4 4 3 3 2 2" xfId="53333"/>
    <cellStyle name="Normal 3 4 4 4 3 3 3" xfId="39009"/>
    <cellStyle name="Normal 3 4 4 4 3 4" xfId="17435"/>
    <cellStyle name="Normal 3 4 4 4 3 4 2" xfId="46171"/>
    <cellStyle name="Normal 3 4 4 4 3 5" xfId="31847"/>
    <cellStyle name="Normal 3 4 4 4 4" xfId="4747"/>
    <cellStyle name="Normal 3 4 4 4 4 2" xfId="12012"/>
    <cellStyle name="Normal 3 4 4 4 4 2 2" xfId="26390"/>
    <cellStyle name="Normal 3 4 4 4 4 2 2 2" xfId="55124"/>
    <cellStyle name="Normal 3 4 4 4 4 2 3" xfId="40800"/>
    <cellStyle name="Normal 3 4 4 4 4 3" xfId="19227"/>
    <cellStyle name="Normal 3 4 4 4 4 3 2" xfId="47962"/>
    <cellStyle name="Normal 3 4 4 4 4 4" xfId="33638"/>
    <cellStyle name="Normal 3 4 4 4 5" xfId="8419"/>
    <cellStyle name="Normal 3 4 4 4 5 2" xfId="22808"/>
    <cellStyle name="Normal 3 4 4 4 5 2 2" xfId="51543"/>
    <cellStyle name="Normal 3 4 4 4 5 3" xfId="37219"/>
    <cellStyle name="Normal 3 4 4 4 6" xfId="15645"/>
    <cellStyle name="Normal 3 4 4 4 6 2" xfId="44381"/>
    <cellStyle name="Normal 3 4 4 4 7" xfId="30057"/>
    <cellStyle name="Normal 3 4 4 5" xfId="1527"/>
    <cellStyle name="Normal 3 4 4 5 2" xfId="3331"/>
    <cellStyle name="Normal 3 4 4 5 2 2" xfId="6990"/>
    <cellStyle name="Normal 3 4 4 5 2 2 2" xfId="14250"/>
    <cellStyle name="Normal 3 4 4 5 2 2 2 2" xfId="28628"/>
    <cellStyle name="Normal 3 4 4 5 2 2 2 2 2" xfId="57362"/>
    <cellStyle name="Normal 3 4 4 5 2 2 2 3" xfId="43038"/>
    <cellStyle name="Normal 3 4 4 5 2 2 3" xfId="21465"/>
    <cellStyle name="Normal 3 4 4 5 2 2 3 2" xfId="50200"/>
    <cellStyle name="Normal 3 4 4 5 2 2 4" xfId="35876"/>
    <cellStyle name="Normal 3 4 4 5 2 3" xfId="10663"/>
    <cellStyle name="Normal 3 4 4 5 2 3 2" xfId="25046"/>
    <cellStyle name="Normal 3 4 4 5 2 3 2 2" xfId="53781"/>
    <cellStyle name="Normal 3 4 4 5 2 3 3" xfId="39457"/>
    <cellStyle name="Normal 3 4 4 5 2 4" xfId="17883"/>
    <cellStyle name="Normal 3 4 4 5 2 4 2" xfId="46619"/>
    <cellStyle name="Normal 3 4 4 5 2 5" xfId="32295"/>
    <cellStyle name="Normal 3 4 4 5 3" xfId="5200"/>
    <cellStyle name="Normal 3 4 4 5 3 2" xfId="12460"/>
    <cellStyle name="Normal 3 4 4 5 3 2 2" xfId="26838"/>
    <cellStyle name="Normal 3 4 4 5 3 2 2 2" xfId="55572"/>
    <cellStyle name="Normal 3 4 4 5 3 2 3" xfId="41248"/>
    <cellStyle name="Normal 3 4 4 5 3 3" xfId="19675"/>
    <cellStyle name="Normal 3 4 4 5 3 3 2" xfId="48410"/>
    <cellStyle name="Normal 3 4 4 5 3 4" xfId="34086"/>
    <cellStyle name="Normal 3 4 4 5 4" xfId="8873"/>
    <cellStyle name="Normal 3 4 4 5 4 2" xfId="23256"/>
    <cellStyle name="Normal 3 4 4 5 4 2 2" xfId="51991"/>
    <cellStyle name="Normal 3 4 4 5 4 3" xfId="37667"/>
    <cellStyle name="Normal 3 4 4 5 5" xfId="16093"/>
    <cellStyle name="Normal 3 4 4 5 5 2" xfId="44829"/>
    <cellStyle name="Normal 3 4 4 5 6" xfId="30505"/>
    <cellStyle name="Normal 3 4 4 6" xfId="2435"/>
    <cellStyle name="Normal 3 4 4 6 2" xfId="6095"/>
    <cellStyle name="Normal 3 4 4 6 2 2" xfId="13355"/>
    <cellStyle name="Normal 3 4 4 6 2 2 2" xfId="27733"/>
    <cellStyle name="Normal 3 4 4 6 2 2 2 2" xfId="56467"/>
    <cellStyle name="Normal 3 4 4 6 2 2 3" xfId="42143"/>
    <cellStyle name="Normal 3 4 4 6 2 3" xfId="20570"/>
    <cellStyle name="Normal 3 4 4 6 2 3 2" xfId="49305"/>
    <cellStyle name="Normal 3 4 4 6 2 4" xfId="34981"/>
    <cellStyle name="Normal 3 4 4 6 3" xfId="9768"/>
    <cellStyle name="Normal 3 4 4 6 3 2" xfId="24151"/>
    <cellStyle name="Normal 3 4 4 6 3 2 2" xfId="52886"/>
    <cellStyle name="Normal 3 4 4 6 3 3" xfId="38562"/>
    <cellStyle name="Normal 3 4 4 6 4" xfId="16988"/>
    <cellStyle name="Normal 3 4 4 6 4 2" xfId="45724"/>
    <cellStyle name="Normal 3 4 4 6 5" xfId="31400"/>
    <cellStyle name="Normal 3 4 4 7" xfId="4294"/>
    <cellStyle name="Normal 3 4 4 7 2" xfId="11564"/>
    <cellStyle name="Normal 3 4 4 7 2 2" xfId="25943"/>
    <cellStyle name="Normal 3 4 4 7 2 2 2" xfId="54677"/>
    <cellStyle name="Normal 3 4 4 7 2 3" xfId="40353"/>
    <cellStyle name="Normal 3 4 4 7 3" xfId="18780"/>
    <cellStyle name="Normal 3 4 4 7 3 2" xfId="47515"/>
    <cellStyle name="Normal 3 4 4 7 4" xfId="33191"/>
    <cellStyle name="Normal 3 4 4 8" xfId="7963"/>
    <cellStyle name="Normal 3 4 4 8 2" xfId="22361"/>
    <cellStyle name="Normal 3 4 4 8 2 2" xfId="51096"/>
    <cellStyle name="Normal 3 4 4 8 3" xfId="36772"/>
    <cellStyle name="Normal 3 4 4 9" xfId="15198"/>
    <cellStyle name="Normal 3 4 4 9 2" xfId="43934"/>
    <cellStyle name="Normal 3 4 5" xfId="541"/>
    <cellStyle name="Normal 3 4 5 2" xfId="835"/>
    <cellStyle name="Normal 3 4 5 2 2" xfId="1283"/>
    <cellStyle name="Normal 3 4 5 2 2 2" xfId="2266"/>
    <cellStyle name="Normal 3 4 5 2 2 2 2" xfId="4058"/>
    <cellStyle name="Normal 3 4 5 2 2 2 2 2" xfId="7717"/>
    <cellStyle name="Normal 3 4 5 2 2 2 2 2 2" xfId="14977"/>
    <cellStyle name="Normal 3 4 5 2 2 2 2 2 2 2" xfId="29355"/>
    <cellStyle name="Normal 3 4 5 2 2 2 2 2 2 2 2" xfId="58089"/>
    <cellStyle name="Normal 3 4 5 2 2 2 2 2 2 3" xfId="43765"/>
    <cellStyle name="Normal 3 4 5 2 2 2 2 2 3" xfId="22192"/>
    <cellStyle name="Normal 3 4 5 2 2 2 2 2 3 2" xfId="50927"/>
    <cellStyle name="Normal 3 4 5 2 2 2 2 2 4" xfId="36603"/>
    <cellStyle name="Normal 3 4 5 2 2 2 2 3" xfId="11390"/>
    <cellStyle name="Normal 3 4 5 2 2 2 2 3 2" xfId="25773"/>
    <cellStyle name="Normal 3 4 5 2 2 2 2 3 2 2" xfId="54508"/>
    <cellStyle name="Normal 3 4 5 2 2 2 2 3 3" xfId="40184"/>
    <cellStyle name="Normal 3 4 5 2 2 2 2 4" xfId="18610"/>
    <cellStyle name="Normal 3 4 5 2 2 2 2 4 2" xfId="47346"/>
    <cellStyle name="Normal 3 4 5 2 2 2 2 5" xfId="33022"/>
    <cellStyle name="Normal 3 4 5 2 2 2 3" xfId="5927"/>
    <cellStyle name="Normal 3 4 5 2 2 2 3 2" xfId="13187"/>
    <cellStyle name="Normal 3 4 5 2 2 2 3 2 2" xfId="27565"/>
    <cellStyle name="Normal 3 4 5 2 2 2 3 2 2 2" xfId="56299"/>
    <cellStyle name="Normal 3 4 5 2 2 2 3 2 3" xfId="41975"/>
    <cellStyle name="Normal 3 4 5 2 2 2 3 3" xfId="20402"/>
    <cellStyle name="Normal 3 4 5 2 2 2 3 3 2" xfId="49137"/>
    <cellStyle name="Normal 3 4 5 2 2 2 3 4" xfId="34813"/>
    <cellStyle name="Normal 3 4 5 2 2 2 4" xfId="9600"/>
    <cellStyle name="Normal 3 4 5 2 2 2 4 2" xfId="23983"/>
    <cellStyle name="Normal 3 4 5 2 2 2 4 2 2" xfId="52718"/>
    <cellStyle name="Normal 3 4 5 2 2 2 4 3" xfId="38394"/>
    <cellStyle name="Normal 3 4 5 2 2 2 5" xfId="16820"/>
    <cellStyle name="Normal 3 4 5 2 2 2 5 2" xfId="45556"/>
    <cellStyle name="Normal 3 4 5 2 2 2 6" xfId="31232"/>
    <cellStyle name="Normal 3 4 5 2 2 3" xfId="3162"/>
    <cellStyle name="Normal 3 4 5 2 2 3 2" xfId="6822"/>
    <cellStyle name="Normal 3 4 5 2 2 3 2 2" xfId="14082"/>
    <cellStyle name="Normal 3 4 5 2 2 3 2 2 2" xfId="28460"/>
    <cellStyle name="Normal 3 4 5 2 2 3 2 2 2 2" xfId="57194"/>
    <cellStyle name="Normal 3 4 5 2 2 3 2 2 3" xfId="42870"/>
    <cellStyle name="Normal 3 4 5 2 2 3 2 3" xfId="21297"/>
    <cellStyle name="Normal 3 4 5 2 2 3 2 3 2" xfId="50032"/>
    <cellStyle name="Normal 3 4 5 2 2 3 2 4" xfId="35708"/>
    <cellStyle name="Normal 3 4 5 2 2 3 3" xfId="10495"/>
    <cellStyle name="Normal 3 4 5 2 2 3 3 2" xfId="24878"/>
    <cellStyle name="Normal 3 4 5 2 2 3 3 2 2" xfId="53613"/>
    <cellStyle name="Normal 3 4 5 2 2 3 3 3" xfId="39289"/>
    <cellStyle name="Normal 3 4 5 2 2 3 4" xfId="17715"/>
    <cellStyle name="Normal 3 4 5 2 2 3 4 2" xfId="46451"/>
    <cellStyle name="Normal 3 4 5 2 2 3 5" xfId="32127"/>
    <cellStyle name="Normal 3 4 5 2 2 4" xfId="5027"/>
    <cellStyle name="Normal 3 4 5 2 2 4 2" xfId="12292"/>
    <cellStyle name="Normal 3 4 5 2 2 4 2 2" xfId="26670"/>
    <cellStyle name="Normal 3 4 5 2 2 4 2 2 2" xfId="55404"/>
    <cellStyle name="Normal 3 4 5 2 2 4 2 3" xfId="41080"/>
    <cellStyle name="Normal 3 4 5 2 2 4 3" xfId="19507"/>
    <cellStyle name="Normal 3 4 5 2 2 4 3 2" xfId="48242"/>
    <cellStyle name="Normal 3 4 5 2 2 4 4" xfId="33918"/>
    <cellStyle name="Normal 3 4 5 2 2 5" xfId="8699"/>
    <cellStyle name="Normal 3 4 5 2 2 5 2" xfId="23088"/>
    <cellStyle name="Normal 3 4 5 2 2 5 2 2" xfId="51823"/>
    <cellStyle name="Normal 3 4 5 2 2 5 3" xfId="37499"/>
    <cellStyle name="Normal 3 4 5 2 2 6" xfId="15925"/>
    <cellStyle name="Normal 3 4 5 2 2 6 2" xfId="44661"/>
    <cellStyle name="Normal 3 4 5 2 2 7" xfId="30337"/>
    <cellStyle name="Normal 3 4 5 2 3" xfId="1819"/>
    <cellStyle name="Normal 3 4 5 2 3 2" xfId="3611"/>
    <cellStyle name="Normal 3 4 5 2 3 2 2" xfId="7270"/>
    <cellStyle name="Normal 3 4 5 2 3 2 2 2" xfId="14530"/>
    <cellStyle name="Normal 3 4 5 2 3 2 2 2 2" xfId="28908"/>
    <cellStyle name="Normal 3 4 5 2 3 2 2 2 2 2" xfId="57642"/>
    <cellStyle name="Normal 3 4 5 2 3 2 2 2 3" xfId="43318"/>
    <cellStyle name="Normal 3 4 5 2 3 2 2 3" xfId="21745"/>
    <cellStyle name="Normal 3 4 5 2 3 2 2 3 2" xfId="50480"/>
    <cellStyle name="Normal 3 4 5 2 3 2 2 4" xfId="36156"/>
    <cellStyle name="Normal 3 4 5 2 3 2 3" xfId="10943"/>
    <cellStyle name="Normal 3 4 5 2 3 2 3 2" xfId="25326"/>
    <cellStyle name="Normal 3 4 5 2 3 2 3 2 2" xfId="54061"/>
    <cellStyle name="Normal 3 4 5 2 3 2 3 3" xfId="39737"/>
    <cellStyle name="Normal 3 4 5 2 3 2 4" xfId="18163"/>
    <cellStyle name="Normal 3 4 5 2 3 2 4 2" xfId="46899"/>
    <cellStyle name="Normal 3 4 5 2 3 2 5" xfId="32575"/>
    <cellStyle name="Normal 3 4 5 2 3 3" xfId="5480"/>
    <cellStyle name="Normal 3 4 5 2 3 3 2" xfId="12740"/>
    <cellStyle name="Normal 3 4 5 2 3 3 2 2" xfId="27118"/>
    <cellStyle name="Normal 3 4 5 2 3 3 2 2 2" xfId="55852"/>
    <cellStyle name="Normal 3 4 5 2 3 3 2 3" xfId="41528"/>
    <cellStyle name="Normal 3 4 5 2 3 3 3" xfId="19955"/>
    <cellStyle name="Normal 3 4 5 2 3 3 3 2" xfId="48690"/>
    <cellStyle name="Normal 3 4 5 2 3 3 4" xfId="34366"/>
    <cellStyle name="Normal 3 4 5 2 3 4" xfId="9153"/>
    <cellStyle name="Normal 3 4 5 2 3 4 2" xfId="23536"/>
    <cellStyle name="Normal 3 4 5 2 3 4 2 2" xfId="52271"/>
    <cellStyle name="Normal 3 4 5 2 3 4 3" xfId="37947"/>
    <cellStyle name="Normal 3 4 5 2 3 5" xfId="16373"/>
    <cellStyle name="Normal 3 4 5 2 3 5 2" xfId="45109"/>
    <cellStyle name="Normal 3 4 5 2 3 6" xfId="30785"/>
    <cellStyle name="Normal 3 4 5 2 4" xfId="2715"/>
    <cellStyle name="Normal 3 4 5 2 4 2" xfId="6375"/>
    <cellStyle name="Normal 3 4 5 2 4 2 2" xfId="13635"/>
    <cellStyle name="Normal 3 4 5 2 4 2 2 2" xfId="28013"/>
    <cellStyle name="Normal 3 4 5 2 4 2 2 2 2" xfId="56747"/>
    <cellStyle name="Normal 3 4 5 2 4 2 2 3" xfId="42423"/>
    <cellStyle name="Normal 3 4 5 2 4 2 3" xfId="20850"/>
    <cellStyle name="Normal 3 4 5 2 4 2 3 2" xfId="49585"/>
    <cellStyle name="Normal 3 4 5 2 4 2 4" xfId="35261"/>
    <cellStyle name="Normal 3 4 5 2 4 3" xfId="10048"/>
    <cellStyle name="Normal 3 4 5 2 4 3 2" xfId="24431"/>
    <cellStyle name="Normal 3 4 5 2 4 3 2 2" xfId="53166"/>
    <cellStyle name="Normal 3 4 5 2 4 3 3" xfId="38842"/>
    <cellStyle name="Normal 3 4 5 2 4 4" xfId="17268"/>
    <cellStyle name="Normal 3 4 5 2 4 4 2" xfId="46004"/>
    <cellStyle name="Normal 3 4 5 2 4 5" xfId="31680"/>
    <cellStyle name="Normal 3 4 5 2 5" xfId="4580"/>
    <cellStyle name="Normal 3 4 5 2 5 2" xfId="11845"/>
    <cellStyle name="Normal 3 4 5 2 5 2 2" xfId="26223"/>
    <cellStyle name="Normal 3 4 5 2 5 2 2 2" xfId="54957"/>
    <cellStyle name="Normal 3 4 5 2 5 2 3" xfId="40633"/>
    <cellStyle name="Normal 3 4 5 2 5 3" xfId="19060"/>
    <cellStyle name="Normal 3 4 5 2 5 3 2" xfId="47795"/>
    <cellStyle name="Normal 3 4 5 2 5 4" xfId="33471"/>
    <cellStyle name="Normal 3 4 5 2 6" xfId="8252"/>
    <cellStyle name="Normal 3 4 5 2 6 2" xfId="22641"/>
    <cellStyle name="Normal 3 4 5 2 6 2 2" xfId="51376"/>
    <cellStyle name="Normal 3 4 5 2 6 3" xfId="37052"/>
    <cellStyle name="Normal 3 4 5 2 7" xfId="15478"/>
    <cellStyle name="Normal 3 4 5 2 7 2" xfId="44214"/>
    <cellStyle name="Normal 3 4 5 2 8" xfId="29890"/>
    <cellStyle name="Normal 3 4 5 3" xfId="1059"/>
    <cellStyle name="Normal 3 4 5 3 2" xfId="2042"/>
    <cellStyle name="Normal 3 4 5 3 2 2" xfId="3834"/>
    <cellStyle name="Normal 3 4 5 3 2 2 2" xfId="7493"/>
    <cellStyle name="Normal 3 4 5 3 2 2 2 2" xfId="14753"/>
    <cellStyle name="Normal 3 4 5 3 2 2 2 2 2" xfId="29131"/>
    <cellStyle name="Normal 3 4 5 3 2 2 2 2 2 2" xfId="57865"/>
    <cellStyle name="Normal 3 4 5 3 2 2 2 2 3" xfId="43541"/>
    <cellStyle name="Normal 3 4 5 3 2 2 2 3" xfId="21968"/>
    <cellStyle name="Normal 3 4 5 3 2 2 2 3 2" xfId="50703"/>
    <cellStyle name="Normal 3 4 5 3 2 2 2 4" xfId="36379"/>
    <cellStyle name="Normal 3 4 5 3 2 2 3" xfId="11166"/>
    <cellStyle name="Normal 3 4 5 3 2 2 3 2" xfId="25549"/>
    <cellStyle name="Normal 3 4 5 3 2 2 3 2 2" xfId="54284"/>
    <cellStyle name="Normal 3 4 5 3 2 2 3 3" xfId="39960"/>
    <cellStyle name="Normal 3 4 5 3 2 2 4" xfId="18386"/>
    <cellStyle name="Normal 3 4 5 3 2 2 4 2" xfId="47122"/>
    <cellStyle name="Normal 3 4 5 3 2 2 5" xfId="32798"/>
    <cellStyle name="Normal 3 4 5 3 2 3" xfId="5703"/>
    <cellStyle name="Normal 3 4 5 3 2 3 2" xfId="12963"/>
    <cellStyle name="Normal 3 4 5 3 2 3 2 2" xfId="27341"/>
    <cellStyle name="Normal 3 4 5 3 2 3 2 2 2" xfId="56075"/>
    <cellStyle name="Normal 3 4 5 3 2 3 2 3" xfId="41751"/>
    <cellStyle name="Normal 3 4 5 3 2 3 3" xfId="20178"/>
    <cellStyle name="Normal 3 4 5 3 2 3 3 2" xfId="48913"/>
    <cellStyle name="Normal 3 4 5 3 2 3 4" xfId="34589"/>
    <cellStyle name="Normal 3 4 5 3 2 4" xfId="9376"/>
    <cellStyle name="Normal 3 4 5 3 2 4 2" xfId="23759"/>
    <cellStyle name="Normal 3 4 5 3 2 4 2 2" xfId="52494"/>
    <cellStyle name="Normal 3 4 5 3 2 4 3" xfId="38170"/>
    <cellStyle name="Normal 3 4 5 3 2 5" xfId="16596"/>
    <cellStyle name="Normal 3 4 5 3 2 5 2" xfId="45332"/>
    <cellStyle name="Normal 3 4 5 3 2 6" xfId="31008"/>
    <cellStyle name="Normal 3 4 5 3 3" xfId="2938"/>
    <cellStyle name="Normal 3 4 5 3 3 2" xfId="6598"/>
    <cellStyle name="Normal 3 4 5 3 3 2 2" xfId="13858"/>
    <cellStyle name="Normal 3 4 5 3 3 2 2 2" xfId="28236"/>
    <cellStyle name="Normal 3 4 5 3 3 2 2 2 2" xfId="56970"/>
    <cellStyle name="Normal 3 4 5 3 3 2 2 3" xfId="42646"/>
    <cellStyle name="Normal 3 4 5 3 3 2 3" xfId="21073"/>
    <cellStyle name="Normal 3 4 5 3 3 2 3 2" xfId="49808"/>
    <cellStyle name="Normal 3 4 5 3 3 2 4" xfId="35484"/>
    <cellStyle name="Normal 3 4 5 3 3 3" xfId="10271"/>
    <cellStyle name="Normal 3 4 5 3 3 3 2" xfId="24654"/>
    <cellStyle name="Normal 3 4 5 3 3 3 2 2" xfId="53389"/>
    <cellStyle name="Normal 3 4 5 3 3 3 3" xfId="39065"/>
    <cellStyle name="Normal 3 4 5 3 3 4" xfId="17491"/>
    <cellStyle name="Normal 3 4 5 3 3 4 2" xfId="46227"/>
    <cellStyle name="Normal 3 4 5 3 3 5" xfId="31903"/>
    <cellStyle name="Normal 3 4 5 3 4" xfId="4803"/>
    <cellStyle name="Normal 3 4 5 3 4 2" xfId="12068"/>
    <cellStyle name="Normal 3 4 5 3 4 2 2" xfId="26446"/>
    <cellStyle name="Normal 3 4 5 3 4 2 2 2" xfId="55180"/>
    <cellStyle name="Normal 3 4 5 3 4 2 3" xfId="40856"/>
    <cellStyle name="Normal 3 4 5 3 4 3" xfId="19283"/>
    <cellStyle name="Normal 3 4 5 3 4 3 2" xfId="48018"/>
    <cellStyle name="Normal 3 4 5 3 4 4" xfId="33694"/>
    <cellStyle name="Normal 3 4 5 3 5" xfId="8475"/>
    <cellStyle name="Normal 3 4 5 3 5 2" xfId="22864"/>
    <cellStyle name="Normal 3 4 5 3 5 2 2" xfId="51599"/>
    <cellStyle name="Normal 3 4 5 3 5 3" xfId="37275"/>
    <cellStyle name="Normal 3 4 5 3 6" xfId="15701"/>
    <cellStyle name="Normal 3 4 5 3 6 2" xfId="44437"/>
    <cellStyle name="Normal 3 4 5 3 7" xfId="30113"/>
    <cellStyle name="Normal 3 4 5 4" xfId="1590"/>
    <cellStyle name="Normal 3 4 5 4 2" xfId="3387"/>
    <cellStyle name="Normal 3 4 5 4 2 2" xfId="7046"/>
    <cellStyle name="Normal 3 4 5 4 2 2 2" xfId="14306"/>
    <cellStyle name="Normal 3 4 5 4 2 2 2 2" xfId="28684"/>
    <cellStyle name="Normal 3 4 5 4 2 2 2 2 2" xfId="57418"/>
    <cellStyle name="Normal 3 4 5 4 2 2 2 3" xfId="43094"/>
    <cellStyle name="Normal 3 4 5 4 2 2 3" xfId="21521"/>
    <cellStyle name="Normal 3 4 5 4 2 2 3 2" xfId="50256"/>
    <cellStyle name="Normal 3 4 5 4 2 2 4" xfId="35932"/>
    <cellStyle name="Normal 3 4 5 4 2 3" xfId="10719"/>
    <cellStyle name="Normal 3 4 5 4 2 3 2" xfId="25102"/>
    <cellStyle name="Normal 3 4 5 4 2 3 2 2" xfId="53837"/>
    <cellStyle name="Normal 3 4 5 4 2 3 3" xfId="39513"/>
    <cellStyle name="Normal 3 4 5 4 2 4" xfId="17939"/>
    <cellStyle name="Normal 3 4 5 4 2 4 2" xfId="46675"/>
    <cellStyle name="Normal 3 4 5 4 2 5" xfId="32351"/>
    <cellStyle name="Normal 3 4 5 4 3" xfId="5256"/>
    <cellStyle name="Normal 3 4 5 4 3 2" xfId="12516"/>
    <cellStyle name="Normal 3 4 5 4 3 2 2" xfId="26894"/>
    <cellStyle name="Normal 3 4 5 4 3 2 2 2" xfId="55628"/>
    <cellStyle name="Normal 3 4 5 4 3 2 3" xfId="41304"/>
    <cellStyle name="Normal 3 4 5 4 3 3" xfId="19731"/>
    <cellStyle name="Normal 3 4 5 4 3 3 2" xfId="48466"/>
    <cellStyle name="Normal 3 4 5 4 3 4" xfId="34142"/>
    <cellStyle name="Normal 3 4 5 4 4" xfId="8929"/>
    <cellStyle name="Normal 3 4 5 4 4 2" xfId="23312"/>
    <cellStyle name="Normal 3 4 5 4 4 2 2" xfId="52047"/>
    <cellStyle name="Normal 3 4 5 4 4 3" xfId="37723"/>
    <cellStyle name="Normal 3 4 5 4 5" xfId="16149"/>
    <cellStyle name="Normal 3 4 5 4 5 2" xfId="44885"/>
    <cellStyle name="Normal 3 4 5 4 6" xfId="30561"/>
    <cellStyle name="Normal 3 4 5 5" xfId="2491"/>
    <cellStyle name="Normal 3 4 5 5 2" xfId="6151"/>
    <cellStyle name="Normal 3 4 5 5 2 2" xfId="13411"/>
    <cellStyle name="Normal 3 4 5 5 2 2 2" xfId="27789"/>
    <cellStyle name="Normal 3 4 5 5 2 2 2 2" xfId="56523"/>
    <cellStyle name="Normal 3 4 5 5 2 2 3" xfId="42199"/>
    <cellStyle name="Normal 3 4 5 5 2 3" xfId="20626"/>
    <cellStyle name="Normal 3 4 5 5 2 3 2" xfId="49361"/>
    <cellStyle name="Normal 3 4 5 5 2 4" xfId="35037"/>
    <cellStyle name="Normal 3 4 5 5 3" xfId="9824"/>
    <cellStyle name="Normal 3 4 5 5 3 2" xfId="24207"/>
    <cellStyle name="Normal 3 4 5 5 3 2 2" xfId="52942"/>
    <cellStyle name="Normal 3 4 5 5 3 3" xfId="38618"/>
    <cellStyle name="Normal 3 4 5 5 4" xfId="17044"/>
    <cellStyle name="Normal 3 4 5 5 4 2" xfId="45780"/>
    <cellStyle name="Normal 3 4 5 5 5" xfId="31456"/>
    <cellStyle name="Normal 3 4 5 6" xfId="4353"/>
    <cellStyle name="Normal 3 4 5 6 2" xfId="11621"/>
    <cellStyle name="Normal 3 4 5 6 2 2" xfId="25999"/>
    <cellStyle name="Normal 3 4 5 6 2 2 2" xfId="54733"/>
    <cellStyle name="Normal 3 4 5 6 2 3" xfId="40409"/>
    <cellStyle name="Normal 3 4 5 6 3" xfId="18836"/>
    <cellStyle name="Normal 3 4 5 6 3 2" xfId="47571"/>
    <cellStyle name="Normal 3 4 5 6 4" xfId="33247"/>
    <cellStyle name="Normal 3 4 5 7" xfId="8024"/>
    <cellStyle name="Normal 3 4 5 7 2" xfId="22417"/>
    <cellStyle name="Normal 3 4 5 7 2 2" xfId="51152"/>
    <cellStyle name="Normal 3 4 5 7 3" xfId="36828"/>
    <cellStyle name="Normal 3 4 5 8" xfId="15254"/>
    <cellStyle name="Normal 3 4 5 8 2" xfId="43990"/>
    <cellStyle name="Normal 3 4 5 9" xfId="29666"/>
    <cellStyle name="Normal 3 4 6" xfId="720"/>
    <cellStyle name="Normal 3 4 6 2" xfId="1171"/>
    <cellStyle name="Normal 3 4 6 2 2" xfId="2154"/>
    <cellStyle name="Normal 3 4 6 2 2 2" xfId="3946"/>
    <cellStyle name="Normal 3 4 6 2 2 2 2" xfId="7605"/>
    <cellStyle name="Normal 3 4 6 2 2 2 2 2" xfId="14865"/>
    <cellStyle name="Normal 3 4 6 2 2 2 2 2 2" xfId="29243"/>
    <cellStyle name="Normal 3 4 6 2 2 2 2 2 2 2" xfId="57977"/>
    <cellStyle name="Normal 3 4 6 2 2 2 2 2 3" xfId="43653"/>
    <cellStyle name="Normal 3 4 6 2 2 2 2 3" xfId="22080"/>
    <cellStyle name="Normal 3 4 6 2 2 2 2 3 2" xfId="50815"/>
    <cellStyle name="Normal 3 4 6 2 2 2 2 4" xfId="36491"/>
    <cellStyle name="Normal 3 4 6 2 2 2 3" xfId="11278"/>
    <cellStyle name="Normal 3 4 6 2 2 2 3 2" xfId="25661"/>
    <cellStyle name="Normal 3 4 6 2 2 2 3 2 2" xfId="54396"/>
    <cellStyle name="Normal 3 4 6 2 2 2 3 3" xfId="40072"/>
    <cellStyle name="Normal 3 4 6 2 2 2 4" xfId="18498"/>
    <cellStyle name="Normal 3 4 6 2 2 2 4 2" xfId="47234"/>
    <cellStyle name="Normal 3 4 6 2 2 2 5" xfId="32910"/>
    <cellStyle name="Normal 3 4 6 2 2 3" xfId="5815"/>
    <cellStyle name="Normal 3 4 6 2 2 3 2" xfId="13075"/>
    <cellStyle name="Normal 3 4 6 2 2 3 2 2" xfId="27453"/>
    <cellStyle name="Normal 3 4 6 2 2 3 2 2 2" xfId="56187"/>
    <cellStyle name="Normal 3 4 6 2 2 3 2 3" xfId="41863"/>
    <cellStyle name="Normal 3 4 6 2 2 3 3" xfId="20290"/>
    <cellStyle name="Normal 3 4 6 2 2 3 3 2" xfId="49025"/>
    <cellStyle name="Normal 3 4 6 2 2 3 4" xfId="34701"/>
    <cellStyle name="Normal 3 4 6 2 2 4" xfId="9488"/>
    <cellStyle name="Normal 3 4 6 2 2 4 2" xfId="23871"/>
    <cellStyle name="Normal 3 4 6 2 2 4 2 2" xfId="52606"/>
    <cellStyle name="Normal 3 4 6 2 2 4 3" xfId="38282"/>
    <cellStyle name="Normal 3 4 6 2 2 5" xfId="16708"/>
    <cellStyle name="Normal 3 4 6 2 2 5 2" xfId="45444"/>
    <cellStyle name="Normal 3 4 6 2 2 6" xfId="31120"/>
    <cellStyle name="Normal 3 4 6 2 3" xfId="3050"/>
    <cellStyle name="Normal 3 4 6 2 3 2" xfId="6710"/>
    <cellStyle name="Normal 3 4 6 2 3 2 2" xfId="13970"/>
    <cellStyle name="Normal 3 4 6 2 3 2 2 2" xfId="28348"/>
    <cellStyle name="Normal 3 4 6 2 3 2 2 2 2" xfId="57082"/>
    <cellStyle name="Normal 3 4 6 2 3 2 2 3" xfId="42758"/>
    <cellStyle name="Normal 3 4 6 2 3 2 3" xfId="21185"/>
    <cellStyle name="Normal 3 4 6 2 3 2 3 2" xfId="49920"/>
    <cellStyle name="Normal 3 4 6 2 3 2 4" xfId="35596"/>
    <cellStyle name="Normal 3 4 6 2 3 3" xfId="10383"/>
    <cellStyle name="Normal 3 4 6 2 3 3 2" xfId="24766"/>
    <cellStyle name="Normal 3 4 6 2 3 3 2 2" xfId="53501"/>
    <cellStyle name="Normal 3 4 6 2 3 3 3" xfId="39177"/>
    <cellStyle name="Normal 3 4 6 2 3 4" xfId="17603"/>
    <cellStyle name="Normal 3 4 6 2 3 4 2" xfId="46339"/>
    <cellStyle name="Normal 3 4 6 2 3 5" xfId="32015"/>
    <cellStyle name="Normal 3 4 6 2 4" xfId="4915"/>
    <cellStyle name="Normal 3 4 6 2 4 2" xfId="12180"/>
    <cellStyle name="Normal 3 4 6 2 4 2 2" xfId="26558"/>
    <cellStyle name="Normal 3 4 6 2 4 2 2 2" xfId="55292"/>
    <cellStyle name="Normal 3 4 6 2 4 2 3" xfId="40968"/>
    <cellStyle name="Normal 3 4 6 2 4 3" xfId="19395"/>
    <cellStyle name="Normal 3 4 6 2 4 3 2" xfId="48130"/>
    <cellStyle name="Normal 3 4 6 2 4 4" xfId="33806"/>
    <cellStyle name="Normal 3 4 6 2 5" xfId="8587"/>
    <cellStyle name="Normal 3 4 6 2 5 2" xfId="22976"/>
    <cellStyle name="Normal 3 4 6 2 5 2 2" xfId="51711"/>
    <cellStyle name="Normal 3 4 6 2 5 3" xfId="37387"/>
    <cellStyle name="Normal 3 4 6 2 6" xfId="15813"/>
    <cellStyle name="Normal 3 4 6 2 6 2" xfId="44549"/>
    <cellStyle name="Normal 3 4 6 2 7" xfId="30225"/>
    <cellStyle name="Normal 3 4 6 3" xfId="1707"/>
    <cellStyle name="Normal 3 4 6 3 2" xfId="3499"/>
    <cellStyle name="Normal 3 4 6 3 2 2" xfId="7158"/>
    <cellStyle name="Normal 3 4 6 3 2 2 2" xfId="14418"/>
    <cellStyle name="Normal 3 4 6 3 2 2 2 2" xfId="28796"/>
    <cellStyle name="Normal 3 4 6 3 2 2 2 2 2" xfId="57530"/>
    <cellStyle name="Normal 3 4 6 3 2 2 2 3" xfId="43206"/>
    <cellStyle name="Normal 3 4 6 3 2 2 3" xfId="21633"/>
    <cellStyle name="Normal 3 4 6 3 2 2 3 2" xfId="50368"/>
    <cellStyle name="Normal 3 4 6 3 2 2 4" xfId="36044"/>
    <cellStyle name="Normal 3 4 6 3 2 3" xfId="10831"/>
    <cellStyle name="Normal 3 4 6 3 2 3 2" xfId="25214"/>
    <cellStyle name="Normal 3 4 6 3 2 3 2 2" xfId="53949"/>
    <cellStyle name="Normal 3 4 6 3 2 3 3" xfId="39625"/>
    <cellStyle name="Normal 3 4 6 3 2 4" xfId="18051"/>
    <cellStyle name="Normal 3 4 6 3 2 4 2" xfId="46787"/>
    <cellStyle name="Normal 3 4 6 3 2 5" xfId="32463"/>
    <cellStyle name="Normal 3 4 6 3 3" xfId="5368"/>
    <cellStyle name="Normal 3 4 6 3 3 2" xfId="12628"/>
    <cellStyle name="Normal 3 4 6 3 3 2 2" xfId="27006"/>
    <cellStyle name="Normal 3 4 6 3 3 2 2 2" xfId="55740"/>
    <cellStyle name="Normal 3 4 6 3 3 2 3" xfId="41416"/>
    <cellStyle name="Normal 3 4 6 3 3 3" xfId="19843"/>
    <cellStyle name="Normal 3 4 6 3 3 3 2" xfId="48578"/>
    <cellStyle name="Normal 3 4 6 3 3 4" xfId="34254"/>
    <cellStyle name="Normal 3 4 6 3 4" xfId="9041"/>
    <cellStyle name="Normal 3 4 6 3 4 2" xfId="23424"/>
    <cellStyle name="Normal 3 4 6 3 4 2 2" xfId="52159"/>
    <cellStyle name="Normal 3 4 6 3 4 3" xfId="37835"/>
    <cellStyle name="Normal 3 4 6 3 5" xfId="16261"/>
    <cellStyle name="Normal 3 4 6 3 5 2" xfId="44997"/>
    <cellStyle name="Normal 3 4 6 3 6" xfId="30673"/>
    <cellStyle name="Normal 3 4 6 4" xfId="2603"/>
    <cellStyle name="Normal 3 4 6 4 2" xfId="6263"/>
    <cellStyle name="Normal 3 4 6 4 2 2" xfId="13523"/>
    <cellStyle name="Normal 3 4 6 4 2 2 2" xfId="27901"/>
    <cellStyle name="Normal 3 4 6 4 2 2 2 2" xfId="56635"/>
    <cellStyle name="Normal 3 4 6 4 2 2 3" xfId="42311"/>
    <cellStyle name="Normal 3 4 6 4 2 3" xfId="20738"/>
    <cellStyle name="Normal 3 4 6 4 2 3 2" xfId="49473"/>
    <cellStyle name="Normal 3 4 6 4 2 4" xfId="35149"/>
    <cellStyle name="Normal 3 4 6 4 3" xfId="9936"/>
    <cellStyle name="Normal 3 4 6 4 3 2" xfId="24319"/>
    <cellStyle name="Normal 3 4 6 4 3 2 2" xfId="53054"/>
    <cellStyle name="Normal 3 4 6 4 3 3" xfId="38730"/>
    <cellStyle name="Normal 3 4 6 4 4" xfId="17156"/>
    <cellStyle name="Normal 3 4 6 4 4 2" xfId="45892"/>
    <cellStyle name="Normal 3 4 6 4 5" xfId="31568"/>
    <cellStyle name="Normal 3 4 6 5" xfId="4467"/>
    <cellStyle name="Normal 3 4 6 5 2" xfId="11733"/>
    <cellStyle name="Normal 3 4 6 5 2 2" xfId="26111"/>
    <cellStyle name="Normal 3 4 6 5 2 2 2" xfId="54845"/>
    <cellStyle name="Normal 3 4 6 5 2 3" xfId="40521"/>
    <cellStyle name="Normal 3 4 6 5 3" xfId="18948"/>
    <cellStyle name="Normal 3 4 6 5 3 2" xfId="47683"/>
    <cellStyle name="Normal 3 4 6 5 4" xfId="33359"/>
    <cellStyle name="Normal 3 4 6 6" xfId="8140"/>
    <cellStyle name="Normal 3 4 6 6 2" xfId="22529"/>
    <cellStyle name="Normal 3 4 6 6 2 2" xfId="51264"/>
    <cellStyle name="Normal 3 4 6 6 3" xfId="36940"/>
    <cellStyle name="Normal 3 4 6 7" xfId="15366"/>
    <cellStyle name="Normal 3 4 6 7 2" xfId="44102"/>
    <cellStyle name="Normal 3 4 6 8" xfId="29778"/>
    <cellStyle name="Normal 3 4 7" xfId="947"/>
    <cellStyle name="Normal 3 4 7 2" xfId="1930"/>
    <cellStyle name="Normal 3 4 7 2 2" xfId="3722"/>
    <cellStyle name="Normal 3 4 7 2 2 2" xfId="7381"/>
    <cellStyle name="Normal 3 4 7 2 2 2 2" xfId="14641"/>
    <cellStyle name="Normal 3 4 7 2 2 2 2 2" xfId="29019"/>
    <cellStyle name="Normal 3 4 7 2 2 2 2 2 2" xfId="57753"/>
    <cellStyle name="Normal 3 4 7 2 2 2 2 3" xfId="43429"/>
    <cellStyle name="Normal 3 4 7 2 2 2 3" xfId="21856"/>
    <cellStyle name="Normal 3 4 7 2 2 2 3 2" xfId="50591"/>
    <cellStyle name="Normal 3 4 7 2 2 2 4" xfId="36267"/>
    <cellStyle name="Normal 3 4 7 2 2 3" xfId="11054"/>
    <cellStyle name="Normal 3 4 7 2 2 3 2" xfId="25437"/>
    <cellStyle name="Normal 3 4 7 2 2 3 2 2" xfId="54172"/>
    <cellStyle name="Normal 3 4 7 2 2 3 3" xfId="39848"/>
    <cellStyle name="Normal 3 4 7 2 2 4" xfId="18274"/>
    <cellStyle name="Normal 3 4 7 2 2 4 2" xfId="47010"/>
    <cellStyle name="Normal 3 4 7 2 2 5" xfId="32686"/>
    <cellStyle name="Normal 3 4 7 2 3" xfId="5591"/>
    <cellStyle name="Normal 3 4 7 2 3 2" xfId="12851"/>
    <cellStyle name="Normal 3 4 7 2 3 2 2" xfId="27229"/>
    <cellStyle name="Normal 3 4 7 2 3 2 2 2" xfId="55963"/>
    <cellStyle name="Normal 3 4 7 2 3 2 3" xfId="41639"/>
    <cellStyle name="Normal 3 4 7 2 3 3" xfId="20066"/>
    <cellStyle name="Normal 3 4 7 2 3 3 2" xfId="48801"/>
    <cellStyle name="Normal 3 4 7 2 3 4" xfId="34477"/>
    <cellStyle name="Normal 3 4 7 2 4" xfId="9264"/>
    <cellStyle name="Normal 3 4 7 2 4 2" xfId="23647"/>
    <cellStyle name="Normal 3 4 7 2 4 2 2" xfId="52382"/>
    <cellStyle name="Normal 3 4 7 2 4 3" xfId="38058"/>
    <cellStyle name="Normal 3 4 7 2 5" xfId="16484"/>
    <cellStyle name="Normal 3 4 7 2 5 2" xfId="45220"/>
    <cellStyle name="Normal 3 4 7 2 6" xfId="30896"/>
    <cellStyle name="Normal 3 4 7 3" xfId="2826"/>
    <cellStyle name="Normal 3 4 7 3 2" xfId="6486"/>
    <cellStyle name="Normal 3 4 7 3 2 2" xfId="13746"/>
    <cellStyle name="Normal 3 4 7 3 2 2 2" xfId="28124"/>
    <cellStyle name="Normal 3 4 7 3 2 2 2 2" xfId="56858"/>
    <cellStyle name="Normal 3 4 7 3 2 2 3" xfId="42534"/>
    <cellStyle name="Normal 3 4 7 3 2 3" xfId="20961"/>
    <cellStyle name="Normal 3 4 7 3 2 3 2" xfId="49696"/>
    <cellStyle name="Normal 3 4 7 3 2 4" xfId="35372"/>
    <cellStyle name="Normal 3 4 7 3 3" xfId="10159"/>
    <cellStyle name="Normal 3 4 7 3 3 2" xfId="24542"/>
    <cellStyle name="Normal 3 4 7 3 3 2 2" xfId="53277"/>
    <cellStyle name="Normal 3 4 7 3 3 3" xfId="38953"/>
    <cellStyle name="Normal 3 4 7 3 4" xfId="17379"/>
    <cellStyle name="Normal 3 4 7 3 4 2" xfId="46115"/>
    <cellStyle name="Normal 3 4 7 3 5" xfId="31791"/>
    <cellStyle name="Normal 3 4 7 4" xfId="4691"/>
    <cellStyle name="Normal 3 4 7 4 2" xfId="11956"/>
    <cellStyle name="Normal 3 4 7 4 2 2" xfId="26334"/>
    <cellStyle name="Normal 3 4 7 4 2 2 2" xfId="55068"/>
    <cellStyle name="Normal 3 4 7 4 2 3" xfId="40744"/>
    <cellStyle name="Normal 3 4 7 4 3" xfId="19171"/>
    <cellStyle name="Normal 3 4 7 4 3 2" xfId="47906"/>
    <cellStyle name="Normal 3 4 7 4 4" xfId="33582"/>
    <cellStyle name="Normal 3 4 7 5" xfId="8363"/>
    <cellStyle name="Normal 3 4 7 5 2" xfId="22752"/>
    <cellStyle name="Normal 3 4 7 5 2 2" xfId="51487"/>
    <cellStyle name="Normal 3 4 7 5 3" xfId="37163"/>
    <cellStyle name="Normal 3 4 7 6" xfId="15589"/>
    <cellStyle name="Normal 3 4 7 6 2" xfId="44325"/>
    <cellStyle name="Normal 3 4 7 7" xfId="30001"/>
    <cellStyle name="Normal 3 4 8" xfId="1451"/>
    <cellStyle name="Normal 3 4 8 2" xfId="3275"/>
    <cellStyle name="Normal 3 4 8 2 2" xfId="6934"/>
    <cellStyle name="Normal 3 4 8 2 2 2" xfId="14194"/>
    <cellStyle name="Normal 3 4 8 2 2 2 2" xfId="28572"/>
    <cellStyle name="Normal 3 4 8 2 2 2 2 2" xfId="57306"/>
    <cellStyle name="Normal 3 4 8 2 2 2 3" xfId="42982"/>
    <cellStyle name="Normal 3 4 8 2 2 3" xfId="21409"/>
    <cellStyle name="Normal 3 4 8 2 2 3 2" xfId="50144"/>
    <cellStyle name="Normal 3 4 8 2 2 4" xfId="35820"/>
    <cellStyle name="Normal 3 4 8 2 3" xfId="10607"/>
    <cellStyle name="Normal 3 4 8 2 3 2" xfId="24990"/>
    <cellStyle name="Normal 3 4 8 2 3 2 2" xfId="53725"/>
    <cellStyle name="Normal 3 4 8 2 3 3" xfId="39401"/>
    <cellStyle name="Normal 3 4 8 2 4" xfId="17827"/>
    <cellStyle name="Normal 3 4 8 2 4 2" xfId="46563"/>
    <cellStyle name="Normal 3 4 8 2 5" xfId="32239"/>
    <cellStyle name="Normal 3 4 8 3" xfId="5142"/>
    <cellStyle name="Normal 3 4 8 3 2" xfId="12404"/>
    <cellStyle name="Normal 3 4 8 3 2 2" xfId="26782"/>
    <cellStyle name="Normal 3 4 8 3 2 2 2" xfId="55516"/>
    <cellStyle name="Normal 3 4 8 3 2 3" xfId="41192"/>
    <cellStyle name="Normal 3 4 8 3 3" xfId="19619"/>
    <cellStyle name="Normal 3 4 8 3 3 2" xfId="48354"/>
    <cellStyle name="Normal 3 4 8 3 4" xfId="34030"/>
    <cellStyle name="Normal 3 4 8 4" xfId="8814"/>
    <cellStyle name="Normal 3 4 8 4 2" xfId="23200"/>
    <cellStyle name="Normal 3 4 8 4 2 2" xfId="51935"/>
    <cellStyle name="Normal 3 4 8 4 3" xfId="37611"/>
    <cellStyle name="Normal 3 4 8 5" xfId="16037"/>
    <cellStyle name="Normal 3 4 8 5 2" xfId="44773"/>
    <cellStyle name="Normal 3 4 8 6" xfId="30449"/>
    <cellStyle name="Normal 3 4 9" xfId="2379"/>
    <cellStyle name="Normal 3 4 9 2" xfId="6039"/>
    <cellStyle name="Normal 3 4 9 2 2" xfId="13299"/>
    <cellStyle name="Normal 3 4 9 2 2 2" xfId="27677"/>
    <cellStyle name="Normal 3 4 9 2 2 2 2" xfId="56411"/>
    <cellStyle name="Normal 3 4 9 2 2 3" xfId="42087"/>
    <cellStyle name="Normal 3 4 9 2 3" xfId="20514"/>
    <cellStyle name="Normal 3 4 9 2 3 2" xfId="49249"/>
    <cellStyle name="Normal 3 4 9 2 4" xfId="34925"/>
    <cellStyle name="Normal 3 4 9 3" xfId="9712"/>
    <cellStyle name="Normal 3 4 9 3 2" xfId="24095"/>
    <cellStyle name="Normal 3 4 9 3 2 2" xfId="52830"/>
    <cellStyle name="Normal 3 4 9 3 3" xfId="38506"/>
    <cellStyle name="Normal 3 4 9 4" xfId="16932"/>
    <cellStyle name="Normal 3 4 9 4 2" xfId="45668"/>
    <cellStyle name="Normal 3 4 9 5" xfId="31344"/>
    <cellStyle name="Normal 3 5" xfId="237"/>
    <cellStyle name="Normal 3 5 10" xfId="7905"/>
    <cellStyle name="Normal 3 5 10 2" xfId="22312"/>
    <cellStyle name="Normal 3 5 10 2 2" xfId="51047"/>
    <cellStyle name="Normal 3 5 10 3" xfId="36723"/>
    <cellStyle name="Normal 3 5 11" xfId="15149"/>
    <cellStyle name="Normal 3 5 11 2" xfId="43885"/>
    <cellStyle name="Normal 3 5 12" xfId="29561"/>
    <cellStyle name="Normal 3 5 2" xfId="355"/>
    <cellStyle name="Normal 3 5 2 10" xfId="15177"/>
    <cellStyle name="Normal 3 5 2 10 2" xfId="43913"/>
    <cellStyle name="Normal 3 5 2 11" xfId="29589"/>
    <cellStyle name="Normal 3 5 2 2" xfId="455"/>
    <cellStyle name="Normal 3 5 2 2 10" xfId="29645"/>
    <cellStyle name="Normal 3 5 2 2 2" xfId="655"/>
    <cellStyle name="Normal 3 5 2 2 2 2" xfId="927"/>
    <cellStyle name="Normal 3 5 2 2 2 2 2" xfId="1374"/>
    <cellStyle name="Normal 3 5 2 2 2 2 2 2" xfId="2357"/>
    <cellStyle name="Normal 3 5 2 2 2 2 2 2 2" xfId="4149"/>
    <cellStyle name="Normal 3 5 2 2 2 2 2 2 2 2" xfId="7808"/>
    <cellStyle name="Normal 3 5 2 2 2 2 2 2 2 2 2" xfId="15068"/>
    <cellStyle name="Normal 3 5 2 2 2 2 2 2 2 2 2 2" xfId="29446"/>
    <cellStyle name="Normal 3 5 2 2 2 2 2 2 2 2 2 2 2" xfId="58180"/>
    <cellStyle name="Normal 3 5 2 2 2 2 2 2 2 2 2 3" xfId="43856"/>
    <cellStyle name="Normal 3 5 2 2 2 2 2 2 2 2 3" xfId="22283"/>
    <cellStyle name="Normal 3 5 2 2 2 2 2 2 2 2 3 2" xfId="51018"/>
    <cellStyle name="Normal 3 5 2 2 2 2 2 2 2 2 4" xfId="36694"/>
    <cellStyle name="Normal 3 5 2 2 2 2 2 2 2 3" xfId="11481"/>
    <cellStyle name="Normal 3 5 2 2 2 2 2 2 2 3 2" xfId="25864"/>
    <cellStyle name="Normal 3 5 2 2 2 2 2 2 2 3 2 2" xfId="54599"/>
    <cellStyle name="Normal 3 5 2 2 2 2 2 2 2 3 3" xfId="40275"/>
    <cellStyle name="Normal 3 5 2 2 2 2 2 2 2 4" xfId="18701"/>
    <cellStyle name="Normal 3 5 2 2 2 2 2 2 2 4 2" xfId="47437"/>
    <cellStyle name="Normal 3 5 2 2 2 2 2 2 2 5" xfId="33113"/>
    <cellStyle name="Normal 3 5 2 2 2 2 2 2 3" xfId="6018"/>
    <cellStyle name="Normal 3 5 2 2 2 2 2 2 3 2" xfId="13278"/>
    <cellStyle name="Normal 3 5 2 2 2 2 2 2 3 2 2" xfId="27656"/>
    <cellStyle name="Normal 3 5 2 2 2 2 2 2 3 2 2 2" xfId="56390"/>
    <cellStyle name="Normal 3 5 2 2 2 2 2 2 3 2 3" xfId="42066"/>
    <cellStyle name="Normal 3 5 2 2 2 2 2 2 3 3" xfId="20493"/>
    <cellStyle name="Normal 3 5 2 2 2 2 2 2 3 3 2" xfId="49228"/>
    <cellStyle name="Normal 3 5 2 2 2 2 2 2 3 4" xfId="34904"/>
    <cellStyle name="Normal 3 5 2 2 2 2 2 2 4" xfId="9691"/>
    <cellStyle name="Normal 3 5 2 2 2 2 2 2 4 2" xfId="24074"/>
    <cellStyle name="Normal 3 5 2 2 2 2 2 2 4 2 2" xfId="52809"/>
    <cellStyle name="Normal 3 5 2 2 2 2 2 2 4 3" xfId="38485"/>
    <cellStyle name="Normal 3 5 2 2 2 2 2 2 5" xfId="16911"/>
    <cellStyle name="Normal 3 5 2 2 2 2 2 2 5 2" xfId="45647"/>
    <cellStyle name="Normal 3 5 2 2 2 2 2 2 6" xfId="31323"/>
    <cellStyle name="Normal 3 5 2 2 2 2 2 3" xfId="3253"/>
    <cellStyle name="Normal 3 5 2 2 2 2 2 3 2" xfId="6913"/>
    <cellStyle name="Normal 3 5 2 2 2 2 2 3 2 2" xfId="14173"/>
    <cellStyle name="Normal 3 5 2 2 2 2 2 3 2 2 2" xfId="28551"/>
    <cellStyle name="Normal 3 5 2 2 2 2 2 3 2 2 2 2" xfId="57285"/>
    <cellStyle name="Normal 3 5 2 2 2 2 2 3 2 2 3" xfId="42961"/>
    <cellStyle name="Normal 3 5 2 2 2 2 2 3 2 3" xfId="21388"/>
    <cellStyle name="Normal 3 5 2 2 2 2 2 3 2 3 2" xfId="50123"/>
    <cellStyle name="Normal 3 5 2 2 2 2 2 3 2 4" xfId="35799"/>
    <cellStyle name="Normal 3 5 2 2 2 2 2 3 3" xfId="10586"/>
    <cellStyle name="Normal 3 5 2 2 2 2 2 3 3 2" xfId="24969"/>
    <cellStyle name="Normal 3 5 2 2 2 2 2 3 3 2 2" xfId="53704"/>
    <cellStyle name="Normal 3 5 2 2 2 2 2 3 3 3" xfId="39380"/>
    <cellStyle name="Normal 3 5 2 2 2 2 2 3 4" xfId="17806"/>
    <cellStyle name="Normal 3 5 2 2 2 2 2 3 4 2" xfId="46542"/>
    <cellStyle name="Normal 3 5 2 2 2 2 2 3 5" xfId="32218"/>
    <cellStyle name="Normal 3 5 2 2 2 2 2 4" xfId="5118"/>
    <cellStyle name="Normal 3 5 2 2 2 2 2 4 2" xfId="12383"/>
    <cellStyle name="Normal 3 5 2 2 2 2 2 4 2 2" xfId="26761"/>
    <cellStyle name="Normal 3 5 2 2 2 2 2 4 2 2 2" xfId="55495"/>
    <cellStyle name="Normal 3 5 2 2 2 2 2 4 2 3" xfId="41171"/>
    <cellStyle name="Normal 3 5 2 2 2 2 2 4 3" xfId="19598"/>
    <cellStyle name="Normal 3 5 2 2 2 2 2 4 3 2" xfId="48333"/>
    <cellStyle name="Normal 3 5 2 2 2 2 2 4 4" xfId="34009"/>
    <cellStyle name="Normal 3 5 2 2 2 2 2 5" xfId="8790"/>
    <cellStyle name="Normal 3 5 2 2 2 2 2 5 2" xfId="23179"/>
    <cellStyle name="Normal 3 5 2 2 2 2 2 5 2 2" xfId="51914"/>
    <cellStyle name="Normal 3 5 2 2 2 2 2 5 3" xfId="37590"/>
    <cellStyle name="Normal 3 5 2 2 2 2 2 6" xfId="16016"/>
    <cellStyle name="Normal 3 5 2 2 2 2 2 6 2" xfId="44752"/>
    <cellStyle name="Normal 3 5 2 2 2 2 2 7" xfId="30428"/>
    <cellStyle name="Normal 3 5 2 2 2 2 3" xfId="1910"/>
    <cellStyle name="Normal 3 5 2 2 2 2 3 2" xfId="3702"/>
    <cellStyle name="Normal 3 5 2 2 2 2 3 2 2" xfId="7361"/>
    <cellStyle name="Normal 3 5 2 2 2 2 3 2 2 2" xfId="14621"/>
    <cellStyle name="Normal 3 5 2 2 2 2 3 2 2 2 2" xfId="28999"/>
    <cellStyle name="Normal 3 5 2 2 2 2 3 2 2 2 2 2" xfId="57733"/>
    <cellStyle name="Normal 3 5 2 2 2 2 3 2 2 2 3" xfId="43409"/>
    <cellStyle name="Normal 3 5 2 2 2 2 3 2 2 3" xfId="21836"/>
    <cellStyle name="Normal 3 5 2 2 2 2 3 2 2 3 2" xfId="50571"/>
    <cellStyle name="Normal 3 5 2 2 2 2 3 2 2 4" xfId="36247"/>
    <cellStyle name="Normal 3 5 2 2 2 2 3 2 3" xfId="11034"/>
    <cellStyle name="Normal 3 5 2 2 2 2 3 2 3 2" xfId="25417"/>
    <cellStyle name="Normal 3 5 2 2 2 2 3 2 3 2 2" xfId="54152"/>
    <cellStyle name="Normal 3 5 2 2 2 2 3 2 3 3" xfId="39828"/>
    <cellStyle name="Normal 3 5 2 2 2 2 3 2 4" xfId="18254"/>
    <cellStyle name="Normal 3 5 2 2 2 2 3 2 4 2" xfId="46990"/>
    <cellStyle name="Normal 3 5 2 2 2 2 3 2 5" xfId="32666"/>
    <cellStyle name="Normal 3 5 2 2 2 2 3 3" xfId="5571"/>
    <cellStyle name="Normal 3 5 2 2 2 2 3 3 2" xfId="12831"/>
    <cellStyle name="Normal 3 5 2 2 2 2 3 3 2 2" xfId="27209"/>
    <cellStyle name="Normal 3 5 2 2 2 2 3 3 2 2 2" xfId="55943"/>
    <cellStyle name="Normal 3 5 2 2 2 2 3 3 2 3" xfId="41619"/>
    <cellStyle name="Normal 3 5 2 2 2 2 3 3 3" xfId="20046"/>
    <cellStyle name="Normal 3 5 2 2 2 2 3 3 3 2" xfId="48781"/>
    <cellStyle name="Normal 3 5 2 2 2 2 3 3 4" xfId="34457"/>
    <cellStyle name="Normal 3 5 2 2 2 2 3 4" xfId="9244"/>
    <cellStyle name="Normal 3 5 2 2 2 2 3 4 2" xfId="23627"/>
    <cellStyle name="Normal 3 5 2 2 2 2 3 4 2 2" xfId="52362"/>
    <cellStyle name="Normal 3 5 2 2 2 2 3 4 3" xfId="38038"/>
    <cellStyle name="Normal 3 5 2 2 2 2 3 5" xfId="16464"/>
    <cellStyle name="Normal 3 5 2 2 2 2 3 5 2" xfId="45200"/>
    <cellStyle name="Normal 3 5 2 2 2 2 3 6" xfId="30876"/>
    <cellStyle name="Normal 3 5 2 2 2 2 4" xfId="2806"/>
    <cellStyle name="Normal 3 5 2 2 2 2 4 2" xfId="6466"/>
    <cellStyle name="Normal 3 5 2 2 2 2 4 2 2" xfId="13726"/>
    <cellStyle name="Normal 3 5 2 2 2 2 4 2 2 2" xfId="28104"/>
    <cellStyle name="Normal 3 5 2 2 2 2 4 2 2 2 2" xfId="56838"/>
    <cellStyle name="Normal 3 5 2 2 2 2 4 2 2 3" xfId="42514"/>
    <cellStyle name="Normal 3 5 2 2 2 2 4 2 3" xfId="20941"/>
    <cellStyle name="Normal 3 5 2 2 2 2 4 2 3 2" xfId="49676"/>
    <cellStyle name="Normal 3 5 2 2 2 2 4 2 4" xfId="35352"/>
    <cellStyle name="Normal 3 5 2 2 2 2 4 3" xfId="10139"/>
    <cellStyle name="Normal 3 5 2 2 2 2 4 3 2" xfId="24522"/>
    <cellStyle name="Normal 3 5 2 2 2 2 4 3 2 2" xfId="53257"/>
    <cellStyle name="Normal 3 5 2 2 2 2 4 3 3" xfId="38933"/>
    <cellStyle name="Normal 3 5 2 2 2 2 4 4" xfId="17359"/>
    <cellStyle name="Normal 3 5 2 2 2 2 4 4 2" xfId="46095"/>
    <cellStyle name="Normal 3 5 2 2 2 2 4 5" xfId="31771"/>
    <cellStyle name="Normal 3 5 2 2 2 2 5" xfId="4671"/>
    <cellStyle name="Normal 3 5 2 2 2 2 5 2" xfId="11936"/>
    <cellStyle name="Normal 3 5 2 2 2 2 5 2 2" xfId="26314"/>
    <cellStyle name="Normal 3 5 2 2 2 2 5 2 2 2" xfId="55048"/>
    <cellStyle name="Normal 3 5 2 2 2 2 5 2 3" xfId="40724"/>
    <cellStyle name="Normal 3 5 2 2 2 2 5 3" xfId="19151"/>
    <cellStyle name="Normal 3 5 2 2 2 2 5 3 2" xfId="47886"/>
    <cellStyle name="Normal 3 5 2 2 2 2 5 4" xfId="33562"/>
    <cellStyle name="Normal 3 5 2 2 2 2 6" xfId="8343"/>
    <cellStyle name="Normal 3 5 2 2 2 2 6 2" xfId="22732"/>
    <cellStyle name="Normal 3 5 2 2 2 2 6 2 2" xfId="51467"/>
    <cellStyle name="Normal 3 5 2 2 2 2 6 3" xfId="37143"/>
    <cellStyle name="Normal 3 5 2 2 2 2 7" xfId="15569"/>
    <cellStyle name="Normal 3 5 2 2 2 2 7 2" xfId="44305"/>
    <cellStyle name="Normal 3 5 2 2 2 2 8" xfId="29981"/>
    <cellStyle name="Normal 3 5 2 2 2 3" xfId="1150"/>
    <cellStyle name="Normal 3 5 2 2 2 3 2" xfId="2133"/>
    <cellStyle name="Normal 3 5 2 2 2 3 2 2" xfId="3925"/>
    <cellStyle name="Normal 3 5 2 2 2 3 2 2 2" xfId="7584"/>
    <cellStyle name="Normal 3 5 2 2 2 3 2 2 2 2" xfId="14844"/>
    <cellStyle name="Normal 3 5 2 2 2 3 2 2 2 2 2" xfId="29222"/>
    <cellStyle name="Normal 3 5 2 2 2 3 2 2 2 2 2 2" xfId="57956"/>
    <cellStyle name="Normal 3 5 2 2 2 3 2 2 2 2 3" xfId="43632"/>
    <cellStyle name="Normal 3 5 2 2 2 3 2 2 2 3" xfId="22059"/>
    <cellStyle name="Normal 3 5 2 2 2 3 2 2 2 3 2" xfId="50794"/>
    <cellStyle name="Normal 3 5 2 2 2 3 2 2 2 4" xfId="36470"/>
    <cellStyle name="Normal 3 5 2 2 2 3 2 2 3" xfId="11257"/>
    <cellStyle name="Normal 3 5 2 2 2 3 2 2 3 2" xfId="25640"/>
    <cellStyle name="Normal 3 5 2 2 2 3 2 2 3 2 2" xfId="54375"/>
    <cellStyle name="Normal 3 5 2 2 2 3 2 2 3 3" xfId="40051"/>
    <cellStyle name="Normal 3 5 2 2 2 3 2 2 4" xfId="18477"/>
    <cellStyle name="Normal 3 5 2 2 2 3 2 2 4 2" xfId="47213"/>
    <cellStyle name="Normal 3 5 2 2 2 3 2 2 5" xfId="32889"/>
    <cellStyle name="Normal 3 5 2 2 2 3 2 3" xfId="5794"/>
    <cellStyle name="Normal 3 5 2 2 2 3 2 3 2" xfId="13054"/>
    <cellStyle name="Normal 3 5 2 2 2 3 2 3 2 2" xfId="27432"/>
    <cellStyle name="Normal 3 5 2 2 2 3 2 3 2 2 2" xfId="56166"/>
    <cellStyle name="Normal 3 5 2 2 2 3 2 3 2 3" xfId="41842"/>
    <cellStyle name="Normal 3 5 2 2 2 3 2 3 3" xfId="20269"/>
    <cellStyle name="Normal 3 5 2 2 2 3 2 3 3 2" xfId="49004"/>
    <cellStyle name="Normal 3 5 2 2 2 3 2 3 4" xfId="34680"/>
    <cellStyle name="Normal 3 5 2 2 2 3 2 4" xfId="9467"/>
    <cellStyle name="Normal 3 5 2 2 2 3 2 4 2" xfId="23850"/>
    <cellStyle name="Normal 3 5 2 2 2 3 2 4 2 2" xfId="52585"/>
    <cellStyle name="Normal 3 5 2 2 2 3 2 4 3" xfId="38261"/>
    <cellStyle name="Normal 3 5 2 2 2 3 2 5" xfId="16687"/>
    <cellStyle name="Normal 3 5 2 2 2 3 2 5 2" xfId="45423"/>
    <cellStyle name="Normal 3 5 2 2 2 3 2 6" xfId="31099"/>
    <cellStyle name="Normal 3 5 2 2 2 3 3" xfId="3029"/>
    <cellStyle name="Normal 3 5 2 2 2 3 3 2" xfId="6689"/>
    <cellStyle name="Normal 3 5 2 2 2 3 3 2 2" xfId="13949"/>
    <cellStyle name="Normal 3 5 2 2 2 3 3 2 2 2" xfId="28327"/>
    <cellStyle name="Normal 3 5 2 2 2 3 3 2 2 2 2" xfId="57061"/>
    <cellStyle name="Normal 3 5 2 2 2 3 3 2 2 3" xfId="42737"/>
    <cellStyle name="Normal 3 5 2 2 2 3 3 2 3" xfId="21164"/>
    <cellStyle name="Normal 3 5 2 2 2 3 3 2 3 2" xfId="49899"/>
    <cellStyle name="Normal 3 5 2 2 2 3 3 2 4" xfId="35575"/>
    <cellStyle name="Normal 3 5 2 2 2 3 3 3" xfId="10362"/>
    <cellStyle name="Normal 3 5 2 2 2 3 3 3 2" xfId="24745"/>
    <cellStyle name="Normal 3 5 2 2 2 3 3 3 2 2" xfId="53480"/>
    <cellStyle name="Normal 3 5 2 2 2 3 3 3 3" xfId="39156"/>
    <cellStyle name="Normal 3 5 2 2 2 3 3 4" xfId="17582"/>
    <cellStyle name="Normal 3 5 2 2 2 3 3 4 2" xfId="46318"/>
    <cellStyle name="Normal 3 5 2 2 2 3 3 5" xfId="31994"/>
    <cellStyle name="Normal 3 5 2 2 2 3 4" xfId="4894"/>
    <cellStyle name="Normal 3 5 2 2 2 3 4 2" xfId="12159"/>
    <cellStyle name="Normal 3 5 2 2 2 3 4 2 2" xfId="26537"/>
    <cellStyle name="Normal 3 5 2 2 2 3 4 2 2 2" xfId="55271"/>
    <cellStyle name="Normal 3 5 2 2 2 3 4 2 3" xfId="40947"/>
    <cellStyle name="Normal 3 5 2 2 2 3 4 3" xfId="19374"/>
    <cellStyle name="Normal 3 5 2 2 2 3 4 3 2" xfId="48109"/>
    <cellStyle name="Normal 3 5 2 2 2 3 4 4" xfId="33785"/>
    <cellStyle name="Normal 3 5 2 2 2 3 5" xfId="8566"/>
    <cellStyle name="Normal 3 5 2 2 2 3 5 2" xfId="22955"/>
    <cellStyle name="Normal 3 5 2 2 2 3 5 2 2" xfId="51690"/>
    <cellStyle name="Normal 3 5 2 2 2 3 5 3" xfId="37366"/>
    <cellStyle name="Normal 3 5 2 2 2 3 6" xfId="15792"/>
    <cellStyle name="Normal 3 5 2 2 2 3 6 2" xfId="44528"/>
    <cellStyle name="Normal 3 5 2 2 2 3 7" xfId="30204"/>
    <cellStyle name="Normal 3 5 2 2 2 4" xfId="1682"/>
    <cellStyle name="Normal 3 5 2 2 2 4 2" xfId="3478"/>
    <cellStyle name="Normal 3 5 2 2 2 4 2 2" xfId="7137"/>
    <cellStyle name="Normal 3 5 2 2 2 4 2 2 2" xfId="14397"/>
    <cellStyle name="Normal 3 5 2 2 2 4 2 2 2 2" xfId="28775"/>
    <cellStyle name="Normal 3 5 2 2 2 4 2 2 2 2 2" xfId="57509"/>
    <cellStyle name="Normal 3 5 2 2 2 4 2 2 2 3" xfId="43185"/>
    <cellStyle name="Normal 3 5 2 2 2 4 2 2 3" xfId="21612"/>
    <cellStyle name="Normal 3 5 2 2 2 4 2 2 3 2" xfId="50347"/>
    <cellStyle name="Normal 3 5 2 2 2 4 2 2 4" xfId="36023"/>
    <cellStyle name="Normal 3 5 2 2 2 4 2 3" xfId="10810"/>
    <cellStyle name="Normal 3 5 2 2 2 4 2 3 2" xfId="25193"/>
    <cellStyle name="Normal 3 5 2 2 2 4 2 3 2 2" xfId="53928"/>
    <cellStyle name="Normal 3 5 2 2 2 4 2 3 3" xfId="39604"/>
    <cellStyle name="Normal 3 5 2 2 2 4 2 4" xfId="18030"/>
    <cellStyle name="Normal 3 5 2 2 2 4 2 4 2" xfId="46766"/>
    <cellStyle name="Normal 3 5 2 2 2 4 2 5" xfId="32442"/>
    <cellStyle name="Normal 3 5 2 2 2 4 3" xfId="5347"/>
    <cellStyle name="Normal 3 5 2 2 2 4 3 2" xfId="12607"/>
    <cellStyle name="Normal 3 5 2 2 2 4 3 2 2" xfId="26985"/>
    <cellStyle name="Normal 3 5 2 2 2 4 3 2 2 2" xfId="55719"/>
    <cellStyle name="Normal 3 5 2 2 2 4 3 2 3" xfId="41395"/>
    <cellStyle name="Normal 3 5 2 2 2 4 3 3" xfId="19822"/>
    <cellStyle name="Normal 3 5 2 2 2 4 3 3 2" xfId="48557"/>
    <cellStyle name="Normal 3 5 2 2 2 4 3 4" xfId="34233"/>
    <cellStyle name="Normal 3 5 2 2 2 4 4" xfId="9020"/>
    <cellStyle name="Normal 3 5 2 2 2 4 4 2" xfId="23403"/>
    <cellStyle name="Normal 3 5 2 2 2 4 4 2 2" xfId="52138"/>
    <cellStyle name="Normal 3 5 2 2 2 4 4 3" xfId="37814"/>
    <cellStyle name="Normal 3 5 2 2 2 4 5" xfId="16240"/>
    <cellStyle name="Normal 3 5 2 2 2 4 5 2" xfId="44976"/>
    <cellStyle name="Normal 3 5 2 2 2 4 6" xfId="30652"/>
    <cellStyle name="Normal 3 5 2 2 2 5" xfId="2582"/>
    <cellStyle name="Normal 3 5 2 2 2 5 2" xfId="6242"/>
    <cellStyle name="Normal 3 5 2 2 2 5 2 2" xfId="13502"/>
    <cellStyle name="Normal 3 5 2 2 2 5 2 2 2" xfId="27880"/>
    <cellStyle name="Normal 3 5 2 2 2 5 2 2 2 2" xfId="56614"/>
    <cellStyle name="Normal 3 5 2 2 2 5 2 2 3" xfId="42290"/>
    <cellStyle name="Normal 3 5 2 2 2 5 2 3" xfId="20717"/>
    <cellStyle name="Normal 3 5 2 2 2 5 2 3 2" xfId="49452"/>
    <cellStyle name="Normal 3 5 2 2 2 5 2 4" xfId="35128"/>
    <cellStyle name="Normal 3 5 2 2 2 5 3" xfId="9915"/>
    <cellStyle name="Normal 3 5 2 2 2 5 3 2" xfId="24298"/>
    <cellStyle name="Normal 3 5 2 2 2 5 3 2 2" xfId="53033"/>
    <cellStyle name="Normal 3 5 2 2 2 5 3 3" xfId="38709"/>
    <cellStyle name="Normal 3 5 2 2 2 5 4" xfId="17135"/>
    <cellStyle name="Normal 3 5 2 2 2 5 4 2" xfId="45871"/>
    <cellStyle name="Normal 3 5 2 2 2 5 5" xfId="31547"/>
    <cellStyle name="Normal 3 5 2 2 2 6" xfId="4445"/>
    <cellStyle name="Normal 3 5 2 2 2 6 2" xfId="11712"/>
    <cellStyle name="Normal 3 5 2 2 2 6 2 2" xfId="26090"/>
    <cellStyle name="Normal 3 5 2 2 2 6 2 2 2" xfId="54824"/>
    <cellStyle name="Normal 3 5 2 2 2 6 2 3" xfId="40500"/>
    <cellStyle name="Normal 3 5 2 2 2 6 3" xfId="18927"/>
    <cellStyle name="Normal 3 5 2 2 2 6 3 2" xfId="47662"/>
    <cellStyle name="Normal 3 5 2 2 2 6 4" xfId="33338"/>
    <cellStyle name="Normal 3 5 2 2 2 7" xfId="8116"/>
    <cellStyle name="Normal 3 5 2 2 2 7 2" xfId="22508"/>
    <cellStyle name="Normal 3 5 2 2 2 7 2 2" xfId="51243"/>
    <cellStyle name="Normal 3 5 2 2 2 7 3" xfId="36919"/>
    <cellStyle name="Normal 3 5 2 2 2 8" xfId="15345"/>
    <cellStyle name="Normal 3 5 2 2 2 8 2" xfId="44081"/>
    <cellStyle name="Normal 3 5 2 2 2 9" xfId="29757"/>
    <cellStyle name="Normal 3 5 2 2 3" xfId="813"/>
    <cellStyle name="Normal 3 5 2 2 3 2" xfId="1262"/>
    <cellStyle name="Normal 3 5 2 2 3 2 2" xfId="2245"/>
    <cellStyle name="Normal 3 5 2 2 3 2 2 2" xfId="4037"/>
    <cellStyle name="Normal 3 5 2 2 3 2 2 2 2" xfId="7696"/>
    <cellStyle name="Normal 3 5 2 2 3 2 2 2 2 2" xfId="14956"/>
    <cellStyle name="Normal 3 5 2 2 3 2 2 2 2 2 2" xfId="29334"/>
    <cellStyle name="Normal 3 5 2 2 3 2 2 2 2 2 2 2" xfId="58068"/>
    <cellStyle name="Normal 3 5 2 2 3 2 2 2 2 2 3" xfId="43744"/>
    <cellStyle name="Normal 3 5 2 2 3 2 2 2 2 3" xfId="22171"/>
    <cellStyle name="Normal 3 5 2 2 3 2 2 2 2 3 2" xfId="50906"/>
    <cellStyle name="Normal 3 5 2 2 3 2 2 2 2 4" xfId="36582"/>
    <cellStyle name="Normal 3 5 2 2 3 2 2 2 3" xfId="11369"/>
    <cellStyle name="Normal 3 5 2 2 3 2 2 2 3 2" xfId="25752"/>
    <cellStyle name="Normal 3 5 2 2 3 2 2 2 3 2 2" xfId="54487"/>
    <cellStyle name="Normal 3 5 2 2 3 2 2 2 3 3" xfId="40163"/>
    <cellStyle name="Normal 3 5 2 2 3 2 2 2 4" xfId="18589"/>
    <cellStyle name="Normal 3 5 2 2 3 2 2 2 4 2" xfId="47325"/>
    <cellStyle name="Normal 3 5 2 2 3 2 2 2 5" xfId="33001"/>
    <cellStyle name="Normal 3 5 2 2 3 2 2 3" xfId="5906"/>
    <cellStyle name="Normal 3 5 2 2 3 2 2 3 2" xfId="13166"/>
    <cellStyle name="Normal 3 5 2 2 3 2 2 3 2 2" xfId="27544"/>
    <cellStyle name="Normal 3 5 2 2 3 2 2 3 2 2 2" xfId="56278"/>
    <cellStyle name="Normal 3 5 2 2 3 2 2 3 2 3" xfId="41954"/>
    <cellStyle name="Normal 3 5 2 2 3 2 2 3 3" xfId="20381"/>
    <cellStyle name="Normal 3 5 2 2 3 2 2 3 3 2" xfId="49116"/>
    <cellStyle name="Normal 3 5 2 2 3 2 2 3 4" xfId="34792"/>
    <cellStyle name="Normal 3 5 2 2 3 2 2 4" xfId="9579"/>
    <cellStyle name="Normal 3 5 2 2 3 2 2 4 2" xfId="23962"/>
    <cellStyle name="Normal 3 5 2 2 3 2 2 4 2 2" xfId="52697"/>
    <cellStyle name="Normal 3 5 2 2 3 2 2 4 3" xfId="38373"/>
    <cellStyle name="Normal 3 5 2 2 3 2 2 5" xfId="16799"/>
    <cellStyle name="Normal 3 5 2 2 3 2 2 5 2" xfId="45535"/>
    <cellStyle name="Normal 3 5 2 2 3 2 2 6" xfId="31211"/>
    <cellStyle name="Normal 3 5 2 2 3 2 3" xfId="3141"/>
    <cellStyle name="Normal 3 5 2 2 3 2 3 2" xfId="6801"/>
    <cellStyle name="Normal 3 5 2 2 3 2 3 2 2" xfId="14061"/>
    <cellStyle name="Normal 3 5 2 2 3 2 3 2 2 2" xfId="28439"/>
    <cellStyle name="Normal 3 5 2 2 3 2 3 2 2 2 2" xfId="57173"/>
    <cellStyle name="Normal 3 5 2 2 3 2 3 2 2 3" xfId="42849"/>
    <cellStyle name="Normal 3 5 2 2 3 2 3 2 3" xfId="21276"/>
    <cellStyle name="Normal 3 5 2 2 3 2 3 2 3 2" xfId="50011"/>
    <cellStyle name="Normal 3 5 2 2 3 2 3 2 4" xfId="35687"/>
    <cellStyle name="Normal 3 5 2 2 3 2 3 3" xfId="10474"/>
    <cellStyle name="Normal 3 5 2 2 3 2 3 3 2" xfId="24857"/>
    <cellStyle name="Normal 3 5 2 2 3 2 3 3 2 2" xfId="53592"/>
    <cellStyle name="Normal 3 5 2 2 3 2 3 3 3" xfId="39268"/>
    <cellStyle name="Normal 3 5 2 2 3 2 3 4" xfId="17694"/>
    <cellStyle name="Normal 3 5 2 2 3 2 3 4 2" xfId="46430"/>
    <cellStyle name="Normal 3 5 2 2 3 2 3 5" xfId="32106"/>
    <cellStyle name="Normal 3 5 2 2 3 2 4" xfId="5006"/>
    <cellStyle name="Normal 3 5 2 2 3 2 4 2" xfId="12271"/>
    <cellStyle name="Normal 3 5 2 2 3 2 4 2 2" xfId="26649"/>
    <cellStyle name="Normal 3 5 2 2 3 2 4 2 2 2" xfId="55383"/>
    <cellStyle name="Normal 3 5 2 2 3 2 4 2 3" xfId="41059"/>
    <cellStyle name="Normal 3 5 2 2 3 2 4 3" xfId="19486"/>
    <cellStyle name="Normal 3 5 2 2 3 2 4 3 2" xfId="48221"/>
    <cellStyle name="Normal 3 5 2 2 3 2 4 4" xfId="33897"/>
    <cellStyle name="Normal 3 5 2 2 3 2 5" xfId="8678"/>
    <cellStyle name="Normal 3 5 2 2 3 2 5 2" xfId="23067"/>
    <cellStyle name="Normal 3 5 2 2 3 2 5 2 2" xfId="51802"/>
    <cellStyle name="Normal 3 5 2 2 3 2 5 3" xfId="37478"/>
    <cellStyle name="Normal 3 5 2 2 3 2 6" xfId="15904"/>
    <cellStyle name="Normal 3 5 2 2 3 2 6 2" xfId="44640"/>
    <cellStyle name="Normal 3 5 2 2 3 2 7" xfId="30316"/>
    <cellStyle name="Normal 3 5 2 2 3 3" xfId="1798"/>
    <cellStyle name="Normal 3 5 2 2 3 3 2" xfId="3590"/>
    <cellStyle name="Normal 3 5 2 2 3 3 2 2" xfId="7249"/>
    <cellStyle name="Normal 3 5 2 2 3 3 2 2 2" xfId="14509"/>
    <cellStyle name="Normal 3 5 2 2 3 3 2 2 2 2" xfId="28887"/>
    <cellStyle name="Normal 3 5 2 2 3 3 2 2 2 2 2" xfId="57621"/>
    <cellStyle name="Normal 3 5 2 2 3 3 2 2 2 3" xfId="43297"/>
    <cellStyle name="Normal 3 5 2 2 3 3 2 2 3" xfId="21724"/>
    <cellStyle name="Normal 3 5 2 2 3 3 2 2 3 2" xfId="50459"/>
    <cellStyle name="Normal 3 5 2 2 3 3 2 2 4" xfId="36135"/>
    <cellStyle name="Normal 3 5 2 2 3 3 2 3" xfId="10922"/>
    <cellStyle name="Normal 3 5 2 2 3 3 2 3 2" xfId="25305"/>
    <cellStyle name="Normal 3 5 2 2 3 3 2 3 2 2" xfId="54040"/>
    <cellStyle name="Normal 3 5 2 2 3 3 2 3 3" xfId="39716"/>
    <cellStyle name="Normal 3 5 2 2 3 3 2 4" xfId="18142"/>
    <cellStyle name="Normal 3 5 2 2 3 3 2 4 2" xfId="46878"/>
    <cellStyle name="Normal 3 5 2 2 3 3 2 5" xfId="32554"/>
    <cellStyle name="Normal 3 5 2 2 3 3 3" xfId="5459"/>
    <cellStyle name="Normal 3 5 2 2 3 3 3 2" xfId="12719"/>
    <cellStyle name="Normal 3 5 2 2 3 3 3 2 2" xfId="27097"/>
    <cellStyle name="Normal 3 5 2 2 3 3 3 2 2 2" xfId="55831"/>
    <cellStyle name="Normal 3 5 2 2 3 3 3 2 3" xfId="41507"/>
    <cellStyle name="Normal 3 5 2 2 3 3 3 3" xfId="19934"/>
    <cellStyle name="Normal 3 5 2 2 3 3 3 3 2" xfId="48669"/>
    <cellStyle name="Normal 3 5 2 2 3 3 3 4" xfId="34345"/>
    <cellStyle name="Normal 3 5 2 2 3 3 4" xfId="9132"/>
    <cellStyle name="Normal 3 5 2 2 3 3 4 2" xfId="23515"/>
    <cellStyle name="Normal 3 5 2 2 3 3 4 2 2" xfId="52250"/>
    <cellStyle name="Normal 3 5 2 2 3 3 4 3" xfId="37926"/>
    <cellStyle name="Normal 3 5 2 2 3 3 5" xfId="16352"/>
    <cellStyle name="Normal 3 5 2 2 3 3 5 2" xfId="45088"/>
    <cellStyle name="Normal 3 5 2 2 3 3 6" xfId="30764"/>
    <cellStyle name="Normal 3 5 2 2 3 4" xfId="2694"/>
    <cellStyle name="Normal 3 5 2 2 3 4 2" xfId="6354"/>
    <cellStyle name="Normal 3 5 2 2 3 4 2 2" xfId="13614"/>
    <cellStyle name="Normal 3 5 2 2 3 4 2 2 2" xfId="27992"/>
    <cellStyle name="Normal 3 5 2 2 3 4 2 2 2 2" xfId="56726"/>
    <cellStyle name="Normal 3 5 2 2 3 4 2 2 3" xfId="42402"/>
    <cellStyle name="Normal 3 5 2 2 3 4 2 3" xfId="20829"/>
    <cellStyle name="Normal 3 5 2 2 3 4 2 3 2" xfId="49564"/>
    <cellStyle name="Normal 3 5 2 2 3 4 2 4" xfId="35240"/>
    <cellStyle name="Normal 3 5 2 2 3 4 3" xfId="10027"/>
    <cellStyle name="Normal 3 5 2 2 3 4 3 2" xfId="24410"/>
    <cellStyle name="Normal 3 5 2 2 3 4 3 2 2" xfId="53145"/>
    <cellStyle name="Normal 3 5 2 2 3 4 3 3" xfId="38821"/>
    <cellStyle name="Normal 3 5 2 2 3 4 4" xfId="17247"/>
    <cellStyle name="Normal 3 5 2 2 3 4 4 2" xfId="45983"/>
    <cellStyle name="Normal 3 5 2 2 3 4 5" xfId="31659"/>
    <cellStyle name="Normal 3 5 2 2 3 5" xfId="4558"/>
    <cellStyle name="Normal 3 5 2 2 3 5 2" xfId="11824"/>
    <cellStyle name="Normal 3 5 2 2 3 5 2 2" xfId="26202"/>
    <cellStyle name="Normal 3 5 2 2 3 5 2 2 2" xfId="54936"/>
    <cellStyle name="Normal 3 5 2 2 3 5 2 3" xfId="40612"/>
    <cellStyle name="Normal 3 5 2 2 3 5 3" xfId="19039"/>
    <cellStyle name="Normal 3 5 2 2 3 5 3 2" xfId="47774"/>
    <cellStyle name="Normal 3 5 2 2 3 5 4" xfId="33450"/>
    <cellStyle name="Normal 3 5 2 2 3 6" xfId="8231"/>
    <cellStyle name="Normal 3 5 2 2 3 6 2" xfId="22620"/>
    <cellStyle name="Normal 3 5 2 2 3 6 2 2" xfId="51355"/>
    <cellStyle name="Normal 3 5 2 2 3 6 3" xfId="37031"/>
    <cellStyle name="Normal 3 5 2 2 3 7" xfId="15457"/>
    <cellStyle name="Normal 3 5 2 2 3 7 2" xfId="44193"/>
    <cellStyle name="Normal 3 5 2 2 3 8" xfId="29869"/>
    <cellStyle name="Normal 3 5 2 2 4" xfId="1038"/>
    <cellStyle name="Normal 3 5 2 2 4 2" xfId="2021"/>
    <cellStyle name="Normal 3 5 2 2 4 2 2" xfId="3813"/>
    <cellStyle name="Normal 3 5 2 2 4 2 2 2" xfId="7472"/>
    <cellStyle name="Normal 3 5 2 2 4 2 2 2 2" xfId="14732"/>
    <cellStyle name="Normal 3 5 2 2 4 2 2 2 2 2" xfId="29110"/>
    <cellStyle name="Normal 3 5 2 2 4 2 2 2 2 2 2" xfId="57844"/>
    <cellStyle name="Normal 3 5 2 2 4 2 2 2 2 3" xfId="43520"/>
    <cellStyle name="Normal 3 5 2 2 4 2 2 2 3" xfId="21947"/>
    <cellStyle name="Normal 3 5 2 2 4 2 2 2 3 2" xfId="50682"/>
    <cellStyle name="Normal 3 5 2 2 4 2 2 2 4" xfId="36358"/>
    <cellStyle name="Normal 3 5 2 2 4 2 2 3" xfId="11145"/>
    <cellStyle name="Normal 3 5 2 2 4 2 2 3 2" xfId="25528"/>
    <cellStyle name="Normal 3 5 2 2 4 2 2 3 2 2" xfId="54263"/>
    <cellStyle name="Normal 3 5 2 2 4 2 2 3 3" xfId="39939"/>
    <cellStyle name="Normal 3 5 2 2 4 2 2 4" xfId="18365"/>
    <cellStyle name="Normal 3 5 2 2 4 2 2 4 2" xfId="47101"/>
    <cellStyle name="Normal 3 5 2 2 4 2 2 5" xfId="32777"/>
    <cellStyle name="Normal 3 5 2 2 4 2 3" xfId="5682"/>
    <cellStyle name="Normal 3 5 2 2 4 2 3 2" xfId="12942"/>
    <cellStyle name="Normal 3 5 2 2 4 2 3 2 2" xfId="27320"/>
    <cellStyle name="Normal 3 5 2 2 4 2 3 2 2 2" xfId="56054"/>
    <cellStyle name="Normal 3 5 2 2 4 2 3 2 3" xfId="41730"/>
    <cellStyle name="Normal 3 5 2 2 4 2 3 3" xfId="20157"/>
    <cellStyle name="Normal 3 5 2 2 4 2 3 3 2" xfId="48892"/>
    <cellStyle name="Normal 3 5 2 2 4 2 3 4" xfId="34568"/>
    <cellStyle name="Normal 3 5 2 2 4 2 4" xfId="9355"/>
    <cellStyle name="Normal 3 5 2 2 4 2 4 2" xfId="23738"/>
    <cellStyle name="Normal 3 5 2 2 4 2 4 2 2" xfId="52473"/>
    <cellStyle name="Normal 3 5 2 2 4 2 4 3" xfId="38149"/>
    <cellStyle name="Normal 3 5 2 2 4 2 5" xfId="16575"/>
    <cellStyle name="Normal 3 5 2 2 4 2 5 2" xfId="45311"/>
    <cellStyle name="Normal 3 5 2 2 4 2 6" xfId="30987"/>
    <cellStyle name="Normal 3 5 2 2 4 3" xfId="2917"/>
    <cellStyle name="Normal 3 5 2 2 4 3 2" xfId="6577"/>
    <cellStyle name="Normal 3 5 2 2 4 3 2 2" xfId="13837"/>
    <cellStyle name="Normal 3 5 2 2 4 3 2 2 2" xfId="28215"/>
    <cellStyle name="Normal 3 5 2 2 4 3 2 2 2 2" xfId="56949"/>
    <cellStyle name="Normal 3 5 2 2 4 3 2 2 3" xfId="42625"/>
    <cellStyle name="Normal 3 5 2 2 4 3 2 3" xfId="21052"/>
    <cellStyle name="Normal 3 5 2 2 4 3 2 3 2" xfId="49787"/>
    <cellStyle name="Normal 3 5 2 2 4 3 2 4" xfId="35463"/>
    <cellStyle name="Normal 3 5 2 2 4 3 3" xfId="10250"/>
    <cellStyle name="Normal 3 5 2 2 4 3 3 2" xfId="24633"/>
    <cellStyle name="Normal 3 5 2 2 4 3 3 2 2" xfId="53368"/>
    <cellStyle name="Normal 3 5 2 2 4 3 3 3" xfId="39044"/>
    <cellStyle name="Normal 3 5 2 2 4 3 4" xfId="17470"/>
    <cellStyle name="Normal 3 5 2 2 4 3 4 2" xfId="46206"/>
    <cellStyle name="Normal 3 5 2 2 4 3 5" xfId="31882"/>
    <cellStyle name="Normal 3 5 2 2 4 4" xfId="4782"/>
    <cellStyle name="Normal 3 5 2 2 4 4 2" xfId="12047"/>
    <cellStyle name="Normal 3 5 2 2 4 4 2 2" xfId="26425"/>
    <cellStyle name="Normal 3 5 2 2 4 4 2 2 2" xfId="55159"/>
    <cellStyle name="Normal 3 5 2 2 4 4 2 3" xfId="40835"/>
    <cellStyle name="Normal 3 5 2 2 4 4 3" xfId="19262"/>
    <cellStyle name="Normal 3 5 2 2 4 4 3 2" xfId="47997"/>
    <cellStyle name="Normal 3 5 2 2 4 4 4" xfId="33673"/>
    <cellStyle name="Normal 3 5 2 2 4 5" xfId="8454"/>
    <cellStyle name="Normal 3 5 2 2 4 5 2" xfId="22843"/>
    <cellStyle name="Normal 3 5 2 2 4 5 2 2" xfId="51578"/>
    <cellStyle name="Normal 3 5 2 2 4 5 3" xfId="37254"/>
    <cellStyle name="Normal 3 5 2 2 4 6" xfId="15680"/>
    <cellStyle name="Normal 3 5 2 2 4 6 2" xfId="44416"/>
    <cellStyle name="Normal 3 5 2 2 4 7" xfId="30092"/>
    <cellStyle name="Normal 3 5 2 2 5" xfId="1562"/>
    <cellStyle name="Normal 3 5 2 2 5 2" xfId="3366"/>
    <cellStyle name="Normal 3 5 2 2 5 2 2" xfId="7025"/>
    <cellStyle name="Normal 3 5 2 2 5 2 2 2" xfId="14285"/>
    <cellStyle name="Normal 3 5 2 2 5 2 2 2 2" xfId="28663"/>
    <cellStyle name="Normal 3 5 2 2 5 2 2 2 2 2" xfId="57397"/>
    <cellStyle name="Normal 3 5 2 2 5 2 2 2 3" xfId="43073"/>
    <cellStyle name="Normal 3 5 2 2 5 2 2 3" xfId="21500"/>
    <cellStyle name="Normal 3 5 2 2 5 2 2 3 2" xfId="50235"/>
    <cellStyle name="Normal 3 5 2 2 5 2 2 4" xfId="35911"/>
    <cellStyle name="Normal 3 5 2 2 5 2 3" xfId="10698"/>
    <cellStyle name="Normal 3 5 2 2 5 2 3 2" xfId="25081"/>
    <cellStyle name="Normal 3 5 2 2 5 2 3 2 2" xfId="53816"/>
    <cellStyle name="Normal 3 5 2 2 5 2 3 3" xfId="39492"/>
    <cellStyle name="Normal 3 5 2 2 5 2 4" xfId="17918"/>
    <cellStyle name="Normal 3 5 2 2 5 2 4 2" xfId="46654"/>
    <cellStyle name="Normal 3 5 2 2 5 2 5" xfId="32330"/>
    <cellStyle name="Normal 3 5 2 2 5 3" xfId="5235"/>
    <cellStyle name="Normal 3 5 2 2 5 3 2" xfId="12495"/>
    <cellStyle name="Normal 3 5 2 2 5 3 2 2" xfId="26873"/>
    <cellStyle name="Normal 3 5 2 2 5 3 2 2 2" xfId="55607"/>
    <cellStyle name="Normal 3 5 2 2 5 3 2 3" xfId="41283"/>
    <cellStyle name="Normal 3 5 2 2 5 3 3" xfId="19710"/>
    <cellStyle name="Normal 3 5 2 2 5 3 3 2" xfId="48445"/>
    <cellStyle name="Normal 3 5 2 2 5 3 4" xfId="34121"/>
    <cellStyle name="Normal 3 5 2 2 5 4" xfId="8908"/>
    <cellStyle name="Normal 3 5 2 2 5 4 2" xfId="23291"/>
    <cellStyle name="Normal 3 5 2 2 5 4 2 2" xfId="52026"/>
    <cellStyle name="Normal 3 5 2 2 5 4 3" xfId="37702"/>
    <cellStyle name="Normal 3 5 2 2 5 5" xfId="16128"/>
    <cellStyle name="Normal 3 5 2 2 5 5 2" xfId="44864"/>
    <cellStyle name="Normal 3 5 2 2 5 6" xfId="30540"/>
    <cellStyle name="Normal 3 5 2 2 6" xfId="2470"/>
    <cellStyle name="Normal 3 5 2 2 6 2" xfId="6130"/>
    <cellStyle name="Normal 3 5 2 2 6 2 2" xfId="13390"/>
    <cellStyle name="Normal 3 5 2 2 6 2 2 2" xfId="27768"/>
    <cellStyle name="Normal 3 5 2 2 6 2 2 2 2" xfId="56502"/>
    <cellStyle name="Normal 3 5 2 2 6 2 2 3" xfId="42178"/>
    <cellStyle name="Normal 3 5 2 2 6 2 3" xfId="20605"/>
    <cellStyle name="Normal 3 5 2 2 6 2 3 2" xfId="49340"/>
    <cellStyle name="Normal 3 5 2 2 6 2 4" xfId="35016"/>
    <cellStyle name="Normal 3 5 2 2 6 3" xfId="9803"/>
    <cellStyle name="Normal 3 5 2 2 6 3 2" xfId="24186"/>
    <cellStyle name="Normal 3 5 2 2 6 3 2 2" xfId="52921"/>
    <cellStyle name="Normal 3 5 2 2 6 3 3" xfId="38597"/>
    <cellStyle name="Normal 3 5 2 2 6 4" xfId="17023"/>
    <cellStyle name="Normal 3 5 2 2 6 4 2" xfId="45759"/>
    <cellStyle name="Normal 3 5 2 2 6 5" xfId="31435"/>
    <cellStyle name="Normal 3 5 2 2 7" xfId="4329"/>
    <cellStyle name="Normal 3 5 2 2 7 2" xfId="11599"/>
    <cellStyle name="Normal 3 5 2 2 7 2 2" xfId="25978"/>
    <cellStyle name="Normal 3 5 2 2 7 2 2 2" xfId="54712"/>
    <cellStyle name="Normal 3 5 2 2 7 2 3" xfId="40388"/>
    <cellStyle name="Normal 3 5 2 2 7 3" xfId="18815"/>
    <cellStyle name="Normal 3 5 2 2 7 3 2" xfId="47550"/>
    <cellStyle name="Normal 3 5 2 2 7 4" xfId="33226"/>
    <cellStyle name="Normal 3 5 2 2 8" xfId="7998"/>
    <cellStyle name="Normal 3 5 2 2 8 2" xfId="22396"/>
    <cellStyle name="Normal 3 5 2 2 8 2 2" xfId="51131"/>
    <cellStyle name="Normal 3 5 2 2 8 3" xfId="36807"/>
    <cellStyle name="Normal 3 5 2 2 9" xfId="15233"/>
    <cellStyle name="Normal 3 5 2 2 9 2" xfId="43969"/>
    <cellStyle name="Normal 3 5 2 3" xfId="594"/>
    <cellStyle name="Normal 3 5 2 3 2" xfId="871"/>
    <cellStyle name="Normal 3 5 2 3 2 2" xfId="1318"/>
    <cellStyle name="Normal 3 5 2 3 2 2 2" xfId="2301"/>
    <cellStyle name="Normal 3 5 2 3 2 2 2 2" xfId="4093"/>
    <cellStyle name="Normal 3 5 2 3 2 2 2 2 2" xfId="7752"/>
    <cellStyle name="Normal 3 5 2 3 2 2 2 2 2 2" xfId="15012"/>
    <cellStyle name="Normal 3 5 2 3 2 2 2 2 2 2 2" xfId="29390"/>
    <cellStyle name="Normal 3 5 2 3 2 2 2 2 2 2 2 2" xfId="58124"/>
    <cellStyle name="Normal 3 5 2 3 2 2 2 2 2 2 3" xfId="43800"/>
    <cellStyle name="Normal 3 5 2 3 2 2 2 2 2 3" xfId="22227"/>
    <cellStyle name="Normal 3 5 2 3 2 2 2 2 2 3 2" xfId="50962"/>
    <cellStyle name="Normal 3 5 2 3 2 2 2 2 2 4" xfId="36638"/>
    <cellStyle name="Normal 3 5 2 3 2 2 2 2 3" xfId="11425"/>
    <cellStyle name="Normal 3 5 2 3 2 2 2 2 3 2" xfId="25808"/>
    <cellStyle name="Normal 3 5 2 3 2 2 2 2 3 2 2" xfId="54543"/>
    <cellStyle name="Normal 3 5 2 3 2 2 2 2 3 3" xfId="40219"/>
    <cellStyle name="Normal 3 5 2 3 2 2 2 2 4" xfId="18645"/>
    <cellStyle name="Normal 3 5 2 3 2 2 2 2 4 2" xfId="47381"/>
    <cellStyle name="Normal 3 5 2 3 2 2 2 2 5" xfId="33057"/>
    <cellStyle name="Normal 3 5 2 3 2 2 2 3" xfId="5962"/>
    <cellStyle name="Normal 3 5 2 3 2 2 2 3 2" xfId="13222"/>
    <cellStyle name="Normal 3 5 2 3 2 2 2 3 2 2" xfId="27600"/>
    <cellStyle name="Normal 3 5 2 3 2 2 2 3 2 2 2" xfId="56334"/>
    <cellStyle name="Normal 3 5 2 3 2 2 2 3 2 3" xfId="42010"/>
    <cellStyle name="Normal 3 5 2 3 2 2 2 3 3" xfId="20437"/>
    <cellStyle name="Normal 3 5 2 3 2 2 2 3 3 2" xfId="49172"/>
    <cellStyle name="Normal 3 5 2 3 2 2 2 3 4" xfId="34848"/>
    <cellStyle name="Normal 3 5 2 3 2 2 2 4" xfId="9635"/>
    <cellStyle name="Normal 3 5 2 3 2 2 2 4 2" xfId="24018"/>
    <cellStyle name="Normal 3 5 2 3 2 2 2 4 2 2" xfId="52753"/>
    <cellStyle name="Normal 3 5 2 3 2 2 2 4 3" xfId="38429"/>
    <cellStyle name="Normal 3 5 2 3 2 2 2 5" xfId="16855"/>
    <cellStyle name="Normal 3 5 2 3 2 2 2 5 2" xfId="45591"/>
    <cellStyle name="Normal 3 5 2 3 2 2 2 6" xfId="31267"/>
    <cellStyle name="Normal 3 5 2 3 2 2 3" xfId="3197"/>
    <cellStyle name="Normal 3 5 2 3 2 2 3 2" xfId="6857"/>
    <cellStyle name="Normal 3 5 2 3 2 2 3 2 2" xfId="14117"/>
    <cellStyle name="Normal 3 5 2 3 2 2 3 2 2 2" xfId="28495"/>
    <cellStyle name="Normal 3 5 2 3 2 2 3 2 2 2 2" xfId="57229"/>
    <cellStyle name="Normal 3 5 2 3 2 2 3 2 2 3" xfId="42905"/>
    <cellStyle name="Normal 3 5 2 3 2 2 3 2 3" xfId="21332"/>
    <cellStyle name="Normal 3 5 2 3 2 2 3 2 3 2" xfId="50067"/>
    <cellStyle name="Normal 3 5 2 3 2 2 3 2 4" xfId="35743"/>
    <cellStyle name="Normal 3 5 2 3 2 2 3 3" xfId="10530"/>
    <cellStyle name="Normal 3 5 2 3 2 2 3 3 2" xfId="24913"/>
    <cellStyle name="Normal 3 5 2 3 2 2 3 3 2 2" xfId="53648"/>
    <cellStyle name="Normal 3 5 2 3 2 2 3 3 3" xfId="39324"/>
    <cellStyle name="Normal 3 5 2 3 2 2 3 4" xfId="17750"/>
    <cellStyle name="Normal 3 5 2 3 2 2 3 4 2" xfId="46486"/>
    <cellStyle name="Normal 3 5 2 3 2 2 3 5" xfId="32162"/>
    <cellStyle name="Normal 3 5 2 3 2 2 4" xfId="5062"/>
    <cellStyle name="Normal 3 5 2 3 2 2 4 2" xfId="12327"/>
    <cellStyle name="Normal 3 5 2 3 2 2 4 2 2" xfId="26705"/>
    <cellStyle name="Normal 3 5 2 3 2 2 4 2 2 2" xfId="55439"/>
    <cellStyle name="Normal 3 5 2 3 2 2 4 2 3" xfId="41115"/>
    <cellStyle name="Normal 3 5 2 3 2 2 4 3" xfId="19542"/>
    <cellStyle name="Normal 3 5 2 3 2 2 4 3 2" xfId="48277"/>
    <cellStyle name="Normal 3 5 2 3 2 2 4 4" xfId="33953"/>
    <cellStyle name="Normal 3 5 2 3 2 2 5" xfId="8734"/>
    <cellStyle name="Normal 3 5 2 3 2 2 5 2" xfId="23123"/>
    <cellStyle name="Normal 3 5 2 3 2 2 5 2 2" xfId="51858"/>
    <cellStyle name="Normal 3 5 2 3 2 2 5 3" xfId="37534"/>
    <cellStyle name="Normal 3 5 2 3 2 2 6" xfId="15960"/>
    <cellStyle name="Normal 3 5 2 3 2 2 6 2" xfId="44696"/>
    <cellStyle name="Normal 3 5 2 3 2 2 7" xfId="30372"/>
    <cellStyle name="Normal 3 5 2 3 2 3" xfId="1854"/>
    <cellStyle name="Normal 3 5 2 3 2 3 2" xfId="3646"/>
    <cellStyle name="Normal 3 5 2 3 2 3 2 2" xfId="7305"/>
    <cellStyle name="Normal 3 5 2 3 2 3 2 2 2" xfId="14565"/>
    <cellStyle name="Normal 3 5 2 3 2 3 2 2 2 2" xfId="28943"/>
    <cellStyle name="Normal 3 5 2 3 2 3 2 2 2 2 2" xfId="57677"/>
    <cellStyle name="Normal 3 5 2 3 2 3 2 2 2 3" xfId="43353"/>
    <cellStyle name="Normal 3 5 2 3 2 3 2 2 3" xfId="21780"/>
    <cellStyle name="Normal 3 5 2 3 2 3 2 2 3 2" xfId="50515"/>
    <cellStyle name="Normal 3 5 2 3 2 3 2 2 4" xfId="36191"/>
    <cellStyle name="Normal 3 5 2 3 2 3 2 3" xfId="10978"/>
    <cellStyle name="Normal 3 5 2 3 2 3 2 3 2" xfId="25361"/>
    <cellStyle name="Normal 3 5 2 3 2 3 2 3 2 2" xfId="54096"/>
    <cellStyle name="Normal 3 5 2 3 2 3 2 3 3" xfId="39772"/>
    <cellStyle name="Normal 3 5 2 3 2 3 2 4" xfId="18198"/>
    <cellStyle name="Normal 3 5 2 3 2 3 2 4 2" xfId="46934"/>
    <cellStyle name="Normal 3 5 2 3 2 3 2 5" xfId="32610"/>
    <cellStyle name="Normal 3 5 2 3 2 3 3" xfId="5515"/>
    <cellStyle name="Normal 3 5 2 3 2 3 3 2" xfId="12775"/>
    <cellStyle name="Normal 3 5 2 3 2 3 3 2 2" xfId="27153"/>
    <cellStyle name="Normal 3 5 2 3 2 3 3 2 2 2" xfId="55887"/>
    <cellStyle name="Normal 3 5 2 3 2 3 3 2 3" xfId="41563"/>
    <cellStyle name="Normal 3 5 2 3 2 3 3 3" xfId="19990"/>
    <cellStyle name="Normal 3 5 2 3 2 3 3 3 2" xfId="48725"/>
    <cellStyle name="Normal 3 5 2 3 2 3 3 4" xfId="34401"/>
    <cellStyle name="Normal 3 5 2 3 2 3 4" xfId="9188"/>
    <cellStyle name="Normal 3 5 2 3 2 3 4 2" xfId="23571"/>
    <cellStyle name="Normal 3 5 2 3 2 3 4 2 2" xfId="52306"/>
    <cellStyle name="Normal 3 5 2 3 2 3 4 3" xfId="37982"/>
    <cellStyle name="Normal 3 5 2 3 2 3 5" xfId="16408"/>
    <cellStyle name="Normal 3 5 2 3 2 3 5 2" xfId="45144"/>
    <cellStyle name="Normal 3 5 2 3 2 3 6" xfId="30820"/>
    <cellStyle name="Normal 3 5 2 3 2 4" xfId="2750"/>
    <cellStyle name="Normal 3 5 2 3 2 4 2" xfId="6410"/>
    <cellStyle name="Normal 3 5 2 3 2 4 2 2" xfId="13670"/>
    <cellStyle name="Normal 3 5 2 3 2 4 2 2 2" xfId="28048"/>
    <cellStyle name="Normal 3 5 2 3 2 4 2 2 2 2" xfId="56782"/>
    <cellStyle name="Normal 3 5 2 3 2 4 2 2 3" xfId="42458"/>
    <cellStyle name="Normal 3 5 2 3 2 4 2 3" xfId="20885"/>
    <cellStyle name="Normal 3 5 2 3 2 4 2 3 2" xfId="49620"/>
    <cellStyle name="Normal 3 5 2 3 2 4 2 4" xfId="35296"/>
    <cellStyle name="Normal 3 5 2 3 2 4 3" xfId="10083"/>
    <cellStyle name="Normal 3 5 2 3 2 4 3 2" xfId="24466"/>
    <cellStyle name="Normal 3 5 2 3 2 4 3 2 2" xfId="53201"/>
    <cellStyle name="Normal 3 5 2 3 2 4 3 3" xfId="38877"/>
    <cellStyle name="Normal 3 5 2 3 2 4 4" xfId="17303"/>
    <cellStyle name="Normal 3 5 2 3 2 4 4 2" xfId="46039"/>
    <cellStyle name="Normal 3 5 2 3 2 4 5" xfId="31715"/>
    <cellStyle name="Normal 3 5 2 3 2 5" xfId="4615"/>
    <cellStyle name="Normal 3 5 2 3 2 5 2" xfId="11880"/>
    <cellStyle name="Normal 3 5 2 3 2 5 2 2" xfId="26258"/>
    <cellStyle name="Normal 3 5 2 3 2 5 2 2 2" xfId="54992"/>
    <cellStyle name="Normal 3 5 2 3 2 5 2 3" xfId="40668"/>
    <cellStyle name="Normal 3 5 2 3 2 5 3" xfId="19095"/>
    <cellStyle name="Normal 3 5 2 3 2 5 3 2" xfId="47830"/>
    <cellStyle name="Normal 3 5 2 3 2 5 4" xfId="33506"/>
    <cellStyle name="Normal 3 5 2 3 2 6" xfId="8287"/>
    <cellStyle name="Normal 3 5 2 3 2 6 2" xfId="22676"/>
    <cellStyle name="Normal 3 5 2 3 2 6 2 2" xfId="51411"/>
    <cellStyle name="Normal 3 5 2 3 2 6 3" xfId="37087"/>
    <cellStyle name="Normal 3 5 2 3 2 7" xfId="15513"/>
    <cellStyle name="Normal 3 5 2 3 2 7 2" xfId="44249"/>
    <cellStyle name="Normal 3 5 2 3 2 8" xfId="29925"/>
    <cellStyle name="Normal 3 5 2 3 3" xfId="1094"/>
    <cellStyle name="Normal 3 5 2 3 3 2" xfId="2077"/>
    <cellStyle name="Normal 3 5 2 3 3 2 2" xfId="3869"/>
    <cellStyle name="Normal 3 5 2 3 3 2 2 2" xfId="7528"/>
    <cellStyle name="Normal 3 5 2 3 3 2 2 2 2" xfId="14788"/>
    <cellStyle name="Normal 3 5 2 3 3 2 2 2 2 2" xfId="29166"/>
    <cellStyle name="Normal 3 5 2 3 3 2 2 2 2 2 2" xfId="57900"/>
    <cellStyle name="Normal 3 5 2 3 3 2 2 2 2 3" xfId="43576"/>
    <cellStyle name="Normal 3 5 2 3 3 2 2 2 3" xfId="22003"/>
    <cellStyle name="Normal 3 5 2 3 3 2 2 2 3 2" xfId="50738"/>
    <cellStyle name="Normal 3 5 2 3 3 2 2 2 4" xfId="36414"/>
    <cellStyle name="Normal 3 5 2 3 3 2 2 3" xfId="11201"/>
    <cellStyle name="Normal 3 5 2 3 3 2 2 3 2" xfId="25584"/>
    <cellStyle name="Normal 3 5 2 3 3 2 2 3 2 2" xfId="54319"/>
    <cellStyle name="Normal 3 5 2 3 3 2 2 3 3" xfId="39995"/>
    <cellStyle name="Normal 3 5 2 3 3 2 2 4" xfId="18421"/>
    <cellStyle name="Normal 3 5 2 3 3 2 2 4 2" xfId="47157"/>
    <cellStyle name="Normal 3 5 2 3 3 2 2 5" xfId="32833"/>
    <cellStyle name="Normal 3 5 2 3 3 2 3" xfId="5738"/>
    <cellStyle name="Normal 3 5 2 3 3 2 3 2" xfId="12998"/>
    <cellStyle name="Normal 3 5 2 3 3 2 3 2 2" xfId="27376"/>
    <cellStyle name="Normal 3 5 2 3 3 2 3 2 2 2" xfId="56110"/>
    <cellStyle name="Normal 3 5 2 3 3 2 3 2 3" xfId="41786"/>
    <cellStyle name="Normal 3 5 2 3 3 2 3 3" xfId="20213"/>
    <cellStyle name="Normal 3 5 2 3 3 2 3 3 2" xfId="48948"/>
    <cellStyle name="Normal 3 5 2 3 3 2 3 4" xfId="34624"/>
    <cellStyle name="Normal 3 5 2 3 3 2 4" xfId="9411"/>
    <cellStyle name="Normal 3 5 2 3 3 2 4 2" xfId="23794"/>
    <cellStyle name="Normal 3 5 2 3 3 2 4 2 2" xfId="52529"/>
    <cellStyle name="Normal 3 5 2 3 3 2 4 3" xfId="38205"/>
    <cellStyle name="Normal 3 5 2 3 3 2 5" xfId="16631"/>
    <cellStyle name="Normal 3 5 2 3 3 2 5 2" xfId="45367"/>
    <cellStyle name="Normal 3 5 2 3 3 2 6" xfId="31043"/>
    <cellStyle name="Normal 3 5 2 3 3 3" xfId="2973"/>
    <cellStyle name="Normal 3 5 2 3 3 3 2" xfId="6633"/>
    <cellStyle name="Normal 3 5 2 3 3 3 2 2" xfId="13893"/>
    <cellStyle name="Normal 3 5 2 3 3 3 2 2 2" xfId="28271"/>
    <cellStyle name="Normal 3 5 2 3 3 3 2 2 2 2" xfId="57005"/>
    <cellStyle name="Normal 3 5 2 3 3 3 2 2 3" xfId="42681"/>
    <cellStyle name="Normal 3 5 2 3 3 3 2 3" xfId="21108"/>
    <cellStyle name="Normal 3 5 2 3 3 3 2 3 2" xfId="49843"/>
    <cellStyle name="Normal 3 5 2 3 3 3 2 4" xfId="35519"/>
    <cellStyle name="Normal 3 5 2 3 3 3 3" xfId="10306"/>
    <cellStyle name="Normal 3 5 2 3 3 3 3 2" xfId="24689"/>
    <cellStyle name="Normal 3 5 2 3 3 3 3 2 2" xfId="53424"/>
    <cellStyle name="Normal 3 5 2 3 3 3 3 3" xfId="39100"/>
    <cellStyle name="Normal 3 5 2 3 3 3 4" xfId="17526"/>
    <cellStyle name="Normal 3 5 2 3 3 3 4 2" xfId="46262"/>
    <cellStyle name="Normal 3 5 2 3 3 3 5" xfId="31938"/>
    <cellStyle name="Normal 3 5 2 3 3 4" xfId="4838"/>
    <cellStyle name="Normal 3 5 2 3 3 4 2" xfId="12103"/>
    <cellStyle name="Normal 3 5 2 3 3 4 2 2" xfId="26481"/>
    <cellStyle name="Normal 3 5 2 3 3 4 2 2 2" xfId="55215"/>
    <cellStyle name="Normal 3 5 2 3 3 4 2 3" xfId="40891"/>
    <cellStyle name="Normal 3 5 2 3 3 4 3" xfId="19318"/>
    <cellStyle name="Normal 3 5 2 3 3 4 3 2" xfId="48053"/>
    <cellStyle name="Normal 3 5 2 3 3 4 4" xfId="33729"/>
    <cellStyle name="Normal 3 5 2 3 3 5" xfId="8510"/>
    <cellStyle name="Normal 3 5 2 3 3 5 2" xfId="22899"/>
    <cellStyle name="Normal 3 5 2 3 3 5 2 2" xfId="51634"/>
    <cellStyle name="Normal 3 5 2 3 3 5 3" xfId="37310"/>
    <cellStyle name="Normal 3 5 2 3 3 6" xfId="15736"/>
    <cellStyle name="Normal 3 5 2 3 3 6 2" xfId="44472"/>
    <cellStyle name="Normal 3 5 2 3 3 7" xfId="30148"/>
    <cellStyle name="Normal 3 5 2 3 4" xfId="1626"/>
    <cellStyle name="Normal 3 5 2 3 4 2" xfId="3422"/>
    <cellStyle name="Normal 3 5 2 3 4 2 2" xfId="7081"/>
    <cellStyle name="Normal 3 5 2 3 4 2 2 2" xfId="14341"/>
    <cellStyle name="Normal 3 5 2 3 4 2 2 2 2" xfId="28719"/>
    <cellStyle name="Normal 3 5 2 3 4 2 2 2 2 2" xfId="57453"/>
    <cellStyle name="Normal 3 5 2 3 4 2 2 2 3" xfId="43129"/>
    <cellStyle name="Normal 3 5 2 3 4 2 2 3" xfId="21556"/>
    <cellStyle name="Normal 3 5 2 3 4 2 2 3 2" xfId="50291"/>
    <cellStyle name="Normal 3 5 2 3 4 2 2 4" xfId="35967"/>
    <cellStyle name="Normal 3 5 2 3 4 2 3" xfId="10754"/>
    <cellStyle name="Normal 3 5 2 3 4 2 3 2" xfId="25137"/>
    <cellStyle name="Normal 3 5 2 3 4 2 3 2 2" xfId="53872"/>
    <cellStyle name="Normal 3 5 2 3 4 2 3 3" xfId="39548"/>
    <cellStyle name="Normal 3 5 2 3 4 2 4" xfId="17974"/>
    <cellStyle name="Normal 3 5 2 3 4 2 4 2" xfId="46710"/>
    <cellStyle name="Normal 3 5 2 3 4 2 5" xfId="32386"/>
    <cellStyle name="Normal 3 5 2 3 4 3" xfId="5291"/>
    <cellStyle name="Normal 3 5 2 3 4 3 2" xfId="12551"/>
    <cellStyle name="Normal 3 5 2 3 4 3 2 2" xfId="26929"/>
    <cellStyle name="Normal 3 5 2 3 4 3 2 2 2" xfId="55663"/>
    <cellStyle name="Normal 3 5 2 3 4 3 2 3" xfId="41339"/>
    <cellStyle name="Normal 3 5 2 3 4 3 3" xfId="19766"/>
    <cellStyle name="Normal 3 5 2 3 4 3 3 2" xfId="48501"/>
    <cellStyle name="Normal 3 5 2 3 4 3 4" xfId="34177"/>
    <cellStyle name="Normal 3 5 2 3 4 4" xfId="8964"/>
    <cellStyle name="Normal 3 5 2 3 4 4 2" xfId="23347"/>
    <cellStyle name="Normal 3 5 2 3 4 4 2 2" xfId="52082"/>
    <cellStyle name="Normal 3 5 2 3 4 4 3" xfId="37758"/>
    <cellStyle name="Normal 3 5 2 3 4 5" xfId="16184"/>
    <cellStyle name="Normal 3 5 2 3 4 5 2" xfId="44920"/>
    <cellStyle name="Normal 3 5 2 3 4 6" xfId="30596"/>
    <cellStyle name="Normal 3 5 2 3 5" xfId="2526"/>
    <cellStyle name="Normal 3 5 2 3 5 2" xfId="6186"/>
    <cellStyle name="Normal 3 5 2 3 5 2 2" xfId="13446"/>
    <cellStyle name="Normal 3 5 2 3 5 2 2 2" xfId="27824"/>
    <cellStyle name="Normal 3 5 2 3 5 2 2 2 2" xfId="56558"/>
    <cellStyle name="Normal 3 5 2 3 5 2 2 3" xfId="42234"/>
    <cellStyle name="Normal 3 5 2 3 5 2 3" xfId="20661"/>
    <cellStyle name="Normal 3 5 2 3 5 2 3 2" xfId="49396"/>
    <cellStyle name="Normal 3 5 2 3 5 2 4" xfId="35072"/>
    <cellStyle name="Normal 3 5 2 3 5 3" xfId="9859"/>
    <cellStyle name="Normal 3 5 2 3 5 3 2" xfId="24242"/>
    <cellStyle name="Normal 3 5 2 3 5 3 2 2" xfId="52977"/>
    <cellStyle name="Normal 3 5 2 3 5 3 3" xfId="38653"/>
    <cellStyle name="Normal 3 5 2 3 5 4" xfId="17079"/>
    <cellStyle name="Normal 3 5 2 3 5 4 2" xfId="45815"/>
    <cellStyle name="Normal 3 5 2 3 5 5" xfId="31491"/>
    <cellStyle name="Normal 3 5 2 3 6" xfId="4389"/>
    <cellStyle name="Normal 3 5 2 3 6 2" xfId="11656"/>
    <cellStyle name="Normal 3 5 2 3 6 2 2" xfId="26034"/>
    <cellStyle name="Normal 3 5 2 3 6 2 2 2" xfId="54768"/>
    <cellStyle name="Normal 3 5 2 3 6 2 3" xfId="40444"/>
    <cellStyle name="Normal 3 5 2 3 6 3" xfId="18871"/>
    <cellStyle name="Normal 3 5 2 3 6 3 2" xfId="47606"/>
    <cellStyle name="Normal 3 5 2 3 6 4" xfId="33282"/>
    <cellStyle name="Normal 3 5 2 3 7" xfId="8060"/>
    <cellStyle name="Normal 3 5 2 3 7 2" xfId="22452"/>
    <cellStyle name="Normal 3 5 2 3 7 2 2" xfId="51187"/>
    <cellStyle name="Normal 3 5 2 3 7 3" xfId="36863"/>
    <cellStyle name="Normal 3 5 2 3 8" xfId="15289"/>
    <cellStyle name="Normal 3 5 2 3 8 2" xfId="44025"/>
    <cellStyle name="Normal 3 5 2 3 9" xfId="29701"/>
    <cellStyle name="Normal 3 5 2 4" xfId="756"/>
    <cellStyle name="Normal 3 5 2 4 2" xfId="1206"/>
    <cellStyle name="Normal 3 5 2 4 2 2" xfId="2189"/>
    <cellStyle name="Normal 3 5 2 4 2 2 2" xfId="3981"/>
    <cellStyle name="Normal 3 5 2 4 2 2 2 2" xfId="7640"/>
    <cellStyle name="Normal 3 5 2 4 2 2 2 2 2" xfId="14900"/>
    <cellStyle name="Normal 3 5 2 4 2 2 2 2 2 2" xfId="29278"/>
    <cellStyle name="Normal 3 5 2 4 2 2 2 2 2 2 2" xfId="58012"/>
    <cellStyle name="Normal 3 5 2 4 2 2 2 2 2 3" xfId="43688"/>
    <cellStyle name="Normal 3 5 2 4 2 2 2 2 3" xfId="22115"/>
    <cellStyle name="Normal 3 5 2 4 2 2 2 2 3 2" xfId="50850"/>
    <cellStyle name="Normal 3 5 2 4 2 2 2 2 4" xfId="36526"/>
    <cellStyle name="Normal 3 5 2 4 2 2 2 3" xfId="11313"/>
    <cellStyle name="Normal 3 5 2 4 2 2 2 3 2" xfId="25696"/>
    <cellStyle name="Normal 3 5 2 4 2 2 2 3 2 2" xfId="54431"/>
    <cellStyle name="Normal 3 5 2 4 2 2 2 3 3" xfId="40107"/>
    <cellStyle name="Normal 3 5 2 4 2 2 2 4" xfId="18533"/>
    <cellStyle name="Normal 3 5 2 4 2 2 2 4 2" xfId="47269"/>
    <cellStyle name="Normal 3 5 2 4 2 2 2 5" xfId="32945"/>
    <cellStyle name="Normal 3 5 2 4 2 2 3" xfId="5850"/>
    <cellStyle name="Normal 3 5 2 4 2 2 3 2" xfId="13110"/>
    <cellStyle name="Normal 3 5 2 4 2 2 3 2 2" xfId="27488"/>
    <cellStyle name="Normal 3 5 2 4 2 2 3 2 2 2" xfId="56222"/>
    <cellStyle name="Normal 3 5 2 4 2 2 3 2 3" xfId="41898"/>
    <cellStyle name="Normal 3 5 2 4 2 2 3 3" xfId="20325"/>
    <cellStyle name="Normal 3 5 2 4 2 2 3 3 2" xfId="49060"/>
    <cellStyle name="Normal 3 5 2 4 2 2 3 4" xfId="34736"/>
    <cellStyle name="Normal 3 5 2 4 2 2 4" xfId="9523"/>
    <cellStyle name="Normal 3 5 2 4 2 2 4 2" xfId="23906"/>
    <cellStyle name="Normal 3 5 2 4 2 2 4 2 2" xfId="52641"/>
    <cellStyle name="Normal 3 5 2 4 2 2 4 3" xfId="38317"/>
    <cellStyle name="Normal 3 5 2 4 2 2 5" xfId="16743"/>
    <cellStyle name="Normal 3 5 2 4 2 2 5 2" xfId="45479"/>
    <cellStyle name="Normal 3 5 2 4 2 2 6" xfId="31155"/>
    <cellStyle name="Normal 3 5 2 4 2 3" xfId="3085"/>
    <cellStyle name="Normal 3 5 2 4 2 3 2" xfId="6745"/>
    <cellStyle name="Normal 3 5 2 4 2 3 2 2" xfId="14005"/>
    <cellStyle name="Normal 3 5 2 4 2 3 2 2 2" xfId="28383"/>
    <cellStyle name="Normal 3 5 2 4 2 3 2 2 2 2" xfId="57117"/>
    <cellStyle name="Normal 3 5 2 4 2 3 2 2 3" xfId="42793"/>
    <cellStyle name="Normal 3 5 2 4 2 3 2 3" xfId="21220"/>
    <cellStyle name="Normal 3 5 2 4 2 3 2 3 2" xfId="49955"/>
    <cellStyle name="Normal 3 5 2 4 2 3 2 4" xfId="35631"/>
    <cellStyle name="Normal 3 5 2 4 2 3 3" xfId="10418"/>
    <cellStyle name="Normal 3 5 2 4 2 3 3 2" xfId="24801"/>
    <cellStyle name="Normal 3 5 2 4 2 3 3 2 2" xfId="53536"/>
    <cellStyle name="Normal 3 5 2 4 2 3 3 3" xfId="39212"/>
    <cellStyle name="Normal 3 5 2 4 2 3 4" xfId="17638"/>
    <cellStyle name="Normal 3 5 2 4 2 3 4 2" xfId="46374"/>
    <cellStyle name="Normal 3 5 2 4 2 3 5" xfId="32050"/>
    <cellStyle name="Normal 3 5 2 4 2 4" xfId="4950"/>
    <cellStyle name="Normal 3 5 2 4 2 4 2" xfId="12215"/>
    <cellStyle name="Normal 3 5 2 4 2 4 2 2" xfId="26593"/>
    <cellStyle name="Normal 3 5 2 4 2 4 2 2 2" xfId="55327"/>
    <cellStyle name="Normal 3 5 2 4 2 4 2 3" xfId="41003"/>
    <cellStyle name="Normal 3 5 2 4 2 4 3" xfId="19430"/>
    <cellStyle name="Normal 3 5 2 4 2 4 3 2" xfId="48165"/>
    <cellStyle name="Normal 3 5 2 4 2 4 4" xfId="33841"/>
    <cellStyle name="Normal 3 5 2 4 2 5" xfId="8622"/>
    <cellStyle name="Normal 3 5 2 4 2 5 2" xfId="23011"/>
    <cellStyle name="Normal 3 5 2 4 2 5 2 2" xfId="51746"/>
    <cellStyle name="Normal 3 5 2 4 2 5 3" xfId="37422"/>
    <cellStyle name="Normal 3 5 2 4 2 6" xfId="15848"/>
    <cellStyle name="Normal 3 5 2 4 2 6 2" xfId="44584"/>
    <cellStyle name="Normal 3 5 2 4 2 7" xfId="30260"/>
    <cellStyle name="Normal 3 5 2 4 3" xfId="1742"/>
    <cellStyle name="Normal 3 5 2 4 3 2" xfId="3534"/>
    <cellStyle name="Normal 3 5 2 4 3 2 2" xfId="7193"/>
    <cellStyle name="Normal 3 5 2 4 3 2 2 2" xfId="14453"/>
    <cellStyle name="Normal 3 5 2 4 3 2 2 2 2" xfId="28831"/>
    <cellStyle name="Normal 3 5 2 4 3 2 2 2 2 2" xfId="57565"/>
    <cellStyle name="Normal 3 5 2 4 3 2 2 2 3" xfId="43241"/>
    <cellStyle name="Normal 3 5 2 4 3 2 2 3" xfId="21668"/>
    <cellStyle name="Normal 3 5 2 4 3 2 2 3 2" xfId="50403"/>
    <cellStyle name="Normal 3 5 2 4 3 2 2 4" xfId="36079"/>
    <cellStyle name="Normal 3 5 2 4 3 2 3" xfId="10866"/>
    <cellStyle name="Normal 3 5 2 4 3 2 3 2" xfId="25249"/>
    <cellStyle name="Normal 3 5 2 4 3 2 3 2 2" xfId="53984"/>
    <cellStyle name="Normal 3 5 2 4 3 2 3 3" xfId="39660"/>
    <cellStyle name="Normal 3 5 2 4 3 2 4" xfId="18086"/>
    <cellStyle name="Normal 3 5 2 4 3 2 4 2" xfId="46822"/>
    <cellStyle name="Normal 3 5 2 4 3 2 5" xfId="32498"/>
    <cellStyle name="Normal 3 5 2 4 3 3" xfId="5403"/>
    <cellStyle name="Normal 3 5 2 4 3 3 2" xfId="12663"/>
    <cellStyle name="Normal 3 5 2 4 3 3 2 2" xfId="27041"/>
    <cellStyle name="Normal 3 5 2 4 3 3 2 2 2" xfId="55775"/>
    <cellStyle name="Normal 3 5 2 4 3 3 2 3" xfId="41451"/>
    <cellStyle name="Normal 3 5 2 4 3 3 3" xfId="19878"/>
    <cellStyle name="Normal 3 5 2 4 3 3 3 2" xfId="48613"/>
    <cellStyle name="Normal 3 5 2 4 3 3 4" xfId="34289"/>
    <cellStyle name="Normal 3 5 2 4 3 4" xfId="9076"/>
    <cellStyle name="Normal 3 5 2 4 3 4 2" xfId="23459"/>
    <cellStyle name="Normal 3 5 2 4 3 4 2 2" xfId="52194"/>
    <cellStyle name="Normal 3 5 2 4 3 4 3" xfId="37870"/>
    <cellStyle name="Normal 3 5 2 4 3 5" xfId="16296"/>
    <cellStyle name="Normal 3 5 2 4 3 5 2" xfId="45032"/>
    <cellStyle name="Normal 3 5 2 4 3 6" xfId="30708"/>
    <cellStyle name="Normal 3 5 2 4 4" xfId="2638"/>
    <cellStyle name="Normal 3 5 2 4 4 2" xfId="6298"/>
    <cellStyle name="Normal 3 5 2 4 4 2 2" xfId="13558"/>
    <cellStyle name="Normal 3 5 2 4 4 2 2 2" xfId="27936"/>
    <cellStyle name="Normal 3 5 2 4 4 2 2 2 2" xfId="56670"/>
    <cellStyle name="Normal 3 5 2 4 4 2 2 3" xfId="42346"/>
    <cellStyle name="Normal 3 5 2 4 4 2 3" xfId="20773"/>
    <cellStyle name="Normal 3 5 2 4 4 2 3 2" xfId="49508"/>
    <cellStyle name="Normal 3 5 2 4 4 2 4" xfId="35184"/>
    <cellStyle name="Normal 3 5 2 4 4 3" xfId="9971"/>
    <cellStyle name="Normal 3 5 2 4 4 3 2" xfId="24354"/>
    <cellStyle name="Normal 3 5 2 4 4 3 2 2" xfId="53089"/>
    <cellStyle name="Normal 3 5 2 4 4 3 3" xfId="38765"/>
    <cellStyle name="Normal 3 5 2 4 4 4" xfId="17191"/>
    <cellStyle name="Normal 3 5 2 4 4 4 2" xfId="45927"/>
    <cellStyle name="Normal 3 5 2 4 4 5" xfId="31603"/>
    <cellStyle name="Normal 3 5 2 4 5" xfId="4502"/>
    <cellStyle name="Normal 3 5 2 4 5 2" xfId="11768"/>
    <cellStyle name="Normal 3 5 2 4 5 2 2" xfId="26146"/>
    <cellStyle name="Normal 3 5 2 4 5 2 2 2" xfId="54880"/>
    <cellStyle name="Normal 3 5 2 4 5 2 3" xfId="40556"/>
    <cellStyle name="Normal 3 5 2 4 5 3" xfId="18983"/>
    <cellStyle name="Normal 3 5 2 4 5 3 2" xfId="47718"/>
    <cellStyle name="Normal 3 5 2 4 5 4" xfId="33394"/>
    <cellStyle name="Normal 3 5 2 4 6" xfId="8175"/>
    <cellStyle name="Normal 3 5 2 4 6 2" xfId="22564"/>
    <cellStyle name="Normal 3 5 2 4 6 2 2" xfId="51299"/>
    <cellStyle name="Normal 3 5 2 4 6 3" xfId="36975"/>
    <cellStyle name="Normal 3 5 2 4 7" xfId="15401"/>
    <cellStyle name="Normal 3 5 2 4 7 2" xfId="44137"/>
    <cellStyle name="Normal 3 5 2 4 8" xfId="29813"/>
    <cellStyle name="Normal 3 5 2 5" xfId="982"/>
    <cellStyle name="Normal 3 5 2 5 2" xfId="1965"/>
    <cellStyle name="Normal 3 5 2 5 2 2" xfId="3757"/>
    <cellStyle name="Normal 3 5 2 5 2 2 2" xfId="7416"/>
    <cellStyle name="Normal 3 5 2 5 2 2 2 2" xfId="14676"/>
    <cellStyle name="Normal 3 5 2 5 2 2 2 2 2" xfId="29054"/>
    <cellStyle name="Normal 3 5 2 5 2 2 2 2 2 2" xfId="57788"/>
    <cellStyle name="Normal 3 5 2 5 2 2 2 2 3" xfId="43464"/>
    <cellStyle name="Normal 3 5 2 5 2 2 2 3" xfId="21891"/>
    <cellStyle name="Normal 3 5 2 5 2 2 2 3 2" xfId="50626"/>
    <cellStyle name="Normal 3 5 2 5 2 2 2 4" xfId="36302"/>
    <cellStyle name="Normal 3 5 2 5 2 2 3" xfId="11089"/>
    <cellStyle name="Normal 3 5 2 5 2 2 3 2" xfId="25472"/>
    <cellStyle name="Normal 3 5 2 5 2 2 3 2 2" xfId="54207"/>
    <cellStyle name="Normal 3 5 2 5 2 2 3 3" xfId="39883"/>
    <cellStyle name="Normal 3 5 2 5 2 2 4" xfId="18309"/>
    <cellStyle name="Normal 3 5 2 5 2 2 4 2" xfId="47045"/>
    <cellStyle name="Normal 3 5 2 5 2 2 5" xfId="32721"/>
    <cellStyle name="Normal 3 5 2 5 2 3" xfId="5626"/>
    <cellStyle name="Normal 3 5 2 5 2 3 2" xfId="12886"/>
    <cellStyle name="Normal 3 5 2 5 2 3 2 2" xfId="27264"/>
    <cellStyle name="Normal 3 5 2 5 2 3 2 2 2" xfId="55998"/>
    <cellStyle name="Normal 3 5 2 5 2 3 2 3" xfId="41674"/>
    <cellStyle name="Normal 3 5 2 5 2 3 3" xfId="20101"/>
    <cellStyle name="Normal 3 5 2 5 2 3 3 2" xfId="48836"/>
    <cellStyle name="Normal 3 5 2 5 2 3 4" xfId="34512"/>
    <cellStyle name="Normal 3 5 2 5 2 4" xfId="9299"/>
    <cellStyle name="Normal 3 5 2 5 2 4 2" xfId="23682"/>
    <cellStyle name="Normal 3 5 2 5 2 4 2 2" xfId="52417"/>
    <cellStyle name="Normal 3 5 2 5 2 4 3" xfId="38093"/>
    <cellStyle name="Normal 3 5 2 5 2 5" xfId="16519"/>
    <cellStyle name="Normal 3 5 2 5 2 5 2" xfId="45255"/>
    <cellStyle name="Normal 3 5 2 5 2 6" xfId="30931"/>
    <cellStyle name="Normal 3 5 2 5 3" xfId="2861"/>
    <cellStyle name="Normal 3 5 2 5 3 2" xfId="6521"/>
    <cellStyle name="Normal 3 5 2 5 3 2 2" xfId="13781"/>
    <cellStyle name="Normal 3 5 2 5 3 2 2 2" xfId="28159"/>
    <cellStyle name="Normal 3 5 2 5 3 2 2 2 2" xfId="56893"/>
    <cellStyle name="Normal 3 5 2 5 3 2 2 3" xfId="42569"/>
    <cellStyle name="Normal 3 5 2 5 3 2 3" xfId="20996"/>
    <cellStyle name="Normal 3 5 2 5 3 2 3 2" xfId="49731"/>
    <cellStyle name="Normal 3 5 2 5 3 2 4" xfId="35407"/>
    <cellStyle name="Normal 3 5 2 5 3 3" xfId="10194"/>
    <cellStyle name="Normal 3 5 2 5 3 3 2" xfId="24577"/>
    <cellStyle name="Normal 3 5 2 5 3 3 2 2" xfId="53312"/>
    <cellStyle name="Normal 3 5 2 5 3 3 3" xfId="38988"/>
    <cellStyle name="Normal 3 5 2 5 3 4" xfId="17414"/>
    <cellStyle name="Normal 3 5 2 5 3 4 2" xfId="46150"/>
    <cellStyle name="Normal 3 5 2 5 3 5" xfId="31826"/>
    <cellStyle name="Normal 3 5 2 5 4" xfId="4726"/>
    <cellStyle name="Normal 3 5 2 5 4 2" xfId="11991"/>
    <cellStyle name="Normal 3 5 2 5 4 2 2" xfId="26369"/>
    <cellStyle name="Normal 3 5 2 5 4 2 2 2" xfId="55103"/>
    <cellStyle name="Normal 3 5 2 5 4 2 3" xfId="40779"/>
    <cellStyle name="Normal 3 5 2 5 4 3" xfId="19206"/>
    <cellStyle name="Normal 3 5 2 5 4 3 2" xfId="47941"/>
    <cellStyle name="Normal 3 5 2 5 4 4" xfId="33617"/>
    <cellStyle name="Normal 3 5 2 5 5" xfId="8398"/>
    <cellStyle name="Normal 3 5 2 5 5 2" xfId="22787"/>
    <cellStyle name="Normal 3 5 2 5 5 2 2" xfId="51522"/>
    <cellStyle name="Normal 3 5 2 5 5 3" xfId="37198"/>
    <cellStyle name="Normal 3 5 2 5 6" xfId="15624"/>
    <cellStyle name="Normal 3 5 2 5 6 2" xfId="44360"/>
    <cellStyle name="Normal 3 5 2 5 7" xfId="30036"/>
    <cellStyle name="Normal 3 5 2 6" xfId="1501"/>
    <cellStyle name="Normal 3 5 2 6 2" xfId="3310"/>
    <cellStyle name="Normal 3 5 2 6 2 2" xfId="6969"/>
    <cellStyle name="Normal 3 5 2 6 2 2 2" xfId="14229"/>
    <cellStyle name="Normal 3 5 2 6 2 2 2 2" xfId="28607"/>
    <cellStyle name="Normal 3 5 2 6 2 2 2 2 2" xfId="57341"/>
    <cellStyle name="Normal 3 5 2 6 2 2 2 3" xfId="43017"/>
    <cellStyle name="Normal 3 5 2 6 2 2 3" xfId="21444"/>
    <cellStyle name="Normal 3 5 2 6 2 2 3 2" xfId="50179"/>
    <cellStyle name="Normal 3 5 2 6 2 2 4" xfId="35855"/>
    <cellStyle name="Normal 3 5 2 6 2 3" xfId="10642"/>
    <cellStyle name="Normal 3 5 2 6 2 3 2" xfId="25025"/>
    <cellStyle name="Normal 3 5 2 6 2 3 2 2" xfId="53760"/>
    <cellStyle name="Normal 3 5 2 6 2 3 3" xfId="39436"/>
    <cellStyle name="Normal 3 5 2 6 2 4" xfId="17862"/>
    <cellStyle name="Normal 3 5 2 6 2 4 2" xfId="46598"/>
    <cellStyle name="Normal 3 5 2 6 2 5" xfId="32274"/>
    <cellStyle name="Normal 3 5 2 6 3" xfId="5178"/>
    <cellStyle name="Normal 3 5 2 6 3 2" xfId="12439"/>
    <cellStyle name="Normal 3 5 2 6 3 2 2" xfId="26817"/>
    <cellStyle name="Normal 3 5 2 6 3 2 2 2" xfId="55551"/>
    <cellStyle name="Normal 3 5 2 6 3 2 3" xfId="41227"/>
    <cellStyle name="Normal 3 5 2 6 3 3" xfId="19654"/>
    <cellStyle name="Normal 3 5 2 6 3 3 2" xfId="48389"/>
    <cellStyle name="Normal 3 5 2 6 3 4" xfId="34065"/>
    <cellStyle name="Normal 3 5 2 6 4" xfId="8852"/>
    <cellStyle name="Normal 3 5 2 6 4 2" xfId="23235"/>
    <cellStyle name="Normal 3 5 2 6 4 2 2" xfId="51970"/>
    <cellStyle name="Normal 3 5 2 6 4 3" xfId="37646"/>
    <cellStyle name="Normal 3 5 2 6 5" xfId="16072"/>
    <cellStyle name="Normal 3 5 2 6 5 2" xfId="44808"/>
    <cellStyle name="Normal 3 5 2 6 6" xfId="30484"/>
    <cellStyle name="Normal 3 5 2 7" xfId="2414"/>
    <cellStyle name="Normal 3 5 2 7 2" xfId="6074"/>
    <cellStyle name="Normal 3 5 2 7 2 2" xfId="13334"/>
    <cellStyle name="Normal 3 5 2 7 2 2 2" xfId="27712"/>
    <cellStyle name="Normal 3 5 2 7 2 2 2 2" xfId="56446"/>
    <cellStyle name="Normal 3 5 2 7 2 2 3" xfId="42122"/>
    <cellStyle name="Normal 3 5 2 7 2 3" xfId="20549"/>
    <cellStyle name="Normal 3 5 2 7 2 3 2" xfId="49284"/>
    <cellStyle name="Normal 3 5 2 7 2 4" xfId="34960"/>
    <cellStyle name="Normal 3 5 2 7 3" xfId="9747"/>
    <cellStyle name="Normal 3 5 2 7 3 2" xfId="24130"/>
    <cellStyle name="Normal 3 5 2 7 3 2 2" xfId="52865"/>
    <cellStyle name="Normal 3 5 2 7 3 3" xfId="38541"/>
    <cellStyle name="Normal 3 5 2 7 4" xfId="16967"/>
    <cellStyle name="Normal 3 5 2 7 4 2" xfId="45703"/>
    <cellStyle name="Normal 3 5 2 7 5" xfId="31379"/>
    <cellStyle name="Normal 3 5 2 8" xfId="4271"/>
    <cellStyle name="Normal 3 5 2 8 2" xfId="11543"/>
    <cellStyle name="Normal 3 5 2 8 2 2" xfId="25922"/>
    <cellStyle name="Normal 3 5 2 8 2 2 2" xfId="54656"/>
    <cellStyle name="Normal 3 5 2 8 2 3" xfId="40332"/>
    <cellStyle name="Normal 3 5 2 8 3" xfId="18759"/>
    <cellStyle name="Normal 3 5 2 8 3 2" xfId="47494"/>
    <cellStyle name="Normal 3 5 2 8 4" xfId="33170"/>
    <cellStyle name="Normal 3 5 2 9" xfId="7939"/>
    <cellStyle name="Normal 3 5 2 9 2" xfId="22340"/>
    <cellStyle name="Normal 3 5 2 9 2 2" xfId="51075"/>
    <cellStyle name="Normal 3 5 2 9 3" xfId="36751"/>
    <cellStyle name="Normal 3 5 3" xfId="427"/>
    <cellStyle name="Normal 3 5 3 10" xfId="29617"/>
    <cellStyle name="Normal 3 5 3 2" xfId="627"/>
    <cellStyle name="Normal 3 5 3 2 2" xfId="899"/>
    <cellStyle name="Normal 3 5 3 2 2 2" xfId="1346"/>
    <cellStyle name="Normal 3 5 3 2 2 2 2" xfId="2329"/>
    <cellStyle name="Normal 3 5 3 2 2 2 2 2" xfId="4121"/>
    <cellStyle name="Normal 3 5 3 2 2 2 2 2 2" xfId="7780"/>
    <cellStyle name="Normal 3 5 3 2 2 2 2 2 2 2" xfId="15040"/>
    <cellStyle name="Normal 3 5 3 2 2 2 2 2 2 2 2" xfId="29418"/>
    <cellStyle name="Normal 3 5 3 2 2 2 2 2 2 2 2 2" xfId="58152"/>
    <cellStyle name="Normal 3 5 3 2 2 2 2 2 2 2 3" xfId="43828"/>
    <cellStyle name="Normal 3 5 3 2 2 2 2 2 2 3" xfId="22255"/>
    <cellStyle name="Normal 3 5 3 2 2 2 2 2 2 3 2" xfId="50990"/>
    <cellStyle name="Normal 3 5 3 2 2 2 2 2 2 4" xfId="36666"/>
    <cellStyle name="Normal 3 5 3 2 2 2 2 2 3" xfId="11453"/>
    <cellStyle name="Normal 3 5 3 2 2 2 2 2 3 2" xfId="25836"/>
    <cellStyle name="Normal 3 5 3 2 2 2 2 2 3 2 2" xfId="54571"/>
    <cellStyle name="Normal 3 5 3 2 2 2 2 2 3 3" xfId="40247"/>
    <cellStyle name="Normal 3 5 3 2 2 2 2 2 4" xfId="18673"/>
    <cellStyle name="Normal 3 5 3 2 2 2 2 2 4 2" xfId="47409"/>
    <cellStyle name="Normal 3 5 3 2 2 2 2 2 5" xfId="33085"/>
    <cellStyle name="Normal 3 5 3 2 2 2 2 3" xfId="5990"/>
    <cellStyle name="Normal 3 5 3 2 2 2 2 3 2" xfId="13250"/>
    <cellStyle name="Normal 3 5 3 2 2 2 2 3 2 2" xfId="27628"/>
    <cellStyle name="Normal 3 5 3 2 2 2 2 3 2 2 2" xfId="56362"/>
    <cellStyle name="Normal 3 5 3 2 2 2 2 3 2 3" xfId="42038"/>
    <cellStyle name="Normal 3 5 3 2 2 2 2 3 3" xfId="20465"/>
    <cellStyle name="Normal 3 5 3 2 2 2 2 3 3 2" xfId="49200"/>
    <cellStyle name="Normal 3 5 3 2 2 2 2 3 4" xfId="34876"/>
    <cellStyle name="Normal 3 5 3 2 2 2 2 4" xfId="9663"/>
    <cellStyle name="Normal 3 5 3 2 2 2 2 4 2" xfId="24046"/>
    <cellStyle name="Normal 3 5 3 2 2 2 2 4 2 2" xfId="52781"/>
    <cellStyle name="Normal 3 5 3 2 2 2 2 4 3" xfId="38457"/>
    <cellStyle name="Normal 3 5 3 2 2 2 2 5" xfId="16883"/>
    <cellStyle name="Normal 3 5 3 2 2 2 2 5 2" xfId="45619"/>
    <cellStyle name="Normal 3 5 3 2 2 2 2 6" xfId="31295"/>
    <cellStyle name="Normal 3 5 3 2 2 2 3" xfId="3225"/>
    <cellStyle name="Normal 3 5 3 2 2 2 3 2" xfId="6885"/>
    <cellStyle name="Normal 3 5 3 2 2 2 3 2 2" xfId="14145"/>
    <cellStyle name="Normal 3 5 3 2 2 2 3 2 2 2" xfId="28523"/>
    <cellStyle name="Normal 3 5 3 2 2 2 3 2 2 2 2" xfId="57257"/>
    <cellStyle name="Normal 3 5 3 2 2 2 3 2 2 3" xfId="42933"/>
    <cellStyle name="Normal 3 5 3 2 2 2 3 2 3" xfId="21360"/>
    <cellStyle name="Normal 3 5 3 2 2 2 3 2 3 2" xfId="50095"/>
    <cellStyle name="Normal 3 5 3 2 2 2 3 2 4" xfId="35771"/>
    <cellStyle name="Normal 3 5 3 2 2 2 3 3" xfId="10558"/>
    <cellStyle name="Normal 3 5 3 2 2 2 3 3 2" xfId="24941"/>
    <cellStyle name="Normal 3 5 3 2 2 2 3 3 2 2" xfId="53676"/>
    <cellStyle name="Normal 3 5 3 2 2 2 3 3 3" xfId="39352"/>
    <cellStyle name="Normal 3 5 3 2 2 2 3 4" xfId="17778"/>
    <cellStyle name="Normal 3 5 3 2 2 2 3 4 2" xfId="46514"/>
    <cellStyle name="Normal 3 5 3 2 2 2 3 5" xfId="32190"/>
    <cellStyle name="Normal 3 5 3 2 2 2 4" xfId="5090"/>
    <cellStyle name="Normal 3 5 3 2 2 2 4 2" xfId="12355"/>
    <cellStyle name="Normal 3 5 3 2 2 2 4 2 2" xfId="26733"/>
    <cellStyle name="Normal 3 5 3 2 2 2 4 2 2 2" xfId="55467"/>
    <cellStyle name="Normal 3 5 3 2 2 2 4 2 3" xfId="41143"/>
    <cellStyle name="Normal 3 5 3 2 2 2 4 3" xfId="19570"/>
    <cellStyle name="Normal 3 5 3 2 2 2 4 3 2" xfId="48305"/>
    <cellStyle name="Normal 3 5 3 2 2 2 4 4" xfId="33981"/>
    <cellStyle name="Normal 3 5 3 2 2 2 5" xfId="8762"/>
    <cellStyle name="Normal 3 5 3 2 2 2 5 2" xfId="23151"/>
    <cellStyle name="Normal 3 5 3 2 2 2 5 2 2" xfId="51886"/>
    <cellStyle name="Normal 3 5 3 2 2 2 5 3" xfId="37562"/>
    <cellStyle name="Normal 3 5 3 2 2 2 6" xfId="15988"/>
    <cellStyle name="Normal 3 5 3 2 2 2 6 2" xfId="44724"/>
    <cellStyle name="Normal 3 5 3 2 2 2 7" xfId="30400"/>
    <cellStyle name="Normal 3 5 3 2 2 3" xfId="1882"/>
    <cellStyle name="Normal 3 5 3 2 2 3 2" xfId="3674"/>
    <cellStyle name="Normal 3 5 3 2 2 3 2 2" xfId="7333"/>
    <cellStyle name="Normal 3 5 3 2 2 3 2 2 2" xfId="14593"/>
    <cellStyle name="Normal 3 5 3 2 2 3 2 2 2 2" xfId="28971"/>
    <cellStyle name="Normal 3 5 3 2 2 3 2 2 2 2 2" xfId="57705"/>
    <cellStyle name="Normal 3 5 3 2 2 3 2 2 2 3" xfId="43381"/>
    <cellStyle name="Normal 3 5 3 2 2 3 2 2 3" xfId="21808"/>
    <cellStyle name="Normal 3 5 3 2 2 3 2 2 3 2" xfId="50543"/>
    <cellStyle name="Normal 3 5 3 2 2 3 2 2 4" xfId="36219"/>
    <cellStyle name="Normal 3 5 3 2 2 3 2 3" xfId="11006"/>
    <cellStyle name="Normal 3 5 3 2 2 3 2 3 2" xfId="25389"/>
    <cellStyle name="Normal 3 5 3 2 2 3 2 3 2 2" xfId="54124"/>
    <cellStyle name="Normal 3 5 3 2 2 3 2 3 3" xfId="39800"/>
    <cellStyle name="Normal 3 5 3 2 2 3 2 4" xfId="18226"/>
    <cellStyle name="Normal 3 5 3 2 2 3 2 4 2" xfId="46962"/>
    <cellStyle name="Normal 3 5 3 2 2 3 2 5" xfId="32638"/>
    <cellStyle name="Normal 3 5 3 2 2 3 3" xfId="5543"/>
    <cellStyle name="Normal 3 5 3 2 2 3 3 2" xfId="12803"/>
    <cellStyle name="Normal 3 5 3 2 2 3 3 2 2" xfId="27181"/>
    <cellStyle name="Normal 3 5 3 2 2 3 3 2 2 2" xfId="55915"/>
    <cellStyle name="Normal 3 5 3 2 2 3 3 2 3" xfId="41591"/>
    <cellStyle name="Normal 3 5 3 2 2 3 3 3" xfId="20018"/>
    <cellStyle name="Normal 3 5 3 2 2 3 3 3 2" xfId="48753"/>
    <cellStyle name="Normal 3 5 3 2 2 3 3 4" xfId="34429"/>
    <cellStyle name="Normal 3 5 3 2 2 3 4" xfId="9216"/>
    <cellStyle name="Normal 3 5 3 2 2 3 4 2" xfId="23599"/>
    <cellStyle name="Normal 3 5 3 2 2 3 4 2 2" xfId="52334"/>
    <cellStyle name="Normal 3 5 3 2 2 3 4 3" xfId="38010"/>
    <cellStyle name="Normal 3 5 3 2 2 3 5" xfId="16436"/>
    <cellStyle name="Normal 3 5 3 2 2 3 5 2" xfId="45172"/>
    <cellStyle name="Normal 3 5 3 2 2 3 6" xfId="30848"/>
    <cellStyle name="Normal 3 5 3 2 2 4" xfId="2778"/>
    <cellStyle name="Normal 3 5 3 2 2 4 2" xfId="6438"/>
    <cellStyle name="Normal 3 5 3 2 2 4 2 2" xfId="13698"/>
    <cellStyle name="Normal 3 5 3 2 2 4 2 2 2" xfId="28076"/>
    <cellStyle name="Normal 3 5 3 2 2 4 2 2 2 2" xfId="56810"/>
    <cellStyle name="Normal 3 5 3 2 2 4 2 2 3" xfId="42486"/>
    <cellStyle name="Normal 3 5 3 2 2 4 2 3" xfId="20913"/>
    <cellStyle name="Normal 3 5 3 2 2 4 2 3 2" xfId="49648"/>
    <cellStyle name="Normal 3 5 3 2 2 4 2 4" xfId="35324"/>
    <cellStyle name="Normal 3 5 3 2 2 4 3" xfId="10111"/>
    <cellStyle name="Normal 3 5 3 2 2 4 3 2" xfId="24494"/>
    <cellStyle name="Normal 3 5 3 2 2 4 3 2 2" xfId="53229"/>
    <cellStyle name="Normal 3 5 3 2 2 4 3 3" xfId="38905"/>
    <cellStyle name="Normal 3 5 3 2 2 4 4" xfId="17331"/>
    <cellStyle name="Normal 3 5 3 2 2 4 4 2" xfId="46067"/>
    <cellStyle name="Normal 3 5 3 2 2 4 5" xfId="31743"/>
    <cellStyle name="Normal 3 5 3 2 2 5" xfId="4643"/>
    <cellStyle name="Normal 3 5 3 2 2 5 2" xfId="11908"/>
    <cellStyle name="Normal 3 5 3 2 2 5 2 2" xfId="26286"/>
    <cellStyle name="Normal 3 5 3 2 2 5 2 2 2" xfId="55020"/>
    <cellStyle name="Normal 3 5 3 2 2 5 2 3" xfId="40696"/>
    <cellStyle name="Normal 3 5 3 2 2 5 3" xfId="19123"/>
    <cellStyle name="Normal 3 5 3 2 2 5 3 2" xfId="47858"/>
    <cellStyle name="Normal 3 5 3 2 2 5 4" xfId="33534"/>
    <cellStyle name="Normal 3 5 3 2 2 6" xfId="8315"/>
    <cellStyle name="Normal 3 5 3 2 2 6 2" xfId="22704"/>
    <cellStyle name="Normal 3 5 3 2 2 6 2 2" xfId="51439"/>
    <cellStyle name="Normal 3 5 3 2 2 6 3" xfId="37115"/>
    <cellStyle name="Normal 3 5 3 2 2 7" xfId="15541"/>
    <cellStyle name="Normal 3 5 3 2 2 7 2" xfId="44277"/>
    <cellStyle name="Normal 3 5 3 2 2 8" xfId="29953"/>
    <cellStyle name="Normal 3 5 3 2 3" xfId="1122"/>
    <cellStyle name="Normal 3 5 3 2 3 2" xfId="2105"/>
    <cellStyle name="Normal 3 5 3 2 3 2 2" xfId="3897"/>
    <cellStyle name="Normal 3 5 3 2 3 2 2 2" xfId="7556"/>
    <cellStyle name="Normal 3 5 3 2 3 2 2 2 2" xfId="14816"/>
    <cellStyle name="Normal 3 5 3 2 3 2 2 2 2 2" xfId="29194"/>
    <cellStyle name="Normal 3 5 3 2 3 2 2 2 2 2 2" xfId="57928"/>
    <cellStyle name="Normal 3 5 3 2 3 2 2 2 2 3" xfId="43604"/>
    <cellStyle name="Normal 3 5 3 2 3 2 2 2 3" xfId="22031"/>
    <cellStyle name="Normal 3 5 3 2 3 2 2 2 3 2" xfId="50766"/>
    <cellStyle name="Normal 3 5 3 2 3 2 2 2 4" xfId="36442"/>
    <cellStyle name="Normal 3 5 3 2 3 2 2 3" xfId="11229"/>
    <cellStyle name="Normal 3 5 3 2 3 2 2 3 2" xfId="25612"/>
    <cellStyle name="Normal 3 5 3 2 3 2 2 3 2 2" xfId="54347"/>
    <cellStyle name="Normal 3 5 3 2 3 2 2 3 3" xfId="40023"/>
    <cellStyle name="Normal 3 5 3 2 3 2 2 4" xfId="18449"/>
    <cellStyle name="Normal 3 5 3 2 3 2 2 4 2" xfId="47185"/>
    <cellStyle name="Normal 3 5 3 2 3 2 2 5" xfId="32861"/>
    <cellStyle name="Normal 3 5 3 2 3 2 3" xfId="5766"/>
    <cellStyle name="Normal 3 5 3 2 3 2 3 2" xfId="13026"/>
    <cellStyle name="Normal 3 5 3 2 3 2 3 2 2" xfId="27404"/>
    <cellStyle name="Normal 3 5 3 2 3 2 3 2 2 2" xfId="56138"/>
    <cellStyle name="Normal 3 5 3 2 3 2 3 2 3" xfId="41814"/>
    <cellStyle name="Normal 3 5 3 2 3 2 3 3" xfId="20241"/>
    <cellStyle name="Normal 3 5 3 2 3 2 3 3 2" xfId="48976"/>
    <cellStyle name="Normal 3 5 3 2 3 2 3 4" xfId="34652"/>
    <cellStyle name="Normal 3 5 3 2 3 2 4" xfId="9439"/>
    <cellStyle name="Normal 3 5 3 2 3 2 4 2" xfId="23822"/>
    <cellStyle name="Normal 3 5 3 2 3 2 4 2 2" xfId="52557"/>
    <cellStyle name="Normal 3 5 3 2 3 2 4 3" xfId="38233"/>
    <cellStyle name="Normal 3 5 3 2 3 2 5" xfId="16659"/>
    <cellStyle name="Normal 3 5 3 2 3 2 5 2" xfId="45395"/>
    <cellStyle name="Normal 3 5 3 2 3 2 6" xfId="31071"/>
    <cellStyle name="Normal 3 5 3 2 3 3" xfId="3001"/>
    <cellStyle name="Normal 3 5 3 2 3 3 2" xfId="6661"/>
    <cellStyle name="Normal 3 5 3 2 3 3 2 2" xfId="13921"/>
    <cellStyle name="Normal 3 5 3 2 3 3 2 2 2" xfId="28299"/>
    <cellStyle name="Normal 3 5 3 2 3 3 2 2 2 2" xfId="57033"/>
    <cellStyle name="Normal 3 5 3 2 3 3 2 2 3" xfId="42709"/>
    <cellStyle name="Normal 3 5 3 2 3 3 2 3" xfId="21136"/>
    <cellStyle name="Normal 3 5 3 2 3 3 2 3 2" xfId="49871"/>
    <cellStyle name="Normal 3 5 3 2 3 3 2 4" xfId="35547"/>
    <cellStyle name="Normal 3 5 3 2 3 3 3" xfId="10334"/>
    <cellStyle name="Normal 3 5 3 2 3 3 3 2" xfId="24717"/>
    <cellStyle name="Normal 3 5 3 2 3 3 3 2 2" xfId="53452"/>
    <cellStyle name="Normal 3 5 3 2 3 3 3 3" xfId="39128"/>
    <cellStyle name="Normal 3 5 3 2 3 3 4" xfId="17554"/>
    <cellStyle name="Normal 3 5 3 2 3 3 4 2" xfId="46290"/>
    <cellStyle name="Normal 3 5 3 2 3 3 5" xfId="31966"/>
    <cellStyle name="Normal 3 5 3 2 3 4" xfId="4866"/>
    <cellStyle name="Normal 3 5 3 2 3 4 2" xfId="12131"/>
    <cellStyle name="Normal 3 5 3 2 3 4 2 2" xfId="26509"/>
    <cellStyle name="Normal 3 5 3 2 3 4 2 2 2" xfId="55243"/>
    <cellStyle name="Normal 3 5 3 2 3 4 2 3" xfId="40919"/>
    <cellStyle name="Normal 3 5 3 2 3 4 3" xfId="19346"/>
    <cellStyle name="Normal 3 5 3 2 3 4 3 2" xfId="48081"/>
    <cellStyle name="Normal 3 5 3 2 3 4 4" xfId="33757"/>
    <cellStyle name="Normal 3 5 3 2 3 5" xfId="8538"/>
    <cellStyle name="Normal 3 5 3 2 3 5 2" xfId="22927"/>
    <cellStyle name="Normal 3 5 3 2 3 5 2 2" xfId="51662"/>
    <cellStyle name="Normal 3 5 3 2 3 5 3" xfId="37338"/>
    <cellStyle name="Normal 3 5 3 2 3 6" xfId="15764"/>
    <cellStyle name="Normal 3 5 3 2 3 6 2" xfId="44500"/>
    <cellStyle name="Normal 3 5 3 2 3 7" xfId="30176"/>
    <cellStyle name="Normal 3 5 3 2 4" xfId="1654"/>
    <cellStyle name="Normal 3 5 3 2 4 2" xfId="3450"/>
    <cellStyle name="Normal 3 5 3 2 4 2 2" xfId="7109"/>
    <cellStyle name="Normal 3 5 3 2 4 2 2 2" xfId="14369"/>
    <cellStyle name="Normal 3 5 3 2 4 2 2 2 2" xfId="28747"/>
    <cellStyle name="Normal 3 5 3 2 4 2 2 2 2 2" xfId="57481"/>
    <cellStyle name="Normal 3 5 3 2 4 2 2 2 3" xfId="43157"/>
    <cellStyle name="Normal 3 5 3 2 4 2 2 3" xfId="21584"/>
    <cellStyle name="Normal 3 5 3 2 4 2 2 3 2" xfId="50319"/>
    <cellStyle name="Normal 3 5 3 2 4 2 2 4" xfId="35995"/>
    <cellStyle name="Normal 3 5 3 2 4 2 3" xfId="10782"/>
    <cellStyle name="Normal 3 5 3 2 4 2 3 2" xfId="25165"/>
    <cellStyle name="Normal 3 5 3 2 4 2 3 2 2" xfId="53900"/>
    <cellStyle name="Normal 3 5 3 2 4 2 3 3" xfId="39576"/>
    <cellStyle name="Normal 3 5 3 2 4 2 4" xfId="18002"/>
    <cellStyle name="Normal 3 5 3 2 4 2 4 2" xfId="46738"/>
    <cellStyle name="Normal 3 5 3 2 4 2 5" xfId="32414"/>
    <cellStyle name="Normal 3 5 3 2 4 3" xfId="5319"/>
    <cellStyle name="Normal 3 5 3 2 4 3 2" xfId="12579"/>
    <cellStyle name="Normal 3 5 3 2 4 3 2 2" xfId="26957"/>
    <cellStyle name="Normal 3 5 3 2 4 3 2 2 2" xfId="55691"/>
    <cellStyle name="Normal 3 5 3 2 4 3 2 3" xfId="41367"/>
    <cellStyle name="Normal 3 5 3 2 4 3 3" xfId="19794"/>
    <cellStyle name="Normal 3 5 3 2 4 3 3 2" xfId="48529"/>
    <cellStyle name="Normal 3 5 3 2 4 3 4" xfId="34205"/>
    <cellStyle name="Normal 3 5 3 2 4 4" xfId="8992"/>
    <cellStyle name="Normal 3 5 3 2 4 4 2" xfId="23375"/>
    <cellStyle name="Normal 3 5 3 2 4 4 2 2" xfId="52110"/>
    <cellStyle name="Normal 3 5 3 2 4 4 3" xfId="37786"/>
    <cellStyle name="Normal 3 5 3 2 4 5" xfId="16212"/>
    <cellStyle name="Normal 3 5 3 2 4 5 2" xfId="44948"/>
    <cellStyle name="Normal 3 5 3 2 4 6" xfId="30624"/>
    <cellStyle name="Normal 3 5 3 2 5" xfId="2554"/>
    <cellStyle name="Normal 3 5 3 2 5 2" xfId="6214"/>
    <cellStyle name="Normal 3 5 3 2 5 2 2" xfId="13474"/>
    <cellStyle name="Normal 3 5 3 2 5 2 2 2" xfId="27852"/>
    <cellStyle name="Normal 3 5 3 2 5 2 2 2 2" xfId="56586"/>
    <cellStyle name="Normal 3 5 3 2 5 2 2 3" xfId="42262"/>
    <cellStyle name="Normal 3 5 3 2 5 2 3" xfId="20689"/>
    <cellStyle name="Normal 3 5 3 2 5 2 3 2" xfId="49424"/>
    <cellStyle name="Normal 3 5 3 2 5 2 4" xfId="35100"/>
    <cellStyle name="Normal 3 5 3 2 5 3" xfId="9887"/>
    <cellStyle name="Normal 3 5 3 2 5 3 2" xfId="24270"/>
    <cellStyle name="Normal 3 5 3 2 5 3 2 2" xfId="53005"/>
    <cellStyle name="Normal 3 5 3 2 5 3 3" xfId="38681"/>
    <cellStyle name="Normal 3 5 3 2 5 4" xfId="17107"/>
    <cellStyle name="Normal 3 5 3 2 5 4 2" xfId="45843"/>
    <cellStyle name="Normal 3 5 3 2 5 5" xfId="31519"/>
    <cellStyle name="Normal 3 5 3 2 6" xfId="4417"/>
    <cellStyle name="Normal 3 5 3 2 6 2" xfId="11684"/>
    <cellStyle name="Normal 3 5 3 2 6 2 2" xfId="26062"/>
    <cellStyle name="Normal 3 5 3 2 6 2 2 2" xfId="54796"/>
    <cellStyle name="Normal 3 5 3 2 6 2 3" xfId="40472"/>
    <cellStyle name="Normal 3 5 3 2 6 3" xfId="18899"/>
    <cellStyle name="Normal 3 5 3 2 6 3 2" xfId="47634"/>
    <cellStyle name="Normal 3 5 3 2 6 4" xfId="33310"/>
    <cellStyle name="Normal 3 5 3 2 7" xfId="8088"/>
    <cellStyle name="Normal 3 5 3 2 7 2" xfId="22480"/>
    <cellStyle name="Normal 3 5 3 2 7 2 2" xfId="51215"/>
    <cellStyle name="Normal 3 5 3 2 7 3" xfId="36891"/>
    <cellStyle name="Normal 3 5 3 2 8" xfId="15317"/>
    <cellStyle name="Normal 3 5 3 2 8 2" xfId="44053"/>
    <cellStyle name="Normal 3 5 3 2 9" xfId="29729"/>
    <cellStyle name="Normal 3 5 3 3" xfId="785"/>
    <cellStyle name="Normal 3 5 3 3 2" xfId="1234"/>
    <cellStyle name="Normal 3 5 3 3 2 2" xfId="2217"/>
    <cellStyle name="Normal 3 5 3 3 2 2 2" xfId="4009"/>
    <cellStyle name="Normal 3 5 3 3 2 2 2 2" xfId="7668"/>
    <cellStyle name="Normal 3 5 3 3 2 2 2 2 2" xfId="14928"/>
    <cellStyle name="Normal 3 5 3 3 2 2 2 2 2 2" xfId="29306"/>
    <cellStyle name="Normal 3 5 3 3 2 2 2 2 2 2 2" xfId="58040"/>
    <cellStyle name="Normal 3 5 3 3 2 2 2 2 2 3" xfId="43716"/>
    <cellStyle name="Normal 3 5 3 3 2 2 2 2 3" xfId="22143"/>
    <cellStyle name="Normal 3 5 3 3 2 2 2 2 3 2" xfId="50878"/>
    <cellStyle name="Normal 3 5 3 3 2 2 2 2 4" xfId="36554"/>
    <cellStyle name="Normal 3 5 3 3 2 2 2 3" xfId="11341"/>
    <cellStyle name="Normal 3 5 3 3 2 2 2 3 2" xfId="25724"/>
    <cellStyle name="Normal 3 5 3 3 2 2 2 3 2 2" xfId="54459"/>
    <cellStyle name="Normal 3 5 3 3 2 2 2 3 3" xfId="40135"/>
    <cellStyle name="Normal 3 5 3 3 2 2 2 4" xfId="18561"/>
    <cellStyle name="Normal 3 5 3 3 2 2 2 4 2" xfId="47297"/>
    <cellStyle name="Normal 3 5 3 3 2 2 2 5" xfId="32973"/>
    <cellStyle name="Normal 3 5 3 3 2 2 3" xfId="5878"/>
    <cellStyle name="Normal 3 5 3 3 2 2 3 2" xfId="13138"/>
    <cellStyle name="Normal 3 5 3 3 2 2 3 2 2" xfId="27516"/>
    <cellStyle name="Normal 3 5 3 3 2 2 3 2 2 2" xfId="56250"/>
    <cellStyle name="Normal 3 5 3 3 2 2 3 2 3" xfId="41926"/>
    <cellStyle name="Normal 3 5 3 3 2 2 3 3" xfId="20353"/>
    <cellStyle name="Normal 3 5 3 3 2 2 3 3 2" xfId="49088"/>
    <cellStyle name="Normal 3 5 3 3 2 2 3 4" xfId="34764"/>
    <cellStyle name="Normal 3 5 3 3 2 2 4" xfId="9551"/>
    <cellStyle name="Normal 3 5 3 3 2 2 4 2" xfId="23934"/>
    <cellStyle name="Normal 3 5 3 3 2 2 4 2 2" xfId="52669"/>
    <cellStyle name="Normal 3 5 3 3 2 2 4 3" xfId="38345"/>
    <cellStyle name="Normal 3 5 3 3 2 2 5" xfId="16771"/>
    <cellStyle name="Normal 3 5 3 3 2 2 5 2" xfId="45507"/>
    <cellStyle name="Normal 3 5 3 3 2 2 6" xfId="31183"/>
    <cellStyle name="Normal 3 5 3 3 2 3" xfId="3113"/>
    <cellStyle name="Normal 3 5 3 3 2 3 2" xfId="6773"/>
    <cellStyle name="Normal 3 5 3 3 2 3 2 2" xfId="14033"/>
    <cellStyle name="Normal 3 5 3 3 2 3 2 2 2" xfId="28411"/>
    <cellStyle name="Normal 3 5 3 3 2 3 2 2 2 2" xfId="57145"/>
    <cellStyle name="Normal 3 5 3 3 2 3 2 2 3" xfId="42821"/>
    <cellStyle name="Normal 3 5 3 3 2 3 2 3" xfId="21248"/>
    <cellStyle name="Normal 3 5 3 3 2 3 2 3 2" xfId="49983"/>
    <cellStyle name="Normal 3 5 3 3 2 3 2 4" xfId="35659"/>
    <cellStyle name="Normal 3 5 3 3 2 3 3" xfId="10446"/>
    <cellStyle name="Normal 3 5 3 3 2 3 3 2" xfId="24829"/>
    <cellStyle name="Normal 3 5 3 3 2 3 3 2 2" xfId="53564"/>
    <cellStyle name="Normal 3 5 3 3 2 3 3 3" xfId="39240"/>
    <cellStyle name="Normal 3 5 3 3 2 3 4" xfId="17666"/>
    <cellStyle name="Normal 3 5 3 3 2 3 4 2" xfId="46402"/>
    <cellStyle name="Normal 3 5 3 3 2 3 5" xfId="32078"/>
    <cellStyle name="Normal 3 5 3 3 2 4" xfId="4978"/>
    <cellStyle name="Normal 3 5 3 3 2 4 2" xfId="12243"/>
    <cellStyle name="Normal 3 5 3 3 2 4 2 2" xfId="26621"/>
    <cellStyle name="Normal 3 5 3 3 2 4 2 2 2" xfId="55355"/>
    <cellStyle name="Normal 3 5 3 3 2 4 2 3" xfId="41031"/>
    <cellStyle name="Normal 3 5 3 3 2 4 3" xfId="19458"/>
    <cellStyle name="Normal 3 5 3 3 2 4 3 2" xfId="48193"/>
    <cellStyle name="Normal 3 5 3 3 2 4 4" xfId="33869"/>
    <cellStyle name="Normal 3 5 3 3 2 5" xfId="8650"/>
    <cellStyle name="Normal 3 5 3 3 2 5 2" xfId="23039"/>
    <cellStyle name="Normal 3 5 3 3 2 5 2 2" xfId="51774"/>
    <cellStyle name="Normal 3 5 3 3 2 5 3" xfId="37450"/>
    <cellStyle name="Normal 3 5 3 3 2 6" xfId="15876"/>
    <cellStyle name="Normal 3 5 3 3 2 6 2" xfId="44612"/>
    <cellStyle name="Normal 3 5 3 3 2 7" xfId="30288"/>
    <cellStyle name="Normal 3 5 3 3 3" xfId="1770"/>
    <cellStyle name="Normal 3 5 3 3 3 2" xfId="3562"/>
    <cellStyle name="Normal 3 5 3 3 3 2 2" xfId="7221"/>
    <cellStyle name="Normal 3 5 3 3 3 2 2 2" xfId="14481"/>
    <cellStyle name="Normal 3 5 3 3 3 2 2 2 2" xfId="28859"/>
    <cellStyle name="Normal 3 5 3 3 3 2 2 2 2 2" xfId="57593"/>
    <cellStyle name="Normal 3 5 3 3 3 2 2 2 3" xfId="43269"/>
    <cellStyle name="Normal 3 5 3 3 3 2 2 3" xfId="21696"/>
    <cellStyle name="Normal 3 5 3 3 3 2 2 3 2" xfId="50431"/>
    <cellStyle name="Normal 3 5 3 3 3 2 2 4" xfId="36107"/>
    <cellStyle name="Normal 3 5 3 3 3 2 3" xfId="10894"/>
    <cellStyle name="Normal 3 5 3 3 3 2 3 2" xfId="25277"/>
    <cellStyle name="Normal 3 5 3 3 3 2 3 2 2" xfId="54012"/>
    <cellStyle name="Normal 3 5 3 3 3 2 3 3" xfId="39688"/>
    <cellStyle name="Normal 3 5 3 3 3 2 4" xfId="18114"/>
    <cellStyle name="Normal 3 5 3 3 3 2 4 2" xfId="46850"/>
    <cellStyle name="Normal 3 5 3 3 3 2 5" xfId="32526"/>
    <cellStyle name="Normal 3 5 3 3 3 3" xfId="5431"/>
    <cellStyle name="Normal 3 5 3 3 3 3 2" xfId="12691"/>
    <cellStyle name="Normal 3 5 3 3 3 3 2 2" xfId="27069"/>
    <cellStyle name="Normal 3 5 3 3 3 3 2 2 2" xfId="55803"/>
    <cellStyle name="Normal 3 5 3 3 3 3 2 3" xfId="41479"/>
    <cellStyle name="Normal 3 5 3 3 3 3 3" xfId="19906"/>
    <cellStyle name="Normal 3 5 3 3 3 3 3 2" xfId="48641"/>
    <cellStyle name="Normal 3 5 3 3 3 3 4" xfId="34317"/>
    <cellStyle name="Normal 3 5 3 3 3 4" xfId="9104"/>
    <cellStyle name="Normal 3 5 3 3 3 4 2" xfId="23487"/>
    <cellStyle name="Normal 3 5 3 3 3 4 2 2" xfId="52222"/>
    <cellStyle name="Normal 3 5 3 3 3 4 3" xfId="37898"/>
    <cellStyle name="Normal 3 5 3 3 3 5" xfId="16324"/>
    <cellStyle name="Normal 3 5 3 3 3 5 2" xfId="45060"/>
    <cellStyle name="Normal 3 5 3 3 3 6" xfId="30736"/>
    <cellStyle name="Normal 3 5 3 3 4" xfId="2666"/>
    <cellStyle name="Normal 3 5 3 3 4 2" xfId="6326"/>
    <cellStyle name="Normal 3 5 3 3 4 2 2" xfId="13586"/>
    <cellStyle name="Normal 3 5 3 3 4 2 2 2" xfId="27964"/>
    <cellStyle name="Normal 3 5 3 3 4 2 2 2 2" xfId="56698"/>
    <cellStyle name="Normal 3 5 3 3 4 2 2 3" xfId="42374"/>
    <cellStyle name="Normal 3 5 3 3 4 2 3" xfId="20801"/>
    <cellStyle name="Normal 3 5 3 3 4 2 3 2" xfId="49536"/>
    <cellStyle name="Normal 3 5 3 3 4 2 4" xfId="35212"/>
    <cellStyle name="Normal 3 5 3 3 4 3" xfId="9999"/>
    <cellStyle name="Normal 3 5 3 3 4 3 2" xfId="24382"/>
    <cellStyle name="Normal 3 5 3 3 4 3 2 2" xfId="53117"/>
    <cellStyle name="Normal 3 5 3 3 4 3 3" xfId="38793"/>
    <cellStyle name="Normal 3 5 3 3 4 4" xfId="17219"/>
    <cellStyle name="Normal 3 5 3 3 4 4 2" xfId="45955"/>
    <cellStyle name="Normal 3 5 3 3 4 5" xfId="31631"/>
    <cellStyle name="Normal 3 5 3 3 5" xfId="4530"/>
    <cellStyle name="Normal 3 5 3 3 5 2" xfId="11796"/>
    <cellStyle name="Normal 3 5 3 3 5 2 2" xfId="26174"/>
    <cellStyle name="Normal 3 5 3 3 5 2 2 2" xfId="54908"/>
    <cellStyle name="Normal 3 5 3 3 5 2 3" xfId="40584"/>
    <cellStyle name="Normal 3 5 3 3 5 3" xfId="19011"/>
    <cellStyle name="Normal 3 5 3 3 5 3 2" xfId="47746"/>
    <cellStyle name="Normal 3 5 3 3 5 4" xfId="33422"/>
    <cellStyle name="Normal 3 5 3 3 6" xfId="8203"/>
    <cellStyle name="Normal 3 5 3 3 6 2" xfId="22592"/>
    <cellStyle name="Normal 3 5 3 3 6 2 2" xfId="51327"/>
    <cellStyle name="Normal 3 5 3 3 6 3" xfId="37003"/>
    <cellStyle name="Normal 3 5 3 3 7" xfId="15429"/>
    <cellStyle name="Normal 3 5 3 3 7 2" xfId="44165"/>
    <cellStyle name="Normal 3 5 3 3 8" xfId="29841"/>
    <cellStyle name="Normal 3 5 3 4" xfId="1010"/>
    <cellStyle name="Normal 3 5 3 4 2" xfId="1993"/>
    <cellStyle name="Normal 3 5 3 4 2 2" xfId="3785"/>
    <cellStyle name="Normal 3 5 3 4 2 2 2" xfId="7444"/>
    <cellStyle name="Normal 3 5 3 4 2 2 2 2" xfId="14704"/>
    <cellStyle name="Normal 3 5 3 4 2 2 2 2 2" xfId="29082"/>
    <cellStyle name="Normal 3 5 3 4 2 2 2 2 2 2" xfId="57816"/>
    <cellStyle name="Normal 3 5 3 4 2 2 2 2 3" xfId="43492"/>
    <cellStyle name="Normal 3 5 3 4 2 2 2 3" xfId="21919"/>
    <cellStyle name="Normal 3 5 3 4 2 2 2 3 2" xfId="50654"/>
    <cellStyle name="Normal 3 5 3 4 2 2 2 4" xfId="36330"/>
    <cellStyle name="Normal 3 5 3 4 2 2 3" xfId="11117"/>
    <cellStyle name="Normal 3 5 3 4 2 2 3 2" xfId="25500"/>
    <cellStyle name="Normal 3 5 3 4 2 2 3 2 2" xfId="54235"/>
    <cellStyle name="Normal 3 5 3 4 2 2 3 3" xfId="39911"/>
    <cellStyle name="Normal 3 5 3 4 2 2 4" xfId="18337"/>
    <cellStyle name="Normal 3 5 3 4 2 2 4 2" xfId="47073"/>
    <cellStyle name="Normal 3 5 3 4 2 2 5" xfId="32749"/>
    <cellStyle name="Normal 3 5 3 4 2 3" xfId="5654"/>
    <cellStyle name="Normal 3 5 3 4 2 3 2" xfId="12914"/>
    <cellStyle name="Normal 3 5 3 4 2 3 2 2" xfId="27292"/>
    <cellStyle name="Normal 3 5 3 4 2 3 2 2 2" xfId="56026"/>
    <cellStyle name="Normal 3 5 3 4 2 3 2 3" xfId="41702"/>
    <cellStyle name="Normal 3 5 3 4 2 3 3" xfId="20129"/>
    <cellStyle name="Normal 3 5 3 4 2 3 3 2" xfId="48864"/>
    <cellStyle name="Normal 3 5 3 4 2 3 4" xfId="34540"/>
    <cellStyle name="Normal 3 5 3 4 2 4" xfId="9327"/>
    <cellStyle name="Normal 3 5 3 4 2 4 2" xfId="23710"/>
    <cellStyle name="Normal 3 5 3 4 2 4 2 2" xfId="52445"/>
    <cellStyle name="Normal 3 5 3 4 2 4 3" xfId="38121"/>
    <cellStyle name="Normal 3 5 3 4 2 5" xfId="16547"/>
    <cellStyle name="Normal 3 5 3 4 2 5 2" xfId="45283"/>
    <cellStyle name="Normal 3 5 3 4 2 6" xfId="30959"/>
    <cellStyle name="Normal 3 5 3 4 3" xfId="2889"/>
    <cellStyle name="Normal 3 5 3 4 3 2" xfId="6549"/>
    <cellStyle name="Normal 3 5 3 4 3 2 2" xfId="13809"/>
    <cellStyle name="Normal 3 5 3 4 3 2 2 2" xfId="28187"/>
    <cellStyle name="Normal 3 5 3 4 3 2 2 2 2" xfId="56921"/>
    <cellStyle name="Normal 3 5 3 4 3 2 2 3" xfId="42597"/>
    <cellStyle name="Normal 3 5 3 4 3 2 3" xfId="21024"/>
    <cellStyle name="Normal 3 5 3 4 3 2 3 2" xfId="49759"/>
    <cellStyle name="Normal 3 5 3 4 3 2 4" xfId="35435"/>
    <cellStyle name="Normal 3 5 3 4 3 3" xfId="10222"/>
    <cellStyle name="Normal 3 5 3 4 3 3 2" xfId="24605"/>
    <cellStyle name="Normal 3 5 3 4 3 3 2 2" xfId="53340"/>
    <cellStyle name="Normal 3 5 3 4 3 3 3" xfId="39016"/>
    <cellStyle name="Normal 3 5 3 4 3 4" xfId="17442"/>
    <cellStyle name="Normal 3 5 3 4 3 4 2" xfId="46178"/>
    <cellStyle name="Normal 3 5 3 4 3 5" xfId="31854"/>
    <cellStyle name="Normal 3 5 3 4 4" xfId="4754"/>
    <cellStyle name="Normal 3 5 3 4 4 2" xfId="12019"/>
    <cellStyle name="Normal 3 5 3 4 4 2 2" xfId="26397"/>
    <cellStyle name="Normal 3 5 3 4 4 2 2 2" xfId="55131"/>
    <cellStyle name="Normal 3 5 3 4 4 2 3" xfId="40807"/>
    <cellStyle name="Normal 3 5 3 4 4 3" xfId="19234"/>
    <cellStyle name="Normal 3 5 3 4 4 3 2" xfId="47969"/>
    <cellStyle name="Normal 3 5 3 4 4 4" xfId="33645"/>
    <cellStyle name="Normal 3 5 3 4 5" xfId="8426"/>
    <cellStyle name="Normal 3 5 3 4 5 2" xfId="22815"/>
    <cellStyle name="Normal 3 5 3 4 5 2 2" xfId="51550"/>
    <cellStyle name="Normal 3 5 3 4 5 3" xfId="37226"/>
    <cellStyle name="Normal 3 5 3 4 6" xfId="15652"/>
    <cellStyle name="Normal 3 5 3 4 6 2" xfId="44388"/>
    <cellStyle name="Normal 3 5 3 4 7" xfId="30064"/>
    <cellStyle name="Normal 3 5 3 5" xfId="1534"/>
    <cellStyle name="Normal 3 5 3 5 2" xfId="3338"/>
    <cellStyle name="Normal 3 5 3 5 2 2" xfId="6997"/>
    <cellStyle name="Normal 3 5 3 5 2 2 2" xfId="14257"/>
    <cellStyle name="Normal 3 5 3 5 2 2 2 2" xfId="28635"/>
    <cellStyle name="Normal 3 5 3 5 2 2 2 2 2" xfId="57369"/>
    <cellStyle name="Normal 3 5 3 5 2 2 2 3" xfId="43045"/>
    <cellStyle name="Normal 3 5 3 5 2 2 3" xfId="21472"/>
    <cellStyle name="Normal 3 5 3 5 2 2 3 2" xfId="50207"/>
    <cellStyle name="Normal 3 5 3 5 2 2 4" xfId="35883"/>
    <cellStyle name="Normal 3 5 3 5 2 3" xfId="10670"/>
    <cellStyle name="Normal 3 5 3 5 2 3 2" xfId="25053"/>
    <cellStyle name="Normal 3 5 3 5 2 3 2 2" xfId="53788"/>
    <cellStyle name="Normal 3 5 3 5 2 3 3" xfId="39464"/>
    <cellStyle name="Normal 3 5 3 5 2 4" xfId="17890"/>
    <cellStyle name="Normal 3 5 3 5 2 4 2" xfId="46626"/>
    <cellStyle name="Normal 3 5 3 5 2 5" xfId="32302"/>
    <cellStyle name="Normal 3 5 3 5 3" xfId="5207"/>
    <cellStyle name="Normal 3 5 3 5 3 2" xfId="12467"/>
    <cellStyle name="Normal 3 5 3 5 3 2 2" xfId="26845"/>
    <cellStyle name="Normal 3 5 3 5 3 2 2 2" xfId="55579"/>
    <cellStyle name="Normal 3 5 3 5 3 2 3" xfId="41255"/>
    <cellStyle name="Normal 3 5 3 5 3 3" xfId="19682"/>
    <cellStyle name="Normal 3 5 3 5 3 3 2" xfId="48417"/>
    <cellStyle name="Normal 3 5 3 5 3 4" xfId="34093"/>
    <cellStyle name="Normal 3 5 3 5 4" xfId="8880"/>
    <cellStyle name="Normal 3 5 3 5 4 2" xfId="23263"/>
    <cellStyle name="Normal 3 5 3 5 4 2 2" xfId="51998"/>
    <cellStyle name="Normal 3 5 3 5 4 3" xfId="37674"/>
    <cellStyle name="Normal 3 5 3 5 5" xfId="16100"/>
    <cellStyle name="Normal 3 5 3 5 5 2" xfId="44836"/>
    <cellStyle name="Normal 3 5 3 5 6" xfId="30512"/>
    <cellStyle name="Normal 3 5 3 6" xfId="2442"/>
    <cellStyle name="Normal 3 5 3 6 2" xfId="6102"/>
    <cellStyle name="Normal 3 5 3 6 2 2" xfId="13362"/>
    <cellStyle name="Normal 3 5 3 6 2 2 2" xfId="27740"/>
    <cellStyle name="Normal 3 5 3 6 2 2 2 2" xfId="56474"/>
    <cellStyle name="Normal 3 5 3 6 2 2 3" xfId="42150"/>
    <cellStyle name="Normal 3 5 3 6 2 3" xfId="20577"/>
    <cellStyle name="Normal 3 5 3 6 2 3 2" xfId="49312"/>
    <cellStyle name="Normal 3 5 3 6 2 4" xfId="34988"/>
    <cellStyle name="Normal 3 5 3 6 3" xfId="9775"/>
    <cellStyle name="Normal 3 5 3 6 3 2" xfId="24158"/>
    <cellStyle name="Normal 3 5 3 6 3 2 2" xfId="52893"/>
    <cellStyle name="Normal 3 5 3 6 3 3" xfId="38569"/>
    <cellStyle name="Normal 3 5 3 6 4" xfId="16995"/>
    <cellStyle name="Normal 3 5 3 6 4 2" xfId="45731"/>
    <cellStyle name="Normal 3 5 3 6 5" xfId="31407"/>
    <cellStyle name="Normal 3 5 3 7" xfId="4301"/>
    <cellStyle name="Normal 3 5 3 7 2" xfId="11571"/>
    <cellStyle name="Normal 3 5 3 7 2 2" xfId="25950"/>
    <cellStyle name="Normal 3 5 3 7 2 2 2" xfId="54684"/>
    <cellStyle name="Normal 3 5 3 7 2 3" xfId="40360"/>
    <cellStyle name="Normal 3 5 3 7 3" xfId="18787"/>
    <cellStyle name="Normal 3 5 3 7 3 2" xfId="47522"/>
    <cellStyle name="Normal 3 5 3 7 4" xfId="33198"/>
    <cellStyle name="Normal 3 5 3 8" xfId="7970"/>
    <cellStyle name="Normal 3 5 3 8 2" xfId="22368"/>
    <cellStyle name="Normal 3 5 3 8 2 2" xfId="51103"/>
    <cellStyle name="Normal 3 5 3 8 3" xfId="36779"/>
    <cellStyle name="Normal 3 5 3 9" xfId="15205"/>
    <cellStyle name="Normal 3 5 3 9 2" xfId="43941"/>
    <cellStyle name="Normal 3 5 4" xfId="554"/>
    <cellStyle name="Normal 3 5 4 2" xfId="842"/>
    <cellStyle name="Normal 3 5 4 2 2" xfId="1290"/>
    <cellStyle name="Normal 3 5 4 2 2 2" xfId="2273"/>
    <cellStyle name="Normal 3 5 4 2 2 2 2" xfId="4065"/>
    <cellStyle name="Normal 3 5 4 2 2 2 2 2" xfId="7724"/>
    <cellStyle name="Normal 3 5 4 2 2 2 2 2 2" xfId="14984"/>
    <cellStyle name="Normal 3 5 4 2 2 2 2 2 2 2" xfId="29362"/>
    <cellStyle name="Normal 3 5 4 2 2 2 2 2 2 2 2" xfId="58096"/>
    <cellStyle name="Normal 3 5 4 2 2 2 2 2 2 3" xfId="43772"/>
    <cellStyle name="Normal 3 5 4 2 2 2 2 2 3" xfId="22199"/>
    <cellStyle name="Normal 3 5 4 2 2 2 2 2 3 2" xfId="50934"/>
    <cellStyle name="Normal 3 5 4 2 2 2 2 2 4" xfId="36610"/>
    <cellStyle name="Normal 3 5 4 2 2 2 2 3" xfId="11397"/>
    <cellStyle name="Normal 3 5 4 2 2 2 2 3 2" xfId="25780"/>
    <cellStyle name="Normal 3 5 4 2 2 2 2 3 2 2" xfId="54515"/>
    <cellStyle name="Normal 3 5 4 2 2 2 2 3 3" xfId="40191"/>
    <cellStyle name="Normal 3 5 4 2 2 2 2 4" xfId="18617"/>
    <cellStyle name="Normal 3 5 4 2 2 2 2 4 2" xfId="47353"/>
    <cellStyle name="Normal 3 5 4 2 2 2 2 5" xfId="33029"/>
    <cellStyle name="Normal 3 5 4 2 2 2 3" xfId="5934"/>
    <cellStyle name="Normal 3 5 4 2 2 2 3 2" xfId="13194"/>
    <cellStyle name="Normal 3 5 4 2 2 2 3 2 2" xfId="27572"/>
    <cellStyle name="Normal 3 5 4 2 2 2 3 2 2 2" xfId="56306"/>
    <cellStyle name="Normal 3 5 4 2 2 2 3 2 3" xfId="41982"/>
    <cellStyle name="Normal 3 5 4 2 2 2 3 3" xfId="20409"/>
    <cellStyle name="Normal 3 5 4 2 2 2 3 3 2" xfId="49144"/>
    <cellStyle name="Normal 3 5 4 2 2 2 3 4" xfId="34820"/>
    <cellStyle name="Normal 3 5 4 2 2 2 4" xfId="9607"/>
    <cellStyle name="Normal 3 5 4 2 2 2 4 2" xfId="23990"/>
    <cellStyle name="Normal 3 5 4 2 2 2 4 2 2" xfId="52725"/>
    <cellStyle name="Normal 3 5 4 2 2 2 4 3" xfId="38401"/>
    <cellStyle name="Normal 3 5 4 2 2 2 5" xfId="16827"/>
    <cellStyle name="Normal 3 5 4 2 2 2 5 2" xfId="45563"/>
    <cellStyle name="Normal 3 5 4 2 2 2 6" xfId="31239"/>
    <cellStyle name="Normal 3 5 4 2 2 3" xfId="3169"/>
    <cellStyle name="Normal 3 5 4 2 2 3 2" xfId="6829"/>
    <cellStyle name="Normal 3 5 4 2 2 3 2 2" xfId="14089"/>
    <cellStyle name="Normal 3 5 4 2 2 3 2 2 2" xfId="28467"/>
    <cellStyle name="Normal 3 5 4 2 2 3 2 2 2 2" xfId="57201"/>
    <cellStyle name="Normal 3 5 4 2 2 3 2 2 3" xfId="42877"/>
    <cellStyle name="Normal 3 5 4 2 2 3 2 3" xfId="21304"/>
    <cellStyle name="Normal 3 5 4 2 2 3 2 3 2" xfId="50039"/>
    <cellStyle name="Normal 3 5 4 2 2 3 2 4" xfId="35715"/>
    <cellStyle name="Normal 3 5 4 2 2 3 3" xfId="10502"/>
    <cellStyle name="Normal 3 5 4 2 2 3 3 2" xfId="24885"/>
    <cellStyle name="Normal 3 5 4 2 2 3 3 2 2" xfId="53620"/>
    <cellStyle name="Normal 3 5 4 2 2 3 3 3" xfId="39296"/>
    <cellStyle name="Normal 3 5 4 2 2 3 4" xfId="17722"/>
    <cellStyle name="Normal 3 5 4 2 2 3 4 2" xfId="46458"/>
    <cellStyle name="Normal 3 5 4 2 2 3 5" xfId="32134"/>
    <cellStyle name="Normal 3 5 4 2 2 4" xfId="5034"/>
    <cellStyle name="Normal 3 5 4 2 2 4 2" xfId="12299"/>
    <cellStyle name="Normal 3 5 4 2 2 4 2 2" xfId="26677"/>
    <cellStyle name="Normal 3 5 4 2 2 4 2 2 2" xfId="55411"/>
    <cellStyle name="Normal 3 5 4 2 2 4 2 3" xfId="41087"/>
    <cellStyle name="Normal 3 5 4 2 2 4 3" xfId="19514"/>
    <cellStyle name="Normal 3 5 4 2 2 4 3 2" xfId="48249"/>
    <cellStyle name="Normal 3 5 4 2 2 4 4" xfId="33925"/>
    <cellStyle name="Normal 3 5 4 2 2 5" xfId="8706"/>
    <cellStyle name="Normal 3 5 4 2 2 5 2" xfId="23095"/>
    <cellStyle name="Normal 3 5 4 2 2 5 2 2" xfId="51830"/>
    <cellStyle name="Normal 3 5 4 2 2 5 3" xfId="37506"/>
    <cellStyle name="Normal 3 5 4 2 2 6" xfId="15932"/>
    <cellStyle name="Normal 3 5 4 2 2 6 2" xfId="44668"/>
    <cellStyle name="Normal 3 5 4 2 2 7" xfId="30344"/>
    <cellStyle name="Normal 3 5 4 2 3" xfId="1826"/>
    <cellStyle name="Normal 3 5 4 2 3 2" xfId="3618"/>
    <cellStyle name="Normal 3 5 4 2 3 2 2" xfId="7277"/>
    <cellStyle name="Normal 3 5 4 2 3 2 2 2" xfId="14537"/>
    <cellStyle name="Normal 3 5 4 2 3 2 2 2 2" xfId="28915"/>
    <cellStyle name="Normal 3 5 4 2 3 2 2 2 2 2" xfId="57649"/>
    <cellStyle name="Normal 3 5 4 2 3 2 2 2 3" xfId="43325"/>
    <cellStyle name="Normal 3 5 4 2 3 2 2 3" xfId="21752"/>
    <cellStyle name="Normal 3 5 4 2 3 2 2 3 2" xfId="50487"/>
    <cellStyle name="Normal 3 5 4 2 3 2 2 4" xfId="36163"/>
    <cellStyle name="Normal 3 5 4 2 3 2 3" xfId="10950"/>
    <cellStyle name="Normal 3 5 4 2 3 2 3 2" xfId="25333"/>
    <cellStyle name="Normal 3 5 4 2 3 2 3 2 2" xfId="54068"/>
    <cellStyle name="Normal 3 5 4 2 3 2 3 3" xfId="39744"/>
    <cellStyle name="Normal 3 5 4 2 3 2 4" xfId="18170"/>
    <cellStyle name="Normal 3 5 4 2 3 2 4 2" xfId="46906"/>
    <cellStyle name="Normal 3 5 4 2 3 2 5" xfId="32582"/>
    <cellStyle name="Normal 3 5 4 2 3 3" xfId="5487"/>
    <cellStyle name="Normal 3 5 4 2 3 3 2" xfId="12747"/>
    <cellStyle name="Normal 3 5 4 2 3 3 2 2" xfId="27125"/>
    <cellStyle name="Normal 3 5 4 2 3 3 2 2 2" xfId="55859"/>
    <cellStyle name="Normal 3 5 4 2 3 3 2 3" xfId="41535"/>
    <cellStyle name="Normal 3 5 4 2 3 3 3" xfId="19962"/>
    <cellStyle name="Normal 3 5 4 2 3 3 3 2" xfId="48697"/>
    <cellStyle name="Normal 3 5 4 2 3 3 4" xfId="34373"/>
    <cellStyle name="Normal 3 5 4 2 3 4" xfId="9160"/>
    <cellStyle name="Normal 3 5 4 2 3 4 2" xfId="23543"/>
    <cellStyle name="Normal 3 5 4 2 3 4 2 2" xfId="52278"/>
    <cellStyle name="Normal 3 5 4 2 3 4 3" xfId="37954"/>
    <cellStyle name="Normal 3 5 4 2 3 5" xfId="16380"/>
    <cellStyle name="Normal 3 5 4 2 3 5 2" xfId="45116"/>
    <cellStyle name="Normal 3 5 4 2 3 6" xfId="30792"/>
    <cellStyle name="Normal 3 5 4 2 4" xfId="2722"/>
    <cellStyle name="Normal 3 5 4 2 4 2" xfId="6382"/>
    <cellStyle name="Normal 3 5 4 2 4 2 2" xfId="13642"/>
    <cellStyle name="Normal 3 5 4 2 4 2 2 2" xfId="28020"/>
    <cellStyle name="Normal 3 5 4 2 4 2 2 2 2" xfId="56754"/>
    <cellStyle name="Normal 3 5 4 2 4 2 2 3" xfId="42430"/>
    <cellStyle name="Normal 3 5 4 2 4 2 3" xfId="20857"/>
    <cellStyle name="Normal 3 5 4 2 4 2 3 2" xfId="49592"/>
    <cellStyle name="Normal 3 5 4 2 4 2 4" xfId="35268"/>
    <cellStyle name="Normal 3 5 4 2 4 3" xfId="10055"/>
    <cellStyle name="Normal 3 5 4 2 4 3 2" xfId="24438"/>
    <cellStyle name="Normal 3 5 4 2 4 3 2 2" xfId="53173"/>
    <cellStyle name="Normal 3 5 4 2 4 3 3" xfId="38849"/>
    <cellStyle name="Normal 3 5 4 2 4 4" xfId="17275"/>
    <cellStyle name="Normal 3 5 4 2 4 4 2" xfId="46011"/>
    <cellStyle name="Normal 3 5 4 2 4 5" xfId="31687"/>
    <cellStyle name="Normal 3 5 4 2 5" xfId="4587"/>
    <cellStyle name="Normal 3 5 4 2 5 2" xfId="11852"/>
    <cellStyle name="Normal 3 5 4 2 5 2 2" xfId="26230"/>
    <cellStyle name="Normal 3 5 4 2 5 2 2 2" xfId="54964"/>
    <cellStyle name="Normal 3 5 4 2 5 2 3" xfId="40640"/>
    <cellStyle name="Normal 3 5 4 2 5 3" xfId="19067"/>
    <cellStyle name="Normal 3 5 4 2 5 3 2" xfId="47802"/>
    <cellStyle name="Normal 3 5 4 2 5 4" xfId="33478"/>
    <cellStyle name="Normal 3 5 4 2 6" xfId="8259"/>
    <cellStyle name="Normal 3 5 4 2 6 2" xfId="22648"/>
    <cellStyle name="Normal 3 5 4 2 6 2 2" xfId="51383"/>
    <cellStyle name="Normal 3 5 4 2 6 3" xfId="37059"/>
    <cellStyle name="Normal 3 5 4 2 7" xfId="15485"/>
    <cellStyle name="Normal 3 5 4 2 7 2" xfId="44221"/>
    <cellStyle name="Normal 3 5 4 2 8" xfId="29897"/>
    <cellStyle name="Normal 3 5 4 3" xfId="1066"/>
    <cellStyle name="Normal 3 5 4 3 2" xfId="2049"/>
    <cellStyle name="Normal 3 5 4 3 2 2" xfId="3841"/>
    <cellStyle name="Normal 3 5 4 3 2 2 2" xfId="7500"/>
    <cellStyle name="Normal 3 5 4 3 2 2 2 2" xfId="14760"/>
    <cellStyle name="Normal 3 5 4 3 2 2 2 2 2" xfId="29138"/>
    <cellStyle name="Normal 3 5 4 3 2 2 2 2 2 2" xfId="57872"/>
    <cellStyle name="Normal 3 5 4 3 2 2 2 2 3" xfId="43548"/>
    <cellStyle name="Normal 3 5 4 3 2 2 2 3" xfId="21975"/>
    <cellStyle name="Normal 3 5 4 3 2 2 2 3 2" xfId="50710"/>
    <cellStyle name="Normal 3 5 4 3 2 2 2 4" xfId="36386"/>
    <cellStyle name="Normal 3 5 4 3 2 2 3" xfId="11173"/>
    <cellStyle name="Normal 3 5 4 3 2 2 3 2" xfId="25556"/>
    <cellStyle name="Normal 3 5 4 3 2 2 3 2 2" xfId="54291"/>
    <cellStyle name="Normal 3 5 4 3 2 2 3 3" xfId="39967"/>
    <cellStyle name="Normal 3 5 4 3 2 2 4" xfId="18393"/>
    <cellStyle name="Normal 3 5 4 3 2 2 4 2" xfId="47129"/>
    <cellStyle name="Normal 3 5 4 3 2 2 5" xfId="32805"/>
    <cellStyle name="Normal 3 5 4 3 2 3" xfId="5710"/>
    <cellStyle name="Normal 3 5 4 3 2 3 2" xfId="12970"/>
    <cellStyle name="Normal 3 5 4 3 2 3 2 2" xfId="27348"/>
    <cellStyle name="Normal 3 5 4 3 2 3 2 2 2" xfId="56082"/>
    <cellStyle name="Normal 3 5 4 3 2 3 2 3" xfId="41758"/>
    <cellStyle name="Normal 3 5 4 3 2 3 3" xfId="20185"/>
    <cellStyle name="Normal 3 5 4 3 2 3 3 2" xfId="48920"/>
    <cellStyle name="Normal 3 5 4 3 2 3 4" xfId="34596"/>
    <cellStyle name="Normal 3 5 4 3 2 4" xfId="9383"/>
    <cellStyle name="Normal 3 5 4 3 2 4 2" xfId="23766"/>
    <cellStyle name="Normal 3 5 4 3 2 4 2 2" xfId="52501"/>
    <cellStyle name="Normal 3 5 4 3 2 4 3" xfId="38177"/>
    <cellStyle name="Normal 3 5 4 3 2 5" xfId="16603"/>
    <cellStyle name="Normal 3 5 4 3 2 5 2" xfId="45339"/>
    <cellStyle name="Normal 3 5 4 3 2 6" xfId="31015"/>
    <cellStyle name="Normal 3 5 4 3 3" xfId="2945"/>
    <cellStyle name="Normal 3 5 4 3 3 2" xfId="6605"/>
    <cellStyle name="Normal 3 5 4 3 3 2 2" xfId="13865"/>
    <cellStyle name="Normal 3 5 4 3 3 2 2 2" xfId="28243"/>
    <cellStyle name="Normal 3 5 4 3 3 2 2 2 2" xfId="56977"/>
    <cellStyle name="Normal 3 5 4 3 3 2 2 3" xfId="42653"/>
    <cellStyle name="Normal 3 5 4 3 3 2 3" xfId="21080"/>
    <cellStyle name="Normal 3 5 4 3 3 2 3 2" xfId="49815"/>
    <cellStyle name="Normal 3 5 4 3 3 2 4" xfId="35491"/>
    <cellStyle name="Normal 3 5 4 3 3 3" xfId="10278"/>
    <cellStyle name="Normal 3 5 4 3 3 3 2" xfId="24661"/>
    <cellStyle name="Normal 3 5 4 3 3 3 2 2" xfId="53396"/>
    <cellStyle name="Normal 3 5 4 3 3 3 3" xfId="39072"/>
    <cellStyle name="Normal 3 5 4 3 3 4" xfId="17498"/>
    <cellStyle name="Normal 3 5 4 3 3 4 2" xfId="46234"/>
    <cellStyle name="Normal 3 5 4 3 3 5" xfId="31910"/>
    <cellStyle name="Normal 3 5 4 3 4" xfId="4810"/>
    <cellStyle name="Normal 3 5 4 3 4 2" xfId="12075"/>
    <cellStyle name="Normal 3 5 4 3 4 2 2" xfId="26453"/>
    <cellStyle name="Normal 3 5 4 3 4 2 2 2" xfId="55187"/>
    <cellStyle name="Normal 3 5 4 3 4 2 3" xfId="40863"/>
    <cellStyle name="Normal 3 5 4 3 4 3" xfId="19290"/>
    <cellStyle name="Normal 3 5 4 3 4 3 2" xfId="48025"/>
    <cellStyle name="Normal 3 5 4 3 4 4" xfId="33701"/>
    <cellStyle name="Normal 3 5 4 3 5" xfId="8482"/>
    <cellStyle name="Normal 3 5 4 3 5 2" xfId="22871"/>
    <cellStyle name="Normal 3 5 4 3 5 2 2" xfId="51606"/>
    <cellStyle name="Normal 3 5 4 3 5 3" xfId="37282"/>
    <cellStyle name="Normal 3 5 4 3 6" xfId="15708"/>
    <cellStyle name="Normal 3 5 4 3 6 2" xfId="44444"/>
    <cellStyle name="Normal 3 5 4 3 7" xfId="30120"/>
    <cellStyle name="Normal 3 5 4 4" xfId="1597"/>
    <cellStyle name="Normal 3 5 4 4 2" xfId="3394"/>
    <cellStyle name="Normal 3 5 4 4 2 2" xfId="7053"/>
    <cellStyle name="Normal 3 5 4 4 2 2 2" xfId="14313"/>
    <cellStyle name="Normal 3 5 4 4 2 2 2 2" xfId="28691"/>
    <cellStyle name="Normal 3 5 4 4 2 2 2 2 2" xfId="57425"/>
    <cellStyle name="Normal 3 5 4 4 2 2 2 3" xfId="43101"/>
    <cellStyle name="Normal 3 5 4 4 2 2 3" xfId="21528"/>
    <cellStyle name="Normal 3 5 4 4 2 2 3 2" xfId="50263"/>
    <cellStyle name="Normal 3 5 4 4 2 2 4" xfId="35939"/>
    <cellStyle name="Normal 3 5 4 4 2 3" xfId="10726"/>
    <cellStyle name="Normal 3 5 4 4 2 3 2" xfId="25109"/>
    <cellStyle name="Normal 3 5 4 4 2 3 2 2" xfId="53844"/>
    <cellStyle name="Normal 3 5 4 4 2 3 3" xfId="39520"/>
    <cellStyle name="Normal 3 5 4 4 2 4" xfId="17946"/>
    <cellStyle name="Normal 3 5 4 4 2 4 2" xfId="46682"/>
    <cellStyle name="Normal 3 5 4 4 2 5" xfId="32358"/>
    <cellStyle name="Normal 3 5 4 4 3" xfId="5263"/>
    <cellStyle name="Normal 3 5 4 4 3 2" xfId="12523"/>
    <cellStyle name="Normal 3 5 4 4 3 2 2" xfId="26901"/>
    <cellStyle name="Normal 3 5 4 4 3 2 2 2" xfId="55635"/>
    <cellStyle name="Normal 3 5 4 4 3 2 3" xfId="41311"/>
    <cellStyle name="Normal 3 5 4 4 3 3" xfId="19738"/>
    <cellStyle name="Normal 3 5 4 4 3 3 2" xfId="48473"/>
    <cellStyle name="Normal 3 5 4 4 3 4" xfId="34149"/>
    <cellStyle name="Normal 3 5 4 4 4" xfId="8936"/>
    <cellStyle name="Normal 3 5 4 4 4 2" xfId="23319"/>
    <cellStyle name="Normal 3 5 4 4 4 2 2" xfId="52054"/>
    <cellStyle name="Normal 3 5 4 4 4 3" xfId="37730"/>
    <cellStyle name="Normal 3 5 4 4 5" xfId="16156"/>
    <cellStyle name="Normal 3 5 4 4 5 2" xfId="44892"/>
    <cellStyle name="Normal 3 5 4 4 6" xfId="30568"/>
    <cellStyle name="Normal 3 5 4 5" xfId="2498"/>
    <cellStyle name="Normal 3 5 4 5 2" xfId="6158"/>
    <cellStyle name="Normal 3 5 4 5 2 2" xfId="13418"/>
    <cellStyle name="Normal 3 5 4 5 2 2 2" xfId="27796"/>
    <cellStyle name="Normal 3 5 4 5 2 2 2 2" xfId="56530"/>
    <cellStyle name="Normal 3 5 4 5 2 2 3" xfId="42206"/>
    <cellStyle name="Normal 3 5 4 5 2 3" xfId="20633"/>
    <cellStyle name="Normal 3 5 4 5 2 3 2" xfId="49368"/>
    <cellStyle name="Normal 3 5 4 5 2 4" xfId="35044"/>
    <cellStyle name="Normal 3 5 4 5 3" xfId="9831"/>
    <cellStyle name="Normal 3 5 4 5 3 2" xfId="24214"/>
    <cellStyle name="Normal 3 5 4 5 3 2 2" xfId="52949"/>
    <cellStyle name="Normal 3 5 4 5 3 3" xfId="38625"/>
    <cellStyle name="Normal 3 5 4 5 4" xfId="17051"/>
    <cellStyle name="Normal 3 5 4 5 4 2" xfId="45787"/>
    <cellStyle name="Normal 3 5 4 5 5" xfId="31463"/>
    <cellStyle name="Normal 3 5 4 6" xfId="4360"/>
    <cellStyle name="Normal 3 5 4 6 2" xfId="11628"/>
    <cellStyle name="Normal 3 5 4 6 2 2" xfId="26006"/>
    <cellStyle name="Normal 3 5 4 6 2 2 2" xfId="54740"/>
    <cellStyle name="Normal 3 5 4 6 2 3" xfId="40416"/>
    <cellStyle name="Normal 3 5 4 6 3" xfId="18843"/>
    <cellStyle name="Normal 3 5 4 6 3 2" xfId="47578"/>
    <cellStyle name="Normal 3 5 4 6 4" xfId="33254"/>
    <cellStyle name="Normal 3 5 4 7" xfId="8031"/>
    <cellStyle name="Normal 3 5 4 7 2" xfId="22424"/>
    <cellStyle name="Normal 3 5 4 7 2 2" xfId="51159"/>
    <cellStyle name="Normal 3 5 4 7 3" xfId="36835"/>
    <cellStyle name="Normal 3 5 4 8" xfId="15261"/>
    <cellStyle name="Normal 3 5 4 8 2" xfId="43997"/>
    <cellStyle name="Normal 3 5 4 9" xfId="29673"/>
    <cellStyle name="Normal 3 5 5" xfId="727"/>
    <cellStyle name="Normal 3 5 5 2" xfId="1178"/>
    <cellStyle name="Normal 3 5 5 2 2" xfId="2161"/>
    <cellStyle name="Normal 3 5 5 2 2 2" xfId="3953"/>
    <cellStyle name="Normal 3 5 5 2 2 2 2" xfId="7612"/>
    <cellStyle name="Normal 3 5 5 2 2 2 2 2" xfId="14872"/>
    <cellStyle name="Normal 3 5 5 2 2 2 2 2 2" xfId="29250"/>
    <cellStyle name="Normal 3 5 5 2 2 2 2 2 2 2" xfId="57984"/>
    <cellStyle name="Normal 3 5 5 2 2 2 2 2 3" xfId="43660"/>
    <cellStyle name="Normal 3 5 5 2 2 2 2 3" xfId="22087"/>
    <cellStyle name="Normal 3 5 5 2 2 2 2 3 2" xfId="50822"/>
    <cellStyle name="Normal 3 5 5 2 2 2 2 4" xfId="36498"/>
    <cellStyle name="Normal 3 5 5 2 2 2 3" xfId="11285"/>
    <cellStyle name="Normal 3 5 5 2 2 2 3 2" xfId="25668"/>
    <cellStyle name="Normal 3 5 5 2 2 2 3 2 2" xfId="54403"/>
    <cellStyle name="Normal 3 5 5 2 2 2 3 3" xfId="40079"/>
    <cellStyle name="Normal 3 5 5 2 2 2 4" xfId="18505"/>
    <cellStyle name="Normal 3 5 5 2 2 2 4 2" xfId="47241"/>
    <cellStyle name="Normal 3 5 5 2 2 2 5" xfId="32917"/>
    <cellStyle name="Normal 3 5 5 2 2 3" xfId="5822"/>
    <cellStyle name="Normal 3 5 5 2 2 3 2" xfId="13082"/>
    <cellStyle name="Normal 3 5 5 2 2 3 2 2" xfId="27460"/>
    <cellStyle name="Normal 3 5 5 2 2 3 2 2 2" xfId="56194"/>
    <cellStyle name="Normal 3 5 5 2 2 3 2 3" xfId="41870"/>
    <cellStyle name="Normal 3 5 5 2 2 3 3" xfId="20297"/>
    <cellStyle name="Normal 3 5 5 2 2 3 3 2" xfId="49032"/>
    <cellStyle name="Normal 3 5 5 2 2 3 4" xfId="34708"/>
    <cellStyle name="Normal 3 5 5 2 2 4" xfId="9495"/>
    <cellStyle name="Normal 3 5 5 2 2 4 2" xfId="23878"/>
    <cellStyle name="Normal 3 5 5 2 2 4 2 2" xfId="52613"/>
    <cellStyle name="Normal 3 5 5 2 2 4 3" xfId="38289"/>
    <cellStyle name="Normal 3 5 5 2 2 5" xfId="16715"/>
    <cellStyle name="Normal 3 5 5 2 2 5 2" xfId="45451"/>
    <cellStyle name="Normal 3 5 5 2 2 6" xfId="31127"/>
    <cellStyle name="Normal 3 5 5 2 3" xfId="3057"/>
    <cellStyle name="Normal 3 5 5 2 3 2" xfId="6717"/>
    <cellStyle name="Normal 3 5 5 2 3 2 2" xfId="13977"/>
    <cellStyle name="Normal 3 5 5 2 3 2 2 2" xfId="28355"/>
    <cellStyle name="Normal 3 5 5 2 3 2 2 2 2" xfId="57089"/>
    <cellStyle name="Normal 3 5 5 2 3 2 2 3" xfId="42765"/>
    <cellStyle name="Normal 3 5 5 2 3 2 3" xfId="21192"/>
    <cellStyle name="Normal 3 5 5 2 3 2 3 2" xfId="49927"/>
    <cellStyle name="Normal 3 5 5 2 3 2 4" xfId="35603"/>
    <cellStyle name="Normal 3 5 5 2 3 3" xfId="10390"/>
    <cellStyle name="Normal 3 5 5 2 3 3 2" xfId="24773"/>
    <cellStyle name="Normal 3 5 5 2 3 3 2 2" xfId="53508"/>
    <cellStyle name="Normal 3 5 5 2 3 3 3" xfId="39184"/>
    <cellStyle name="Normal 3 5 5 2 3 4" xfId="17610"/>
    <cellStyle name="Normal 3 5 5 2 3 4 2" xfId="46346"/>
    <cellStyle name="Normal 3 5 5 2 3 5" xfId="32022"/>
    <cellStyle name="Normal 3 5 5 2 4" xfId="4922"/>
    <cellStyle name="Normal 3 5 5 2 4 2" xfId="12187"/>
    <cellStyle name="Normal 3 5 5 2 4 2 2" xfId="26565"/>
    <cellStyle name="Normal 3 5 5 2 4 2 2 2" xfId="55299"/>
    <cellStyle name="Normal 3 5 5 2 4 2 3" xfId="40975"/>
    <cellStyle name="Normal 3 5 5 2 4 3" xfId="19402"/>
    <cellStyle name="Normal 3 5 5 2 4 3 2" xfId="48137"/>
    <cellStyle name="Normal 3 5 5 2 4 4" xfId="33813"/>
    <cellStyle name="Normal 3 5 5 2 5" xfId="8594"/>
    <cellStyle name="Normal 3 5 5 2 5 2" xfId="22983"/>
    <cellStyle name="Normal 3 5 5 2 5 2 2" xfId="51718"/>
    <cellStyle name="Normal 3 5 5 2 5 3" xfId="37394"/>
    <cellStyle name="Normal 3 5 5 2 6" xfId="15820"/>
    <cellStyle name="Normal 3 5 5 2 6 2" xfId="44556"/>
    <cellStyle name="Normal 3 5 5 2 7" xfId="30232"/>
    <cellStyle name="Normal 3 5 5 3" xfId="1714"/>
    <cellStyle name="Normal 3 5 5 3 2" xfId="3506"/>
    <cellStyle name="Normal 3 5 5 3 2 2" xfId="7165"/>
    <cellStyle name="Normal 3 5 5 3 2 2 2" xfId="14425"/>
    <cellStyle name="Normal 3 5 5 3 2 2 2 2" xfId="28803"/>
    <cellStyle name="Normal 3 5 5 3 2 2 2 2 2" xfId="57537"/>
    <cellStyle name="Normal 3 5 5 3 2 2 2 3" xfId="43213"/>
    <cellStyle name="Normal 3 5 5 3 2 2 3" xfId="21640"/>
    <cellStyle name="Normal 3 5 5 3 2 2 3 2" xfId="50375"/>
    <cellStyle name="Normal 3 5 5 3 2 2 4" xfId="36051"/>
    <cellStyle name="Normal 3 5 5 3 2 3" xfId="10838"/>
    <cellStyle name="Normal 3 5 5 3 2 3 2" xfId="25221"/>
    <cellStyle name="Normal 3 5 5 3 2 3 2 2" xfId="53956"/>
    <cellStyle name="Normal 3 5 5 3 2 3 3" xfId="39632"/>
    <cellStyle name="Normal 3 5 5 3 2 4" xfId="18058"/>
    <cellStyle name="Normal 3 5 5 3 2 4 2" xfId="46794"/>
    <cellStyle name="Normal 3 5 5 3 2 5" xfId="32470"/>
    <cellStyle name="Normal 3 5 5 3 3" xfId="5375"/>
    <cellStyle name="Normal 3 5 5 3 3 2" xfId="12635"/>
    <cellStyle name="Normal 3 5 5 3 3 2 2" xfId="27013"/>
    <cellStyle name="Normal 3 5 5 3 3 2 2 2" xfId="55747"/>
    <cellStyle name="Normal 3 5 5 3 3 2 3" xfId="41423"/>
    <cellStyle name="Normal 3 5 5 3 3 3" xfId="19850"/>
    <cellStyle name="Normal 3 5 5 3 3 3 2" xfId="48585"/>
    <cellStyle name="Normal 3 5 5 3 3 4" xfId="34261"/>
    <cellStyle name="Normal 3 5 5 3 4" xfId="9048"/>
    <cellStyle name="Normal 3 5 5 3 4 2" xfId="23431"/>
    <cellStyle name="Normal 3 5 5 3 4 2 2" xfId="52166"/>
    <cellStyle name="Normal 3 5 5 3 4 3" xfId="37842"/>
    <cellStyle name="Normal 3 5 5 3 5" xfId="16268"/>
    <cellStyle name="Normal 3 5 5 3 5 2" xfId="45004"/>
    <cellStyle name="Normal 3 5 5 3 6" xfId="30680"/>
    <cellStyle name="Normal 3 5 5 4" xfId="2610"/>
    <cellStyle name="Normal 3 5 5 4 2" xfId="6270"/>
    <cellStyle name="Normal 3 5 5 4 2 2" xfId="13530"/>
    <cellStyle name="Normal 3 5 5 4 2 2 2" xfId="27908"/>
    <cellStyle name="Normal 3 5 5 4 2 2 2 2" xfId="56642"/>
    <cellStyle name="Normal 3 5 5 4 2 2 3" xfId="42318"/>
    <cellStyle name="Normal 3 5 5 4 2 3" xfId="20745"/>
    <cellStyle name="Normal 3 5 5 4 2 3 2" xfId="49480"/>
    <cellStyle name="Normal 3 5 5 4 2 4" xfId="35156"/>
    <cellStyle name="Normal 3 5 5 4 3" xfId="9943"/>
    <cellStyle name="Normal 3 5 5 4 3 2" xfId="24326"/>
    <cellStyle name="Normal 3 5 5 4 3 2 2" xfId="53061"/>
    <cellStyle name="Normal 3 5 5 4 3 3" xfId="38737"/>
    <cellStyle name="Normal 3 5 5 4 4" xfId="17163"/>
    <cellStyle name="Normal 3 5 5 4 4 2" xfId="45899"/>
    <cellStyle name="Normal 3 5 5 4 5" xfId="31575"/>
    <cellStyle name="Normal 3 5 5 5" xfId="4474"/>
    <cellStyle name="Normal 3 5 5 5 2" xfId="11740"/>
    <cellStyle name="Normal 3 5 5 5 2 2" xfId="26118"/>
    <cellStyle name="Normal 3 5 5 5 2 2 2" xfId="54852"/>
    <cellStyle name="Normal 3 5 5 5 2 3" xfId="40528"/>
    <cellStyle name="Normal 3 5 5 5 3" xfId="18955"/>
    <cellStyle name="Normal 3 5 5 5 3 2" xfId="47690"/>
    <cellStyle name="Normal 3 5 5 5 4" xfId="33366"/>
    <cellStyle name="Normal 3 5 5 6" xfId="8147"/>
    <cellStyle name="Normal 3 5 5 6 2" xfId="22536"/>
    <cellStyle name="Normal 3 5 5 6 2 2" xfId="51271"/>
    <cellStyle name="Normal 3 5 5 6 3" xfId="36947"/>
    <cellStyle name="Normal 3 5 5 7" xfId="15373"/>
    <cellStyle name="Normal 3 5 5 7 2" xfId="44109"/>
    <cellStyle name="Normal 3 5 5 8" xfId="29785"/>
    <cellStyle name="Normal 3 5 6" xfId="954"/>
    <cellStyle name="Normal 3 5 6 2" xfId="1937"/>
    <cellStyle name="Normal 3 5 6 2 2" xfId="3729"/>
    <cellStyle name="Normal 3 5 6 2 2 2" xfId="7388"/>
    <cellStyle name="Normal 3 5 6 2 2 2 2" xfId="14648"/>
    <cellStyle name="Normal 3 5 6 2 2 2 2 2" xfId="29026"/>
    <cellStyle name="Normal 3 5 6 2 2 2 2 2 2" xfId="57760"/>
    <cellStyle name="Normal 3 5 6 2 2 2 2 3" xfId="43436"/>
    <cellStyle name="Normal 3 5 6 2 2 2 3" xfId="21863"/>
    <cellStyle name="Normal 3 5 6 2 2 2 3 2" xfId="50598"/>
    <cellStyle name="Normal 3 5 6 2 2 2 4" xfId="36274"/>
    <cellStyle name="Normal 3 5 6 2 2 3" xfId="11061"/>
    <cellStyle name="Normal 3 5 6 2 2 3 2" xfId="25444"/>
    <cellStyle name="Normal 3 5 6 2 2 3 2 2" xfId="54179"/>
    <cellStyle name="Normal 3 5 6 2 2 3 3" xfId="39855"/>
    <cellStyle name="Normal 3 5 6 2 2 4" xfId="18281"/>
    <cellStyle name="Normal 3 5 6 2 2 4 2" xfId="47017"/>
    <cellStyle name="Normal 3 5 6 2 2 5" xfId="32693"/>
    <cellStyle name="Normal 3 5 6 2 3" xfId="5598"/>
    <cellStyle name="Normal 3 5 6 2 3 2" xfId="12858"/>
    <cellStyle name="Normal 3 5 6 2 3 2 2" xfId="27236"/>
    <cellStyle name="Normal 3 5 6 2 3 2 2 2" xfId="55970"/>
    <cellStyle name="Normal 3 5 6 2 3 2 3" xfId="41646"/>
    <cellStyle name="Normal 3 5 6 2 3 3" xfId="20073"/>
    <cellStyle name="Normal 3 5 6 2 3 3 2" xfId="48808"/>
    <cellStyle name="Normal 3 5 6 2 3 4" xfId="34484"/>
    <cellStyle name="Normal 3 5 6 2 4" xfId="9271"/>
    <cellStyle name="Normal 3 5 6 2 4 2" xfId="23654"/>
    <cellStyle name="Normal 3 5 6 2 4 2 2" xfId="52389"/>
    <cellStyle name="Normal 3 5 6 2 4 3" xfId="38065"/>
    <cellStyle name="Normal 3 5 6 2 5" xfId="16491"/>
    <cellStyle name="Normal 3 5 6 2 5 2" xfId="45227"/>
    <cellStyle name="Normal 3 5 6 2 6" xfId="30903"/>
    <cellStyle name="Normal 3 5 6 3" xfId="2833"/>
    <cellStyle name="Normal 3 5 6 3 2" xfId="6493"/>
    <cellStyle name="Normal 3 5 6 3 2 2" xfId="13753"/>
    <cellStyle name="Normal 3 5 6 3 2 2 2" xfId="28131"/>
    <cellStyle name="Normal 3 5 6 3 2 2 2 2" xfId="56865"/>
    <cellStyle name="Normal 3 5 6 3 2 2 3" xfId="42541"/>
    <cellStyle name="Normal 3 5 6 3 2 3" xfId="20968"/>
    <cellStyle name="Normal 3 5 6 3 2 3 2" xfId="49703"/>
    <cellStyle name="Normal 3 5 6 3 2 4" xfId="35379"/>
    <cellStyle name="Normal 3 5 6 3 3" xfId="10166"/>
    <cellStyle name="Normal 3 5 6 3 3 2" xfId="24549"/>
    <cellStyle name="Normal 3 5 6 3 3 2 2" xfId="53284"/>
    <cellStyle name="Normal 3 5 6 3 3 3" xfId="38960"/>
    <cellStyle name="Normal 3 5 6 3 4" xfId="17386"/>
    <cellStyle name="Normal 3 5 6 3 4 2" xfId="46122"/>
    <cellStyle name="Normal 3 5 6 3 5" xfId="31798"/>
    <cellStyle name="Normal 3 5 6 4" xfId="4698"/>
    <cellStyle name="Normal 3 5 6 4 2" xfId="11963"/>
    <cellStyle name="Normal 3 5 6 4 2 2" xfId="26341"/>
    <cellStyle name="Normal 3 5 6 4 2 2 2" xfId="55075"/>
    <cellStyle name="Normal 3 5 6 4 2 3" xfId="40751"/>
    <cellStyle name="Normal 3 5 6 4 3" xfId="19178"/>
    <cellStyle name="Normal 3 5 6 4 3 2" xfId="47913"/>
    <cellStyle name="Normal 3 5 6 4 4" xfId="33589"/>
    <cellStyle name="Normal 3 5 6 5" xfId="8370"/>
    <cellStyle name="Normal 3 5 6 5 2" xfId="22759"/>
    <cellStyle name="Normal 3 5 6 5 2 2" xfId="51494"/>
    <cellStyle name="Normal 3 5 6 5 3" xfId="37170"/>
    <cellStyle name="Normal 3 5 6 6" xfId="15596"/>
    <cellStyle name="Normal 3 5 6 6 2" xfId="44332"/>
    <cellStyle name="Normal 3 5 6 7" xfId="30008"/>
    <cellStyle name="Normal 3 5 7" xfId="1463"/>
    <cellStyle name="Normal 3 5 7 2" xfId="3282"/>
    <cellStyle name="Normal 3 5 7 2 2" xfId="6941"/>
    <cellStyle name="Normal 3 5 7 2 2 2" xfId="14201"/>
    <cellStyle name="Normal 3 5 7 2 2 2 2" xfId="28579"/>
    <cellStyle name="Normal 3 5 7 2 2 2 2 2" xfId="57313"/>
    <cellStyle name="Normal 3 5 7 2 2 2 3" xfId="42989"/>
    <cellStyle name="Normal 3 5 7 2 2 3" xfId="21416"/>
    <cellStyle name="Normal 3 5 7 2 2 3 2" xfId="50151"/>
    <cellStyle name="Normal 3 5 7 2 2 4" xfId="35827"/>
    <cellStyle name="Normal 3 5 7 2 3" xfId="10614"/>
    <cellStyle name="Normal 3 5 7 2 3 2" xfId="24997"/>
    <cellStyle name="Normal 3 5 7 2 3 2 2" xfId="53732"/>
    <cellStyle name="Normal 3 5 7 2 3 3" xfId="39408"/>
    <cellStyle name="Normal 3 5 7 2 4" xfId="17834"/>
    <cellStyle name="Normal 3 5 7 2 4 2" xfId="46570"/>
    <cellStyle name="Normal 3 5 7 2 5" xfId="32246"/>
    <cellStyle name="Normal 3 5 7 3" xfId="5150"/>
    <cellStyle name="Normal 3 5 7 3 2" xfId="12411"/>
    <cellStyle name="Normal 3 5 7 3 2 2" xfId="26789"/>
    <cellStyle name="Normal 3 5 7 3 2 2 2" xfId="55523"/>
    <cellStyle name="Normal 3 5 7 3 2 3" xfId="41199"/>
    <cellStyle name="Normal 3 5 7 3 3" xfId="19626"/>
    <cellStyle name="Normal 3 5 7 3 3 2" xfId="48361"/>
    <cellStyle name="Normal 3 5 7 3 4" xfId="34037"/>
    <cellStyle name="Normal 3 5 7 4" xfId="8822"/>
    <cellStyle name="Normal 3 5 7 4 2" xfId="23207"/>
    <cellStyle name="Normal 3 5 7 4 2 2" xfId="51942"/>
    <cellStyle name="Normal 3 5 7 4 3" xfId="37618"/>
    <cellStyle name="Normal 3 5 7 5" xfId="16044"/>
    <cellStyle name="Normal 3 5 7 5 2" xfId="44780"/>
    <cellStyle name="Normal 3 5 7 6" xfId="30456"/>
    <cellStyle name="Normal 3 5 8" xfId="2386"/>
    <cellStyle name="Normal 3 5 8 2" xfId="6046"/>
    <cellStyle name="Normal 3 5 8 2 2" xfId="13306"/>
    <cellStyle name="Normal 3 5 8 2 2 2" xfId="27684"/>
    <cellStyle name="Normal 3 5 8 2 2 2 2" xfId="56418"/>
    <cellStyle name="Normal 3 5 8 2 2 3" xfId="42094"/>
    <cellStyle name="Normal 3 5 8 2 3" xfId="20521"/>
    <cellStyle name="Normal 3 5 8 2 3 2" xfId="49256"/>
    <cellStyle name="Normal 3 5 8 2 4" xfId="34932"/>
    <cellStyle name="Normal 3 5 8 3" xfId="9719"/>
    <cellStyle name="Normal 3 5 8 3 2" xfId="24102"/>
    <cellStyle name="Normal 3 5 8 3 2 2" xfId="52837"/>
    <cellStyle name="Normal 3 5 8 3 3" xfId="38513"/>
    <cellStyle name="Normal 3 5 8 4" xfId="16939"/>
    <cellStyle name="Normal 3 5 8 4 2" xfId="45675"/>
    <cellStyle name="Normal 3 5 8 5" xfId="31351"/>
    <cellStyle name="Normal 3 5 9" xfId="4237"/>
    <cellStyle name="Normal 3 5 9 2" xfId="11515"/>
    <cellStyle name="Normal 3 5 9 2 2" xfId="25894"/>
    <cellStyle name="Normal 3 5 9 2 2 2" xfId="54628"/>
    <cellStyle name="Normal 3 5 9 2 3" xfId="40304"/>
    <cellStyle name="Normal 3 5 9 3" xfId="18731"/>
    <cellStyle name="Normal 3 5 9 3 2" xfId="47466"/>
    <cellStyle name="Normal 3 5 9 4" xfId="33142"/>
    <cellStyle name="Normal 3 6" xfId="341"/>
    <cellStyle name="Normal 3 6 10" xfId="15163"/>
    <cellStyle name="Normal 3 6 10 2" xfId="43899"/>
    <cellStyle name="Normal 3 6 11" xfId="29575"/>
    <cellStyle name="Normal 3 6 2" xfId="441"/>
    <cellStyle name="Normal 3 6 2 10" xfId="29631"/>
    <cellStyle name="Normal 3 6 2 2" xfId="641"/>
    <cellStyle name="Normal 3 6 2 2 2" xfId="913"/>
    <cellStyle name="Normal 3 6 2 2 2 2" xfId="1360"/>
    <cellStyle name="Normal 3 6 2 2 2 2 2" xfId="2343"/>
    <cellStyle name="Normal 3 6 2 2 2 2 2 2" xfId="4135"/>
    <cellStyle name="Normal 3 6 2 2 2 2 2 2 2" xfId="7794"/>
    <cellStyle name="Normal 3 6 2 2 2 2 2 2 2 2" xfId="15054"/>
    <cellStyle name="Normal 3 6 2 2 2 2 2 2 2 2 2" xfId="29432"/>
    <cellStyle name="Normal 3 6 2 2 2 2 2 2 2 2 2 2" xfId="58166"/>
    <cellStyle name="Normal 3 6 2 2 2 2 2 2 2 2 3" xfId="43842"/>
    <cellStyle name="Normal 3 6 2 2 2 2 2 2 2 3" xfId="22269"/>
    <cellStyle name="Normal 3 6 2 2 2 2 2 2 2 3 2" xfId="51004"/>
    <cellStyle name="Normal 3 6 2 2 2 2 2 2 2 4" xfId="36680"/>
    <cellStyle name="Normal 3 6 2 2 2 2 2 2 3" xfId="11467"/>
    <cellStyle name="Normal 3 6 2 2 2 2 2 2 3 2" xfId="25850"/>
    <cellStyle name="Normal 3 6 2 2 2 2 2 2 3 2 2" xfId="54585"/>
    <cellStyle name="Normal 3 6 2 2 2 2 2 2 3 3" xfId="40261"/>
    <cellStyle name="Normal 3 6 2 2 2 2 2 2 4" xfId="18687"/>
    <cellStyle name="Normal 3 6 2 2 2 2 2 2 4 2" xfId="47423"/>
    <cellStyle name="Normal 3 6 2 2 2 2 2 2 5" xfId="33099"/>
    <cellStyle name="Normal 3 6 2 2 2 2 2 3" xfId="6004"/>
    <cellStyle name="Normal 3 6 2 2 2 2 2 3 2" xfId="13264"/>
    <cellStyle name="Normal 3 6 2 2 2 2 2 3 2 2" xfId="27642"/>
    <cellStyle name="Normal 3 6 2 2 2 2 2 3 2 2 2" xfId="56376"/>
    <cellStyle name="Normal 3 6 2 2 2 2 2 3 2 3" xfId="42052"/>
    <cellStyle name="Normal 3 6 2 2 2 2 2 3 3" xfId="20479"/>
    <cellStyle name="Normal 3 6 2 2 2 2 2 3 3 2" xfId="49214"/>
    <cellStyle name="Normal 3 6 2 2 2 2 2 3 4" xfId="34890"/>
    <cellStyle name="Normal 3 6 2 2 2 2 2 4" xfId="9677"/>
    <cellStyle name="Normal 3 6 2 2 2 2 2 4 2" xfId="24060"/>
    <cellStyle name="Normal 3 6 2 2 2 2 2 4 2 2" xfId="52795"/>
    <cellStyle name="Normal 3 6 2 2 2 2 2 4 3" xfId="38471"/>
    <cellStyle name="Normal 3 6 2 2 2 2 2 5" xfId="16897"/>
    <cellStyle name="Normal 3 6 2 2 2 2 2 5 2" xfId="45633"/>
    <cellStyle name="Normal 3 6 2 2 2 2 2 6" xfId="31309"/>
    <cellStyle name="Normal 3 6 2 2 2 2 3" xfId="3239"/>
    <cellStyle name="Normal 3 6 2 2 2 2 3 2" xfId="6899"/>
    <cellStyle name="Normal 3 6 2 2 2 2 3 2 2" xfId="14159"/>
    <cellStyle name="Normal 3 6 2 2 2 2 3 2 2 2" xfId="28537"/>
    <cellStyle name="Normal 3 6 2 2 2 2 3 2 2 2 2" xfId="57271"/>
    <cellStyle name="Normal 3 6 2 2 2 2 3 2 2 3" xfId="42947"/>
    <cellStyle name="Normal 3 6 2 2 2 2 3 2 3" xfId="21374"/>
    <cellStyle name="Normal 3 6 2 2 2 2 3 2 3 2" xfId="50109"/>
    <cellStyle name="Normal 3 6 2 2 2 2 3 2 4" xfId="35785"/>
    <cellStyle name="Normal 3 6 2 2 2 2 3 3" xfId="10572"/>
    <cellStyle name="Normal 3 6 2 2 2 2 3 3 2" xfId="24955"/>
    <cellStyle name="Normal 3 6 2 2 2 2 3 3 2 2" xfId="53690"/>
    <cellStyle name="Normal 3 6 2 2 2 2 3 3 3" xfId="39366"/>
    <cellStyle name="Normal 3 6 2 2 2 2 3 4" xfId="17792"/>
    <cellStyle name="Normal 3 6 2 2 2 2 3 4 2" xfId="46528"/>
    <cellStyle name="Normal 3 6 2 2 2 2 3 5" xfId="32204"/>
    <cellStyle name="Normal 3 6 2 2 2 2 4" xfId="5104"/>
    <cellStyle name="Normal 3 6 2 2 2 2 4 2" xfId="12369"/>
    <cellStyle name="Normal 3 6 2 2 2 2 4 2 2" xfId="26747"/>
    <cellStyle name="Normal 3 6 2 2 2 2 4 2 2 2" xfId="55481"/>
    <cellStyle name="Normal 3 6 2 2 2 2 4 2 3" xfId="41157"/>
    <cellStyle name="Normal 3 6 2 2 2 2 4 3" xfId="19584"/>
    <cellStyle name="Normal 3 6 2 2 2 2 4 3 2" xfId="48319"/>
    <cellStyle name="Normal 3 6 2 2 2 2 4 4" xfId="33995"/>
    <cellStyle name="Normal 3 6 2 2 2 2 5" xfId="8776"/>
    <cellStyle name="Normal 3 6 2 2 2 2 5 2" xfId="23165"/>
    <cellStyle name="Normal 3 6 2 2 2 2 5 2 2" xfId="51900"/>
    <cellStyle name="Normal 3 6 2 2 2 2 5 3" xfId="37576"/>
    <cellStyle name="Normal 3 6 2 2 2 2 6" xfId="16002"/>
    <cellStyle name="Normal 3 6 2 2 2 2 6 2" xfId="44738"/>
    <cellStyle name="Normal 3 6 2 2 2 2 7" xfId="30414"/>
    <cellStyle name="Normal 3 6 2 2 2 3" xfId="1896"/>
    <cellStyle name="Normal 3 6 2 2 2 3 2" xfId="3688"/>
    <cellStyle name="Normal 3 6 2 2 2 3 2 2" xfId="7347"/>
    <cellStyle name="Normal 3 6 2 2 2 3 2 2 2" xfId="14607"/>
    <cellStyle name="Normal 3 6 2 2 2 3 2 2 2 2" xfId="28985"/>
    <cellStyle name="Normal 3 6 2 2 2 3 2 2 2 2 2" xfId="57719"/>
    <cellStyle name="Normal 3 6 2 2 2 3 2 2 2 3" xfId="43395"/>
    <cellStyle name="Normal 3 6 2 2 2 3 2 2 3" xfId="21822"/>
    <cellStyle name="Normal 3 6 2 2 2 3 2 2 3 2" xfId="50557"/>
    <cellStyle name="Normal 3 6 2 2 2 3 2 2 4" xfId="36233"/>
    <cellStyle name="Normal 3 6 2 2 2 3 2 3" xfId="11020"/>
    <cellStyle name="Normal 3 6 2 2 2 3 2 3 2" xfId="25403"/>
    <cellStyle name="Normal 3 6 2 2 2 3 2 3 2 2" xfId="54138"/>
    <cellStyle name="Normal 3 6 2 2 2 3 2 3 3" xfId="39814"/>
    <cellStyle name="Normal 3 6 2 2 2 3 2 4" xfId="18240"/>
    <cellStyle name="Normal 3 6 2 2 2 3 2 4 2" xfId="46976"/>
    <cellStyle name="Normal 3 6 2 2 2 3 2 5" xfId="32652"/>
    <cellStyle name="Normal 3 6 2 2 2 3 3" xfId="5557"/>
    <cellStyle name="Normal 3 6 2 2 2 3 3 2" xfId="12817"/>
    <cellStyle name="Normal 3 6 2 2 2 3 3 2 2" xfId="27195"/>
    <cellStyle name="Normal 3 6 2 2 2 3 3 2 2 2" xfId="55929"/>
    <cellStyle name="Normal 3 6 2 2 2 3 3 2 3" xfId="41605"/>
    <cellStyle name="Normal 3 6 2 2 2 3 3 3" xfId="20032"/>
    <cellStyle name="Normal 3 6 2 2 2 3 3 3 2" xfId="48767"/>
    <cellStyle name="Normal 3 6 2 2 2 3 3 4" xfId="34443"/>
    <cellStyle name="Normal 3 6 2 2 2 3 4" xfId="9230"/>
    <cellStyle name="Normal 3 6 2 2 2 3 4 2" xfId="23613"/>
    <cellStyle name="Normal 3 6 2 2 2 3 4 2 2" xfId="52348"/>
    <cellStyle name="Normal 3 6 2 2 2 3 4 3" xfId="38024"/>
    <cellStyle name="Normal 3 6 2 2 2 3 5" xfId="16450"/>
    <cellStyle name="Normal 3 6 2 2 2 3 5 2" xfId="45186"/>
    <cellStyle name="Normal 3 6 2 2 2 3 6" xfId="30862"/>
    <cellStyle name="Normal 3 6 2 2 2 4" xfId="2792"/>
    <cellStyle name="Normal 3 6 2 2 2 4 2" xfId="6452"/>
    <cellStyle name="Normal 3 6 2 2 2 4 2 2" xfId="13712"/>
    <cellStyle name="Normal 3 6 2 2 2 4 2 2 2" xfId="28090"/>
    <cellStyle name="Normal 3 6 2 2 2 4 2 2 2 2" xfId="56824"/>
    <cellStyle name="Normal 3 6 2 2 2 4 2 2 3" xfId="42500"/>
    <cellStyle name="Normal 3 6 2 2 2 4 2 3" xfId="20927"/>
    <cellStyle name="Normal 3 6 2 2 2 4 2 3 2" xfId="49662"/>
    <cellStyle name="Normal 3 6 2 2 2 4 2 4" xfId="35338"/>
    <cellStyle name="Normal 3 6 2 2 2 4 3" xfId="10125"/>
    <cellStyle name="Normal 3 6 2 2 2 4 3 2" xfId="24508"/>
    <cellStyle name="Normal 3 6 2 2 2 4 3 2 2" xfId="53243"/>
    <cellStyle name="Normal 3 6 2 2 2 4 3 3" xfId="38919"/>
    <cellStyle name="Normal 3 6 2 2 2 4 4" xfId="17345"/>
    <cellStyle name="Normal 3 6 2 2 2 4 4 2" xfId="46081"/>
    <cellStyle name="Normal 3 6 2 2 2 4 5" xfId="31757"/>
    <cellStyle name="Normal 3 6 2 2 2 5" xfId="4657"/>
    <cellStyle name="Normal 3 6 2 2 2 5 2" xfId="11922"/>
    <cellStyle name="Normal 3 6 2 2 2 5 2 2" xfId="26300"/>
    <cellStyle name="Normal 3 6 2 2 2 5 2 2 2" xfId="55034"/>
    <cellStyle name="Normal 3 6 2 2 2 5 2 3" xfId="40710"/>
    <cellStyle name="Normal 3 6 2 2 2 5 3" xfId="19137"/>
    <cellStyle name="Normal 3 6 2 2 2 5 3 2" xfId="47872"/>
    <cellStyle name="Normal 3 6 2 2 2 5 4" xfId="33548"/>
    <cellStyle name="Normal 3 6 2 2 2 6" xfId="8329"/>
    <cellStyle name="Normal 3 6 2 2 2 6 2" xfId="22718"/>
    <cellStyle name="Normal 3 6 2 2 2 6 2 2" xfId="51453"/>
    <cellStyle name="Normal 3 6 2 2 2 6 3" xfId="37129"/>
    <cellStyle name="Normal 3 6 2 2 2 7" xfId="15555"/>
    <cellStyle name="Normal 3 6 2 2 2 7 2" xfId="44291"/>
    <cellStyle name="Normal 3 6 2 2 2 8" xfId="29967"/>
    <cellStyle name="Normal 3 6 2 2 3" xfId="1136"/>
    <cellStyle name="Normal 3 6 2 2 3 2" xfId="2119"/>
    <cellStyle name="Normal 3 6 2 2 3 2 2" xfId="3911"/>
    <cellStyle name="Normal 3 6 2 2 3 2 2 2" xfId="7570"/>
    <cellStyle name="Normal 3 6 2 2 3 2 2 2 2" xfId="14830"/>
    <cellStyle name="Normal 3 6 2 2 3 2 2 2 2 2" xfId="29208"/>
    <cellStyle name="Normal 3 6 2 2 3 2 2 2 2 2 2" xfId="57942"/>
    <cellStyle name="Normal 3 6 2 2 3 2 2 2 2 3" xfId="43618"/>
    <cellStyle name="Normal 3 6 2 2 3 2 2 2 3" xfId="22045"/>
    <cellStyle name="Normal 3 6 2 2 3 2 2 2 3 2" xfId="50780"/>
    <cellStyle name="Normal 3 6 2 2 3 2 2 2 4" xfId="36456"/>
    <cellStyle name="Normal 3 6 2 2 3 2 2 3" xfId="11243"/>
    <cellStyle name="Normal 3 6 2 2 3 2 2 3 2" xfId="25626"/>
    <cellStyle name="Normal 3 6 2 2 3 2 2 3 2 2" xfId="54361"/>
    <cellStyle name="Normal 3 6 2 2 3 2 2 3 3" xfId="40037"/>
    <cellStyle name="Normal 3 6 2 2 3 2 2 4" xfId="18463"/>
    <cellStyle name="Normal 3 6 2 2 3 2 2 4 2" xfId="47199"/>
    <cellStyle name="Normal 3 6 2 2 3 2 2 5" xfId="32875"/>
    <cellStyle name="Normal 3 6 2 2 3 2 3" xfId="5780"/>
    <cellStyle name="Normal 3 6 2 2 3 2 3 2" xfId="13040"/>
    <cellStyle name="Normal 3 6 2 2 3 2 3 2 2" xfId="27418"/>
    <cellStyle name="Normal 3 6 2 2 3 2 3 2 2 2" xfId="56152"/>
    <cellStyle name="Normal 3 6 2 2 3 2 3 2 3" xfId="41828"/>
    <cellStyle name="Normal 3 6 2 2 3 2 3 3" xfId="20255"/>
    <cellStyle name="Normal 3 6 2 2 3 2 3 3 2" xfId="48990"/>
    <cellStyle name="Normal 3 6 2 2 3 2 3 4" xfId="34666"/>
    <cellStyle name="Normal 3 6 2 2 3 2 4" xfId="9453"/>
    <cellStyle name="Normal 3 6 2 2 3 2 4 2" xfId="23836"/>
    <cellStyle name="Normal 3 6 2 2 3 2 4 2 2" xfId="52571"/>
    <cellStyle name="Normal 3 6 2 2 3 2 4 3" xfId="38247"/>
    <cellStyle name="Normal 3 6 2 2 3 2 5" xfId="16673"/>
    <cellStyle name="Normal 3 6 2 2 3 2 5 2" xfId="45409"/>
    <cellStyle name="Normal 3 6 2 2 3 2 6" xfId="31085"/>
    <cellStyle name="Normal 3 6 2 2 3 3" xfId="3015"/>
    <cellStyle name="Normal 3 6 2 2 3 3 2" xfId="6675"/>
    <cellStyle name="Normal 3 6 2 2 3 3 2 2" xfId="13935"/>
    <cellStyle name="Normal 3 6 2 2 3 3 2 2 2" xfId="28313"/>
    <cellStyle name="Normal 3 6 2 2 3 3 2 2 2 2" xfId="57047"/>
    <cellStyle name="Normal 3 6 2 2 3 3 2 2 3" xfId="42723"/>
    <cellStyle name="Normal 3 6 2 2 3 3 2 3" xfId="21150"/>
    <cellStyle name="Normal 3 6 2 2 3 3 2 3 2" xfId="49885"/>
    <cellStyle name="Normal 3 6 2 2 3 3 2 4" xfId="35561"/>
    <cellStyle name="Normal 3 6 2 2 3 3 3" xfId="10348"/>
    <cellStyle name="Normal 3 6 2 2 3 3 3 2" xfId="24731"/>
    <cellStyle name="Normal 3 6 2 2 3 3 3 2 2" xfId="53466"/>
    <cellStyle name="Normal 3 6 2 2 3 3 3 3" xfId="39142"/>
    <cellStyle name="Normal 3 6 2 2 3 3 4" xfId="17568"/>
    <cellStyle name="Normal 3 6 2 2 3 3 4 2" xfId="46304"/>
    <cellStyle name="Normal 3 6 2 2 3 3 5" xfId="31980"/>
    <cellStyle name="Normal 3 6 2 2 3 4" xfId="4880"/>
    <cellStyle name="Normal 3 6 2 2 3 4 2" xfId="12145"/>
    <cellStyle name="Normal 3 6 2 2 3 4 2 2" xfId="26523"/>
    <cellStyle name="Normal 3 6 2 2 3 4 2 2 2" xfId="55257"/>
    <cellStyle name="Normal 3 6 2 2 3 4 2 3" xfId="40933"/>
    <cellStyle name="Normal 3 6 2 2 3 4 3" xfId="19360"/>
    <cellStyle name="Normal 3 6 2 2 3 4 3 2" xfId="48095"/>
    <cellStyle name="Normal 3 6 2 2 3 4 4" xfId="33771"/>
    <cellStyle name="Normal 3 6 2 2 3 5" xfId="8552"/>
    <cellStyle name="Normal 3 6 2 2 3 5 2" xfId="22941"/>
    <cellStyle name="Normal 3 6 2 2 3 5 2 2" xfId="51676"/>
    <cellStyle name="Normal 3 6 2 2 3 5 3" xfId="37352"/>
    <cellStyle name="Normal 3 6 2 2 3 6" xfId="15778"/>
    <cellStyle name="Normal 3 6 2 2 3 6 2" xfId="44514"/>
    <cellStyle name="Normal 3 6 2 2 3 7" xfId="30190"/>
    <cellStyle name="Normal 3 6 2 2 4" xfId="1668"/>
    <cellStyle name="Normal 3 6 2 2 4 2" xfId="3464"/>
    <cellStyle name="Normal 3 6 2 2 4 2 2" xfId="7123"/>
    <cellStyle name="Normal 3 6 2 2 4 2 2 2" xfId="14383"/>
    <cellStyle name="Normal 3 6 2 2 4 2 2 2 2" xfId="28761"/>
    <cellStyle name="Normal 3 6 2 2 4 2 2 2 2 2" xfId="57495"/>
    <cellStyle name="Normal 3 6 2 2 4 2 2 2 3" xfId="43171"/>
    <cellStyle name="Normal 3 6 2 2 4 2 2 3" xfId="21598"/>
    <cellStyle name="Normal 3 6 2 2 4 2 2 3 2" xfId="50333"/>
    <cellStyle name="Normal 3 6 2 2 4 2 2 4" xfId="36009"/>
    <cellStyle name="Normal 3 6 2 2 4 2 3" xfId="10796"/>
    <cellStyle name="Normal 3 6 2 2 4 2 3 2" xfId="25179"/>
    <cellStyle name="Normal 3 6 2 2 4 2 3 2 2" xfId="53914"/>
    <cellStyle name="Normal 3 6 2 2 4 2 3 3" xfId="39590"/>
    <cellStyle name="Normal 3 6 2 2 4 2 4" xfId="18016"/>
    <cellStyle name="Normal 3 6 2 2 4 2 4 2" xfId="46752"/>
    <cellStyle name="Normal 3 6 2 2 4 2 5" xfId="32428"/>
    <cellStyle name="Normal 3 6 2 2 4 3" xfId="5333"/>
    <cellStyle name="Normal 3 6 2 2 4 3 2" xfId="12593"/>
    <cellStyle name="Normal 3 6 2 2 4 3 2 2" xfId="26971"/>
    <cellStyle name="Normal 3 6 2 2 4 3 2 2 2" xfId="55705"/>
    <cellStyle name="Normal 3 6 2 2 4 3 2 3" xfId="41381"/>
    <cellStyle name="Normal 3 6 2 2 4 3 3" xfId="19808"/>
    <cellStyle name="Normal 3 6 2 2 4 3 3 2" xfId="48543"/>
    <cellStyle name="Normal 3 6 2 2 4 3 4" xfId="34219"/>
    <cellStyle name="Normal 3 6 2 2 4 4" xfId="9006"/>
    <cellStyle name="Normal 3 6 2 2 4 4 2" xfId="23389"/>
    <cellStyle name="Normal 3 6 2 2 4 4 2 2" xfId="52124"/>
    <cellStyle name="Normal 3 6 2 2 4 4 3" xfId="37800"/>
    <cellStyle name="Normal 3 6 2 2 4 5" xfId="16226"/>
    <cellStyle name="Normal 3 6 2 2 4 5 2" xfId="44962"/>
    <cellStyle name="Normal 3 6 2 2 4 6" xfId="30638"/>
    <cellStyle name="Normal 3 6 2 2 5" xfId="2568"/>
    <cellStyle name="Normal 3 6 2 2 5 2" xfId="6228"/>
    <cellStyle name="Normal 3 6 2 2 5 2 2" xfId="13488"/>
    <cellStyle name="Normal 3 6 2 2 5 2 2 2" xfId="27866"/>
    <cellStyle name="Normal 3 6 2 2 5 2 2 2 2" xfId="56600"/>
    <cellStyle name="Normal 3 6 2 2 5 2 2 3" xfId="42276"/>
    <cellStyle name="Normal 3 6 2 2 5 2 3" xfId="20703"/>
    <cellStyle name="Normal 3 6 2 2 5 2 3 2" xfId="49438"/>
    <cellStyle name="Normal 3 6 2 2 5 2 4" xfId="35114"/>
    <cellStyle name="Normal 3 6 2 2 5 3" xfId="9901"/>
    <cellStyle name="Normal 3 6 2 2 5 3 2" xfId="24284"/>
    <cellStyle name="Normal 3 6 2 2 5 3 2 2" xfId="53019"/>
    <cellStyle name="Normal 3 6 2 2 5 3 3" xfId="38695"/>
    <cellStyle name="Normal 3 6 2 2 5 4" xfId="17121"/>
    <cellStyle name="Normal 3 6 2 2 5 4 2" xfId="45857"/>
    <cellStyle name="Normal 3 6 2 2 5 5" xfId="31533"/>
    <cellStyle name="Normal 3 6 2 2 6" xfId="4431"/>
    <cellStyle name="Normal 3 6 2 2 6 2" xfId="11698"/>
    <cellStyle name="Normal 3 6 2 2 6 2 2" xfId="26076"/>
    <cellStyle name="Normal 3 6 2 2 6 2 2 2" xfId="54810"/>
    <cellStyle name="Normal 3 6 2 2 6 2 3" xfId="40486"/>
    <cellStyle name="Normal 3 6 2 2 6 3" xfId="18913"/>
    <cellStyle name="Normal 3 6 2 2 6 3 2" xfId="47648"/>
    <cellStyle name="Normal 3 6 2 2 6 4" xfId="33324"/>
    <cellStyle name="Normal 3 6 2 2 7" xfId="8102"/>
    <cellStyle name="Normal 3 6 2 2 7 2" xfId="22494"/>
    <cellStyle name="Normal 3 6 2 2 7 2 2" xfId="51229"/>
    <cellStyle name="Normal 3 6 2 2 7 3" xfId="36905"/>
    <cellStyle name="Normal 3 6 2 2 8" xfId="15331"/>
    <cellStyle name="Normal 3 6 2 2 8 2" xfId="44067"/>
    <cellStyle name="Normal 3 6 2 2 9" xfId="29743"/>
    <cellStyle name="Normal 3 6 2 3" xfId="799"/>
    <cellStyle name="Normal 3 6 2 3 2" xfId="1248"/>
    <cellStyle name="Normal 3 6 2 3 2 2" xfId="2231"/>
    <cellStyle name="Normal 3 6 2 3 2 2 2" xfId="4023"/>
    <cellStyle name="Normal 3 6 2 3 2 2 2 2" xfId="7682"/>
    <cellStyle name="Normal 3 6 2 3 2 2 2 2 2" xfId="14942"/>
    <cellStyle name="Normal 3 6 2 3 2 2 2 2 2 2" xfId="29320"/>
    <cellStyle name="Normal 3 6 2 3 2 2 2 2 2 2 2" xfId="58054"/>
    <cellStyle name="Normal 3 6 2 3 2 2 2 2 2 3" xfId="43730"/>
    <cellStyle name="Normal 3 6 2 3 2 2 2 2 3" xfId="22157"/>
    <cellStyle name="Normal 3 6 2 3 2 2 2 2 3 2" xfId="50892"/>
    <cellStyle name="Normal 3 6 2 3 2 2 2 2 4" xfId="36568"/>
    <cellStyle name="Normal 3 6 2 3 2 2 2 3" xfId="11355"/>
    <cellStyle name="Normal 3 6 2 3 2 2 2 3 2" xfId="25738"/>
    <cellStyle name="Normal 3 6 2 3 2 2 2 3 2 2" xfId="54473"/>
    <cellStyle name="Normal 3 6 2 3 2 2 2 3 3" xfId="40149"/>
    <cellStyle name="Normal 3 6 2 3 2 2 2 4" xfId="18575"/>
    <cellStyle name="Normal 3 6 2 3 2 2 2 4 2" xfId="47311"/>
    <cellStyle name="Normal 3 6 2 3 2 2 2 5" xfId="32987"/>
    <cellStyle name="Normal 3 6 2 3 2 2 3" xfId="5892"/>
    <cellStyle name="Normal 3 6 2 3 2 2 3 2" xfId="13152"/>
    <cellStyle name="Normal 3 6 2 3 2 2 3 2 2" xfId="27530"/>
    <cellStyle name="Normal 3 6 2 3 2 2 3 2 2 2" xfId="56264"/>
    <cellStyle name="Normal 3 6 2 3 2 2 3 2 3" xfId="41940"/>
    <cellStyle name="Normal 3 6 2 3 2 2 3 3" xfId="20367"/>
    <cellStyle name="Normal 3 6 2 3 2 2 3 3 2" xfId="49102"/>
    <cellStyle name="Normal 3 6 2 3 2 2 3 4" xfId="34778"/>
    <cellStyle name="Normal 3 6 2 3 2 2 4" xfId="9565"/>
    <cellStyle name="Normal 3 6 2 3 2 2 4 2" xfId="23948"/>
    <cellStyle name="Normal 3 6 2 3 2 2 4 2 2" xfId="52683"/>
    <cellStyle name="Normal 3 6 2 3 2 2 4 3" xfId="38359"/>
    <cellStyle name="Normal 3 6 2 3 2 2 5" xfId="16785"/>
    <cellStyle name="Normal 3 6 2 3 2 2 5 2" xfId="45521"/>
    <cellStyle name="Normal 3 6 2 3 2 2 6" xfId="31197"/>
    <cellStyle name="Normal 3 6 2 3 2 3" xfId="3127"/>
    <cellStyle name="Normal 3 6 2 3 2 3 2" xfId="6787"/>
    <cellStyle name="Normal 3 6 2 3 2 3 2 2" xfId="14047"/>
    <cellStyle name="Normal 3 6 2 3 2 3 2 2 2" xfId="28425"/>
    <cellStyle name="Normal 3 6 2 3 2 3 2 2 2 2" xfId="57159"/>
    <cellStyle name="Normal 3 6 2 3 2 3 2 2 3" xfId="42835"/>
    <cellStyle name="Normal 3 6 2 3 2 3 2 3" xfId="21262"/>
    <cellStyle name="Normal 3 6 2 3 2 3 2 3 2" xfId="49997"/>
    <cellStyle name="Normal 3 6 2 3 2 3 2 4" xfId="35673"/>
    <cellStyle name="Normal 3 6 2 3 2 3 3" xfId="10460"/>
    <cellStyle name="Normal 3 6 2 3 2 3 3 2" xfId="24843"/>
    <cellStyle name="Normal 3 6 2 3 2 3 3 2 2" xfId="53578"/>
    <cellStyle name="Normal 3 6 2 3 2 3 3 3" xfId="39254"/>
    <cellStyle name="Normal 3 6 2 3 2 3 4" xfId="17680"/>
    <cellStyle name="Normal 3 6 2 3 2 3 4 2" xfId="46416"/>
    <cellStyle name="Normal 3 6 2 3 2 3 5" xfId="32092"/>
    <cellStyle name="Normal 3 6 2 3 2 4" xfId="4992"/>
    <cellStyle name="Normal 3 6 2 3 2 4 2" xfId="12257"/>
    <cellStyle name="Normal 3 6 2 3 2 4 2 2" xfId="26635"/>
    <cellStyle name="Normal 3 6 2 3 2 4 2 2 2" xfId="55369"/>
    <cellStyle name="Normal 3 6 2 3 2 4 2 3" xfId="41045"/>
    <cellStyle name="Normal 3 6 2 3 2 4 3" xfId="19472"/>
    <cellStyle name="Normal 3 6 2 3 2 4 3 2" xfId="48207"/>
    <cellStyle name="Normal 3 6 2 3 2 4 4" xfId="33883"/>
    <cellStyle name="Normal 3 6 2 3 2 5" xfId="8664"/>
    <cellStyle name="Normal 3 6 2 3 2 5 2" xfId="23053"/>
    <cellStyle name="Normal 3 6 2 3 2 5 2 2" xfId="51788"/>
    <cellStyle name="Normal 3 6 2 3 2 5 3" xfId="37464"/>
    <cellStyle name="Normal 3 6 2 3 2 6" xfId="15890"/>
    <cellStyle name="Normal 3 6 2 3 2 6 2" xfId="44626"/>
    <cellStyle name="Normal 3 6 2 3 2 7" xfId="30302"/>
    <cellStyle name="Normal 3 6 2 3 3" xfId="1784"/>
    <cellStyle name="Normal 3 6 2 3 3 2" xfId="3576"/>
    <cellStyle name="Normal 3 6 2 3 3 2 2" xfId="7235"/>
    <cellStyle name="Normal 3 6 2 3 3 2 2 2" xfId="14495"/>
    <cellStyle name="Normal 3 6 2 3 3 2 2 2 2" xfId="28873"/>
    <cellStyle name="Normal 3 6 2 3 3 2 2 2 2 2" xfId="57607"/>
    <cellStyle name="Normal 3 6 2 3 3 2 2 2 3" xfId="43283"/>
    <cellStyle name="Normal 3 6 2 3 3 2 2 3" xfId="21710"/>
    <cellStyle name="Normal 3 6 2 3 3 2 2 3 2" xfId="50445"/>
    <cellStyle name="Normal 3 6 2 3 3 2 2 4" xfId="36121"/>
    <cellStyle name="Normal 3 6 2 3 3 2 3" xfId="10908"/>
    <cellStyle name="Normal 3 6 2 3 3 2 3 2" xfId="25291"/>
    <cellStyle name="Normal 3 6 2 3 3 2 3 2 2" xfId="54026"/>
    <cellStyle name="Normal 3 6 2 3 3 2 3 3" xfId="39702"/>
    <cellStyle name="Normal 3 6 2 3 3 2 4" xfId="18128"/>
    <cellStyle name="Normal 3 6 2 3 3 2 4 2" xfId="46864"/>
    <cellStyle name="Normal 3 6 2 3 3 2 5" xfId="32540"/>
    <cellStyle name="Normal 3 6 2 3 3 3" xfId="5445"/>
    <cellStyle name="Normal 3 6 2 3 3 3 2" xfId="12705"/>
    <cellStyle name="Normal 3 6 2 3 3 3 2 2" xfId="27083"/>
    <cellStyle name="Normal 3 6 2 3 3 3 2 2 2" xfId="55817"/>
    <cellStyle name="Normal 3 6 2 3 3 3 2 3" xfId="41493"/>
    <cellStyle name="Normal 3 6 2 3 3 3 3" xfId="19920"/>
    <cellStyle name="Normal 3 6 2 3 3 3 3 2" xfId="48655"/>
    <cellStyle name="Normal 3 6 2 3 3 3 4" xfId="34331"/>
    <cellStyle name="Normal 3 6 2 3 3 4" xfId="9118"/>
    <cellStyle name="Normal 3 6 2 3 3 4 2" xfId="23501"/>
    <cellStyle name="Normal 3 6 2 3 3 4 2 2" xfId="52236"/>
    <cellStyle name="Normal 3 6 2 3 3 4 3" xfId="37912"/>
    <cellStyle name="Normal 3 6 2 3 3 5" xfId="16338"/>
    <cellStyle name="Normal 3 6 2 3 3 5 2" xfId="45074"/>
    <cellStyle name="Normal 3 6 2 3 3 6" xfId="30750"/>
    <cellStyle name="Normal 3 6 2 3 4" xfId="2680"/>
    <cellStyle name="Normal 3 6 2 3 4 2" xfId="6340"/>
    <cellStyle name="Normal 3 6 2 3 4 2 2" xfId="13600"/>
    <cellStyle name="Normal 3 6 2 3 4 2 2 2" xfId="27978"/>
    <cellStyle name="Normal 3 6 2 3 4 2 2 2 2" xfId="56712"/>
    <cellStyle name="Normal 3 6 2 3 4 2 2 3" xfId="42388"/>
    <cellStyle name="Normal 3 6 2 3 4 2 3" xfId="20815"/>
    <cellStyle name="Normal 3 6 2 3 4 2 3 2" xfId="49550"/>
    <cellStyle name="Normal 3 6 2 3 4 2 4" xfId="35226"/>
    <cellStyle name="Normal 3 6 2 3 4 3" xfId="10013"/>
    <cellStyle name="Normal 3 6 2 3 4 3 2" xfId="24396"/>
    <cellStyle name="Normal 3 6 2 3 4 3 2 2" xfId="53131"/>
    <cellStyle name="Normal 3 6 2 3 4 3 3" xfId="38807"/>
    <cellStyle name="Normal 3 6 2 3 4 4" xfId="17233"/>
    <cellStyle name="Normal 3 6 2 3 4 4 2" xfId="45969"/>
    <cellStyle name="Normal 3 6 2 3 4 5" xfId="31645"/>
    <cellStyle name="Normal 3 6 2 3 5" xfId="4544"/>
    <cellStyle name="Normal 3 6 2 3 5 2" xfId="11810"/>
    <cellStyle name="Normal 3 6 2 3 5 2 2" xfId="26188"/>
    <cellStyle name="Normal 3 6 2 3 5 2 2 2" xfId="54922"/>
    <cellStyle name="Normal 3 6 2 3 5 2 3" xfId="40598"/>
    <cellStyle name="Normal 3 6 2 3 5 3" xfId="19025"/>
    <cellStyle name="Normal 3 6 2 3 5 3 2" xfId="47760"/>
    <cellStyle name="Normal 3 6 2 3 5 4" xfId="33436"/>
    <cellStyle name="Normal 3 6 2 3 6" xfId="8217"/>
    <cellStyle name="Normal 3 6 2 3 6 2" xfId="22606"/>
    <cellStyle name="Normal 3 6 2 3 6 2 2" xfId="51341"/>
    <cellStyle name="Normal 3 6 2 3 6 3" xfId="37017"/>
    <cellStyle name="Normal 3 6 2 3 7" xfId="15443"/>
    <cellStyle name="Normal 3 6 2 3 7 2" xfId="44179"/>
    <cellStyle name="Normal 3 6 2 3 8" xfId="29855"/>
    <cellStyle name="Normal 3 6 2 4" xfId="1024"/>
    <cellStyle name="Normal 3 6 2 4 2" xfId="2007"/>
    <cellStyle name="Normal 3 6 2 4 2 2" xfId="3799"/>
    <cellStyle name="Normal 3 6 2 4 2 2 2" xfId="7458"/>
    <cellStyle name="Normal 3 6 2 4 2 2 2 2" xfId="14718"/>
    <cellStyle name="Normal 3 6 2 4 2 2 2 2 2" xfId="29096"/>
    <cellStyle name="Normal 3 6 2 4 2 2 2 2 2 2" xfId="57830"/>
    <cellStyle name="Normal 3 6 2 4 2 2 2 2 3" xfId="43506"/>
    <cellStyle name="Normal 3 6 2 4 2 2 2 3" xfId="21933"/>
    <cellStyle name="Normal 3 6 2 4 2 2 2 3 2" xfId="50668"/>
    <cellStyle name="Normal 3 6 2 4 2 2 2 4" xfId="36344"/>
    <cellStyle name="Normal 3 6 2 4 2 2 3" xfId="11131"/>
    <cellStyle name="Normal 3 6 2 4 2 2 3 2" xfId="25514"/>
    <cellStyle name="Normal 3 6 2 4 2 2 3 2 2" xfId="54249"/>
    <cellStyle name="Normal 3 6 2 4 2 2 3 3" xfId="39925"/>
    <cellStyle name="Normal 3 6 2 4 2 2 4" xfId="18351"/>
    <cellStyle name="Normal 3 6 2 4 2 2 4 2" xfId="47087"/>
    <cellStyle name="Normal 3 6 2 4 2 2 5" xfId="32763"/>
    <cellStyle name="Normal 3 6 2 4 2 3" xfId="5668"/>
    <cellStyle name="Normal 3 6 2 4 2 3 2" xfId="12928"/>
    <cellStyle name="Normal 3 6 2 4 2 3 2 2" xfId="27306"/>
    <cellStyle name="Normal 3 6 2 4 2 3 2 2 2" xfId="56040"/>
    <cellStyle name="Normal 3 6 2 4 2 3 2 3" xfId="41716"/>
    <cellStyle name="Normal 3 6 2 4 2 3 3" xfId="20143"/>
    <cellStyle name="Normal 3 6 2 4 2 3 3 2" xfId="48878"/>
    <cellStyle name="Normal 3 6 2 4 2 3 4" xfId="34554"/>
    <cellStyle name="Normal 3 6 2 4 2 4" xfId="9341"/>
    <cellStyle name="Normal 3 6 2 4 2 4 2" xfId="23724"/>
    <cellStyle name="Normal 3 6 2 4 2 4 2 2" xfId="52459"/>
    <cellStyle name="Normal 3 6 2 4 2 4 3" xfId="38135"/>
    <cellStyle name="Normal 3 6 2 4 2 5" xfId="16561"/>
    <cellStyle name="Normal 3 6 2 4 2 5 2" xfId="45297"/>
    <cellStyle name="Normal 3 6 2 4 2 6" xfId="30973"/>
    <cellStyle name="Normal 3 6 2 4 3" xfId="2903"/>
    <cellStyle name="Normal 3 6 2 4 3 2" xfId="6563"/>
    <cellStyle name="Normal 3 6 2 4 3 2 2" xfId="13823"/>
    <cellStyle name="Normal 3 6 2 4 3 2 2 2" xfId="28201"/>
    <cellStyle name="Normal 3 6 2 4 3 2 2 2 2" xfId="56935"/>
    <cellStyle name="Normal 3 6 2 4 3 2 2 3" xfId="42611"/>
    <cellStyle name="Normal 3 6 2 4 3 2 3" xfId="21038"/>
    <cellStyle name="Normal 3 6 2 4 3 2 3 2" xfId="49773"/>
    <cellStyle name="Normal 3 6 2 4 3 2 4" xfId="35449"/>
    <cellStyle name="Normal 3 6 2 4 3 3" xfId="10236"/>
    <cellStyle name="Normal 3 6 2 4 3 3 2" xfId="24619"/>
    <cellStyle name="Normal 3 6 2 4 3 3 2 2" xfId="53354"/>
    <cellStyle name="Normal 3 6 2 4 3 3 3" xfId="39030"/>
    <cellStyle name="Normal 3 6 2 4 3 4" xfId="17456"/>
    <cellStyle name="Normal 3 6 2 4 3 4 2" xfId="46192"/>
    <cellStyle name="Normal 3 6 2 4 3 5" xfId="31868"/>
    <cellStyle name="Normal 3 6 2 4 4" xfId="4768"/>
    <cellStyle name="Normal 3 6 2 4 4 2" xfId="12033"/>
    <cellStyle name="Normal 3 6 2 4 4 2 2" xfId="26411"/>
    <cellStyle name="Normal 3 6 2 4 4 2 2 2" xfId="55145"/>
    <cellStyle name="Normal 3 6 2 4 4 2 3" xfId="40821"/>
    <cellStyle name="Normal 3 6 2 4 4 3" xfId="19248"/>
    <cellStyle name="Normal 3 6 2 4 4 3 2" xfId="47983"/>
    <cellStyle name="Normal 3 6 2 4 4 4" xfId="33659"/>
    <cellStyle name="Normal 3 6 2 4 5" xfId="8440"/>
    <cellStyle name="Normal 3 6 2 4 5 2" xfId="22829"/>
    <cellStyle name="Normal 3 6 2 4 5 2 2" xfId="51564"/>
    <cellStyle name="Normal 3 6 2 4 5 3" xfId="37240"/>
    <cellStyle name="Normal 3 6 2 4 6" xfId="15666"/>
    <cellStyle name="Normal 3 6 2 4 6 2" xfId="44402"/>
    <cellStyle name="Normal 3 6 2 4 7" xfId="30078"/>
    <cellStyle name="Normal 3 6 2 5" xfId="1548"/>
    <cellStyle name="Normal 3 6 2 5 2" xfId="3352"/>
    <cellStyle name="Normal 3 6 2 5 2 2" xfId="7011"/>
    <cellStyle name="Normal 3 6 2 5 2 2 2" xfId="14271"/>
    <cellStyle name="Normal 3 6 2 5 2 2 2 2" xfId="28649"/>
    <cellStyle name="Normal 3 6 2 5 2 2 2 2 2" xfId="57383"/>
    <cellStyle name="Normal 3 6 2 5 2 2 2 3" xfId="43059"/>
    <cellStyle name="Normal 3 6 2 5 2 2 3" xfId="21486"/>
    <cellStyle name="Normal 3 6 2 5 2 2 3 2" xfId="50221"/>
    <cellStyle name="Normal 3 6 2 5 2 2 4" xfId="35897"/>
    <cellStyle name="Normal 3 6 2 5 2 3" xfId="10684"/>
    <cellStyle name="Normal 3 6 2 5 2 3 2" xfId="25067"/>
    <cellStyle name="Normal 3 6 2 5 2 3 2 2" xfId="53802"/>
    <cellStyle name="Normal 3 6 2 5 2 3 3" xfId="39478"/>
    <cellStyle name="Normal 3 6 2 5 2 4" xfId="17904"/>
    <cellStyle name="Normal 3 6 2 5 2 4 2" xfId="46640"/>
    <cellStyle name="Normal 3 6 2 5 2 5" xfId="32316"/>
    <cellStyle name="Normal 3 6 2 5 3" xfId="5221"/>
    <cellStyle name="Normal 3 6 2 5 3 2" xfId="12481"/>
    <cellStyle name="Normal 3 6 2 5 3 2 2" xfId="26859"/>
    <cellStyle name="Normal 3 6 2 5 3 2 2 2" xfId="55593"/>
    <cellStyle name="Normal 3 6 2 5 3 2 3" xfId="41269"/>
    <cellStyle name="Normal 3 6 2 5 3 3" xfId="19696"/>
    <cellStyle name="Normal 3 6 2 5 3 3 2" xfId="48431"/>
    <cellStyle name="Normal 3 6 2 5 3 4" xfId="34107"/>
    <cellStyle name="Normal 3 6 2 5 4" xfId="8894"/>
    <cellStyle name="Normal 3 6 2 5 4 2" xfId="23277"/>
    <cellStyle name="Normal 3 6 2 5 4 2 2" xfId="52012"/>
    <cellStyle name="Normal 3 6 2 5 4 3" xfId="37688"/>
    <cellStyle name="Normal 3 6 2 5 5" xfId="16114"/>
    <cellStyle name="Normal 3 6 2 5 5 2" xfId="44850"/>
    <cellStyle name="Normal 3 6 2 5 6" xfId="30526"/>
    <cellStyle name="Normal 3 6 2 6" xfId="2456"/>
    <cellStyle name="Normal 3 6 2 6 2" xfId="6116"/>
    <cellStyle name="Normal 3 6 2 6 2 2" xfId="13376"/>
    <cellStyle name="Normal 3 6 2 6 2 2 2" xfId="27754"/>
    <cellStyle name="Normal 3 6 2 6 2 2 2 2" xfId="56488"/>
    <cellStyle name="Normal 3 6 2 6 2 2 3" xfId="42164"/>
    <cellStyle name="Normal 3 6 2 6 2 3" xfId="20591"/>
    <cellStyle name="Normal 3 6 2 6 2 3 2" xfId="49326"/>
    <cellStyle name="Normal 3 6 2 6 2 4" xfId="35002"/>
    <cellStyle name="Normal 3 6 2 6 3" xfId="9789"/>
    <cellStyle name="Normal 3 6 2 6 3 2" xfId="24172"/>
    <cellStyle name="Normal 3 6 2 6 3 2 2" xfId="52907"/>
    <cellStyle name="Normal 3 6 2 6 3 3" xfId="38583"/>
    <cellStyle name="Normal 3 6 2 6 4" xfId="17009"/>
    <cellStyle name="Normal 3 6 2 6 4 2" xfId="45745"/>
    <cellStyle name="Normal 3 6 2 6 5" xfId="31421"/>
    <cellStyle name="Normal 3 6 2 7" xfId="4315"/>
    <cellStyle name="Normal 3 6 2 7 2" xfId="11585"/>
    <cellStyle name="Normal 3 6 2 7 2 2" xfId="25964"/>
    <cellStyle name="Normal 3 6 2 7 2 2 2" xfId="54698"/>
    <cellStyle name="Normal 3 6 2 7 2 3" xfId="40374"/>
    <cellStyle name="Normal 3 6 2 7 3" xfId="18801"/>
    <cellStyle name="Normal 3 6 2 7 3 2" xfId="47536"/>
    <cellStyle name="Normal 3 6 2 7 4" xfId="33212"/>
    <cellStyle name="Normal 3 6 2 8" xfId="7984"/>
    <cellStyle name="Normal 3 6 2 8 2" xfId="22382"/>
    <cellStyle name="Normal 3 6 2 8 2 2" xfId="51117"/>
    <cellStyle name="Normal 3 6 2 8 3" xfId="36793"/>
    <cellStyle name="Normal 3 6 2 9" xfId="15219"/>
    <cellStyle name="Normal 3 6 2 9 2" xfId="43955"/>
    <cellStyle name="Normal 3 6 3" xfId="580"/>
    <cellStyle name="Normal 3 6 3 2" xfId="857"/>
    <cellStyle name="Normal 3 6 3 2 2" xfId="1304"/>
    <cellStyle name="Normal 3 6 3 2 2 2" xfId="2287"/>
    <cellStyle name="Normal 3 6 3 2 2 2 2" xfId="4079"/>
    <cellStyle name="Normal 3 6 3 2 2 2 2 2" xfId="7738"/>
    <cellStyle name="Normal 3 6 3 2 2 2 2 2 2" xfId="14998"/>
    <cellStyle name="Normal 3 6 3 2 2 2 2 2 2 2" xfId="29376"/>
    <cellStyle name="Normal 3 6 3 2 2 2 2 2 2 2 2" xfId="58110"/>
    <cellStyle name="Normal 3 6 3 2 2 2 2 2 2 3" xfId="43786"/>
    <cellStyle name="Normal 3 6 3 2 2 2 2 2 3" xfId="22213"/>
    <cellStyle name="Normal 3 6 3 2 2 2 2 2 3 2" xfId="50948"/>
    <cellStyle name="Normal 3 6 3 2 2 2 2 2 4" xfId="36624"/>
    <cellStyle name="Normal 3 6 3 2 2 2 2 3" xfId="11411"/>
    <cellStyle name="Normal 3 6 3 2 2 2 2 3 2" xfId="25794"/>
    <cellStyle name="Normal 3 6 3 2 2 2 2 3 2 2" xfId="54529"/>
    <cellStyle name="Normal 3 6 3 2 2 2 2 3 3" xfId="40205"/>
    <cellStyle name="Normal 3 6 3 2 2 2 2 4" xfId="18631"/>
    <cellStyle name="Normal 3 6 3 2 2 2 2 4 2" xfId="47367"/>
    <cellStyle name="Normal 3 6 3 2 2 2 2 5" xfId="33043"/>
    <cellStyle name="Normal 3 6 3 2 2 2 3" xfId="5948"/>
    <cellStyle name="Normal 3 6 3 2 2 2 3 2" xfId="13208"/>
    <cellStyle name="Normal 3 6 3 2 2 2 3 2 2" xfId="27586"/>
    <cellStyle name="Normal 3 6 3 2 2 2 3 2 2 2" xfId="56320"/>
    <cellStyle name="Normal 3 6 3 2 2 2 3 2 3" xfId="41996"/>
    <cellStyle name="Normal 3 6 3 2 2 2 3 3" xfId="20423"/>
    <cellStyle name="Normal 3 6 3 2 2 2 3 3 2" xfId="49158"/>
    <cellStyle name="Normal 3 6 3 2 2 2 3 4" xfId="34834"/>
    <cellStyle name="Normal 3 6 3 2 2 2 4" xfId="9621"/>
    <cellStyle name="Normal 3 6 3 2 2 2 4 2" xfId="24004"/>
    <cellStyle name="Normal 3 6 3 2 2 2 4 2 2" xfId="52739"/>
    <cellStyle name="Normal 3 6 3 2 2 2 4 3" xfId="38415"/>
    <cellStyle name="Normal 3 6 3 2 2 2 5" xfId="16841"/>
    <cellStyle name="Normal 3 6 3 2 2 2 5 2" xfId="45577"/>
    <cellStyle name="Normal 3 6 3 2 2 2 6" xfId="31253"/>
    <cellStyle name="Normal 3 6 3 2 2 3" xfId="3183"/>
    <cellStyle name="Normal 3 6 3 2 2 3 2" xfId="6843"/>
    <cellStyle name="Normal 3 6 3 2 2 3 2 2" xfId="14103"/>
    <cellStyle name="Normal 3 6 3 2 2 3 2 2 2" xfId="28481"/>
    <cellStyle name="Normal 3 6 3 2 2 3 2 2 2 2" xfId="57215"/>
    <cellStyle name="Normal 3 6 3 2 2 3 2 2 3" xfId="42891"/>
    <cellStyle name="Normal 3 6 3 2 2 3 2 3" xfId="21318"/>
    <cellStyle name="Normal 3 6 3 2 2 3 2 3 2" xfId="50053"/>
    <cellStyle name="Normal 3 6 3 2 2 3 2 4" xfId="35729"/>
    <cellStyle name="Normal 3 6 3 2 2 3 3" xfId="10516"/>
    <cellStyle name="Normal 3 6 3 2 2 3 3 2" xfId="24899"/>
    <cellStyle name="Normal 3 6 3 2 2 3 3 2 2" xfId="53634"/>
    <cellStyle name="Normal 3 6 3 2 2 3 3 3" xfId="39310"/>
    <cellStyle name="Normal 3 6 3 2 2 3 4" xfId="17736"/>
    <cellStyle name="Normal 3 6 3 2 2 3 4 2" xfId="46472"/>
    <cellStyle name="Normal 3 6 3 2 2 3 5" xfId="32148"/>
    <cellStyle name="Normal 3 6 3 2 2 4" xfId="5048"/>
    <cellStyle name="Normal 3 6 3 2 2 4 2" xfId="12313"/>
    <cellStyle name="Normal 3 6 3 2 2 4 2 2" xfId="26691"/>
    <cellStyle name="Normal 3 6 3 2 2 4 2 2 2" xfId="55425"/>
    <cellStyle name="Normal 3 6 3 2 2 4 2 3" xfId="41101"/>
    <cellStyle name="Normal 3 6 3 2 2 4 3" xfId="19528"/>
    <cellStyle name="Normal 3 6 3 2 2 4 3 2" xfId="48263"/>
    <cellStyle name="Normal 3 6 3 2 2 4 4" xfId="33939"/>
    <cellStyle name="Normal 3 6 3 2 2 5" xfId="8720"/>
    <cellStyle name="Normal 3 6 3 2 2 5 2" xfId="23109"/>
    <cellStyle name="Normal 3 6 3 2 2 5 2 2" xfId="51844"/>
    <cellStyle name="Normal 3 6 3 2 2 5 3" xfId="37520"/>
    <cellStyle name="Normal 3 6 3 2 2 6" xfId="15946"/>
    <cellStyle name="Normal 3 6 3 2 2 6 2" xfId="44682"/>
    <cellStyle name="Normal 3 6 3 2 2 7" xfId="30358"/>
    <cellStyle name="Normal 3 6 3 2 3" xfId="1840"/>
    <cellStyle name="Normal 3 6 3 2 3 2" xfId="3632"/>
    <cellStyle name="Normal 3 6 3 2 3 2 2" xfId="7291"/>
    <cellStyle name="Normal 3 6 3 2 3 2 2 2" xfId="14551"/>
    <cellStyle name="Normal 3 6 3 2 3 2 2 2 2" xfId="28929"/>
    <cellStyle name="Normal 3 6 3 2 3 2 2 2 2 2" xfId="57663"/>
    <cellStyle name="Normal 3 6 3 2 3 2 2 2 3" xfId="43339"/>
    <cellStyle name="Normal 3 6 3 2 3 2 2 3" xfId="21766"/>
    <cellStyle name="Normal 3 6 3 2 3 2 2 3 2" xfId="50501"/>
    <cellStyle name="Normal 3 6 3 2 3 2 2 4" xfId="36177"/>
    <cellStyle name="Normal 3 6 3 2 3 2 3" xfId="10964"/>
    <cellStyle name="Normal 3 6 3 2 3 2 3 2" xfId="25347"/>
    <cellStyle name="Normal 3 6 3 2 3 2 3 2 2" xfId="54082"/>
    <cellStyle name="Normal 3 6 3 2 3 2 3 3" xfId="39758"/>
    <cellStyle name="Normal 3 6 3 2 3 2 4" xfId="18184"/>
    <cellStyle name="Normal 3 6 3 2 3 2 4 2" xfId="46920"/>
    <cellStyle name="Normal 3 6 3 2 3 2 5" xfId="32596"/>
    <cellStyle name="Normal 3 6 3 2 3 3" xfId="5501"/>
    <cellStyle name="Normal 3 6 3 2 3 3 2" xfId="12761"/>
    <cellStyle name="Normal 3 6 3 2 3 3 2 2" xfId="27139"/>
    <cellStyle name="Normal 3 6 3 2 3 3 2 2 2" xfId="55873"/>
    <cellStyle name="Normal 3 6 3 2 3 3 2 3" xfId="41549"/>
    <cellStyle name="Normal 3 6 3 2 3 3 3" xfId="19976"/>
    <cellStyle name="Normal 3 6 3 2 3 3 3 2" xfId="48711"/>
    <cellStyle name="Normal 3 6 3 2 3 3 4" xfId="34387"/>
    <cellStyle name="Normal 3 6 3 2 3 4" xfId="9174"/>
    <cellStyle name="Normal 3 6 3 2 3 4 2" xfId="23557"/>
    <cellStyle name="Normal 3 6 3 2 3 4 2 2" xfId="52292"/>
    <cellStyle name="Normal 3 6 3 2 3 4 3" xfId="37968"/>
    <cellStyle name="Normal 3 6 3 2 3 5" xfId="16394"/>
    <cellStyle name="Normal 3 6 3 2 3 5 2" xfId="45130"/>
    <cellStyle name="Normal 3 6 3 2 3 6" xfId="30806"/>
    <cellStyle name="Normal 3 6 3 2 4" xfId="2736"/>
    <cellStyle name="Normal 3 6 3 2 4 2" xfId="6396"/>
    <cellStyle name="Normal 3 6 3 2 4 2 2" xfId="13656"/>
    <cellStyle name="Normal 3 6 3 2 4 2 2 2" xfId="28034"/>
    <cellStyle name="Normal 3 6 3 2 4 2 2 2 2" xfId="56768"/>
    <cellStyle name="Normal 3 6 3 2 4 2 2 3" xfId="42444"/>
    <cellStyle name="Normal 3 6 3 2 4 2 3" xfId="20871"/>
    <cellStyle name="Normal 3 6 3 2 4 2 3 2" xfId="49606"/>
    <cellStyle name="Normal 3 6 3 2 4 2 4" xfId="35282"/>
    <cellStyle name="Normal 3 6 3 2 4 3" xfId="10069"/>
    <cellStyle name="Normal 3 6 3 2 4 3 2" xfId="24452"/>
    <cellStyle name="Normal 3 6 3 2 4 3 2 2" xfId="53187"/>
    <cellStyle name="Normal 3 6 3 2 4 3 3" xfId="38863"/>
    <cellStyle name="Normal 3 6 3 2 4 4" xfId="17289"/>
    <cellStyle name="Normal 3 6 3 2 4 4 2" xfId="46025"/>
    <cellStyle name="Normal 3 6 3 2 4 5" xfId="31701"/>
    <cellStyle name="Normal 3 6 3 2 5" xfId="4601"/>
    <cellStyle name="Normal 3 6 3 2 5 2" xfId="11866"/>
    <cellStyle name="Normal 3 6 3 2 5 2 2" xfId="26244"/>
    <cellStyle name="Normal 3 6 3 2 5 2 2 2" xfId="54978"/>
    <cellStyle name="Normal 3 6 3 2 5 2 3" xfId="40654"/>
    <cellStyle name="Normal 3 6 3 2 5 3" xfId="19081"/>
    <cellStyle name="Normal 3 6 3 2 5 3 2" xfId="47816"/>
    <cellStyle name="Normal 3 6 3 2 5 4" xfId="33492"/>
    <cellStyle name="Normal 3 6 3 2 6" xfId="8273"/>
    <cellStyle name="Normal 3 6 3 2 6 2" xfId="22662"/>
    <cellStyle name="Normal 3 6 3 2 6 2 2" xfId="51397"/>
    <cellStyle name="Normal 3 6 3 2 6 3" xfId="37073"/>
    <cellStyle name="Normal 3 6 3 2 7" xfId="15499"/>
    <cellStyle name="Normal 3 6 3 2 7 2" xfId="44235"/>
    <cellStyle name="Normal 3 6 3 2 8" xfId="29911"/>
    <cellStyle name="Normal 3 6 3 3" xfId="1080"/>
    <cellStyle name="Normal 3 6 3 3 2" xfId="2063"/>
    <cellStyle name="Normal 3 6 3 3 2 2" xfId="3855"/>
    <cellStyle name="Normal 3 6 3 3 2 2 2" xfId="7514"/>
    <cellStyle name="Normal 3 6 3 3 2 2 2 2" xfId="14774"/>
    <cellStyle name="Normal 3 6 3 3 2 2 2 2 2" xfId="29152"/>
    <cellStyle name="Normal 3 6 3 3 2 2 2 2 2 2" xfId="57886"/>
    <cellStyle name="Normal 3 6 3 3 2 2 2 2 3" xfId="43562"/>
    <cellStyle name="Normal 3 6 3 3 2 2 2 3" xfId="21989"/>
    <cellStyle name="Normal 3 6 3 3 2 2 2 3 2" xfId="50724"/>
    <cellStyle name="Normal 3 6 3 3 2 2 2 4" xfId="36400"/>
    <cellStyle name="Normal 3 6 3 3 2 2 3" xfId="11187"/>
    <cellStyle name="Normal 3 6 3 3 2 2 3 2" xfId="25570"/>
    <cellStyle name="Normal 3 6 3 3 2 2 3 2 2" xfId="54305"/>
    <cellStyle name="Normal 3 6 3 3 2 2 3 3" xfId="39981"/>
    <cellStyle name="Normal 3 6 3 3 2 2 4" xfId="18407"/>
    <cellStyle name="Normal 3 6 3 3 2 2 4 2" xfId="47143"/>
    <cellStyle name="Normal 3 6 3 3 2 2 5" xfId="32819"/>
    <cellStyle name="Normal 3 6 3 3 2 3" xfId="5724"/>
    <cellStyle name="Normal 3 6 3 3 2 3 2" xfId="12984"/>
    <cellStyle name="Normal 3 6 3 3 2 3 2 2" xfId="27362"/>
    <cellStyle name="Normal 3 6 3 3 2 3 2 2 2" xfId="56096"/>
    <cellStyle name="Normal 3 6 3 3 2 3 2 3" xfId="41772"/>
    <cellStyle name="Normal 3 6 3 3 2 3 3" xfId="20199"/>
    <cellStyle name="Normal 3 6 3 3 2 3 3 2" xfId="48934"/>
    <cellStyle name="Normal 3 6 3 3 2 3 4" xfId="34610"/>
    <cellStyle name="Normal 3 6 3 3 2 4" xfId="9397"/>
    <cellStyle name="Normal 3 6 3 3 2 4 2" xfId="23780"/>
    <cellStyle name="Normal 3 6 3 3 2 4 2 2" xfId="52515"/>
    <cellStyle name="Normal 3 6 3 3 2 4 3" xfId="38191"/>
    <cellStyle name="Normal 3 6 3 3 2 5" xfId="16617"/>
    <cellStyle name="Normal 3 6 3 3 2 5 2" xfId="45353"/>
    <cellStyle name="Normal 3 6 3 3 2 6" xfId="31029"/>
    <cellStyle name="Normal 3 6 3 3 3" xfId="2959"/>
    <cellStyle name="Normal 3 6 3 3 3 2" xfId="6619"/>
    <cellStyle name="Normal 3 6 3 3 3 2 2" xfId="13879"/>
    <cellStyle name="Normal 3 6 3 3 3 2 2 2" xfId="28257"/>
    <cellStyle name="Normal 3 6 3 3 3 2 2 2 2" xfId="56991"/>
    <cellStyle name="Normal 3 6 3 3 3 2 2 3" xfId="42667"/>
    <cellStyle name="Normal 3 6 3 3 3 2 3" xfId="21094"/>
    <cellStyle name="Normal 3 6 3 3 3 2 3 2" xfId="49829"/>
    <cellStyle name="Normal 3 6 3 3 3 2 4" xfId="35505"/>
    <cellStyle name="Normal 3 6 3 3 3 3" xfId="10292"/>
    <cellStyle name="Normal 3 6 3 3 3 3 2" xfId="24675"/>
    <cellStyle name="Normal 3 6 3 3 3 3 2 2" xfId="53410"/>
    <cellStyle name="Normal 3 6 3 3 3 3 3" xfId="39086"/>
    <cellStyle name="Normal 3 6 3 3 3 4" xfId="17512"/>
    <cellStyle name="Normal 3 6 3 3 3 4 2" xfId="46248"/>
    <cellStyle name="Normal 3 6 3 3 3 5" xfId="31924"/>
    <cellStyle name="Normal 3 6 3 3 4" xfId="4824"/>
    <cellStyle name="Normal 3 6 3 3 4 2" xfId="12089"/>
    <cellStyle name="Normal 3 6 3 3 4 2 2" xfId="26467"/>
    <cellStyle name="Normal 3 6 3 3 4 2 2 2" xfId="55201"/>
    <cellStyle name="Normal 3 6 3 3 4 2 3" xfId="40877"/>
    <cellStyle name="Normal 3 6 3 3 4 3" xfId="19304"/>
    <cellStyle name="Normal 3 6 3 3 4 3 2" xfId="48039"/>
    <cellStyle name="Normal 3 6 3 3 4 4" xfId="33715"/>
    <cellStyle name="Normal 3 6 3 3 5" xfId="8496"/>
    <cellStyle name="Normal 3 6 3 3 5 2" xfId="22885"/>
    <cellStyle name="Normal 3 6 3 3 5 2 2" xfId="51620"/>
    <cellStyle name="Normal 3 6 3 3 5 3" xfId="37296"/>
    <cellStyle name="Normal 3 6 3 3 6" xfId="15722"/>
    <cellStyle name="Normal 3 6 3 3 6 2" xfId="44458"/>
    <cellStyle name="Normal 3 6 3 3 7" xfId="30134"/>
    <cellStyle name="Normal 3 6 3 4" xfId="1612"/>
    <cellStyle name="Normal 3 6 3 4 2" xfId="3408"/>
    <cellStyle name="Normal 3 6 3 4 2 2" xfId="7067"/>
    <cellStyle name="Normal 3 6 3 4 2 2 2" xfId="14327"/>
    <cellStyle name="Normal 3 6 3 4 2 2 2 2" xfId="28705"/>
    <cellStyle name="Normal 3 6 3 4 2 2 2 2 2" xfId="57439"/>
    <cellStyle name="Normal 3 6 3 4 2 2 2 3" xfId="43115"/>
    <cellStyle name="Normal 3 6 3 4 2 2 3" xfId="21542"/>
    <cellStyle name="Normal 3 6 3 4 2 2 3 2" xfId="50277"/>
    <cellStyle name="Normal 3 6 3 4 2 2 4" xfId="35953"/>
    <cellStyle name="Normal 3 6 3 4 2 3" xfId="10740"/>
    <cellStyle name="Normal 3 6 3 4 2 3 2" xfId="25123"/>
    <cellStyle name="Normal 3 6 3 4 2 3 2 2" xfId="53858"/>
    <cellStyle name="Normal 3 6 3 4 2 3 3" xfId="39534"/>
    <cellStyle name="Normal 3 6 3 4 2 4" xfId="17960"/>
    <cellStyle name="Normal 3 6 3 4 2 4 2" xfId="46696"/>
    <cellStyle name="Normal 3 6 3 4 2 5" xfId="32372"/>
    <cellStyle name="Normal 3 6 3 4 3" xfId="5277"/>
    <cellStyle name="Normal 3 6 3 4 3 2" xfId="12537"/>
    <cellStyle name="Normal 3 6 3 4 3 2 2" xfId="26915"/>
    <cellStyle name="Normal 3 6 3 4 3 2 2 2" xfId="55649"/>
    <cellStyle name="Normal 3 6 3 4 3 2 3" xfId="41325"/>
    <cellStyle name="Normal 3 6 3 4 3 3" xfId="19752"/>
    <cellStyle name="Normal 3 6 3 4 3 3 2" xfId="48487"/>
    <cellStyle name="Normal 3 6 3 4 3 4" xfId="34163"/>
    <cellStyle name="Normal 3 6 3 4 4" xfId="8950"/>
    <cellStyle name="Normal 3 6 3 4 4 2" xfId="23333"/>
    <cellStyle name="Normal 3 6 3 4 4 2 2" xfId="52068"/>
    <cellStyle name="Normal 3 6 3 4 4 3" xfId="37744"/>
    <cellStyle name="Normal 3 6 3 4 5" xfId="16170"/>
    <cellStyle name="Normal 3 6 3 4 5 2" xfId="44906"/>
    <cellStyle name="Normal 3 6 3 4 6" xfId="30582"/>
    <cellStyle name="Normal 3 6 3 5" xfId="2512"/>
    <cellStyle name="Normal 3 6 3 5 2" xfId="6172"/>
    <cellStyle name="Normal 3 6 3 5 2 2" xfId="13432"/>
    <cellStyle name="Normal 3 6 3 5 2 2 2" xfId="27810"/>
    <cellStyle name="Normal 3 6 3 5 2 2 2 2" xfId="56544"/>
    <cellStyle name="Normal 3 6 3 5 2 2 3" xfId="42220"/>
    <cellStyle name="Normal 3 6 3 5 2 3" xfId="20647"/>
    <cellStyle name="Normal 3 6 3 5 2 3 2" xfId="49382"/>
    <cellStyle name="Normal 3 6 3 5 2 4" xfId="35058"/>
    <cellStyle name="Normal 3 6 3 5 3" xfId="9845"/>
    <cellStyle name="Normal 3 6 3 5 3 2" xfId="24228"/>
    <cellStyle name="Normal 3 6 3 5 3 2 2" xfId="52963"/>
    <cellStyle name="Normal 3 6 3 5 3 3" xfId="38639"/>
    <cellStyle name="Normal 3 6 3 5 4" xfId="17065"/>
    <cellStyle name="Normal 3 6 3 5 4 2" xfId="45801"/>
    <cellStyle name="Normal 3 6 3 5 5" xfId="31477"/>
    <cellStyle name="Normal 3 6 3 6" xfId="4375"/>
    <cellStyle name="Normal 3 6 3 6 2" xfId="11642"/>
    <cellStyle name="Normal 3 6 3 6 2 2" xfId="26020"/>
    <cellStyle name="Normal 3 6 3 6 2 2 2" xfId="54754"/>
    <cellStyle name="Normal 3 6 3 6 2 3" xfId="40430"/>
    <cellStyle name="Normal 3 6 3 6 3" xfId="18857"/>
    <cellStyle name="Normal 3 6 3 6 3 2" xfId="47592"/>
    <cellStyle name="Normal 3 6 3 6 4" xfId="33268"/>
    <cellStyle name="Normal 3 6 3 7" xfId="8046"/>
    <cellStyle name="Normal 3 6 3 7 2" xfId="22438"/>
    <cellStyle name="Normal 3 6 3 7 2 2" xfId="51173"/>
    <cellStyle name="Normal 3 6 3 7 3" xfId="36849"/>
    <cellStyle name="Normal 3 6 3 8" xfId="15275"/>
    <cellStyle name="Normal 3 6 3 8 2" xfId="44011"/>
    <cellStyle name="Normal 3 6 3 9" xfId="29687"/>
    <cellStyle name="Normal 3 6 4" xfId="742"/>
    <cellStyle name="Normal 3 6 4 2" xfId="1192"/>
    <cellStyle name="Normal 3 6 4 2 2" xfId="2175"/>
    <cellStyle name="Normal 3 6 4 2 2 2" xfId="3967"/>
    <cellStyle name="Normal 3 6 4 2 2 2 2" xfId="7626"/>
    <cellStyle name="Normal 3 6 4 2 2 2 2 2" xfId="14886"/>
    <cellStyle name="Normal 3 6 4 2 2 2 2 2 2" xfId="29264"/>
    <cellStyle name="Normal 3 6 4 2 2 2 2 2 2 2" xfId="57998"/>
    <cellStyle name="Normal 3 6 4 2 2 2 2 2 3" xfId="43674"/>
    <cellStyle name="Normal 3 6 4 2 2 2 2 3" xfId="22101"/>
    <cellStyle name="Normal 3 6 4 2 2 2 2 3 2" xfId="50836"/>
    <cellStyle name="Normal 3 6 4 2 2 2 2 4" xfId="36512"/>
    <cellStyle name="Normal 3 6 4 2 2 2 3" xfId="11299"/>
    <cellStyle name="Normal 3 6 4 2 2 2 3 2" xfId="25682"/>
    <cellStyle name="Normal 3 6 4 2 2 2 3 2 2" xfId="54417"/>
    <cellStyle name="Normal 3 6 4 2 2 2 3 3" xfId="40093"/>
    <cellStyle name="Normal 3 6 4 2 2 2 4" xfId="18519"/>
    <cellStyle name="Normal 3 6 4 2 2 2 4 2" xfId="47255"/>
    <cellStyle name="Normal 3 6 4 2 2 2 5" xfId="32931"/>
    <cellStyle name="Normal 3 6 4 2 2 3" xfId="5836"/>
    <cellStyle name="Normal 3 6 4 2 2 3 2" xfId="13096"/>
    <cellStyle name="Normal 3 6 4 2 2 3 2 2" xfId="27474"/>
    <cellStyle name="Normal 3 6 4 2 2 3 2 2 2" xfId="56208"/>
    <cellStyle name="Normal 3 6 4 2 2 3 2 3" xfId="41884"/>
    <cellStyle name="Normal 3 6 4 2 2 3 3" xfId="20311"/>
    <cellStyle name="Normal 3 6 4 2 2 3 3 2" xfId="49046"/>
    <cellStyle name="Normal 3 6 4 2 2 3 4" xfId="34722"/>
    <cellStyle name="Normal 3 6 4 2 2 4" xfId="9509"/>
    <cellStyle name="Normal 3 6 4 2 2 4 2" xfId="23892"/>
    <cellStyle name="Normal 3 6 4 2 2 4 2 2" xfId="52627"/>
    <cellStyle name="Normal 3 6 4 2 2 4 3" xfId="38303"/>
    <cellStyle name="Normal 3 6 4 2 2 5" xfId="16729"/>
    <cellStyle name="Normal 3 6 4 2 2 5 2" xfId="45465"/>
    <cellStyle name="Normal 3 6 4 2 2 6" xfId="31141"/>
    <cellStyle name="Normal 3 6 4 2 3" xfId="3071"/>
    <cellStyle name="Normal 3 6 4 2 3 2" xfId="6731"/>
    <cellStyle name="Normal 3 6 4 2 3 2 2" xfId="13991"/>
    <cellStyle name="Normal 3 6 4 2 3 2 2 2" xfId="28369"/>
    <cellStyle name="Normal 3 6 4 2 3 2 2 2 2" xfId="57103"/>
    <cellStyle name="Normal 3 6 4 2 3 2 2 3" xfId="42779"/>
    <cellStyle name="Normal 3 6 4 2 3 2 3" xfId="21206"/>
    <cellStyle name="Normal 3 6 4 2 3 2 3 2" xfId="49941"/>
    <cellStyle name="Normal 3 6 4 2 3 2 4" xfId="35617"/>
    <cellStyle name="Normal 3 6 4 2 3 3" xfId="10404"/>
    <cellStyle name="Normal 3 6 4 2 3 3 2" xfId="24787"/>
    <cellStyle name="Normal 3 6 4 2 3 3 2 2" xfId="53522"/>
    <cellStyle name="Normal 3 6 4 2 3 3 3" xfId="39198"/>
    <cellStyle name="Normal 3 6 4 2 3 4" xfId="17624"/>
    <cellStyle name="Normal 3 6 4 2 3 4 2" xfId="46360"/>
    <cellStyle name="Normal 3 6 4 2 3 5" xfId="32036"/>
    <cellStyle name="Normal 3 6 4 2 4" xfId="4936"/>
    <cellStyle name="Normal 3 6 4 2 4 2" xfId="12201"/>
    <cellStyle name="Normal 3 6 4 2 4 2 2" xfId="26579"/>
    <cellStyle name="Normal 3 6 4 2 4 2 2 2" xfId="55313"/>
    <cellStyle name="Normal 3 6 4 2 4 2 3" xfId="40989"/>
    <cellStyle name="Normal 3 6 4 2 4 3" xfId="19416"/>
    <cellStyle name="Normal 3 6 4 2 4 3 2" xfId="48151"/>
    <cellStyle name="Normal 3 6 4 2 4 4" xfId="33827"/>
    <cellStyle name="Normal 3 6 4 2 5" xfId="8608"/>
    <cellStyle name="Normal 3 6 4 2 5 2" xfId="22997"/>
    <cellStyle name="Normal 3 6 4 2 5 2 2" xfId="51732"/>
    <cellStyle name="Normal 3 6 4 2 5 3" xfId="37408"/>
    <cellStyle name="Normal 3 6 4 2 6" xfId="15834"/>
    <cellStyle name="Normal 3 6 4 2 6 2" xfId="44570"/>
    <cellStyle name="Normal 3 6 4 2 7" xfId="30246"/>
    <cellStyle name="Normal 3 6 4 3" xfId="1728"/>
    <cellStyle name="Normal 3 6 4 3 2" xfId="3520"/>
    <cellStyle name="Normal 3 6 4 3 2 2" xfId="7179"/>
    <cellStyle name="Normal 3 6 4 3 2 2 2" xfId="14439"/>
    <cellStyle name="Normal 3 6 4 3 2 2 2 2" xfId="28817"/>
    <cellStyle name="Normal 3 6 4 3 2 2 2 2 2" xfId="57551"/>
    <cellStyle name="Normal 3 6 4 3 2 2 2 3" xfId="43227"/>
    <cellStyle name="Normal 3 6 4 3 2 2 3" xfId="21654"/>
    <cellStyle name="Normal 3 6 4 3 2 2 3 2" xfId="50389"/>
    <cellStyle name="Normal 3 6 4 3 2 2 4" xfId="36065"/>
    <cellStyle name="Normal 3 6 4 3 2 3" xfId="10852"/>
    <cellStyle name="Normal 3 6 4 3 2 3 2" xfId="25235"/>
    <cellStyle name="Normal 3 6 4 3 2 3 2 2" xfId="53970"/>
    <cellStyle name="Normal 3 6 4 3 2 3 3" xfId="39646"/>
    <cellStyle name="Normal 3 6 4 3 2 4" xfId="18072"/>
    <cellStyle name="Normal 3 6 4 3 2 4 2" xfId="46808"/>
    <cellStyle name="Normal 3 6 4 3 2 5" xfId="32484"/>
    <cellStyle name="Normal 3 6 4 3 3" xfId="5389"/>
    <cellStyle name="Normal 3 6 4 3 3 2" xfId="12649"/>
    <cellStyle name="Normal 3 6 4 3 3 2 2" xfId="27027"/>
    <cellStyle name="Normal 3 6 4 3 3 2 2 2" xfId="55761"/>
    <cellStyle name="Normal 3 6 4 3 3 2 3" xfId="41437"/>
    <cellStyle name="Normal 3 6 4 3 3 3" xfId="19864"/>
    <cellStyle name="Normal 3 6 4 3 3 3 2" xfId="48599"/>
    <cellStyle name="Normal 3 6 4 3 3 4" xfId="34275"/>
    <cellStyle name="Normal 3 6 4 3 4" xfId="9062"/>
    <cellStyle name="Normal 3 6 4 3 4 2" xfId="23445"/>
    <cellStyle name="Normal 3 6 4 3 4 2 2" xfId="52180"/>
    <cellStyle name="Normal 3 6 4 3 4 3" xfId="37856"/>
    <cellStyle name="Normal 3 6 4 3 5" xfId="16282"/>
    <cellStyle name="Normal 3 6 4 3 5 2" xfId="45018"/>
    <cellStyle name="Normal 3 6 4 3 6" xfId="30694"/>
    <cellStyle name="Normal 3 6 4 4" xfId="2624"/>
    <cellStyle name="Normal 3 6 4 4 2" xfId="6284"/>
    <cellStyle name="Normal 3 6 4 4 2 2" xfId="13544"/>
    <cellStyle name="Normal 3 6 4 4 2 2 2" xfId="27922"/>
    <cellStyle name="Normal 3 6 4 4 2 2 2 2" xfId="56656"/>
    <cellStyle name="Normal 3 6 4 4 2 2 3" xfId="42332"/>
    <cellStyle name="Normal 3 6 4 4 2 3" xfId="20759"/>
    <cellStyle name="Normal 3 6 4 4 2 3 2" xfId="49494"/>
    <cellStyle name="Normal 3 6 4 4 2 4" xfId="35170"/>
    <cellStyle name="Normal 3 6 4 4 3" xfId="9957"/>
    <cellStyle name="Normal 3 6 4 4 3 2" xfId="24340"/>
    <cellStyle name="Normal 3 6 4 4 3 2 2" xfId="53075"/>
    <cellStyle name="Normal 3 6 4 4 3 3" xfId="38751"/>
    <cellStyle name="Normal 3 6 4 4 4" xfId="17177"/>
    <cellStyle name="Normal 3 6 4 4 4 2" xfId="45913"/>
    <cellStyle name="Normal 3 6 4 4 5" xfId="31589"/>
    <cellStyle name="Normal 3 6 4 5" xfId="4488"/>
    <cellStyle name="Normal 3 6 4 5 2" xfId="11754"/>
    <cellStyle name="Normal 3 6 4 5 2 2" xfId="26132"/>
    <cellStyle name="Normal 3 6 4 5 2 2 2" xfId="54866"/>
    <cellStyle name="Normal 3 6 4 5 2 3" xfId="40542"/>
    <cellStyle name="Normal 3 6 4 5 3" xfId="18969"/>
    <cellStyle name="Normal 3 6 4 5 3 2" xfId="47704"/>
    <cellStyle name="Normal 3 6 4 5 4" xfId="33380"/>
    <cellStyle name="Normal 3 6 4 6" xfId="8161"/>
    <cellStyle name="Normal 3 6 4 6 2" xfId="22550"/>
    <cellStyle name="Normal 3 6 4 6 2 2" xfId="51285"/>
    <cellStyle name="Normal 3 6 4 6 3" xfId="36961"/>
    <cellStyle name="Normal 3 6 4 7" xfId="15387"/>
    <cellStyle name="Normal 3 6 4 7 2" xfId="44123"/>
    <cellStyle name="Normal 3 6 4 8" xfId="29799"/>
    <cellStyle name="Normal 3 6 5" xfId="968"/>
    <cellStyle name="Normal 3 6 5 2" xfId="1951"/>
    <cellStyle name="Normal 3 6 5 2 2" xfId="3743"/>
    <cellStyle name="Normal 3 6 5 2 2 2" xfId="7402"/>
    <cellStyle name="Normal 3 6 5 2 2 2 2" xfId="14662"/>
    <cellStyle name="Normal 3 6 5 2 2 2 2 2" xfId="29040"/>
    <cellStyle name="Normal 3 6 5 2 2 2 2 2 2" xfId="57774"/>
    <cellStyle name="Normal 3 6 5 2 2 2 2 3" xfId="43450"/>
    <cellStyle name="Normal 3 6 5 2 2 2 3" xfId="21877"/>
    <cellStyle name="Normal 3 6 5 2 2 2 3 2" xfId="50612"/>
    <cellStyle name="Normal 3 6 5 2 2 2 4" xfId="36288"/>
    <cellStyle name="Normal 3 6 5 2 2 3" xfId="11075"/>
    <cellStyle name="Normal 3 6 5 2 2 3 2" xfId="25458"/>
    <cellStyle name="Normal 3 6 5 2 2 3 2 2" xfId="54193"/>
    <cellStyle name="Normal 3 6 5 2 2 3 3" xfId="39869"/>
    <cellStyle name="Normal 3 6 5 2 2 4" xfId="18295"/>
    <cellStyle name="Normal 3 6 5 2 2 4 2" xfId="47031"/>
    <cellStyle name="Normal 3 6 5 2 2 5" xfId="32707"/>
    <cellStyle name="Normal 3 6 5 2 3" xfId="5612"/>
    <cellStyle name="Normal 3 6 5 2 3 2" xfId="12872"/>
    <cellStyle name="Normal 3 6 5 2 3 2 2" xfId="27250"/>
    <cellStyle name="Normal 3 6 5 2 3 2 2 2" xfId="55984"/>
    <cellStyle name="Normal 3 6 5 2 3 2 3" xfId="41660"/>
    <cellStyle name="Normal 3 6 5 2 3 3" xfId="20087"/>
    <cellStyle name="Normal 3 6 5 2 3 3 2" xfId="48822"/>
    <cellStyle name="Normal 3 6 5 2 3 4" xfId="34498"/>
    <cellStyle name="Normal 3 6 5 2 4" xfId="9285"/>
    <cellStyle name="Normal 3 6 5 2 4 2" xfId="23668"/>
    <cellStyle name="Normal 3 6 5 2 4 2 2" xfId="52403"/>
    <cellStyle name="Normal 3 6 5 2 4 3" xfId="38079"/>
    <cellStyle name="Normal 3 6 5 2 5" xfId="16505"/>
    <cellStyle name="Normal 3 6 5 2 5 2" xfId="45241"/>
    <cellStyle name="Normal 3 6 5 2 6" xfId="30917"/>
    <cellStyle name="Normal 3 6 5 3" xfId="2847"/>
    <cellStyle name="Normal 3 6 5 3 2" xfId="6507"/>
    <cellStyle name="Normal 3 6 5 3 2 2" xfId="13767"/>
    <cellStyle name="Normal 3 6 5 3 2 2 2" xfId="28145"/>
    <cellStyle name="Normal 3 6 5 3 2 2 2 2" xfId="56879"/>
    <cellStyle name="Normal 3 6 5 3 2 2 3" xfId="42555"/>
    <cellStyle name="Normal 3 6 5 3 2 3" xfId="20982"/>
    <cellStyle name="Normal 3 6 5 3 2 3 2" xfId="49717"/>
    <cellStyle name="Normal 3 6 5 3 2 4" xfId="35393"/>
    <cellStyle name="Normal 3 6 5 3 3" xfId="10180"/>
    <cellStyle name="Normal 3 6 5 3 3 2" xfId="24563"/>
    <cellStyle name="Normal 3 6 5 3 3 2 2" xfId="53298"/>
    <cellStyle name="Normal 3 6 5 3 3 3" xfId="38974"/>
    <cellStyle name="Normal 3 6 5 3 4" xfId="17400"/>
    <cellStyle name="Normal 3 6 5 3 4 2" xfId="46136"/>
    <cellStyle name="Normal 3 6 5 3 5" xfId="31812"/>
    <cellStyle name="Normal 3 6 5 4" xfId="4712"/>
    <cellStyle name="Normal 3 6 5 4 2" xfId="11977"/>
    <cellStyle name="Normal 3 6 5 4 2 2" xfId="26355"/>
    <cellStyle name="Normal 3 6 5 4 2 2 2" xfId="55089"/>
    <cellStyle name="Normal 3 6 5 4 2 3" xfId="40765"/>
    <cellStyle name="Normal 3 6 5 4 3" xfId="19192"/>
    <cellStyle name="Normal 3 6 5 4 3 2" xfId="47927"/>
    <cellStyle name="Normal 3 6 5 4 4" xfId="33603"/>
    <cellStyle name="Normal 3 6 5 5" xfId="8384"/>
    <cellStyle name="Normal 3 6 5 5 2" xfId="22773"/>
    <cellStyle name="Normal 3 6 5 5 2 2" xfId="51508"/>
    <cellStyle name="Normal 3 6 5 5 3" xfId="37184"/>
    <cellStyle name="Normal 3 6 5 6" xfId="15610"/>
    <cellStyle name="Normal 3 6 5 6 2" xfId="44346"/>
    <cellStyle name="Normal 3 6 5 7" xfId="30022"/>
    <cellStyle name="Normal 3 6 6" xfId="1487"/>
    <cellStyle name="Normal 3 6 6 2" xfId="3296"/>
    <cellStyle name="Normal 3 6 6 2 2" xfId="6955"/>
    <cellStyle name="Normal 3 6 6 2 2 2" xfId="14215"/>
    <cellStyle name="Normal 3 6 6 2 2 2 2" xfId="28593"/>
    <cellStyle name="Normal 3 6 6 2 2 2 2 2" xfId="57327"/>
    <cellStyle name="Normal 3 6 6 2 2 2 3" xfId="43003"/>
    <cellStyle name="Normal 3 6 6 2 2 3" xfId="21430"/>
    <cellStyle name="Normal 3 6 6 2 2 3 2" xfId="50165"/>
    <cellStyle name="Normal 3 6 6 2 2 4" xfId="35841"/>
    <cellStyle name="Normal 3 6 6 2 3" xfId="10628"/>
    <cellStyle name="Normal 3 6 6 2 3 2" xfId="25011"/>
    <cellStyle name="Normal 3 6 6 2 3 2 2" xfId="53746"/>
    <cellStyle name="Normal 3 6 6 2 3 3" xfId="39422"/>
    <cellStyle name="Normal 3 6 6 2 4" xfId="17848"/>
    <cellStyle name="Normal 3 6 6 2 4 2" xfId="46584"/>
    <cellStyle name="Normal 3 6 6 2 5" xfId="32260"/>
    <cellStyle name="Normal 3 6 6 3" xfId="5164"/>
    <cellStyle name="Normal 3 6 6 3 2" xfId="12425"/>
    <cellStyle name="Normal 3 6 6 3 2 2" xfId="26803"/>
    <cellStyle name="Normal 3 6 6 3 2 2 2" xfId="55537"/>
    <cellStyle name="Normal 3 6 6 3 2 3" xfId="41213"/>
    <cellStyle name="Normal 3 6 6 3 3" xfId="19640"/>
    <cellStyle name="Normal 3 6 6 3 3 2" xfId="48375"/>
    <cellStyle name="Normal 3 6 6 3 4" xfId="34051"/>
    <cellStyle name="Normal 3 6 6 4" xfId="8838"/>
    <cellStyle name="Normal 3 6 6 4 2" xfId="23221"/>
    <cellStyle name="Normal 3 6 6 4 2 2" xfId="51956"/>
    <cellStyle name="Normal 3 6 6 4 3" xfId="37632"/>
    <cellStyle name="Normal 3 6 6 5" xfId="16058"/>
    <cellStyle name="Normal 3 6 6 5 2" xfId="44794"/>
    <cellStyle name="Normal 3 6 6 6" xfId="30470"/>
    <cellStyle name="Normal 3 6 7" xfId="2400"/>
    <cellStyle name="Normal 3 6 7 2" xfId="6060"/>
    <cellStyle name="Normal 3 6 7 2 2" xfId="13320"/>
    <cellStyle name="Normal 3 6 7 2 2 2" xfId="27698"/>
    <cellStyle name="Normal 3 6 7 2 2 2 2" xfId="56432"/>
    <cellStyle name="Normal 3 6 7 2 2 3" xfId="42108"/>
    <cellStyle name="Normal 3 6 7 2 3" xfId="20535"/>
    <cellStyle name="Normal 3 6 7 2 3 2" xfId="49270"/>
    <cellStyle name="Normal 3 6 7 2 4" xfId="34946"/>
    <cellStyle name="Normal 3 6 7 3" xfId="9733"/>
    <cellStyle name="Normal 3 6 7 3 2" xfId="24116"/>
    <cellStyle name="Normal 3 6 7 3 2 2" xfId="52851"/>
    <cellStyle name="Normal 3 6 7 3 3" xfId="38527"/>
    <cellStyle name="Normal 3 6 7 4" xfId="16953"/>
    <cellStyle name="Normal 3 6 7 4 2" xfId="45689"/>
    <cellStyle name="Normal 3 6 7 5" xfId="31365"/>
    <cellStyle name="Normal 3 6 8" xfId="4257"/>
    <cellStyle name="Normal 3 6 8 2" xfId="11529"/>
    <cellStyle name="Normal 3 6 8 2 2" xfId="25908"/>
    <cellStyle name="Normal 3 6 8 2 2 2" xfId="54642"/>
    <cellStyle name="Normal 3 6 8 2 3" xfId="40318"/>
    <cellStyle name="Normal 3 6 8 3" xfId="18745"/>
    <cellStyle name="Normal 3 6 8 3 2" xfId="47480"/>
    <cellStyle name="Normal 3 6 8 4" xfId="33156"/>
    <cellStyle name="Normal 3 6 9" xfId="7925"/>
    <cellStyle name="Normal 3 6 9 2" xfId="22326"/>
    <cellStyle name="Normal 3 6 9 2 2" xfId="51061"/>
    <cellStyle name="Normal 3 6 9 3" xfId="36737"/>
    <cellStyle name="Normal 3 7" xfId="413"/>
    <cellStyle name="Normal 3 7 10" xfId="29603"/>
    <cellStyle name="Normal 3 7 2" xfId="613"/>
    <cellStyle name="Normal 3 7 2 2" xfId="885"/>
    <cellStyle name="Normal 3 7 2 2 2" xfId="1332"/>
    <cellStyle name="Normal 3 7 2 2 2 2" xfId="2315"/>
    <cellStyle name="Normal 3 7 2 2 2 2 2" xfId="4107"/>
    <cellStyle name="Normal 3 7 2 2 2 2 2 2" xfId="7766"/>
    <cellStyle name="Normal 3 7 2 2 2 2 2 2 2" xfId="15026"/>
    <cellStyle name="Normal 3 7 2 2 2 2 2 2 2 2" xfId="29404"/>
    <cellStyle name="Normal 3 7 2 2 2 2 2 2 2 2 2" xfId="58138"/>
    <cellStyle name="Normal 3 7 2 2 2 2 2 2 2 3" xfId="43814"/>
    <cellStyle name="Normal 3 7 2 2 2 2 2 2 3" xfId="22241"/>
    <cellStyle name="Normal 3 7 2 2 2 2 2 2 3 2" xfId="50976"/>
    <cellStyle name="Normal 3 7 2 2 2 2 2 2 4" xfId="36652"/>
    <cellStyle name="Normal 3 7 2 2 2 2 2 3" xfId="11439"/>
    <cellStyle name="Normal 3 7 2 2 2 2 2 3 2" xfId="25822"/>
    <cellStyle name="Normal 3 7 2 2 2 2 2 3 2 2" xfId="54557"/>
    <cellStyle name="Normal 3 7 2 2 2 2 2 3 3" xfId="40233"/>
    <cellStyle name="Normal 3 7 2 2 2 2 2 4" xfId="18659"/>
    <cellStyle name="Normal 3 7 2 2 2 2 2 4 2" xfId="47395"/>
    <cellStyle name="Normal 3 7 2 2 2 2 2 5" xfId="33071"/>
    <cellStyle name="Normal 3 7 2 2 2 2 3" xfId="5976"/>
    <cellStyle name="Normal 3 7 2 2 2 2 3 2" xfId="13236"/>
    <cellStyle name="Normal 3 7 2 2 2 2 3 2 2" xfId="27614"/>
    <cellStyle name="Normal 3 7 2 2 2 2 3 2 2 2" xfId="56348"/>
    <cellStyle name="Normal 3 7 2 2 2 2 3 2 3" xfId="42024"/>
    <cellStyle name="Normal 3 7 2 2 2 2 3 3" xfId="20451"/>
    <cellStyle name="Normal 3 7 2 2 2 2 3 3 2" xfId="49186"/>
    <cellStyle name="Normal 3 7 2 2 2 2 3 4" xfId="34862"/>
    <cellStyle name="Normal 3 7 2 2 2 2 4" xfId="9649"/>
    <cellStyle name="Normal 3 7 2 2 2 2 4 2" xfId="24032"/>
    <cellStyle name="Normal 3 7 2 2 2 2 4 2 2" xfId="52767"/>
    <cellStyle name="Normal 3 7 2 2 2 2 4 3" xfId="38443"/>
    <cellStyle name="Normal 3 7 2 2 2 2 5" xfId="16869"/>
    <cellStyle name="Normal 3 7 2 2 2 2 5 2" xfId="45605"/>
    <cellStyle name="Normal 3 7 2 2 2 2 6" xfId="31281"/>
    <cellStyle name="Normal 3 7 2 2 2 3" xfId="3211"/>
    <cellStyle name="Normal 3 7 2 2 2 3 2" xfId="6871"/>
    <cellStyle name="Normal 3 7 2 2 2 3 2 2" xfId="14131"/>
    <cellStyle name="Normal 3 7 2 2 2 3 2 2 2" xfId="28509"/>
    <cellStyle name="Normal 3 7 2 2 2 3 2 2 2 2" xfId="57243"/>
    <cellStyle name="Normal 3 7 2 2 2 3 2 2 3" xfId="42919"/>
    <cellStyle name="Normal 3 7 2 2 2 3 2 3" xfId="21346"/>
    <cellStyle name="Normal 3 7 2 2 2 3 2 3 2" xfId="50081"/>
    <cellStyle name="Normal 3 7 2 2 2 3 2 4" xfId="35757"/>
    <cellStyle name="Normal 3 7 2 2 2 3 3" xfId="10544"/>
    <cellStyle name="Normal 3 7 2 2 2 3 3 2" xfId="24927"/>
    <cellStyle name="Normal 3 7 2 2 2 3 3 2 2" xfId="53662"/>
    <cellStyle name="Normal 3 7 2 2 2 3 3 3" xfId="39338"/>
    <cellStyle name="Normal 3 7 2 2 2 3 4" xfId="17764"/>
    <cellStyle name="Normal 3 7 2 2 2 3 4 2" xfId="46500"/>
    <cellStyle name="Normal 3 7 2 2 2 3 5" xfId="32176"/>
    <cellStyle name="Normal 3 7 2 2 2 4" xfId="5076"/>
    <cellStyle name="Normal 3 7 2 2 2 4 2" xfId="12341"/>
    <cellStyle name="Normal 3 7 2 2 2 4 2 2" xfId="26719"/>
    <cellStyle name="Normal 3 7 2 2 2 4 2 2 2" xfId="55453"/>
    <cellStyle name="Normal 3 7 2 2 2 4 2 3" xfId="41129"/>
    <cellStyle name="Normal 3 7 2 2 2 4 3" xfId="19556"/>
    <cellStyle name="Normal 3 7 2 2 2 4 3 2" xfId="48291"/>
    <cellStyle name="Normal 3 7 2 2 2 4 4" xfId="33967"/>
    <cellStyle name="Normal 3 7 2 2 2 5" xfId="8748"/>
    <cellStyle name="Normal 3 7 2 2 2 5 2" xfId="23137"/>
    <cellStyle name="Normal 3 7 2 2 2 5 2 2" xfId="51872"/>
    <cellStyle name="Normal 3 7 2 2 2 5 3" xfId="37548"/>
    <cellStyle name="Normal 3 7 2 2 2 6" xfId="15974"/>
    <cellStyle name="Normal 3 7 2 2 2 6 2" xfId="44710"/>
    <cellStyle name="Normal 3 7 2 2 2 7" xfId="30386"/>
    <cellStyle name="Normal 3 7 2 2 3" xfId="1868"/>
    <cellStyle name="Normal 3 7 2 2 3 2" xfId="3660"/>
    <cellStyle name="Normal 3 7 2 2 3 2 2" xfId="7319"/>
    <cellStyle name="Normal 3 7 2 2 3 2 2 2" xfId="14579"/>
    <cellStyle name="Normal 3 7 2 2 3 2 2 2 2" xfId="28957"/>
    <cellStyle name="Normal 3 7 2 2 3 2 2 2 2 2" xfId="57691"/>
    <cellStyle name="Normal 3 7 2 2 3 2 2 2 3" xfId="43367"/>
    <cellStyle name="Normal 3 7 2 2 3 2 2 3" xfId="21794"/>
    <cellStyle name="Normal 3 7 2 2 3 2 2 3 2" xfId="50529"/>
    <cellStyle name="Normal 3 7 2 2 3 2 2 4" xfId="36205"/>
    <cellStyle name="Normal 3 7 2 2 3 2 3" xfId="10992"/>
    <cellStyle name="Normal 3 7 2 2 3 2 3 2" xfId="25375"/>
    <cellStyle name="Normal 3 7 2 2 3 2 3 2 2" xfId="54110"/>
    <cellStyle name="Normal 3 7 2 2 3 2 3 3" xfId="39786"/>
    <cellStyle name="Normal 3 7 2 2 3 2 4" xfId="18212"/>
    <cellStyle name="Normal 3 7 2 2 3 2 4 2" xfId="46948"/>
    <cellStyle name="Normal 3 7 2 2 3 2 5" xfId="32624"/>
    <cellStyle name="Normal 3 7 2 2 3 3" xfId="5529"/>
    <cellStyle name="Normal 3 7 2 2 3 3 2" xfId="12789"/>
    <cellStyle name="Normal 3 7 2 2 3 3 2 2" xfId="27167"/>
    <cellStyle name="Normal 3 7 2 2 3 3 2 2 2" xfId="55901"/>
    <cellStyle name="Normal 3 7 2 2 3 3 2 3" xfId="41577"/>
    <cellStyle name="Normal 3 7 2 2 3 3 3" xfId="20004"/>
    <cellStyle name="Normal 3 7 2 2 3 3 3 2" xfId="48739"/>
    <cellStyle name="Normal 3 7 2 2 3 3 4" xfId="34415"/>
    <cellStyle name="Normal 3 7 2 2 3 4" xfId="9202"/>
    <cellStyle name="Normal 3 7 2 2 3 4 2" xfId="23585"/>
    <cellStyle name="Normal 3 7 2 2 3 4 2 2" xfId="52320"/>
    <cellStyle name="Normal 3 7 2 2 3 4 3" xfId="37996"/>
    <cellStyle name="Normal 3 7 2 2 3 5" xfId="16422"/>
    <cellStyle name="Normal 3 7 2 2 3 5 2" xfId="45158"/>
    <cellStyle name="Normal 3 7 2 2 3 6" xfId="30834"/>
    <cellStyle name="Normal 3 7 2 2 4" xfId="2764"/>
    <cellStyle name="Normal 3 7 2 2 4 2" xfId="6424"/>
    <cellStyle name="Normal 3 7 2 2 4 2 2" xfId="13684"/>
    <cellStyle name="Normal 3 7 2 2 4 2 2 2" xfId="28062"/>
    <cellStyle name="Normal 3 7 2 2 4 2 2 2 2" xfId="56796"/>
    <cellStyle name="Normal 3 7 2 2 4 2 2 3" xfId="42472"/>
    <cellStyle name="Normal 3 7 2 2 4 2 3" xfId="20899"/>
    <cellStyle name="Normal 3 7 2 2 4 2 3 2" xfId="49634"/>
    <cellStyle name="Normal 3 7 2 2 4 2 4" xfId="35310"/>
    <cellStyle name="Normal 3 7 2 2 4 3" xfId="10097"/>
    <cellStyle name="Normal 3 7 2 2 4 3 2" xfId="24480"/>
    <cellStyle name="Normal 3 7 2 2 4 3 2 2" xfId="53215"/>
    <cellStyle name="Normal 3 7 2 2 4 3 3" xfId="38891"/>
    <cellStyle name="Normal 3 7 2 2 4 4" xfId="17317"/>
    <cellStyle name="Normal 3 7 2 2 4 4 2" xfId="46053"/>
    <cellStyle name="Normal 3 7 2 2 4 5" xfId="31729"/>
    <cellStyle name="Normal 3 7 2 2 5" xfId="4629"/>
    <cellStyle name="Normal 3 7 2 2 5 2" xfId="11894"/>
    <cellStyle name="Normal 3 7 2 2 5 2 2" xfId="26272"/>
    <cellStyle name="Normal 3 7 2 2 5 2 2 2" xfId="55006"/>
    <cellStyle name="Normal 3 7 2 2 5 2 3" xfId="40682"/>
    <cellStyle name="Normal 3 7 2 2 5 3" xfId="19109"/>
    <cellStyle name="Normal 3 7 2 2 5 3 2" xfId="47844"/>
    <cellStyle name="Normal 3 7 2 2 5 4" xfId="33520"/>
    <cellStyle name="Normal 3 7 2 2 6" xfId="8301"/>
    <cellStyle name="Normal 3 7 2 2 6 2" xfId="22690"/>
    <cellStyle name="Normal 3 7 2 2 6 2 2" xfId="51425"/>
    <cellStyle name="Normal 3 7 2 2 6 3" xfId="37101"/>
    <cellStyle name="Normal 3 7 2 2 7" xfId="15527"/>
    <cellStyle name="Normal 3 7 2 2 7 2" xfId="44263"/>
    <cellStyle name="Normal 3 7 2 2 8" xfId="29939"/>
    <cellStyle name="Normal 3 7 2 3" xfId="1108"/>
    <cellStyle name="Normal 3 7 2 3 2" xfId="2091"/>
    <cellStyle name="Normal 3 7 2 3 2 2" xfId="3883"/>
    <cellStyle name="Normal 3 7 2 3 2 2 2" xfId="7542"/>
    <cellStyle name="Normal 3 7 2 3 2 2 2 2" xfId="14802"/>
    <cellStyle name="Normal 3 7 2 3 2 2 2 2 2" xfId="29180"/>
    <cellStyle name="Normal 3 7 2 3 2 2 2 2 2 2" xfId="57914"/>
    <cellStyle name="Normal 3 7 2 3 2 2 2 2 3" xfId="43590"/>
    <cellStyle name="Normal 3 7 2 3 2 2 2 3" xfId="22017"/>
    <cellStyle name="Normal 3 7 2 3 2 2 2 3 2" xfId="50752"/>
    <cellStyle name="Normal 3 7 2 3 2 2 2 4" xfId="36428"/>
    <cellStyle name="Normal 3 7 2 3 2 2 3" xfId="11215"/>
    <cellStyle name="Normal 3 7 2 3 2 2 3 2" xfId="25598"/>
    <cellStyle name="Normal 3 7 2 3 2 2 3 2 2" xfId="54333"/>
    <cellStyle name="Normal 3 7 2 3 2 2 3 3" xfId="40009"/>
    <cellStyle name="Normal 3 7 2 3 2 2 4" xfId="18435"/>
    <cellStyle name="Normal 3 7 2 3 2 2 4 2" xfId="47171"/>
    <cellStyle name="Normal 3 7 2 3 2 2 5" xfId="32847"/>
    <cellStyle name="Normal 3 7 2 3 2 3" xfId="5752"/>
    <cellStyle name="Normal 3 7 2 3 2 3 2" xfId="13012"/>
    <cellStyle name="Normal 3 7 2 3 2 3 2 2" xfId="27390"/>
    <cellStyle name="Normal 3 7 2 3 2 3 2 2 2" xfId="56124"/>
    <cellStyle name="Normal 3 7 2 3 2 3 2 3" xfId="41800"/>
    <cellStyle name="Normal 3 7 2 3 2 3 3" xfId="20227"/>
    <cellStyle name="Normal 3 7 2 3 2 3 3 2" xfId="48962"/>
    <cellStyle name="Normal 3 7 2 3 2 3 4" xfId="34638"/>
    <cellStyle name="Normal 3 7 2 3 2 4" xfId="9425"/>
    <cellStyle name="Normal 3 7 2 3 2 4 2" xfId="23808"/>
    <cellStyle name="Normal 3 7 2 3 2 4 2 2" xfId="52543"/>
    <cellStyle name="Normal 3 7 2 3 2 4 3" xfId="38219"/>
    <cellStyle name="Normal 3 7 2 3 2 5" xfId="16645"/>
    <cellStyle name="Normal 3 7 2 3 2 5 2" xfId="45381"/>
    <cellStyle name="Normal 3 7 2 3 2 6" xfId="31057"/>
    <cellStyle name="Normal 3 7 2 3 3" xfId="2987"/>
    <cellStyle name="Normal 3 7 2 3 3 2" xfId="6647"/>
    <cellStyle name="Normal 3 7 2 3 3 2 2" xfId="13907"/>
    <cellStyle name="Normal 3 7 2 3 3 2 2 2" xfId="28285"/>
    <cellStyle name="Normal 3 7 2 3 3 2 2 2 2" xfId="57019"/>
    <cellStyle name="Normal 3 7 2 3 3 2 2 3" xfId="42695"/>
    <cellStyle name="Normal 3 7 2 3 3 2 3" xfId="21122"/>
    <cellStyle name="Normal 3 7 2 3 3 2 3 2" xfId="49857"/>
    <cellStyle name="Normal 3 7 2 3 3 2 4" xfId="35533"/>
    <cellStyle name="Normal 3 7 2 3 3 3" xfId="10320"/>
    <cellStyle name="Normal 3 7 2 3 3 3 2" xfId="24703"/>
    <cellStyle name="Normal 3 7 2 3 3 3 2 2" xfId="53438"/>
    <cellStyle name="Normal 3 7 2 3 3 3 3" xfId="39114"/>
    <cellStyle name="Normal 3 7 2 3 3 4" xfId="17540"/>
    <cellStyle name="Normal 3 7 2 3 3 4 2" xfId="46276"/>
    <cellStyle name="Normal 3 7 2 3 3 5" xfId="31952"/>
    <cellStyle name="Normal 3 7 2 3 4" xfId="4852"/>
    <cellStyle name="Normal 3 7 2 3 4 2" xfId="12117"/>
    <cellStyle name="Normal 3 7 2 3 4 2 2" xfId="26495"/>
    <cellStyle name="Normal 3 7 2 3 4 2 2 2" xfId="55229"/>
    <cellStyle name="Normal 3 7 2 3 4 2 3" xfId="40905"/>
    <cellStyle name="Normal 3 7 2 3 4 3" xfId="19332"/>
    <cellStyle name="Normal 3 7 2 3 4 3 2" xfId="48067"/>
    <cellStyle name="Normal 3 7 2 3 4 4" xfId="33743"/>
    <cellStyle name="Normal 3 7 2 3 5" xfId="8524"/>
    <cellStyle name="Normal 3 7 2 3 5 2" xfId="22913"/>
    <cellStyle name="Normal 3 7 2 3 5 2 2" xfId="51648"/>
    <cellStyle name="Normal 3 7 2 3 5 3" xfId="37324"/>
    <cellStyle name="Normal 3 7 2 3 6" xfId="15750"/>
    <cellStyle name="Normal 3 7 2 3 6 2" xfId="44486"/>
    <cellStyle name="Normal 3 7 2 3 7" xfId="30162"/>
    <cellStyle name="Normal 3 7 2 4" xfId="1640"/>
    <cellStyle name="Normal 3 7 2 4 2" xfId="3436"/>
    <cellStyle name="Normal 3 7 2 4 2 2" xfId="7095"/>
    <cellStyle name="Normal 3 7 2 4 2 2 2" xfId="14355"/>
    <cellStyle name="Normal 3 7 2 4 2 2 2 2" xfId="28733"/>
    <cellStyle name="Normal 3 7 2 4 2 2 2 2 2" xfId="57467"/>
    <cellStyle name="Normal 3 7 2 4 2 2 2 3" xfId="43143"/>
    <cellStyle name="Normal 3 7 2 4 2 2 3" xfId="21570"/>
    <cellStyle name="Normal 3 7 2 4 2 2 3 2" xfId="50305"/>
    <cellStyle name="Normal 3 7 2 4 2 2 4" xfId="35981"/>
    <cellStyle name="Normal 3 7 2 4 2 3" xfId="10768"/>
    <cellStyle name="Normal 3 7 2 4 2 3 2" xfId="25151"/>
    <cellStyle name="Normal 3 7 2 4 2 3 2 2" xfId="53886"/>
    <cellStyle name="Normal 3 7 2 4 2 3 3" xfId="39562"/>
    <cellStyle name="Normal 3 7 2 4 2 4" xfId="17988"/>
    <cellStyle name="Normal 3 7 2 4 2 4 2" xfId="46724"/>
    <cellStyle name="Normal 3 7 2 4 2 5" xfId="32400"/>
    <cellStyle name="Normal 3 7 2 4 3" xfId="5305"/>
    <cellStyle name="Normal 3 7 2 4 3 2" xfId="12565"/>
    <cellStyle name="Normal 3 7 2 4 3 2 2" xfId="26943"/>
    <cellStyle name="Normal 3 7 2 4 3 2 2 2" xfId="55677"/>
    <cellStyle name="Normal 3 7 2 4 3 2 3" xfId="41353"/>
    <cellStyle name="Normal 3 7 2 4 3 3" xfId="19780"/>
    <cellStyle name="Normal 3 7 2 4 3 3 2" xfId="48515"/>
    <cellStyle name="Normal 3 7 2 4 3 4" xfId="34191"/>
    <cellStyle name="Normal 3 7 2 4 4" xfId="8978"/>
    <cellStyle name="Normal 3 7 2 4 4 2" xfId="23361"/>
    <cellStyle name="Normal 3 7 2 4 4 2 2" xfId="52096"/>
    <cellStyle name="Normal 3 7 2 4 4 3" xfId="37772"/>
    <cellStyle name="Normal 3 7 2 4 5" xfId="16198"/>
    <cellStyle name="Normal 3 7 2 4 5 2" xfId="44934"/>
    <cellStyle name="Normal 3 7 2 4 6" xfId="30610"/>
    <cellStyle name="Normal 3 7 2 5" xfId="2540"/>
    <cellStyle name="Normal 3 7 2 5 2" xfId="6200"/>
    <cellStyle name="Normal 3 7 2 5 2 2" xfId="13460"/>
    <cellStyle name="Normal 3 7 2 5 2 2 2" xfId="27838"/>
    <cellStyle name="Normal 3 7 2 5 2 2 2 2" xfId="56572"/>
    <cellStyle name="Normal 3 7 2 5 2 2 3" xfId="42248"/>
    <cellStyle name="Normal 3 7 2 5 2 3" xfId="20675"/>
    <cellStyle name="Normal 3 7 2 5 2 3 2" xfId="49410"/>
    <cellStyle name="Normal 3 7 2 5 2 4" xfId="35086"/>
    <cellStyle name="Normal 3 7 2 5 3" xfId="9873"/>
    <cellStyle name="Normal 3 7 2 5 3 2" xfId="24256"/>
    <cellStyle name="Normal 3 7 2 5 3 2 2" xfId="52991"/>
    <cellStyle name="Normal 3 7 2 5 3 3" xfId="38667"/>
    <cellStyle name="Normal 3 7 2 5 4" xfId="17093"/>
    <cellStyle name="Normal 3 7 2 5 4 2" xfId="45829"/>
    <cellStyle name="Normal 3 7 2 5 5" xfId="31505"/>
    <cellStyle name="Normal 3 7 2 6" xfId="4403"/>
    <cellStyle name="Normal 3 7 2 6 2" xfId="11670"/>
    <cellStyle name="Normal 3 7 2 6 2 2" xfId="26048"/>
    <cellStyle name="Normal 3 7 2 6 2 2 2" xfId="54782"/>
    <cellStyle name="Normal 3 7 2 6 2 3" xfId="40458"/>
    <cellStyle name="Normal 3 7 2 6 3" xfId="18885"/>
    <cellStyle name="Normal 3 7 2 6 3 2" xfId="47620"/>
    <cellStyle name="Normal 3 7 2 6 4" xfId="33296"/>
    <cellStyle name="Normal 3 7 2 7" xfId="8074"/>
    <cellStyle name="Normal 3 7 2 7 2" xfId="22466"/>
    <cellStyle name="Normal 3 7 2 7 2 2" xfId="51201"/>
    <cellStyle name="Normal 3 7 2 7 3" xfId="36877"/>
    <cellStyle name="Normal 3 7 2 8" xfId="15303"/>
    <cellStyle name="Normal 3 7 2 8 2" xfId="44039"/>
    <cellStyle name="Normal 3 7 2 9" xfId="29715"/>
    <cellStyle name="Normal 3 7 3" xfId="771"/>
    <cellStyle name="Normal 3 7 3 2" xfId="1220"/>
    <cellStyle name="Normal 3 7 3 2 2" xfId="2203"/>
    <cellStyle name="Normal 3 7 3 2 2 2" xfId="3995"/>
    <cellStyle name="Normal 3 7 3 2 2 2 2" xfId="7654"/>
    <cellStyle name="Normal 3 7 3 2 2 2 2 2" xfId="14914"/>
    <cellStyle name="Normal 3 7 3 2 2 2 2 2 2" xfId="29292"/>
    <cellStyle name="Normal 3 7 3 2 2 2 2 2 2 2" xfId="58026"/>
    <cellStyle name="Normal 3 7 3 2 2 2 2 2 3" xfId="43702"/>
    <cellStyle name="Normal 3 7 3 2 2 2 2 3" xfId="22129"/>
    <cellStyle name="Normal 3 7 3 2 2 2 2 3 2" xfId="50864"/>
    <cellStyle name="Normal 3 7 3 2 2 2 2 4" xfId="36540"/>
    <cellStyle name="Normal 3 7 3 2 2 2 3" xfId="11327"/>
    <cellStyle name="Normal 3 7 3 2 2 2 3 2" xfId="25710"/>
    <cellStyle name="Normal 3 7 3 2 2 2 3 2 2" xfId="54445"/>
    <cellStyle name="Normal 3 7 3 2 2 2 3 3" xfId="40121"/>
    <cellStyle name="Normal 3 7 3 2 2 2 4" xfId="18547"/>
    <cellStyle name="Normal 3 7 3 2 2 2 4 2" xfId="47283"/>
    <cellStyle name="Normal 3 7 3 2 2 2 5" xfId="32959"/>
    <cellStyle name="Normal 3 7 3 2 2 3" xfId="5864"/>
    <cellStyle name="Normal 3 7 3 2 2 3 2" xfId="13124"/>
    <cellStyle name="Normal 3 7 3 2 2 3 2 2" xfId="27502"/>
    <cellStyle name="Normal 3 7 3 2 2 3 2 2 2" xfId="56236"/>
    <cellStyle name="Normal 3 7 3 2 2 3 2 3" xfId="41912"/>
    <cellStyle name="Normal 3 7 3 2 2 3 3" xfId="20339"/>
    <cellStyle name="Normal 3 7 3 2 2 3 3 2" xfId="49074"/>
    <cellStyle name="Normal 3 7 3 2 2 3 4" xfId="34750"/>
    <cellStyle name="Normal 3 7 3 2 2 4" xfId="9537"/>
    <cellStyle name="Normal 3 7 3 2 2 4 2" xfId="23920"/>
    <cellStyle name="Normal 3 7 3 2 2 4 2 2" xfId="52655"/>
    <cellStyle name="Normal 3 7 3 2 2 4 3" xfId="38331"/>
    <cellStyle name="Normal 3 7 3 2 2 5" xfId="16757"/>
    <cellStyle name="Normal 3 7 3 2 2 5 2" xfId="45493"/>
    <cellStyle name="Normal 3 7 3 2 2 6" xfId="31169"/>
    <cellStyle name="Normal 3 7 3 2 3" xfId="3099"/>
    <cellStyle name="Normal 3 7 3 2 3 2" xfId="6759"/>
    <cellStyle name="Normal 3 7 3 2 3 2 2" xfId="14019"/>
    <cellStyle name="Normal 3 7 3 2 3 2 2 2" xfId="28397"/>
    <cellStyle name="Normal 3 7 3 2 3 2 2 2 2" xfId="57131"/>
    <cellStyle name="Normal 3 7 3 2 3 2 2 3" xfId="42807"/>
    <cellStyle name="Normal 3 7 3 2 3 2 3" xfId="21234"/>
    <cellStyle name="Normal 3 7 3 2 3 2 3 2" xfId="49969"/>
    <cellStyle name="Normal 3 7 3 2 3 2 4" xfId="35645"/>
    <cellStyle name="Normal 3 7 3 2 3 3" xfId="10432"/>
    <cellStyle name="Normal 3 7 3 2 3 3 2" xfId="24815"/>
    <cellStyle name="Normal 3 7 3 2 3 3 2 2" xfId="53550"/>
    <cellStyle name="Normal 3 7 3 2 3 3 3" xfId="39226"/>
    <cellStyle name="Normal 3 7 3 2 3 4" xfId="17652"/>
    <cellStyle name="Normal 3 7 3 2 3 4 2" xfId="46388"/>
    <cellStyle name="Normal 3 7 3 2 3 5" xfId="32064"/>
    <cellStyle name="Normal 3 7 3 2 4" xfId="4964"/>
    <cellStyle name="Normal 3 7 3 2 4 2" xfId="12229"/>
    <cellStyle name="Normal 3 7 3 2 4 2 2" xfId="26607"/>
    <cellStyle name="Normal 3 7 3 2 4 2 2 2" xfId="55341"/>
    <cellStyle name="Normal 3 7 3 2 4 2 3" xfId="41017"/>
    <cellStyle name="Normal 3 7 3 2 4 3" xfId="19444"/>
    <cellStyle name="Normal 3 7 3 2 4 3 2" xfId="48179"/>
    <cellStyle name="Normal 3 7 3 2 4 4" xfId="33855"/>
    <cellStyle name="Normal 3 7 3 2 5" xfId="8636"/>
    <cellStyle name="Normal 3 7 3 2 5 2" xfId="23025"/>
    <cellStyle name="Normal 3 7 3 2 5 2 2" xfId="51760"/>
    <cellStyle name="Normal 3 7 3 2 5 3" xfId="37436"/>
    <cellStyle name="Normal 3 7 3 2 6" xfId="15862"/>
    <cellStyle name="Normal 3 7 3 2 6 2" xfId="44598"/>
    <cellStyle name="Normal 3 7 3 2 7" xfId="30274"/>
    <cellStyle name="Normal 3 7 3 3" xfId="1756"/>
    <cellStyle name="Normal 3 7 3 3 2" xfId="3548"/>
    <cellStyle name="Normal 3 7 3 3 2 2" xfId="7207"/>
    <cellStyle name="Normal 3 7 3 3 2 2 2" xfId="14467"/>
    <cellStyle name="Normal 3 7 3 3 2 2 2 2" xfId="28845"/>
    <cellStyle name="Normal 3 7 3 3 2 2 2 2 2" xfId="57579"/>
    <cellStyle name="Normal 3 7 3 3 2 2 2 3" xfId="43255"/>
    <cellStyle name="Normal 3 7 3 3 2 2 3" xfId="21682"/>
    <cellStyle name="Normal 3 7 3 3 2 2 3 2" xfId="50417"/>
    <cellStyle name="Normal 3 7 3 3 2 2 4" xfId="36093"/>
    <cellStyle name="Normal 3 7 3 3 2 3" xfId="10880"/>
    <cellStyle name="Normal 3 7 3 3 2 3 2" xfId="25263"/>
    <cellStyle name="Normal 3 7 3 3 2 3 2 2" xfId="53998"/>
    <cellStyle name="Normal 3 7 3 3 2 3 3" xfId="39674"/>
    <cellStyle name="Normal 3 7 3 3 2 4" xfId="18100"/>
    <cellStyle name="Normal 3 7 3 3 2 4 2" xfId="46836"/>
    <cellStyle name="Normal 3 7 3 3 2 5" xfId="32512"/>
    <cellStyle name="Normal 3 7 3 3 3" xfId="5417"/>
    <cellStyle name="Normal 3 7 3 3 3 2" xfId="12677"/>
    <cellStyle name="Normal 3 7 3 3 3 2 2" xfId="27055"/>
    <cellStyle name="Normal 3 7 3 3 3 2 2 2" xfId="55789"/>
    <cellStyle name="Normal 3 7 3 3 3 2 3" xfId="41465"/>
    <cellStyle name="Normal 3 7 3 3 3 3" xfId="19892"/>
    <cellStyle name="Normal 3 7 3 3 3 3 2" xfId="48627"/>
    <cellStyle name="Normal 3 7 3 3 3 4" xfId="34303"/>
    <cellStyle name="Normal 3 7 3 3 4" xfId="9090"/>
    <cellStyle name="Normal 3 7 3 3 4 2" xfId="23473"/>
    <cellStyle name="Normal 3 7 3 3 4 2 2" xfId="52208"/>
    <cellStyle name="Normal 3 7 3 3 4 3" xfId="37884"/>
    <cellStyle name="Normal 3 7 3 3 5" xfId="16310"/>
    <cellStyle name="Normal 3 7 3 3 5 2" xfId="45046"/>
    <cellStyle name="Normal 3 7 3 3 6" xfId="30722"/>
    <cellStyle name="Normal 3 7 3 4" xfId="2652"/>
    <cellStyle name="Normal 3 7 3 4 2" xfId="6312"/>
    <cellStyle name="Normal 3 7 3 4 2 2" xfId="13572"/>
    <cellStyle name="Normal 3 7 3 4 2 2 2" xfId="27950"/>
    <cellStyle name="Normal 3 7 3 4 2 2 2 2" xfId="56684"/>
    <cellStyle name="Normal 3 7 3 4 2 2 3" xfId="42360"/>
    <cellStyle name="Normal 3 7 3 4 2 3" xfId="20787"/>
    <cellStyle name="Normal 3 7 3 4 2 3 2" xfId="49522"/>
    <cellStyle name="Normal 3 7 3 4 2 4" xfId="35198"/>
    <cellStyle name="Normal 3 7 3 4 3" xfId="9985"/>
    <cellStyle name="Normal 3 7 3 4 3 2" xfId="24368"/>
    <cellStyle name="Normal 3 7 3 4 3 2 2" xfId="53103"/>
    <cellStyle name="Normal 3 7 3 4 3 3" xfId="38779"/>
    <cellStyle name="Normal 3 7 3 4 4" xfId="17205"/>
    <cellStyle name="Normal 3 7 3 4 4 2" xfId="45941"/>
    <cellStyle name="Normal 3 7 3 4 5" xfId="31617"/>
    <cellStyle name="Normal 3 7 3 5" xfId="4516"/>
    <cellStyle name="Normal 3 7 3 5 2" xfId="11782"/>
    <cellStyle name="Normal 3 7 3 5 2 2" xfId="26160"/>
    <cellStyle name="Normal 3 7 3 5 2 2 2" xfId="54894"/>
    <cellStyle name="Normal 3 7 3 5 2 3" xfId="40570"/>
    <cellStyle name="Normal 3 7 3 5 3" xfId="18997"/>
    <cellStyle name="Normal 3 7 3 5 3 2" xfId="47732"/>
    <cellStyle name="Normal 3 7 3 5 4" xfId="33408"/>
    <cellStyle name="Normal 3 7 3 6" xfId="8189"/>
    <cellStyle name="Normal 3 7 3 6 2" xfId="22578"/>
    <cellStyle name="Normal 3 7 3 6 2 2" xfId="51313"/>
    <cellStyle name="Normal 3 7 3 6 3" xfId="36989"/>
    <cellStyle name="Normal 3 7 3 7" xfId="15415"/>
    <cellStyle name="Normal 3 7 3 7 2" xfId="44151"/>
    <cellStyle name="Normal 3 7 3 8" xfId="29827"/>
    <cellStyle name="Normal 3 7 4" xfId="996"/>
    <cellStyle name="Normal 3 7 4 2" xfId="1979"/>
    <cellStyle name="Normal 3 7 4 2 2" xfId="3771"/>
    <cellStyle name="Normal 3 7 4 2 2 2" xfId="7430"/>
    <cellStyle name="Normal 3 7 4 2 2 2 2" xfId="14690"/>
    <cellStyle name="Normal 3 7 4 2 2 2 2 2" xfId="29068"/>
    <cellStyle name="Normal 3 7 4 2 2 2 2 2 2" xfId="57802"/>
    <cellStyle name="Normal 3 7 4 2 2 2 2 3" xfId="43478"/>
    <cellStyle name="Normal 3 7 4 2 2 2 3" xfId="21905"/>
    <cellStyle name="Normal 3 7 4 2 2 2 3 2" xfId="50640"/>
    <cellStyle name="Normal 3 7 4 2 2 2 4" xfId="36316"/>
    <cellStyle name="Normal 3 7 4 2 2 3" xfId="11103"/>
    <cellStyle name="Normal 3 7 4 2 2 3 2" xfId="25486"/>
    <cellStyle name="Normal 3 7 4 2 2 3 2 2" xfId="54221"/>
    <cellStyle name="Normal 3 7 4 2 2 3 3" xfId="39897"/>
    <cellStyle name="Normal 3 7 4 2 2 4" xfId="18323"/>
    <cellStyle name="Normal 3 7 4 2 2 4 2" xfId="47059"/>
    <cellStyle name="Normal 3 7 4 2 2 5" xfId="32735"/>
    <cellStyle name="Normal 3 7 4 2 3" xfId="5640"/>
    <cellStyle name="Normal 3 7 4 2 3 2" xfId="12900"/>
    <cellStyle name="Normal 3 7 4 2 3 2 2" xfId="27278"/>
    <cellStyle name="Normal 3 7 4 2 3 2 2 2" xfId="56012"/>
    <cellStyle name="Normal 3 7 4 2 3 2 3" xfId="41688"/>
    <cellStyle name="Normal 3 7 4 2 3 3" xfId="20115"/>
    <cellStyle name="Normal 3 7 4 2 3 3 2" xfId="48850"/>
    <cellStyle name="Normal 3 7 4 2 3 4" xfId="34526"/>
    <cellStyle name="Normal 3 7 4 2 4" xfId="9313"/>
    <cellStyle name="Normal 3 7 4 2 4 2" xfId="23696"/>
    <cellStyle name="Normal 3 7 4 2 4 2 2" xfId="52431"/>
    <cellStyle name="Normal 3 7 4 2 4 3" xfId="38107"/>
    <cellStyle name="Normal 3 7 4 2 5" xfId="16533"/>
    <cellStyle name="Normal 3 7 4 2 5 2" xfId="45269"/>
    <cellStyle name="Normal 3 7 4 2 6" xfId="30945"/>
    <cellStyle name="Normal 3 7 4 3" xfId="2875"/>
    <cellStyle name="Normal 3 7 4 3 2" xfId="6535"/>
    <cellStyle name="Normal 3 7 4 3 2 2" xfId="13795"/>
    <cellStyle name="Normal 3 7 4 3 2 2 2" xfId="28173"/>
    <cellStyle name="Normal 3 7 4 3 2 2 2 2" xfId="56907"/>
    <cellStyle name="Normal 3 7 4 3 2 2 3" xfId="42583"/>
    <cellStyle name="Normal 3 7 4 3 2 3" xfId="21010"/>
    <cellStyle name="Normal 3 7 4 3 2 3 2" xfId="49745"/>
    <cellStyle name="Normal 3 7 4 3 2 4" xfId="35421"/>
    <cellStyle name="Normal 3 7 4 3 3" xfId="10208"/>
    <cellStyle name="Normal 3 7 4 3 3 2" xfId="24591"/>
    <cellStyle name="Normal 3 7 4 3 3 2 2" xfId="53326"/>
    <cellStyle name="Normal 3 7 4 3 3 3" xfId="39002"/>
    <cellStyle name="Normal 3 7 4 3 4" xfId="17428"/>
    <cellStyle name="Normal 3 7 4 3 4 2" xfId="46164"/>
    <cellStyle name="Normal 3 7 4 3 5" xfId="31840"/>
    <cellStyle name="Normal 3 7 4 4" xfId="4740"/>
    <cellStyle name="Normal 3 7 4 4 2" xfId="12005"/>
    <cellStyle name="Normal 3 7 4 4 2 2" xfId="26383"/>
    <cellStyle name="Normal 3 7 4 4 2 2 2" xfId="55117"/>
    <cellStyle name="Normal 3 7 4 4 2 3" xfId="40793"/>
    <cellStyle name="Normal 3 7 4 4 3" xfId="19220"/>
    <cellStyle name="Normal 3 7 4 4 3 2" xfId="47955"/>
    <cellStyle name="Normal 3 7 4 4 4" xfId="33631"/>
    <cellStyle name="Normal 3 7 4 5" xfId="8412"/>
    <cellStyle name="Normal 3 7 4 5 2" xfId="22801"/>
    <cellStyle name="Normal 3 7 4 5 2 2" xfId="51536"/>
    <cellStyle name="Normal 3 7 4 5 3" xfId="37212"/>
    <cellStyle name="Normal 3 7 4 6" xfId="15638"/>
    <cellStyle name="Normal 3 7 4 6 2" xfId="44374"/>
    <cellStyle name="Normal 3 7 4 7" xfId="30050"/>
    <cellStyle name="Normal 3 7 5" xfId="1520"/>
    <cellStyle name="Normal 3 7 5 2" xfId="3324"/>
    <cellStyle name="Normal 3 7 5 2 2" xfId="6983"/>
    <cellStyle name="Normal 3 7 5 2 2 2" xfId="14243"/>
    <cellStyle name="Normal 3 7 5 2 2 2 2" xfId="28621"/>
    <cellStyle name="Normal 3 7 5 2 2 2 2 2" xfId="57355"/>
    <cellStyle name="Normal 3 7 5 2 2 2 3" xfId="43031"/>
    <cellStyle name="Normal 3 7 5 2 2 3" xfId="21458"/>
    <cellStyle name="Normal 3 7 5 2 2 3 2" xfId="50193"/>
    <cellStyle name="Normal 3 7 5 2 2 4" xfId="35869"/>
    <cellStyle name="Normal 3 7 5 2 3" xfId="10656"/>
    <cellStyle name="Normal 3 7 5 2 3 2" xfId="25039"/>
    <cellStyle name="Normal 3 7 5 2 3 2 2" xfId="53774"/>
    <cellStyle name="Normal 3 7 5 2 3 3" xfId="39450"/>
    <cellStyle name="Normal 3 7 5 2 4" xfId="17876"/>
    <cellStyle name="Normal 3 7 5 2 4 2" xfId="46612"/>
    <cellStyle name="Normal 3 7 5 2 5" xfId="32288"/>
    <cellStyle name="Normal 3 7 5 3" xfId="5193"/>
    <cellStyle name="Normal 3 7 5 3 2" xfId="12453"/>
    <cellStyle name="Normal 3 7 5 3 2 2" xfId="26831"/>
    <cellStyle name="Normal 3 7 5 3 2 2 2" xfId="55565"/>
    <cellStyle name="Normal 3 7 5 3 2 3" xfId="41241"/>
    <cellStyle name="Normal 3 7 5 3 3" xfId="19668"/>
    <cellStyle name="Normal 3 7 5 3 3 2" xfId="48403"/>
    <cellStyle name="Normal 3 7 5 3 4" xfId="34079"/>
    <cellStyle name="Normal 3 7 5 4" xfId="8866"/>
    <cellStyle name="Normal 3 7 5 4 2" xfId="23249"/>
    <cellStyle name="Normal 3 7 5 4 2 2" xfId="51984"/>
    <cellStyle name="Normal 3 7 5 4 3" xfId="37660"/>
    <cellStyle name="Normal 3 7 5 5" xfId="16086"/>
    <cellStyle name="Normal 3 7 5 5 2" xfId="44822"/>
    <cellStyle name="Normal 3 7 5 6" xfId="30498"/>
    <cellStyle name="Normal 3 7 6" xfId="2428"/>
    <cellStyle name="Normal 3 7 6 2" xfId="6088"/>
    <cellStyle name="Normal 3 7 6 2 2" xfId="13348"/>
    <cellStyle name="Normal 3 7 6 2 2 2" xfId="27726"/>
    <cellStyle name="Normal 3 7 6 2 2 2 2" xfId="56460"/>
    <cellStyle name="Normal 3 7 6 2 2 3" xfId="42136"/>
    <cellStyle name="Normal 3 7 6 2 3" xfId="20563"/>
    <cellStyle name="Normal 3 7 6 2 3 2" xfId="49298"/>
    <cellStyle name="Normal 3 7 6 2 4" xfId="34974"/>
    <cellStyle name="Normal 3 7 6 3" xfId="9761"/>
    <cellStyle name="Normal 3 7 6 3 2" xfId="24144"/>
    <cellStyle name="Normal 3 7 6 3 2 2" xfId="52879"/>
    <cellStyle name="Normal 3 7 6 3 3" xfId="38555"/>
    <cellStyle name="Normal 3 7 6 4" xfId="16981"/>
    <cellStyle name="Normal 3 7 6 4 2" xfId="45717"/>
    <cellStyle name="Normal 3 7 6 5" xfId="31393"/>
    <cellStyle name="Normal 3 7 7" xfId="4287"/>
    <cellStyle name="Normal 3 7 7 2" xfId="11557"/>
    <cellStyle name="Normal 3 7 7 2 2" xfId="25936"/>
    <cellStyle name="Normal 3 7 7 2 2 2" xfId="54670"/>
    <cellStyle name="Normal 3 7 7 2 3" xfId="40346"/>
    <cellStyle name="Normal 3 7 7 3" xfId="18773"/>
    <cellStyle name="Normal 3 7 7 3 2" xfId="47508"/>
    <cellStyle name="Normal 3 7 7 4" xfId="33184"/>
    <cellStyle name="Normal 3 7 8" xfId="7956"/>
    <cellStyle name="Normal 3 7 8 2" xfId="22354"/>
    <cellStyle name="Normal 3 7 8 2 2" xfId="51089"/>
    <cellStyle name="Normal 3 7 8 3" xfId="36765"/>
    <cellStyle name="Normal 3 7 9" xfId="15191"/>
    <cellStyle name="Normal 3 7 9 2" xfId="43927"/>
    <cellStyle name="Normal 3 8" xfId="513"/>
    <cellStyle name="Normal 3 8 2" xfId="828"/>
    <cellStyle name="Normal 3 8 2 2" xfId="1276"/>
    <cellStyle name="Normal 3 8 2 2 2" xfId="2259"/>
    <cellStyle name="Normal 3 8 2 2 2 2" xfId="4051"/>
    <cellStyle name="Normal 3 8 2 2 2 2 2" xfId="7710"/>
    <cellStyle name="Normal 3 8 2 2 2 2 2 2" xfId="14970"/>
    <cellStyle name="Normal 3 8 2 2 2 2 2 2 2" xfId="29348"/>
    <cellStyle name="Normal 3 8 2 2 2 2 2 2 2 2" xfId="58082"/>
    <cellStyle name="Normal 3 8 2 2 2 2 2 2 3" xfId="43758"/>
    <cellStyle name="Normal 3 8 2 2 2 2 2 3" xfId="22185"/>
    <cellStyle name="Normal 3 8 2 2 2 2 2 3 2" xfId="50920"/>
    <cellStyle name="Normal 3 8 2 2 2 2 2 4" xfId="36596"/>
    <cellStyle name="Normal 3 8 2 2 2 2 3" xfId="11383"/>
    <cellStyle name="Normal 3 8 2 2 2 2 3 2" xfId="25766"/>
    <cellStyle name="Normal 3 8 2 2 2 2 3 2 2" xfId="54501"/>
    <cellStyle name="Normal 3 8 2 2 2 2 3 3" xfId="40177"/>
    <cellStyle name="Normal 3 8 2 2 2 2 4" xfId="18603"/>
    <cellStyle name="Normal 3 8 2 2 2 2 4 2" xfId="47339"/>
    <cellStyle name="Normal 3 8 2 2 2 2 5" xfId="33015"/>
    <cellStyle name="Normal 3 8 2 2 2 3" xfId="5920"/>
    <cellStyle name="Normal 3 8 2 2 2 3 2" xfId="13180"/>
    <cellStyle name="Normal 3 8 2 2 2 3 2 2" xfId="27558"/>
    <cellStyle name="Normal 3 8 2 2 2 3 2 2 2" xfId="56292"/>
    <cellStyle name="Normal 3 8 2 2 2 3 2 3" xfId="41968"/>
    <cellStyle name="Normal 3 8 2 2 2 3 3" xfId="20395"/>
    <cellStyle name="Normal 3 8 2 2 2 3 3 2" xfId="49130"/>
    <cellStyle name="Normal 3 8 2 2 2 3 4" xfId="34806"/>
    <cellStyle name="Normal 3 8 2 2 2 4" xfId="9593"/>
    <cellStyle name="Normal 3 8 2 2 2 4 2" xfId="23976"/>
    <cellStyle name="Normal 3 8 2 2 2 4 2 2" xfId="52711"/>
    <cellStyle name="Normal 3 8 2 2 2 4 3" xfId="38387"/>
    <cellStyle name="Normal 3 8 2 2 2 5" xfId="16813"/>
    <cellStyle name="Normal 3 8 2 2 2 5 2" xfId="45549"/>
    <cellStyle name="Normal 3 8 2 2 2 6" xfId="31225"/>
    <cellStyle name="Normal 3 8 2 2 3" xfId="3155"/>
    <cellStyle name="Normal 3 8 2 2 3 2" xfId="6815"/>
    <cellStyle name="Normal 3 8 2 2 3 2 2" xfId="14075"/>
    <cellStyle name="Normal 3 8 2 2 3 2 2 2" xfId="28453"/>
    <cellStyle name="Normal 3 8 2 2 3 2 2 2 2" xfId="57187"/>
    <cellStyle name="Normal 3 8 2 2 3 2 2 3" xfId="42863"/>
    <cellStyle name="Normal 3 8 2 2 3 2 3" xfId="21290"/>
    <cellStyle name="Normal 3 8 2 2 3 2 3 2" xfId="50025"/>
    <cellStyle name="Normal 3 8 2 2 3 2 4" xfId="35701"/>
    <cellStyle name="Normal 3 8 2 2 3 3" xfId="10488"/>
    <cellStyle name="Normal 3 8 2 2 3 3 2" xfId="24871"/>
    <cellStyle name="Normal 3 8 2 2 3 3 2 2" xfId="53606"/>
    <cellStyle name="Normal 3 8 2 2 3 3 3" xfId="39282"/>
    <cellStyle name="Normal 3 8 2 2 3 4" xfId="17708"/>
    <cellStyle name="Normal 3 8 2 2 3 4 2" xfId="46444"/>
    <cellStyle name="Normal 3 8 2 2 3 5" xfId="32120"/>
    <cellStyle name="Normal 3 8 2 2 4" xfId="5020"/>
    <cellStyle name="Normal 3 8 2 2 4 2" xfId="12285"/>
    <cellStyle name="Normal 3 8 2 2 4 2 2" xfId="26663"/>
    <cellStyle name="Normal 3 8 2 2 4 2 2 2" xfId="55397"/>
    <cellStyle name="Normal 3 8 2 2 4 2 3" xfId="41073"/>
    <cellStyle name="Normal 3 8 2 2 4 3" xfId="19500"/>
    <cellStyle name="Normal 3 8 2 2 4 3 2" xfId="48235"/>
    <cellStyle name="Normal 3 8 2 2 4 4" xfId="33911"/>
    <cellStyle name="Normal 3 8 2 2 5" xfId="8692"/>
    <cellStyle name="Normal 3 8 2 2 5 2" xfId="23081"/>
    <cellStyle name="Normal 3 8 2 2 5 2 2" xfId="51816"/>
    <cellStyle name="Normal 3 8 2 2 5 3" xfId="37492"/>
    <cellStyle name="Normal 3 8 2 2 6" xfId="15918"/>
    <cellStyle name="Normal 3 8 2 2 6 2" xfId="44654"/>
    <cellStyle name="Normal 3 8 2 2 7" xfId="30330"/>
    <cellStyle name="Normal 3 8 2 3" xfId="1812"/>
    <cellStyle name="Normal 3 8 2 3 2" xfId="3604"/>
    <cellStyle name="Normal 3 8 2 3 2 2" xfId="7263"/>
    <cellStyle name="Normal 3 8 2 3 2 2 2" xfId="14523"/>
    <cellStyle name="Normal 3 8 2 3 2 2 2 2" xfId="28901"/>
    <cellStyle name="Normal 3 8 2 3 2 2 2 2 2" xfId="57635"/>
    <cellStyle name="Normal 3 8 2 3 2 2 2 3" xfId="43311"/>
    <cellStyle name="Normal 3 8 2 3 2 2 3" xfId="21738"/>
    <cellStyle name="Normal 3 8 2 3 2 2 3 2" xfId="50473"/>
    <cellStyle name="Normal 3 8 2 3 2 2 4" xfId="36149"/>
    <cellStyle name="Normal 3 8 2 3 2 3" xfId="10936"/>
    <cellStyle name="Normal 3 8 2 3 2 3 2" xfId="25319"/>
    <cellStyle name="Normal 3 8 2 3 2 3 2 2" xfId="54054"/>
    <cellStyle name="Normal 3 8 2 3 2 3 3" xfId="39730"/>
    <cellStyle name="Normal 3 8 2 3 2 4" xfId="18156"/>
    <cellStyle name="Normal 3 8 2 3 2 4 2" xfId="46892"/>
    <cellStyle name="Normal 3 8 2 3 2 5" xfId="32568"/>
    <cellStyle name="Normal 3 8 2 3 3" xfId="5473"/>
    <cellStyle name="Normal 3 8 2 3 3 2" xfId="12733"/>
    <cellStyle name="Normal 3 8 2 3 3 2 2" xfId="27111"/>
    <cellStyle name="Normal 3 8 2 3 3 2 2 2" xfId="55845"/>
    <cellStyle name="Normal 3 8 2 3 3 2 3" xfId="41521"/>
    <cellStyle name="Normal 3 8 2 3 3 3" xfId="19948"/>
    <cellStyle name="Normal 3 8 2 3 3 3 2" xfId="48683"/>
    <cellStyle name="Normal 3 8 2 3 3 4" xfId="34359"/>
    <cellStyle name="Normal 3 8 2 3 4" xfId="9146"/>
    <cellStyle name="Normal 3 8 2 3 4 2" xfId="23529"/>
    <cellStyle name="Normal 3 8 2 3 4 2 2" xfId="52264"/>
    <cellStyle name="Normal 3 8 2 3 4 3" xfId="37940"/>
    <cellStyle name="Normal 3 8 2 3 5" xfId="16366"/>
    <cellStyle name="Normal 3 8 2 3 5 2" xfId="45102"/>
    <cellStyle name="Normal 3 8 2 3 6" xfId="30778"/>
    <cellStyle name="Normal 3 8 2 4" xfId="2708"/>
    <cellStyle name="Normal 3 8 2 4 2" xfId="6368"/>
    <cellStyle name="Normal 3 8 2 4 2 2" xfId="13628"/>
    <cellStyle name="Normal 3 8 2 4 2 2 2" xfId="28006"/>
    <cellStyle name="Normal 3 8 2 4 2 2 2 2" xfId="56740"/>
    <cellStyle name="Normal 3 8 2 4 2 2 3" xfId="42416"/>
    <cellStyle name="Normal 3 8 2 4 2 3" xfId="20843"/>
    <cellStyle name="Normal 3 8 2 4 2 3 2" xfId="49578"/>
    <cellStyle name="Normal 3 8 2 4 2 4" xfId="35254"/>
    <cellStyle name="Normal 3 8 2 4 3" xfId="10041"/>
    <cellStyle name="Normal 3 8 2 4 3 2" xfId="24424"/>
    <cellStyle name="Normal 3 8 2 4 3 2 2" xfId="53159"/>
    <cellStyle name="Normal 3 8 2 4 3 3" xfId="38835"/>
    <cellStyle name="Normal 3 8 2 4 4" xfId="17261"/>
    <cellStyle name="Normal 3 8 2 4 4 2" xfId="45997"/>
    <cellStyle name="Normal 3 8 2 4 5" xfId="31673"/>
    <cellStyle name="Normal 3 8 2 5" xfId="4573"/>
    <cellStyle name="Normal 3 8 2 5 2" xfId="11838"/>
    <cellStyle name="Normal 3 8 2 5 2 2" xfId="26216"/>
    <cellStyle name="Normal 3 8 2 5 2 2 2" xfId="54950"/>
    <cellStyle name="Normal 3 8 2 5 2 3" xfId="40626"/>
    <cellStyle name="Normal 3 8 2 5 3" xfId="19053"/>
    <cellStyle name="Normal 3 8 2 5 3 2" xfId="47788"/>
    <cellStyle name="Normal 3 8 2 5 4" xfId="33464"/>
    <cellStyle name="Normal 3 8 2 6" xfId="8245"/>
    <cellStyle name="Normal 3 8 2 6 2" xfId="22634"/>
    <cellStyle name="Normal 3 8 2 6 2 2" xfId="51369"/>
    <cellStyle name="Normal 3 8 2 6 3" xfId="37045"/>
    <cellStyle name="Normal 3 8 2 7" xfId="15471"/>
    <cellStyle name="Normal 3 8 2 7 2" xfId="44207"/>
    <cellStyle name="Normal 3 8 2 8" xfId="29883"/>
    <cellStyle name="Normal 3 8 3" xfId="1052"/>
    <cellStyle name="Normal 3 8 3 2" xfId="2035"/>
    <cellStyle name="Normal 3 8 3 2 2" xfId="3827"/>
    <cellStyle name="Normal 3 8 3 2 2 2" xfId="7486"/>
    <cellStyle name="Normal 3 8 3 2 2 2 2" xfId="14746"/>
    <cellStyle name="Normal 3 8 3 2 2 2 2 2" xfId="29124"/>
    <cellStyle name="Normal 3 8 3 2 2 2 2 2 2" xfId="57858"/>
    <cellStyle name="Normal 3 8 3 2 2 2 2 3" xfId="43534"/>
    <cellStyle name="Normal 3 8 3 2 2 2 3" xfId="21961"/>
    <cellStyle name="Normal 3 8 3 2 2 2 3 2" xfId="50696"/>
    <cellStyle name="Normal 3 8 3 2 2 2 4" xfId="36372"/>
    <cellStyle name="Normal 3 8 3 2 2 3" xfId="11159"/>
    <cellStyle name="Normal 3 8 3 2 2 3 2" xfId="25542"/>
    <cellStyle name="Normal 3 8 3 2 2 3 2 2" xfId="54277"/>
    <cellStyle name="Normal 3 8 3 2 2 3 3" xfId="39953"/>
    <cellStyle name="Normal 3 8 3 2 2 4" xfId="18379"/>
    <cellStyle name="Normal 3 8 3 2 2 4 2" xfId="47115"/>
    <cellStyle name="Normal 3 8 3 2 2 5" xfId="32791"/>
    <cellStyle name="Normal 3 8 3 2 3" xfId="5696"/>
    <cellStyle name="Normal 3 8 3 2 3 2" xfId="12956"/>
    <cellStyle name="Normal 3 8 3 2 3 2 2" xfId="27334"/>
    <cellStyle name="Normal 3 8 3 2 3 2 2 2" xfId="56068"/>
    <cellStyle name="Normal 3 8 3 2 3 2 3" xfId="41744"/>
    <cellStyle name="Normal 3 8 3 2 3 3" xfId="20171"/>
    <cellStyle name="Normal 3 8 3 2 3 3 2" xfId="48906"/>
    <cellStyle name="Normal 3 8 3 2 3 4" xfId="34582"/>
    <cellStyle name="Normal 3 8 3 2 4" xfId="9369"/>
    <cellStyle name="Normal 3 8 3 2 4 2" xfId="23752"/>
    <cellStyle name="Normal 3 8 3 2 4 2 2" xfId="52487"/>
    <cellStyle name="Normal 3 8 3 2 4 3" xfId="38163"/>
    <cellStyle name="Normal 3 8 3 2 5" xfId="16589"/>
    <cellStyle name="Normal 3 8 3 2 5 2" xfId="45325"/>
    <cellStyle name="Normal 3 8 3 2 6" xfId="31001"/>
    <cellStyle name="Normal 3 8 3 3" xfId="2931"/>
    <cellStyle name="Normal 3 8 3 3 2" xfId="6591"/>
    <cellStyle name="Normal 3 8 3 3 2 2" xfId="13851"/>
    <cellStyle name="Normal 3 8 3 3 2 2 2" xfId="28229"/>
    <cellStyle name="Normal 3 8 3 3 2 2 2 2" xfId="56963"/>
    <cellStyle name="Normal 3 8 3 3 2 2 3" xfId="42639"/>
    <cellStyle name="Normal 3 8 3 3 2 3" xfId="21066"/>
    <cellStyle name="Normal 3 8 3 3 2 3 2" xfId="49801"/>
    <cellStyle name="Normal 3 8 3 3 2 4" xfId="35477"/>
    <cellStyle name="Normal 3 8 3 3 3" xfId="10264"/>
    <cellStyle name="Normal 3 8 3 3 3 2" xfId="24647"/>
    <cellStyle name="Normal 3 8 3 3 3 2 2" xfId="53382"/>
    <cellStyle name="Normal 3 8 3 3 3 3" xfId="39058"/>
    <cellStyle name="Normal 3 8 3 3 4" xfId="17484"/>
    <cellStyle name="Normal 3 8 3 3 4 2" xfId="46220"/>
    <cellStyle name="Normal 3 8 3 3 5" xfId="31896"/>
    <cellStyle name="Normal 3 8 3 4" xfId="4796"/>
    <cellStyle name="Normal 3 8 3 4 2" xfId="12061"/>
    <cellStyle name="Normal 3 8 3 4 2 2" xfId="26439"/>
    <cellStyle name="Normal 3 8 3 4 2 2 2" xfId="55173"/>
    <cellStyle name="Normal 3 8 3 4 2 3" xfId="40849"/>
    <cellStyle name="Normal 3 8 3 4 3" xfId="19276"/>
    <cellStyle name="Normal 3 8 3 4 3 2" xfId="48011"/>
    <cellStyle name="Normal 3 8 3 4 4" xfId="33687"/>
    <cellStyle name="Normal 3 8 3 5" xfId="8468"/>
    <cellStyle name="Normal 3 8 3 5 2" xfId="22857"/>
    <cellStyle name="Normal 3 8 3 5 2 2" xfId="51592"/>
    <cellStyle name="Normal 3 8 3 5 3" xfId="37268"/>
    <cellStyle name="Normal 3 8 3 6" xfId="15694"/>
    <cellStyle name="Normal 3 8 3 6 2" xfId="44430"/>
    <cellStyle name="Normal 3 8 3 7" xfId="30106"/>
    <cellStyle name="Normal 3 8 4" xfId="1580"/>
    <cellStyle name="Normal 3 8 4 2" xfId="3380"/>
    <cellStyle name="Normal 3 8 4 2 2" xfId="7039"/>
    <cellStyle name="Normal 3 8 4 2 2 2" xfId="14299"/>
    <cellStyle name="Normal 3 8 4 2 2 2 2" xfId="28677"/>
    <cellStyle name="Normal 3 8 4 2 2 2 2 2" xfId="57411"/>
    <cellStyle name="Normal 3 8 4 2 2 2 3" xfId="43087"/>
    <cellStyle name="Normal 3 8 4 2 2 3" xfId="21514"/>
    <cellStyle name="Normal 3 8 4 2 2 3 2" xfId="50249"/>
    <cellStyle name="Normal 3 8 4 2 2 4" xfId="35925"/>
    <cellStyle name="Normal 3 8 4 2 3" xfId="10712"/>
    <cellStyle name="Normal 3 8 4 2 3 2" xfId="25095"/>
    <cellStyle name="Normal 3 8 4 2 3 2 2" xfId="53830"/>
    <cellStyle name="Normal 3 8 4 2 3 3" xfId="39506"/>
    <cellStyle name="Normal 3 8 4 2 4" xfId="17932"/>
    <cellStyle name="Normal 3 8 4 2 4 2" xfId="46668"/>
    <cellStyle name="Normal 3 8 4 2 5" xfId="32344"/>
    <cellStyle name="Normal 3 8 4 3" xfId="5249"/>
    <cellStyle name="Normal 3 8 4 3 2" xfId="12509"/>
    <cellStyle name="Normal 3 8 4 3 2 2" xfId="26887"/>
    <cellStyle name="Normal 3 8 4 3 2 2 2" xfId="55621"/>
    <cellStyle name="Normal 3 8 4 3 2 3" xfId="41297"/>
    <cellStyle name="Normal 3 8 4 3 3" xfId="19724"/>
    <cellStyle name="Normal 3 8 4 3 3 2" xfId="48459"/>
    <cellStyle name="Normal 3 8 4 3 4" xfId="34135"/>
    <cellStyle name="Normal 3 8 4 4" xfId="8922"/>
    <cellStyle name="Normal 3 8 4 4 2" xfId="23305"/>
    <cellStyle name="Normal 3 8 4 4 2 2" xfId="52040"/>
    <cellStyle name="Normal 3 8 4 4 3" xfId="37716"/>
    <cellStyle name="Normal 3 8 4 5" xfId="16142"/>
    <cellStyle name="Normal 3 8 4 5 2" xfId="44878"/>
    <cellStyle name="Normal 3 8 4 6" xfId="30554"/>
    <cellStyle name="Normal 3 8 5" xfId="2484"/>
    <cellStyle name="Normal 3 8 5 2" xfId="6144"/>
    <cellStyle name="Normal 3 8 5 2 2" xfId="13404"/>
    <cellStyle name="Normal 3 8 5 2 2 2" xfId="27782"/>
    <cellStyle name="Normal 3 8 5 2 2 2 2" xfId="56516"/>
    <cellStyle name="Normal 3 8 5 2 2 3" xfId="42192"/>
    <cellStyle name="Normal 3 8 5 2 3" xfId="20619"/>
    <cellStyle name="Normal 3 8 5 2 3 2" xfId="49354"/>
    <cellStyle name="Normal 3 8 5 2 4" xfId="35030"/>
    <cellStyle name="Normal 3 8 5 3" xfId="9817"/>
    <cellStyle name="Normal 3 8 5 3 2" xfId="24200"/>
    <cellStyle name="Normal 3 8 5 3 2 2" xfId="52935"/>
    <cellStyle name="Normal 3 8 5 3 3" xfId="38611"/>
    <cellStyle name="Normal 3 8 5 4" xfId="17037"/>
    <cellStyle name="Normal 3 8 5 4 2" xfId="45773"/>
    <cellStyle name="Normal 3 8 5 5" xfId="31449"/>
    <cellStyle name="Normal 3 8 6" xfId="4346"/>
    <cellStyle name="Normal 3 8 6 2" xfId="11614"/>
    <cellStyle name="Normal 3 8 6 2 2" xfId="25992"/>
    <cellStyle name="Normal 3 8 6 2 2 2" xfId="54726"/>
    <cellStyle name="Normal 3 8 6 2 3" xfId="40402"/>
    <cellStyle name="Normal 3 8 6 3" xfId="18829"/>
    <cellStyle name="Normal 3 8 6 3 2" xfId="47564"/>
    <cellStyle name="Normal 3 8 6 4" xfId="33240"/>
    <cellStyle name="Normal 3 8 7" xfId="8015"/>
    <cellStyle name="Normal 3 8 7 2" xfId="22410"/>
    <cellStyle name="Normal 3 8 7 2 2" xfId="51145"/>
    <cellStyle name="Normal 3 8 7 3" xfId="36821"/>
    <cellStyle name="Normal 3 8 8" xfId="15247"/>
    <cellStyle name="Normal 3 8 8 2" xfId="43983"/>
    <cellStyle name="Normal 3 8 9" xfId="29659"/>
    <cellStyle name="Normal 3 9" xfId="713"/>
    <cellStyle name="Normal 3 9 2" xfId="1164"/>
    <cellStyle name="Normal 3 9 2 2" xfId="2147"/>
    <cellStyle name="Normal 3 9 2 2 2" xfId="3939"/>
    <cellStyle name="Normal 3 9 2 2 2 2" xfId="7598"/>
    <cellStyle name="Normal 3 9 2 2 2 2 2" xfId="14858"/>
    <cellStyle name="Normal 3 9 2 2 2 2 2 2" xfId="29236"/>
    <cellStyle name="Normal 3 9 2 2 2 2 2 2 2" xfId="57970"/>
    <cellStyle name="Normal 3 9 2 2 2 2 2 3" xfId="43646"/>
    <cellStyle name="Normal 3 9 2 2 2 2 3" xfId="22073"/>
    <cellStyle name="Normal 3 9 2 2 2 2 3 2" xfId="50808"/>
    <cellStyle name="Normal 3 9 2 2 2 2 4" xfId="36484"/>
    <cellStyle name="Normal 3 9 2 2 2 3" xfId="11271"/>
    <cellStyle name="Normal 3 9 2 2 2 3 2" xfId="25654"/>
    <cellStyle name="Normal 3 9 2 2 2 3 2 2" xfId="54389"/>
    <cellStyle name="Normal 3 9 2 2 2 3 3" xfId="40065"/>
    <cellStyle name="Normal 3 9 2 2 2 4" xfId="18491"/>
    <cellStyle name="Normal 3 9 2 2 2 4 2" xfId="47227"/>
    <cellStyle name="Normal 3 9 2 2 2 5" xfId="32903"/>
    <cellStyle name="Normal 3 9 2 2 3" xfId="5808"/>
    <cellStyle name="Normal 3 9 2 2 3 2" xfId="13068"/>
    <cellStyle name="Normal 3 9 2 2 3 2 2" xfId="27446"/>
    <cellStyle name="Normal 3 9 2 2 3 2 2 2" xfId="56180"/>
    <cellStyle name="Normal 3 9 2 2 3 2 3" xfId="41856"/>
    <cellStyle name="Normal 3 9 2 2 3 3" xfId="20283"/>
    <cellStyle name="Normal 3 9 2 2 3 3 2" xfId="49018"/>
    <cellStyle name="Normal 3 9 2 2 3 4" xfId="34694"/>
    <cellStyle name="Normal 3 9 2 2 4" xfId="9481"/>
    <cellStyle name="Normal 3 9 2 2 4 2" xfId="23864"/>
    <cellStyle name="Normal 3 9 2 2 4 2 2" xfId="52599"/>
    <cellStyle name="Normal 3 9 2 2 4 3" xfId="38275"/>
    <cellStyle name="Normal 3 9 2 2 5" xfId="16701"/>
    <cellStyle name="Normal 3 9 2 2 5 2" xfId="45437"/>
    <cellStyle name="Normal 3 9 2 2 6" xfId="31113"/>
    <cellStyle name="Normal 3 9 2 3" xfId="3043"/>
    <cellStyle name="Normal 3 9 2 3 2" xfId="6703"/>
    <cellStyle name="Normal 3 9 2 3 2 2" xfId="13963"/>
    <cellStyle name="Normal 3 9 2 3 2 2 2" xfId="28341"/>
    <cellStyle name="Normal 3 9 2 3 2 2 2 2" xfId="57075"/>
    <cellStyle name="Normal 3 9 2 3 2 2 3" xfId="42751"/>
    <cellStyle name="Normal 3 9 2 3 2 3" xfId="21178"/>
    <cellStyle name="Normal 3 9 2 3 2 3 2" xfId="49913"/>
    <cellStyle name="Normal 3 9 2 3 2 4" xfId="35589"/>
    <cellStyle name="Normal 3 9 2 3 3" xfId="10376"/>
    <cellStyle name="Normal 3 9 2 3 3 2" xfId="24759"/>
    <cellStyle name="Normal 3 9 2 3 3 2 2" xfId="53494"/>
    <cellStyle name="Normal 3 9 2 3 3 3" xfId="39170"/>
    <cellStyle name="Normal 3 9 2 3 4" xfId="17596"/>
    <cellStyle name="Normal 3 9 2 3 4 2" xfId="46332"/>
    <cellStyle name="Normal 3 9 2 3 5" xfId="32008"/>
    <cellStyle name="Normal 3 9 2 4" xfId="4908"/>
    <cellStyle name="Normal 3 9 2 4 2" xfId="12173"/>
    <cellStyle name="Normal 3 9 2 4 2 2" xfId="26551"/>
    <cellStyle name="Normal 3 9 2 4 2 2 2" xfId="55285"/>
    <cellStyle name="Normal 3 9 2 4 2 3" xfId="40961"/>
    <cellStyle name="Normal 3 9 2 4 3" xfId="19388"/>
    <cellStyle name="Normal 3 9 2 4 3 2" xfId="48123"/>
    <cellStyle name="Normal 3 9 2 4 4" xfId="33799"/>
    <cellStyle name="Normal 3 9 2 5" xfId="8580"/>
    <cellStyle name="Normal 3 9 2 5 2" xfId="22969"/>
    <cellStyle name="Normal 3 9 2 5 2 2" xfId="51704"/>
    <cellStyle name="Normal 3 9 2 5 3" xfId="37380"/>
    <cellStyle name="Normal 3 9 2 6" xfId="15806"/>
    <cellStyle name="Normal 3 9 2 6 2" xfId="44542"/>
    <cellStyle name="Normal 3 9 2 7" xfId="30218"/>
    <cellStyle name="Normal 3 9 3" xfId="1700"/>
    <cellStyle name="Normal 3 9 3 2" xfId="3492"/>
    <cellStyle name="Normal 3 9 3 2 2" xfId="7151"/>
    <cellStyle name="Normal 3 9 3 2 2 2" xfId="14411"/>
    <cellStyle name="Normal 3 9 3 2 2 2 2" xfId="28789"/>
    <cellStyle name="Normal 3 9 3 2 2 2 2 2" xfId="57523"/>
    <cellStyle name="Normal 3 9 3 2 2 2 3" xfId="43199"/>
    <cellStyle name="Normal 3 9 3 2 2 3" xfId="21626"/>
    <cellStyle name="Normal 3 9 3 2 2 3 2" xfId="50361"/>
    <cellStyle name="Normal 3 9 3 2 2 4" xfId="36037"/>
    <cellStyle name="Normal 3 9 3 2 3" xfId="10824"/>
    <cellStyle name="Normal 3 9 3 2 3 2" xfId="25207"/>
    <cellStyle name="Normal 3 9 3 2 3 2 2" xfId="53942"/>
    <cellStyle name="Normal 3 9 3 2 3 3" xfId="39618"/>
    <cellStyle name="Normal 3 9 3 2 4" xfId="18044"/>
    <cellStyle name="Normal 3 9 3 2 4 2" xfId="46780"/>
    <cellStyle name="Normal 3 9 3 2 5" xfId="32456"/>
    <cellStyle name="Normal 3 9 3 3" xfId="5361"/>
    <cellStyle name="Normal 3 9 3 3 2" xfId="12621"/>
    <cellStyle name="Normal 3 9 3 3 2 2" xfId="26999"/>
    <cellStyle name="Normal 3 9 3 3 2 2 2" xfId="55733"/>
    <cellStyle name="Normal 3 9 3 3 2 3" xfId="41409"/>
    <cellStyle name="Normal 3 9 3 3 3" xfId="19836"/>
    <cellStyle name="Normal 3 9 3 3 3 2" xfId="48571"/>
    <cellStyle name="Normal 3 9 3 3 4" xfId="34247"/>
    <cellStyle name="Normal 3 9 3 4" xfId="9034"/>
    <cellStyle name="Normal 3 9 3 4 2" xfId="23417"/>
    <cellStyle name="Normal 3 9 3 4 2 2" xfId="52152"/>
    <cellStyle name="Normal 3 9 3 4 3" xfId="37828"/>
    <cellStyle name="Normal 3 9 3 5" xfId="16254"/>
    <cellStyle name="Normal 3 9 3 5 2" xfId="44990"/>
    <cellStyle name="Normal 3 9 3 6" xfId="30666"/>
    <cellStyle name="Normal 3 9 4" xfId="2596"/>
    <cellStyle name="Normal 3 9 4 2" xfId="6256"/>
    <cellStyle name="Normal 3 9 4 2 2" xfId="13516"/>
    <cellStyle name="Normal 3 9 4 2 2 2" xfId="27894"/>
    <cellStyle name="Normal 3 9 4 2 2 2 2" xfId="56628"/>
    <cellStyle name="Normal 3 9 4 2 2 3" xfId="42304"/>
    <cellStyle name="Normal 3 9 4 2 3" xfId="20731"/>
    <cellStyle name="Normal 3 9 4 2 3 2" xfId="49466"/>
    <cellStyle name="Normal 3 9 4 2 4" xfId="35142"/>
    <cellStyle name="Normal 3 9 4 3" xfId="9929"/>
    <cellStyle name="Normal 3 9 4 3 2" xfId="24312"/>
    <cellStyle name="Normal 3 9 4 3 2 2" xfId="53047"/>
    <cellStyle name="Normal 3 9 4 3 3" xfId="38723"/>
    <cellStyle name="Normal 3 9 4 4" xfId="17149"/>
    <cellStyle name="Normal 3 9 4 4 2" xfId="45885"/>
    <cellStyle name="Normal 3 9 4 5" xfId="31561"/>
    <cellStyle name="Normal 3 9 5" xfId="4460"/>
    <cellStyle name="Normal 3 9 5 2" xfId="11726"/>
    <cellStyle name="Normal 3 9 5 2 2" xfId="26104"/>
    <cellStyle name="Normal 3 9 5 2 2 2" xfId="54838"/>
    <cellStyle name="Normal 3 9 5 2 3" xfId="40514"/>
    <cellStyle name="Normal 3 9 5 3" xfId="18941"/>
    <cellStyle name="Normal 3 9 5 3 2" xfId="47676"/>
    <cellStyle name="Normal 3 9 5 4" xfId="33352"/>
    <cellStyle name="Normal 3 9 6" xfId="8133"/>
    <cellStyle name="Normal 3 9 6 2" xfId="22522"/>
    <cellStyle name="Normal 3 9 6 2 2" xfId="51257"/>
    <cellStyle name="Normal 3 9 6 3" xfId="36933"/>
    <cellStyle name="Normal 3 9 7" xfId="15359"/>
    <cellStyle name="Normal 3 9 7 2" xfId="44095"/>
    <cellStyle name="Normal 3 9 8" xfId="29771"/>
    <cellStyle name="Normal 30" xfId="7894"/>
    <cellStyle name="Normal 31" xfId="15089"/>
    <cellStyle name="Normal 31 2" xfId="29479"/>
    <cellStyle name="Normal 32" xfId="15088"/>
    <cellStyle name="Normal 32 2" xfId="43870"/>
    <cellStyle name="Normal 33" xfId="29490"/>
    <cellStyle name="Normal 33 2" xfId="29501"/>
    <cellStyle name="Normal 34" xfId="29503"/>
    <cellStyle name="Normal 35" xfId="29502"/>
    <cellStyle name="Normal 36" xfId="58195"/>
    <cellStyle name="Normal 37" xfId="58242"/>
    <cellStyle name="Normal 38" xfId="58198"/>
    <cellStyle name="Normal 4" xfId="90"/>
    <cellStyle name="Normal 5" xfId="89"/>
    <cellStyle name="Normal 5 10" xfId="1437"/>
    <cellStyle name="Normal 5 10 2" xfId="3269"/>
    <cellStyle name="Normal 5 10 2 2" xfId="6928"/>
    <cellStyle name="Normal 5 10 2 2 2" xfId="14188"/>
    <cellStyle name="Normal 5 10 2 2 2 2" xfId="28566"/>
    <cellStyle name="Normal 5 10 2 2 2 2 2" xfId="57300"/>
    <cellStyle name="Normal 5 10 2 2 2 3" xfId="42976"/>
    <cellStyle name="Normal 5 10 2 2 3" xfId="21403"/>
    <cellStyle name="Normal 5 10 2 2 3 2" xfId="50138"/>
    <cellStyle name="Normal 5 10 2 2 4" xfId="35814"/>
    <cellStyle name="Normal 5 10 2 3" xfId="10601"/>
    <cellStyle name="Normal 5 10 2 3 2" xfId="24984"/>
    <cellStyle name="Normal 5 10 2 3 2 2" xfId="53719"/>
    <cellStyle name="Normal 5 10 2 3 3" xfId="39395"/>
    <cellStyle name="Normal 5 10 2 4" xfId="17821"/>
    <cellStyle name="Normal 5 10 2 4 2" xfId="46557"/>
    <cellStyle name="Normal 5 10 2 5" xfId="32233"/>
    <cellStyle name="Normal 5 10 3" xfId="5136"/>
    <cellStyle name="Normal 5 10 3 2" xfId="12398"/>
    <cellStyle name="Normal 5 10 3 2 2" xfId="26776"/>
    <cellStyle name="Normal 5 10 3 2 2 2" xfId="55510"/>
    <cellStyle name="Normal 5 10 3 2 3" xfId="41186"/>
    <cellStyle name="Normal 5 10 3 3" xfId="19613"/>
    <cellStyle name="Normal 5 10 3 3 2" xfId="48348"/>
    <cellStyle name="Normal 5 10 3 4" xfId="34024"/>
    <cellStyle name="Normal 5 10 4" xfId="8808"/>
    <cellStyle name="Normal 5 10 4 2" xfId="23194"/>
    <cellStyle name="Normal 5 10 4 2 2" xfId="51929"/>
    <cellStyle name="Normal 5 10 4 3" xfId="37605"/>
    <cellStyle name="Normal 5 10 5" xfId="16031"/>
    <cellStyle name="Normal 5 10 5 2" xfId="44767"/>
    <cellStyle name="Normal 5 10 6" xfId="30443"/>
    <cellStyle name="Normal 5 11" xfId="2373"/>
    <cellStyle name="Normal 5 11 2" xfId="6033"/>
    <cellStyle name="Normal 5 11 2 2" xfId="13293"/>
    <cellStyle name="Normal 5 11 2 2 2" xfId="27671"/>
    <cellStyle name="Normal 5 11 2 2 2 2" xfId="56405"/>
    <cellStyle name="Normal 5 11 2 2 3" xfId="42081"/>
    <cellStyle name="Normal 5 11 2 3" xfId="20508"/>
    <cellStyle name="Normal 5 11 2 3 2" xfId="49243"/>
    <cellStyle name="Normal 5 11 2 4" xfId="34919"/>
    <cellStyle name="Normal 5 11 3" xfId="9706"/>
    <cellStyle name="Normal 5 11 3 2" xfId="24089"/>
    <cellStyle name="Normal 5 11 3 2 2" xfId="52824"/>
    <cellStyle name="Normal 5 11 3 3" xfId="38500"/>
    <cellStyle name="Normal 5 11 4" xfId="16926"/>
    <cellStyle name="Normal 5 11 4 2" xfId="45662"/>
    <cellStyle name="Normal 5 11 5" xfId="31338"/>
    <cellStyle name="Normal 5 12" xfId="4213"/>
    <cellStyle name="Normal 5 12 2" xfId="11501"/>
    <cellStyle name="Normal 5 12 2 2" xfId="25881"/>
    <cellStyle name="Normal 5 12 2 2 2" xfId="54615"/>
    <cellStyle name="Normal 5 12 2 3" xfId="40291"/>
    <cellStyle name="Normal 5 12 3" xfId="18718"/>
    <cellStyle name="Normal 5 12 3 2" xfId="47453"/>
    <cellStyle name="Normal 5 12 4" xfId="33129"/>
    <cellStyle name="Normal 5 13" xfId="7881"/>
    <cellStyle name="Normal 5 13 2" xfId="22299"/>
    <cellStyle name="Normal 5 13 2 2" xfId="51034"/>
    <cellStyle name="Normal 5 13 3" xfId="36710"/>
    <cellStyle name="Normal 5 14" xfId="15134"/>
    <cellStyle name="Normal 5 14 2" xfId="43872"/>
    <cellStyle name="Normal 5 15" xfId="29548"/>
    <cellStyle name="Normal 5 2" xfId="137"/>
    <cellStyle name="Normal 5 2 10" xfId="2377"/>
    <cellStyle name="Normal 5 2 10 2" xfId="6037"/>
    <cellStyle name="Normal 5 2 10 2 2" xfId="13297"/>
    <cellStyle name="Normal 5 2 10 2 2 2" xfId="27675"/>
    <cellStyle name="Normal 5 2 10 2 2 2 2" xfId="56409"/>
    <cellStyle name="Normal 5 2 10 2 2 3" xfId="42085"/>
    <cellStyle name="Normal 5 2 10 2 3" xfId="20512"/>
    <cellStyle name="Normal 5 2 10 2 3 2" xfId="49247"/>
    <cellStyle name="Normal 5 2 10 2 4" xfId="34923"/>
    <cellStyle name="Normal 5 2 10 3" xfId="9710"/>
    <cellStyle name="Normal 5 2 10 3 2" xfId="24093"/>
    <cellStyle name="Normal 5 2 10 3 2 2" xfId="52828"/>
    <cellStyle name="Normal 5 2 10 3 3" xfId="38504"/>
    <cellStyle name="Normal 5 2 10 4" xfId="16930"/>
    <cellStyle name="Normal 5 2 10 4 2" xfId="45666"/>
    <cellStyle name="Normal 5 2 10 5" xfId="31342"/>
    <cellStyle name="Normal 5 2 11" xfId="4221"/>
    <cellStyle name="Normal 5 2 11 2" xfId="11505"/>
    <cellStyle name="Normal 5 2 11 2 2" xfId="25885"/>
    <cellStyle name="Normal 5 2 11 2 2 2" xfId="54619"/>
    <cellStyle name="Normal 5 2 11 2 3" xfId="40295"/>
    <cellStyle name="Normal 5 2 11 3" xfId="18722"/>
    <cellStyle name="Normal 5 2 11 3 2" xfId="47457"/>
    <cellStyle name="Normal 5 2 11 4" xfId="33133"/>
    <cellStyle name="Normal 5 2 12" xfId="7889"/>
    <cellStyle name="Normal 5 2 12 2" xfId="22303"/>
    <cellStyle name="Normal 5 2 12 2 2" xfId="51038"/>
    <cellStyle name="Normal 5 2 12 3" xfId="36714"/>
    <cellStyle name="Normal 5 2 13" xfId="15139"/>
    <cellStyle name="Normal 5 2 13 2" xfId="43876"/>
    <cellStyle name="Normal 5 2 14" xfId="29552"/>
    <cellStyle name="Normal 5 2 2" xfId="191"/>
    <cellStyle name="Normal 5 2 2 10" xfId="4231"/>
    <cellStyle name="Normal 5 2 2 10 2" xfId="11512"/>
    <cellStyle name="Normal 5 2 2 10 2 2" xfId="25892"/>
    <cellStyle name="Normal 5 2 2 10 2 2 2" xfId="54626"/>
    <cellStyle name="Normal 5 2 2 10 2 3" xfId="40302"/>
    <cellStyle name="Normal 5 2 2 10 3" xfId="18729"/>
    <cellStyle name="Normal 5 2 2 10 3 2" xfId="47464"/>
    <cellStyle name="Normal 5 2 2 10 4" xfId="33140"/>
    <cellStyle name="Normal 5 2 2 11" xfId="7900"/>
    <cellStyle name="Normal 5 2 2 11 2" xfId="22310"/>
    <cellStyle name="Normal 5 2 2 11 2 2" xfId="51045"/>
    <cellStyle name="Normal 5 2 2 11 3" xfId="36721"/>
    <cellStyle name="Normal 5 2 2 12" xfId="15147"/>
    <cellStyle name="Normal 5 2 2 12 2" xfId="43883"/>
    <cellStyle name="Normal 5 2 2 13" xfId="29559"/>
    <cellStyle name="Normal 5 2 2 2" xfId="293"/>
    <cellStyle name="Normal 5 2 2 2 10" xfId="7920"/>
    <cellStyle name="Normal 5 2 2 2 10 2" xfId="22324"/>
    <cellStyle name="Normal 5 2 2 2 10 2 2" xfId="51059"/>
    <cellStyle name="Normal 5 2 2 2 10 3" xfId="36735"/>
    <cellStyle name="Normal 5 2 2 2 11" xfId="15161"/>
    <cellStyle name="Normal 5 2 2 2 11 2" xfId="43897"/>
    <cellStyle name="Normal 5 2 2 2 12" xfId="29573"/>
    <cellStyle name="Normal 5 2 2 2 2" xfId="367"/>
    <cellStyle name="Normal 5 2 2 2 2 10" xfId="15189"/>
    <cellStyle name="Normal 5 2 2 2 2 10 2" xfId="43925"/>
    <cellStyle name="Normal 5 2 2 2 2 11" xfId="29601"/>
    <cellStyle name="Normal 5 2 2 2 2 2" xfId="467"/>
    <cellStyle name="Normal 5 2 2 2 2 2 10" xfId="29657"/>
    <cellStyle name="Normal 5 2 2 2 2 2 2" xfId="667"/>
    <cellStyle name="Normal 5 2 2 2 2 2 2 2" xfId="939"/>
    <cellStyle name="Normal 5 2 2 2 2 2 2 2 2" xfId="1386"/>
    <cellStyle name="Normal 5 2 2 2 2 2 2 2 2 2" xfId="2369"/>
    <cellStyle name="Normal 5 2 2 2 2 2 2 2 2 2 2" xfId="4161"/>
    <cellStyle name="Normal 5 2 2 2 2 2 2 2 2 2 2 2" xfId="7820"/>
    <cellStyle name="Normal 5 2 2 2 2 2 2 2 2 2 2 2 2" xfId="15080"/>
    <cellStyle name="Normal 5 2 2 2 2 2 2 2 2 2 2 2 2 2" xfId="29458"/>
    <cellStyle name="Normal 5 2 2 2 2 2 2 2 2 2 2 2 2 2 2" xfId="58192"/>
    <cellStyle name="Normal 5 2 2 2 2 2 2 2 2 2 2 2 2 3" xfId="43868"/>
    <cellStyle name="Normal 5 2 2 2 2 2 2 2 2 2 2 2 3" xfId="22295"/>
    <cellStyle name="Normal 5 2 2 2 2 2 2 2 2 2 2 2 3 2" xfId="51030"/>
    <cellStyle name="Normal 5 2 2 2 2 2 2 2 2 2 2 2 4" xfId="36706"/>
    <cellStyle name="Normal 5 2 2 2 2 2 2 2 2 2 2 3" xfId="11493"/>
    <cellStyle name="Normal 5 2 2 2 2 2 2 2 2 2 2 3 2" xfId="25876"/>
    <cellStyle name="Normal 5 2 2 2 2 2 2 2 2 2 2 3 2 2" xfId="54611"/>
    <cellStyle name="Normal 5 2 2 2 2 2 2 2 2 2 2 3 3" xfId="40287"/>
    <cellStyle name="Normal 5 2 2 2 2 2 2 2 2 2 2 4" xfId="18713"/>
    <cellStyle name="Normal 5 2 2 2 2 2 2 2 2 2 2 4 2" xfId="47449"/>
    <cellStyle name="Normal 5 2 2 2 2 2 2 2 2 2 2 5" xfId="33125"/>
    <cellStyle name="Normal 5 2 2 2 2 2 2 2 2 2 3" xfId="6030"/>
    <cellStyle name="Normal 5 2 2 2 2 2 2 2 2 2 3 2" xfId="13290"/>
    <cellStyle name="Normal 5 2 2 2 2 2 2 2 2 2 3 2 2" xfId="27668"/>
    <cellStyle name="Normal 5 2 2 2 2 2 2 2 2 2 3 2 2 2" xfId="56402"/>
    <cellStyle name="Normal 5 2 2 2 2 2 2 2 2 2 3 2 3" xfId="42078"/>
    <cellStyle name="Normal 5 2 2 2 2 2 2 2 2 2 3 3" xfId="20505"/>
    <cellStyle name="Normal 5 2 2 2 2 2 2 2 2 2 3 3 2" xfId="49240"/>
    <cellStyle name="Normal 5 2 2 2 2 2 2 2 2 2 3 4" xfId="34916"/>
    <cellStyle name="Normal 5 2 2 2 2 2 2 2 2 2 4" xfId="9703"/>
    <cellStyle name="Normal 5 2 2 2 2 2 2 2 2 2 4 2" xfId="24086"/>
    <cellStyle name="Normal 5 2 2 2 2 2 2 2 2 2 4 2 2" xfId="52821"/>
    <cellStyle name="Normal 5 2 2 2 2 2 2 2 2 2 4 3" xfId="38497"/>
    <cellStyle name="Normal 5 2 2 2 2 2 2 2 2 2 5" xfId="16923"/>
    <cellStyle name="Normal 5 2 2 2 2 2 2 2 2 2 5 2" xfId="45659"/>
    <cellStyle name="Normal 5 2 2 2 2 2 2 2 2 2 6" xfId="31335"/>
    <cellStyle name="Normal 5 2 2 2 2 2 2 2 2 3" xfId="3265"/>
    <cellStyle name="Normal 5 2 2 2 2 2 2 2 2 3 2" xfId="6925"/>
    <cellStyle name="Normal 5 2 2 2 2 2 2 2 2 3 2 2" xfId="14185"/>
    <cellStyle name="Normal 5 2 2 2 2 2 2 2 2 3 2 2 2" xfId="28563"/>
    <cellStyle name="Normal 5 2 2 2 2 2 2 2 2 3 2 2 2 2" xfId="57297"/>
    <cellStyle name="Normal 5 2 2 2 2 2 2 2 2 3 2 2 3" xfId="42973"/>
    <cellStyle name="Normal 5 2 2 2 2 2 2 2 2 3 2 3" xfId="21400"/>
    <cellStyle name="Normal 5 2 2 2 2 2 2 2 2 3 2 3 2" xfId="50135"/>
    <cellStyle name="Normal 5 2 2 2 2 2 2 2 2 3 2 4" xfId="35811"/>
    <cellStyle name="Normal 5 2 2 2 2 2 2 2 2 3 3" xfId="10598"/>
    <cellStyle name="Normal 5 2 2 2 2 2 2 2 2 3 3 2" xfId="24981"/>
    <cellStyle name="Normal 5 2 2 2 2 2 2 2 2 3 3 2 2" xfId="53716"/>
    <cellStyle name="Normal 5 2 2 2 2 2 2 2 2 3 3 3" xfId="39392"/>
    <cellStyle name="Normal 5 2 2 2 2 2 2 2 2 3 4" xfId="17818"/>
    <cellStyle name="Normal 5 2 2 2 2 2 2 2 2 3 4 2" xfId="46554"/>
    <cellStyle name="Normal 5 2 2 2 2 2 2 2 2 3 5" xfId="32230"/>
    <cellStyle name="Normal 5 2 2 2 2 2 2 2 2 4" xfId="5130"/>
    <cellStyle name="Normal 5 2 2 2 2 2 2 2 2 4 2" xfId="12395"/>
    <cellStyle name="Normal 5 2 2 2 2 2 2 2 2 4 2 2" xfId="26773"/>
    <cellStyle name="Normal 5 2 2 2 2 2 2 2 2 4 2 2 2" xfId="55507"/>
    <cellStyle name="Normal 5 2 2 2 2 2 2 2 2 4 2 3" xfId="41183"/>
    <cellStyle name="Normal 5 2 2 2 2 2 2 2 2 4 3" xfId="19610"/>
    <cellStyle name="Normal 5 2 2 2 2 2 2 2 2 4 3 2" xfId="48345"/>
    <cellStyle name="Normal 5 2 2 2 2 2 2 2 2 4 4" xfId="34021"/>
    <cellStyle name="Normal 5 2 2 2 2 2 2 2 2 5" xfId="8802"/>
    <cellStyle name="Normal 5 2 2 2 2 2 2 2 2 5 2" xfId="23191"/>
    <cellStyle name="Normal 5 2 2 2 2 2 2 2 2 5 2 2" xfId="51926"/>
    <cellStyle name="Normal 5 2 2 2 2 2 2 2 2 5 3" xfId="37602"/>
    <cellStyle name="Normal 5 2 2 2 2 2 2 2 2 6" xfId="16028"/>
    <cellStyle name="Normal 5 2 2 2 2 2 2 2 2 6 2" xfId="44764"/>
    <cellStyle name="Normal 5 2 2 2 2 2 2 2 2 7" xfId="30440"/>
    <cellStyle name="Normal 5 2 2 2 2 2 2 2 3" xfId="1922"/>
    <cellStyle name="Normal 5 2 2 2 2 2 2 2 3 2" xfId="3714"/>
    <cellStyle name="Normal 5 2 2 2 2 2 2 2 3 2 2" xfId="7373"/>
    <cellStyle name="Normal 5 2 2 2 2 2 2 2 3 2 2 2" xfId="14633"/>
    <cellStyle name="Normal 5 2 2 2 2 2 2 2 3 2 2 2 2" xfId="29011"/>
    <cellStyle name="Normal 5 2 2 2 2 2 2 2 3 2 2 2 2 2" xfId="57745"/>
    <cellStyle name="Normal 5 2 2 2 2 2 2 2 3 2 2 2 3" xfId="43421"/>
    <cellStyle name="Normal 5 2 2 2 2 2 2 2 3 2 2 3" xfId="21848"/>
    <cellStyle name="Normal 5 2 2 2 2 2 2 2 3 2 2 3 2" xfId="50583"/>
    <cellStyle name="Normal 5 2 2 2 2 2 2 2 3 2 2 4" xfId="36259"/>
    <cellStyle name="Normal 5 2 2 2 2 2 2 2 3 2 3" xfId="11046"/>
    <cellStyle name="Normal 5 2 2 2 2 2 2 2 3 2 3 2" xfId="25429"/>
    <cellStyle name="Normal 5 2 2 2 2 2 2 2 3 2 3 2 2" xfId="54164"/>
    <cellStyle name="Normal 5 2 2 2 2 2 2 2 3 2 3 3" xfId="39840"/>
    <cellStyle name="Normal 5 2 2 2 2 2 2 2 3 2 4" xfId="18266"/>
    <cellStyle name="Normal 5 2 2 2 2 2 2 2 3 2 4 2" xfId="47002"/>
    <cellStyle name="Normal 5 2 2 2 2 2 2 2 3 2 5" xfId="32678"/>
    <cellStyle name="Normal 5 2 2 2 2 2 2 2 3 3" xfId="5583"/>
    <cellStyle name="Normal 5 2 2 2 2 2 2 2 3 3 2" xfId="12843"/>
    <cellStyle name="Normal 5 2 2 2 2 2 2 2 3 3 2 2" xfId="27221"/>
    <cellStyle name="Normal 5 2 2 2 2 2 2 2 3 3 2 2 2" xfId="55955"/>
    <cellStyle name="Normal 5 2 2 2 2 2 2 2 3 3 2 3" xfId="41631"/>
    <cellStyle name="Normal 5 2 2 2 2 2 2 2 3 3 3" xfId="20058"/>
    <cellStyle name="Normal 5 2 2 2 2 2 2 2 3 3 3 2" xfId="48793"/>
    <cellStyle name="Normal 5 2 2 2 2 2 2 2 3 3 4" xfId="34469"/>
    <cellStyle name="Normal 5 2 2 2 2 2 2 2 3 4" xfId="9256"/>
    <cellStyle name="Normal 5 2 2 2 2 2 2 2 3 4 2" xfId="23639"/>
    <cellStyle name="Normal 5 2 2 2 2 2 2 2 3 4 2 2" xfId="52374"/>
    <cellStyle name="Normal 5 2 2 2 2 2 2 2 3 4 3" xfId="38050"/>
    <cellStyle name="Normal 5 2 2 2 2 2 2 2 3 5" xfId="16476"/>
    <cellStyle name="Normal 5 2 2 2 2 2 2 2 3 5 2" xfId="45212"/>
    <cellStyle name="Normal 5 2 2 2 2 2 2 2 3 6" xfId="30888"/>
    <cellStyle name="Normal 5 2 2 2 2 2 2 2 4" xfId="2818"/>
    <cellStyle name="Normal 5 2 2 2 2 2 2 2 4 2" xfId="6478"/>
    <cellStyle name="Normal 5 2 2 2 2 2 2 2 4 2 2" xfId="13738"/>
    <cellStyle name="Normal 5 2 2 2 2 2 2 2 4 2 2 2" xfId="28116"/>
    <cellStyle name="Normal 5 2 2 2 2 2 2 2 4 2 2 2 2" xfId="56850"/>
    <cellStyle name="Normal 5 2 2 2 2 2 2 2 4 2 2 3" xfId="42526"/>
    <cellStyle name="Normal 5 2 2 2 2 2 2 2 4 2 3" xfId="20953"/>
    <cellStyle name="Normal 5 2 2 2 2 2 2 2 4 2 3 2" xfId="49688"/>
    <cellStyle name="Normal 5 2 2 2 2 2 2 2 4 2 4" xfId="35364"/>
    <cellStyle name="Normal 5 2 2 2 2 2 2 2 4 3" xfId="10151"/>
    <cellStyle name="Normal 5 2 2 2 2 2 2 2 4 3 2" xfId="24534"/>
    <cellStyle name="Normal 5 2 2 2 2 2 2 2 4 3 2 2" xfId="53269"/>
    <cellStyle name="Normal 5 2 2 2 2 2 2 2 4 3 3" xfId="38945"/>
    <cellStyle name="Normal 5 2 2 2 2 2 2 2 4 4" xfId="17371"/>
    <cellStyle name="Normal 5 2 2 2 2 2 2 2 4 4 2" xfId="46107"/>
    <cellStyle name="Normal 5 2 2 2 2 2 2 2 4 5" xfId="31783"/>
    <cellStyle name="Normal 5 2 2 2 2 2 2 2 5" xfId="4683"/>
    <cellStyle name="Normal 5 2 2 2 2 2 2 2 5 2" xfId="11948"/>
    <cellStyle name="Normal 5 2 2 2 2 2 2 2 5 2 2" xfId="26326"/>
    <cellStyle name="Normal 5 2 2 2 2 2 2 2 5 2 2 2" xfId="55060"/>
    <cellStyle name="Normal 5 2 2 2 2 2 2 2 5 2 3" xfId="40736"/>
    <cellStyle name="Normal 5 2 2 2 2 2 2 2 5 3" xfId="19163"/>
    <cellStyle name="Normal 5 2 2 2 2 2 2 2 5 3 2" xfId="47898"/>
    <cellStyle name="Normal 5 2 2 2 2 2 2 2 5 4" xfId="33574"/>
    <cellStyle name="Normal 5 2 2 2 2 2 2 2 6" xfId="8355"/>
    <cellStyle name="Normal 5 2 2 2 2 2 2 2 6 2" xfId="22744"/>
    <cellStyle name="Normal 5 2 2 2 2 2 2 2 6 2 2" xfId="51479"/>
    <cellStyle name="Normal 5 2 2 2 2 2 2 2 6 3" xfId="37155"/>
    <cellStyle name="Normal 5 2 2 2 2 2 2 2 7" xfId="15581"/>
    <cellStyle name="Normal 5 2 2 2 2 2 2 2 7 2" xfId="44317"/>
    <cellStyle name="Normal 5 2 2 2 2 2 2 2 8" xfId="29993"/>
    <cellStyle name="Normal 5 2 2 2 2 2 2 3" xfId="1162"/>
    <cellStyle name="Normal 5 2 2 2 2 2 2 3 2" xfId="2145"/>
    <cellStyle name="Normal 5 2 2 2 2 2 2 3 2 2" xfId="3937"/>
    <cellStyle name="Normal 5 2 2 2 2 2 2 3 2 2 2" xfId="7596"/>
    <cellStyle name="Normal 5 2 2 2 2 2 2 3 2 2 2 2" xfId="14856"/>
    <cellStyle name="Normal 5 2 2 2 2 2 2 3 2 2 2 2 2" xfId="29234"/>
    <cellStyle name="Normal 5 2 2 2 2 2 2 3 2 2 2 2 2 2" xfId="57968"/>
    <cellStyle name="Normal 5 2 2 2 2 2 2 3 2 2 2 2 3" xfId="43644"/>
    <cellStyle name="Normal 5 2 2 2 2 2 2 3 2 2 2 3" xfId="22071"/>
    <cellStyle name="Normal 5 2 2 2 2 2 2 3 2 2 2 3 2" xfId="50806"/>
    <cellStyle name="Normal 5 2 2 2 2 2 2 3 2 2 2 4" xfId="36482"/>
    <cellStyle name="Normal 5 2 2 2 2 2 2 3 2 2 3" xfId="11269"/>
    <cellStyle name="Normal 5 2 2 2 2 2 2 3 2 2 3 2" xfId="25652"/>
    <cellStyle name="Normal 5 2 2 2 2 2 2 3 2 2 3 2 2" xfId="54387"/>
    <cellStyle name="Normal 5 2 2 2 2 2 2 3 2 2 3 3" xfId="40063"/>
    <cellStyle name="Normal 5 2 2 2 2 2 2 3 2 2 4" xfId="18489"/>
    <cellStyle name="Normal 5 2 2 2 2 2 2 3 2 2 4 2" xfId="47225"/>
    <cellStyle name="Normal 5 2 2 2 2 2 2 3 2 2 5" xfId="32901"/>
    <cellStyle name="Normal 5 2 2 2 2 2 2 3 2 3" xfId="5806"/>
    <cellStyle name="Normal 5 2 2 2 2 2 2 3 2 3 2" xfId="13066"/>
    <cellStyle name="Normal 5 2 2 2 2 2 2 3 2 3 2 2" xfId="27444"/>
    <cellStyle name="Normal 5 2 2 2 2 2 2 3 2 3 2 2 2" xfId="56178"/>
    <cellStyle name="Normal 5 2 2 2 2 2 2 3 2 3 2 3" xfId="41854"/>
    <cellStyle name="Normal 5 2 2 2 2 2 2 3 2 3 3" xfId="20281"/>
    <cellStyle name="Normal 5 2 2 2 2 2 2 3 2 3 3 2" xfId="49016"/>
    <cellStyle name="Normal 5 2 2 2 2 2 2 3 2 3 4" xfId="34692"/>
    <cellStyle name="Normal 5 2 2 2 2 2 2 3 2 4" xfId="9479"/>
    <cellStyle name="Normal 5 2 2 2 2 2 2 3 2 4 2" xfId="23862"/>
    <cellStyle name="Normal 5 2 2 2 2 2 2 3 2 4 2 2" xfId="52597"/>
    <cellStyle name="Normal 5 2 2 2 2 2 2 3 2 4 3" xfId="38273"/>
    <cellStyle name="Normal 5 2 2 2 2 2 2 3 2 5" xfId="16699"/>
    <cellStyle name="Normal 5 2 2 2 2 2 2 3 2 5 2" xfId="45435"/>
    <cellStyle name="Normal 5 2 2 2 2 2 2 3 2 6" xfId="31111"/>
    <cellStyle name="Normal 5 2 2 2 2 2 2 3 3" xfId="3041"/>
    <cellStyle name="Normal 5 2 2 2 2 2 2 3 3 2" xfId="6701"/>
    <cellStyle name="Normal 5 2 2 2 2 2 2 3 3 2 2" xfId="13961"/>
    <cellStyle name="Normal 5 2 2 2 2 2 2 3 3 2 2 2" xfId="28339"/>
    <cellStyle name="Normal 5 2 2 2 2 2 2 3 3 2 2 2 2" xfId="57073"/>
    <cellStyle name="Normal 5 2 2 2 2 2 2 3 3 2 2 3" xfId="42749"/>
    <cellStyle name="Normal 5 2 2 2 2 2 2 3 3 2 3" xfId="21176"/>
    <cellStyle name="Normal 5 2 2 2 2 2 2 3 3 2 3 2" xfId="49911"/>
    <cellStyle name="Normal 5 2 2 2 2 2 2 3 3 2 4" xfId="35587"/>
    <cellStyle name="Normal 5 2 2 2 2 2 2 3 3 3" xfId="10374"/>
    <cellStyle name="Normal 5 2 2 2 2 2 2 3 3 3 2" xfId="24757"/>
    <cellStyle name="Normal 5 2 2 2 2 2 2 3 3 3 2 2" xfId="53492"/>
    <cellStyle name="Normal 5 2 2 2 2 2 2 3 3 3 3" xfId="39168"/>
    <cellStyle name="Normal 5 2 2 2 2 2 2 3 3 4" xfId="17594"/>
    <cellStyle name="Normal 5 2 2 2 2 2 2 3 3 4 2" xfId="46330"/>
    <cellStyle name="Normal 5 2 2 2 2 2 2 3 3 5" xfId="32006"/>
    <cellStyle name="Normal 5 2 2 2 2 2 2 3 4" xfId="4906"/>
    <cellStyle name="Normal 5 2 2 2 2 2 2 3 4 2" xfId="12171"/>
    <cellStyle name="Normal 5 2 2 2 2 2 2 3 4 2 2" xfId="26549"/>
    <cellStyle name="Normal 5 2 2 2 2 2 2 3 4 2 2 2" xfId="55283"/>
    <cellStyle name="Normal 5 2 2 2 2 2 2 3 4 2 3" xfId="40959"/>
    <cellStyle name="Normal 5 2 2 2 2 2 2 3 4 3" xfId="19386"/>
    <cellStyle name="Normal 5 2 2 2 2 2 2 3 4 3 2" xfId="48121"/>
    <cellStyle name="Normal 5 2 2 2 2 2 2 3 4 4" xfId="33797"/>
    <cellStyle name="Normal 5 2 2 2 2 2 2 3 5" xfId="8578"/>
    <cellStyle name="Normal 5 2 2 2 2 2 2 3 5 2" xfId="22967"/>
    <cellStyle name="Normal 5 2 2 2 2 2 2 3 5 2 2" xfId="51702"/>
    <cellStyle name="Normal 5 2 2 2 2 2 2 3 5 3" xfId="37378"/>
    <cellStyle name="Normal 5 2 2 2 2 2 2 3 6" xfId="15804"/>
    <cellStyle name="Normal 5 2 2 2 2 2 2 3 6 2" xfId="44540"/>
    <cellStyle name="Normal 5 2 2 2 2 2 2 3 7" xfId="30216"/>
    <cellStyle name="Normal 5 2 2 2 2 2 2 4" xfId="1694"/>
    <cellStyle name="Normal 5 2 2 2 2 2 2 4 2" xfId="3490"/>
    <cellStyle name="Normal 5 2 2 2 2 2 2 4 2 2" xfId="7149"/>
    <cellStyle name="Normal 5 2 2 2 2 2 2 4 2 2 2" xfId="14409"/>
    <cellStyle name="Normal 5 2 2 2 2 2 2 4 2 2 2 2" xfId="28787"/>
    <cellStyle name="Normal 5 2 2 2 2 2 2 4 2 2 2 2 2" xfId="57521"/>
    <cellStyle name="Normal 5 2 2 2 2 2 2 4 2 2 2 3" xfId="43197"/>
    <cellStyle name="Normal 5 2 2 2 2 2 2 4 2 2 3" xfId="21624"/>
    <cellStyle name="Normal 5 2 2 2 2 2 2 4 2 2 3 2" xfId="50359"/>
    <cellStyle name="Normal 5 2 2 2 2 2 2 4 2 2 4" xfId="36035"/>
    <cellStyle name="Normal 5 2 2 2 2 2 2 4 2 3" xfId="10822"/>
    <cellStyle name="Normal 5 2 2 2 2 2 2 4 2 3 2" xfId="25205"/>
    <cellStyle name="Normal 5 2 2 2 2 2 2 4 2 3 2 2" xfId="53940"/>
    <cellStyle name="Normal 5 2 2 2 2 2 2 4 2 3 3" xfId="39616"/>
    <cellStyle name="Normal 5 2 2 2 2 2 2 4 2 4" xfId="18042"/>
    <cellStyle name="Normal 5 2 2 2 2 2 2 4 2 4 2" xfId="46778"/>
    <cellStyle name="Normal 5 2 2 2 2 2 2 4 2 5" xfId="32454"/>
    <cellStyle name="Normal 5 2 2 2 2 2 2 4 3" xfId="5359"/>
    <cellStyle name="Normal 5 2 2 2 2 2 2 4 3 2" xfId="12619"/>
    <cellStyle name="Normal 5 2 2 2 2 2 2 4 3 2 2" xfId="26997"/>
    <cellStyle name="Normal 5 2 2 2 2 2 2 4 3 2 2 2" xfId="55731"/>
    <cellStyle name="Normal 5 2 2 2 2 2 2 4 3 2 3" xfId="41407"/>
    <cellStyle name="Normal 5 2 2 2 2 2 2 4 3 3" xfId="19834"/>
    <cellStyle name="Normal 5 2 2 2 2 2 2 4 3 3 2" xfId="48569"/>
    <cellStyle name="Normal 5 2 2 2 2 2 2 4 3 4" xfId="34245"/>
    <cellStyle name="Normal 5 2 2 2 2 2 2 4 4" xfId="9032"/>
    <cellStyle name="Normal 5 2 2 2 2 2 2 4 4 2" xfId="23415"/>
    <cellStyle name="Normal 5 2 2 2 2 2 2 4 4 2 2" xfId="52150"/>
    <cellStyle name="Normal 5 2 2 2 2 2 2 4 4 3" xfId="37826"/>
    <cellStyle name="Normal 5 2 2 2 2 2 2 4 5" xfId="16252"/>
    <cellStyle name="Normal 5 2 2 2 2 2 2 4 5 2" xfId="44988"/>
    <cellStyle name="Normal 5 2 2 2 2 2 2 4 6" xfId="30664"/>
    <cellStyle name="Normal 5 2 2 2 2 2 2 5" xfId="2594"/>
    <cellStyle name="Normal 5 2 2 2 2 2 2 5 2" xfId="6254"/>
    <cellStyle name="Normal 5 2 2 2 2 2 2 5 2 2" xfId="13514"/>
    <cellStyle name="Normal 5 2 2 2 2 2 2 5 2 2 2" xfId="27892"/>
    <cellStyle name="Normal 5 2 2 2 2 2 2 5 2 2 2 2" xfId="56626"/>
    <cellStyle name="Normal 5 2 2 2 2 2 2 5 2 2 3" xfId="42302"/>
    <cellStyle name="Normal 5 2 2 2 2 2 2 5 2 3" xfId="20729"/>
    <cellStyle name="Normal 5 2 2 2 2 2 2 5 2 3 2" xfId="49464"/>
    <cellStyle name="Normal 5 2 2 2 2 2 2 5 2 4" xfId="35140"/>
    <cellStyle name="Normal 5 2 2 2 2 2 2 5 3" xfId="9927"/>
    <cellStyle name="Normal 5 2 2 2 2 2 2 5 3 2" xfId="24310"/>
    <cellStyle name="Normal 5 2 2 2 2 2 2 5 3 2 2" xfId="53045"/>
    <cellStyle name="Normal 5 2 2 2 2 2 2 5 3 3" xfId="38721"/>
    <cellStyle name="Normal 5 2 2 2 2 2 2 5 4" xfId="17147"/>
    <cellStyle name="Normal 5 2 2 2 2 2 2 5 4 2" xfId="45883"/>
    <cellStyle name="Normal 5 2 2 2 2 2 2 5 5" xfId="31559"/>
    <cellStyle name="Normal 5 2 2 2 2 2 2 6" xfId="4457"/>
    <cellStyle name="Normal 5 2 2 2 2 2 2 6 2" xfId="11724"/>
    <cellStyle name="Normal 5 2 2 2 2 2 2 6 2 2" xfId="26102"/>
    <cellStyle name="Normal 5 2 2 2 2 2 2 6 2 2 2" xfId="54836"/>
    <cellStyle name="Normal 5 2 2 2 2 2 2 6 2 3" xfId="40512"/>
    <cellStyle name="Normal 5 2 2 2 2 2 2 6 3" xfId="18939"/>
    <cellStyle name="Normal 5 2 2 2 2 2 2 6 3 2" xfId="47674"/>
    <cellStyle name="Normal 5 2 2 2 2 2 2 6 4" xfId="33350"/>
    <cellStyle name="Normal 5 2 2 2 2 2 2 7" xfId="8128"/>
    <cellStyle name="Normal 5 2 2 2 2 2 2 7 2" xfId="22520"/>
    <cellStyle name="Normal 5 2 2 2 2 2 2 7 2 2" xfId="51255"/>
    <cellStyle name="Normal 5 2 2 2 2 2 2 7 3" xfId="36931"/>
    <cellStyle name="Normal 5 2 2 2 2 2 2 8" xfId="15357"/>
    <cellStyle name="Normal 5 2 2 2 2 2 2 8 2" xfId="44093"/>
    <cellStyle name="Normal 5 2 2 2 2 2 2 9" xfId="29769"/>
    <cellStyle name="Normal 5 2 2 2 2 2 3" xfId="825"/>
    <cellStyle name="Normal 5 2 2 2 2 2 3 2" xfId="1274"/>
    <cellStyle name="Normal 5 2 2 2 2 2 3 2 2" xfId="2257"/>
    <cellStyle name="Normal 5 2 2 2 2 2 3 2 2 2" xfId="4049"/>
    <cellStyle name="Normal 5 2 2 2 2 2 3 2 2 2 2" xfId="7708"/>
    <cellStyle name="Normal 5 2 2 2 2 2 3 2 2 2 2 2" xfId="14968"/>
    <cellStyle name="Normal 5 2 2 2 2 2 3 2 2 2 2 2 2" xfId="29346"/>
    <cellStyle name="Normal 5 2 2 2 2 2 3 2 2 2 2 2 2 2" xfId="58080"/>
    <cellStyle name="Normal 5 2 2 2 2 2 3 2 2 2 2 2 3" xfId="43756"/>
    <cellStyle name="Normal 5 2 2 2 2 2 3 2 2 2 2 3" xfId="22183"/>
    <cellStyle name="Normal 5 2 2 2 2 2 3 2 2 2 2 3 2" xfId="50918"/>
    <cellStyle name="Normal 5 2 2 2 2 2 3 2 2 2 2 4" xfId="36594"/>
    <cellStyle name="Normal 5 2 2 2 2 2 3 2 2 2 3" xfId="11381"/>
    <cellStyle name="Normal 5 2 2 2 2 2 3 2 2 2 3 2" xfId="25764"/>
    <cellStyle name="Normal 5 2 2 2 2 2 3 2 2 2 3 2 2" xfId="54499"/>
    <cellStyle name="Normal 5 2 2 2 2 2 3 2 2 2 3 3" xfId="40175"/>
    <cellStyle name="Normal 5 2 2 2 2 2 3 2 2 2 4" xfId="18601"/>
    <cellStyle name="Normal 5 2 2 2 2 2 3 2 2 2 4 2" xfId="47337"/>
    <cellStyle name="Normal 5 2 2 2 2 2 3 2 2 2 5" xfId="33013"/>
    <cellStyle name="Normal 5 2 2 2 2 2 3 2 2 3" xfId="5918"/>
    <cellStyle name="Normal 5 2 2 2 2 2 3 2 2 3 2" xfId="13178"/>
    <cellStyle name="Normal 5 2 2 2 2 2 3 2 2 3 2 2" xfId="27556"/>
    <cellStyle name="Normal 5 2 2 2 2 2 3 2 2 3 2 2 2" xfId="56290"/>
    <cellStyle name="Normal 5 2 2 2 2 2 3 2 2 3 2 3" xfId="41966"/>
    <cellStyle name="Normal 5 2 2 2 2 2 3 2 2 3 3" xfId="20393"/>
    <cellStyle name="Normal 5 2 2 2 2 2 3 2 2 3 3 2" xfId="49128"/>
    <cellStyle name="Normal 5 2 2 2 2 2 3 2 2 3 4" xfId="34804"/>
    <cellStyle name="Normal 5 2 2 2 2 2 3 2 2 4" xfId="9591"/>
    <cellStyle name="Normal 5 2 2 2 2 2 3 2 2 4 2" xfId="23974"/>
    <cellStyle name="Normal 5 2 2 2 2 2 3 2 2 4 2 2" xfId="52709"/>
    <cellStyle name="Normal 5 2 2 2 2 2 3 2 2 4 3" xfId="38385"/>
    <cellStyle name="Normal 5 2 2 2 2 2 3 2 2 5" xfId="16811"/>
    <cellStyle name="Normal 5 2 2 2 2 2 3 2 2 5 2" xfId="45547"/>
    <cellStyle name="Normal 5 2 2 2 2 2 3 2 2 6" xfId="31223"/>
    <cellStyle name="Normal 5 2 2 2 2 2 3 2 3" xfId="3153"/>
    <cellStyle name="Normal 5 2 2 2 2 2 3 2 3 2" xfId="6813"/>
    <cellStyle name="Normal 5 2 2 2 2 2 3 2 3 2 2" xfId="14073"/>
    <cellStyle name="Normal 5 2 2 2 2 2 3 2 3 2 2 2" xfId="28451"/>
    <cellStyle name="Normal 5 2 2 2 2 2 3 2 3 2 2 2 2" xfId="57185"/>
    <cellStyle name="Normal 5 2 2 2 2 2 3 2 3 2 2 3" xfId="42861"/>
    <cellStyle name="Normal 5 2 2 2 2 2 3 2 3 2 3" xfId="21288"/>
    <cellStyle name="Normal 5 2 2 2 2 2 3 2 3 2 3 2" xfId="50023"/>
    <cellStyle name="Normal 5 2 2 2 2 2 3 2 3 2 4" xfId="35699"/>
    <cellStyle name="Normal 5 2 2 2 2 2 3 2 3 3" xfId="10486"/>
    <cellStyle name="Normal 5 2 2 2 2 2 3 2 3 3 2" xfId="24869"/>
    <cellStyle name="Normal 5 2 2 2 2 2 3 2 3 3 2 2" xfId="53604"/>
    <cellStyle name="Normal 5 2 2 2 2 2 3 2 3 3 3" xfId="39280"/>
    <cellStyle name="Normal 5 2 2 2 2 2 3 2 3 4" xfId="17706"/>
    <cellStyle name="Normal 5 2 2 2 2 2 3 2 3 4 2" xfId="46442"/>
    <cellStyle name="Normal 5 2 2 2 2 2 3 2 3 5" xfId="32118"/>
    <cellStyle name="Normal 5 2 2 2 2 2 3 2 4" xfId="5018"/>
    <cellStyle name="Normal 5 2 2 2 2 2 3 2 4 2" xfId="12283"/>
    <cellStyle name="Normal 5 2 2 2 2 2 3 2 4 2 2" xfId="26661"/>
    <cellStyle name="Normal 5 2 2 2 2 2 3 2 4 2 2 2" xfId="55395"/>
    <cellStyle name="Normal 5 2 2 2 2 2 3 2 4 2 3" xfId="41071"/>
    <cellStyle name="Normal 5 2 2 2 2 2 3 2 4 3" xfId="19498"/>
    <cellStyle name="Normal 5 2 2 2 2 2 3 2 4 3 2" xfId="48233"/>
    <cellStyle name="Normal 5 2 2 2 2 2 3 2 4 4" xfId="33909"/>
    <cellStyle name="Normal 5 2 2 2 2 2 3 2 5" xfId="8690"/>
    <cellStyle name="Normal 5 2 2 2 2 2 3 2 5 2" xfId="23079"/>
    <cellStyle name="Normal 5 2 2 2 2 2 3 2 5 2 2" xfId="51814"/>
    <cellStyle name="Normal 5 2 2 2 2 2 3 2 5 3" xfId="37490"/>
    <cellStyle name="Normal 5 2 2 2 2 2 3 2 6" xfId="15916"/>
    <cellStyle name="Normal 5 2 2 2 2 2 3 2 6 2" xfId="44652"/>
    <cellStyle name="Normal 5 2 2 2 2 2 3 2 7" xfId="30328"/>
    <cellStyle name="Normal 5 2 2 2 2 2 3 3" xfId="1810"/>
    <cellStyle name="Normal 5 2 2 2 2 2 3 3 2" xfId="3602"/>
    <cellStyle name="Normal 5 2 2 2 2 2 3 3 2 2" xfId="7261"/>
    <cellStyle name="Normal 5 2 2 2 2 2 3 3 2 2 2" xfId="14521"/>
    <cellStyle name="Normal 5 2 2 2 2 2 3 3 2 2 2 2" xfId="28899"/>
    <cellStyle name="Normal 5 2 2 2 2 2 3 3 2 2 2 2 2" xfId="57633"/>
    <cellStyle name="Normal 5 2 2 2 2 2 3 3 2 2 2 3" xfId="43309"/>
    <cellStyle name="Normal 5 2 2 2 2 2 3 3 2 2 3" xfId="21736"/>
    <cellStyle name="Normal 5 2 2 2 2 2 3 3 2 2 3 2" xfId="50471"/>
    <cellStyle name="Normal 5 2 2 2 2 2 3 3 2 2 4" xfId="36147"/>
    <cellStyle name="Normal 5 2 2 2 2 2 3 3 2 3" xfId="10934"/>
    <cellStyle name="Normal 5 2 2 2 2 2 3 3 2 3 2" xfId="25317"/>
    <cellStyle name="Normal 5 2 2 2 2 2 3 3 2 3 2 2" xfId="54052"/>
    <cellStyle name="Normal 5 2 2 2 2 2 3 3 2 3 3" xfId="39728"/>
    <cellStyle name="Normal 5 2 2 2 2 2 3 3 2 4" xfId="18154"/>
    <cellStyle name="Normal 5 2 2 2 2 2 3 3 2 4 2" xfId="46890"/>
    <cellStyle name="Normal 5 2 2 2 2 2 3 3 2 5" xfId="32566"/>
    <cellStyle name="Normal 5 2 2 2 2 2 3 3 3" xfId="5471"/>
    <cellStyle name="Normal 5 2 2 2 2 2 3 3 3 2" xfId="12731"/>
    <cellStyle name="Normal 5 2 2 2 2 2 3 3 3 2 2" xfId="27109"/>
    <cellStyle name="Normal 5 2 2 2 2 2 3 3 3 2 2 2" xfId="55843"/>
    <cellStyle name="Normal 5 2 2 2 2 2 3 3 3 2 3" xfId="41519"/>
    <cellStyle name="Normal 5 2 2 2 2 2 3 3 3 3" xfId="19946"/>
    <cellStyle name="Normal 5 2 2 2 2 2 3 3 3 3 2" xfId="48681"/>
    <cellStyle name="Normal 5 2 2 2 2 2 3 3 3 4" xfId="34357"/>
    <cellStyle name="Normal 5 2 2 2 2 2 3 3 4" xfId="9144"/>
    <cellStyle name="Normal 5 2 2 2 2 2 3 3 4 2" xfId="23527"/>
    <cellStyle name="Normal 5 2 2 2 2 2 3 3 4 2 2" xfId="52262"/>
    <cellStyle name="Normal 5 2 2 2 2 2 3 3 4 3" xfId="37938"/>
    <cellStyle name="Normal 5 2 2 2 2 2 3 3 5" xfId="16364"/>
    <cellStyle name="Normal 5 2 2 2 2 2 3 3 5 2" xfId="45100"/>
    <cellStyle name="Normal 5 2 2 2 2 2 3 3 6" xfId="30776"/>
    <cellStyle name="Normal 5 2 2 2 2 2 3 4" xfId="2706"/>
    <cellStyle name="Normal 5 2 2 2 2 2 3 4 2" xfId="6366"/>
    <cellStyle name="Normal 5 2 2 2 2 2 3 4 2 2" xfId="13626"/>
    <cellStyle name="Normal 5 2 2 2 2 2 3 4 2 2 2" xfId="28004"/>
    <cellStyle name="Normal 5 2 2 2 2 2 3 4 2 2 2 2" xfId="56738"/>
    <cellStyle name="Normal 5 2 2 2 2 2 3 4 2 2 3" xfId="42414"/>
    <cellStyle name="Normal 5 2 2 2 2 2 3 4 2 3" xfId="20841"/>
    <cellStyle name="Normal 5 2 2 2 2 2 3 4 2 3 2" xfId="49576"/>
    <cellStyle name="Normal 5 2 2 2 2 2 3 4 2 4" xfId="35252"/>
    <cellStyle name="Normal 5 2 2 2 2 2 3 4 3" xfId="10039"/>
    <cellStyle name="Normal 5 2 2 2 2 2 3 4 3 2" xfId="24422"/>
    <cellStyle name="Normal 5 2 2 2 2 2 3 4 3 2 2" xfId="53157"/>
    <cellStyle name="Normal 5 2 2 2 2 2 3 4 3 3" xfId="38833"/>
    <cellStyle name="Normal 5 2 2 2 2 2 3 4 4" xfId="17259"/>
    <cellStyle name="Normal 5 2 2 2 2 2 3 4 4 2" xfId="45995"/>
    <cellStyle name="Normal 5 2 2 2 2 2 3 4 5" xfId="31671"/>
    <cellStyle name="Normal 5 2 2 2 2 2 3 5" xfId="4570"/>
    <cellStyle name="Normal 5 2 2 2 2 2 3 5 2" xfId="11836"/>
    <cellStyle name="Normal 5 2 2 2 2 2 3 5 2 2" xfId="26214"/>
    <cellStyle name="Normal 5 2 2 2 2 2 3 5 2 2 2" xfId="54948"/>
    <cellStyle name="Normal 5 2 2 2 2 2 3 5 2 3" xfId="40624"/>
    <cellStyle name="Normal 5 2 2 2 2 2 3 5 3" xfId="19051"/>
    <cellStyle name="Normal 5 2 2 2 2 2 3 5 3 2" xfId="47786"/>
    <cellStyle name="Normal 5 2 2 2 2 2 3 5 4" xfId="33462"/>
    <cellStyle name="Normal 5 2 2 2 2 2 3 6" xfId="8243"/>
    <cellStyle name="Normal 5 2 2 2 2 2 3 6 2" xfId="22632"/>
    <cellStyle name="Normal 5 2 2 2 2 2 3 6 2 2" xfId="51367"/>
    <cellStyle name="Normal 5 2 2 2 2 2 3 6 3" xfId="37043"/>
    <cellStyle name="Normal 5 2 2 2 2 2 3 7" xfId="15469"/>
    <cellStyle name="Normal 5 2 2 2 2 2 3 7 2" xfId="44205"/>
    <cellStyle name="Normal 5 2 2 2 2 2 3 8" xfId="29881"/>
    <cellStyle name="Normal 5 2 2 2 2 2 4" xfId="1050"/>
    <cellStyle name="Normal 5 2 2 2 2 2 4 2" xfId="2033"/>
    <cellStyle name="Normal 5 2 2 2 2 2 4 2 2" xfId="3825"/>
    <cellStyle name="Normal 5 2 2 2 2 2 4 2 2 2" xfId="7484"/>
    <cellStyle name="Normal 5 2 2 2 2 2 4 2 2 2 2" xfId="14744"/>
    <cellStyle name="Normal 5 2 2 2 2 2 4 2 2 2 2 2" xfId="29122"/>
    <cellStyle name="Normal 5 2 2 2 2 2 4 2 2 2 2 2 2" xfId="57856"/>
    <cellStyle name="Normal 5 2 2 2 2 2 4 2 2 2 2 3" xfId="43532"/>
    <cellStyle name="Normal 5 2 2 2 2 2 4 2 2 2 3" xfId="21959"/>
    <cellStyle name="Normal 5 2 2 2 2 2 4 2 2 2 3 2" xfId="50694"/>
    <cellStyle name="Normal 5 2 2 2 2 2 4 2 2 2 4" xfId="36370"/>
    <cellStyle name="Normal 5 2 2 2 2 2 4 2 2 3" xfId="11157"/>
    <cellStyle name="Normal 5 2 2 2 2 2 4 2 2 3 2" xfId="25540"/>
    <cellStyle name="Normal 5 2 2 2 2 2 4 2 2 3 2 2" xfId="54275"/>
    <cellStyle name="Normal 5 2 2 2 2 2 4 2 2 3 3" xfId="39951"/>
    <cellStyle name="Normal 5 2 2 2 2 2 4 2 2 4" xfId="18377"/>
    <cellStyle name="Normal 5 2 2 2 2 2 4 2 2 4 2" xfId="47113"/>
    <cellStyle name="Normal 5 2 2 2 2 2 4 2 2 5" xfId="32789"/>
    <cellStyle name="Normal 5 2 2 2 2 2 4 2 3" xfId="5694"/>
    <cellStyle name="Normal 5 2 2 2 2 2 4 2 3 2" xfId="12954"/>
    <cellStyle name="Normal 5 2 2 2 2 2 4 2 3 2 2" xfId="27332"/>
    <cellStyle name="Normal 5 2 2 2 2 2 4 2 3 2 2 2" xfId="56066"/>
    <cellStyle name="Normal 5 2 2 2 2 2 4 2 3 2 3" xfId="41742"/>
    <cellStyle name="Normal 5 2 2 2 2 2 4 2 3 3" xfId="20169"/>
    <cellStyle name="Normal 5 2 2 2 2 2 4 2 3 3 2" xfId="48904"/>
    <cellStyle name="Normal 5 2 2 2 2 2 4 2 3 4" xfId="34580"/>
    <cellStyle name="Normal 5 2 2 2 2 2 4 2 4" xfId="9367"/>
    <cellStyle name="Normal 5 2 2 2 2 2 4 2 4 2" xfId="23750"/>
    <cellStyle name="Normal 5 2 2 2 2 2 4 2 4 2 2" xfId="52485"/>
    <cellStyle name="Normal 5 2 2 2 2 2 4 2 4 3" xfId="38161"/>
    <cellStyle name="Normal 5 2 2 2 2 2 4 2 5" xfId="16587"/>
    <cellStyle name="Normal 5 2 2 2 2 2 4 2 5 2" xfId="45323"/>
    <cellStyle name="Normal 5 2 2 2 2 2 4 2 6" xfId="30999"/>
    <cellStyle name="Normal 5 2 2 2 2 2 4 3" xfId="2929"/>
    <cellStyle name="Normal 5 2 2 2 2 2 4 3 2" xfId="6589"/>
    <cellStyle name="Normal 5 2 2 2 2 2 4 3 2 2" xfId="13849"/>
    <cellStyle name="Normal 5 2 2 2 2 2 4 3 2 2 2" xfId="28227"/>
    <cellStyle name="Normal 5 2 2 2 2 2 4 3 2 2 2 2" xfId="56961"/>
    <cellStyle name="Normal 5 2 2 2 2 2 4 3 2 2 3" xfId="42637"/>
    <cellStyle name="Normal 5 2 2 2 2 2 4 3 2 3" xfId="21064"/>
    <cellStyle name="Normal 5 2 2 2 2 2 4 3 2 3 2" xfId="49799"/>
    <cellStyle name="Normal 5 2 2 2 2 2 4 3 2 4" xfId="35475"/>
    <cellStyle name="Normal 5 2 2 2 2 2 4 3 3" xfId="10262"/>
    <cellStyle name="Normal 5 2 2 2 2 2 4 3 3 2" xfId="24645"/>
    <cellStyle name="Normal 5 2 2 2 2 2 4 3 3 2 2" xfId="53380"/>
    <cellStyle name="Normal 5 2 2 2 2 2 4 3 3 3" xfId="39056"/>
    <cellStyle name="Normal 5 2 2 2 2 2 4 3 4" xfId="17482"/>
    <cellStyle name="Normal 5 2 2 2 2 2 4 3 4 2" xfId="46218"/>
    <cellStyle name="Normal 5 2 2 2 2 2 4 3 5" xfId="31894"/>
    <cellStyle name="Normal 5 2 2 2 2 2 4 4" xfId="4794"/>
    <cellStyle name="Normal 5 2 2 2 2 2 4 4 2" xfId="12059"/>
    <cellStyle name="Normal 5 2 2 2 2 2 4 4 2 2" xfId="26437"/>
    <cellStyle name="Normal 5 2 2 2 2 2 4 4 2 2 2" xfId="55171"/>
    <cellStyle name="Normal 5 2 2 2 2 2 4 4 2 3" xfId="40847"/>
    <cellStyle name="Normal 5 2 2 2 2 2 4 4 3" xfId="19274"/>
    <cellStyle name="Normal 5 2 2 2 2 2 4 4 3 2" xfId="48009"/>
    <cellStyle name="Normal 5 2 2 2 2 2 4 4 4" xfId="33685"/>
    <cellStyle name="Normal 5 2 2 2 2 2 4 5" xfId="8466"/>
    <cellStyle name="Normal 5 2 2 2 2 2 4 5 2" xfId="22855"/>
    <cellStyle name="Normal 5 2 2 2 2 2 4 5 2 2" xfId="51590"/>
    <cellStyle name="Normal 5 2 2 2 2 2 4 5 3" xfId="37266"/>
    <cellStyle name="Normal 5 2 2 2 2 2 4 6" xfId="15692"/>
    <cellStyle name="Normal 5 2 2 2 2 2 4 6 2" xfId="44428"/>
    <cellStyle name="Normal 5 2 2 2 2 2 4 7" xfId="30104"/>
    <cellStyle name="Normal 5 2 2 2 2 2 5" xfId="1574"/>
    <cellStyle name="Normal 5 2 2 2 2 2 5 2" xfId="3378"/>
    <cellStyle name="Normal 5 2 2 2 2 2 5 2 2" xfId="7037"/>
    <cellStyle name="Normal 5 2 2 2 2 2 5 2 2 2" xfId="14297"/>
    <cellStyle name="Normal 5 2 2 2 2 2 5 2 2 2 2" xfId="28675"/>
    <cellStyle name="Normal 5 2 2 2 2 2 5 2 2 2 2 2" xfId="57409"/>
    <cellStyle name="Normal 5 2 2 2 2 2 5 2 2 2 3" xfId="43085"/>
    <cellStyle name="Normal 5 2 2 2 2 2 5 2 2 3" xfId="21512"/>
    <cellStyle name="Normal 5 2 2 2 2 2 5 2 2 3 2" xfId="50247"/>
    <cellStyle name="Normal 5 2 2 2 2 2 5 2 2 4" xfId="35923"/>
    <cellStyle name="Normal 5 2 2 2 2 2 5 2 3" xfId="10710"/>
    <cellStyle name="Normal 5 2 2 2 2 2 5 2 3 2" xfId="25093"/>
    <cellStyle name="Normal 5 2 2 2 2 2 5 2 3 2 2" xfId="53828"/>
    <cellStyle name="Normal 5 2 2 2 2 2 5 2 3 3" xfId="39504"/>
    <cellStyle name="Normal 5 2 2 2 2 2 5 2 4" xfId="17930"/>
    <cellStyle name="Normal 5 2 2 2 2 2 5 2 4 2" xfId="46666"/>
    <cellStyle name="Normal 5 2 2 2 2 2 5 2 5" xfId="32342"/>
    <cellStyle name="Normal 5 2 2 2 2 2 5 3" xfId="5247"/>
    <cellStyle name="Normal 5 2 2 2 2 2 5 3 2" xfId="12507"/>
    <cellStyle name="Normal 5 2 2 2 2 2 5 3 2 2" xfId="26885"/>
    <cellStyle name="Normal 5 2 2 2 2 2 5 3 2 2 2" xfId="55619"/>
    <cellStyle name="Normal 5 2 2 2 2 2 5 3 2 3" xfId="41295"/>
    <cellStyle name="Normal 5 2 2 2 2 2 5 3 3" xfId="19722"/>
    <cellStyle name="Normal 5 2 2 2 2 2 5 3 3 2" xfId="48457"/>
    <cellStyle name="Normal 5 2 2 2 2 2 5 3 4" xfId="34133"/>
    <cellStyle name="Normal 5 2 2 2 2 2 5 4" xfId="8920"/>
    <cellStyle name="Normal 5 2 2 2 2 2 5 4 2" xfId="23303"/>
    <cellStyle name="Normal 5 2 2 2 2 2 5 4 2 2" xfId="52038"/>
    <cellStyle name="Normal 5 2 2 2 2 2 5 4 3" xfId="37714"/>
    <cellStyle name="Normal 5 2 2 2 2 2 5 5" xfId="16140"/>
    <cellStyle name="Normal 5 2 2 2 2 2 5 5 2" xfId="44876"/>
    <cellStyle name="Normal 5 2 2 2 2 2 5 6" xfId="30552"/>
    <cellStyle name="Normal 5 2 2 2 2 2 6" xfId="2482"/>
    <cellStyle name="Normal 5 2 2 2 2 2 6 2" xfId="6142"/>
    <cellStyle name="Normal 5 2 2 2 2 2 6 2 2" xfId="13402"/>
    <cellStyle name="Normal 5 2 2 2 2 2 6 2 2 2" xfId="27780"/>
    <cellStyle name="Normal 5 2 2 2 2 2 6 2 2 2 2" xfId="56514"/>
    <cellStyle name="Normal 5 2 2 2 2 2 6 2 2 3" xfId="42190"/>
    <cellStyle name="Normal 5 2 2 2 2 2 6 2 3" xfId="20617"/>
    <cellStyle name="Normal 5 2 2 2 2 2 6 2 3 2" xfId="49352"/>
    <cellStyle name="Normal 5 2 2 2 2 2 6 2 4" xfId="35028"/>
    <cellStyle name="Normal 5 2 2 2 2 2 6 3" xfId="9815"/>
    <cellStyle name="Normal 5 2 2 2 2 2 6 3 2" xfId="24198"/>
    <cellStyle name="Normal 5 2 2 2 2 2 6 3 2 2" xfId="52933"/>
    <cellStyle name="Normal 5 2 2 2 2 2 6 3 3" xfId="38609"/>
    <cellStyle name="Normal 5 2 2 2 2 2 6 4" xfId="17035"/>
    <cellStyle name="Normal 5 2 2 2 2 2 6 4 2" xfId="45771"/>
    <cellStyle name="Normal 5 2 2 2 2 2 6 5" xfId="31447"/>
    <cellStyle name="Normal 5 2 2 2 2 2 7" xfId="4341"/>
    <cellStyle name="Normal 5 2 2 2 2 2 7 2" xfId="11611"/>
    <cellStyle name="Normal 5 2 2 2 2 2 7 2 2" xfId="25990"/>
    <cellStyle name="Normal 5 2 2 2 2 2 7 2 2 2" xfId="54724"/>
    <cellStyle name="Normal 5 2 2 2 2 2 7 2 3" xfId="40400"/>
    <cellStyle name="Normal 5 2 2 2 2 2 7 3" xfId="18827"/>
    <cellStyle name="Normal 5 2 2 2 2 2 7 3 2" xfId="47562"/>
    <cellStyle name="Normal 5 2 2 2 2 2 7 4" xfId="33238"/>
    <cellStyle name="Normal 5 2 2 2 2 2 8" xfId="8010"/>
    <cellStyle name="Normal 5 2 2 2 2 2 8 2" xfId="22408"/>
    <cellStyle name="Normal 5 2 2 2 2 2 8 2 2" xfId="51143"/>
    <cellStyle name="Normal 5 2 2 2 2 2 8 3" xfId="36819"/>
    <cellStyle name="Normal 5 2 2 2 2 2 9" xfId="15245"/>
    <cellStyle name="Normal 5 2 2 2 2 2 9 2" xfId="43981"/>
    <cellStyle name="Normal 5 2 2 2 2 3" xfId="606"/>
    <cellStyle name="Normal 5 2 2 2 2 3 2" xfId="883"/>
    <cellStyle name="Normal 5 2 2 2 2 3 2 2" xfId="1330"/>
    <cellStyle name="Normal 5 2 2 2 2 3 2 2 2" xfId="2313"/>
    <cellStyle name="Normal 5 2 2 2 2 3 2 2 2 2" xfId="4105"/>
    <cellStyle name="Normal 5 2 2 2 2 3 2 2 2 2 2" xfId="7764"/>
    <cellStyle name="Normal 5 2 2 2 2 3 2 2 2 2 2 2" xfId="15024"/>
    <cellStyle name="Normal 5 2 2 2 2 3 2 2 2 2 2 2 2" xfId="29402"/>
    <cellStyle name="Normal 5 2 2 2 2 3 2 2 2 2 2 2 2 2" xfId="58136"/>
    <cellStyle name="Normal 5 2 2 2 2 3 2 2 2 2 2 2 3" xfId="43812"/>
    <cellStyle name="Normal 5 2 2 2 2 3 2 2 2 2 2 3" xfId="22239"/>
    <cellStyle name="Normal 5 2 2 2 2 3 2 2 2 2 2 3 2" xfId="50974"/>
    <cellStyle name="Normal 5 2 2 2 2 3 2 2 2 2 2 4" xfId="36650"/>
    <cellStyle name="Normal 5 2 2 2 2 3 2 2 2 2 3" xfId="11437"/>
    <cellStyle name="Normal 5 2 2 2 2 3 2 2 2 2 3 2" xfId="25820"/>
    <cellStyle name="Normal 5 2 2 2 2 3 2 2 2 2 3 2 2" xfId="54555"/>
    <cellStyle name="Normal 5 2 2 2 2 3 2 2 2 2 3 3" xfId="40231"/>
    <cellStyle name="Normal 5 2 2 2 2 3 2 2 2 2 4" xfId="18657"/>
    <cellStyle name="Normal 5 2 2 2 2 3 2 2 2 2 4 2" xfId="47393"/>
    <cellStyle name="Normal 5 2 2 2 2 3 2 2 2 2 5" xfId="33069"/>
    <cellStyle name="Normal 5 2 2 2 2 3 2 2 2 3" xfId="5974"/>
    <cellStyle name="Normal 5 2 2 2 2 3 2 2 2 3 2" xfId="13234"/>
    <cellStyle name="Normal 5 2 2 2 2 3 2 2 2 3 2 2" xfId="27612"/>
    <cellStyle name="Normal 5 2 2 2 2 3 2 2 2 3 2 2 2" xfId="56346"/>
    <cellStyle name="Normal 5 2 2 2 2 3 2 2 2 3 2 3" xfId="42022"/>
    <cellStyle name="Normal 5 2 2 2 2 3 2 2 2 3 3" xfId="20449"/>
    <cellStyle name="Normal 5 2 2 2 2 3 2 2 2 3 3 2" xfId="49184"/>
    <cellStyle name="Normal 5 2 2 2 2 3 2 2 2 3 4" xfId="34860"/>
    <cellStyle name="Normal 5 2 2 2 2 3 2 2 2 4" xfId="9647"/>
    <cellStyle name="Normal 5 2 2 2 2 3 2 2 2 4 2" xfId="24030"/>
    <cellStyle name="Normal 5 2 2 2 2 3 2 2 2 4 2 2" xfId="52765"/>
    <cellStyle name="Normal 5 2 2 2 2 3 2 2 2 4 3" xfId="38441"/>
    <cellStyle name="Normal 5 2 2 2 2 3 2 2 2 5" xfId="16867"/>
    <cellStyle name="Normal 5 2 2 2 2 3 2 2 2 5 2" xfId="45603"/>
    <cellStyle name="Normal 5 2 2 2 2 3 2 2 2 6" xfId="31279"/>
    <cellStyle name="Normal 5 2 2 2 2 3 2 2 3" xfId="3209"/>
    <cellStyle name="Normal 5 2 2 2 2 3 2 2 3 2" xfId="6869"/>
    <cellStyle name="Normal 5 2 2 2 2 3 2 2 3 2 2" xfId="14129"/>
    <cellStyle name="Normal 5 2 2 2 2 3 2 2 3 2 2 2" xfId="28507"/>
    <cellStyle name="Normal 5 2 2 2 2 3 2 2 3 2 2 2 2" xfId="57241"/>
    <cellStyle name="Normal 5 2 2 2 2 3 2 2 3 2 2 3" xfId="42917"/>
    <cellStyle name="Normal 5 2 2 2 2 3 2 2 3 2 3" xfId="21344"/>
    <cellStyle name="Normal 5 2 2 2 2 3 2 2 3 2 3 2" xfId="50079"/>
    <cellStyle name="Normal 5 2 2 2 2 3 2 2 3 2 4" xfId="35755"/>
    <cellStyle name="Normal 5 2 2 2 2 3 2 2 3 3" xfId="10542"/>
    <cellStyle name="Normal 5 2 2 2 2 3 2 2 3 3 2" xfId="24925"/>
    <cellStyle name="Normal 5 2 2 2 2 3 2 2 3 3 2 2" xfId="53660"/>
    <cellStyle name="Normal 5 2 2 2 2 3 2 2 3 3 3" xfId="39336"/>
    <cellStyle name="Normal 5 2 2 2 2 3 2 2 3 4" xfId="17762"/>
    <cellStyle name="Normal 5 2 2 2 2 3 2 2 3 4 2" xfId="46498"/>
    <cellStyle name="Normal 5 2 2 2 2 3 2 2 3 5" xfId="32174"/>
    <cellStyle name="Normal 5 2 2 2 2 3 2 2 4" xfId="5074"/>
    <cellStyle name="Normal 5 2 2 2 2 3 2 2 4 2" xfId="12339"/>
    <cellStyle name="Normal 5 2 2 2 2 3 2 2 4 2 2" xfId="26717"/>
    <cellStyle name="Normal 5 2 2 2 2 3 2 2 4 2 2 2" xfId="55451"/>
    <cellStyle name="Normal 5 2 2 2 2 3 2 2 4 2 3" xfId="41127"/>
    <cellStyle name="Normal 5 2 2 2 2 3 2 2 4 3" xfId="19554"/>
    <cellStyle name="Normal 5 2 2 2 2 3 2 2 4 3 2" xfId="48289"/>
    <cellStyle name="Normal 5 2 2 2 2 3 2 2 4 4" xfId="33965"/>
    <cellStyle name="Normal 5 2 2 2 2 3 2 2 5" xfId="8746"/>
    <cellStyle name="Normal 5 2 2 2 2 3 2 2 5 2" xfId="23135"/>
    <cellStyle name="Normal 5 2 2 2 2 3 2 2 5 2 2" xfId="51870"/>
    <cellStyle name="Normal 5 2 2 2 2 3 2 2 5 3" xfId="37546"/>
    <cellStyle name="Normal 5 2 2 2 2 3 2 2 6" xfId="15972"/>
    <cellStyle name="Normal 5 2 2 2 2 3 2 2 6 2" xfId="44708"/>
    <cellStyle name="Normal 5 2 2 2 2 3 2 2 7" xfId="30384"/>
    <cellStyle name="Normal 5 2 2 2 2 3 2 3" xfId="1866"/>
    <cellStyle name="Normal 5 2 2 2 2 3 2 3 2" xfId="3658"/>
    <cellStyle name="Normal 5 2 2 2 2 3 2 3 2 2" xfId="7317"/>
    <cellStyle name="Normal 5 2 2 2 2 3 2 3 2 2 2" xfId="14577"/>
    <cellStyle name="Normal 5 2 2 2 2 3 2 3 2 2 2 2" xfId="28955"/>
    <cellStyle name="Normal 5 2 2 2 2 3 2 3 2 2 2 2 2" xfId="57689"/>
    <cellStyle name="Normal 5 2 2 2 2 3 2 3 2 2 2 3" xfId="43365"/>
    <cellStyle name="Normal 5 2 2 2 2 3 2 3 2 2 3" xfId="21792"/>
    <cellStyle name="Normal 5 2 2 2 2 3 2 3 2 2 3 2" xfId="50527"/>
    <cellStyle name="Normal 5 2 2 2 2 3 2 3 2 2 4" xfId="36203"/>
    <cellStyle name="Normal 5 2 2 2 2 3 2 3 2 3" xfId="10990"/>
    <cellStyle name="Normal 5 2 2 2 2 3 2 3 2 3 2" xfId="25373"/>
    <cellStyle name="Normal 5 2 2 2 2 3 2 3 2 3 2 2" xfId="54108"/>
    <cellStyle name="Normal 5 2 2 2 2 3 2 3 2 3 3" xfId="39784"/>
    <cellStyle name="Normal 5 2 2 2 2 3 2 3 2 4" xfId="18210"/>
    <cellStyle name="Normal 5 2 2 2 2 3 2 3 2 4 2" xfId="46946"/>
    <cellStyle name="Normal 5 2 2 2 2 3 2 3 2 5" xfId="32622"/>
    <cellStyle name="Normal 5 2 2 2 2 3 2 3 3" xfId="5527"/>
    <cellStyle name="Normal 5 2 2 2 2 3 2 3 3 2" xfId="12787"/>
    <cellStyle name="Normal 5 2 2 2 2 3 2 3 3 2 2" xfId="27165"/>
    <cellStyle name="Normal 5 2 2 2 2 3 2 3 3 2 2 2" xfId="55899"/>
    <cellStyle name="Normal 5 2 2 2 2 3 2 3 3 2 3" xfId="41575"/>
    <cellStyle name="Normal 5 2 2 2 2 3 2 3 3 3" xfId="20002"/>
    <cellStyle name="Normal 5 2 2 2 2 3 2 3 3 3 2" xfId="48737"/>
    <cellStyle name="Normal 5 2 2 2 2 3 2 3 3 4" xfId="34413"/>
    <cellStyle name="Normal 5 2 2 2 2 3 2 3 4" xfId="9200"/>
    <cellStyle name="Normal 5 2 2 2 2 3 2 3 4 2" xfId="23583"/>
    <cellStyle name="Normal 5 2 2 2 2 3 2 3 4 2 2" xfId="52318"/>
    <cellStyle name="Normal 5 2 2 2 2 3 2 3 4 3" xfId="37994"/>
    <cellStyle name="Normal 5 2 2 2 2 3 2 3 5" xfId="16420"/>
    <cellStyle name="Normal 5 2 2 2 2 3 2 3 5 2" xfId="45156"/>
    <cellStyle name="Normal 5 2 2 2 2 3 2 3 6" xfId="30832"/>
    <cellStyle name="Normal 5 2 2 2 2 3 2 4" xfId="2762"/>
    <cellStyle name="Normal 5 2 2 2 2 3 2 4 2" xfId="6422"/>
    <cellStyle name="Normal 5 2 2 2 2 3 2 4 2 2" xfId="13682"/>
    <cellStyle name="Normal 5 2 2 2 2 3 2 4 2 2 2" xfId="28060"/>
    <cellStyle name="Normal 5 2 2 2 2 3 2 4 2 2 2 2" xfId="56794"/>
    <cellStyle name="Normal 5 2 2 2 2 3 2 4 2 2 3" xfId="42470"/>
    <cellStyle name="Normal 5 2 2 2 2 3 2 4 2 3" xfId="20897"/>
    <cellStyle name="Normal 5 2 2 2 2 3 2 4 2 3 2" xfId="49632"/>
    <cellStyle name="Normal 5 2 2 2 2 3 2 4 2 4" xfId="35308"/>
    <cellStyle name="Normal 5 2 2 2 2 3 2 4 3" xfId="10095"/>
    <cellStyle name="Normal 5 2 2 2 2 3 2 4 3 2" xfId="24478"/>
    <cellStyle name="Normal 5 2 2 2 2 3 2 4 3 2 2" xfId="53213"/>
    <cellStyle name="Normal 5 2 2 2 2 3 2 4 3 3" xfId="38889"/>
    <cellStyle name="Normal 5 2 2 2 2 3 2 4 4" xfId="17315"/>
    <cellStyle name="Normal 5 2 2 2 2 3 2 4 4 2" xfId="46051"/>
    <cellStyle name="Normal 5 2 2 2 2 3 2 4 5" xfId="31727"/>
    <cellStyle name="Normal 5 2 2 2 2 3 2 5" xfId="4627"/>
    <cellStyle name="Normal 5 2 2 2 2 3 2 5 2" xfId="11892"/>
    <cellStyle name="Normal 5 2 2 2 2 3 2 5 2 2" xfId="26270"/>
    <cellStyle name="Normal 5 2 2 2 2 3 2 5 2 2 2" xfId="55004"/>
    <cellStyle name="Normal 5 2 2 2 2 3 2 5 2 3" xfId="40680"/>
    <cellStyle name="Normal 5 2 2 2 2 3 2 5 3" xfId="19107"/>
    <cellStyle name="Normal 5 2 2 2 2 3 2 5 3 2" xfId="47842"/>
    <cellStyle name="Normal 5 2 2 2 2 3 2 5 4" xfId="33518"/>
    <cellStyle name="Normal 5 2 2 2 2 3 2 6" xfId="8299"/>
    <cellStyle name="Normal 5 2 2 2 2 3 2 6 2" xfId="22688"/>
    <cellStyle name="Normal 5 2 2 2 2 3 2 6 2 2" xfId="51423"/>
    <cellStyle name="Normal 5 2 2 2 2 3 2 6 3" xfId="37099"/>
    <cellStyle name="Normal 5 2 2 2 2 3 2 7" xfId="15525"/>
    <cellStyle name="Normal 5 2 2 2 2 3 2 7 2" xfId="44261"/>
    <cellStyle name="Normal 5 2 2 2 2 3 2 8" xfId="29937"/>
    <cellStyle name="Normal 5 2 2 2 2 3 3" xfId="1106"/>
    <cellStyle name="Normal 5 2 2 2 2 3 3 2" xfId="2089"/>
    <cellStyle name="Normal 5 2 2 2 2 3 3 2 2" xfId="3881"/>
    <cellStyle name="Normal 5 2 2 2 2 3 3 2 2 2" xfId="7540"/>
    <cellStyle name="Normal 5 2 2 2 2 3 3 2 2 2 2" xfId="14800"/>
    <cellStyle name="Normal 5 2 2 2 2 3 3 2 2 2 2 2" xfId="29178"/>
    <cellStyle name="Normal 5 2 2 2 2 3 3 2 2 2 2 2 2" xfId="57912"/>
    <cellStyle name="Normal 5 2 2 2 2 3 3 2 2 2 2 3" xfId="43588"/>
    <cellStyle name="Normal 5 2 2 2 2 3 3 2 2 2 3" xfId="22015"/>
    <cellStyle name="Normal 5 2 2 2 2 3 3 2 2 2 3 2" xfId="50750"/>
    <cellStyle name="Normal 5 2 2 2 2 3 3 2 2 2 4" xfId="36426"/>
    <cellStyle name="Normal 5 2 2 2 2 3 3 2 2 3" xfId="11213"/>
    <cellStyle name="Normal 5 2 2 2 2 3 3 2 2 3 2" xfId="25596"/>
    <cellStyle name="Normal 5 2 2 2 2 3 3 2 2 3 2 2" xfId="54331"/>
    <cellStyle name="Normal 5 2 2 2 2 3 3 2 2 3 3" xfId="40007"/>
    <cellStyle name="Normal 5 2 2 2 2 3 3 2 2 4" xfId="18433"/>
    <cellStyle name="Normal 5 2 2 2 2 3 3 2 2 4 2" xfId="47169"/>
    <cellStyle name="Normal 5 2 2 2 2 3 3 2 2 5" xfId="32845"/>
    <cellStyle name="Normal 5 2 2 2 2 3 3 2 3" xfId="5750"/>
    <cellStyle name="Normal 5 2 2 2 2 3 3 2 3 2" xfId="13010"/>
    <cellStyle name="Normal 5 2 2 2 2 3 3 2 3 2 2" xfId="27388"/>
    <cellStyle name="Normal 5 2 2 2 2 3 3 2 3 2 2 2" xfId="56122"/>
    <cellStyle name="Normal 5 2 2 2 2 3 3 2 3 2 3" xfId="41798"/>
    <cellStyle name="Normal 5 2 2 2 2 3 3 2 3 3" xfId="20225"/>
    <cellStyle name="Normal 5 2 2 2 2 3 3 2 3 3 2" xfId="48960"/>
    <cellStyle name="Normal 5 2 2 2 2 3 3 2 3 4" xfId="34636"/>
    <cellStyle name="Normal 5 2 2 2 2 3 3 2 4" xfId="9423"/>
    <cellStyle name="Normal 5 2 2 2 2 3 3 2 4 2" xfId="23806"/>
    <cellStyle name="Normal 5 2 2 2 2 3 3 2 4 2 2" xfId="52541"/>
    <cellStyle name="Normal 5 2 2 2 2 3 3 2 4 3" xfId="38217"/>
    <cellStyle name="Normal 5 2 2 2 2 3 3 2 5" xfId="16643"/>
    <cellStyle name="Normal 5 2 2 2 2 3 3 2 5 2" xfId="45379"/>
    <cellStyle name="Normal 5 2 2 2 2 3 3 2 6" xfId="31055"/>
    <cellStyle name="Normal 5 2 2 2 2 3 3 3" xfId="2985"/>
    <cellStyle name="Normal 5 2 2 2 2 3 3 3 2" xfId="6645"/>
    <cellStyle name="Normal 5 2 2 2 2 3 3 3 2 2" xfId="13905"/>
    <cellStyle name="Normal 5 2 2 2 2 3 3 3 2 2 2" xfId="28283"/>
    <cellStyle name="Normal 5 2 2 2 2 3 3 3 2 2 2 2" xfId="57017"/>
    <cellStyle name="Normal 5 2 2 2 2 3 3 3 2 2 3" xfId="42693"/>
    <cellStyle name="Normal 5 2 2 2 2 3 3 3 2 3" xfId="21120"/>
    <cellStyle name="Normal 5 2 2 2 2 3 3 3 2 3 2" xfId="49855"/>
    <cellStyle name="Normal 5 2 2 2 2 3 3 3 2 4" xfId="35531"/>
    <cellStyle name="Normal 5 2 2 2 2 3 3 3 3" xfId="10318"/>
    <cellStyle name="Normal 5 2 2 2 2 3 3 3 3 2" xfId="24701"/>
    <cellStyle name="Normal 5 2 2 2 2 3 3 3 3 2 2" xfId="53436"/>
    <cellStyle name="Normal 5 2 2 2 2 3 3 3 3 3" xfId="39112"/>
    <cellStyle name="Normal 5 2 2 2 2 3 3 3 4" xfId="17538"/>
    <cellStyle name="Normal 5 2 2 2 2 3 3 3 4 2" xfId="46274"/>
    <cellStyle name="Normal 5 2 2 2 2 3 3 3 5" xfId="31950"/>
    <cellStyle name="Normal 5 2 2 2 2 3 3 4" xfId="4850"/>
    <cellStyle name="Normal 5 2 2 2 2 3 3 4 2" xfId="12115"/>
    <cellStyle name="Normal 5 2 2 2 2 3 3 4 2 2" xfId="26493"/>
    <cellStyle name="Normal 5 2 2 2 2 3 3 4 2 2 2" xfId="55227"/>
    <cellStyle name="Normal 5 2 2 2 2 3 3 4 2 3" xfId="40903"/>
    <cellStyle name="Normal 5 2 2 2 2 3 3 4 3" xfId="19330"/>
    <cellStyle name="Normal 5 2 2 2 2 3 3 4 3 2" xfId="48065"/>
    <cellStyle name="Normal 5 2 2 2 2 3 3 4 4" xfId="33741"/>
    <cellStyle name="Normal 5 2 2 2 2 3 3 5" xfId="8522"/>
    <cellStyle name="Normal 5 2 2 2 2 3 3 5 2" xfId="22911"/>
    <cellStyle name="Normal 5 2 2 2 2 3 3 5 2 2" xfId="51646"/>
    <cellStyle name="Normal 5 2 2 2 2 3 3 5 3" xfId="37322"/>
    <cellStyle name="Normal 5 2 2 2 2 3 3 6" xfId="15748"/>
    <cellStyle name="Normal 5 2 2 2 2 3 3 6 2" xfId="44484"/>
    <cellStyle name="Normal 5 2 2 2 2 3 3 7" xfId="30160"/>
    <cellStyle name="Normal 5 2 2 2 2 3 4" xfId="1638"/>
    <cellStyle name="Normal 5 2 2 2 2 3 4 2" xfId="3434"/>
    <cellStyle name="Normal 5 2 2 2 2 3 4 2 2" xfId="7093"/>
    <cellStyle name="Normal 5 2 2 2 2 3 4 2 2 2" xfId="14353"/>
    <cellStyle name="Normal 5 2 2 2 2 3 4 2 2 2 2" xfId="28731"/>
    <cellStyle name="Normal 5 2 2 2 2 3 4 2 2 2 2 2" xfId="57465"/>
    <cellStyle name="Normal 5 2 2 2 2 3 4 2 2 2 3" xfId="43141"/>
    <cellStyle name="Normal 5 2 2 2 2 3 4 2 2 3" xfId="21568"/>
    <cellStyle name="Normal 5 2 2 2 2 3 4 2 2 3 2" xfId="50303"/>
    <cellStyle name="Normal 5 2 2 2 2 3 4 2 2 4" xfId="35979"/>
    <cellStyle name="Normal 5 2 2 2 2 3 4 2 3" xfId="10766"/>
    <cellStyle name="Normal 5 2 2 2 2 3 4 2 3 2" xfId="25149"/>
    <cellStyle name="Normal 5 2 2 2 2 3 4 2 3 2 2" xfId="53884"/>
    <cellStyle name="Normal 5 2 2 2 2 3 4 2 3 3" xfId="39560"/>
    <cellStyle name="Normal 5 2 2 2 2 3 4 2 4" xfId="17986"/>
    <cellStyle name="Normal 5 2 2 2 2 3 4 2 4 2" xfId="46722"/>
    <cellStyle name="Normal 5 2 2 2 2 3 4 2 5" xfId="32398"/>
    <cellStyle name="Normal 5 2 2 2 2 3 4 3" xfId="5303"/>
    <cellStyle name="Normal 5 2 2 2 2 3 4 3 2" xfId="12563"/>
    <cellStyle name="Normal 5 2 2 2 2 3 4 3 2 2" xfId="26941"/>
    <cellStyle name="Normal 5 2 2 2 2 3 4 3 2 2 2" xfId="55675"/>
    <cellStyle name="Normal 5 2 2 2 2 3 4 3 2 3" xfId="41351"/>
    <cellStyle name="Normal 5 2 2 2 2 3 4 3 3" xfId="19778"/>
    <cellStyle name="Normal 5 2 2 2 2 3 4 3 3 2" xfId="48513"/>
    <cellStyle name="Normal 5 2 2 2 2 3 4 3 4" xfId="34189"/>
    <cellStyle name="Normal 5 2 2 2 2 3 4 4" xfId="8976"/>
    <cellStyle name="Normal 5 2 2 2 2 3 4 4 2" xfId="23359"/>
    <cellStyle name="Normal 5 2 2 2 2 3 4 4 2 2" xfId="52094"/>
    <cellStyle name="Normal 5 2 2 2 2 3 4 4 3" xfId="37770"/>
    <cellStyle name="Normal 5 2 2 2 2 3 4 5" xfId="16196"/>
    <cellStyle name="Normal 5 2 2 2 2 3 4 5 2" xfId="44932"/>
    <cellStyle name="Normal 5 2 2 2 2 3 4 6" xfId="30608"/>
    <cellStyle name="Normal 5 2 2 2 2 3 5" xfId="2538"/>
    <cellStyle name="Normal 5 2 2 2 2 3 5 2" xfId="6198"/>
    <cellStyle name="Normal 5 2 2 2 2 3 5 2 2" xfId="13458"/>
    <cellStyle name="Normal 5 2 2 2 2 3 5 2 2 2" xfId="27836"/>
    <cellStyle name="Normal 5 2 2 2 2 3 5 2 2 2 2" xfId="56570"/>
    <cellStyle name="Normal 5 2 2 2 2 3 5 2 2 3" xfId="42246"/>
    <cellStyle name="Normal 5 2 2 2 2 3 5 2 3" xfId="20673"/>
    <cellStyle name="Normal 5 2 2 2 2 3 5 2 3 2" xfId="49408"/>
    <cellStyle name="Normal 5 2 2 2 2 3 5 2 4" xfId="35084"/>
    <cellStyle name="Normal 5 2 2 2 2 3 5 3" xfId="9871"/>
    <cellStyle name="Normal 5 2 2 2 2 3 5 3 2" xfId="24254"/>
    <cellStyle name="Normal 5 2 2 2 2 3 5 3 2 2" xfId="52989"/>
    <cellStyle name="Normal 5 2 2 2 2 3 5 3 3" xfId="38665"/>
    <cellStyle name="Normal 5 2 2 2 2 3 5 4" xfId="17091"/>
    <cellStyle name="Normal 5 2 2 2 2 3 5 4 2" xfId="45827"/>
    <cellStyle name="Normal 5 2 2 2 2 3 5 5" xfId="31503"/>
    <cellStyle name="Normal 5 2 2 2 2 3 6" xfId="4401"/>
    <cellStyle name="Normal 5 2 2 2 2 3 6 2" xfId="11668"/>
    <cellStyle name="Normal 5 2 2 2 2 3 6 2 2" xfId="26046"/>
    <cellStyle name="Normal 5 2 2 2 2 3 6 2 2 2" xfId="54780"/>
    <cellStyle name="Normal 5 2 2 2 2 3 6 2 3" xfId="40456"/>
    <cellStyle name="Normal 5 2 2 2 2 3 6 3" xfId="18883"/>
    <cellStyle name="Normal 5 2 2 2 2 3 6 3 2" xfId="47618"/>
    <cellStyle name="Normal 5 2 2 2 2 3 6 4" xfId="33294"/>
    <cellStyle name="Normal 5 2 2 2 2 3 7" xfId="8072"/>
    <cellStyle name="Normal 5 2 2 2 2 3 7 2" xfId="22464"/>
    <cellStyle name="Normal 5 2 2 2 2 3 7 2 2" xfId="51199"/>
    <cellStyle name="Normal 5 2 2 2 2 3 7 3" xfId="36875"/>
    <cellStyle name="Normal 5 2 2 2 2 3 8" xfId="15301"/>
    <cellStyle name="Normal 5 2 2 2 2 3 8 2" xfId="44037"/>
    <cellStyle name="Normal 5 2 2 2 2 3 9" xfId="29713"/>
    <cellStyle name="Normal 5 2 2 2 2 4" xfId="768"/>
    <cellStyle name="Normal 5 2 2 2 2 4 2" xfId="1218"/>
    <cellStyle name="Normal 5 2 2 2 2 4 2 2" xfId="2201"/>
    <cellStyle name="Normal 5 2 2 2 2 4 2 2 2" xfId="3993"/>
    <cellStyle name="Normal 5 2 2 2 2 4 2 2 2 2" xfId="7652"/>
    <cellStyle name="Normal 5 2 2 2 2 4 2 2 2 2 2" xfId="14912"/>
    <cellStyle name="Normal 5 2 2 2 2 4 2 2 2 2 2 2" xfId="29290"/>
    <cellStyle name="Normal 5 2 2 2 2 4 2 2 2 2 2 2 2" xfId="58024"/>
    <cellStyle name="Normal 5 2 2 2 2 4 2 2 2 2 2 3" xfId="43700"/>
    <cellStyle name="Normal 5 2 2 2 2 4 2 2 2 2 3" xfId="22127"/>
    <cellStyle name="Normal 5 2 2 2 2 4 2 2 2 2 3 2" xfId="50862"/>
    <cellStyle name="Normal 5 2 2 2 2 4 2 2 2 2 4" xfId="36538"/>
    <cellStyle name="Normal 5 2 2 2 2 4 2 2 2 3" xfId="11325"/>
    <cellStyle name="Normal 5 2 2 2 2 4 2 2 2 3 2" xfId="25708"/>
    <cellStyle name="Normal 5 2 2 2 2 4 2 2 2 3 2 2" xfId="54443"/>
    <cellStyle name="Normal 5 2 2 2 2 4 2 2 2 3 3" xfId="40119"/>
    <cellStyle name="Normal 5 2 2 2 2 4 2 2 2 4" xfId="18545"/>
    <cellStyle name="Normal 5 2 2 2 2 4 2 2 2 4 2" xfId="47281"/>
    <cellStyle name="Normal 5 2 2 2 2 4 2 2 2 5" xfId="32957"/>
    <cellStyle name="Normal 5 2 2 2 2 4 2 2 3" xfId="5862"/>
    <cellStyle name="Normal 5 2 2 2 2 4 2 2 3 2" xfId="13122"/>
    <cellStyle name="Normal 5 2 2 2 2 4 2 2 3 2 2" xfId="27500"/>
    <cellStyle name="Normal 5 2 2 2 2 4 2 2 3 2 2 2" xfId="56234"/>
    <cellStyle name="Normal 5 2 2 2 2 4 2 2 3 2 3" xfId="41910"/>
    <cellStyle name="Normal 5 2 2 2 2 4 2 2 3 3" xfId="20337"/>
    <cellStyle name="Normal 5 2 2 2 2 4 2 2 3 3 2" xfId="49072"/>
    <cellStyle name="Normal 5 2 2 2 2 4 2 2 3 4" xfId="34748"/>
    <cellStyle name="Normal 5 2 2 2 2 4 2 2 4" xfId="9535"/>
    <cellStyle name="Normal 5 2 2 2 2 4 2 2 4 2" xfId="23918"/>
    <cellStyle name="Normal 5 2 2 2 2 4 2 2 4 2 2" xfId="52653"/>
    <cellStyle name="Normal 5 2 2 2 2 4 2 2 4 3" xfId="38329"/>
    <cellStyle name="Normal 5 2 2 2 2 4 2 2 5" xfId="16755"/>
    <cellStyle name="Normal 5 2 2 2 2 4 2 2 5 2" xfId="45491"/>
    <cellStyle name="Normal 5 2 2 2 2 4 2 2 6" xfId="31167"/>
    <cellStyle name="Normal 5 2 2 2 2 4 2 3" xfId="3097"/>
    <cellStyle name="Normal 5 2 2 2 2 4 2 3 2" xfId="6757"/>
    <cellStyle name="Normal 5 2 2 2 2 4 2 3 2 2" xfId="14017"/>
    <cellStyle name="Normal 5 2 2 2 2 4 2 3 2 2 2" xfId="28395"/>
    <cellStyle name="Normal 5 2 2 2 2 4 2 3 2 2 2 2" xfId="57129"/>
    <cellStyle name="Normal 5 2 2 2 2 4 2 3 2 2 3" xfId="42805"/>
    <cellStyle name="Normal 5 2 2 2 2 4 2 3 2 3" xfId="21232"/>
    <cellStyle name="Normal 5 2 2 2 2 4 2 3 2 3 2" xfId="49967"/>
    <cellStyle name="Normal 5 2 2 2 2 4 2 3 2 4" xfId="35643"/>
    <cellStyle name="Normal 5 2 2 2 2 4 2 3 3" xfId="10430"/>
    <cellStyle name="Normal 5 2 2 2 2 4 2 3 3 2" xfId="24813"/>
    <cellStyle name="Normal 5 2 2 2 2 4 2 3 3 2 2" xfId="53548"/>
    <cellStyle name="Normal 5 2 2 2 2 4 2 3 3 3" xfId="39224"/>
    <cellStyle name="Normal 5 2 2 2 2 4 2 3 4" xfId="17650"/>
    <cellStyle name="Normal 5 2 2 2 2 4 2 3 4 2" xfId="46386"/>
    <cellStyle name="Normal 5 2 2 2 2 4 2 3 5" xfId="32062"/>
    <cellStyle name="Normal 5 2 2 2 2 4 2 4" xfId="4962"/>
    <cellStyle name="Normal 5 2 2 2 2 4 2 4 2" xfId="12227"/>
    <cellStyle name="Normal 5 2 2 2 2 4 2 4 2 2" xfId="26605"/>
    <cellStyle name="Normal 5 2 2 2 2 4 2 4 2 2 2" xfId="55339"/>
    <cellStyle name="Normal 5 2 2 2 2 4 2 4 2 3" xfId="41015"/>
    <cellStyle name="Normal 5 2 2 2 2 4 2 4 3" xfId="19442"/>
    <cellStyle name="Normal 5 2 2 2 2 4 2 4 3 2" xfId="48177"/>
    <cellStyle name="Normal 5 2 2 2 2 4 2 4 4" xfId="33853"/>
    <cellStyle name="Normal 5 2 2 2 2 4 2 5" xfId="8634"/>
    <cellStyle name="Normal 5 2 2 2 2 4 2 5 2" xfId="23023"/>
    <cellStyle name="Normal 5 2 2 2 2 4 2 5 2 2" xfId="51758"/>
    <cellStyle name="Normal 5 2 2 2 2 4 2 5 3" xfId="37434"/>
    <cellStyle name="Normal 5 2 2 2 2 4 2 6" xfId="15860"/>
    <cellStyle name="Normal 5 2 2 2 2 4 2 6 2" xfId="44596"/>
    <cellStyle name="Normal 5 2 2 2 2 4 2 7" xfId="30272"/>
    <cellStyle name="Normal 5 2 2 2 2 4 3" xfId="1754"/>
    <cellStyle name="Normal 5 2 2 2 2 4 3 2" xfId="3546"/>
    <cellStyle name="Normal 5 2 2 2 2 4 3 2 2" xfId="7205"/>
    <cellStyle name="Normal 5 2 2 2 2 4 3 2 2 2" xfId="14465"/>
    <cellStyle name="Normal 5 2 2 2 2 4 3 2 2 2 2" xfId="28843"/>
    <cellStyle name="Normal 5 2 2 2 2 4 3 2 2 2 2 2" xfId="57577"/>
    <cellStyle name="Normal 5 2 2 2 2 4 3 2 2 2 3" xfId="43253"/>
    <cellStyle name="Normal 5 2 2 2 2 4 3 2 2 3" xfId="21680"/>
    <cellStyle name="Normal 5 2 2 2 2 4 3 2 2 3 2" xfId="50415"/>
    <cellStyle name="Normal 5 2 2 2 2 4 3 2 2 4" xfId="36091"/>
    <cellStyle name="Normal 5 2 2 2 2 4 3 2 3" xfId="10878"/>
    <cellStyle name="Normal 5 2 2 2 2 4 3 2 3 2" xfId="25261"/>
    <cellStyle name="Normal 5 2 2 2 2 4 3 2 3 2 2" xfId="53996"/>
    <cellStyle name="Normal 5 2 2 2 2 4 3 2 3 3" xfId="39672"/>
    <cellStyle name="Normal 5 2 2 2 2 4 3 2 4" xfId="18098"/>
    <cellStyle name="Normal 5 2 2 2 2 4 3 2 4 2" xfId="46834"/>
    <cellStyle name="Normal 5 2 2 2 2 4 3 2 5" xfId="32510"/>
    <cellStyle name="Normal 5 2 2 2 2 4 3 3" xfId="5415"/>
    <cellStyle name="Normal 5 2 2 2 2 4 3 3 2" xfId="12675"/>
    <cellStyle name="Normal 5 2 2 2 2 4 3 3 2 2" xfId="27053"/>
    <cellStyle name="Normal 5 2 2 2 2 4 3 3 2 2 2" xfId="55787"/>
    <cellStyle name="Normal 5 2 2 2 2 4 3 3 2 3" xfId="41463"/>
    <cellStyle name="Normal 5 2 2 2 2 4 3 3 3" xfId="19890"/>
    <cellStyle name="Normal 5 2 2 2 2 4 3 3 3 2" xfId="48625"/>
    <cellStyle name="Normal 5 2 2 2 2 4 3 3 4" xfId="34301"/>
    <cellStyle name="Normal 5 2 2 2 2 4 3 4" xfId="9088"/>
    <cellStyle name="Normal 5 2 2 2 2 4 3 4 2" xfId="23471"/>
    <cellStyle name="Normal 5 2 2 2 2 4 3 4 2 2" xfId="52206"/>
    <cellStyle name="Normal 5 2 2 2 2 4 3 4 3" xfId="37882"/>
    <cellStyle name="Normal 5 2 2 2 2 4 3 5" xfId="16308"/>
    <cellStyle name="Normal 5 2 2 2 2 4 3 5 2" xfId="45044"/>
    <cellStyle name="Normal 5 2 2 2 2 4 3 6" xfId="30720"/>
    <cellStyle name="Normal 5 2 2 2 2 4 4" xfId="2650"/>
    <cellStyle name="Normal 5 2 2 2 2 4 4 2" xfId="6310"/>
    <cellStyle name="Normal 5 2 2 2 2 4 4 2 2" xfId="13570"/>
    <cellStyle name="Normal 5 2 2 2 2 4 4 2 2 2" xfId="27948"/>
    <cellStyle name="Normal 5 2 2 2 2 4 4 2 2 2 2" xfId="56682"/>
    <cellStyle name="Normal 5 2 2 2 2 4 4 2 2 3" xfId="42358"/>
    <cellStyle name="Normal 5 2 2 2 2 4 4 2 3" xfId="20785"/>
    <cellStyle name="Normal 5 2 2 2 2 4 4 2 3 2" xfId="49520"/>
    <cellStyle name="Normal 5 2 2 2 2 4 4 2 4" xfId="35196"/>
    <cellStyle name="Normal 5 2 2 2 2 4 4 3" xfId="9983"/>
    <cellStyle name="Normal 5 2 2 2 2 4 4 3 2" xfId="24366"/>
    <cellStyle name="Normal 5 2 2 2 2 4 4 3 2 2" xfId="53101"/>
    <cellStyle name="Normal 5 2 2 2 2 4 4 3 3" xfId="38777"/>
    <cellStyle name="Normal 5 2 2 2 2 4 4 4" xfId="17203"/>
    <cellStyle name="Normal 5 2 2 2 2 4 4 4 2" xfId="45939"/>
    <cellStyle name="Normal 5 2 2 2 2 4 4 5" xfId="31615"/>
    <cellStyle name="Normal 5 2 2 2 2 4 5" xfId="4514"/>
    <cellStyle name="Normal 5 2 2 2 2 4 5 2" xfId="11780"/>
    <cellStyle name="Normal 5 2 2 2 2 4 5 2 2" xfId="26158"/>
    <cellStyle name="Normal 5 2 2 2 2 4 5 2 2 2" xfId="54892"/>
    <cellStyle name="Normal 5 2 2 2 2 4 5 2 3" xfId="40568"/>
    <cellStyle name="Normal 5 2 2 2 2 4 5 3" xfId="18995"/>
    <cellStyle name="Normal 5 2 2 2 2 4 5 3 2" xfId="47730"/>
    <cellStyle name="Normal 5 2 2 2 2 4 5 4" xfId="33406"/>
    <cellStyle name="Normal 5 2 2 2 2 4 6" xfId="8187"/>
    <cellStyle name="Normal 5 2 2 2 2 4 6 2" xfId="22576"/>
    <cellStyle name="Normal 5 2 2 2 2 4 6 2 2" xfId="51311"/>
    <cellStyle name="Normal 5 2 2 2 2 4 6 3" xfId="36987"/>
    <cellStyle name="Normal 5 2 2 2 2 4 7" xfId="15413"/>
    <cellStyle name="Normal 5 2 2 2 2 4 7 2" xfId="44149"/>
    <cellStyle name="Normal 5 2 2 2 2 4 8" xfId="29825"/>
    <cellStyle name="Normal 5 2 2 2 2 5" xfId="994"/>
    <cellStyle name="Normal 5 2 2 2 2 5 2" xfId="1977"/>
    <cellStyle name="Normal 5 2 2 2 2 5 2 2" xfId="3769"/>
    <cellStyle name="Normal 5 2 2 2 2 5 2 2 2" xfId="7428"/>
    <cellStyle name="Normal 5 2 2 2 2 5 2 2 2 2" xfId="14688"/>
    <cellStyle name="Normal 5 2 2 2 2 5 2 2 2 2 2" xfId="29066"/>
    <cellStyle name="Normal 5 2 2 2 2 5 2 2 2 2 2 2" xfId="57800"/>
    <cellStyle name="Normal 5 2 2 2 2 5 2 2 2 2 3" xfId="43476"/>
    <cellStyle name="Normal 5 2 2 2 2 5 2 2 2 3" xfId="21903"/>
    <cellStyle name="Normal 5 2 2 2 2 5 2 2 2 3 2" xfId="50638"/>
    <cellStyle name="Normal 5 2 2 2 2 5 2 2 2 4" xfId="36314"/>
    <cellStyle name="Normal 5 2 2 2 2 5 2 2 3" xfId="11101"/>
    <cellStyle name="Normal 5 2 2 2 2 5 2 2 3 2" xfId="25484"/>
    <cellStyle name="Normal 5 2 2 2 2 5 2 2 3 2 2" xfId="54219"/>
    <cellStyle name="Normal 5 2 2 2 2 5 2 2 3 3" xfId="39895"/>
    <cellStyle name="Normal 5 2 2 2 2 5 2 2 4" xfId="18321"/>
    <cellStyle name="Normal 5 2 2 2 2 5 2 2 4 2" xfId="47057"/>
    <cellStyle name="Normal 5 2 2 2 2 5 2 2 5" xfId="32733"/>
    <cellStyle name="Normal 5 2 2 2 2 5 2 3" xfId="5638"/>
    <cellStyle name="Normal 5 2 2 2 2 5 2 3 2" xfId="12898"/>
    <cellStyle name="Normal 5 2 2 2 2 5 2 3 2 2" xfId="27276"/>
    <cellStyle name="Normal 5 2 2 2 2 5 2 3 2 2 2" xfId="56010"/>
    <cellStyle name="Normal 5 2 2 2 2 5 2 3 2 3" xfId="41686"/>
    <cellStyle name="Normal 5 2 2 2 2 5 2 3 3" xfId="20113"/>
    <cellStyle name="Normal 5 2 2 2 2 5 2 3 3 2" xfId="48848"/>
    <cellStyle name="Normal 5 2 2 2 2 5 2 3 4" xfId="34524"/>
    <cellStyle name="Normal 5 2 2 2 2 5 2 4" xfId="9311"/>
    <cellStyle name="Normal 5 2 2 2 2 5 2 4 2" xfId="23694"/>
    <cellStyle name="Normal 5 2 2 2 2 5 2 4 2 2" xfId="52429"/>
    <cellStyle name="Normal 5 2 2 2 2 5 2 4 3" xfId="38105"/>
    <cellStyle name="Normal 5 2 2 2 2 5 2 5" xfId="16531"/>
    <cellStyle name="Normal 5 2 2 2 2 5 2 5 2" xfId="45267"/>
    <cellStyle name="Normal 5 2 2 2 2 5 2 6" xfId="30943"/>
    <cellStyle name="Normal 5 2 2 2 2 5 3" xfId="2873"/>
    <cellStyle name="Normal 5 2 2 2 2 5 3 2" xfId="6533"/>
    <cellStyle name="Normal 5 2 2 2 2 5 3 2 2" xfId="13793"/>
    <cellStyle name="Normal 5 2 2 2 2 5 3 2 2 2" xfId="28171"/>
    <cellStyle name="Normal 5 2 2 2 2 5 3 2 2 2 2" xfId="56905"/>
    <cellStyle name="Normal 5 2 2 2 2 5 3 2 2 3" xfId="42581"/>
    <cellStyle name="Normal 5 2 2 2 2 5 3 2 3" xfId="21008"/>
    <cellStyle name="Normal 5 2 2 2 2 5 3 2 3 2" xfId="49743"/>
    <cellStyle name="Normal 5 2 2 2 2 5 3 2 4" xfId="35419"/>
    <cellStyle name="Normal 5 2 2 2 2 5 3 3" xfId="10206"/>
    <cellStyle name="Normal 5 2 2 2 2 5 3 3 2" xfId="24589"/>
    <cellStyle name="Normal 5 2 2 2 2 5 3 3 2 2" xfId="53324"/>
    <cellStyle name="Normal 5 2 2 2 2 5 3 3 3" xfId="39000"/>
    <cellStyle name="Normal 5 2 2 2 2 5 3 4" xfId="17426"/>
    <cellStyle name="Normal 5 2 2 2 2 5 3 4 2" xfId="46162"/>
    <cellStyle name="Normal 5 2 2 2 2 5 3 5" xfId="31838"/>
    <cellStyle name="Normal 5 2 2 2 2 5 4" xfId="4738"/>
    <cellStyle name="Normal 5 2 2 2 2 5 4 2" xfId="12003"/>
    <cellStyle name="Normal 5 2 2 2 2 5 4 2 2" xfId="26381"/>
    <cellStyle name="Normal 5 2 2 2 2 5 4 2 2 2" xfId="55115"/>
    <cellStyle name="Normal 5 2 2 2 2 5 4 2 3" xfId="40791"/>
    <cellStyle name="Normal 5 2 2 2 2 5 4 3" xfId="19218"/>
    <cellStyle name="Normal 5 2 2 2 2 5 4 3 2" xfId="47953"/>
    <cellStyle name="Normal 5 2 2 2 2 5 4 4" xfId="33629"/>
    <cellStyle name="Normal 5 2 2 2 2 5 5" xfId="8410"/>
    <cellStyle name="Normal 5 2 2 2 2 5 5 2" xfId="22799"/>
    <cellStyle name="Normal 5 2 2 2 2 5 5 2 2" xfId="51534"/>
    <cellStyle name="Normal 5 2 2 2 2 5 5 3" xfId="37210"/>
    <cellStyle name="Normal 5 2 2 2 2 5 6" xfId="15636"/>
    <cellStyle name="Normal 5 2 2 2 2 5 6 2" xfId="44372"/>
    <cellStyle name="Normal 5 2 2 2 2 5 7" xfId="30048"/>
    <cellStyle name="Normal 5 2 2 2 2 6" xfId="1513"/>
    <cellStyle name="Normal 5 2 2 2 2 6 2" xfId="3322"/>
    <cellStyle name="Normal 5 2 2 2 2 6 2 2" xfId="6981"/>
    <cellStyle name="Normal 5 2 2 2 2 6 2 2 2" xfId="14241"/>
    <cellStyle name="Normal 5 2 2 2 2 6 2 2 2 2" xfId="28619"/>
    <cellStyle name="Normal 5 2 2 2 2 6 2 2 2 2 2" xfId="57353"/>
    <cellStyle name="Normal 5 2 2 2 2 6 2 2 2 3" xfId="43029"/>
    <cellStyle name="Normal 5 2 2 2 2 6 2 2 3" xfId="21456"/>
    <cellStyle name="Normal 5 2 2 2 2 6 2 2 3 2" xfId="50191"/>
    <cellStyle name="Normal 5 2 2 2 2 6 2 2 4" xfId="35867"/>
    <cellStyle name="Normal 5 2 2 2 2 6 2 3" xfId="10654"/>
    <cellStyle name="Normal 5 2 2 2 2 6 2 3 2" xfId="25037"/>
    <cellStyle name="Normal 5 2 2 2 2 6 2 3 2 2" xfId="53772"/>
    <cellStyle name="Normal 5 2 2 2 2 6 2 3 3" xfId="39448"/>
    <cellStyle name="Normal 5 2 2 2 2 6 2 4" xfId="17874"/>
    <cellStyle name="Normal 5 2 2 2 2 6 2 4 2" xfId="46610"/>
    <cellStyle name="Normal 5 2 2 2 2 6 2 5" xfId="32286"/>
    <cellStyle name="Normal 5 2 2 2 2 6 3" xfId="5190"/>
    <cellStyle name="Normal 5 2 2 2 2 6 3 2" xfId="12451"/>
    <cellStyle name="Normal 5 2 2 2 2 6 3 2 2" xfId="26829"/>
    <cellStyle name="Normal 5 2 2 2 2 6 3 2 2 2" xfId="55563"/>
    <cellStyle name="Normal 5 2 2 2 2 6 3 2 3" xfId="41239"/>
    <cellStyle name="Normal 5 2 2 2 2 6 3 3" xfId="19666"/>
    <cellStyle name="Normal 5 2 2 2 2 6 3 3 2" xfId="48401"/>
    <cellStyle name="Normal 5 2 2 2 2 6 3 4" xfId="34077"/>
    <cellStyle name="Normal 5 2 2 2 2 6 4" xfId="8864"/>
    <cellStyle name="Normal 5 2 2 2 2 6 4 2" xfId="23247"/>
    <cellStyle name="Normal 5 2 2 2 2 6 4 2 2" xfId="51982"/>
    <cellStyle name="Normal 5 2 2 2 2 6 4 3" xfId="37658"/>
    <cellStyle name="Normal 5 2 2 2 2 6 5" xfId="16084"/>
    <cellStyle name="Normal 5 2 2 2 2 6 5 2" xfId="44820"/>
    <cellStyle name="Normal 5 2 2 2 2 6 6" xfId="30496"/>
    <cellStyle name="Normal 5 2 2 2 2 7" xfId="2426"/>
    <cellStyle name="Normal 5 2 2 2 2 7 2" xfId="6086"/>
    <cellStyle name="Normal 5 2 2 2 2 7 2 2" xfId="13346"/>
    <cellStyle name="Normal 5 2 2 2 2 7 2 2 2" xfId="27724"/>
    <cellStyle name="Normal 5 2 2 2 2 7 2 2 2 2" xfId="56458"/>
    <cellStyle name="Normal 5 2 2 2 2 7 2 2 3" xfId="42134"/>
    <cellStyle name="Normal 5 2 2 2 2 7 2 3" xfId="20561"/>
    <cellStyle name="Normal 5 2 2 2 2 7 2 3 2" xfId="49296"/>
    <cellStyle name="Normal 5 2 2 2 2 7 2 4" xfId="34972"/>
    <cellStyle name="Normal 5 2 2 2 2 7 3" xfId="9759"/>
    <cellStyle name="Normal 5 2 2 2 2 7 3 2" xfId="24142"/>
    <cellStyle name="Normal 5 2 2 2 2 7 3 2 2" xfId="52877"/>
    <cellStyle name="Normal 5 2 2 2 2 7 3 3" xfId="38553"/>
    <cellStyle name="Normal 5 2 2 2 2 7 4" xfId="16979"/>
    <cellStyle name="Normal 5 2 2 2 2 7 4 2" xfId="45715"/>
    <cellStyle name="Normal 5 2 2 2 2 7 5" xfId="31391"/>
    <cellStyle name="Normal 5 2 2 2 2 8" xfId="4283"/>
    <cellStyle name="Normal 5 2 2 2 2 8 2" xfId="11555"/>
    <cellStyle name="Normal 5 2 2 2 2 8 2 2" xfId="25934"/>
    <cellStyle name="Normal 5 2 2 2 2 8 2 2 2" xfId="54668"/>
    <cellStyle name="Normal 5 2 2 2 2 8 2 3" xfId="40344"/>
    <cellStyle name="Normal 5 2 2 2 2 8 3" xfId="18771"/>
    <cellStyle name="Normal 5 2 2 2 2 8 3 2" xfId="47506"/>
    <cellStyle name="Normal 5 2 2 2 2 8 4" xfId="33182"/>
    <cellStyle name="Normal 5 2 2 2 2 9" xfId="7951"/>
    <cellStyle name="Normal 5 2 2 2 2 9 2" xfId="22352"/>
    <cellStyle name="Normal 5 2 2 2 2 9 2 2" xfId="51087"/>
    <cellStyle name="Normal 5 2 2 2 2 9 3" xfId="36763"/>
    <cellStyle name="Normal 5 2 2 2 3" xfId="439"/>
    <cellStyle name="Normal 5 2 2 2 3 10" xfId="29629"/>
    <cellStyle name="Normal 5 2 2 2 3 2" xfId="639"/>
    <cellStyle name="Normal 5 2 2 2 3 2 2" xfId="911"/>
    <cellStyle name="Normal 5 2 2 2 3 2 2 2" xfId="1358"/>
    <cellStyle name="Normal 5 2 2 2 3 2 2 2 2" xfId="2341"/>
    <cellStyle name="Normal 5 2 2 2 3 2 2 2 2 2" xfId="4133"/>
    <cellStyle name="Normal 5 2 2 2 3 2 2 2 2 2 2" xfId="7792"/>
    <cellStyle name="Normal 5 2 2 2 3 2 2 2 2 2 2 2" xfId="15052"/>
    <cellStyle name="Normal 5 2 2 2 3 2 2 2 2 2 2 2 2" xfId="29430"/>
    <cellStyle name="Normal 5 2 2 2 3 2 2 2 2 2 2 2 2 2" xfId="58164"/>
    <cellStyle name="Normal 5 2 2 2 3 2 2 2 2 2 2 2 3" xfId="43840"/>
    <cellStyle name="Normal 5 2 2 2 3 2 2 2 2 2 2 3" xfId="22267"/>
    <cellStyle name="Normal 5 2 2 2 3 2 2 2 2 2 2 3 2" xfId="51002"/>
    <cellStyle name="Normal 5 2 2 2 3 2 2 2 2 2 2 4" xfId="36678"/>
    <cellStyle name="Normal 5 2 2 2 3 2 2 2 2 2 3" xfId="11465"/>
    <cellStyle name="Normal 5 2 2 2 3 2 2 2 2 2 3 2" xfId="25848"/>
    <cellStyle name="Normal 5 2 2 2 3 2 2 2 2 2 3 2 2" xfId="54583"/>
    <cellStyle name="Normal 5 2 2 2 3 2 2 2 2 2 3 3" xfId="40259"/>
    <cellStyle name="Normal 5 2 2 2 3 2 2 2 2 2 4" xfId="18685"/>
    <cellStyle name="Normal 5 2 2 2 3 2 2 2 2 2 4 2" xfId="47421"/>
    <cellStyle name="Normal 5 2 2 2 3 2 2 2 2 2 5" xfId="33097"/>
    <cellStyle name="Normal 5 2 2 2 3 2 2 2 2 3" xfId="6002"/>
    <cellStyle name="Normal 5 2 2 2 3 2 2 2 2 3 2" xfId="13262"/>
    <cellStyle name="Normal 5 2 2 2 3 2 2 2 2 3 2 2" xfId="27640"/>
    <cellStyle name="Normal 5 2 2 2 3 2 2 2 2 3 2 2 2" xfId="56374"/>
    <cellStyle name="Normal 5 2 2 2 3 2 2 2 2 3 2 3" xfId="42050"/>
    <cellStyle name="Normal 5 2 2 2 3 2 2 2 2 3 3" xfId="20477"/>
    <cellStyle name="Normal 5 2 2 2 3 2 2 2 2 3 3 2" xfId="49212"/>
    <cellStyle name="Normal 5 2 2 2 3 2 2 2 2 3 4" xfId="34888"/>
    <cellStyle name="Normal 5 2 2 2 3 2 2 2 2 4" xfId="9675"/>
    <cellStyle name="Normal 5 2 2 2 3 2 2 2 2 4 2" xfId="24058"/>
    <cellStyle name="Normal 5 2 2 2 3 2 2 2 2 4 2 2" xfId="52793"/>
    <cellStyle name="Normal 5 2 2 2 3 2 2 2 2 4 3" xfId="38469"/>
    <cellStyle name="Normal 5 2 2 2 3 2 2 2 2 5" xfId="16895"/>
    <cellStyle name="Normal 5 2 2 2 3 2 2 2 2 5 2" xfId="45631"/>
    <cellStyle name="Normal 5 2 2 2 3 2 2 2 2 6" xfId="31307"/>
    <cellStyle name="Normal 5 2 2 2 3 2 2 2 3" xfId="3237"/>
    <cellStyle name="Normal 5 2 2 2 3 2 2 2 3 2" xfId="6897"/>
    <cellStyle name="Normal 5 2 2 2 3 2 2 2 3 2 2" xfId="14157"/>
    <cellStyle name="Normal 5 2 2 2 3 2 2 2 3 2 2 2" xfId="28535"/>
    <cellStyle name="Normal 5 2 2 2 3 2 2 2 3 2 2 2 2" xfId="57269"/>
    <cellStyle name="Normal 5 2 2 2 3 2 2 2 3 2 2 3" xfId="42945"/>
    <cellStyle name="Normal 5 2 2 2 3 2 2 2 3 2 3" xfId="21372"/>
    <cellStyle name="Normal 5 2 2 2 3 2 2 2 3 2 3 2" xfId="50107"/>
    <cellStyle name="Normal 5 2 2 2 3 2 2 2 3 2 4" xfId="35783"/>
    <cellStyle name="Normal 5 2 2 2 3 2 2 2 3 3" xfId="10570"/>
    <cellStyle name="Normal 5 2 2 2 3 2 2 2 3 3 2" xfId="24953"/>
    <cellStyle name="Normal 5 2 2 2 3 2 2 2 3 3 2 2" xfId="53688"/>
    <cellStyle name="Normal 5 2 2 2 3 2 2 2 3 3 3" xfId="39364"/>
    <cellStyle name="Normal 5 2 2 2 3 2 2 2 3 4" xfId="17790"/>
    <cellStyle name="Normal 5 2 2 2 3 2 2 2 3 4 2" xfId="46526"/>
    <cellStyle name="Normal 5 2 2 2 3 2 2 2 3 5" xfId="32202"/>
    <cellStyle name="Normal 5 2 2 2 3 2 2 2 4" xfId="5102"/>
    <cellStyle name="Normal 5 2 2 2 3 2 2 2 4 2" xfId="12367"/>
    <cellStyle name="Normal 5 2 2 2 3 2 2 2 4 2 2" xfId="26745"/>
    <cellStyle name="Normal 5 2 2 2 3 2 2 2 4 2 2 2" xfId="55479"/>
    <cellStyle name="Normal 5 2 2 2 3 2 2 2 4 2 3" xfId="41155"/>
    <cellStyle name="Normal 5 2 2 2 3 2 2 2 4 3" xfId="19582"/>
    <cellStyle name="Normal 5 2 2 2 3 2 2 2 4 3 2" xfId="48317"/>
    <cellStyle name="Normal 5 2 2 2 3 2 2 2 4 4" xfId="33993"/>
    <cellStyle name="Normal 5 2 2 2 3 2 2 2 5" xfId="8774"/>
    <cellStyle name="Normal 5 2 2 2 3 2 2 2 5 2" xfId="23163"/>
    <cellStyle name="Normal 5 2 2 2 3 2 2 2 5 2 2" xfId="51898"/>
    <cellStyle name="Normal 5 2 2 2 3 2 2 2 5 3" xfId="37574"/>
    <cellStyle name="Normal 5 2 2 2 3 2 2 2 6" xfId="16000"/>
    <cellStyle name="Normal 5 2 2 2 3 2 2 2 6 2" xfId="44736"/>
    <cellStyle name="Normal 5 2 2 2 3 2 2 2 7" xfId="30412"/>
    <cellStyle name="Normal 5 2 2 2 3 2 2 3" xfId="1894"/>
    <cellStyle name="Normal 5 2 2 2 3 2 2 3 2" xfId="3686"/>
    <cellStyle name="Normal 5 2 2 2 3 2 2 3 2 2" xfId="7345"/>
    <cellStyle name="Normal 5 2 2 2 3 2 2 3 2 2 2" xfId="14605"/>
    <cellStyle name="Normal 5 2 2 2 3 2 2 3 2 2 2 2" xfId="28983"/>
    <cellStyle name="Normal 5 2 2 2 3 2 2 3 2 2 2 2 2" xfId="57717"/>
    <cellStyle name="Normal 5 2 2 2 3 2 2 3 2 2 2 3" xfId="43393"/>
    <cellStyle name="Normal 5 2 2 2 3 2 2 3 2 2 3" xfId="21820"/>
    <cellStyle name="Normal 5 2 2 2 3 2 2 3 2 2 3 2" xfId="50555"/>
    <cellStyle name="Normal 5 2 2 2 3 2 2 3 2 2 4" xfId="36231"/>
    <cellStyle name="Normal 5 2 2 2 3 2 2 3 2 3" xfId="11018"/>
    <cellStyle name="Normal 5 2 2 2 3 2 2 3 2 3 2" xfId="25401"/>
    <cellStyle name="Normal 5 2 2 2 3 2 2 3 2 3 2 2" xfId="54136"/>
    <cellStyle name="Normal 5 2 2 2 3 2 2 3 2 3 3" xfId="39812"/>
    <cellStyle name="Normal 5 2 2 2 3 2 2 3 2 4" xfId="18238"/>
    <cellStyle name="Normal 5 2 2 2 3 2 2 3 2 4 2" xfId="46974"/>
    <cellStyle name="Normal 5 2 2 2 3 2 2 3 2 5" xfId="32650"/>
    <cellStyle name="Normal 5 2 2 2 3 2 2 3 3" xfId="5555"/>
    <cellStyle name="Normal 5 2 2 2 3 2 2 3 3 2" xfId="12815"/>
    <cellStyle name="Normal 5 2 2 2 3 2 2 3 3 2 2" xfId="27193"/>
    <cellStyle name="Normal 5 2 2 2 3 2 2 3 3 2 2 2" xfId="55927"/>
    <cellStyle name="Normal 5 2 2 2 3 2 2 3 3 2 3" xfId="41603"/>
    <cellStyle name="Normal 5 2 2 2 3 2 2 3 3 3" xfId="20030"/>
    <cellStyle name="Normal 5 2 2 2 3 2 2 3 3 3 2" xfId="48765"/>
    <cellStyle name="Normal 5 2 2 2 3 2 2 3 3 4" xfId="34441"/>
    <cellStyle name="Normal 5 2 2 2 3 2 2 3 4" xfId="9228"/>
    <cellStyle name="Normal 5 2 2 2 3 2 2 3 4 2" xfId="23611"/>
    <cellStyle name="Normal 5 2 2 2 3 2 2 3 4 2 2" xfId="52346"/>
    <cellStyle name="Normal 5 2 2 2 3 2 2 3 4 3" xfId="38022"/>
    <cellStyle name="Normal 5 2 2 2 3 2 2 3 5" xfId="16448"/>
    <cellStyle name="Normal 5 2 2 2 3 2 2 3 5 2" xfId="45184"/>
    <cellStyle name="Normal 5 2 2 2 3 2 2 3 6" xfId="30860"/>
    <cellStyle name="Normal 5 2 2 2 3 2 2 4" xfId="2790"/>
    <cellStyle name="Normal 5 2 2 2 3 2 2 4 2" xfId="6450"/>
    <cellStyle name="Normal 5 2 2 2 3 2 2 4 2 2" xfId="13710"/>
    <cellStyle name="Normal 5 2 2 2 3 2 2 4 2 2 2" xfId="28088"/>
    <cellStyle name="Normal 5 2 2 2 3 2 2 4 2 2 2 2" xfId="56822"/>
    <cellStyle name="Normal 5 2 2 2 3 2 2 4 2 2 3" xfId="42498"/>
    <cellStyle name="Normal 5 2 2 2 3 2 2 4 2 3" xfId="20925"/>
    <cellStyle name="Normal 5 2 2 2 3 2 2 4 2 3 2" xfId="49660"/>
    <cellStyle name="Normal 5 2 2 2 3 2 2 4 2 4" xfId="35336"/>
    <cellStyle name="Normal 5 2 2 2 3 2 2 4 3" xfId="10123"/>
    <cellStyle name="Normal 5 2 2 2 3 2 2 4 3 2" xfId="24506"/>
    <cellStyle name="Normal 5 2 2 2 3 2 2 4 3 2 2" xfId="53241"/>
    <cellStyle name="Normal 5 2 2 2 3 2 2 4 3 3" xfId="38917"/>
    <cellStyle name="Normal 5 2 2 2 3 2 2 4 4" xfId="17343"/>
    <cellStyle name="Normal 5 2 2 2 3 2 2 4 4 2" xfId="46079"/>
    <cellStyle name="Normal 5 2 2 2 3 2 2 4 5" xfId="31755"/>
    <cellStyle name="Normal 5 2 2 2 3 2 2 5" xfId="4655"/>
    <cellStyle name="Normal 5 2 2 2 3 2 2 5 2" xfId="11920"/>
    <cellStyle name="Normal 5 2 2 2 3 2 2 5 2 2" xfId="26298"/>
    <cellStyle name="Normal 5 2 2 2 3 2 2 5 2 2 2" xfId="55032"/>
    <cellStyle name="Normal 5 2 2 2 3 2 2 5 2 3" xfId="40708"/>
    <cellStyle name="Normal 5 2 2 2 3 2 2 5 3" xfId="19135"/>
    <cellStyle name="Normal 5 2 2 2 3 2 2 5 3 2" xfId="47870"/>
    <cellStyle name="Normal 5 2 2 2 3 2 2 5 4" xfId="33546"/>
    <cellStyle name="Normal 5 2 2 2 3 2 2 6" xfId="8327"/>
    <cellStyle name="Normal 5 2 2 2 3 2 2 6 2" xfId="22716"/>
    <cellStyle name="Normal 5 2 2 2 3 2 2 6 2 2" xfId="51451"/>
    <cellStyle name="Normal 5 2 2 2 3 2 2 6 3" xfId="37127"/>
    <cellStyle name="Normal 5 2 2 2 3 2 2 7" xfId="15553"/>
    <cellStyle name="Normal 5 2 2 2 3 2 2 7 2" xfId="44289"/>
    <cellStyle name="Normal 5 2 2 2 3 2 2 8" xfId="29965"/>
    <cellStyle name="Normal 5 2 2 2 3 2 3" xfId="1134"/>
    <cellStyle name="Normal 5 2 2 2 3 2 3 2" xfId="2117"/>
    <cellStyle name="Normal 5 2 2 2 3 2 3 2 2" xfId="3909"/>
    <cellStyle name="Normal 5 2 2 2 3 2 3 2 2 2" xfId="7568"/>
    <cellStyle name="Normal 5 2 2 2 3 2 3 2 2 2 2" xfId="14828"/>
    <cellStyle name="Normal 5 2 2 2 3 2 3 2 2 2 2 2" xfId="29206"/>
    <cellStyle name="Normal 5 2 2 2 3 2 3 2 2 2 2 2 2" xfId="57940"/>
    <cellStyle name="Normal 5 2 2 2 3 2 3 2 2 2 2 3" xfId="43616"/>
    <cellStyle name="Normal 5 2 2 2 3 2 3 2 2 2 3" xfId="22043"/>
    <cellStyle name="Normal 5 2 2 2 3 2 3 2 2 2 3 2" xfId="50778"/>
    <cellStyle name="Normal 5 2 2 2 3 2 3 2 2 2 4" xfId="36454"/>
    <cellStyle name="Normal 5 2 2 2 3 2 3 2 2 3" xfId="11241"/>
    <cellStyle name="Normal 5 2 2 2 3 2 3 2 2 3 2" xfId="25624"/>
    <cellStyle name="Normal 5 2 2 2 3 2 3 2 2 3 2 2" xfId="54359"/>
    <cellStyle name="Normal 5 2 2 2 3 2 3 2 2 3 3" xfId="40035"/>
    <cellStyle name="Normal 5 2 2 2 3 2 3 2 2 4" xfId="18461"/>
    <cellStyle name="Normal 5 2 2 2 3 2 3 2 2 4 2" xfId="47197"/>
    <cellStyle name="Normal 5 2 2 2 3 2 3 2 2 5" xfId="32873"/>
    <cellStyle name="Normal 5 2 2 2 3 2 3 2 3" xfId="5778"/>
    <cellStyle name="Normal 5 2 2 2 3 2 3 2 3 2" xfId="13038"/>
    <cellStyle name="Normal 5 2 2 2 3 2 3 2 3 2 2" xfId="27416"/>
    <cellStyle name="Normal 5 2 2 2 3 2 3 2 3 2 2 2" xfId="56150"/>
    <cellStyle name="Normal 5 2 2 2 3 2 3 2 3 2 3" xfId="41826"/>
    <cellStyle name="Normal 5 2 2 2 3 2 3 2 3 3" xfId="20253"/>
    <cellStyle name="Normal 5 2 2 2 3 2 3 2 3 3 2" xfId="48988"/>
    <cellStyle name="Normal 5 2 2 2 3 2 3 2 3 4" xfId="34664"/>
    <cellStyle name="Normal 5 2 2 2 3 2 3 2 4" xfId="9451"/>
    <cellStyle name="Normal 5 2 2 2 3 2 3 2 4 2" xfId="23834"/>
    <cellStyle name="Normal 5 2 2 2 3 2 3 2 4 2 2" xfId="52569"/>
    <cellStyle name="Normal 5 2 2 2 3 2 3 2 4 3" xfId="38245"/>
    <cellStyle name="Normal 5 2 2 2 3 2 3 2 5" xfId="16671"/>
    <cellStyle name="Normal 5 2 2 2 3 2 3 2 5 2" xfId="45407"/>
    <cellStyle name="Normal 5 2 2 2 3 2 3 2 6" xfId="31083"/>
    <cellStyle name="Normal 5 2 2 2 3 2 3 3" xfId="3013"/>
    <cellStyle name="Normal 5 2 2 2 3 2 3 3 2" xfId="6673"/>
    <cellStyle name="Normal 5 2 2 2 3 2 3 3 2 2" xfId="13933"/>
    <cellStyle name="Normal 5 2 2 2 3 2 3 3 2 2 2" xfId="28311"/>
    <cellStyle name="Normal 5 2 2 2 3 2 3 3 2 2 2 2" xfId="57045"/>
    <cellStyle name="Normal 5 2 2 2 3 2 3 3 2 2 3" xfId="42721"/>
    <cellStyle name="Normal 5 2 2 2 3 2 3 3 2 3" xfId="21148"/>
    <cellStyle name="Normal 5 2 2 2 3 2 3 3 2 3 2" xfId="49883"/>
    <cellStyle name="Normal 5 2 2 2 3 2 3 3 2 4" xfId="35559"/>
    <cellStyle name="Normal 5 2 2 2 3 2 3 3 3" xfId="10346"/>
    <cellStyle name="Normal 5 2 2 2 3 2 3 3 3 2" xfId="24729"/>
    <cellStyle name="Normal 5 2 2 2 3 2 3 3 3 2 2" xfId="53464"/>
    <cellStyle name="Normal 5 2 2 2 3 2 3 3 3 3" xfId="39140"/>
    <cellStyle name="Normal 5 2 2 2 3 2 3 3 4" xfId="17566"/>
    <cellStyle name="Normal 5 2 2 2 3 2 3 3 4 2" xfId="46302"/>
    <cellStyle name="Normal 5 2 2 2 3 2 3 3 5" xfId="31978"/>
    <cellStyle name="Normal 5 2 2 2 3 2 3 4" xfId="4878"/>
    <cellStyle name="Normal 5 2 2 2 3 2 3 4 2" xfId="12143"/>
    <cellStyle name="Normal 5 2 2 2 3 2 3 4 2 2" xfId="26521"/>
    <cellStyle name="Normal 5 2 2 2 3 2 3 4 2 2 2" xfId="55255"/>
    <cellStyle name="Normal 5 2 2 2 3 2 3 4 2 3" xfId="40931"/>
    <cellStyle name="Normal 5 2 2 2 3 2 3 4 3" xfId="19358"/>
    <cellStyle name="Normal 5 2 2 2 3 2 3 4 3 2" xfId="48093"/>
    <cellStyle name="Normal 5 2 2 2 3 2 3 4 4" xfId="33769"/>
    <cellStyle name="Normal 5 2 2 2 3 2 3 5" xfId="8550"/>
    <cellStyle name="Normal 5 2 2 2 3 2 3 5 2" xfId="22939"/>
    <cellStyle name="Normal 5 2 2 2 3 2 3 5 2 2" xfId="51674"/>
    <cellStyle name="Normal 5 2 2 2 3 2 3 5 3" xfId="37350"/>
    <cellStyle name="Normal 5 2 2 2 3 2 3 6" xfId="15776"/>
    <cellStyle name="Normal 5 2 2 2 3 2 3 6 2" xfId="44512"/>
    <cellStyle name="Normal 5 2 2 2 3 2 3 7" xfId="30188"/>
    <cellStyle name="Normal 5 2 2 2 3 2 4" xfId="1666"/>
    <cellStyle name="Normal 5 2 2 2 3 2 4 2" xfId="3462"/>
    <cellStyle name="Normal 5 2 2 2 3 2 4 2 2" xfId="7121"/>
    <cellStyle name="Normal 5 2 2 2 3 2 4 2 2 2" xfId="14381"/>
    <cellStyle name="Normal 5 2 2 2 3 2 4 2 2 2 2" xfId="28759"/>
    <cellStyle name="Normal 5 2 2 2 3 2 4 2 2 2 2 2" xfId="57493"/>
    <cellStyle name="Normal 5 2 2 2 3 2 4 2 2 2 3" xfId="43169"/>
    <cellStyle name="Normal 5 2 2 2 3 2 4 2 2 3" xfId="21596"/>
    <cellStyle name="Normal 5 2 2 2 3 2 4 2 2 3 2" xfId="50331"/>
    <cellStyle name="Normal 5 2 2 2 3 2 4 2 2 4" xfId="36007"/>
    <cellStyle name="Normal 5 2 2 2 3 2 4 2 3" xfId="10794"/>
    <cellStyle name="Normal 5 2 2 2 3 2 4 2 3 2" xfId="25177"/>
    <cellStyle name="Normal 5 2 2 2 3 2 4 2 3 2 2" xfId="53912"/>
    <cellStyle name="Normal 5 2 2 2 3 2 4 2 3 3" xfId="39588"/>
    <cellStyle name="Normal 5 2 2 2 3 2 4 2 4" xfId="18014"/>
    <cellStyle name="Normal 5 2 2 2 3 2 4 2 4 2" xfId="46750"/>
    <cellStyle name="Normal 5 2 2 2 3 2 4 2 5" xfId="32426"/>
    <cellStyle name="Normal 5 2 2 2 3 2 4 3" xfId="5331"/>
    <cellStyle name="Normal 5 2 2 2 3 2 4 3 2" xfId="12591"/>
    <cellStyle name="Normal 5 2 2 2 3 2 4 3 2 2" xfId="26969"/>
    <cellStyle name="Normal 5 2 2 2 3 2 4 3 2 2 2" xfId="55703"/>
    <cellStyle name="Normal 5 2 2 2 3 2 4 3 2 3" xfId="41379"/>
    <cellStyle name="Normal 5 2 2 2 3 2 4 3 3" xfId="19806"/>
    <cellStyle name="Normal 5 2 2 2 3 2 4 3 3 2" xfId="48541"/>
    <cellStyle name="Normal 5 2 2 2 3 2 4 3 4" xfId="34217"/>
    <cellStyle name="Normal 5 2 2 2 3 2 4 4" xfId="9004"/>
    <cellStyle name="Normal 5 2 2 2 3 2 4 4 2" xfId="23387"/>
    <cellStyle name="Normal 5 2 2 2 3 2 4 4 2 2" xfId="52122"/>
    <cellStyle name="Normal 5 2 2 2 3 2 4 4 3" xfId="37798"/>
    <cellStyle name="Normal 5 2 2 2 3 2 4 5" xfId="16224"/>
    <cellStyle name="Normal 5 2 2 2 3 2 4 5 2" xfId="44960"/>
    <cellStyle name="Normal 5 2 2 2 3 2 4 6" xfId="30636"/>
    <cellStyle name="Normal 5 2 2 2 3 2 5" xfId="2566"/>
    <cellStyle name="Normal 5 2 2 2 3 2 5 2" xfId="6226"/>
    <cellStyle name="Normal 5 2 2 2 3 2 5 2 2" xfId="13486"/>
    <cellStyle name="Normal 5 2 2 2 3 2 5 2 2 2" xfId="27864"/>
    <cellStyle name="Normal 5 2 2 2 3 2 5 2 2 2 2" xfId="56598"/>
    <cellStyle name="Normal 5 2 2 2 3 2 5 2 2 3" xfId="42274"/>
    <cellStyle name="Normal 5 2 2 2 3 2 5 2 3" xfId="20701"/>
    <cellStyle name="Normal 5 2 2 2 3 2 5 2 3 2" xfId="49436"/>
    <cellStyle name="Normal 5 2 2 2 3 2 5 2 4" xfId="35112"/>
    <cellStyle name="Normal 5 2 2 2 3 2 5 3" xfId="9899"/>
    <cellStyle name="Normal 5 2 2 2 3 2 5 3 2" xfId="24282"/>
    <cellStyle name="Normal 5 2 2 2 3 2 5 3 2 2" xfId="53017"/>
    <cellStyle name="Normal 5 2 2 2 3 2 5 3 3" xfId="38693"/>
    <cellStyle name="Normal 5 2 2 2 3 2 5 4" xfId="17119"/>
    <cellStyle name="Normal 5 2 2 2 3 2 5 4 2" xfId="45855"/>
    <cellStyle name="Normal 5 2 2 2 3 2 5 5" xfId="31531"/>
    <cellStyle name="Normal 5 2 2 2 3 2 6" xfId="4429"/>
    <cellStyle name="Normal 5 2 2 2 3 2 6 2" xfId="11696"/>
    <cellStyle name="Normal 5 2 2 2 3 2 6 2 2" xfId="26074"/>
    <cellStyle name="Normal 5 2 2 2 3 2 6 2 2 2" xfId="54808"/>
    <cellStyle name="Normal 5 2 2 2 3 2 6 2 3" xfId="40484"/>
    <cellStyle name="Normal 5 2 2 2 3 2 6 3" xfId="18911"/>
    <cellStyle name="Normal 5 2 2 2 3 2 6 3 2" xfId="47646"/>
    <cellStyle name="Normal 5 2 2 2 3 2 6 4" xfId="33322"/>
    <cellStyle name="Normal 5 2 2 2 3 2 7" xfId="8100"/>
    <cellStyle name="Normal 5 2 2 2 3 2 7 2" xfId="22492"/>
    <cellStyle name="Normal 5 2 2 2 3 2 7 2 2" xfId="51227"/>
    <cellStyle name="Normal 5 2 2 2 3 2 7 3" xfId="36903"/>
    <cellStyle name="Normal 5 2 2 2 3 2 8" xfId="15329"/>
    <cellStyle name="Normal 5 2 2 2 3 2 8 2" xfId="44065"/>
    <cellStyle name="Normal 5 2 2 2 3 2 9" xfId="29741"/>
    <cellStyle name="Normal 5 2 2 2 3 3" xfId="797"/>
    <cellStyle name="Normal 5 2 2 2 3 3 2" xfId="1246"/>
    <cellStyle name="Normal 5 2 2 2 3 3 2 2" xfId="2229"/>
    <cellStyle name="Normal 5 2 2 2 3 3 2 2 2" xfId="4021"/>
    <cellStyle name="Normal 5 2 2 2 3 3 2 2 2 2" xfId="7680"/>
    <cellStyle name="Normal 5 2 2 2 3 3 2 2 2 2 2" xfId="14940"/>
    <cellStyle name="Normal 5 2 2 2 3 3 2 2 2 2 2 2" xfId="29318"/>
    <cellStyle name="Normal 5 2 2 2 3 3 2 2 2 2 2 2 2" xfId="58052"/>
    <cellStyle name="Normal 5 2 2 2 3 3 2 2 2 2 2 3" xfId="43728"/>
    <cellStyle name="Normal 5 2 2 2 3 3 2 2 2 2 3" xfId="22155"/>
    <cellStyle name="Normal 5 2 2 2 3 3 2 2 2 2 3 2" xfId="50890"/>
    <cellStyle name="Normal 5 2 2 2 3 3 2 2 2 2 4" xfId="36566"/>
    <cellStyle name="Normal 5 2 2 2 3 3 2 2 2 3" xfId="11353"/>
    <cellStyle name="Normal 5 2 2 2 3 3 2 2 2 3 2" xfId="25736"/>
    <cellStyle name="Normal 5 2 2 2 3 3 2 2 2 3 2 2" xfId="54471"/>
    <cellStyle name="Normal 5 2 2 2 3 3 2 2 2 3 3" xfId="40147"/>
    <cellStyle name="Normal 5 2 2 2 3 3 2 2 2 4" xfId="18573"/>
    <cellStyle name="Normal 5 2 2 2 3 3 2 2 2 4 2" xfId="47309"/>
    <cellStyle name="Normal 5 2 2 2 3 3 2 2 2 5" xfId="32985"/>
    <cellStyle name="Normal 5 2 2 2 3 3 2 2 3" xfId="5890"/>
    <cellStyle name="Normal 5 2 2 2 3 3 2 2 3 2" xfId="13150"/>
    <cellStyle name="Normal 5 2 2 2 3 3 2 2 3 2 2" xfId="27528"/>
    <cellStyle name="Normal 5 2 2 2 3 3 2 2 3 2 2 2" xfId="56262"/>
    <cellStyle name="Normal 5 2 2 2 3 3 2 2 3 2 3" xfId="41938"/>
    <cellStyle name="Normal 5 2 2 2 3 3 2 2 3 3" xfId="20365"/>
    <cellStyle name="Normal 5 2 2 2 3 3 2 2 3 3 2" xfId="49100"/>
    <cellStyle name="Normal 5 2 2 2 3 3 2 2 3 4" xfId="34776"/>
    <cellStyle name="Normal 5 2 2 2 3 3 2 2 4" xfId="9563"/>
    <cellStyle name="Normal 5 2 2 2 3 3 2 2 4 2" xfId="23946"/>
    <cellStyle name="Normal 5 2 2 2 3 3 2 2 4 2 2" xfId="52681"/>
    <cellStyle name="Normal 5 2 2 2 3 3 2 2 4 3" xfId="38357"/>
    <cellStyle name="Normal 5 2 2 2 3 3 2 2 5" xfId="16783"/>
    <cellStyle name="Normal 5 2 2 2 3 3 2 2 5 2" xfId="45519"/>
    <cellStyle name="Normal 5 2 2 2 3 3 2 2 6" xfId="31195"/>
    <cellStyle name="Normal 5 2 2 2 3 3 2 3" xfId="3125"/>
    <cellStyle name="Normal 5 2 2 2 3 3 2 3 2" xfId="6785"/>
    <cellStyle name="Normal 5 2 2 2 3 3 2 3 2 2" xfId="14045"/>
    <cellStyle name="Normal 5 2 2 2 3 3 2 3 2 2 2" xfId="28423"/>
    <cellStyle name="Normal 5 2 2 2 3 3 2 3 2 2 2 2" xfId="57157"/>
    <cellStyle name="Normal 5 2 2 2 3 3 2 3 2 2 3" xfId="42833"/>
    <cellStyle name="Normal 5 2 2 2 3 3 2 3 2 3" xfId="21260"/>
    <cellStyle name="Normal 5 2 2 2 3 3 2 3 2 3 2" xfId="49995"/>
    <cellStyle name="Normal 5 2 2 2 3 3 2 3 2 4" xfId="35671"/>
    <cellStyle name="Normal 5 2 2 2 3 3 2 3 3" xfId="10458"/>
    <cellStyle name="Normal 5 2 2 2 3 3 2 3 3 2" xfId="24841"/>
    <cellStyle name="Normal 5 2 2 2 3 3 2 3 3 2 2" xfId="53576"/>
    <cellStyle name="Normal 5 2 2 2 3 3 2 3 3 3" xfId="39252"/>
    <cellStyle name="Normal 5 2 2 2 3 3 2 3 4" xfId="17678"/>
    <cellStyle name="Normal 5 2 2 2 3 3 2 3 4 2" xfId="46414"/>
    <cellStyle name="Normal 5 2 2 2 3 3 2 3 5" xfId="32090"/>
    <cellStyle name="Normal 5 2 2 2 3 3 2 4" xfId="4990"/>
    <cellStyle name="Normal 5 2 2 2 3 3 2 4 2" xfId="12255"/>
    <cellStyle name="Normal 5 2 2 2 3 3 2 4 2 2" xfId="26633"/>
    <cellStyle name="Normal 5 2 2 2 3 3 2 4 2 2 2" xfId="55367"/>
    <cellStyle name="Normal 5 2 2 2 3 3 2 4 2 3" xfId="41043"/>
    <cellStyle name="Normal 5 2 2 2 3 3 2 4 3" xfId="19470"/>
    <cellStyle name="Normal 5 2 2 2 3 3 2 4 3 2" xfId="48205"/>
    <cellStyle name="Normal 5 2 2 2 3 3 2 4 4" xfId="33881"/>
    <cellStyle name="Normal 5 2 2 2 3 3 2 5" xfId="8662"/>
    <cellStyle name="Normal 5 2 2 2 3 3 2 5 2" xfId="23051"/>
    <cellStyle name="Normal 5 2 2 2 3 3 2 5 2 2" xfId="51786"/>
    <cellStyle name="Normal 5 2 2 2 3 3 2 5 3" xfId="37462"/>
    <cellStyle name="Normal 5 2 2 2 3 3 2 6" xfId="15888"/>
    <cellStyle name="Normal 5 2 2 2 3 3 2 6 2" xfId="44624"/>
    <cellStyle name="Normal 5 2 2 2 3 3 2 7" xfId="30300"/>
    <cellStyle name="Normal 5 2 2 2 3 3 3" xfId="1782"/>
    <cellStyle name="Normal 5 2 2 2 3 3 3 2" xfId="3574"/>
    <cellStyle name="Normal 5 2 2 2 3 3 3 2 2" xfId="7233"/>
    <cellStyle name="Normal 5 2 2 2 3 3 3 2 2 2" xfId="14493"/>
    <cellStyle name="Normal 5 2 2 2 3 3 3 2 2 2 2" xfId="28871"/>
    <cellStyle name="Normal 5 2 2 2 3 3 3 2 2 2 2 2" xfId="57605"/>
    <cellStyle name="Normal 5 2 2 2 3 3 3 2 2 2 3" xfId="43281"/>
    <cellStyle name="Normal 5 2 2 2 3 3 3 2 2 3" xfId="21708"/>
    <cellStyle name="Normal 5 2 2 2 3 3 3 2 2 3 2" xfId="50443"/>
    <cellStyle name="Normal 5 2 2 2 3 3 3 2 2 4" xfId="36119"/>
    <cellStyle name="Normal 5 2 2 2 3 3 3 2 3" xfId="10906"/>
    <cellStyle name="Normal 5 2 2 2 3 3 3 2 3 2" xfId="25289"/>
    <cellStyle name="Normal 5 2 2 2 3 3 3 2 3 2 2" xfId="54024"/>
    <cellStyle name="Normal 5 2 2 2 3 3 3 2 3 3" xfId="39700"/>
    <cellStyle name="Normal 5 2 2 2 3 3 3 2 4" xfId="18126"/>
    <cellStyle name="Normal 5 2 2 2 3 3 3 2 4 2" xfId="46862"/>
    <cellStyle name="Normal 5 2 2 2 3 3 3 2 5" xfId="32538"/>
    <cellStyle name="Normal 5 2 2 2 3 3 3 3" xfId="5443"/>
    <cellStyle name="Normal 5 2 2 2 3 3 3 3 2" xfId="12703"/>
    <cellStyle name="Normal 5 2 2 2 3 3 3 3 2 2" xfId="27081"/>
    <cellStyle name="Normal 5 2 2 2 3 3 3 3 2 2 2" xfId="55815"/>
    <cellStyle name="Normal 5 2 2 2 3 3 3 3 2 3" xfId="41491"/>
    <cellStyle name="Normal 5 2 2 2 3 3 3 3 3" xfId="19918"/>
    <cellStyle name="Normal 5 2 2 2 3 3 3 3 3 2" xfId="48653"/>
    <cellStyle name="Normal 5 2 2 2 3 3 3 3 4" xfId="34329"/>
    <cellStyle name="Normal 5 2 2 2 3 3 3 4" xfId="9116"/>
    <cellStyle name="Normal 5 2 2 2 3 3 3 4 2" xfId="23499"/>
    <cellStyle name="Normal 5 2 2 2 3 3 3 4 2 2" xfId="52234"/>
    <cellStyle name="Normal 5 2 2 2 3 3 3 4 3" xfId="37910"/>
    <cellStyle name="Normal 5 2 2 2 3 3 3 5" xfId="16336"/>
    <cellStyle name="Normal 5 2 2 2 3 3 3 5 2" xfId="45072"/>
    <cellStyle name="Normal 5 2 2 2 3 3 3 6" xfId="30748"/>
    <cellStyle name="Normal 5 2 2 2 3 3 4" xfId="2678"/>
    <cellStyle name="Normal 5 2 2 2 3 3 4 2" xfId="6338"/>
    <cellStyle name="Normal 5 2 2 2 3 3 4 2 2" xfId="13598"/>
    <cellStyle name="Normal 5 2 2 2 3 3 4 2 2 2" xfId="27976"/>
    <cellStyle name="Normal 5 2 2 2 3 3 4 2 2 2 2" xfId="56710"/>
    <cellStyle name="Normal 5 2 2 2 3 3 4 2 2 3" xfId="42386"/>
    <cellStyle name="Normal 5 2 2 2 3 3 4 2 3" xfId="20813"/>
    <cellStyle name="Normal 5 2 2 2 3 3 4 2 3 2" xfId="49548"/>
    <cellStyle name="Normal 5 2 2 2 3 3 4 2 4" xfId="35224"/>
    <cellStyle name="Normal 5 2 2 2 3 3 4 3" xfId="10011"/>
    <cellStyle name="Normal 5 2 2 2 3 3 4 3 2" xfId="24394"/>
    <cellStyle name="Normal 5 2 2 2 3 3 4 3 2 2" xfId="53129"/>
    <cellStyle name="Normal 5 2 2 2 3 3 4 3 3" xfId="38805"/>
    <cellStyle name="Normal 5 2 2 2 3 3 4 4" xfId="17231"/>
    <cellStyle name="Normal 5 2 2 2 3 3 4 4 2" xfId="45967"/>
    <cellStyle name="Normal 5 2 2 2 3 3 4 5" xfId="31643"/>
    <cellStyle name="Normal 5 2 2 2 3 3 5" xfId="4542"/>
    <cellStyle name="Normal 5 2 2 2 3 3 5 2" xfId="11808"/>
    <cellStyle name="Normal 5 2 2 2 3 3 5 2 2" xfId="26186"/>
    <cellStyle name="Normal 5 2 2 2 3 3 5 2 2 2" xfId="54920"/>
    <cellStyle name="Normal 5 2 2 2 3 3 5 2 3" xfId="40596"/>
    <cellStyle name="Normal 5 2 2 2 3 3 5 3" xfId="19023"/>
    <cellStyle name="Normal 5 2 2 2 3 3 5 3 2" xfId="47758"/>
    <cellStyle name="Normal 5 2 2 2 3 3 5 4" xfId="33434"/>
    <cellStyle name="Normal 5 2 2 2 3 3 6" xfId="8215"/>
    <cellStyle name="Normal 5 2 2 2 3 3 6 2" xfId="22604"/>
    <cellStyle name="Normal 5 2 2 2 3 3 6 2 2" xfId="51339"/>
    <cellStyle name="Normal 5 2 2 2 3 3 6 3" xfId="37015"/>
    <cellStyle name="Normal 5 2 2 2 3 3 7" xfId="15441"/>
    <cellStyle name="Normal 5 2 2 2 3 3 7 2" xfId="44177"/>
    <cellStyle name="Normal 5 2 2 2 3 3 8" xfId="29853"/>
    <cellStyle name="Normal 5 2 2 2 3 4" xfId="1022"/>
    <cellStyle name="Normal 5 2 2 2 3 4 2" xfId="2005"/>
    <cellStyle name="Normal 5 2 2 2 3 4 2 2" xfId="3797"/>
    <cellStyle name="Normal 5 2 2 2 3 4 2 2 2" xfId="7456"/>
    <cellStyle name="Normal 5 2 2 2 3 4 2 2 2 2" xfId="14716"/>
    <cellStyle name="Normal 5 2 2 2 3 4 2 2 2 2 2" xfId="29094"/>
    <cellStyle name="Normal 5 2 2 2 3 4 2 2 2 2 2 2" xfId="57828"/>
    <cellStyle name="Normal 5 2 2 2 3 4 2 2 2 2 3" xfId="43504"/>
    <cellStyle name="Normal 5 2 2 2 3 4 2 2 2 3" xfId="21931"/>
    <cellStyle name="Normal 5 2 2 2 3 4 2 2 2 3 2" xfId="50666"/>
    <cellStyle name="Normal 5 2 2 2 3 4 2 2 2 4" xfId="36342"/>
    <cellStyle name="Normal 5 2 2 2 3 4 2 2 3" xfId="11129"/>
    <cellStyle name="Normal 5 2 2 2 3 4 2 2 3 2" xfId="25512"/>
    <cellStyle name="Normal 5 2 2 2 3 4 2 2 3 2 2" xfId="54247"/>
    <cellStyle name="Normal 5 2 2 2 3 4 2 2 3 3" xfId="39923"/>
    <cellStyle name="Normal 5 2 2 2 3 4 2 2 4" xfId="18349"/>
    <cellStyle name="Normal 5 2 2 2 3 4 2 2 4 2" xfId="47085"/>
    <cellStyle name="Normal 5 2 2 2 3 4 2 2 5" xfId="32761"/>
    <cellStyle name="Normal 5 2 2 2 3 4 2 3" xfId="5666"/>
    <cellStyle name="Normal 5 2 2 2 3 4 2 3 2" xfId="12926"/>
    <cellStyle name="Normal 5 2 2 2 3 4 2 3 2 2" xfId="27304"/>
    <cellStyle name="Normal 5 2 2 2 3 4 2 3 2 2 2" xfId="56038"/>
    <cellStyle name="Normal 5 2 2 2 3 4 2 3 2 3" xfId="41714"/>
    <cellStyle name="Normal 5 2 2 2 3 4 2 3 3" xfId="20141"/>
    <cellStyle name="Normal 5 2 2 2 3 4 2 3 3 2" xfId="48876"/>
    <cellStyle name="Normal 5 2 2 2 3 4 2 3 4" xfId="34552"/>
    <cellStyle name="Normal 5 2 2 2 3 4 2 4" xfId="9339"/>
    <cellStyle name="Normal 5 2 2 2 3 4 2 4 2" xfId="23722"/>
    <cellStyle name="Normal 5 2 2 2 3 4 2 4 2 2" xfId="52457"/>
    <cellStyle name="Normal 5 2 2 2 3 4 2 4 3" xfId="38133"/>
    <cellStyle name="Normal 5 2 2 2 3 4 2 5" xfId="16559"/>
    <cellStyle name="Normal 5 2 2 2 3 4 2 5 2" xfId="45295"/>
    <cellStyle name="Normal 5 2 2 2 3 4 2 6" xfId="30971"/>
    <cellStyle name="Normal 5 2 2 2 3 4 3" xfId="2901"/>
    <cellStyle name="Normal 5 2 2 2 3 4 3 2" xfId="6561"/>
    <cellStyle name="Normal 5 2 2 2 3 4 3 2 2" xfId="13821"/>
    <cellStyle name="Normal 5 2 2 2 3 4 3 2 2 2" xfId="28199"/>
    <cellStyle name="Normal 5 2 2 2 3 4 3 2 2 2 2" xfId="56933"/>
    <cellStyle name="Normal 5 2 2 2 3 4 3 2 2 3" xfId="42609"/>
    <cellStyle name="Normal 5 2 2 2 3 4 3 2 3" xfId="21036"/>
    <cellStyle name="Normal 5 2 2 2 3 4 3 2 3 2" xfId="49771"/>
    <cellStyle name="Normal 5 2 2 2 3 4 3 2 4" xfId="35447"/>
    <cellStyle name="Normal 5 2 2 2 3 4 3 3" xfId="10234"/>
    <cellStyle name="Normal 5 2 2 2 3 4 3 3 2" xfId="24617"/>
    <cellStyle name="Normal 5 2 2 2 3 4 3 3 2 2" xfId="53352"/>
    <cellStyle name="Normal 5 2 2 2 3 4 3 3 3" xfId="39028"/>
    <cellStyle name="Normal 5 2 2 2 3 4 3 4" xfId="17454"/>
    <cellStyle name="Normal 5 2 2 2 3 4 3 4 2" xfId="46190"/>
    <cellStyle name="Normal 5 2 2 2 3 4 3 5" xfId="31866"/>
    <cellStyle name="Normal 5 2 2 2 3 4 4" xfId="4766"/>
    <cellStyle name="Normal 5 2 2 2 3 4 4 2" xfId="12031"/>
    <cellStyle name="Normal 5 2 2 2 3 4 4 2 2" xfId="26409"/>
    <cellStyle name="Normal 5 2 2 2 3 4 4 2 2 2" xfId="55143"/>
    <cellStyle name="Normal 5 2 2 2 3 4 4 2 3" xfId="40819"/>
    <cellStyle name="Normal 5 2 2 2 3 4 4 3" xfId="19246"/>
    <cellStyle name="Normal 5 2 2 2 3 4 4 3 2" xfId="47981"/>
    <cellStyle name="Normal 5 2 2 2 3 4 4 4" xfId="33657"/>
    <cellStyle name="Normal 5 2 2 2 3 4 5" xfId="8438"/>
    <cellStyle name="Normal 5 2 2 2 3 4 5 2" xfId="22827"/>
    <cellStyle name="Normal 5 2 2 2 3 4 5 2 2" xfId="51562"/>
    <cellStyle name="Normal 5 2 2 2 3 4 5 3" xfId="37238"/>
    <cellStyle name="Normal 5 2 2 2 3 4 6" xfId="15664"/>
    <cellStyle name="Normal 5 2 2 2 3 4 6 2" xfId="44400"/>
    <cellStyle name="Normal 5 2 2 2 3 4 7" xfId="30076"/>
    <cellStyle name="Normal 5 2 2 2 3 5" xfId="1546"/>
    <cellStyle name="Normal 5 2 2 2 3 5 2" xfId="3350"/>
    <cellStyle name="Normal 5 2 2 2 3 5 2 2" xfId="7009"/>
    <cellStyle name="Normal 5 2 2 2 3 5 2 2 2" xfId="14269"/>
    <cellStyle name="Normal 5 2 2 2 3 5 2 2 2 2" xfId="28647"/>
    <cellStyle name="Normal 5 2 2 2 3 5 2 2 2 2 2" xfId="57381"/>
    <cellStyle name="Normal 5 2 2 2 3 5 2 2 2 3" xfId="43057"/>
    <cellStyle name="Normal 5 2 2 2 3 5 2 2 3" xfId="21484"/>
    <cellStyle name="Normal 5 2 2 2 3 5 2 2 3 2" xfId="50219"/>
    <cellStyle name="Normal 5 2 2 2 3 5 2 2 4" xfId="35895"/>
    <cellStyle name="Normal 5 2 2 2 3 5 2 3" xfId="10682"/>
    <cellStyle name="Normal 5 2 2 2 3 5 2 3 2" xfId="25065"/>
    <cellStyle name="Normal 5 2 2 2 3 5 2 3 2 2" xfId="53800"/>
    <cellStyle name="Normal 5 2 2 2 3 5 2 3 3" xfId="39476"/>
    <cellStyle name="Normal 5 2 2 2 3 5 2 4" xfId="17902"/>
    <cellStyle name="Normal 5 2 2 2 3 5 2 4 2" xfId="46638"/>
    <cellStyle name="Normal 5 2 2 2 3 5 2 5" xfId="32314"/>
    <cellStyle name="Normal 5 2 2 2 3 5 3" xfId="5219"/>
    <cellStyle name="Normal 5 2 2 2 3 5 3 2" xfId="12479"/>
    <cellStyle name="Normal 5 2 2 2 3 5 3 2 2" xfId="26857"/>
    <cellStyle name="Normal 5 2 2 2 3 5 3 2 2 2" xfId="55591"/>
    <cellStyle name="Normal 5 2 2 2 3 5 3 2 3" xfId="41267"/>
    <cellStyle name="Normal 5 2 2 2 3 5 3 3" xfId="19694"/>
    <cellStyle name="Normal 5 2 2 2 3 5 3 3 2" xfId="48429"/>
    <cellStyle name="Normal 5 2 2 2 3 5 3 4" xfId="34105"/>
    <cellStyle name="Normal 5 2 2 2 3 5 4" xfId="8892"/>
    <cellStyle name="Normal 5 2 2 2 3 5 4 2" xfId="23275"/>
    <cellStyle name="Normal 5 2 2 2 3 5 4 2 2" xfId="52010"/>
    <cellStyle name="Normal 5 2 2 2 3 5 4 3" xfId="37686"/>
    <cellStyle name="Normal 5 2 2 2 3 5 5" xfId="16112"/>
    <cellStyle name="Normal 5 2 2 2 3 5 5 2" xfId="44848"/>
    <cellStyle name="Normal 5 2 2 2 3 5 6" xfId="30524"/>
    <cellStyle name="Normal 5 2 2 2 3 6" xfId="2454"/>
    <cellStyle name="Normal 5 2 2 2 3 6 2" xfId="6114"/>
    <cellStyle name="Normal 5 2 2 2 3 6 2 2" xfId="13374"/>
    <cellStyle name="Normal 5 2 2 2 3 6 2 2 2" xfId="27752"/>
    <cellStyle name="Normal 5 2 2 2 3 6 2 2 2 2" xfId="56486"/>
    <cellStyle name="Normal 5 2 2 2 3 6 2 2 3" xfId="42162"/>
    <cellStyle name="Normal 5 2 2 2 3 6 2 3" xfId="20589"/>
    <cellStyle name="Normal 5 2 2 2 3 6 2 3 2" xfId="49324"/>
    <cellStyle name="Normal 5 2 2 2 3 6 2 4" xfId="35000"/>
    <cellStyle name="Normal 5 2 2 2 3 6 3" xfId="9787"/>
    <cellStyle name="Normal 5 2 2 2 3 6 3 2" xfId="24170"/>
    <cellStyle name="Normal 5 2 2 2 3 6 3 2 2" xfId="52905"/>
    <cellStyle name="Normal 5 2 2 2 3 6 3 3" xfId="38581"/>
    <cellStyle name="Normal 5 2 2 2 3 6 4" xfId="17007"/>
    <cellStyle name="Normal 5 2 2 2 3 6 4 2" xfId="45743"/>
    <cellStyle name="Normal 5 2 2 2 3 6 5" xfId="31419"/>
    <cellStyle name="Normal 5 2 2 2 3 7" xfId="4313"/>
    <cellStyle name="Normal 5 2 2 2 3 7 2" xfId="11583"/>
    <cellStyle name="Normal 5 2 2 2 3 7 2 2" xfId="25962"/>
    <cellStyle name="Normal 5 2 2 2 3 7 2 2 2" xfId="54696"/>
    <cellStyle name="Normal 5 2 2 2 3 7 2 3" xfId="40372"/>
    <cellStyle name="Normal 5 2 2 2 3 7 3" xfId="18799"/>
    <cellStyle name="Normal 5 2 2 2 3 7 3 2" xfId="47534"/>
    <cellStyle name="Normal 5 2 2 2 3 7 4" xfId="33210"/>
    <cellStyle name="Normal 5 2 2 2 3 8" xfId="7982"/>
    <cellStyle name="Normal 5 2 2 2 3 8 2" xfId="22380"/>
    <cellStyle name="Normal 5 2 2 2 3 8 2 2" xfId="51115"/>
    <cellStyle name="Normal 5 2 2 2 3 8 3" xfId="36791"/>
    <cellStyle name="Normal 5 2 2 2 3 9" xfId="15217"/>
    <cellStyle name="Normal 5 2 2 2 3 9 2" xfId="43953"/>
    <cellStyle name="Normal 5 2 2 2 4" xfId="572"/>
    <cellStyle name="Normal 5 2 2 2 4 2" xfId="855"/>
    <cellStyle name="Normal 5 2 2 2 4 2 2" xfId="1302"/>
    <cellStyle name="Normal 5 2 2 2 4 2 2 2" xfId="2285"/>
    <cellStyle name="Normal 5 2 2 2 4 2 2 2 2" xfId="4077"/>
    <cellStyle name="Normal 5 2 2 2 4 2 2 2 2 2" xfId="7736"/>
    <cellStyle name="Normal 5 2 2 2 4 2 2 2 2 2 2" xfId="14996"/>
    <cellStyle name="Normal 5 2 2 2 4 2 2 2 2 2 2 2" xfId="29374"/>
    <cellStyle name="Normal 5 2 2 2 4 2 2 2 2 2 2 2 2" xfId="58108"/>
    <cellStyle name="Normal 5 2 2 2 4 2 2 2 2 2 2 3" xfId="43784"/>
    <cellStyle name="Normal 5 2 2 2 4 2 2 2 2 2 3" xfId="22211"/>
    <cellStyle name="Normal 5 2 2 2 4 2 2 2 2 2 3 2" xfId="50946"/>
    <cellStyle name="Normal 5 2 2 2 4 2 2 2 2 2 4" xfId="36622"/>
    <cellStyle name="Normal 5 2 2 2 4 2 2 2 2 3" xfId="11409"/>
    <cellStyle name="Normal 5 2 2 2 4 2 2 2 2 3 2" xfId="25792"/>
    <cellStyle name="Normal 5 2 2 2 4 2 2 2 2 3 2 2" xfId="54527"/>
    <cellStyle name="Normal 5 2 2 2 4 2 2 2 2 3 3" xfId="40203"/>
    <cellStyle name="Normal 5 2 2 2 4 2 2 2 2 4" xfId="18629"/>
    <cellStyle name="Normal 5 2 2 2 4 2 2 2 2 4 2" xfId="47365"/>
    <cellStyle name="Normal 5 2 2 2 4 2 2 2 2 5" xfId="33041"/>
    <cellStyle name="Normal 5 2 2 2 4 2 2 2 3" xfId="5946"/>
    <cellStyle name="Normal 5 2 2 2 4 2 2 2 3 2" xfId="13206"/>
    <cellStyle name="Normal 5 2 2 2 4 2 2 2 3 2 2" xfId="27584"/>
    <cellStyle name="Normal 5 2 2 2 4 2 2 2 3 2 2 2" xfId="56318"/>
    <cellStyle name="Normal 5 2 2 2 4 2 2 2 3 2 3" xfId="41994"/>
    <cellStyle name="Normal 5 2 2 2 4 2 2 2 3 3" xfId="20421"/>
    <cellStyle name="Normal 5 2 2 2 4 2 2 2 3 3 2" xfId="49156"/>
    <cellStyle name="Normal 5 2 2 2 4 2 2 2 3 4" xfId="34832"/>
    <cellStyle name="Normal 5 2 2 2 4 2 2 2 4" xfId="9619"/>
    <cellStyle name="Normal 5 2 2 2 4 2 2 2 4 2" xfId="24002"/>
    <cellStyle name="Normal 5 2 2 2 4 2 2 2 4 2 2" xfId="52737"/>
    <cellStyle name="Normal 5 2 2 2 4 2 2 2 4 3" xfId="38413"/>
    <cellStyle name="Normal 5 2 2 2 4 2 2 2 5" xfId="16839"/>
    <cellStyle name="Normal 5 2 2 2 4 2 2 2 5 2" xfId="45575"/>
    <cellStyle name="Normal 5 2 2 2 4 2 2 2 6" xfId="31251"/>
    <cellStyle name="Normal 5 2 2 2 4 2 2 3" xfId="3181"/>
    <cellStyle name="Normal 5 2 2 2 4 2 2 3 2" xfId="6841"/>
    <cellStyle name="Normal 5 2 2 2 4 2 2 3 2 2" xfId="14101"/>
    <cellStyle name="Normal 5 2 2 2 4 2 2 3 2 2 2" xfId="28479"/>
    <cellStyle name="Normal 5 2 2 2 4 2 2 3 2 2 2 2" xfId="57213"/>
    <cellStyle name="Normal 5 2 2 2 4 2 2 3 2 2 3" xfId="42889"/>
    <cellStyle name="Normal 5 2 2 2 4 2 2 3 2 3" xfId="21316"/>
    <cellStyle name="Normal 5 2 2 2 4 2 2 3 2 3 2" xfId="50051"/>
    <cellStyle name="Normal 5 2 2 2 4 2 2 3 2 4" xfId="35727"/>
    <cellStyle name="Normal 5 2 2 2 4 2 2 3 3" xfId="10514"/>
    <cellStyle name="Normal 5 2 2 2 4 2 2 3 3 2" xfId="24897"/>
    <cellStyle name="Normal 5 2 2 2 4 2 2 3 3 2 2" xfId="53632"/>
    <cellStyle name="Normal 5 2 2 2 4 2 2 3 3 3" xfId="39308"/>
    <cellStyle name="Normal 5 2 2 2 4 2 2 3 4" xfId="17734"/>
    <cellStyle name="Normal 5 2 2 2 4 2 2 3 4 2" xfId="46470"/>
    <cellStyle name="Normal 5 2 2 2 4 2 2 3 5" xfId="32146"/>
    <cellStyle name="Normal 5 2 2 2 4 2 2 4" xfId="5046"/>
    <cellStyle name="Normal 5 2 2 2 4 2 2 4 2" xfId="12311"/>
    <cellStyle name="Normal 5 2 2 2 4 2 2 4 2 2" xfId="26689"/>
    <cellStyle name="Normal 5 2 2 2 4 2 2 4 2 2 2" xfId="55423"/>
    <cellStyle name="Normal 5 2 2 2 4 2 2 4 2 3" xfId="41099"/>
    <cellStyle name="Normal 5 2 2 2 4 2 2 4 3" xfId="19526"/>
    <cellStyle name="Normal 5 2 2 2 4 2 2 4 3 2" xfId="48261"/>
    <cellStyle name="Normal 5 2 2 2 4 2 2 4 4" xfId="33937"/>
    <cellStyle name="Normal 5 2 2 2 4 2 2 5" xfId="8718"/>
    <cellStyle name="Normal 5 2 2 2 4 2 2 5 2" xfId="23107"/>
    <cellStyle name="Normal 5 2 2 2 4 2 2 5 2 2" xfId="51842"/>
    <cellStyle name="Normal 5 2 2 2 4 2 2 5 3" xfId="37518"/>
    <cellStyle name="Normal 5 2 2 2 4 2 2 6" xfId="15944"/>
    <cellStyle name="Normal 5 2 2 2 4 2 2 6 2" xfId="44680"/>
    <cellStyle name="Normal 5 2 2 2 4 2 2 7" xfId="30356"/>
    <cellStyle name="Normal 5 2 2 2 4 2 3" xfId="1838"/>
    <cellStyle name="Normal 5 2 2 2 4 2 3 2" xfId="3630"/>
    <cellStyle name="Normal 5 2 2 2 4 2 3 2 2" xfId="7289"/>
    <cellStyle name="Normal 5 2 2 2 4 2 3 2 2 2" xfId="14549"/>
    <cellStyle name="Normal 5 2 2 2 4 2 3 2 2 2 2" xfId="28927"/>
    <cellStyle name="Normal 5 2 2 2 4 2 3 2 2 2 2 2" xfId="57661"/>
    <cellStyle name="Normal 5 2 2 2 4 2 3 2 2 2 3" xfId="43337"/>
    <cellStyle name="Normal 5 2 2 2 4 2 3 2 2 3" xfId="21764"/>
    <cellStyle name="Normal 5 2 2 2 4 2 3 2 2 3 2" xfId="50499"/>
    <cellStyle name="Normal 5 2 2 2 4 2 3 2 2 4" xfId="36175"/>
    <cellStyle name="Normal 5 2 2 2 4 2 3 2 3" xfId="10962"/>
    <cellStyle name="Normal 5 2 2 2 4 2 3 2 3 2" xfId="25345"/>
    <cellStyle name="Normal 5 2 2 2 4 2 3 2 3 2 2" xfId="54080"/>
    <cellStyle name="Normal 5 2 2 2 4 2 3 2 3 3" xfId="39756"/>
    <cellStyle name="Normal 5 2 2 2 4 2 3 2 4" xfId="18182"/>
    <cellStyle name="Normal 5 2 2 2 4 2 3 2 4 2" xfId="46918"/>
    <cellStyle name="Normal 5 2 2 2 4 2 3 2 5" xfId="32594"/>
    <cellStyle name="Normal 5 2 2 2 4 2 3 3" xfId="5499"/>
    <cellStyle name="Normal 5 2 2 2 4 2 3 3 2" xfId="12759"/>
    <cellStyle name="Normal 5 2 2 2 4 2 3 3 2 2" xfId="27137"/>
    <cellStyle name="Normal 5 2 2 2 4 2 3 3 2 2 2" xfId="55871"/>
    <cellStyle name="Normal 5 2 2 2 4 2 3 3 2 3" xfId="41547"/>
    <cellStyle name="Normal 5 2 2 2 4 2 3 3 3" xfId="19974"/>
    <cellStyle name="Normal 5 2 2 2 4 2 3 3 3 2" xfId="48709"/>
    <cellStyle name="Normal 5 2 2 2 4 2 3 3 4" xfId="34385"/>
    <cellStyle name="Normal 5 2 2 2 4 2 3 4" xfId="9172"/>
    <cellStyle name="Normal 5 2 2 2 4 2 3 4 2" xfId="23555"/>
    <cellStyle name="Normal 5 2 2 2 4 2 3 4 2 2" xfId="52290"/>
    <cellStyle name="Normal 5 2 2 2 4 2 3 4 3" xfId="37966"/>
    <cellStyle name="Normal 5 2 2 2 4 2 3 5" xfId="16392"/>
    <cellStyle name="Normal 5 2 2 2 4 2 3 5 2" xfId="45128"/>
    <cellStyle name="Normal 5 2 2 2 4 2 3 6" xfId="30804"/>
    <cellStyle name="Normal 5 2 2 2 4 2 4" xfId="2734"/>
    <cellStyle name="Normal 5 2 2 2 4 2 4 2" xfId="6394"/>
    <cellStyle name="Normal 5 2 2 2 4 2 4 2 2" xfId="13654"/>
    <cellStyle name="Normal 5 2 2 2 4 2 4 2 2 2" xfId="28032"/>
    <cellStyle name="Normal 5 2 2 2 4 2 4 2 2 2 2" xfId="56766"/>
    <cellStyle name="Normal 5 2 2 2 4 2 4 2 2 3" xfId="42442"/>
    <cellStyle name="Normal 5 2 2 2 4 2 4 2 3" xfId="20869"/>
    <cellStyle name="Normal 5 2 2 2 4 2 4 2 3 2" xfId="49604"/>
    <cellStyle name="Normal 5 2 2 2 4 2 4 2 4" xfId="35280"/>
    <cellStyle name="Normal 5 2 2 2 4 2 4 3" xfId="10067"/>
    <cellStyle name="Normal 5 2 2 2 4 2 4 3 2" xfId="24450"/>
    <cellStyle name="Normal 5 2 2 2 4 2 4 3 2 2" xfId="53185"/>
    <cellStyle name="Normal 5 2 2 2 4 2 4 3 3" xfId="38861"/>
    <cellStyle name="Normal 5 2 2 2 4 2 4 4" xfId="17287"/>
    <cellStyle name="Normal 5 2 2 2 4 2 4 4 2" xfId="46023"/>
    <cellStyle name="Normal 5 2 2 2 4 2 4 5" xfId="31699"/>
    <cellStyle name="Normal 5 2 2 2 4 2 5" xfId="4599"/>
    <cellStyle name="Normal 5 2 2 2 4 2 5 2" xfId="11864"/>
    <cellStyle name="Normal 5 2 2 2 4 2 5 2 2" xfId="26242"/>
    <cellStyle name="Normal 5 2 2 2 4 2 5 2 2 2" xfId="54976"/>
    <cellStyle name="Normal 5 2 2 2 4 2 5 2 3" xfId="40652"/>
    <cellStyle name="Normal 5 2 2 2 4 2 5 3" xfId="19079"/>
    <cellStyle name="Normal 5 2 2 2 4 2 5 3 2" xfId="47814"/>
    <cellStyle name="Normal 5 2 2 2 4 2 5 4" xfId="33490"/>
    <cellStyle name="Normal 5 2 2 2 4 2 6" xfId="8271"/>
    <cellStyle name="Normal 5 2 2 2 4 2 6 2" xfId="22660"/>
    <cellStyle name="Normal 5 2 2 2 4 2 6 2 2" xfId="51395"/>
    <cellStyle name="Normal 5 2 2 2 4 2 6 3" xfId="37071"/>
    <cellStyle name="Normal 5 2 2 2 4 2 7" xfId="15497"/>
    <cellStyle name="Normal 5 2 2 2 4 2 7 2" xfId="44233"/>
    <cellStyle name="Normal 5 2 2 2 4 2 8" xfId="29909"/>
    <cellStyle name="Normal 5 2 2 2 4 3" xfId="1078"/>
    <cellStyle name="Normal 5 2 2 2 4 3 2" xfId="2061"/>
    <cellStyle name="Normal 5 2 2 2 4 3 2 2" xfId="3853"/>
    <cellStyle name="Normal 5 2 2 2 4 3 2 2 2" xfId="7512"/>
    <cellStyle name="Normal 5 2 2 2 4 3 2 2 2 2" xfId="14772"/>
    <cellStyle name="Normal 5 2 2 2 4 3 2 2 2 2 2" xfId="29150"/>
    <cellStyle name="Normal 5 2 2 2 4 3 2 2 2 2 2 2" xfId="57884"/>
    <cellStyle name="Normal 5 2 2 2 4 3 2 2 2 2 3" xfId="43560"/>
    <cellStyle name="Normal 5 2 2 2 4 3 2 2 2 3" xfId="21987"/>
    <cellStyle name="Normal 5 2 2 2 4 3 2 2 2 3 2" xfId="50722"/>
    <cellStyle name="Normal 5 2 2 2 4 3 2 2 2 4" xfId="36398"/>
    <cellStyle name="Normal 5 2 2 2 4 3 2 2 3" xfId="11185"/>
    <cellStyle name="Normal 5 2 2 2 4 3 2 2 3 2" xfId="25568"/>
    <cellStyle name="Normal 5 2 2 2 4 3 2 2 3 2 2" xfId="54303"/>
    <cellStyle name="Normal 5 2 2 2 4 3 2 2 3 3" xfId="39979"/>
    <cellStyle name="Normal 5 2 2 2 4 3 2 2 4" xfId="18405"/>
    <cellStyle name="Normal 5 2 2 2 4 3 2 2 4 2" xfId="47141"/>
    <cellStyle name="Normal 5 2 2 2 4 3 2 2 5" xfId="32817"/>
    <cellStyle name="Normal 5 2 2 2 4 3 2 3" xfId="5722"/>
    <cellStyle name="Normal 5 2 2 2 4 3 2 3 2" xfId="12982"/>
    <cellStyle name="Normal 5 2 2 2 4 3 2 3 2 2" xfId="27360"/>
    <cellStyle name="Normal 5 2 2 2 4 3 2 3 2 2 2" xfId="56094"/>
    <cellStyle name="Normal 5 2 2 2 4 3 2 3 2 3" xfId="41770"/>
    <cellStyle name="Normal 5 2 2 2 4 3 2 3 3" xfId="20197"/>
    <cellStyle name="Normal 5 2 2 2 4 3 2 3 3 2" xfId="48932"/>
    <cellStyle name="Normal 5 2 2 2 4 3 2 3 4" xfId="34608"/>
    <cellStyle name="Normal 5 2 2 2 4 3 2 4" xfId="9395"/>
    <cellStyle name="Normal 5 2 2 2 4 3 2 4 2" xfId="23778"/>
    <cellStyle name="Normal 5 2 2 2 4 3 2 4 2 2" xfId="52513"/>
    <cellStyle name="Normal 5 2 2 2 4 3 2 4 3" xfId="38189"/>
    <cellStyle name="Normal 5 2 2 2 4 3 2 5" xfId="16615"/>
    <cellStyle name="Normal 5 2 2 2 4 3 2 5 2" xfId="45351"/>
    <cellStyle name="Normal 5 2 2 2 4 3 2 6" xfId="31027"/>
    <cellStyle name="Normal 5 2 2 2 4 3 3" xfId="2957"/>
    <cellStyle name="Normal 5 2 2 2 4 3 3 2" xfId="6617"/>
    <cellStyle name="Normal 5 2 2 2 4 3 3 2 2" xfId="13877"/>
    <cellStyle name="Normal 5 2 2 2 4 3 3 2 2 2" xfId="28255"/>
    <cellStyle name="Normal 5 2 2 2 4 3 3 2 2 2 2" xfId="56989"/>
    <cellStyle name="Normal 5 2 2 2 4 3 3 2 2 3" xfId="42665"/>
    <cellStyle name="Normal 5 2 2 2 4 3 3 2 3" xfId="21092"/>
    <cellStyle name="Normal 5 2 2 2 4 3 3 2 3 2" xfId="49827"/>
    <cellStyle name="Normal 5 2 2 2 4 3 3 2 4" xfId="35503"/>
    <cellStyle name="Normal 5 2 2 2 4 3 3 3" xfId="10290"/>
    <cellStyle name="Normal 5 2 2 2 4 3 3 3 2" xfId="24673"/>
    <cellStyle name="Normal 5 2 2 2 4 3 3 3 2 2" xfId="53408"/>
    <cellStyle name="Normal 5 2 2 2 4 3 3 3 3" xfId="39084"/>
    <cellStyle name="Normal 5 2 2 2 4 3 3 4" xfId="17510"/>
    <cellStyle name="Normal 5 2 2 2 4 3 3 4 2" xfId="46246"/>
    <cellStyle name="Normal 5 2 2 2 4 3 3 5" xfId="31922"/>
    <cellStyle name="Normal 5 2 2 2 4 3 4" xfId="4822"/>
    <cellStyle name="Normal 5 2 2 2 4 3 4 2" xfId="12087"/>
    <cellStyle name="Normal 5 2 2 2 4 3 4 2 2" xfId="26465"/>
    <cellStyle name="Normal 5 2 2 2 4 3 4 2 2 2" xfId="55199"/>
    <cellStyle name="Normal 5 2 2 2 4 3 4 2 3" xfId="40875"/>
    <cellStyle name="Normal 5 2 2 2 4 3 4 3" xfId="19302"/>
    <cellStyle name="Normal 5 2 2 2 4 3 4 3 2" xfId="48037"/>
    <cellStyle name="Normal 5 2 2 2 4 3 4 4" xfId="33713"/>
    <cellStyle name="Normal 5 2 2 2 4 3 5" xfId="8494"/>
    <cellStyle name="Normal 5 2 2 2 4 3 5 2" xfId="22883"/>
    <cellStyle name="Normal 5 2 2 2 4 3 5 2 2" xfId="51618"/>
    <cellStyle name="Normal 5 2 2 2 4 3 5 3" xfId="37294"/>
    <cellStyle name="Normal 5 2 2 2 4 3 6" xfId="15720"/>
    <cellStyle name="Normal 5 2 2 2 4 3 6 2" xfId="44456"/>
    <cellStyle name="Normal 5 2 2 2 4 3 7" xfId="30132"/>
    <cellStyle name="Normal 5 2 2 2 4 4" xfId="1609"/>
    <cellStyle name="Normal 5 2 2 2 4 4 2" xfId="3406"/>
    <cellStyle name="Normal 5 2 2 2 4 4 2 2" xfId="7065"/>
    <cellStyle name="Normal 5 2 2 2 4 4 2 2 2" xfId="14325"/>
    <cellStyle name="Normal 5 2 2 2 4 4 2 2 2 2" xfId="28703"/>
    <cellStyle name="Normal 5 2 2 2 4 4 2 2 2 2 2" xfId="57437"/>
    <cellStyle name="Normal 5 2 2 2 4 4 2 2 2 3" xfId="43113"/>
    <cellStyle name="Normal 5 2 2 2 4 4 2 2 3" xfId="21540"/>
    <cellStyle name="Normal 5 2 2 2 4 4 2 2 3 2" xfId="50275"/>
    <cellStyle name="Normal 5 2 2 2 4 4 2 2 4" xfId="35951"/>
    <cellStyle name="Normal 5 2 2 2 4 4 2 3" xfId="10738"/>
    <cellStyle name="Normal 5 2 2 2 4 4 2 3 2" xfId="25121"/>
    <cellStyle name="Normal 5 2 2 2 4 4 2 3 2 2" xfId="53856"/>
    <cellStyle name="Normal 5 2 2 2 4 4 2 3 3" xfId="39532"/>
    <cellStyle name="Normal 5 2 2 2 4 4 2 4" xfId="17958"/>
    <cellStyle name="Normal 5 2 2 2 4 4 2 4 2" xfId="46694"/>
    <cellStyle name="Normal 5 2 2 2 4 4 2 5" xfId="32370"/>
    <cellStyle name="Normal 5 2 2 2 4 4 3" xfId="5275"/>
    <cellStyle name="Normal 5 2 2 2 4 4 3 2" xfId="12535"/>
    <cellStyle name="Normal 5 2 2 2 4 4 3 2 2" xfId="26913"/>
    <cellStyle name="Normal 5 2 2 2 4 4 3 2 2 2" xfId="55647"/>
    <cellStyle name="Normal 5 2 2 2 4 4 3 2 3" xfId="41323"/>
    <cellStyle name="Normal 5 2 2 2 4 4 3 3" xfId="19750"/>
    <cellStyle name="Normal 5 2 2 2 4 4 3 3 2" xfId="48485"/>
    <cellStyle name="Normal 5 2 2 2 4 4 3 4" xfId="34161"/>
    <cellStyle name="Normal 5 2 2 2 4 4 4" xfId="8948"/>
    <cellStyle name="Normal 5 2 2 2 4 4 4 2" xfId="23331"/>
    <cellStyle name="Normal 5 2 2 2 4 4 4 2 2" xfId="52066"/>
    <cellStyle name="Normal 5 2 2 2 4 4 4 3" xfId="37742"/>
    <cellStyle name="Normal 5 2 2 2 4 4 5" xfId="16168"/>
    <cellStyle name="Normal 5 2 2 2 4 4 5 2" xfId="44904"/>
    <cellStyle name="Normal 5 2 2 2 4 4 6" xfId="30580"/>
    <cellStyle name="Normal 5 2 2 2 4 5" xfId="2510"/>
    <cellStyle name="Normal 5 2 2 2 4 5 2" xfId="6170"/>
    <cellStyle name="Normal 5 2 2 2 4 5 2 2" xfId="13430"/>
    <cellStyle name="Normal 5 2 2 2 4 5 2 2 2" xfId="27808"/>
    <cellStyle name="Normal 5 2 2 2 4 5 2 2 2 2" xfId="56542"/>
    <cellStyle name="Normal 5 2 2 2 4 5 2 2 3" xfId="42218"/>
    <cellStyle name="Normal 5 2 2 2 4 5 2 3" xfId="20645"/>
    <cellStyle name="Normal 5 2 2 2 4 5 2 3 2" xfId="49380"/>
    <cellStyle name="Normal 5 2 2 2 4 5 2 4" xfId="35056"/>
    <cellStyle name="Normal 5 2 2 2 4 5 3" xfId="9843"/>
    <cellStyle name="Normal 5 2 2 2 4 5 3 2" xfId="24226"/>
    <cellStyle name="Normal 5 2 2 2 4 5 3 2 2" xfId="52961"/>
    <cellStyle name="Normal 5 2 2 2 4 5 3 3" xfId="38637"/>
    <cellStyle name="Normal 5 2 2 2 4 5 4" xfId="17063"/>
    <cellStyle name="Normal 5 2 2 2 4 5 4 2" xfId="45799"/>
    <cellStyle name="Normal 5 2 2 2 4 5 5" xfId="31475"/>
    <cellStyle name="Normal 5 2 2 2 4 6" xfId="4373"/>
    <cellStyle name="Normal 5 2 2 2 4 6 2" xfId="11640"/>
    <cellStyle name="Normal 5 2 2 2 4 6 2 2" xfId="26018"/>
    <cellStyle name="Normal 5 2 2 2 4 6 2 2 2" xfId="54752"/>
    <cellStyle name="Normal 5 2 2 2 4 6 2 3" xfId="40428"/>
    <cellStyle name="Normal 5 2 2 2 4 6 3" xfId="18855"/>
    <cellStyle name="Normal 5 2 2 2 4 6 3 2" xfId="47590"/>
    <cellStyle name="Normal 5 2 2 2 4 6 4" xfId="33266"/>
    <cellStyle name="Normal 5 2 2 2 4 7" xfId="8043"/>
    <cellStyle name="Normal 5 2 2 2 4 7 2" xfId="22436"/>
    <cellStyle name="Normal 5 2 2 2 4 7 2 2" xfId="51171"/>
    <cellStyle name="Normal 5 2 2 2 4 7 3" xfId="36847"/>
    <cellStyle name="Normal 5 2 2 2 4 8" xfId="15273"/>
    <cellStyle name="Normal 5 2 2 2 4 8 2" xfId="44009"/>
    <cellStyle name="Normal 5 2 2 2 4 9" xfId="29685"/>
    <cellStyle name="Normal 5 2 2 2 5" xfId="739"/>
    <cellStyle name="Normal 5 2 2 2 5 2" xfId="1190"/>
    <cellStyle name="Normal 5 2 2 2 5 2 2" xfId="2173"/>
    <cellStyle name="Normal 5 2 2 2 5 2 2 2" xfId="3965"/>
    <cellStyle name="Normal 5 2 2 2 5 2 2 2 2" xfId="7624"/>
    <cellStyle name="Normal 5 2 2 2 5 2 2 2 2 2" xfId="14884"/>
    <cellStyle name="Normal 5 2 2 2 5 2 2 2 2 2 2" xfId="29262"/>
    <cellStyle name="Normal 5 2 2 2 5 2 2 2 2 2 2 2" xfId="57996"/>
    <cellStyle name="Normal 5 2 2 2 5 2 2 2 2 2 3" xfId="43672"/>
    <cellStyle name="Normal 5 2 2 2 5 2 2 2 2 3" xfId="22099"/>
    <cellStyle name="Normal 5 2 2 2 5 2 2 2 2 3 2" xfId="50834"/>
    <cellStyle name="Normal 5 2 2 2 5 2 2 2 2 4" xfId="36510"/>
    <cellStyle name="Normal 5 2 2 2 5 2 2 2 3" xfId="11297"/>
    <cellStyle name="Normal 5 2 2 2 5 2 2 2 3 2" xfId="25680"/>
    <cellStyle name="Normal 5 2 2 2 5 2 2 2 3 2 2" xfId="54415"/>
    <cellStyle name="Normal 5 2 2 2 5 2 2 2 3 3" xfId="40091"/>
    <cellStyle name="Normal 5 2 2 2 5 2 2 2 4" xfId="18517"/>
    <cellStyle name="Normal 5 2 2 2 5 2 2 2 4 2" xfId="47253"/>
    <cellStyle name="Normal 5 2 2 2 5 2 2 2 5" xfId="32929"/>
    <cellStyle name="Normal 5 2 2 2 5 2 2 3" xfId="5834"/>
    <cellStyle name="Normal 5 2 2 2 5 2 2 3 2" xfId="13094"/>
    <cellStyle name="Normal 5 2 2 2 5 2 2 3 2 2" xfId="27472"/>
    <cellStyle name="Normal 5 2 2 2 5 2 2 3 2 2 2" xfId="56206"/>
    <cellStyle name="Normal 5 2 2 2 5 2 2 3 2 3" xfId="41882"/>
    <cellStyle name="Normal 5 2 2 2 5 2 2 3 3" xfId="20309"/>
    <cellStyle name="Normal 5 2 2 2 5 2 2 3 3 2" xfId="49044"/>
    <cellStyle name="Normal 5 2 2 2 5 2 2 3 4" xfId="34720"/>
    <cellStyle name="Normal 5 2 2 2 5 2 2 4" xfId="9507"/>
    <cellStyle name="Normal 5 2 2 2 5 2 2 4 2" xfId="23890"/>
    <cellStyle name="Normal 5 2 2 2 5 2 2 4 2 2" xfId="52625"/>
    <cellStyle name="Normal 5 2 2 2 5 2 2 4 3" xfId="38301"/>
    <cellStyle name="Normal 5 2 2 2 5 2 2 5" xfId="16727"/>
    <cellStyle name="Normal 5 2 2 2 5 2 2 5 2" xfId="45463"/>
    <cellStyle name="Normal 5 2 2 2 5 2 2 6" xfId="31139"/>
    <cellStyle name="Normal 5 2 2 2 5 2 3" xfId="3069"/>
    <cellStyle name="Normal 5 2 2 2 5 2 3 2" xfId="6729"/>
    <cellStyle name="Normal 5 2 2 2 5 2 3 2 2" xfId="13989"/>
    <cellStyle name="Normal 5 2 2 2 5 2 3 2 2 2" xfId="28367"/>
    <cellStyle name="Normal 5 2 2 2 5 2 3 2 2 2 2" xfId="57101"/>
    <cellStyle name="Normal 5 2 2 2 5 2 3 2 2 3" xfId="42777"/>
    <cellStyle name="Normal 5 2 2 2 5 2 3 2 3" xfId="21204"/>
    <cellStyle name="Normal 5 2 2 2 5 2 3 2 3 2" xfId="49939"/>
    <cellStyle name="Normal 5 2 2 2 5 2 3 2 4" xfId="35615"/>
    <cellStyle name="Normal 5 2 2 2 5 2 3 3" xfId="10402"/>
    <cellStyle name="Normal 5 2 2 2 5 2 3 3 2" xfId="24785"/>
    <cellStyle name="Normal 5 2 2 2 5 2 3 3 2 2" xfId="53520"/>
    <cellStyle name="Normal 5 2 2 2 5 2 3 3 3" xfId="39196"/>
    <cellStyle name="Normal 5 2 2 2 5 2 3 4" xfId="17622"/>
    <cellStyle name="Normal 5 2 2 2 5 2 3 4 2" xfId="46358"/>
    <cellStyle name="Normal 5 2 2 2 5 2 3 5" xfId="32034"/>
    <cellStyle name="Normal 5 2 2 2 5 2 4" xfId="4934"/>
    <cellStyle name="Normal 5 2 2 2 5 2 4 2" xfId="12199"/>
    <cellStyle name="Normal 5 2 2 2 5 2 4 2 2" xfId="26577"/>
    <cellStyle name="Normal 5 2 2 2 5 2 4 2 2 2" xfId="55311"/>
    <cellStyle name="Normal 5 2 2 2 5 2 4 2 3" xfId="40987"/>
    <cellStyle name="Normal 5 2 2 2 5 2 4 3" xfId="19414"/>
    <cellStyle name="Normal 5 2 2 2 5 2 4 3 2" xfId="48149"/>
    <cellStyle name="Normal 5 2 2 2 5 2 4 4" xfId="33825"/>
    <cellStyle name="Normal 5 2 2 2 5 2 5" xfId="8606"/>
    <cellStyle name="Normal 5 2 2 2 5 2 5 2" xfId="22995"/>
    <cellStyle name="Normal 5 2 2 2 5 2 5 2 2" xfId="51730"/>
    <cellStyle name="Normal 5 2 2 2 5 2 5 3" xfId="37406"/>
    <cellStyle name="Normal 5 2 2 2 5 2 6" xfId="15832"/>
    <cellStyle name="Normal 5 2 2 2 5 2 6 2" xfId="44568"/>
    <cellStyle name="Normal 5 2 2 2 5 2 7" xfId="30244"/>
    <cellStyle name="Normal 5 2 2 2 5 3" xfId="1726"/>
    <cellStyle name="Normal 5 2 2 2 5 3 2" xfId="3518"/>
    <cellStyle name="Normal 5 2 2 2 5 3 2 2" xfId="7177"/>
    <cellStyle name="Normal 5 2 2 2 5 3 2 2 2" xfId="14437"/>
    <cellStyle name="Normal 5 2 2 2 5 3 2 2 2 2" xfId="28815"/>
    <cellStyle name="Normal 5 2 2 2 5 3 2 2 2 2 2" xfId="57549"/>
    <cellStyle name="Normal 5 2 2 2 5 3 2 2 2 3" xfId="43225"/>
    <cellStyle name="Normal 5 2 2 2 5 3 2 2 3" xfId="21652"/>
    <cellStyle name="Normal 5 2 2 2 5 3 2 2 3 2" xfId="50387"/>
    <cellStyle name="Normal 5 2 2 2 5 3 2 2 4" xfId="36063"/>
    <cellStyle name="Normal 5 2 2 2 5 3 2 3" xfId="10850"/>
    <cellStyle name="Normal 5 2 2 2 5 3 2 3 2" xfId="25233"/>
    <cellStyle name="Normal 5 2 2 2 5 3 2 3 2 2" xfId="53968"/>
    <cellStyle name="Normal 5 2 2 2 5 3 2 3 3" xfId="39644"/>
    <cellStyle name="Normal 5 2 2 2 5 3 2 4" xfId="18070"/>
    <cellStyle name="Normal 5 2 2 2 5 3 2 4 2" xfId="46806"/>
    <cellStyle name="Normal 5 2 2 2 5 3 2 5" xfId="32482"/>
    <cellStyle name="Normal 5 2 2 2 5 3 3" xfId="5387"/>
    <cellStyle name="Normal 5 2 2 2 5 3 3 2" xfId="12647"/>
    <cellStyle name="Normal 5 2 2 2 5 3 3 2 2" xfId="27025"/>
    <cellStyle name="Normal 5 2 2 2 5 3 3 2 2 2" xfId="55759"/>
    <cellStyle name="Normal 5 2 2 2 5 3 3 2 3" xfId="41435"/>
    <cellStyle name="Normal 5 2 2 2 5 3 3 3" xfId="19862"/>
    <cellStyle name="Normal 5 2 2 2 5 3 3 3 2" xfId="48597"/>
    <cellStyle name="Normal 5 2 2 2 5 3 3 4" xfId="34273"/>
    <cellStyle name="Normal 5 2 2 2 5 3 4" xfId="9060"/>
    <cellStyle name="Normal 5 2 2 2 5 3 4 2" xfId="23443"/>
    <cellStyle name="Normal 5 2 2 2 5 3 4 2 2" xfId="52178"/>
    <cellStyle name="Normal 5 2 2 2 5 3 4 3" xfId="37854"/>
    <cellStyle name="Normal 5 2 2 2 5 3 5" xfId="16280"/>
    <cellStyle name="Normal 5 2 2 2 5 3 5 2" xfId="45016"/>
    <cellStyle name="Normal 5 2 2 2 5 3 6" xfId="30692"/>
    <cellStyle name="Normal 5 2 2 2 5 4" xfId="2622"/>
    <cellStyle name="Normal 5 2 2 2 5 4 2" xfId="6282"/>
    <cellStyle name="Normal 5 2 2 2 5 4 2 2" xfId="13542"/>
    <cellStyle name="Normal 5 2 2 2 5 4 2 2 2" xfId="27920"/>
    <cellStyle name="Normal 5 2 2 2 5 4 2 2 2 2" xfId="56654"/>
    <cellStyle name="Normal 5 2 2 2 5 4 2 2 3" xfId="42330"/>
    <cellStyle name="Normal 5 2 2 2 5 4 2 3" xfId="20757"/>
    <cellStyle name="Normal 5 2 2 2 5 4 2 3 2" xfId="49492"/>
    <cellStyle name="Normal 5 2 2 2 5 4 2 4" xfId="35168"/>
    <cellStyle name="Normal 5 2 2 2 5 4 3" xfId="9955"/>
    <cellStyle name="Normal 5 2 2 2 5 4 3 2" xfId="24338"/>
    <cellStyle name="Normal 5 2 2 2 5 4 3 2 2" xfId="53073"/>
    <cellStyle name="Normal 5 2 2 2 5 4 3 3" xfId="38749"/>
    <cellStyle name="Normal 5 2 2 2 5 4 4" xfId="17175"/>
    <cellStyle name="Normal 5 2 2 2 5 4 4 2" xfId="45911"/>
    <cellStyle name="Normal 5 2 2 2 5 4 5" xfId="31587"/>
    <cellStyle name="Normal 5 2 2 2 5 5" xfId="4486"/>
    <cellStyle name="Normal 5 2 2 2 5 5 2" xfId="11752"/>
    <cellStyle name="Normal 5 2 2 2 5 5 2 2" xfId="26130"/>
    <cellStyle name="Normal 5 2 2 2 5 5 2 2 2" xfId="54864"/>
    <cellStyle name="Normal 5 2 2 2 5 5 2 3" xfId="40540"/>
    <cellStyle name="Normal 5 2 2 2 5 5 3" xfId="18967"/>
    <cellStyle name="Normal 5 2 2 2 5 5 3 2" xfId="47702"/>
    <cellStyle name="Normal 5 2 2 2 5 5 4" xfId="33378"/>
    <cellStyle name="Normal 5 2 2 2 5 6" xfId="8159"/>
    <cellStyle name="Normal 5 2 2 2 5 6 2" xfId="22548"/>
    <cellStyle name="Normal 5 2 2 2 5 6 2 2" xfId="51283"/>
    <cellStyle name="Normal 5 2 2 2 5 6 3" xfId="36959"/>
    <cellStyle name="Normal 5 2 2 2 5 7" xfId="15385"/>
    <cellStyle name="Normal 5 2 2 2 5 7 2" xfId="44121"/>
    <cellStyle name="Normal 5 2 2 2 5 8" xfId="29797"/>
    <cellStyle name="Normal 5 2 2 2 6" xfId="966"/>
    <cellStyle name="Normal 5 2 2 2 6 2" xfId="1949"/>
    <cellStyle name="Normal 5 2 2 2 6 2 2" xfId="3741"/>
    <cellStyle name="Normal 5 2 2 2 6 2 2 2" xfId="7400"/>
    <cellStyle name="Normal 5 2 2 2 6 2 2 2 2" xfId="14660"/>
    <cellStyle name="Normal 5 2 2 2 6 2 2 2 2 2" xfId="29038"/>
    <cellStyle name="Normal 5 2 2 2 6 2 2 2 2 2 2" xfId="57772"/>
    <cellStyle name="Normal 5 2 2 2 6 2 2 2 2 3" xfId="43448"/>
    <cellStyle name="Normal 5 2 2 2 6 2 2 2 3" xfId="21875"/>
    <cellStyle name="Normal 5 2 2 2 6 2 2 2 3 2" xfId="50610"/>
    <cellStyle name="Normal 5 2 2 2 6 2 2 2 4" xfId="36286"/>
    <cellStyle name="Normal 5 2 2 2 6 2 2 3" xfId="11073"/>
    <cellStyle name="Normal 5 2 2 2 6 2 2 3 2" xfId="25456"/>
    <cellStyle name="Normal 5 2 2 2 6 2 2 3 2 2" xfId="54191"/>
    <cellStyle name="Normal 5 2 2 2 6 2 2 3 3" xfId="39867"/>
    <cellStyle name="Normal 5 2 2 2 6 2 2 4" xfId="18293"/>
    <cellStyle name="Normal 5 2 2 2 6 2 2 4 2" xfId="47029"/>
    <cellStyle name="Normal 5 2 2 2 6 2 2 5" xfId="32705"/>
    <cellStyle name="Normal 5 2 2 2 6 2 3" xfId="5610"/>
    <cellStyle name="Normal 5 2 2 2 6 2 3 2" xfId="12870"/>
    <cellStyle name="Normal 5 2 2 2 6 2 3 2 2" xfId="27248"/>
    <cellStyle name="Normal 5 2 2 2 6 2 3 2 2 2" xfId="55982"/>
    <cellStyle name="Normal 5 2 2 2 6 2 3 2 3" xfId="41658"/>
    <cellStyle name="Normal 5 2 2 2 6 2 3 3" xfId="20085"/>
    <cellStyle name="Normal 5 2 2 2 6 2 3 3 2" xfId="48820"/>
    <cellStyle name="Normal 5 2 2 2 6 2 3 4" xfId="34496"/>
    <cellStyle name="Normal 5 2 2 2 6 2 4" xfId="9283"/>
    <cellStyle name="Normal 5 2 2 2 6 2 4 2" xfId="23666"/>
    <cellStyle name="Normal 5 2 2 2 6 2 4 2 2" xfId="52401"/>
    <cellStyle name="Normal 5 2 2 2 6 2 4 3" xfId="38077"/>
    <cellStyle name="Normal 5 2 2 2 6 2 5" xfId="16503"/>
    <cellStyle name="Normal 5 2 2 2 6 2 5 2" xfId="45239"/>
    <cellStyle name="Normal 5 2 2 2 6 2 6" xfId="30915"/>
    <cellStyle name="Normal 5 2 2 2 6 3" xfId="2845"/>
    <cellStyle name="Normal 5 2 2 2 6 3 2" xfId="6505"/>
    <cellStyle name="Normal 5 2 2 2 6 3 2 2" xfId="13765"/>
    <cellStyle name="Normal 5 2 2 2 6 3 2 2 2" xfId="28143"/>
    <cellStyle name="Normal 5 2 2 2 6 3 2 2 2 2" xfId="56877"/>
    <cellStyle name="Normal 5 2 2 2 6 3 2 2 3" xfId="42553"/>
    <cellStyle name="Normal 5 2 2 2 6 3 2 3" xfId="20980"/>
    <cellStyle name="Normal 5 2 2 2 6 3 2 3 2" xfId="49715"/>
    <cellStyle name="Normal 5 2 2 2 6 3 2 4" xfId="35391"/>
    <cellStyle name="Normal 5 2 2 2 6 3 3" xfId="10178"/>
    <cellStyle name="Normal 5 2 2 2 6 3 3 2" xfId="24561"/>
    <cellStyle name="Normal 5 2 2 2 6 3 3 2 2" xfId="53296"/>
    <cellStyle name="Normal 5 2 2 2 6 3 3 3" xfId="38972"/>
    <cellStyle name="Normal 5 2 2 2 6 3 4" xfId="17398"/>
    <cellStyle name="Normal 5 2 2 2 6 3 4 2" xfId="46134"/>
    <cellStyle name="Normal 5 2 2 2 6 3 5" xfId="31810"/>
    <cellStyle name="Normal 5 2 2 2 6 4" xfId="4710"/>
    <cellStyle name="Normal 5 2 2 2 6 4 2" xfId="11975"/>
    <cellStyle name="Normal 5 2 2 2 6 4 2 2" xfId="26353"/>
    <cellStyle name="Normal 5 2 2 2 6 4 2 2 2" xfId="55087"/>
    <cellStyle name="Normal 5 2 2 2 6 4 2 3" xfId="40763"/>
    <cellStyle name="Normal 5 2 2 2 6 4 3" xfId="19190"/>
    <cellStyle name="Normal 5 2 2 2 6 4 3 2" xfId="47925"/>
    <cellStyle name="Normal 5 2 2 2 6 4 4" xfId="33601"/>
    <cellStyle name="Normal 5 2 2 2 6 5" xfId="8382"/>
    <cellStyle name="Normal 5 2 2 2 6 5 2" xfId="22771"/>
    <cellStyle name="Normal 5 2 2 2 6 5 2 2" xfId="51506"/>
    <cellStyle name="Normal 5 2 2 2 6 5 3" xfId="37182"/>
    <cellStyle name="Normal 5 2 2 2 6 6" xfId="15608"/>
    <cellStyle name="Normal 5 2 2 2 6 6 2" xfId="44344"/>
    <cellStyle name="Normal 5 2 2 2 6 7" xfId="30020"/>
    <cellStyle name="Normal 5 2 2 2 7" xfId="1480"/>
    <cellStyle name="Normal 5 2 2 2 7 2" xfId="3294"/>
    <cellStyle name="Normal 5 2 2 2 7 2 2" xfId="6953"/>
    <cellStyle name="Normal 5 2 2 2 7 2 2 2" xfId="14213"/>
    <cellStyle name="Normal 5 2 2 2 7 2 2 2 2" xfId="28591"/>
    <cellStyle name="Normal 5 2 2 2 7 2 2 2 2 2" xfId="57325"/>
    <cellStyle name="Normal 5 2 2 2 7 2 2 2 3" xfId="43001"/>
    <cellStyle name="Normal 5 2 2 2 7 2 2 3" xfId="21428"/>
    <cellStyle name="Normal 5 2 2 2 7 2 2 3 2" xfId="50163"/>
    <cellStyle name="Normal 5 2 2 2 7 2 2 4" xfId="35839"/>
    <cellStyle name="Normal 5 2 2 2 7 2 3" xfId="10626"/>
    <cellStyle name="Normal 5 2 2 2 7 2 3 2" xfId="25009"/>
    <cellStyle name="Normal 5 2 2 2 7 2 3 2 2" xfId="53744"/>
    <cellStyle name="Normal 5 2 2 2 7 2 3 3" xfId="39420"/>
    <cellStyle name="Normal 5 2 2 2 7 2 4" xfId="17846"/>
    <cellStyle name="Normal 5 2 2 2 7 2 4 2" xfId="46582"/>
    <cellStyle name="Normal 5 2 2 2 7 2 5" xfId="32258"/>
    <cellStyle name="Normal 5 2 2 2 7 3" xfId="5162"/>
    <cellStyle name="Normal 5 2 2 2 7 3 2" xfId="12423"/>
    <cellStyle name="Normal 5 2 2 2 7 3 2 2" xfId="26801"/>
    <cellStyle name="Normal 5 2 2 2 7 3 2 2 2" xfId="55535"/>
    <cellStyle name="Normal 5 2 2 2 7 3 2 3" xfId="41211"/>
    <cellStyle name="Normal 5 2 2 2 7 3 3" xfId="19638"/>
    <cellStyle name="Normal 5 2 2 2 7 3 3 2" xfId="48373"/>
    <cellStyle name="Normal 5 2 2 2 7 3 4" xfId="34049"/>
    <cellStyle name="Normal 5 2 2 2 7 4" xfId="8835"/>
    <cellStyle name="Normal 5 2 2 2 7 4 2" xfId="23219"/>
    <cellStyle name="Normal 5 2 2 2 7 4 2 2" xfId="51954"/>
    <cellStyle name="Normal 5 2 2 2 7 4 3" xfId="37630"/>
    <cellStyle name="Normal 5 2 2 2 7 5" xfId="16056"/>
    <cellStyle name="Normal 5 2 2 2 7 5 2" xfId="44792"/>
    <cellStyle name="Normal 5 2 2 2 7 6" xfId="30468"/>
    <cellStyle name="Normal 5 2 2 2 8" xfId="2398"/>
    <cellStyle name="Normal 5 2 2 2 8 2" xfId="6058"/>
    <cellStyle name="Normal 5 2 2 2 8 2 2" xfId="13318"/>
    <cellStyle name="Normal 5 2 2 2 8 2 2 2" xfId="27696"/>
    <cellStyle name="Normal 5 2 2 2 8 2 2 2 2" xfId="56430"/>
    <cellStyle name="Normal 5 2 2 2 8 2 2 3" xfId="42106"/>
    <cellStyle name="Normal 5 2 2 2 8 2 3" xfId="20533"/>
    <cellStyle name="Normal 5 2 2 2 8 2 3 2" xfId="49268"/>
    <cellStyle name="Normal 5 2 2 2 8 2 4" xfId="34944"/>
    <cellStyle name="Normal 5 2 2 2 8 3" xfId="9731"/>
    <cellStyle name="Normal 5 2 2 2 8 3 2" xfId="24114"/>
    <cellStyle name="Normal 5 2 2 2 8 3 2 2" xfId="52849"/>
    <cellStyle name="Normal 5 2 2 2 8 3 3" xfId="38525"/>
    <cellStyle name="Normal 5 2 2 2 8 4" xfId="16951"/>
    <cellStyle name="Normal 5 2 2 2 8 4 2" xfId="45687"/>
    <cellStyle name="Normal 5 2 2 2 8 5" xfId="31363"/>
    <cellStyle name="Normal 5 2 2 2 9" xfId="4252"/>
    <cellStyle name="Normal 5 2 2 2 9 2" xfId="11527"/>
    <cellStyle name="Normal 5 2 2 2 9 2 2" xfId="25906"/>
    <cellStyle name="Normal 5 2 2 2 9 2 2 2" xfId="54640"/>
    <cellStyle name="Normal 5 2 2 2 9 2 3" xfId="40316"/>
    <cellStyle name="Normal 5 2 2 2 9 3" xfId="18743"/>
    <cellStyle name="Normal 5 2 2 2 9 3 2" xfId="47478"/>
    <cellStyle name="Normal 5 2 2 2 9 4" xfId="33154"/>
    <cellStyle name="Normal 5 2 2 3" xfId="353"/>
    <cellStyle name="Normal 5 2 2 3 10" xfId="15175"/>
    <cellStyle name="Normal 5 2 2 3 10 2" xfId="43911"/>
    <cellStyle name="Normal 5 2 2 3 11" xfId="29587"/>
    <cellStyle name="Normal 5 2 2 3 2" xfId="453"/>
    <cellStyle name="Normal 5 2 2 3 2 10" xfId="29643"/>
    <cellStyle name="Normal 5 2 2 3 2 2" xfId="653"/>
    <cellStyle name="Normal 5 2 2 3 2 2 2" xfId="925"/>
    <cellStyle name="Normal 5 2 2 3 2 2 2 2" xfId="1372"/>
    <cellStyle name="Normal 5 2 2 3 2 2 2 2 2" xfId="2355"/>
    <cellStyle name="Normal 5 2 2 3 2 2 2 2 2 2" xfId="4147"/>
    <cellStyle name="Normal 5 2 2 3 2 2 2 2 2 2 2" xfId="7806"/>
    <cellStyle name="Normal 5 2 2 3 2 2 2 2 2 2 2 2" xfId="15066"/>
    <cellStyle name="Normal 5 2 2 3 2 2 2 2 2 2 2 2 2" xfId="29444"/>
    <cellStyle name="Normal 5 2 2 3 2 2 2 2 2 2 2 2 2 2" xfId="58178"/>
    <cellStyle name="Normal 5 2 2 3 2 2 2 2 2 2 2 2 3" xfId="43854"/>
    <cellStyle name="Normal 5 2 2 3 2 2 2 2 2 2 2 3" xfId="22281"/>
    <cellStyle name="Normal 5 2 2 3 2 2 2 2 2 2 2 3 2" xfId="51016"/>
    <cellStyle name="Normal 5 2 2 3 2 2 2 2 2 2 2 4" xfId="36692"/>
    <cellStyle name="Normal 5 2 2 3 2 2 2 2 2 2 3" xfId="11479"/>
    <cellStyle name="Normal 5 2 2 3 2 2 2 2 2 2 3 2" xfId="25862"/>
    <cellStyle name="Normal 5 2 2 3 2 2 2 2 2 2 3 2 2" xfId="54597"/>
    <cellStyle name="Normal 5 2 2 3 2 2 2 2 2 2 3 3" xfId="40273"/>
    <cellStyle name="Normal 5 2 2 3 2 2 2 2 2 2 4" xfId="18699"/>
    <cellStyle name="Normal 5 2 2 3 2 2 2 2 2 2 4 2" xfId="47435"/>
    <cellStyle name="Normal 5 2 2 3 2 2 2 2 2 2 5" xfId="33111"/>
    <cellStyle name="Normal 5 2 2 3 2 2 2 2 2 3" xfId="6016"/>
    <cellStyle name="Normal 5 2 2 3 2 2 2 2 2 3 2" xfId="13276"/>
    <cellStyle name="Normal 5 2 2 3 2 2 2 2 2 3 2 2" xfId="27654"/>
    <cellStyle name="Normal 5 2 2 3 2 2 2 2 2 3 2 2 2" xfId="56388"/>
    <cellStyle name="Normal 5 2 2 3 2 2 2 2 2 3 2 3" xfId="42064"/>
    <cellStyle name="Normal 5 2 2 3 2 2 2 2 2 3 3" xfId="20491"/>
    <cellStyle name="Normal 5 2 2 3 2 2 2 2 2 3 3 2" xfId="49226"/>
    <cellStyle name="Normal 5 2 2 3 2 2 2 2 2 3 4" xfId="34902"/>
    <cellStyle name="Normal 5 2 2 3 2 2 2 2 2 4" xfId="9689"/>
    <cellStyle name="Normal 5 2 2 3 2 2 2 2 2 4 2" xfId="24072"/>
    <cellStyle name="Normal 5 2 2 3 2 2 2 2 2 4 2 2" xfId="52807"/>
    <cellStyle name="Normal 5 2 2 3 2 2 2 2 2 4 3" xfId="38483"/>
    <cellStyle name="Normal 5 2 2 3 2 2 2 2 2 5" xfId="16909"/>
    <cellStyle name="Normal 5 2 2 3 2 2 2 2 2 5 2" xfId="45645"/>
    <cellStyle name="Normal 5 2 2 3 2 2 2 2 2 6" xfId="31321"/>
    <cellStyle name="Normal 5 2 2 3 2 2 2 2 3" xfId="3251"/>
    <cellStyle name="Normal 5 2 2 3 2 2 2 2 3 2" xfId="6911"/>
    <cellStyle name="Normal 5 2 2 3 2 2 2 2 3 2 2" xfId="14171"/>
    <cellStyle name="Normal 5 2 2 3 2 2 2 2 3 2 2 2" xfId="28549"/>
    <cellStyle name="Normal 5 2 2 3 2 2 2 2 3 2 2 2 2" xfId="57283"/>
    <cellStyle name="Normal 5 2 2 3 2 2 2 2 3 2 2 3" xfId="42959"/>
    <cellStyle name="Normal 5 2 2 3 2 2 2 2 3 2 3" xfId="21386"/>
    <cellStyle name="Normal 5 2 2 3 2 2 2 2 3 2 3 2" xfId="50121"/>
    <cellStyle name="Normal 5 2 2 3 2 2 2 2 3 2 4" xfId="35797"/>
    <cellStyle name="Normal 5 2 2 3 2 2 2 2 3 3" xfId="10584"/>
    <cellStyle name="Normal 5 2 2 3 2 2 2 2 3 3 2" xfId="24967"/>
    <cellStyle name="Normal 5 2 2 3 2 2 2 2 3 3 2 2" xfId="53702"/>
    <cellStyle name="Normal 5 2 2 3 2 2 2 2 3 3 3" xfId="39378"/>
    <cellStyle name="Normal 5 2 2 3 2 2 2 2 3 4" xfId="17804"/>
    <cellStyle name="Normal 5 2 2 3 2 2 2 2 3 4 2" xfId="46540"/>
    <cellStyle name="Normal 5 2 2 3 2 2 2 2 3 5" xfId="32216"/>
    <cellStyle name="Normal 5 2 2 3 2 2 2 2 4" xfId="5116"/>
    <cellStyle name="Normal 5 2 2 3 2 2 2 2 4 2" xfId="12381"/>
    <cellStyle name="Normal 5 2 2 3 2 2 2 2 4 2 2" xfId="26759"/>
    <cellStyle name="Normal 5 2 2 3 2 2 2 2 4 2 2 2" xfId="55493"/>
    <cellStyle name="Normal 5 2 2 3 2 2 2 2 4 2 3" xfId="41169"/>
    <cellStyle name="Normal 5 2 2 3 2 2 2 2 4 3" xfId="19596"/>
    <cellStyle name="Normal 5 2 2 3 2 2 2 2 4 3 2" xfId="48331"/>
    <cellStyle name="Normal 5 2 2 3 2 2 2 2 4 4" xfId="34007"/>
    <cellStyle name="Normal 5 2 2 3 2 2 2 2 5" xfId="8788"/>
    <cellStyle name="Normal 5 2 2 3 2 2 2 2 5 2" xfId="23177"/>
    <cellStyle name="Normal 5 2 2 3 2 2 2 2 5 2 2" xfId="51912"/>
    <cellStyle name="Normal 5 2 2 3 2 2 2 2 5 3" xfId="37588"/>
    <cellStyle name="Normal 5 2 2 3 2 2 2 2 6" xfId="16014"/>
    <cellStyle name="Normal 5 2 2 3 2 2 2 2 6 2" xfId="44750"/>
    <cellStyle name="Normal 5 2 2 3 2 2 2 2 7" xfId="30426"/>
    <cellStyle name="Normal 5 2 2 3 2 2 2 3" xfId="1908"/>
    <cellStyle name="Normal 5 2 2 3 2 2 2 3 2" xfId="3700"/>
    <cellStyle name="Normal 5 2 2 3 2 2 2 3 2 2" xfId="7359"/>
    <cellStyle name="Normal 5 2 2 3 2 2 2 3 2 2 2" xfId="14619"/>
    <cellStyle name="Normal 5 2 2 3 2 2 2 3 2 2 2 2" xfId="28997"/>
    <cellStyle name="Normal 5 2 2 3 2 2 2 3 2 2 2 2 2" xfId="57731"/>
    <cellStyle name="Normal 5 2 2 3 2 2 2 3 2 2 2 3" xfId="43407"/>
    <cellStyle name="Normal 5 2 2 3 2 2 2 3 2 2 3" xfId="21834"/>
    <cellStyle name="Normal 5 2 2 3 2 2 2 3 2 2 3 2" xfId="50569"/>
    <cellStyle name="Normal 5 2 2 3 2 2 2 3 2 2 4" xfId="36245"/>
    <cellStyle name="Normal 5 2 2 3 2 2 2 3 2 3" xfId="11032"/>
    <cellStyle name="Normal 5 2 2 3 2 2 2 3 2 3 2" xfId="25415"/>
    <cellStyle name="Normal 5 2 2 3 2 2 2 3 2 3 2 2" xfId="54150"/>
    <cellStyle name="Normal 5 2 2 3 2 2 2 3 2 3 3" xfId="39826"/>
    <cellStyle name="Normal 5 2 2 3 2 2 2 3 2 4" xfId="18252"/>
    <cellStyle name="Normal 5 2 2 3 2 2 2 3 2 4 2" xfId="46988"/>
    <cellStyle name="Normal 5 2 2 3 2 2 2 3 2 5" xfId="32664"/>
    <cellStyle name="Normal 5 2 2 3 2 2 2 3 3" xfId="5569"/>
    <cellStyle name="Normal 5 2 2 3 2 2 2 3 3 2" xfId="12829"/>
    <cellStyle name="Normal 5 2 2 3 2 2 2 3 3 2 2" xfId="27207"/>
    <cellStyle name="Normal 5 2 2 3 2 2 2 3 3 2 2 2" xfId="55941"/>
    <cellStyle name="Normal 5 2 2 3 2 2 2 3 3 2 3" xfId="41617"/>
    <cellStyle name="Normal 5 2 2 3 2 2 2 3 3 3" xfId="20044"/>
    <cellStyle name="Normal 5 2 2 3 2 2 2 3 3 3 2" xfId="48779"/>
    <cellStyle name="Normal 5 2 2 3 2 2 2 3 3 4" xfId="34455"/>
    <cellStyle name="Normal 5 2 2 3 2 2 2 3 4" xfId="9242"/>
    <cellStyle name="Normal 5 2 2 3 2 2 2 3 4 2" xfId="23625"/>
    <cellStyle name="Normal 5 2 2 3 2 2 2 3 4 2 2" xfId="52360"/>
    <cellStyle name="Normal 5 2 2 3 2 2 2 3 4 3" xfId="38036"/>
    <cellStyle name="Normal 5 2 2 3 2 2 2 3 5" xfId="16462"/>
    <cellStyle name="Normal 5 2 2 3 2 2 2 3 5 2" xfId="45198"/>
    <cellStyle name="Normal 5 2 2 3 2 2 2 3 6" xfId="30874"/>
    <cellStyle name="Normal 5 2 2 3 2 2 2 4" xfId="2804"/>
    <cellStyle name="Normal 5 2 2 3 2 2 2 4 2" xfId="6464"/>
    <cellStyle name="Normal 5 2 2 3 2 2 2 4 2 2" xfId="13724"/>
    <cellStyle name="Normal 5 2 2 3 2 2 2 4 2 2 2" xfId="28102"/>
    <cellStyle name="Normal 5 2 2 3 2 2 2 4 2 2 2 2" xfId="56836"/>
    <cellStyle name="Normal 5 2 2 3 2 2 2 4 2 2 3" xfId="42512"/>
    <cellStyle name="Normal 5 2 2 3 2 2 2 4 2 3" xfId="20939"/>
    <cellStyle name="Normal 5 2 2 3 2 2 2 4 2 3 2" xfId="49674"/>
    <cellStyle name="Normal 5 2 2 3 2 2 2 4 2 4" xfId="35350"/>
    <cellStyle name="Normal 5 2 2 3 2 2 2 4 3" xfId="10137"/>
    <cellStyle name="Normal 5 2 2 3 2 2 2 4 3 2" xfId="24520"/>
    <cellStyle name="Normal 5 2 2 3 2 2 2 4 3 2 2" xfId="53255"/>
    <cellStyle name="Normal 5 2 2 3 2 2 2 4 3 3" xfId="38931"/>
    <cellStyle name="Normal 5 2 2 3 2 2 2 4 4" xfId="17357"/>
    <cellStyle name="Normal 5 2 2 3 2 2 2 4 4 2" xfId="46093"/>
    <cellStyle name="Normal 5 2 2 3 2 2 2 4 5" xfId="31769"/>
    <cellStyle name="Normal 5 2 2 3 2 2 2 5" xfId="4669"/>
    <cellStyle name="Normal 5 2 2 3 2 2 2 5 2" xfId="11934"/>
    <cellStyle name="Normal 5 2 2 3 2 2 2 5 2 2" xfId="26312"/>
    <cellStyle name="Normal 5 2 2 3 2 2 2 5 2 2 2" xfId="55046"/>
    <cellStyle name="Normal 5 2 2 3 2 2 2 5 2 3" xfId="40722"/>
    <cellStyle name="Normal 5 2 2 3 2 2 2 5 3" xfId="19149"/>
    <cellStyle name="Normal 5 2 2 3 2 2 2 5 3 2" xfId="47884"/>
    <cellStyle name="Normal 5 2 2 3 2 2 2 5 4" xfId="33560"/>
    <cellStyle name="Normal 5 2 2 3 2 2 2 6" xfId="8341"/>
    <cellStyle name="Normal 5 2 2 3 2 2 2 6 2" xfId="22730"/>
    <cellStyle name="Normal 5 2 2 3 2 2 2 6 2 2" xfId="51465"/>
    <cellStyle name="Normal 5 2 2 3 2 2 2 6 3" xfId="37141"/>
    <cellStyle name="Normal 5 2 2 3 2 2 2 7" xfId="15567"/>
    <cellStyle name="Normal 5 2 2 3 2 2 2 7 2" xfId="44303"/>
    <cellStyle name="Normal 5 2 2 3 2 2 2 8" xfId="29979"/>
    <cellStyle name="Normal 5 2 2 3 2 2 3" xfId="1148"/>
    <cellStyle name="Normal 5 2 2 3 2 2 3 2" xfId="2131"/>
    <cellStyle name="Normal 5 2 2 3 2 2 3 2 2" xfId="3923"/>
    <cellStyle name="Normal 5 2 2 3 2 2 3 2 2 2" xfId="7582"/>
    <cellStyle name="Normal 5 2 2 3 2 2 3 2 2 2 2" xfId="14842"/>
    <cellStyle name="Normal 5 2 2 3 2 2 3 2 2 2 2 2" xfId="29220"/>
    <cellStyle name="Normal 5 2 2 3 2 2 3 2 2 2 2 2 2" xfId="57954"/>
    <cellStyle name="Normal 5 2 2 3 2 2 3 2 2 2 2 3" xfId="43630"/>
    <cellStyle name="Normal 5 2 2 3 2 2 3 2 2 2 3" xfId="22057"/>
    <cellStyle name="Normal 5 2 2 3 2 2 3 2 2 2 3 2" xfId="50792"/>
    <cellStyle name="Normal 5 2 2 3 2 2 3 2 2 2 4" xfId="36468"/>
    <cellStyle name="Normal 5 2 2 3 2 2 3 2 2 3" xfId="11255"/>
    <cellStyle name="Normal 5 2 2 3 2 2 3 2 2 3 2" xfId="25638"/>
    <cellStyle name="Normal 5 2 2 3 2 2 3 2 2 3 2 2" xfId="54373"/>
    <cellStyle name="Normal 5 2 2 3 2 2 3 2 2 3 3" xfId="40049"/>
    <cellStyle name="Normal 5 2 2 3 2 2 3 2 2 4" xfId="18475"/>
    <cellStyle name="Normal 5 2 2 3 2 2 3 2 2 4 2" xfId="47211"/>
    <cellStyle name="Normal 5 2 2 3 2 2 3 2 2 5" xfId="32887"/>
    <cellStyle name="Normal 5 2 2 3 2 2 3 2 3" xfId="5792"/>
    <cellStyle name="Normal 5 2 2 3 2 2 3 2 3 2" xfId="13052"/>
    <cellStyle name="Normal 5 2 2 3 2 2 3 2 3 2 2" xfId="27430"/>
    <cellStyle name="Normal 5 2 2 3 2 2 3 2 3 2 2 2" xfId="56164"/>
    <cellStyle name="Normal 5 2 2 3 2 2 3 2 3 2 3" xfId="41840"/>
    <cellStyle name="Normal 5 2 2 3 2 2 3 2 3 3" xfId="20267"/>
    <cellStyle name="Normal 5 2 2 3 2 2 3 2 3 3 2" xfId="49002"/>
    <cellStyle name="Normal 5 2 2 3 2 2 3 2 3 4" xfId="34678"/>
    <cellStyle name="Normal 5 2 2 3 2 2 3 2 4" xfId="9465"/>
    <cellStyle name="Normal 5 2 2 3 2 2 3 2 4 2" xfId="23848"/>
    <cellStyle name="Normal 5 2 2 3 2 2 3 2 4 2 2" xfId="52583"/>
    <cellStyle name="Normal 5 2 2 3 2 2 3 2 4 3" xfId="38259"/>
    <cellStyle name="Normal 5 2 2 3 2 2 3 2 5" xfId="16685"/>
    <cellStyle name="Normal 5 2 2 3 2 2 3 2 5 2" xfId="45421"/>
    <cellStyle name="Normal 5 2 2 3 2 2 3 2 6" xfId="31097"/>
    <cellStyle name="Normal 5 2 2 3 2 2 3 3" xfId="3027"/>
    <cellStyle name="Normal 5 2 2 3 2 2 3 3 2" xfId="6687"/>
    <cellStyle name="Normal 5 2 2 3 2 2 3 3 2 2" xfId="13947"/>
    <cellStyle name="Normal 5 2 2 3 2 2 3 3 2 2 2" xfId="28325"/>
    <cellStyle name="Normal 5 2 2 3 2 2 3 3 2 2 2 2" xfId="57059"/>
    <cellStyle name="Normal 5 2 2 3 2 2 3 3 2 2 3" xfId="42735"/>
    <cellStyle name="Normal 5 2 2 3 2 2 3 3 2 3" xfId="21162"/>
    <cellStyle name="Normal 5 2 2 3 2 2 3 3 2 3 2" xfId="49897"/>
    <cellStyle name="Normal 5 2 2 3 2 2 3 3 2 4" xfId="35573"/>
    <cellStyle name="Normal 5 2 2 3 2 2 3 3 3" xfId="10360"/>
    <cellStyle name="Normal 5 2 2 3 2 2 3 3 3 2" xfId="24743"/>
    <cellStyle name="Normal 5 2 2 3 2 2 3 3 3 2 2" xfId="53478"/>
    <cellStyle name="Normal 5 2 2 3 2 2 3 3 3 3" xfId="39154"/>
    <cellStyle name="Normal 5 2 2 3 2 2 3 3 4" xfId="17580"/>
    <cellStyle name="Normal 5 2 2 3 2 2 3 3 4 2" xfId="46316"/>
    <cellStyle name="Normal 5 2 2 3 2 2 3 3 5" xfId="31992"/>
    <cellStyle name="Normal 5 2 2 3 2 2 3 4" xfId="4892"/>
    <cellStyle name="Normal 5 2 2 3 2 2 3 4 2" xfId="12157"/>
    <cellStyle name="Normal 5 2 2 3 2 2 3 4 2 2" xfId="26535"/>
    <cellStyle name="Normal 5 2 2 3 2 2 3 4 2 2 2" xfId="55269"/>
    <cellStyle name="Normal 5 2 2 3 2 2 3 4 2 3" xfId="40945"/>
    <cellStyle name="Normal 5 2 2 3 2 2 3 4 3" xfId="19372"/>
    <cellStyle name="Normal 5 2 2 3 2 2 3 4 3 2" xfId="48107"/>
    <cellStyle name="Normal 5 2 2 3 2 2 3 4 4" xfId="33783"/>
    <cellStyle name="Normal 5 2 2 3 2 2 3 5" xfId="8564"/>
    <cellStyle name="Normal 5 2 2 3 2 2 3 5 2" xfId="22953"/>
    <cellStyle name="Normal 5 2 2 3 2 2 3 5 2 2" xfId="51688"/>
    <cellStyle name="Normal 5 2 2 3 2 2 3 5 3" xfId="37364"/>
    <cellStyle name="Normal 5 2 2 3 2 2 3 6" xfId="15790"/>
    <cellStyle name="Normal 5 2 2 3 2 2 3 6 2" xfId="44526"/>
    <cellStyle name="Normal 5 2 2 3 2 2 3 7" xfId="30202"/>
    <cellStyle name="Normal 5 2 2 3 2 2 4" xfId="1680"/>
    <cellStyle name="Normal 5 2 2 3 2 2 4 2" xfId="3476"/>
    <cellStyle name="Normal 5 2 2 3 2 2 4 2 2" xfId="7135"/>
    <cellStyle name="Normal 5 2 2 3 2 2 4 2 2 2" xfId="14395"/>
    <cellStyle name="Normal 5 2 2 3 2 2 4 2 2 2 2" xfId="28773"/>
    <cellStyle name="Normal 5 2 2 3 2 2 4 2 2 2 2 2" xfId="57507"/>
    <cellStyle name="Normal 5 2 2 3 2 2 4 2 2 2 3" xfId="43183"/>
    <cellStyle name="Normal 5 2 2 3 2 2 4 2 2 3" xfId="21610"/>
    <cellStyle name="Normal 5 2 2 3 2 2 4 2 2 3 2" xfId="50345"/>
    <cellStyle name="Normal 5 2 2 3 2 2 4 2 2 4" xfId="36021"/>
    <cellStyle name="Normal 5 2 2 3 2 2 4 2 3" xfId="10808"/>
    <cellStyle name="Normal 5 2 2 3 2 2 4 2 3 2" xfId="25191"/>
    <cellStyle name="Normal 5 2 2 3 2 2 4 2 3 2 2" xfId="53926"/>
    <cellStyle name="Normal 5 2 2 3 2 2 4 2 3 3" xfId="39602"/>
    <cellStyle name="Normal 5 2 2 3 2 2 4 2 4" xfId="18028"/>
    <cellStyle name="Normal 5 2 2 3 2 2 4 2 4 2" xfId="46764"/>
    <cellStyle name="Normal 5 2 2 3 2 2 4 2 5" xfId="32440"/>
    <cellStyle name="Normal 5 2 2 3 2 2 4 3" xfId="5345"/>
    <cellStyle name="Normal 5 2 2 3 2 2 4 3 2" xfId="12605"/>
    <cellStyle name="Normal 5 2 2 3 2 2 4 3 2 2" xfId="26983"/>
    <cellStyle name="Normal 5 2 2 3 2 2 4 3 2 2 2" xfId="55717"/>
    <cellStyle name="Normal 5 2 2 3 2 2 4 3 2 3" xfId="41393"/>
    <cellStyle name="Normal 5 2 2 3 2 2 4 3 3" xfId="19820"/>
    <cellStyle name="Normal 5 2 2 3 2 2 4 3 3 2" xfId="48555"/>
    <cellStyle name="Normal 5 2 2 3 2 2 4 3 4" xfId="34231"/>
    <cellStyle name="Normal 5 2 2 3 2 2 4 4" xfId="9018"/>
    <cellStyle name="Normal 5 2 2 3 2 2 4 4 2" xfId="23401"/>
    <cellStyle name="Normal 5 2 2 3 2 2 4 4 2 2" xfId="52136"/>
    <cellStyle name="Normal 5 2 2 3 2 2 4 4 3" xfId="37812"/>
    <cellStyle name="Normal 5 2 2 3 2 2 4 5" xfId="16238"/>
    <cellStyle name="Normal 5 2 2 3 2 2 4 5 2" xfId="44974"/>
    <cellStyle name="Normal 5 2 2 3 2 2 4 6" xfId="30650"/>
    <cellStyle name="Normal 5 2 2 3 2 2 5" xfId="2580"/>
    <cellStyle name="Normal 5 2 2 3 2 2 5 2" xfId="6240"/>
    <cellStyle name="Normal 5 2 2 3 2 2 5 2 2" xfId="13500"/>
    <cellStyle name="Normal 5 2 2 3 2 2 5 2 2 2" xfId="27878"/>
    <cellStyle name="Normal 5 2 2 3 2 2 5 2 2 2 2" xfId="56612"/>
    <cellStyle name="Normal 5 2 2 3 2 2 5 2 2 3" xfId="42288"/>
    <cellStyle name="Normal 5 2 2 3 2 2 5 2 3" xfId="20715"/>
    <cellStyle name="Normal 5 2 2 3 2 2 5 2 3 2" xfId="49450"/>
    <cellStyle name="Normal 5 2 2 3 2 2 5 2 4" xfId="35126"/>
    <cellStyle name="Normal 5 2 2 3 2 2 5 3" xfId="9913"/>
    <cellStyle name="Normal 5 2 2 3 2 2 5 3 2" xfId="24296"/>
    <cellStyle name="Normal 5 2 2 3 2 2 5 3 2 2" xfId="53031"/>
    <cellStyle name="Normal 5 2 2 3 2 2 5 3 3" xfId="38707"/>
    <cellStyle name="Normal 5 2 2 3 2 2 5 4" xfId="17133"/>
    <cellStyle name="Normal 5 2 2 3 2 2 5 4 2" xfId="45869"/>
    <cellStyle name="Normal 5 2 2 3 2 2 5 5" xfId="31545"/>
    <cellStyle name="Normal 5 2 2 3 2 2 6" xfId="4443"/>
    <cellStyle name="Normal 5 2 2 3 2 2 6 2" xfId="11710"/>
    <cellStyle name="Normal 5 2 2 3 2 2 6 2 2" xfId="26088"/>
    <cellStyle name="Normal 5 2 2 3 2 2 6 2 2 2" xfId="54822"/>
    <cellStyle name="Normal 5 2 2 3 2 2 6 2 3" xfId="40498"/>
    <cellStyle name="Normal 5 2 2 3 2 2 6 3" xfId="18925"/>
    <cellStyle name="Normal 5 2 2 3 2 2 6 3 2" xfId="47660"/>
    <cellStyle name="Normal 5 2 2 3 2 2 6 4" xfId="33336"/>
    <cellStyle name="Normal 5 2 2 3 2 2 7" xfId="8114"/>
    <cellStyle name="Normal 5 2 2 3 2 2 7 2" xfId="22506"/>
    <cellStyle name="Normal 5 2 2 3 2 2 7 2 2" xfId="51241"/>
    <cellStyle name="Normal 5 2 2 3 2 2 7 3" xfId="36917"/>
    <cellStyle name="Normal 5 2 2 3 2 2 8" xfId="15343"/>
    <cellStyle name="Normal 5 2 2 3 2 2 8 2" xfId="44079"/>
    <cellStyle name="Normal 5 2 2 3 2 2 9" xfId="29755"/>
    <cellStyle name="Normal 5 2 2 3 2 3" xfId="811"/>
    <cellStyle name="Normal 5 2 2 3 2 3 2" xfId="1260"/>
    <cellStyle name="Normal 5 2 2 3 2 3 2 2" xfId="2243"/>
    <cellStyle name="Normal 5 2 2 3 2 3 2 2 2" xfId="4035"/>
    <cellStyle name="Normal 5 2 2 3 2 3 2 2 2 2" xfId="7694"/>
    <cellStyle name="Normal 5 2 2 3 2 3 2 2 2 2 2" xfId="14954"/>
    <cellStyle name="Normal 5 2 2 3 2 3 2 2 2 2 2 2" xfId="29332"/>
    <cellStyle name="Normal 5 2 2 3 2 3 2 2 2 2 2 2 2" xfId="58066"/>
    <cellStyle name="Normal 5 2 2 3 2 3 2 2 2 2 2 3" xfId="43742"/>
    <cellStyle name="Normal 5 2 2 3 2 3 2 2 2 2 3" xfId="22169"/>
    <cellStyle name="Normal 5 2 2 3 2 3 2 2 2 2 3 2" xfId="50904"/>
    <cellStyle name="Normal 5 2 2 3 2 3 2 2 2 2 4" xfId="36580"/>
    <cellStyle name="Normal 5 2 2 3 2 3 2 2 2 3" xfId="11367"/>
    <cellStyle name="Normal 5 2 2 3 2 3 2 2 2 3 2" xfId="25750"/>
    <cellStyle name="Normal 5 2 2 3 2 3 2 2 2 3 2 2" xfId="54485"/>
    <cellStyle name="Normal 5 2 2 3 2 3 2 2 2 3 3" xfId="40161"/>
    <cellStyle name="Normal 5 2 2 3 2 3 2 2 2 4" xfId="18587"/>
    <cellStyle name="Normal 5 2 2 3 2 3 2 2 2 4 2" xfId="47323"/>
    <cellStyle name="Normal 5 2 2 3 2 3 2 2 2 5" xfId="32999"/>
    <cellStyle name="Normal 5 2 2 3 2 3 2 2 3" xfId="5904"/>
    <cellStyle name="Normal 5 2 2 3 2 3 2 2 3 2" xfId="13164"/>
    <cellStyle name="Normal 5 2 2 3 2 3 2 2 3 2 2" xfId="27542"/>
    <cellStyle name="Normal 5 2 2 3 2 3 2 2 3 2 2 2" xfId="56276"/>
    <cellStyle name="Normal 5 2 2 3 2 3 2 2 3 2 3" xfId="41952"/>
    <cellStyle name="Normal 5 2 2 3 2 3 2 2 3 3" xfId="20379"/>
    <cellStyle name="Normal 5 2 2 3 2 3 2 2 3 3 2" xfId="49114"/>
    <cellStyle name="Normal 5 2 2 3 2 3 2 2 3 4" xfId="34790"/>
    <cellStyle name="Normal 5 2 2 3 2 3 2 2 4" xfId="9577"/>
    <cellStyle name="Normal 5 2 2 3 2 3 2 2 4 2" xfId="23960"/>
    <cellStyle name="Normal 5 2 2 3 2 3 2 2 4 2 2" xfId="52695"/>
    <cellStyle name="Normal 5 2 2 3 2 3 2 2 4 3" xfId="38371"/>
    <cellStyle name="Normal 5 2 2 3 2 3 2 2 5" xfId="16797"/>
    <cellStyle name="Normal 5 2 2 3 2 3 2 2 5 2" xfId="45533"/>
    <cellStyle name="Normal 5 2 2 3 2 3 2 2 6" xfId="31209"/>
    <cellStyle name="Normal 5 2 2 3 2 3 2 3" xfId="3139"/>
    <cellStyle name="Normal 5 2 2 3 2 3 2 3 2" xfId="6799"/>
    <cellStyle name="Normal 5 2 2 3 2 3 2 3 2 2" xfId="14059"/>
    <cellStyle name="Normal 5 2 2 3 2 3 2 3 2 2 2" xfId="28437"/>
    <cellStyle name="Normal 5 2 2 3 2 3 2 3 2 2 2 2" xfId="57171"/>
    <cellStyle name="Normal 5 2 2 3 2 3 2 3 2 2 3" xfId="42847"/>
    <cellStyle name="Normal 5 2 2 3 2 3 2 3 2 3" xfId="21274"/>
    <cellStyle name="Normal 5 2 2 3 2 3 2 3 2 3 2" xfId="50009"/>
    <cellStyle name="Normal 5 2 2 3 2 3 2 3 2 4" xfId="35685"/>
    <cellStyle name="Normal 5 2 2 3 2 3 2 3 3" xfId="10472"/>
    <cellStyle name="Normal 5 2 2 3 2 3 2 3 3 2" xfId="24855"/>
    <cellStyle name="Normal 5 2 2 3 2 3 2 3 3 2 2" xfId="53590"/>
    <cellStyle name="Normal 5 2 2 3 2 3 2 3 3 3" xfId="39266"/>
    <cellStyle name="Normal 5 2 2 3 2 3 2 3 4" xfId="17692"/>
    <cellStyle name="Normal 5 2 2 3 2 3 2 3 4 2" xfId="46428"/>
    <cellStyle name="Normal 5 2 2 3 2 3 2 3 5" xfId="32104"/>
    <cellStyle name="Normal 5 2 2 3 2 3 2 4" xfId="5004"/>
    <cellStyle name="Normal 5 2 2 3 2 3 2 4 2" xfId="12269"/>
    <cellStyle name="Normal 5 2 2 3 2 3 2 4 2 2" xfId="26647"/>
    <cellStyle name="Normal 5 2 2 3 2 3 2 4 2 2 2" xfId="55381"/>
    <cellStyle name="Normal 5 2 2 3 2 3 2 4 2 3" xfId="41057"/>
    <cellStyle name="Normal 5 2 2 3 2 3 2 4 3" xfId="19484"/>
    <cellStyle name="Normal 5 2 2 3 2 3 2 4 3 2" xfId="48219"/>
    <cellStyle name="Normal 5 2 2 3 2 3 2 4 4" xfId="33895"/>
    <cellStyle name="Normal 5 2 2 3 2 3 2 5" xfId="8676"/>
    <cellStyle name="Normal 5 2 2 3 2 3 2 5 2" xfId="23065"/>
    <cellStyle name="Normal 5 2 2 3 2 3 2 5 2 2" xfId="51800"/>
    <cellStyle name="Normal 5 2 2 3 2 3 2 5 3" xfId="37476"/>
    <cellStyle name="Normal 5 2 2 3 2 3 2 6" xfId="15902"/>
    <cellStyle name="Normal 5 2 2 3 2 3 2 6 2" xfId="44638"/>
    <cellStyle name="Normal 5 2 2 3 2 3 2 7" xfId="30314"/>
    <cellStyle name="Normal 5 2 2 3 2 3 3" xfId="1796"/>
    <cellStyle name="Normal 5 2 2 3 2 3 3 2" xfId="3588"/>
    <cellStyle name="Normal 5 2 2 3 2 3 3 2 2" xfId="7247"/>
    <cellStyle name="Normal 5 2 2 3 2 3 3 2 2 2" xfId="14507"/>
    <cellStyle name="Normal 5 2 2 3 2 3 3 2 2 2 2" xfId="28885"/>
    <cellStyle name="Normal 5 2 2 3 2 3 3 2 2 2 2 2" xfId="57619"/>
    <cellStyle name="Normal 5 2 2 3 2 3 3 2 2 2 3" xfId="43295"/>
    <cellStyle name="Normal 5 2 2 3 2 3 3 2 2 3" xfId="21722"/>
    <cellStyle name="Normal 5 2 2 3 2 3 3 2 2 3 2" xfId="50457"/>
    <cellStyle name="Normal 5 2 2 3 2 3 3 2 2 4" xfId="36133"/>
    <cellStyle name="Normal 5 2 2 3 2 3 3 2 3" xfId="10920"/>
    <cellStyle name="Normal 5 2 2 3 2 3 3 2 3 2" xfId="25303"/>
    <cellStyle name="Normal 5 2 2 3 2 3 3 2 3 2 2" xfId="54038"/>
    <cellStyle name="Normal 5 2 2 3 2 3 3 2 3 3" xfId="39714"/>
    <cellStyle name="Normal 5 2 2 3 2 3 3 2 4" xfId="18140"/>
    <cellStyle name="Normal 5 2 2 3 2 3 3 2 4 2" xfId="46876"/>
    <cellStyle name="Normal 5 2 2 3 2 3 3 2 5" xfId="32552"/>
    <cellStyle name="Normal 5 2 2 3 2 3 3 3" xfId="5457"/>
    <cellStyle name="Normal 5 2 2 3 2 3 3 3 2" xfId="12717"/>
    <cellStyle name="Normal 5 2 2 3 2 3 3 3 2 2" xfId="27095"/>
    <cellStyle name="Normal 5 2 2 3 2 3 3 3 2 2 2" xfId="55829"/>
    <cellStyle name="Normal 5 2 2 3 2 3 3 3 2 3" xfId="41505"/>
    <cellStyle name="Normal 5 2 2 3 2 3 3 3 3" xfId="19932"/>
    <cellStyle name="Normal 5 2 2 3 2 3 3 3 3 2" xfId="48667"/>
    <cellStyle name="Normal 5 2 2 3 2 3 3 3 4" xfId="34343"/>
    <cellStyle name="Normal 5 2 2 3 2 3 3 4" xfId="9130"/>
    <cellStyle name="Normal 5 2 2 3 2 3 3 4 2" xfId="23513"/>
    <cellStyle name="Normal 5 2 2 3 2 3 3 4 2 2" xfId="52248"/>
    <cellStyle name="Normal 5 2 2 3 2 3 3 4 3" xfId="37924"/>
    <cellStyle name="Normal 5 2 2 3 2 3 3 5" xfId="16350"/>
    <cellStyle name="Normal 5 2 2 3 2 3 3 5 2" xfId="45086"/>
    <cellStyle name="Normal 5 2 2 3 2 3 3 6" xfId="30762"/>
    <cellStyle name="Normal 5 2 2 3 2 3 4" xfId="2692"/>
    <cellStyle name="Normal 5 2 2 3 2 3 4 2" xfId="6352"/>
    <cellStyle name="Normal 5 2 2 3 2 3 4 2 2" xfId="13612"/>
    <cellStyle name="Normal 5 2 2 3 2 3 4 2 2 2" xfId="27990"/>
    <cellStyle name="Normal 5 2 2 3 2 3 4 2 2 2 2" xfId="56724"/>
    <cellStyle name="Normal 5 2 2 3 2 3 4 2 2 3" xfId="42400"/>
    <cellStyle name="Normal 5 2 2 3 2 3 4 2 3" xfId="20827"/>
    <cellStyle name="Normal 5 2 2 3 2 3 4 2 3 2" xfId="49562"/>
    <cellStyle name="Normal 5 2 2 3 2 3 4 2 4" xfId="35238"/>
    <cellStyle name="Normal 5 2 2 3 2 3 4 3" xfId="10025"/>
    <cellStyle name="Normal 5 2 2 3 2 3 4 3 2" xfId="24408"/>
    <cellStyle name="Normal 5 2 2 3 2 3 4 3 2 2" xfId="53143"/>
    <cellStyle name="Normal 5 2 2 3 2 3 4 3 3" xfId="38819"/>
    <cellStyle name="Normal 5 2 2 3 2 3 4 4" xfId="17245"/>
    <cellStyle name="Normal 5 2 2 3 2 3 4 4 2" xfId="45981"/>
    <cellStyle name="Normal 5 2 2 3 2 3 4 5" xfId="31657"/>
    <cellStyle name="Normal 5 2 2 3 2 3 5" xfId="4556"/>
    <cellStyle name="Normal 5 2 2 3 2 3 5 2" xfId="11822"/>
    <cellStyle name="Normal 5 2 2 3 2 3 5 2 2" xfId="26200"/>
    <cellStyle name="Normal 5 2 2 3 2 3 5 2 2 2" xfId="54934"/>
    <cellStyle name="Normal 5 2 2 3 2 3 5 2 3" xfId="40610"/>
    <cellStyle name="Normal 5 2 2 3 2 3 5 3" xfId="19037"/>
    <cellStyle name="Normal 5 2 2 3 2 3 5 3 2" xfId="47772"/>
    <cellStyle name="Normal 5 2 2 3 2 3 5 4" xfId="33448"/>
    <cellStyle name="Normal 5 2 2 3 2 3 6" xfId="8229"/>
    <cellStyle name="Normal 5 2 2 3 2 3 6 2" xfId="22618"/>
    <cellStyle name="Normal 5 2 2 3 2 3 6 2 2" xfId="51353"/>
    <cellStyle name="Normal 5 2 2 3 2 3 6 3" xfId="37029"/>
    <cellStyle name="Normal 5 2 2 3 2 3 7" xfId="15455"/>
    <cellStyle name="Normal 5 2 2 3 2 3 7 2" xfId="44191"/>
    <cellStyle name="Normal 5 2 2 3 2 3 8" xfId="29867"/>
    <cellStyle name="Normal 5 2 2 3 2 4" xfId="1036"/>
    <cellStyle name="Normal 5 2 2 3 2 4 2" xfId="2019"/>
    <cellStyle name="Normal 5 2 2 3 2 4 2 2" xfId="3811"/>
    <cellStyle name="Normal 5 2 2 3 2 4 2 2 2" xfId="7470"/>
    <cellStyle name="Normal 5 2 2 3 2 4 2 2 2 2" xfId="14730"/>
    <cellStyle name="Normal 5 2 2 3 2 4 2 2 2 2 2" xfId="29108"/>
    <cellStyle name="Normal 5 2 2 3 2 4 2 2 2 2 2 2" xfId="57842"/>
    <cellStyle name="Normal 5 2 2 3 2 4 2 2 2 2 3" xfId="43518"/>
    <cellStyle name="Normal 5 2 2 3 2 4 2 2 2 3" xfId="21945"/>
    <cellStyle name="Normal 5 2 2 3 2 4 2 2 2 3 2" xfId="50680"/>
    <cellStyle name="Normal 5 2 2 3 2 4 2 2 2 4" xfId="36356"/>
    <cellStyle name="Normal 5 2 2 3 2 4 2 2 3" xfId="11143"/>
    <cellStyle name="Normal 5 2 2 3 2 4 2 2 3 2" xfId="25526"/>
    <cellStyle name="Normal 5 2 2 3 2 4 2 2 3 2 2" xfId="54261"/>
    <cellStyle name="Normal 5 2 2 3 2 4 2 2 3 3" xfId="39937"/>
    <cellStyle name="Normal 5 2 2 3 2 4 2 2 4" xfId="18363"/>
    <cellStyle name="Normal 5 2 2 3 2 4 2 2 4 2" xfId="47099"/>
    <cellStyle name="Normal 5 2 2 3 2 4 2 2 5" xfId="32775"/>
    <cellStyle name="Normal 5 2 2 3 2 4 2 3" xfId="5680"/>
    <cellStyle name="Normal 5 2 2 3 2 4 2 3 2" xfId="12940"/>
    <cellStyle name="Normal 5 2 2 3 2 4 2 3 2 2" xfId="27318"/>
    <cellStyle name="Normal 5 2 2 3 2 4 2 3 2 2 2" xfId="56052"/>
    <cellStyle name="Normal 5 2 2 3 2 4 2 3 2 3" xfId="41728"/>
    <cellStyle name="Normal 5 2 2 3 2 4 2 3 3" xfId="20155"/>
    <cellStyle name="Normal 5 2 2 3 2 4 2 3 3 2" xfId="48890"/>
    <cellStyle name="Normal 5 2 2 3 2 4 2 3 4" xfId="34566"/>
    <cellStyle name="Normal 5 2 2 3 2 4 2 4" xfId="9353"/>
    <cellStyle name="Normal 5 2 2 3 2 4 2 4 2" xfId="23736"/>
    <cellStyle name="Normal 5 2 2 3 2 4 2 4 2 2" xfId="52471"/>
    <cellStyle name="Normal 5 2 2 3 2 4 2 4 3" xfId="38147"/>
    <cellStyle name="Normal 5 2 2 3 2 4 2 5" xfId="16573"/>
    <cellStyle name="Normal 5 2 2 3 2 4 2 5 2" xfId="45309"/>
    <cellStyle name="Normal 5 2 2 3 2 4 2 6" xfId="30985"/>
    <cellStyle name="Normal 5 2 2 3 2 4 3" xfId="2915"/>
    <cellStyle name="Normal 5 2 2 3 2 4 3 2" xfId="6575"/>
    <cellStyle name="Normal 5 2 2 3 2 4 3 2 2" xfId="13835"/>
    <cellStyle name="Normal 5 2 2 3 2 4 3 2 2 2" xfId="28213"/>
    <cellStyle name="Normal 5 2 2 3 2 4 3 2 2 2 2" xfId="56947"/>
    <cellStyle name="Normal 5 2 2 3 2 4 3 2 2 3" xfId="42623"/>
    <cellStyle name="Normal 5 2 2 3 2 4 3 2 3" xfId="21050"/>
    <cellStyle name="Normal 5 2 2 3 2 4 3 2 3 2" xfId="49785"/>
    <cellStyle name="Normal 5 2 2 3 2 4 3 2 4" xfId="35461"/>
    <cellStyle name="Normal 5 2 2 3 2 4 3 3" xfId="10248"/>
    <cellStyle name="Normal 5 2 2 3 2 4 3 3 2" xfId="24631"/>
    <cellStyle name="Normal 5 2 2 3 2 4 3 3 2 2" xfId="53366"/>
    <cellStyle name="Normal 5 2 2 3 2 4 3 3 3" xfId="39042"/>
    <cellStyle name="Normal 5 2 2 3 2 4 3 4" xfId="17468"/>
    <cellStyle name="Normal 5 2 2 3 2 4 3 4 2" xfId="46204"/>
    <cellStyle name="Normal 5 2 2 3 2 4 3 5" xfId="31880"/>
    <cellStyle name="Normal 5 2 2 3 2 4 4" xfId="4780"/>
    <cellStyle name="Normal 5 2 2 3 2 4 4 2" xfId="12045"/>
    <cellStyle name="Normal 5 2 2 3 2 4 4 2 2" xfId="26423"/>
    <cellStyle name="Normal 5 2 2 3 2 4 4 2 2 2" xfId="55157"/>
    <cellStyle name="Normal 5 2 2 3 2 4 4 2 3" xfId="40833"/>
    <cellStyle name="Normal 5 2 2 3 2 4 4 3" xfId="19260"/>
    <cellStyle name="Normal 5 2 2 3 2 4 4 3 2" xfId="47995"/>
    <cellStyle name="Normal 5 2 2 3 2 4 4 4" xfId="33671"/>
    <cellStyle name="Normal 5 2 2 3 2 4 5" xfId="8452"/>
    <cellStyle name="Normal 5 2 2 3 2 4 5 2" xfId="22841"/>
    <cellStyle name="Normal 5 2 2 3 2 4 5 2 2" xfId="51576"/>
    <cellStyle name="Normal 5 2 2 3 2 4 5 3" xfId="37252"/>
    <cellStyle name="Normal 5 2 2 3 2 4 6" xfId="15678"/>
    <cellStyle name="Normal 5 2 2 3 2 4 6 2" xfId="44414"/>
    <cellStyle name="Normal 5 2 2 3 2 4 7" xfId="30090"/>
    <cellStyle name="Normal 5 2 2 3 2 5" xfId="1560"/>
    <cellStyle name="Normal 5 2 2 3 2 5 2" xfId="3364"/>
    <cellStyle name="Normal 5 2 2 3 2 5 2 2" xfId="7023"/>
    <cellStyle name="Normal 5 2 2 3 2 5 2 2 2" xfId="14283"/>
    <cellStyle name="Normal 5 2 2 3 2 5 2 2 2 2" xfId="28661"/>
    <cellStyle name="Normal 5 2 2 3 2 5 2 2 2 2 2" xfId="57395"/>
    <cellStyle name="Normal 5 2 2 3 2 5 2 2 2 3" xfId="43071"/>
    <cellStyle name="Normal 5 2 2 3 2 5 2 2 3" xfId="21498"/>
    <cellStyle name="Normal 5 2 2 3 2 5 2 2 3 2" xfId="50233"/>
    <cellStyle name="Normal 5 2 2 3 2 5 2 2 4" xfId="35909"/>
    <cellStyle name="Normal 5 2 2 3 2 5 2 3" xfId="10696"/>
    <cellStyle name="Normal 5 2 2 3 2 5 2 3 2" xfId="25079"/>
    <cellStyle name="Normal 5 2 2 3 2 5 2 3 2 2" xfId="53814"/>
    <cellStyle name="Normal 5 2 2 3 2 5 2 3 3" xfId="39490"/>
    <cellStyle name="Normal 5 2 2 3 2 5 2 4" xfId="17916"/>
    <cellStyle name="Normal 5 2 2 3 2 5 2 4 2" xfId="46652"/>
    <cellStyle name="Normal 5 2 2 3 2 5 2 5" xfId="32328"/>
    <cellStyle name="Normal 5 2 2 3 2 5 3" xfId="5233"/>
    <cellStyle name="Normal 5 2 2 3 2 5 3 2" xfId="12493"/>
    <cellStyle name="Normal 5 2 2 3 2 5 3 2 2" xfId="26871"/>
    <cellStyle name="Normal 5 2 2 3 2 5 3 2 2 2" xfId="55605"/>
    <cellStyle name="Normal 5 2 2 3 2 5 3 2 3" xfId="41281"/>
    <cellStyle name="Normal 5 2 2 3 2 5 3 3" xfId="19708"/>
    <cellStyle name="Normal 5 2 2 3 2 5 3 3 2" xfId="48443"/>
    <cellStyle name="Normal 5 2 2 3 2 5 3 4" xfId="34119"/>
    <cellStyle name="Normal 5 2 2 3 2 5 4" xfId="8906"/>
    <cellStyle name="Normal 5 2 2 3 2 5 4 2" xfId="23289"/>
    <cellStyle name="Normal 5 2 2 3 2 5 4 2 2" xfId="52024"/>
    <cellStyle name="Normal 5 2 2 3 2 5 4 3" xfId="37700"/>
    <cellStyle name="Normal 5 2 2 3 2 5 5" xfId="16126"/>
    <cellStyle name="Normal 5 2 2 3 2 5 5 2" xfId="44862"/>
    <cellStyle name="Normal 5 2 2 3 2 5 6" xfId="30538"/>
    <cellStyle name="Normal 5 2 2 3 2 6" xfId="2468"/>
    <cellStyle name="Normal 5 2 2 3 2 6 2" xfId="6128"/>
    <cellStyle name="Normal 5 2 2 3 2 6 2 2" xfId="13388"/>
    <cellStyle name="Normal 5 2 2 3 2 6 2 2 2" xfId="27766"/>
    <cellStyle name="Normal 5 2 2 3 2 6 2 2 2 2" xfId="56500"/>
    <cellStyle name="Normal 5 2 2 3 2 6 2 2 3" xfId="42176"/>
    <cellStyle name="Normal 5 2 2 3 2 6 2 3" xfId="20603"/>
    <cellStyle name="Normal 5 2 2 3 2 6 2 3 2" xfId="49338"/>
    <cellStyle name="Normal 5 2 2 3 2 6 2 4" xfId="35014"/>
    <cellStyle name="Normal 5 2 2 3 2 6 3" xfId="9801"/>
    <cellStyle name="Normal 5 2 2 3 2 6 3 2" xfId="24184"/>
    <cellStyle name="Normal 5 2 2 3 2 6 3 2 2" xfId="52919"/>
    <cellStyle name="Normal 5 2 2 3 2 6 3 3" xfId="38595"/>
    <cellStyle name="Normal 5 2 2 3 2 6 4" xfId="17021"/>
    <cellStyle name="Normal 5 2 2 3 2 6 4 2" xfId="45757"/>
    <cellStyle name="Normal 5 2 2 3 2 6 5" xfId="31433"/>
    <cellStyle name="Normal 5 2 2 3 2 7" xfId="4327"/>
    <cellStyle name="Normal 5 2 2 3 2 7 2" xfId="11597"/>
    <cellStyle name="Normal 5 2 2 3 2 7 2 2" xfId="25976"/>
    <cellStyle name="Normal 5 2 2 3 2 7 2 2 2" xfId="54710"/>
    <cellStyle name="Normal 5 2 2 3 2 7 2 3" xfId="40386"/>
    <cellStyle name="Normal 5 2 2 3 2 7 3" xfId="18813"/>
    <cellStyle name="Normal 5 2 2 3 2 7 3 2" xfId="47548"/>
    <cellStyle name="Normal 5 2 2 3 2 7 4" xfId="33224"/>
    <cellStyle name="Normal 5 2 2 3 2 8" xfId="7996"/>
    <cellStyle name="Normal 5 2 2 3 2 8 2" xfId="22394"/>
    <cellStyle name="Normal 5 2 2 3 2 8 2 2" xfId="51129"/>
    <cellStyle name="Normal 5 2 2 3 2 8 3" xfId="36805"/>
    <cellStyle name="Normal 5 2 2 3 2 9" xfId="15231"/>
    <cellStyle name="Normal 5 2 2 3 2 9 2" xfId="43967"/>
    <cellStyle name="Normal 5 2 2 3 3" xfId="592"/>
    <cellStyle name="Normal 5 2 2 3 3 2" xfId="869"/>
    <cellStyle name="Normal 5 2 2 3 3 2 2" xfId="1316"/>
    <cellStyle name="Normal 5 2 2 3 3 2 2 2" xfId="2299"/>
    <cellStyle name="Normal 5 2 2 3 3 2 2 2 2" xfId="4091"/>
    <cellStyle name="Normal 5 2 2 3 3 2 2 2 2 2" xfId="7750"/>
    <cellStyle name="Normal 5 2 2 3 3 2 2 2 2 2 2" xfId="15010"/>
    <cellStyle name="Normal 5 2 2 3 3 2 2 2 2 2 2 2" xfId="29388"/>
    <cellStyle name="Normal 5 2 2 3 3 2 2 2 2 2 2 2 2" xfId="58122"/>
    <cellStyle name="Normal 5 2 2 3 3 2 2 2 2 2 2 3" xfId="43798"/>
    <cellStyle name="Normal 5 2 2 3 3 2 2 2 2 2 3" xfId="22225"/>
    <cellStyle name="Normal 5 2 2 3 3 2 2 2 2 2 3 2" xfId="50960"/>
    <cellStyle name="Normal 5 2 2 3 3 2 2 2 2 2 4" xfId="36636"/>
    <cellStyle name="Normal 5 2 2 3 3 2 2 2 2 3" xfId="11423"/>
    <cellStyle name="Normal 5 2 2 3 3 2 2 2 2 3 2" xfId="25806"/>
    <cellStyle name="Normal 5 2 2 3 3 2 2 2 2 3 2 2" xfId="54541"/>
    <cellStyle name="Normal 5 2 2 3 3 2 2 2 2 3 3" xfId="40217"/>
    <cellStyle name="Normal 5 2 2 3 3 2 2 2 2 4" xfId="18643"/>
    <cellStyle name="Normal 5 2 2 3 3 2 2 2 2 4 2" xfId="47379"/>
    <cellStyle name="Normal 5 2 2 3 3 2 2 2 2 5" xfId="33055"/>
    <cellStyle name="Normal 5 2 2 3 3 2 2 2 3" xfId="5960"/>
    <cellStyle name="Normal 5 2 2 3 3 2 2 2 3 2" xfId="13220"/>
    <cellStyle name="Normal 5 2 2 3 3 2 2 2 3 2 2" xfId="27598"/>
    <cellStyle name="Normal 5 2 2 3 3 2 2 2 3 2 2 2" xfId="56332"/>
    <cellStyle name="Normal 5 2 2 3 3 2 2 2 3 2 3" xfId="42008"/>
    <cellStyle name="Normal 5 2 2 3 3 2 2 2 3 3" xfId="20435"/>
    <cellStyle name="Normal 5 2 2 3 3 2 2 2 3 3 2" xfId="49170"/>
    <cellStyle name="Normal 5 2 2 3 3 2 2 2 3 4" xfId="34846"/>
    <cellStyle name="Normal 5 2 2 3 3 2 2 2 4" xfId="9633"/>
    <cellStyle name="Normal 5 2 2 3 3 2 2 2 4 2" xfId="24016"/>
    <cellStyle name="Normal 5 2 2 3 3 2 2 2 4 2 2" xfId="52751"/>
    <cellStyle name="Normal 5 2 2 3 3 2 2 2 4 3" xfId="38427"/>
    <cellStyle name="Normal 5 2 2 3 3 2 2 2 5" xfId="16853"/>
    <cellStyle name="Normal 5 2 2 3 3 2 2 2 5 2" xfId="45589"/>
    <cellStyle name="Normal 5 2 2 3 3 2 2 2 6" xfId="31265"/>
    <cellStyle name="Normal 5 2 2 3 3 2 2 3" xfId="3195"/>
    <cellStyle name="Normal 5 2 2 3 3 2 2 3 2" xfId="6855"/>
    <cellStyle name="Normal 5 2 2 3 3 2 2 3 2 2" xfId="14115"/>
    <cellStyle name="Normal 5 2 2 3 3 2 2 3 2 2 2" xfId="28493"/>
    <cellStyle name="Normal 5 2 2 3 3 2 2 3 2 2 2 2" xfId="57227"/>
    <cellStyle name="Normal 5 2 2 3 3 2 2 3 2 2 3" xfId="42903"/>
    <cellStyle name="Normal 5 2 2 3 3 2 2 3 2 3" xfId="21330"/>
    <cellStyle name="Normal 5 2 2 3 3 2 2 3 2 3 2" xfId="50065"/>
    <cellStyle name="Normal 5 2 2 3 3 2 2 3 2 4" xfId="35741"/>
    <cellStyle name="Normal 5 2 2 3 3 2 2 3 3" xfId="10528"/>
    <cellStyle name="Normal 5 2 2 3 3 2 2 3 3 2" xfId="24911"/>
    <cellStyle name="Normal 5 2 2 3 3 2 2 3 3 2 2" xfId="53646"/>
    <cellStyle name="Normal 5 2 2 3 3 2 2 3 3 3" xfId="39322"/>
    <cellStyle name="Normal 5 2 2 3 3 2 2 3 4" xfId="17748"/>
    <cellStyle name="Normal 5 2 2 3 3 2 2 3 4 2" xfId="46484"/>
    <cellStyle name="Normal 5 2 2 3 3 2 2 3 5" xfId="32160"/>
    <cellStyle name="Normal 5 2 2 3 3 2 2 4" xfId="5060"/>
    <cellStyle name="Normal 5 2 2 3 3 2 2 4 2" xfId="12325"/>
    <cellStyle name="Normal 5 2 2 3 3 2 2 4 2 2" xfId="26703"/>
    <cellStyle name="Normal 5 2 2 3 3 2 2 4 2 2 2" xfId="55437"/>
    <cellStyle name="Normal 5 2 2 3 3 2 2 4 2 3" xfId="41113"/>
    <cellStyle name="Normal 5 2 2 3 3 2 2 4 3" xfId="19540"/>
    <cellStyle name="Normal 5 2 2 3 3 2 2 4 3 2" xfId="48275"/>
    <cellStyle name="Normal 5 2 2 3 3 2 2 4 4" xfId="33951"/>
    <cellStyle name="Normal 5 2 2 3 3 2 2 5" xfId="8732"/>
    <cellStyle name="Normal 5 2 2 3 3 2 2 5 2" xfId="23121"/>
    <cellStyle name="Normal 5 2 2 3 3 2 2 5 2 2" xfId="51856"/>
    <cellStyle name="Normal 5 2 2 3 3 2 2 5 3" xfId="37532"/>
    <cellStyle name="Normal 5 2 2 3 3 2 2 6" xfId="15958"/>
    <cellStyle name="Normal 5 2 2 3 3 2 2 6 2" xfId="44694"/>
    <cellStyle name="Normal 5 2 2 3 3 2 2 7" xfId="30370"/>
    <cellStyle name="Normal 5 2 2 3 3 2 3" xfId="1852"/>
    <cellStyle name="Normal 5 2 2 3 3 2 3 2" xfId="3644"/>
    <cellStyle name="Normal 5 2 2 3 3 2 3 2 2" xfId="7303"/>
    <cellStyle name="Normal 5 2 2 3 3 2 3 2 2 2" xfId="14563"/>
    <cellStyle name="Normal 5 2 2 3 3 2 3 2 2 2 2" xfId="28941"/>
    <cellStyle name="Normal 5 2 2 3 3 2 3 2 2 2 2 2" xfId="57675"/>
    <cellStyle name="Normal 5 2 2 3 3 2 3 2 2 2 3" xfId="43351"/>
    <cellStyle name="Normal 5 2 2 3 3 2 3 2 2 3" xfId="21778"/>
    <cellStyle name="Normal 5 2 2 3 3 2 3 2 2 3 2" xfId="50513"/>
    <cellStyle name="Normal 5 2 2 3 3 2 3 2 2 4" xfId="36189"/>
    <cellStyle name="Normal 5 2 2 3 3 2 3 2 3" xfId="10976"/>
    <cellStyle name="Normal 5 2 2 3 3 2 3 2 3 2" xfId="25359"/>
    <cellStyle name="Normal 5 2 2 3 3 2 3 2 3 2 2" xfId="54094"/>
    <cellStyle name="Normal 5 2 2 3 3 2 3 2 3 3" xfId="39770"/>
    <cellStyle name="Normal 5 2 2 3 3 2 3 2 4" xfId="18196"/>
    <cellStyle name="Normal 5 2 2 3 3 2 3 2 4 2" xfId="46932"/>
    <cellStyle name="Normal 5 2 2 3 3 2 3 2 5" xfId="32608"/>
    <cellStyle name="Normal 5 2 2 3 3 2 3 3" xfId="5513"/>
    <cellStyle name="Normal 5 2 2 3 3 2 3 3 2" xfId="12773"/>
    <cellStyle name="Normal 5 2 2 3 3 2 3 3 2 2" xfId="27151"/>
    <cellStyle name="Normal 5 2 2 3 3 2 3 3 2 2 2" xfId="55885"/>
    <cellStyle name="Normal 5 2 2 3 3 2 3 3 2 3" xfId="41561"/>
    <cellStyle name="Normal 5 2 2 3 3 2 3 3 3" xfId="19988"/>
    <cellStyle name="Normal 5 2 2 3 3 2 3 3 3 2" xfId="48723"/>
    <cellStyle name="Normal 5 2 2 3 3 2 3 3 4" xfId="34399"/>
    <cellStyle name="Normal 5 2 2 3 3 2 3 4" xfId="9186"/>
    <cellStyle name="Normal 5 2 2 3 3 2 3 4 2" xfId="23569"/>
    <cellStyle name="Normal 5 2 2 3 3 2 3 4 2 2" xfId="52304"/>
    <cellStyle name="Normal 5 2 2 3 3 2 3 4 3" xfId="37980"/>
    <cellStyle name="Normal 5 2 2 3 3 2 3 5" xfId="16406"/>
    <cellStyle name="Normal 5 2 2 3 3 2 3 5 2" xfId="45142"/>
    <cellStyle name="Normal 5 2 2 3 3 2 3 6" xfId="30818"/>
    <cellStyle name="Normal 5 2 2 3 3 2 4" xfId="2748"/>
    <cellStyle name="Normal 5 2 2 3 3 2 4 2" xfId="6408"/>
    <cellStyle name="Normal 5 2 2 3 3 2 4 2 2" xfId="13668"/>
    <cellStyle name="Normal 5 2 2 3 3 2 4 2 2 2" xfId="28046"/>
    <cellStyle name="Normal 5 2 2 3 3 2 4 2 2 2 2" xfId="56780"/>
    <cellStyle name="Normal 5 2 2 3 3 2 4 2 2 3" xfId="42456"/>
    <cellStyle name="Normal 5 2 2 3 3 2 4 2 3" xfId="20883"/>
    <cellStyle name="Normal 5 2 2 3 3 2 4 2 3 2" xfId="49618"/>
    <cellStyle name="Normal 5 2 2 3 3 2 4 2 4" xfId="35294"/>
    <cellStyle name="Normal 5 2 2 3 3 2 4 3" xfId="10081"/>
    <cellStyle name="Normal 5 2 2 3 3 2 4 3 2" xfId="24464"/>
    <cellStyle name="Normal 5 2 2 3 3 2 4 3 2 2" xfId="53199"/>
    <cellStyle name="Normal 5 2 2 3 3 2 4 3 3" xfId="38875"/>
    <cellStyle name="Normal 5 2 2 3 3 2 4 4" xfId="17301"/>
    <cellStyle name="Normal 5 2 2 3 3 2 4 4 2" xfId="46037"/>
    <cellStyle name="Normal 5 2 2 3 3 2 4 5" xfId="31713"/>
    <cellStyle name="Normal 5 2 2 3 3 2 5" xfId="4613"/>
    <cellStyle name="Normal 5 2 2 3 3 2 5 2" xfId="11878"/>
    <cellStyle name="Normal 5 2 2 3 3 2 5 2 2" xfId="26256"/>
    <cellStyle name="Normal 5 2 2 3 3 2 5 2 2 2" xfId="54990"/>
    <cellStyle name="Normal 5 2 2 3 3 2 5 2 3" xfId="40666"/>
    <cellStyle name="Normal 5 2 2 3 3 2 5 3" xfId="19093"/>
    <cellStyle name="Normal 5 2 2 3 3 2 5 3 2" xfId="47828"/>
    <cellStyle name="Normal 5 2 2 3 3 2 5 4" xfId="33504"/>
    <cellStyle name="Normal 5 2 2 3 3 2 6" xfId="8285"/>
    <cellStyle name="Normal 5 2 2 3 3 2 6 2" xfId="22674"/>
    <cellStyle name="Normal 5 2 2 3 3 2 6 2 2" xfId="51409"/>
    <cellStyle name="Normal 5 2 2 3 3 2 6 3" xfId="37085"/>
    <cellStyle name="Normal 5 2 2 3 3 2 7" xfId="15511"/>
    <cellStyle name="Normal 5 2 2 3 3 2 7 2" xfId="44247"/>
    <cellStyle name="Normal 5 2 2 3 3 2 8" xfId="29923"/>
    <cellStyle name="Normal 5 2 2 3 3 3" xfId="1092"/>
    <cellStyle name="Normal 5 2 2 3 3 3 2" xfId="2075"/>
    <cellStyle name="Normal 5 2 2 3 3 3 2 2" xfId="3867"/>
    <cellStyle name="Normal 5 2 2 3 3 3 2 2 2" xfId="7526"/>
    <cellStyle name="Normal 5 2 2 3 3 3 2 2 2 2" xfId="14786"/>
    <cellStyle name="Normal 5 2 2 3 3 3 2 2 2 2 2" xfId="29164"/>
    <cellStyle name="Normal 5 2 2 3 3 3 2 2 2 2 2 2" xfId="57898"/>
    <cellStyle name="Normal 5 2 2 3 3 3 2 2 2 2 3" xfId="43574"/>
    <cellStyle name="Normal 5 2 2 3 3 3 2 2 2 3" xfId="22001"/>
    <cellStyle name="Normal 5 2 2 3 3 3 2 2 2 3 2" xfId="50736"/>
    <cellStyle name="Normal 5 2 2 3 3 3 2 2 2 4" xfId="36412"/>
    <cellStyle name="Normal 5 2 2 3 3 3 2 2 3" xfId="11199"/>
    <cellStyle name="Normal 5 2 2 3 3 3 2 2 3 2" xfId="25582"/>
    <cellStyle name="Normal 5 2 2 3 3 3 2 2 3 2 2" xfId="54317"/>
    <cellStyle name="Normal 5 2 2 3 3 3 2 2 3 3" xfId="39993"/>
    <cellStyle name="Normal 5 2 2 3 3 3 2 2 4" xfId="18419"/>
    <cellStyle name="Normal 5 2 2 3 3 3 2 2 4 2" xfId="47155"/>
    <cellStyle name="Normal 5 2 2 3 3 3 2 2 5" xfId="32831"/>
    <cellStyle name="Normal 5 2 2 3 3 3 2 3" xfId="5736"/>
    <cellStyle name="Normal 5 2 2 3 3 3 2 3 2" xfId="12996"/>
    <cellStyle name="Normal 5 2 2 3 3 3 2 3 2 2" xfId="27374"/>
    <cellStyle name="Normal 5 2 2 3 3 3 2 3 2 2 2" xfId="56108"/>
    <cellStyle name="Normal 5 2 2 3 3 3 2 3 2 3" xfId="41784"/>
    <cellStyle name="Normal 5 2 2 3 3 3 2 3 3" xfId="20211"/>
    <cellStyle name="Normal 5 2 2 3 3 3 2 3 3 2" xfId="48946"/>
    <cellStyle name="Normal 5 2 2 3 3 3 2 3 4" xfId="34622"/>
    <cellStyle name="Normal 5 2 2 3 3 3 2 4" xfId="9409"/>
    <cellStyle name="Normal 5 2 2 3 3 3 2 4 2" xfId="23792"/>
    <cellStyle name="Normal 5 2 2 3 3 3 2 4 2 2" xfId="52527"/>
    <cellStyle name="Normal 5 2 2 3 3 3 2 4 3" xfId="38203"/>
    <cellStyle name="Normal 5 2 2 3 3 3 2 5" xfId="16629"/>
    <cellStyle name="Normal 5 2 2 3 3 3 2 5 2" xfId="45365"/>
    <cellStyle name="Normal 5 2 2 3 3 3 2 6" xfId="31041"/>
    <cellStyle name="Normal 5 2 2 3 3 3 3" xfId="2971"/>
    <cellStyle name="Normal 5 2 2 3 3 3 3 2" xfId="6631"/>
    <cellStyle name="Normal 5 2 2 3 3 3 3 2 2" xfId="13891"/>
    <cellStyle name="Normal 5 2 2 3 3 3 3 2 2 2" xfId="28269"/>
    <cellStyle name="Normal 5 2 2 3 3 3 3 2 2 2 2" xfId="57003"/>
    <cellStyle name="Normal 5 2 2 3 3 3 3 2 2 3" xfId="42679"/>
    <cellStyle name="Normal 5 2 2 3 3 3 3 2 3" xfId="21106"/>
    <cellStyle name="Normal 5 2 2 3 3 3 3 2 3 2" xfId="49841"/>
    <cellStyle name="Normal 5 2 2 3 3 3 3 2 4" xfId="35517"/>
    <cellStyle name="Normal 5 2 2 3 3 3 3 3" xfId="10304"/>
    <cellStyle name="Normal 5 2 2 3 3 3 3 3 2" xfId="24687"/>
    <cellStyle name="Normal 5 2 2 3 3 3 3 3 2 2" xfId="53422"/>
    <cellStyle name="Normal 5 2 2 3 3 3 3 3 3" xfId="39098"/>
    <cellStyle name="Normal 5 2 2 3 3 3 3 4" xfId="17524"/>
    <cellStyle name="Normal 5 2 2 3 3 3 3 4 2" xfId="46260"/>
    <cellStyle name="Normal 5 2 2 3 3 3 3 5" xfId="31936"/>
    <cellStyle name="Normal 5 2 2 3 3 3 4" xfId="4836"/>
    <cellStyle name="Normal 5 2 2 3 3 3 4 2" xfId="12101"/>
    <cellStyle name="Normal 5 2 2 3 3 3 4 2 2" xfId="26479"/>
    <cellStyle name="Normal 5 2 2 3 3 3 4 2 2 2" xfId="55213"/>
    <cellStyle name="Normal 5 2 2 3 3 3 4 2 3" xfId="40889"/>
    <cellStyle name="Normal 5 2 2 3 3 3 4 3" xfId="19316"/>
    <cellStyle name="Normal 5 2 2 3 3 3 4 3 2" xfId="48051"/>
    <cellStyle name="Normal 5 2 2 3 3 3 4 4" xfId="33727"/>
    <cellStyle name="Normal 5 2 2 3 3 3 5" xfId="8508"/>
    <cellStyle name="Normal 5 2 2 3 3 3 5 2" xfId="22897"/>
    <cellStyle name="Normal 5 2 2 3 3 3 5 2 2" xfId="51632"/>
    <cellStyle name="Normal 5 2 2 3 3 3 5 3" xfId="37308"/>
    <cellStyle name="Normal 5 2 2 3 3 3 6" xfId="15734"/>
    <cellStyle name="Normal 5 2 2 3 3 3 6 2" xfId="44470"/>
    <cellStyle name="Normal 5 2 2 3 3 3 7" xfId="30146"/>
    <cellStyle name="Normal 5 2 2 3 3 4" xfId="1624"/>
    <cellStyle name="Normal 5 2 2 3 3 4 2" xfId="3420"/>
    <cellStyle name="Normal 5 2 2 3 3 4 2 2" xfId="7079"/>
    <cellStyle name="Normal 5 2 2 3 3 4 2 2 2" xfId="14339"/>
    <cellStyle name="Normal 5 2 2 3 3 4 2 2 2 2" xfId="28717"/>
    <cellStyle name="Normal 5 2 2 3 3 4 2 2 2 2 2" xfId="57451"/>
    <cellStyle name="Normal 5 2 2 3 3 4 2 2 2 3" xfId="43127"/>
    <cellStyle name="Normal 5 2 2 3 3 4 2 2 3" xfId="21554"/>
    <cellStyle name="Normal 5 2 2 3 3 4 2 2 3 2" xfId="50289"/>
    <cellStyle name="Normal 5 2 2 3 3 4 2 2 4" xfId="35965"/>
    <cellStyle name="Normal 5 2 2 3 3 4 2 3" xfId="10752"/>
    <cellStyle name="Normal 5 2 2 3 3 4 2 3 2" xfId="25135"/>
    <cellStyle name="Normal 5 2 2 3 3 4 2 3 2 2" xfId="53870"/>
    <cellStyle name="Normal 5 2 2 3 3 4 2 3 3" xfId="39546"/>
    <cellStyle name="Normal 5 2 2 3 3 4 2 4" xfId="17972"/>
    <cellStyle name="Normal 5 2 2 3 3 4 2 4 2" xfId="46708"/>
    <cellStyle name="Normal 5 2 2 3 3 4 2 5" xfId="32384"/>
    <cellStyle name="Normal 5 2 2 3 3 4 3" xfId="5289"/>
    <cellStyle name="Normal 5 2 2 3 3 4 3 2" xfId="12549"/>
    <cellStyle name="Normal 5 2 2 3 3 4 3 2 2" xfId="26927"/>
    <cellStyle name="Normal 5 2 2 3 3 4 3 2 2 2" xfId="55661"/>
    <cellStyle name="Normal 5 2 2 3 3 4 3 2 3" xfId="41337"/>
    <cellStyle name="Normal 5 2 2 3 3 4 3 3" xfId="19764"/>
    <cellStyle name="Normal 5 2 2 3 3 4 3 3 2" xfId="48499"/>
    <cellStyle name="Normal 5 2 2 3 3 4 3 4" xfId="34175"/>
    <cellStyle name="Normal 5 2 2 3 3 4 4" xfId="8962"/>
    <cellStyle name="Normal 5 2 2 3 3 4 4 2" xfId="23345"/>
    <cellStyle name="Normal 5 2 2 3 3 4 4 2 2" xfId="52080"/>
    <cellStyle name="Normal 5 2 2 3 3 4 4 3" xfId="37756"/>
    <cellStyle name="Normal 5 2 2 3 3 4 5" xfId="16182"/>
    <cellStyle name="Normal 5 2 2 3 3 4 5 2" xfId="44918"/>
    <cellStyle name="Normal 5 2 2 3 3 4 6" xfId="30594"/>
    <cellStyle name="Normal 5 2 2 3 3 5" xfId="2524"/>
    <cellStyle name="Normal 5 2 2 3 3 5 2" xfId="6184"/>
    <cellStyle name="Normal 5 2 2 3 3 5 2 2" xfId="13444"/>
    <cellStyle name="Normal 5 2 2 3 3 5 2 2 2" xfId="27822"/>
    <cellStyle name="Normal 5 2 2 3 3 5 2 2 2 2" xfId="56556"/>
    <cellStyle name="Normal 5 2 2 3 3 5 2 2 3" xfId="42232"/>
    <cellStyle name="Normal 5 2 2 3 3 5 2 3" xfId="20659"/>
    <cellStyle name="Normal 5 2 2 3 3 5 2 3 2" xfId="49394"/>
    <cellStyle name="Normal 5 2 2 3 3 5 2 4" xfId="35070"/>
    <cellStyle name="Normal 5 2 2 3 3 5 3" xfId="9857"/>
    <cellStyle name="Normal 5 2 2 3 3 5 3 2" xfId="24240"/>
    <cellStyle name="Normal 5 2 2 3 3 5 3 2 2" xfId="52975"/>
    <cellStyle name="Normal 5 2 2 3 3 5 3 3" xfId="38651"/>
    <cellStyle name="Normal 5 2 2 3 3 5 4" xfId="17077"/>
    <cellStyle name="Normal 5 2 2 3 3 5 4 2" xfId="45813"/>
    <cellStyle name="Normal 5 2 2 3 3 5 5" xfId="31489"/>
    <cellStyle name="Normal 5 2 2 3 3 6" xfId="4387"/>
    <cellStyle name="Normal 5 2 2 3 3 6 2" xfId="11654"/>
    <cellStyle name="Normal 5 2 2 3 3 6 2 2" xfId="26032"/>
    <cellStyle name="Normal 5 2 2 3 3 6 2 2 2" xfId="54766"/>
    <cellStyle name="Normal 5 2 2 3 3 6 2 3" xfId="40442"/>
    <cellStyle name="Normal 5 2 2 3 3 6 3" xfId="18869"/>
    <cellStyle name="Normal 5 2 2 3 3 6 3 2" xfId="47604"/>
    <cellStyle name="Normal 5 2 2 3 3 6 4" xfId="33280"/>
    <cellStyle name="Normal 5 2 2 3 3 7" xfId="8058"/>
    <cellStyle name="Normal 5 2 2 3 3 7 2" xfId="22450"/>
    <cellStyle name="Normal 5 2 2 3 3 7 2 2" xfId="51185"/>
    <cellStyle name="Normal 5 2 2 3 3 7 3" xfId="36861"/>
    <cellStyle name="Normal 5 2 2 3 3 8" xfId="15287"/>
    <cellStyle name="Normal 5 2 2 3 3 8 2" xfId="44023"/>
    <cellStyle name="Normal 5 2 2 3 3 9" xfId="29699"/>
    <cellStyle name="Normal 5 2 2 3 4" xfId="754"/>
    <cellStyle name="Normal 5 2 2 3 4 2" xfId="1204"/>
    <cellStyle name="Normal 5 2 2 3 4 2 2" xfId="2187"/>
    <cellStyle name="Normal 5 2 2 3 4 2 2 2" xfId="3979"/>
    <cellStyle name="Normal 5 2 2 3 4 2 2 2 2" xfId="7638"/>
    <cellStyle name="Normal 5 2 2 3 4 2 2 2 2 2" xfId="14898"/>
    <cellStyle name="Normal 5 2 2 3 4 2 2 2 2 2 2" xfId="29276"/>
    <cellStyle name="Normal 5 2 2 3 4 2 2 2 2 2 2 2" xfId="58010"/>
    <cellStyle name="Normal 5 2 2 3 4 2 2 2 2 2 3" xfId="43686"/>
    <cellStyle name="Normal 5 2 2 3 4 2 2 2 2 3" xfId="22113"/>
    <cellStyle name="Normal 5 2 2 3 4 2 2 2 2 3 2" xfId="50848"/>
    <cellStyle name="Normal 5 2 2 3 4 2 2 2 2 4" xfId="36524"/>
    <cellStyle name="Normal 5 2 2 3 4 2 2 2 3" xfId="11311"/>
    <cellStyle name="Normal 5 2 2 3 4 2 2 2 3 2" xfId="25694"/>
    <cellStyle name="Normal 5 2 2 3 4 2 2 2 3 2 2" xfId="54429"/>
    <cellStyle name="Normal 5 2 2 3 4 2 2 2 3 3" xfId="40105"/>
    <cellStyle name="Normal 5 2 2 3 4 2 2 2 4" xfId="18531"/>
    <cellStyle name="Normal 5 2 2 3 4 2 2 2 4 2" xfId="47267"/>
    <cellStyle name="Normal 5 2 2 3 4 2 2 2 5" xfId="32943"/>
    <cellStyle name="Normal 5 2 2 3 4 2 2 3" xfId="5848"/>
    <cellStyle name="Normal 5 2 2 3 4 2 2 3 2" xfId="13108"/>
    <cellStyle name="Normal 5 2 2 3 4 2 2 3 2 2" xfId="27486"/>
    <cellStyle name="Normal 5 2 2 3 4 2 2 3 2 2 2" xfId="56220"/>
    <cellStyle name="Normal 5 2 2 3 4 2 2 3 2 3" xfId="41896"/>
    <cellStyle name="Normal 5 2 2 3 4 2 2 3 3" xfId="20323"/>
    <cellStyle name="Normal 5 2 2 3 4 2 2 3 3 2" xfId="49058"/>
    <cellStyle name="Normal 5 2 2 3 4 2 2 3 4" xfId="34734"/>
    <cellStyle name="Normal 5 2 2 3 4 2 2 4" xfId="9521"/>
    <cellStyle name="Normal 5 2 2 3 4 2 2 4 2" xfId="23904"/>
    <cellStyle name="Normal 5 2 2 3 4 2 2 4 2 2" xfId="52639"/>
    <cellStyle name="Normal 5 2 2 3 4 2 2 4 3" xfId="38315"/>
    <cellStyle name="Normal 5 2 2 3 4 2 2 5" xfId="16741"/>
    <cellStyle name="Normal 5 2 2 3 4 2 2 5 2" xfId="45477"/>
    <cellStyle name="Normal 5 2 2 3 4 2 2 6" xfId="31153"/>
    <cellStyle name="Normal 5 2 2 3 4 2 3" xfId="3083"/>
    <cellStyle name="Normal 5 2 2 3 4 2 3 2" xfId="6743"/>
    <cellStyle name="Normal 5 2 2 3 4 2 3 2 2" xfId="14003"/>
    <cellStyle name="Normal 5 2 2 3 4 2 3 2 2 2" xfId="28381"/>
    <cellStyle name="Normal 5 2 2 3 4 2 3 2 2 2 2" xfId="57115"/>
    <cellStyle name="Normal 5 2 2 3 4 2 3 2 2 3" xfId="42791"/>
    <cellStyle name="Normal 5 2 2 3 4 2 3 2 3" xfId="21218"/>
    <cellStyle name="Normal 5 2 2 3 4 2 3 2 3 2" xfId="49953"/>
    <cellStyle name="Normal 5 2 2 3 4 2 3 2 4" xfId="35629"/>
    <cellStyle name="Normal 5 2 2 3 4 2 3 3" xfId="10416"/>
    <cellStyle name="Normal 5 2 2 3 4 2 3 3 2" xfId="24799"/>
    <cellStyle name="Normal 5 2 2 3 4 2 3 3 2 2" xfId="53534"/>
    <cellStyle name="Normal 5 2 2 3 4 2 3 3 3" xfId="39210"/>
    <cellStyle name="Normal 5 2 2 3 4 2 3 4" xfId="17636"/>
    <cellStyle name="Normal 5 2 2 3 4 2 3 4 2" xfId="46372"/>
    <cellStyle name="Normal 5 2 2 3 4 2 3 5" xfId="32048"/>
    <cellStyle name="Normal 5 2 2 3 4 2 4" xfId="4948"/>
    <cellStyle name="Normal 5 2 2 3 4 2 4 2" xfId="12213"/>
    <cellStyle name="Normal 5 2 2 3 4 2 4 2 2" xfId="26591"/>
    <cellStyle name="Normal 5 2 2 3 4 2 4 2 2 2" xfId="55325"/>
    <cellStyle name="Normal 5 2 2 3 4 2 4 2 3" xfId="41001"/>
    <cellStyle name="Normal 5 2 2 3 4 2 4 3" xfId="19428"/>
    <cellStyle name="Normal 5 2 2 3 4 2 4 3 2" xfId="48163"/>
    <cellStyle name="Normal 5 2 2 3 4 2 4 4" xfId="33839"/>
    <cellStyle name="Normal 5 2 2 3 4 2 5" xfId="8620"/>
    <cellStyle name="Normal 5 2 2 3 4 2 5 2" xfId="23009"/>
    <cellStyle name="Normal 5 2 2 3 4 2 5 2 2" xfId="51744"/>
    <cellStyle name="Normal 5 2 2 3 4 2 5 3" xfId="37420"/>
    <cellStyle name="Normal 5 2 2 3 4 2 6" xfId="15846"/>
    <cellStyle name="Normal 5 2 2 3 4 2 6 2" xfId="44582"/>
    <cellStyle name="Normal 5 2 2 3 4 2 7" xfId="30258"/>
    <cellStyle name="Normal 5 2 2 3 4 3" xfId="1740"/>
    <cellStyle name="Normal 5 2 2 3 4 3 2" xfId="3532"/>
    <cellStyle name="Normal 5 2 2 3 4 3 2 2" xfId="7191"/>
    <cellStyle name="Normal 5 2 2 3 4 3 2 2 2" xfId="14451"/>
    <cellStyle name="Normal 5 2 2 3 4 3 2 2 2 2" xfId="28829"/>
    <cellStyle name="Normal 5 2 2 3 4 3 2 2 2 2 2" xfId="57563"/>
    <cellStyle name="Normal 5 2 2 3 4 3 2 2 2 3" xfId="43239"/>
    <cellStyle name="Normal 5 2 2 3 4 3 2 2 3" xfId="21666"/>
    <cellStyle name="Normal 5 2 2 3 4 3 2 2 3 2" xfId="50401"/>
    <cellStyle name="Normal 5 2 2 3 4 3 2 2 4" xfId="36077"/>
    <cellStyle name="Normal 5 2 2 3 4 3 2 3" xfId="10864"/>
    <cellStyle name="Normal 5 2 2 3 4 3 2 3 2" xfId="25247"/>
    <cellStyle name="Normal 5 2 2 3 4 3 2 3 2 2" xfId="53982"/>
    <cellStyle name="Normal 5 2 2 3 4 3 2 3 3" xfId="39658"/>
    <cellStyle name="Normal 5 2 2 3 4 3 2 4" xfId="18084"/>
    <cellStyle name="Normal 5 2 2 3 4 3 2 4 2" xfId="46820"/>
    <cellStyle name="Normal 5 2 2 3 4 3 2 5" xfId="32496"/>
    <cellStyle name="Normal 5 2 2 3 4 3 3" xfId="5401"/>
    <cellStyle name="Normal 5 2 2 3 4 3 3 2" xfId="12661"/>
    <cellStyle name="Normal 5 2 2 3 4 3 3 2 2" xfId="27039"/>
    <cellStyle name="Normal 5 2 2 3 4 3 3 2 2 2" xfId="55773"/>
    <cellStyle name="Normal 5 2 2 3 4 3 3 2 3" xfId="41449"/>
    <cellStyle name="Normal 5 2 2 3 4 3 3 3" xfId="19876"/>
    <cellStyle name="Normal 5 2 2 3 4 3 3 3 2" xfId="48611"/>
    <cellStyle name="Normal 5 2 2 3 4 3 3 4" xfId="34287"/>
    <cellStyle name="Normal 5 2 2 3 4 3 4" xfId="9074"/>
    <cellStyle name="Normal 5 2 2 3 4 3 4 2" xfId="23457"/>
    <cellStyle name="Normal 5 2 2 3 4 3 4 2 2" xfId="52192"/>
    <cellStyle name="Normal 5 2 2 3 4 3 4 3" xfId="37868"/>
    <cellStyle name="Normal 5 2 2 3 4 3 5" xfId="16294"/>
    <cellStyle name="Normal 5 2 2 3 4 3 5 2" xfId="45030"/>
    <cellStyle name="Normal 5 2 2 3 4 3 6" xfId="30706"/>
    <cellStyle name="Normal 5 2 2 3 4 4" xfId="2636"/>
    <cellStyle name="Normal 5 2 2 3 4 4 2" xfId="6296"/>
    <cellStyle name="Normal 5 2 2 3 4 4 2 2" xfId="13556"/>
    <cellStyle name="Normal 5 2 2 3 4 4 2 2 2" xfId="27934"/>
    <cellStyle name="Normal 5 2 2 3 4 4 2 2 2 2" xfId="56668"/>
    <cellStyle name="Normal 5 2 2 3 4 4 2 2 3" xfId="42344"/>
    <cellStyle name="Normal 5 2 2 3 4 4 2 3" xfId="20771"/>
    <cellStyle name="Normal 5 2 2 3 4 4 2 3 2" xfId="49506"/>
    <cellStyle name="Normal 5 2 2 3 4 4 2 4" xfId="35182"/>
    <cellStyle name="Normal 5 2 2 3 4 4 3" xfId="9969"/>
    <cellStyle name="Normal 5 2 2 3 4 4 3 2" xfId="24352"/>
    <cellStyle name="Normal 5 2 2 3 4 4 3 2 2" xfId="53087"/>
    <cellStyle name="Normal 5 2 2 3 4 4 3 3" xfId="38763"/>
    <cellStyle name="Normal 5 2 2 3 4 4 4" xfId="17189"/>
    <cellStyle name="Normal 5 2 2 3 4 4 4 2" xfId="45925"/>
    <cellStyle name="Normal 5 2 2 3 4 4 5" xfId="31601"/>
    <cellStyle name="Normal 5 2 2 3 4 5" xfId="4500"/>
    <cellStyle name="Normal 5 2 2 3 4 5 2" xfId="11766"/>
    <cellStyle name="Normal 5 2 2 3 4 5 2 2" xfId="26144"/>
    <cellStyle name="Normal 5 2 2 3 4 5 2 2 2" xfId="54878"/>
    <cellStyle name="Normal 5 2 2 3 4 5 2 3" xfId="40554"/>
    <cellStyle name="Normal 5 2 2 3 4 5 3" xfId="18981"/>
    <cellStyle name="Normal 5 2 2 3 4 5 3 2" xfId="47716"/>
    <cellStyle name="Normal 5 2 2 3 4 5 4" xfId="33392"/>
    <cellStyle name="Normal 5 2 2 3 4 6" xfId="8173"/>
    <cellStyle name="Normal 5 2 2 3 4 6 2" xfId="22562"/>
    <cellStyle name="Normal 5 2 2 3 4 6 2 2" xfId="51297"/>
    <cellStyle name="Normal 5 2 2 3 4 6 3" xfId="36973"/>
    <cellStyle name="Normal 5 2 2 3 4 7" xfId="15399"/>
    <cellStyle name="Normal 5 2 2 3 4 7 2" xfId="44135"/>
    <cellStyle name="Normal 5 2 2 3 4 8" xfId="29811"/>
    <cellStyle name="Normal 5 2 2 3 5" xfId="980"/>
    <cellStyle name="Normal 5 2 2 3 5 2" xfId="1963"/>
    <cellStyle name="Normal 5 2 2 3 5 2 2" xfId="3755"/>
    <cellStyle name="Normal 5 2 2 3 5 2 2 2" xfId="7414"/>
    <cellStyle name="Normal 5 2 2 3 5 2 2 2 2" xfId="14674"/>
    <cellStyle name="Normal 5 2 2 3 5 2 2 2 2 2" xfId="29052"/>
    <cellStyle name="Normal 5 2 2 3 5 2 2 2 2 2 2" xfId="57786"/>
    <cellStyle name="Normal 5 2 2 3 5 2 2 2 2 3" xfId="43462"/>
    <cellStyle name="Normal 5 2 2 3 5 2 2 2 3" xfId="21889"/>
    <cellStyle name="Normal 5 2 2 3 5 2 2 2 3 2" xfId="50624"/>
    <cellStyle name="Normal 5 2 2 3 5 2 2 2 4" xfId="36300"/>
    <cellStyle name="Normal 5 2 2 3 5 2 2 3" xfId="11087"/>
    <cellStyle name="Normal 5 2 2 3 5 2 2 3 2" xfId="25470"/>
    <cellStyle name="Normal 5 2 2 3 5 2 2 3 2 2" xfId="54205"/>
    <cellStyle name="Normal 5 2 2 3 5 2 2 3 3" xfId="39881"/>
    <cellStyle name="Normal 5 2 2 3 5 2 2 4" xfId="18307"/>
    <cellStyle name="Normal 5 2 2 3 5 2 2 4 2" xfId="47043"/>
    <cellStyle name="Normal 5 2 2 3 5 2 2 5" xfId="32719"/>
    <cellStyle name="Normal 5 2 2 3 5 2 3" xfId="5624"/>
    <cellStyle name="Normal 5 2 2 3 5 2 3 2" xfId="12884"/>
    <cellStyle name="Normal 5 2 2 3 5 2 3 2 2" xfId="27262"/>
    <cellStyle name="Normal 5 2 2 3 5 2 3 2 2 2" xfId="55996"/>
    <cellStyle name="Normal 5 2 2 3 5 2 3 2 3" xfId="41672"/>
    <cellStyle name="Normal 5 2 2 3 5 2 3 3" xfId="20099"/>
    <cellStyle name="Normal 5 2 2 3 5 2 3 3 2" xfId="48834"/>
    <cellStyle name="Normal 5 2 2 3 5 2 3 4" xfId="34510"/>
    <cellStyle name="Normal 5 2 2 3 5 2 4" xfId="9297"/>
    <cellStyle name="Normal 5 2 2 3 5 2 4 2" xfId="23680"/>
    <cellStyle name="Normal 5 2 2 3 5 2 4 2 2" xfId="52415"/>
    <cellStyle name="Normal 5 2 2 3 5 2 4 3" xfId="38091"/>
    <cellStyle name="Normal 5 2 2 3 5 2 5" xfId="16517"/>
    <cellStyle name="Normal 5 2 2 3 5 2 5 2" xfId="45253"/>
    <cellStyle name="Normal 5 2 2 3 5 2 6" xfId="30929"/>
    <cellStyle name="Normal 5 2 2 3 5 3" xfId="2859"/>
    <cellStyle name="Normal 5 2 2 3 5 3 2" xfId="6519"/>
    <cellStyle name="Normal 5 2 2 3 5 3 2 2" xfId="13779"/>
    <cellStyle name="Normal 5 2 2 3 5 3 2 2 2" xfId="28157"/>
    <cellStyle name="Normal 5 2 2 3 5 3 2 2 2 2" xfId="56891"/>
    <cellStyle name="Normal 5 2 2 3 5 3 2 2 3" xfId="42567"/>
    <cellStyle name="Normal 5 2 2 3 5 3 2 3" xfId="20994"/>
    <cellStyle name="Normal 5 2 2 3 5 3 2 3 2" xfId="49729"/>
    <cellStyle name="Normal 5 2 2 3 5 3 2 4" xfId="35405"/>
    <cellStyle name="Normal 5 2 2 3 5 3 3" xfId="10192"/>
    <cellStyle name="Normal 5 2 2 3 5 3 3 2" xfId="24575"/>
    <cellStyle name="Normal 5 2 2 3 5 3 3 2 2" xfId="53310"/>
    <cellStyle name="Normal 5 2 2 3 5 3 3 3" xfId="38986"/>
    <cellStyle name="Normal 5 2 2 3 5 3 4" xfId="17412"/>
    <cellStyle name="Normal 5 2 2 3 5 3 4 2" xfId="46148"/>
    <cellStyle name="Normal 5 2 2 3 5 3 5" xfId="31824"/>
    <cellStyle name="Normal 5 2 2 3 5 4" xfId="4724"/>
    <cellStyle name="Normal 5 2 2 3 5 4 2" xfId="11989"/>
    <cellStyle name="Normal 5 2 2 3 5 4 2 2" xfId="26367"/>
    <cellStyle name="Normal 5 2 2 3 5 4 2 2 2" xfId="55101"/>
    <cellStyle name="Normal 5 2 2 3 5 4 2 3" xfId="40777"/>
    <cellStyle name="Normal 5 2 2 3 5 4 3" xfId="19204"/>
    <cellStyle name="Normal 5 2 2 3 5 4 3 2" xfId="47939"/>
    <cellStyle name="Normal 5 2 2 3 5 4 4" xfId="33615"/>
    <cellStyle name="Normal 5 2 2 3 5 5" xfId="8396"/>
    <cellStyle name="Normal 5 2 2 3 5 5 2" xfId="22785"/>
    <cellStyle name="Normal 5 2 2 3 5 5 2 2" xfId="51520"/>
    <cellStyle name="Normal 5 2 2 3 5 5 3" xfId="37196"/>
    <cellStyle name="Normal 5 2 2 3 5 6" xfId="15622"/>
    <cellStyle name="Normal 5 2 2 3 5 6 2" xfId="44358"/>
    <cellStyle name="Normal 5 2 2 3 5 7" xfId="30034"/>
    <cellStyle name="Normal 5 2 2 3 6" xfId="1499"/>
    <cellStyle name="Normal 5 2 2 3 6 2" xfId="3308"/>
    <cellStyle name="Normal 5 2 2 3 6 2 2" xfId="6967"/>
    <cellStyle name="Normal 5 2 2 3 6 2 2 2" xfId="14227"/>
    <cellStyle name="Normal 5 2 2 3 6 2 2 2 2" xfId="28605"/>
    <cellStyle name="Normal 5 2 2 3 6 2 2 2 2 2" xfId="57339"/>
    <cellStyle name="Normal 5 2 2 3 6 2 2 2 3" xfId="43015"/>
    <cellStyle name="Normal 5 2 2 3 6 2 2 3" xfId="21442"/>
    <cellStyle name="Normal 5 2 2 3 6 2 2 3 2" xfId="50177"/>
    <cellStyle name="Normal 5 2 2 3 6 2 2 4" xfId="35853"/>
    <cellStyle name="Normal 5 2 2 3 6 2 3" xfId="10640"/>
    <cellStyle name="Normal 5 2 2 3 6 2 3 2" xfId="25023"/>
    <cellStyle name="Normal 5 2 2 3 6 2 3 2 2" xfId="53758"/>
    <cellStyle name="Normal 5 2 2 3 6 2 3 3" xfId="39434"/>
    <cellStyle name="Normal 5 2 2 3 6 2 4" xfId="17860"/>
    <cellStyle name="Normal 5 2 2 3 6 2 4 2" xfId="46596"/>
    <cellStyle name="Normal 5 2 2 3 6 2 5" xfId="32272"/>
    <cellStyle name="Normal 5 2 2 3 6 3" xfId="5176"/>
    <cellStyle name="Normal 5 2 2 3 6 3 2" xfId="12437"/>
    <cellStyle name="Normal 5 2 2 3 6 3 2 2" xfId="26815"/>
    <cellStyle name="Normal 5 2 2 3 6 3 2 2 2" xfId="55549"/>
    <cellStyle name="Normal 5 2 2 3 6 3 2 3" xfId="41225"/>
    <cellStyle name="Normal 5 2 2 3 6 3 3" xfId="19652"/>
    <cellStyle name="Normal 5 2 2 3 6 3 3 2" xfId="48387"/>
    <cellStyle name="Normal 5 2 2 3 6 3 4" xfId="34063"/>
    <cellStyle name="Normal 5 2 2 3 6 4" xfId="8850"/>
    <cellStyle name="Normal 5 2 2 3 6 4 2" xfId="23233"/>
    <cellStyle name="Normal 5 2 2 3 6 4 2 2" xfId="51968"/>
    <cellStyle name="Normal 5 2 2 3 6 4 3" xfId="37644"/>
    <cellStyle name="Normal 5 2 2 3 6 5" xfId="16070"/>
    <cellStyle name="Normal 5 2 2 3 6 5 2" xfId="44806"/>
    <cellStyle name="Normal 5 2 2 3 6 6" xfId="30482"/>
    <cellStyle name="Normal 5 2 2 3 7" xfId="2412"/>
    <cellStyle name="Normal 5 2 2 3 7 2" xfId="6072"/>
    <cellStyle name="Normal 5 2 2 3 7 2 2" xfId="13332"/>
    <cellStyle name="Normal 5 2 2 3 7 2 2 2" xfId="27710"/>
    <cellStyle name="Normal 5 2 2 3 7 2 2 2 2" xfId="56444"/>
    <cellStyle name="Normal 5 2 2 3 7 2 2 3" xfId="42120"/>
    <cellStyle name="Normal 5 2 2 3 7 2 3" xfId="20547"/>
    <cellStyle name="Normal 5 2 2 3 7 2 3 2" xfId="49282"/>
    <cellStyle name="Normal 5 2 2 3 7 2 4" xfId="34958"/>
    <cellStyle name="Normal 5 2 2 3 7 3" xfId="9745"/>
    <cellStyle name="Normal 5 2 2 3 7 3 2" xfId="24128"/>
    <cellStyle name="Normal 5 2 2 3 7 3 2 2" xfId="52863"/>
    <cellStyle name="Normal 5 2 2 3 7 3 3" xfId="38539"/>
    <cellStyle name="Normal 5 2 2 3 7 4" xfId="16965"/>
    <cellStyle name="Normal 5 2 2 3 7 4 2" xfId="45701"/>
    <cellStyle name="Normal 5 2 2 3 7 5" xfId="31377"/>
    <cellStyle name="Normal 5 2 2 3 8" xfId="4269"/>
    <cellStyle name="Normal 5 2 2 3 8 2" xfId="11541"/>
    <cellStyle name="Normal 5 2 2 3 8 2 2" xfId="25920"/>
    <cellStyle name="Normal 5 2 2 3 8 2 2 2" xfId="54654"/>
    <cellStyle name="Normal 5 2 2 3 8 2 3" xfId="40330"/>
    <cellStyle name="Normal 5 2 2 3 8 3" xfId="18757"/>
    <cellStyle name="Normal 5 2 2 3 8 3 2" xfId="47492"/>
    <cellStyle name="Normal 5 2 2 3 8 4" xfId="33168"/>
    <cellStyle name="Normal 5 2 2 3 9" xfId="7937"/>
    <cellStyle name="Normal 5 2 2 3 9 2" xfId="22338"/>
    <cellStyle name="Normal 5 2 2 3 9 2 2" xfId="51073"/>
    <cellStyle name="Normal 5 2 2 3 9 3" xfId="36749"/>
    <cellStyle name="Normal 5 2 2 4" xfId="425"/>
    <cellStyle name="Normal 5 2 2 4 10" xfId="29615"/>
    <cellStyle name="Normal 5 2 2 4 2" xfId="625"/>
    <cellStyle name="Normal 5 2 2 4 2 2" xfId="897"/>
    <cellStyle name="Normal 5 2 2 4 2 2 2" xfId="1344"/>
    <cellStyle name="Normal 5 2 2 4 2 2 2 2" xfId="2327"/>
    <cellStyle name="Normal 5 2 2 4 2 2 2 2 2" xfId="4119"/>
    <cellStyle name="Normal 5 2 2 4 2 2 2 2 2 2" xfId="7778"/>
    <cellStyle name="Normal 5 2 2 4 2 2 2 2 2 2 2" xfId="15038"/>
    <cellStyle name="Normal 5 2 2 4 2 2 2 2 2 2 2 2" xfId="29416"/>
    <cellStyle name="Normal 5 2 2 4 2 2 2 2 2 2 2 2 2" xfId="58150"/>
    <cellStyle name="Normal 5 2 2 4 2 2 2 2 2 2 2 3" xfId="43826"/>
    <cellStyle name="Normal 5 2 2 4 2 2 2 2 2 2 3" xfId="22253"/>
    <cellStyle name="Normal 5 2 2 4 2 2 2 2 2 2 3 2" xfId="50988"/>
    <cellStyle name="Normal 5 2 2 4 2 2 2 2 2 2 4" xfId="36664"/>
    <cellStyle name="Normal 5 2 2 4 2 2 2 2 2 3" xfId="11451"/>
    <cellStyle name="Normal 5 2 2 4 2 2 2 2 2 3 2" xfId="25834"/>
    <cellStyle name="Normal 5 2 2 4 2 2 2 2 2 3 2 2" xfId="54569"/>
    <cellStyle name="Normal 5 2 2 4 2 2 2 2 2 3 3" xfId="40245"/>
    <cellStyle name="Normal 5 2 2 4 2 2 2 2 2 4" xfId="18671"/>
    <cellStyle name="Normal 5 2 2 4 2 2 2 2 2 4 2" xfId="47407"/>
    <cellStyle name="Normal 5 2 2 4 2 2 2 2 2 5" xfId="33083"/>
    <cellStyle name="Normal 5 2 2 4 2 2 2 2 3" xfId="5988"/>
    <cellStyle name="Normal 5 2 2 4 2 2 2 2 3 2" xfId="13248"/>
    <cellStyle name="Normal 5 2 2 4 2 2 2 2 3 2 2" xfId="27626"/>
    <cellStyle name="Normal 5 2 2 4 2 2 2 2 3 2 2 2" xfId="56360"/>
    <cellStyle name="Normal 5 2 2 4 2 2 2 2 3 2 3" xfId="42036"/>
    <cellStyle name="Normal 5 2 2 4 2 2 2 2 3 3" xfId="20463"/>
    <cellStyle name="Normal 5 2 2 4 2 2 2 2 3 3 2" xfId="49198"/>
    <cellStyle name="Normal 5 2 2 4 2 2 2 2 3 4" xfId="34874"/>
    <cellStyle name="Normal 5 2 2 4 2 2 2 2 4" xfId="9661"/>
    <cellStyle name="Normal 5 2 2 4 2 2 2 2 4 2" xfId="24044"/>
    <cellStyle name="Normal 5 2 2 4 2 2 2 2 4 2 2" xfId="52779"/>
    <cellStyle name="Normal 5 2 2 4 2 2 2 2 4 3" xfId="38455"/>
    <cellStyle name="Normal 5 2 2 4 2 2 2 2 5" xfId="16881"/>
    <cellStyle name="Normal 5 2 2 4 2 2 2 2 5 2" xfId="45617"/>
    <cellStyle name="Normal 5 2 2 4 2 2 2 2 6" xfId="31293"/>
    <cellStyle name="Normal 5 2 2 4 2 2 2 3" xfId="3223"/>
    <cellStyle name="Normal 5 2 2 4 2 2 2 3 2" xfId="6883"/>
    <cellStyle name="Normal 5 2 2 4 2 2 2 3 2 2" xfId="14143"/>
    <cellStyle name="Normal 5 2 2 4 2 2 2 3 2 2 2" xfId="28521"/>
    <cellStyle name="Normal 5 2 2 4 2 2 2 3 2 2 2 2" xfId="57255"/>
    <cellStyle name="Normal 5 2 2 4 2 2 2 3 2 2 3" xfId="42931"/>
    <cellStyle name="Normal 5 2 2 4 2 2 2 3 2 3" xfId="21358"/>
    <cellStyle name="Normal 5 2 2 4 2 2 2 3 2 3 2" xfId="50093"/>
    <cellStyle name="Normal 5 2 2 4 2 2 2 3 2 4" xfId="35769"/>
    <cellStyle name="Normal 5 2 2 4 2 2 2 3 3" xfId="10556"/>
    <cellStyle name="Normal 5 2 2 4 2 2 2 3 3 2" xfId="24939"/>
    <cellStyle name="Normal 5 2 2 4 2 2 2 3 3 2 2" xfId="53674"/>
    <cellStyle name="Normal 5 2 2 4 2 2 2 3 3 3" xfId="39350"/>
    <cellStyle name="Normal 5 2 2 4 2 2 2 3 4" xfId="17776"/>
    <cellStyle name="Normal 5 2 2 4 2 2 2 3 4 2" xfId="46512"/>
    <cellStyle name="Normal 5 2 2 4 2 2 2 3 5" xfId="32188"/>
    <cellStyle name="Normal 5 2 2 4 2 2 2 4" xfId="5088"/>
    <cellStyle name="Normal 5 2 2 4 2 2 2 4 2" xfId="12353"/>
    <cellStyle name="Normal 5 2 2 4 2 2 2 4 2 2" xfId="26731"/>
    <cellStyle name="Normal 5 2 2 4 2 2 2 4 2 2 2" xfId="55465"/>
    <cellStyle name="Normal 5 2 2 4 2 2 2 4 2 3" xfId="41141"/>
    <cellStyle name="Normal 5 2 2 4 2 2 2 4 3" xfId="19568"/>
    <cellStyle name="Normal 5 2 2 4 2 2 2 4 3 2" xfId="48303"/>
    <cellStyle name="Normal 5 2 2 4 2 2 2 4 4" xfId="33979"/>
    <cellStyle name="Normal 5 2 2 4 2 2 2 5" xfId="8760"/>
    <cellStyle name="Normal 5 2 2 4 2 2 2 5 2" xfId="23149"/>
    <cellStyle name="Normal 5 2 2 4 2 2 2 5 2 2" xfId="51884"/>
    <cellStyle name="Normal 5 2 2 4 2 2 2 5 3" xfId="37560"/>
    <cellStyle name="Normal 5 2 2 4 2 2 2 6" xfId="15986"/>
    <cellStyle name="Normal 5 2 2 4 2 2 2 6 2" xfId="44722"/>
    <cellStyle name="Normal 5 2 2 4 2 2 2 7" xfId="30398"/>
    <cellStyle name="Normal 5 2 2 4 2 2 3" xfId="1880"/>
    <cellStyle name="Normal 5 2 2 4 2 2 3 2" xfId="3672"/>
    <cellStyle name="Normal 5 2 2 4 2 2 3 2 2" xfId="7331"/>
    <cellStyle name="Normal 5 2 2 4 2 2 3 2 2 2" xfId="14591"/>
    <cellStyle name="Normal 5 2 2 4 2 2 3 2 2 2 2" xfId="28969"/>
    <cellStyle name="Normal 5 2 2 4 2 2 3 2 2 2 2 2" xfId="57703"/>
    <cellStyle name="Normal 5 2 2 4 2 2 3 2 2 2 3" xfId="43379"/>
    <cellStyle name="Normal 5 2 2 4 2 2 3 2 2 3" xfId="21806"/>
    <cellStyle name="Normal 5 2 2 4 2 2 3 2 2 3 2" xfId="50541"/>
    <cellStyle name="Normal 5 2 2 4 2 2 3 2 2 4" xfId="36217"/>
    <cellStyle name="Normal 5 2 2 4 2 2 3 2 3" xfId="11004"/>
    <cellStyle name="Normal 5 2 2 4 2 2 3 2 3 2" xfId="25387"/>
    <cellStyle name="Normal 5 2 2 4 2 2 3 2 3 2 2" xfId="54122"/>
    <cellStyle name="Normal 5 2 2 4 2 2 3 2 3 3" xfId="39798"/>
    <cellStyle name="Normal 5 2 2 4 2 2 3 2 4" xfId="18224"/>
    <cellStyle name="Normal 5 2 2 4 2 2 3 2 4 2" xfId="46960"/>
    <cellStyle name="Normal 5 2 2 4 2 2 3 2 5" xfId="32636"/>
    <cellStyle name="Normal 5 2 2 4 2 2 3 3" xfId="5541"/>
    <cellStyle name="Normal 5 2 2 4 2 2 3 3 2" xfId="12801"/>
    <cellStyle name="Normal 5 2 2 4 2 2 3 3 2 2" xfId="27179"/>
    <cellStyle name="Normal 5 2 2 4 2 2 3 3 2 2 2" xfId="55913"/>
    <cellStyle name="Normal 5 2 2 4 2 2 3 3 2 3" xfId="41589"/>
    <cellStyle name="Normal 5 2 2 4 2 2 3 3 3" xfId="20016"/>
    <cellStyle name="Normal 5 2 2 4 2 2 3 3 3 2" xfId="48751"/>
    <cellStyle name="Normal 5 2 2 4 2 2 3 3 4" xfId="34427"/>
    <cellStyle name="Normal 5 2 2 4 2 2 3 4" xfId="9214"/>
    <cellStyle name="Normal 5 2 2 4 2 2 3 4 2" xfId="23597"/>
    <cellStyle name="Normal 5 2 2 4 2 2 3 4 2 2" xfId="52332"/>
    <cellStyle name="Normal 5 2 2 4 2 2 3 4 3" xfId="38008"/>
    <cellStyle name="Normal 5 2 2 4 2 2 3 5" xfId="16434"/>
    <cellStyle name="Normal 5 2 2 4 2 2 3 5 2" xfId="45170"/>
    <cellStyle name="Normal 5 2 2 4 2 2 3 6" xfId="30846"/>
    <cellStyle name="Normal 5 2 2 4 2 2 4" xfId="2776"/>
    <cellStyle name="Normal 5 2 2 4 2 2 4 2" xfId="6436"/>
    <cellStyle name="Normal 5 2 2 4 2 2 4 2 2" xfId="13696"/>
    <cellStyle name="Normal 5 2 2 4 2 2 4 2 2 2" xfId="28074"/>
    <cellStyle name="Normal 5 2 2 4 2 2 4 2 2 2 2" xfId="56808"/>
    <cellStyle name="Normal 5 2 2 4 2 2 4 2 2 3" xfId="42484"/>
    <cellStyle name="Normal 5 2 2 4 2 2 4 2 3" xfId="20911"/>
    <cellStyle name="Normal 5 2 2 4 2 2 4 2 3 2" xfId="49646"/>
    <cellStyle name="Normal 5 2 2 4 2 2 4 2 4" xfId="35322"/>
    <cellStyle name="Normal 5 2 2 4 2 2 4 3" xfId="10109"/>
    <cellStyle name="Normal 5 2 2 4 2 2 4 3 2" xfId="24492"/>
    <cellStyle name="Normal 5 2 2 4 2 2 4 3 2 2" xfId="53227"/>
    <cellStyle name="Normal 5 2 2 4 2 2 4 3 3" xfId="38903"/>
    <cellStyle name="Normal 5 2 2 4 2 2 4 4" xfId="17329"/>
    <cellStyle name="Normal 5 2 2 4 2 2 4 4 2" xfId="46065"/>
    <cellStyle name="Normal 5 2 2 4 2 2 4 5" xfId="31741"/>
    <cellStyle name="Normal 5 2 2 4 2 2 5" xfId="4641"/>
    <cellStyle name="Normal 5 2 2 4 2 2 5 2" xfId="11906"/>
    <cellStyle name="Normal 5 2 2 4 2 2 5 2 2" xfId="26284"/>
    <cellStyle name="Normal 5 2 2 4 2 2 5 2 2 2" xfId="55018"/>
    <cellStyle name="Normal 5 2 2 4 2 2 5 2 3" xfId="40694"/>
    <cellStyle name="Normal 5 2 2 4 2 2 5 3" xfId="19121"/>
    <cellStyle name="Normal 5 2 2 4 2 2 5 3 2" xfId="47856"/>
    <cellStyle name="Normal 5 2 2 4 2 2 5 4" xfId="33532"/>
    <cellStyle name="Normal 5 2 2 4 2 2 6" xfId="8313"/>
    <cellStyle name="Normal 5 2 2 4 2 2 6 2" xfId="22702"/>
    <cellStyle name="Normal 5 2 2 4 2 2 6 2 2" xfId="51437"/>
    <cellStyle name="Normal 5 2 2 4 2 2 6 3" xfId="37113"/>
    <cellStyle name="Normal 5 2 2 4 2 2 7" xfId="15539"/>
    <cellStyle name="Normal 5 2 2 4 2 2 7 2" xfId="44275"/>
    <cellStyle name="Normal 5 2 2 4 2 2 8" xfId="29951"/>
    <cellStyle name="Normal 5 2 2 4 2 3" xfId="1120"/>
    <cellStyle name="Normal 5 2 2 4 2 3 2" xfId="2103"/>
    <cellStyle name="Normal 5 2 2 4 2 3 2 2" xfId="3895"/>
    <cellStyle name="Normal 5 2 2 4 2 3 2 2 2" xfId="7554"/>
    <cellStyle name="Normal 5 2 2 4 2 3 2 2 2 2" xfId="14814"/>
    <cellStyle name="Normal 5 2 2 4 2 3 2 2 2 2 2" xfId="29192"/>
    <cellStyle name="Normal 5 2 2 4 2 3 2 2 2 2 2 2" xfId="57926"/>
    <cellStyle name="Normal 5 2 2 4 2 3 2 2 2 2 3" xfId="43602"/>
    <cellStyle name="Normal 5 2 2 4 2 3 2 2 2 3" xfId="22029"/>
    <cellStyle name="Normal 5 2 2 4 2 3 2 2 2 3 2" xfId="50764"/>
    <cellStyle name="Normal 5 2 2 4 2 3 2 2 2 4" xfId="36440"/>
    <cellStyle name="Normal 5 2 2 4 2 3 2 2 3" xfId="11227"/>
    <cellStyle name="Normal 5 2 2 4 2 3 2 2 3 2" xfId="25610"/>
    <cellStyle name="Normal 5 2 2 4 2 3 2 2 3 2 2" xfId="54345"/>
    <cellStyle name="Normal 5 2 2 4 2 3 2 2 3 3" xfId="40021"/>
    <cellStyle name="Normal 5 2 2 4 2 3 2 2 4" xfId="18447"/>
    <cellStyle name="Normal 5 2 2 4 2 3 2 2 4 2" xfId="47183"/>
    <cellStyle name="Normal 5 2 2 4 2 3 2 2 5" xfId="32859"/>
    <cellStyle name="Normal 5 2 2 4 2 3 2 3" xfId="5764"/>
    <cellStyle name="Normal 5 2 2 4 2 3 2 3 2" xfId="13024"/>
    <cellStyle name="Normal 5 2 2 4 2 3 2 3 2 2" xfId="27402"/>
    <cellStyle name="Normal 5 2 2 4 2 3 2 3 2 2 2" xfId="56136"/>
    <cellStyle name="Normal 5 2 2 4 2 3 2 3 2 3" xfId="41812"/>
    <cellStyle name="Normal 5 2 2 4 2 3 2 3 3" xfId="20239"/>
    <cellStyle name="Normal 5 2 2 4 2 3 2 3 3 2" xfId="48974"/>
    <cellStyle name="Normal 5 2 2 4 2 3 2 3 4" xfId="34650"/>
    <cellStyle name="Normal 5 2 2 4 2 3 2 4" xfId="9437"/>
    <cellStyle name="Normal 5 2 2 4 2 3 2 4 2" xfId="23820"/>
    <cellStyle name="Normal 5 2 2 4 2 3 2 4 2 2" xfId="52555"/>
    <cellStyle name="Normal 5 2 2 4 2 3 2 4 3" xfId="38231"/>
    <cellStyle name="Normal 5 2 2 4 2 3 2 5" xfId="16657"/>
    <cellStyle name="Normal 5 2 2 4 2 3 2 5 2" xfId="45393"/>
    <cellStyle name="Normal 5 2 2 4 2 3 2 6" xfId="31069"/>
    <cellStyle name="Normal 5 2 2 4 2 3 3" xfId="2999"/>
    <cellStyle name="Normal 5 2 2 4 2 3 3 2" xfId="6659"/>
    <cellStyle name="Normal 5 2 2 4 2 3 3 2 2" xfId="13919"/>
    <cellStyle name="Normal 5 2 2 4 2 3 3 2 2 2" xfId="28297"/>
    <cellStyle name="Normal 5 2 2 4 2 3 3 2 2 2 2" xfId="57031"/>
    <cellStyle name="Normal 5 2 2 4 2 3 3 2 2 3" xfId="42707"/>
    <cellStyle name="Normal 5 2 2 4 2 3 3 2 3" xfId="21134"/>
    <cellStyle name="Normal 5 2 2 4 2 3 3 2 3 2" xfId="49869"/>
    <cellStyle name="Normal 5 2 2 4 2 3 3 2 4" xfId="35545"/>
    <cellStyle name="Normal 5 2 2 4 2 3 3 3" xfId="10332"/>
    <cellStyle name="Normal 5 2 2 4 2 3 3 3 2" xfId="24715"/>
    <cellStyle name="Normal 5 2 2 4 2 3 3 3 2 2" xfId="53450"/>
    <cellStyle name="Normal 5 2 2 4 2 3 3 3 3" xfId="39126"/>
    <cellStyle name="Normal 5 2 2 4 2 3 3 4" xfId="17552"/>
    <cellStyle name="Normal 5 2 2 4 2 3 3 4 2" xfId="46288"/>
    <cellStyle name="Normal 5 2 2 4 2 3 3 5" xfId="31964"/>
    <cellStyle name="Normal 5 2 2 4 2 3 4" xfId="4864"/>
    <cellStyle name="Normal 5 2 2 4 2 3 4 2" xfId="12129"/>
    <cellStyle name="Normal 5 2 2 4 2 3 4 2 2" xfId="26507"/>
    <cellStyle name="Normal 5 2 2 4 2 3 4 2 2 2" xfId="55241"/>
    <cellStyle name="Normal 5 2 2 4 2 3 4 2 3" xfId="40917"/>
    <cellStyle name="Normal 5 2 2 4 2 3 4 3" xfId="19344"/>
    <cellStyle name="Normal 5 2 2 4 2 3 4 3 2" xfId="48079"/>
    <cellStyle name="Normal 5 2 2 4 2 3 4 4" xfId="33755"/>
    <cellStyle name="Normal 5 2 2 4 2 3 5" xfId="8536"/>
    <cellStyle name="Normal 5 2 2 4 2 3 5 2" xfId="22925"/>
    <cellStyle name="Normal 5 2 2 4 2 3 5 2 2" xfId="51660"/>
    <cellStyle name="Normal 5 2 2 4 2 3 5 3" xfId="37336"/>
    <cellStyle name="Normal 5 2 2 4 2 3 6" xfId="15762"/>
    <cellStyle name="Normal 5 2 2 4 2 3 6 2" xfId="44498"/>
    <cellStyle name="Normal 5 2 2 4 2 3 7" xfId="30174"/>
    <cellStyle name="Normal 5 2 2 4 2 4" xfId="1652"/>
    <cellStyle name="Normal 5 2 2 4 2 4 2" xfId="3448"/>
    <cellStyle name="Normal 5 2 2 4 2 4 2 2" xfId="7107"/>
    <cellStyle name="Normal 5 2 2 4 2 4 2 2 2" xfId="14367"/>
    <cellStyle name="Normal 5 2 2 4 2 4 2 2 2 2" xfId="28745"/>
    <cellStyle name="Normal 5 2 2 4 2 4 2 2 2 2 2" xfId="57479"/>
    <cellStyle name="Normal 5 2 2 4 2 4 2 2 2 3" xfId="43155"/>
    <cellStyle name="Normal 5 2 2 4 2 4 2 2 3" xfId="21582"/>
    <cellStyle name="Normal 5 2 2 4 2 4 2 2 3 2" xfId="50317"/>
    <cellStyle name="Normal 5 2 2 4 2 4 2 2 4" xfId="35993"/>
    <cellStyle name="Normal 5 2 2 4 2 4 2 3" xfId="10780"/>
    <cellStyle name="Normal 5 2 2 4 2 4 2 3 2" xfId="25163"/>
    <cellStyle name="Normal 5 2 2 4 2 4 2 3 2 2" xfId="53898"/>
    <cellStyle name="Normal 5 2 2 4 2 4 2 3 3" xfId="39574"/>
    <cellStyle name="Normal 5 2 2 4 2 4 2 4" xfId="18000"/>
    <cellStyle name="Normal 5 2 2 4 2 4 2 4 2" xfId="46736"/>
    <cellStyle name="Normal 5 2 2 4 2 4 2 5" xfId="32412"/>
    <cellStyle name="Normal 5 2 2 4 2 4 3" xfId="5317"/>
    <cellStyle name="Normal 5 2 2 4 2 4 3 2" xfId="12577"/>
    <cellStyle name="Normal 5 2 2 4 2 4 3 2 2" xfId="26955"/>
    <cellStyle name="Normal 5 2 2 4 2 4 3 2 2 2" xfId="55689"/>
    <cellStyle name="Normal 5 2 2 4 2 4 3 2 3" xfId="41365"/>
    <cellStyle name="Normal 5 2 2 4 2 4 3 3" xfId="19792"/>
    <cellStyle name="Normal 5 2 2 4 2 4 3 3 2" xfId="48527"/>
    <cellStyle name="Normal 5 2 2 4 2 4 3 4" xfId="34203"/>
    <cellStyle name="Normal 5 2 2 4 2 4 4" xfId="8990"/>
    <cellStyle name="Normal 5 2 2 4 2 4 4 2" xfId="23373"/>
    <cellStyle name="Normal 5 2 2 4 2 4 4 2 2" xfId="52108"/>
    <cellStyle name="Normal 5 2 2 4 2 4 4 3" xfId="37784"/>
    <cellStyle name="Normal 5 2 2 4 2 4 5" xfId="16210"/>
    <cellStyle name="Normal 5 2 2 4 2 4 5 2" xfId="44946"/>
    <cellStyle name="Normal 5 2 2 4 2 4 6" xfId="30622"/>
    <cellStyle name="Normal 5 2 2 4 2 5" xfId="2552"/>
    <cellStyle name="Normal 5 2 2 4 2 5 2" xfId="6212"/>
    <cellStyle name="Normal 5 2 2 4 2 5 2 2" xfId="13472"/>
    <cellStyle name="Normal 5 2 2 4 2 5 2 2 2" xfId="27850"/>
    <cellStyle name="Normal 5 2 2 4 2 5 2 2 2 2" xfId="56584"/>
    <cellStyle name="Normal 5 2 2 4 2 5 2 2 3" xfId="42260"/>
    <cellStyle name="Normal 5 2 2 4 2 5 2 3" xfId="20687"/>
    <cellStyle name="Normal 5 2 2 4 2 5 2 3 2" xfId="49422"/>
    <cellStyle name="Normal 5 2 2 4 2 5 2 4" xfId="35098"/>
    <cellStyle name="Normal 5 2 2 4 2 5 3" xfId="9885"/>
    <cellStyle name="Normal 5 2 2 4 2 5 3 2" xfId="24268"/>
    <cellStyle name="Normal 5 2 2 4 2 5 3 2 2" xfId="53003"/>
    <cellStyle name="Normal 5 2 2 4 2 5 3 3" xfId="38679"/>
    <cellStyle name="Normal 5 2 2 4 2 5 4" xfId="17105"/>
    <cellStyle name="Normal 5 2 2 4 2 5 4 2" xfId="45841"/>
    <cellStyle name="Normal 5 2 2 4 2 5 5" xfId="31517"/>
    <cellStyle name="Normal 5 2 2 4 2 6" xfId="4415"/>
    <cellStyle name="Normal 5 2 2 4 2 6 2" xfId="11682"/>
    <cellStyle name="Normal 5 2 2 4 2 6 2 2" xfId="26060"/>
    <cellStyle name="Normal 5 2 2 4 2 6 2 2 2" xfId="54794"/>
    <cellStyle name="Normal 5 2 2 4 2 6 2 3" xfId="40470"/>
    <cellStyle name="Normal 5 2 2 4 2 6 3" xfId="18897"/>
    <cellStyle name="Normal 5 2 2 4 2 6 3 2" xfId="47632"/>
    <cellStyle name="Normal 5 2 2 4 2 6 4" xfId="33308"/>
    <cellStyle name="Normal 5 2 2 4 2 7" xfId="8086"/>
    <cellStyle name="Normal 5 2 2 4 2 7 2" xfId="22478"/>
    <cellStyle name="Normal 5 2 2 4 2 7 2 2" xfId="51213"/>
    <cellStyle name="Normal 5 2 2 4 2 7 3" xfId="36889"/>
    <cellStyle name="Normal 5 2 2 4 2 8" xfId="15315"/>
    <cellStyle name="Normal 5 2 2 4 2 8 2" xfId="44051"/>
    <cellStyle name="Normal 5 2 2 4 2 9" xfId="29727"/>
    <cellStyle name="Normal 5 2 2 4 3" xfId="783"/>
    <cellStyle name="Normal 5 2 2 4 3 2" xfId="1232"/>
    <cellStyle name="Normal 5 2 2 4 3 2 2" xfId="2215"/>
    <cellStyle name="Normal 5 2 2 4 3 2 2 2" xfId="4007"/>
    <cellStyle name="Normal 5 2 2 4 3 2 2 2 2" xfId="7666"/>
    <cellStyle name="Normal 5 2 2 4 3 2 2 2 2 2" xfId="14926"/>
    <cellStyle name="Normal 5 2 2 4 3 2 2 2 2 2 2" xfId="29304"/>
    <cellStyle name="Normal 5 2 2 4 3 2 2 2 2 2 2 2" xfId="58038"/>
    <cellStyle name="Normal 5 2 2 4 3 2 2 2 2 2 3" xfId="43714"/>
    <cellStyle name="Normal 5 2 2 4 3 2 2 2 2 3" xfId="22141"/>
    <cellStyle name="Normal 5 2 2 4 3 2 2 2 2 3 2" xfId="50876"/>
    <cellStyle name="Normal 5 2 2 4 3 2 2 2 2 4" xfId="36552"/>
    <cellStyle name="Normal 5 2 2 4 3 2 2 2 3" xfId="11339"/>
    <cellStyle name="Normal 5 2 2 4 3 2 2 2 3 2" xfId="25722"/>
    <cellStyle name="Normal 5 2 2 4 3 2 2 2 3 2 2" xfId="54457"/>
    <cellStyle name="Normal 5 2 2 4 3 2 2 2 3 3" xfId="40133"/>
    <cellStyle name="Normal 5 2 2 4 3 2 2 2 4" xfId="18559"/>
    <cellStyle name="Normal 5 2 2 4 3 2 2 2 4 2" xfId="47295"/>
    <cellStyle name="Normal 5 2 2 4 3 2 2 2 5" xfId="32971"/>
    <cellStyle name="Normal 5 2 2 4 3 2 2 3" xfId="5876"/>
    <cellStyle name="Normal 5 2 2 4 3 2 2 3 2" xfId="13136"/>
    <cellStyle name="Normal 5 2 2 4 3 2 2 3 2 2" xfId="27514"/>
    <cellStyle name="Normal 5 2 2 4 3 2 2 3 2 2 2" xfId="56248"/>
    <cellStyle name="Normal 5 2 2 4 3 2 2 3 2 3" xfId="41924"/>
    <cellStyle name="Normal 5 2 2 4 3 2 2 3 3" xfId="20351"/>
    <cellStyle name="Normal 5 2 2 4 3 2 2 3 3 2" xfId="49086"/>
    <cellStyle name="Normal 5 2 2 4 3 2 2 3 4" xfId="34762"/>
    <cellStyle name="Normal 5 2 2 4 3 2 2 4" xfId="9549"/>
    <cellStyle name="Normal 5 2 2 4 3 2 2 4 2" xfId="23932"/>
    <cellStyle name="Normal 5 2 2 4 3 2 2 4 2 2" xfId="52667"/>
    <cellStyle name="Normal 5 2 2 4 3 2 2 4 3" xfId="38343"/>
    <cellStyle name="Normal 5 2 2 4 3 2 2 5" xfId="16769"/>
    <cellStyle name="Normal 5 2 2 4 3 2 2 5 2" xfId="45505"/>
    <cellStyle name="Normal 5 2 2 4 3 2 2 6" xfId="31181"/>
    <cellStyle name="Normal 5 2 2 4 3 2 3" xfId="3111"/>
    <cellStyle name="Normal 5 2 2 4 3 2 3 2" xfId="6771"/>
    <cellStyle name="Normal 5 2 2 4 3 2 3 2 2" xfId="14031"/>
    <cellStyle name="Normal 5 2 2 4 3 2 3 2 2 2" xfId="28409"/>
    <cellStyle name="Normal 5 2 2 4 3 2 3 2 2 2 2" xfId="57143"/>
    <cellStyle name="Normal 5 2 2 4 3 2 3 2 2 3" xfId="42819"/>
    <cellStyle name="Normal 5 2 2 4 3 2 3 2 3" xfId="21246"/>
    <cellStyle name="Normal 5 2 2 4 3 2 3 2 3 2" xfId="49981"/>
    <cellStyle name="Normal 5 2 2 4 3 2 3 2 4" xfId="35657"/>
    <cellStyle name="Normal 5 2 2 4 3 2 3 3" xfId="10444"/>
    <cellStyle name="Normal 5 2 2 4 3 2 3 3 2" xfId="24827"/>
    <cellStyle name="Normal 5 2 2 4 3 2 3 3 2 2" xfId="53562"/>
    <cellStyle name="Normal 5 2 2 4 3 2 3 3 3" xfId="39238"/>
    <cellStyle name="Normal 5 2 2 4 3 2 3 4" xfId="17664"/>
    <cellStyle name="Normal 5 2 2 4 3 2 3 4 2" xfId="46400"/>
    <cellStyle name="Normal 5 2 2 4 3 2 3 5" xfId="32076"/>
    <cellStyle name="Normal 5 2 2 4 3 2 4" xfId="4976"/>
    <cellStyle name="Normal 5 2 2 4 3 2 4 2" xfId="12241"/>
    <cellStyle name="Normal 5 2 2 4 3 2 4 2 2" xfId="26619"/>
    <cellStyle name="Normal 5 2 2 4 3 2 4 2 2 2" xfId="55353"/>
    <cellStyle name="Normal 5 2 2 4 3 2 4 2 3" xfId="41029"/>
    <cellStyle name="Normal 5 2 2 4 3 2 4 3" xfId="19456"/>
    <cellStyle name="Normal 5 2 2 4 3 2 4 3 2" xfId="48191"/>
    <cellStyle name="Normal 5 2 2 4 3 2 4 4" xfId="33867"/>
    <cellStyle name="Normal 5 2 2 4 3 2 5" xfId="8648"/>
    <cellStyle name="Normal 5 2 2 4 3 2 5 2" xfId="23037"/>
    <cellStyle name="Normal 5 2 2 4 3 2 5 2 2" xfId="51772"/>
    <cellStyle name="Normal 5 2 2 4 3 2 5 3" xfId="37448"/>
    <cellStyle name="Normal 5 2 2 4 3 2 6" xfId="15874"/>
    <cellStyle name="Normal 5 2 2 4 3 2 6 2" xfId="44610"/>
    <cellStyle name="Normal 5 2 2 4 3 2 7" xfId="30286"/>
    <cellStyle name="Normal 5 2 2 4 3 3" xfId="1768"/>
    <cellStyle name="Normal 5 2 2 4 3 3 2" xfId="3560"/>
    <cellStyle name="Normal 5 2 2 4 3 3 2 2" xfId="7219"/>
    <cellStyle name="Normal 5 2 2 4 3 3 2 2 2" xfId="14479"/>
    <cellStyle name="Normal 5 2 2 4 3 3 2 2 2 2" xfId="28857"/>
    <cellStyle name="Normal 5 2 2 4 3 3 2 2 2 2 2" xfId="57591"/>
    <cellStyle name="Normal 5 2 2 4 3 3 2 2 2 3" xfId="43267"/>
    <cellStyle name="Normal 5 2 2 4 3 3 2 2 3" xfId="21694"/>
    <cellStyle name="Normal 5 2 2 4 3 3 2 2 3 2" xfId="50429"/>
    <cellStyle name="Normal 5 2 2 4 3 3 2 2 4" xfId="36105"/>
    <cellStyle name="Normal 5 2 2 4 3 3 2 3" xfId="10892"/>
    <cellStyle name="Normal 5 2 2 4 3 3 2 3 2" xfId="25275"/>
    <cellStyle name="Normal 5 2 2 4 3 3 2 3 2 2" xfId="54010"/>
    <cellStyle name="Normal 5 2 2 4 3 3 2 3 3" xfId="39686"/>
    <cellStyle name="Normal 5 2 2 4 3 3 2 4" xfId="18112"/>
    <cellStyle name="Normal 5 2 2 4 3 3 2 4 2" xfId="46848"/>
    <cellStyle name="Normal 5 2 2 4 3 3 2 5" xfId="32524"/>
    <cellStyle name="Normal 5 2 2 4 3 3 3" xfId="5429"/>
    <cellStyle name="Normal 5 2 2 4 3 3 3 2" xfId="12689"/>
    <cellStyle name="Normal 5 2 2 4 3 3 3 2 2" xfId="27067"/>
    <cellStyle name="Normal 5 2 2 4 3 3 3 2 2 2" xfId="55801"/>
    <cellStyle name="Normal 5 2 2 4 3 3 3 2 3" xfId="41477"/>
    <cellStyle name="Normal 5 2 2 4 3 3 3 3" xfId="19904"/>
    <cellStyle name="Normal 5 2 2 4 3 3 3 3 2" xfId="48639"/>
    <cellStyle name="Normal 5 2 2 4 3 3 3 4" xfId="34315"/>
    <cellStyle name="Normal 5 2 2 4 3 3 4" xfId="9102"/>
    <cellStyle name="Normal 5 2 2 4 3 3 4 2" xfId="23485"/>
    <cellStyle name="Normal 5 2 2 4 3 3 4 2 2" xfId="52220"/>
    <cellStyle name="Normal 5 2 2 4 3 3 4 3" xfId="37896"/>
    <cellStyle name="Normal 5 2 2 4 3 3 5" xfId="16322"/>
    <cellStyle name="Normal 5 2 2 4 3 3 5 2" xfId="45058"/>
    <cellStyle name="Normal 5 2 2 4 3 3 6" xfId="30734"/>
    <cellStyle name="Normal 5 2 2 4 3 4" xfId="2664"/>
    <cellStyle name="Normal 5 2 2 4 3 4 2" xfId="6324"/>
    <cellStyle name="Normal 5 2 2 4 3 4 2 2" xfId="13584"/>
    <cellStyle name="Normal 5 2 2 4 3 4 2 2 2" xfId="27962"/>
    <cellStyle name="Normal 5 2 2 4 3 4 2 2 2 2" xfId="56696"/>
    <cellStyle name="Normal 5 2 2 4 3 4 2 2 3" xfId="42372"/>
    <cellStyle name="Normal 5 2 2 4 3 4 2 3" xfId="20799"/>
    <cellStyle name="Normal 5 2 2 4 3 4 2 3 2" xfId="49534"/>
    <cellStyle name="Normal 5 2 2 4 3 4 2 4" xfId="35210"/>
    <cellStyle name="Normal 5 2 2 4 3 4 3" xfId="9997"/>
    <cellStyle name="Normal 5 2 2 4 3 4 3 2" xfId="24380"/>
    <cellStyle name="Normal 5 2 2 4 3 4 3 2 2" xfId="53115"/>
    <cellStyle name="Normal 5 2 2 4 3 4 3 3" xfId="38791"/>
    <cellStyle name="Normal 5 2 2 4 3 4 4" xfId="17217"/>
    <cellStyle name="Normal 5 2 2 4 3 4 4 2" xfId="45953"/>
    <cellStyle name="Normal 5 2 2 4 3 4 5" xfId="31629"/>
    <cellStyle name="Normal 5 2 2 4 3 5" xfId="4528"/>
    <cellStyle name="Normal 5 2 2 4 3 5 2" xfId="11794"/>
    <cellStyle name="Normal 5 2 2 4 3 5 2 2" xfId="26172"/>
    <cellStyle name="Normal 5 2 2 4 3 5 2 2 2" xfId="54906"/>
    <cellStyle name="Normal 5 2 2 4 3 5 2 3" xfId="40582"/>
    <cellStyle name="Normal 5 2 2 4 3 5 3" xfId="19009"/>
    <cellStyle name="Normal 5 2 2 4 3 5 3 2" xfId="47744"/>
    <cellStyle name="Normal 5 2 2 4 3 5 4" xfId="33420"/>
    <cellStyle name="Normal 5 2 2 4 3 6" xfId="8201"/>
    <cellStyle name="Normal 5 2 2 4 3 6 2" xfId="22590"/>
    <cellStyle name="Normal 5 2 2 4 3 6 2 2" xfId="51325"/>
    <cellStyle name="Normal 5 2 2 4 3 6 3" xfId="37001"/>
    <cellStyle name="Normal 5 2 2 4 3 7" xfId="15427"/>
    <cellStyle name="Normal 5 2 2 4 3 7 2" xfId="44163"/>
    <cellStyle name="Normal 5 2 2 4 3 8" xfId="29839"/>
    <cellStyle name="Normal 5 2 2 4 4" xfId="1008"/>
    <cellStyle name="Normal 5 2 2 4 4 2" xfId="1991"/>
    <cellStyle name="Normal 5 2 2 4 4 2 2" xfId="3783"/>
    <cellStyle name="Normal 5 2 2 4 4 2 2 2" xfId="7442"/>
    <cellStyle name="Normal 5 2 2 4 4 2 2 2 2" xfId="14702"/>
    <cellStyle name="Normal 5 2 2 4 4 2 2 2 2 2" xfId="29080"/>
    <cellStyle name="Normal 5 2 2 4 4 2 2 2 2 2 2" xfId="57814"/>
    <cellStyle name="Normal 5 2 2 4 4 2 2 2 2 3" xfId="43490"/>
    <cellStyle name="Normal 5 2 2 4 4 2 2 2 3" xfId="21917"/>
    <cellStyle name="Normal 5 2 2 4 4 2 2 2 3 2" xfId="50652"/>
    <cellStyle name="Normal 5 2 2 4 4 2 2 2 4" xfId="36328"/>
    <cellStyle name="Normal 5 2 2 4 4 2 2 3" xfId="11115"/>
    <cellStyle name="Normal 5 2 2 4 4 2 2 3 2" xfId="25498"/>
    <cellStyle name="Normal 5 2 2 4 4 2 2 3 2 2" xfId="54233"/>
    <cellStyle name="Normal 5 2 2 4 4 2 2 3 3" xfId="39909"/>
    <cellStyle name="Normal 5 2 2 4 4 2 2 4" xfId="18335"/>
    <cellStyle name="Normal 5 2 2 4 4 2 2 4 2" xfId="47071"/>
    <cellStyle name="Normal 5 2 2 4 4 2 2 5" xfId="32747"/>
    <cellStyle name="Normal 5 2 2 4 4 2 3" xfId="5652"/>
    <cellStyle name="Normal 5 2 2 4 4 2 3 2" xfId="12912"/>
    <cellStyle name="Normal 5 2 2 4 4 2 3 2 2" xfId="27290"/>
    <cellStyle name="Normal 5 2 2 4 4 2 3 2 2 2" xfId="56024"/>
    <cellStyle name="Normal 5 2 2 4 4 2 3 2 3" xfId="41700"/>
    <cellStyle name="Normal 5 2 2 4 4 2 3 3" xfId="20127"/>
    <cellStyle name="Normal 5 2 2 4 4 2 3 3 2" xfId="48862"/>
    <cellStyle name="Normal 5 2 2 4 4 2 3 4" xfId="34538"/>
    <cellStyle name="Normal 5 2 2 4 4 2 4" xfId="9325"/>
    <cellStyle name="Normal 5 2 2 4 4 2 4 2" xfId="23708"/>
    <cellStyle name="Normal 5 2 2 4 4 2 4 2 2" xfId="52443"/>
    <cellStyle name="Normal 5 2 2 4 4 2 4 3" xfId="38119"/>
    <cellStyle name="Normal 5 2 2 4 4 2 5" xfId="16545"/>
    <cellStyle name="Normal 5 2 2 4 4 2 5 2" xfId="45281"/>
    <cellStyle name="Normal 5 2 2 4 4 2 6" xfId="30957"/>
    <cellStyle name="Normal 5 2 2 4 4 3" xfId="2887"/>
    <cellStyle name="Normal 5 2 2 4 4 3 2" xfId="6547"/>
    <cellStyle name="Normal 5 2 2 4 4 3 2 2" xfId="13807"/>
    <cellStyle name="Normal 5 2 2 4 4 3 2 2 2" xfId="28185"/>
    <cellStyle name="Normal 5 2 2 4 4 3 2 2 2 2" xfId="56919"/>
    <cellStyle name="Normal 5 2 2 4 4 3 2 2 3" xfId="42595"/>
    <cellStyle name="Normal 5 2 2 4 4 3 2 3" xfId="21022"/>
    <cellStyle name="Normal 5 2 2 4 4 3 2 3 2" xfId="49757"/>
    <cellStyle name="Normal 5 2 2 4 4 3 2 4" xfId="35433"/>
    <cellStyle name="Normal 5 2 2 4 4 3 3" xfId="10220"/>
    <cellStyle name="Normal 5 2 2 4 4 3 3 2" xfId="24603"/>
    <cellStyle name="Normal 5 2 2 4 4 3 3 2 2" xfId="53338"/>
    <cellStyle name="Normal 5 2 2 4 4 3 3 3" xfId="39014"/>
    <cellStyle name="Normal 5 2 2 4 4 3 4" xfId="17440"/>
    <cellStyle name="Normal 5 2 2 4 4 3 4 2" xfId="46176"/>
    <cellStyle name="Normal 5 2 2 4 4 3 5" xfId="31852"/>
    <cellStyle name="Normal 5 2 2 4 4 4" xfId="4752"/>
    <cellStyle name="Normal 5 2 2 4 4 4 2" xfId="12017"/>
    <cellStyle name="Normal 5 2 2 4 4 4 2 2" xfId="26395"/>
    <cellStyle name="Normal 5 2 2 4 4 4 2 2 2" xfId="55129"/>
    <cellStyle name="Normal 5 2 2 4 4 4 2 3" xfId="40805"/>
    <cellStyle name="Normal 5 2 2 4 4 4 3" xfId="19232"/>
    <cellStyle name="Normal 5 2 2 4 4 4 3 2" xfId="47967"/>
    <cellStyle name="Normal 5 2 2 4 4 4 4" xfId="33643"/>
    <cellStyle name="Normal 5 2 2 4 4 5" xfId="8424"/>
    <cellStyle name="Normal 5 2 2 4 4 5 2" xfId="22813"/>
    <cellStyle name="Normal 5 2 2 4 4 5 2 2" xfId="51548"/>
    <cellStyle name="Normal 5 2 2 4 4 5 3" xfId="37224"/>
    <cellStyle name="Normal 5 2 2 4 4 6" xfId="15650"/>
    <cellStyle name="Normal 5 2 2 4 4 6 2" xfId="44386"/>
    <cellStyle name="Normal 5 2 2 4 4 7" xfId="30062"/>
    <cellStyle name="Normal 5 2 2 4 5" xfId="1532"/>
    <cellStyle name="Normal 5 2 2 4 5 2" xfId="3336"/>
    <cellStyle name="Normal 5 2 2 4 5 2 2" xfId="6995"/>
    <cellStyle name="Normal 5 2 2 4 5 2 2 2" xfId="14255"/>
    <cellStyle name="Normal 5 2 2 4 5 2 2 2 2" xfId="28633"/>
    <cellStyle name="Normal 5 2 2 4 5 2 2 2 2 2" xfId="57367"/>
    <cellStyle name="Normal 5 2 2 4 5 2 2 2 3" xfId="43043"/>
    <cellStyle name="Normal 5 2 2 4 5 2 2 3" xfId="21470"/>
    <cellStyle name="Normal 5 2 2 4 5 2 2 3 2" xfId="50205"/>
    <cellStyle name="Normal 5 2 2 4 5 2 2 4" xfId="35881"/>
    <cellStyle name="Normal 5 2 2 4 5 2 3" xfId="10668"/>
    <cellStyle name="Normal 5 2 2 4 5 2 3 2" xfId="25051"/>
    <cellStyle name="Normal 5 2 2 4 5 2 3 2 2" xfId="53786"/>
    <cellStyle name="Normal 5 2 2 4 5 2 3 3" xfId="39462"/>
    <cellStyle name="Normal 5 2 2 4 5 2 4" xfId="17888"/>
    <cellStyle name="Normal 5 2 2 4 5 2 4 2" xfId="46624"/>
    <cellStyle name="Normal 5 2 2 4 5 2 5" xfId="32300"/>
    <cellStyle name="Normal 5 2 2 4 5 3" xfId="5205"/>
    <cellStyle name="Normal 5 2 2 4 5 3 2" xfId="12465"/>
    <cellStyle name="Normal 5 2 2 4 5 3 2 2" xfId="26843"/>
    <cellStyle name="Normal 5 2 2 4 5 3 2 2 2" xfId="55577"/>
    <cellStyle name="Normal 5 2 2 4 5 3 2 3" xfId="41253"/>
    <cellStyle name="Normal 5 2 2 4 5 3 3" xfId="19680"/>
    <cellStyle name="Normal 5 2 2 4 5 3 3 2" xfId="48415"/>
    <cellStyle name="Normal 5 2 2 4 5 3 4" xfId="34091"/>
    <cellStyle name="Normal 5 2 2 4 5 4" xfId="8878"/>
    <cellStyle name="Normal 5 2 2 4 5 4 2" xfId="23261"/>
    <cellStyle name="Normal 5 2 2 4 5 4 2 2" xfId="51996"/>
    <cellStyle name="Normal 5 2 2 4 5 4 3" xfId="37672"/>
    <cellStyle name="Normal 5 2 2 4 5 5" xfId="16098"/>
    <cellStyle name="Normal 5 2 2 4 5 5 2" xfId="44834"/>
    <cellStyle name="Normal 5 2 2 4 5 6" xfId="30510"/>
    <cellStyle name="Normal 5 2 2 4 6" xfId="2440"/>
    <cellStyle name="Normal 5 2 2 4 6 2" xfId="6100"/>
    <cellStyle name="Normal 5 2 2 4 6 2 2" xfId="13360"/>
    <cellStyle name="Normal 5 2 2 4 6 2 2 2" xfId="27738"/>
    <cellStyle name="Normal 5 2 2 4 6 2 2 2 2" xfId="56472"/>
    <cellStyle name="Normal 5 2 2 4 6 2 2 3" xfId="42148"/>
    <cellStyle name="Normal 5 2 2 4 6 2 3" xfId="20575"/>
    <cellStyle name="Normal 5 2 2 4 6 2 3 2" xfId="49310"/>
    <cellStyle name="Normal 5 2 2 4 6 2 4" xfId="34986"/>
    <cellStyle name="Normal 5 2 2 4 6 3" xfId="9773"/>
    <cellStyle name="Normal 5 2 2 4 6 3 2" xfId="24156"/>
    <cellStyle name="Normal 5 2 2 4 6 3 2 2" xfId="52891"/>
    <cellStyle name="Normal 5 2 2 4 6 3 3" xfId="38567"/>
    <cellStyle name="Normal 5 2 2 4 6 4" xfId="16993"/>
    <cellStyle name="Normal 5 2 2 4 6 4 2" xfId="45729"/>
    <cellStyle name="Normal 5 2 2 4 6 5" xfId="31405"/>
    <cellStyle name="Normal 5 2 2 4 7" xfId="4299"/>
    <cellStyle name="Normal 5 2 2 4 7 2" xfId="11569"/>
    <cellStyle name="Normal 5 2 2 4 7 2 2" xfId="25948"/>
    <cellStyle name="Normal 5 2 2 4 7 2 2 2" xfId="54682"/>
    <cellStyle name="Normal 5 2 2 4 7 2 3" xfId="40358"/>
    <cellStyle name="Normal 5 2 2 4 7 3" xfId="18785"/>
    <cellStyle name="Normal 5 2 2 4 7 3 2" xfId="47520"/>
    <cellStyle name="Normal 5 2 2 4 7 4" xfId="33196"/>
    <cellStyle name="Normal 5 2 2 4 8" xfId="7968"/>
    <cellStyle name="Normal 5 2 2 4 8 2" xfId="22366"/>
    <cellStyle name="Normal 5 2 2 4 8 2 2" xfId="51101"/>
    <cellStyle name="Normal 5 2 2 4 8 3" xfId="36777"/>
    <cellStyle name="Normal 5 2 2 4 9" xfId="15203"/>
    <cellStyle name="Normal 5 2 2 4 9 2" xfId="43939"/>
    <cellStyle name="Normal 5 2 2 5" xfId="546"/>
    <cellStyle name="Normal 5 2 2 5 2" xfId="840"/>
    <cellStyle name="Normal 5 2 2 5 2 2" xfId="1288"/>
    <cellStyle name="Normal 5 2 2 5 2 2 2" xfId="2271"/>
    <cellStyle name="Normal 5 2 2 5 2 2 2 2" xfId="4063"/>
    <cellStyle name="Normal 5 2 2 5 2 2 2 2 2" xfId="7722"/>
    <cellStyle name="Normal 5 2 2 5 2 2 2 2 2 2" xfId="14982"/>
    <cellStyle name="Normal 5 2 2 5 2 2 2 2 2 2 2" xfId="29360"/>
    <cellStyle name="Normal 5 2 2 5 2 2 2 2 2 2 2 2" xfId="58094"/>
    <cellStyle name="Normal 5 2 2 5 2 2 2 2 2 2 3" xfId="43770"/>
    <cellStyle name="Normal 5 2 2 5 2 2 2 2 2 3" xfId="22197"/>
    <cellStyle name="Normal 5 2 2 5 2 2 2 2 2 3 2" xfId="50932"/>
    <cellStyle name="Normal 5 2 2 5 2 2 2 2 2 4" xfId="36608"/>
    <cellStyle name="Normal 5 2 2 5 2 2 2 2 3" xfId="11395"/>
    <cellStyle name="Normal 5 2 2 5 2 2 2 2 3 2" xfId="25778"/>
    <cellStyle name="Normal 5 2 2 5 2 2 2 2 3 2 2" xfId="54513"/>
    <cellStyle name="Normal 5 2 2 5 2 2 2 2 3 3" xfId="40189"/>
    <cellStyle name="Normal 5 2 2 5 2 2 2 2 4" xfId="18615"/>
    <cellStyle name="Normal 5 2 2 5 2 2 2 2 4 2" xfId="47351"/>
    <cellStyle name="Normal 5 2 2 5 2 2 2 2 5" xfId="33027"/>
    <cellStyle name="Normal 5 2 2 5 2 2 2 3" xfId="5932"/>
    <cellStyle name="Normal 5 2 2 5 2 2 2 3 2" xfId="13192"/>
    <cellStyle name="Normal 5 2 2 5 2 2 2 3 2 2" xfId="27570"/>
    <cellStyle name="Normal 5 2 2 5 2 2 2 3 2 2 2" xfId="56304"/>
    <cellStyle name="Normal 5 2 2 5 2 2 2 3 2 3" xfId="41980"/>
    <cellStyle name="Normal 5 2 2 5 2 2 2 3 3" xfId="20407"/>
    <cellStyle name="Normal 5 2 2 5 2 2 2 3 3 2" xfId="49142"/>
    <cellStyle name="Normal 5 2 2 5 2 2 2 3 4" xfId="34818"/>
    <cellStyle name="Normal 5 2 2 5 2 2 2 4" xfId="9605"/>
    <cellStyle name="Normal 5 2 2 5 2 2 2 4 2" xfId="23988"/>
    <cellStyle name="Normal 5 2 2 5 2 2 2 4 2 2" xfId="52723"/>
    <cellStyle name="Normal 5 2 2 5 2 2 2 4 3" xfId="38399"/>
    <cellStyle name="Normal 5 2 2 5 2 2 2 5" xfId="16825"/>
    <cellStyle name="Normal 5 2 2 5 2 2 2 5 2" xfId="45561"/>
    <cellStyle name="Normal 5 2 2 5 2 2 2 6" xfId="31237"/>
    <cellStyle name="Normal 5 2 2 5 2 2 3" xfId="3167"/>
    <cellStyle name="Normal 5 2 2 5 2 2 3 2" xfId="6827"/>
    <cellStyle name="Normal 5 2 2 5 2 2 3 2 2" xfId="14087"/>
    <cellStyle name="Normal 5 2 2 5 2 2 3 2 2 2" xfId="28465"/>
    <cellStyle name="Normal 5 2 2 5 2 2 3 2 2 2 2" xfId="57199"/>
    <cellStyle name="Normal 5 2 2 5 2 2 3 2 2 3" xfId="42875"/>
    <cellStyle name="Normal 5 2 2 5 2 2 3 2 3" xfId="21302"/>
    <cellStyle name="Normal 5 2 2 5 2 2 3 2 3 2" xfId="50037"/>
    <cellStyle name="Normal 5 2 2 5 2 2 3 2 4" xfId="35713"/>
    <cellStyle name="Normal 5 2 2 5 2 2 3 3" xfId="10500"/>
    <cellStyle name="Normal 5 2 2 5 2 2 3 3 2" xfId="24883"/>
    <cellStyle name="Normal 5 2 2 5 2 2 3 3 2 2" xfId="53618"/>
    <cellStyle name="Normal 5 2 2 5 2 2 3 3 3" xfId="39294"/>
    <cellStyle name="Normal 5 2 2 5 2 2 3 4" xfId="17720"/>
    <cellStyle name="Normal 5 2 2 5 2 2 3 4 2" xfId="46456"/>
    <cellStyle name="Normal 5 2 2 5 2 2 3 5" xfId="32132"/>
    <cellStyle name="Normal 5 2 2 5 2 2 4" xfId="5032"/>
    <cellStyle name="Normal 5 2 2 5 2 2 4 2" xfId="12297"/>
    <cellStyle name="Normal 5 2 2 5 2 2 4 2 2" xfId="26675"/>
    <cellStyle name="Normal 5 2 2 5 2 2 4 2 2 2" xfId="55409"/>
    <cellStyle name="Normal 5 2 2 5 2 2 4 2 3" xfId="41085"/>
    <cellStyle name="Normal 5 2 2 5 2 2 4 3" xfId="19512"/>
    <cellStyle name="Normal 5 2 2 5 2 2 4 3 2" xfId="48247"/>
    <cellStyle name="Normal 5 2 2 5 2 2 4 4" xfId="33923"/>
    <cellStyle name="Normal 5 2 2 5 2 2 5" xfId="8704"/>
    <cellStyle name="Normal 5 2 2 5 2 2 5 2" xfId="23093"/>
    <cellStyle name="Normal 5 2 2 5 2 2 5 2 2" xfId="51828"/>
    <cellStyle name="Normal 5 2 2 5 2 2 5 3" xfId="37504"/>
    <cellStyle name="Normal 5 2 2 5 2 2 6" xfId="15930"/>
    <cellStyle name="Normal 5 2 2 5 2 2 6 2" xfId="44666"/>
    <cellStyle name="Normal 5 2 2 5 2 2 7" xfId="30342"/>
    <cellStyle name="Normal 5 2 2 5 2 3" xfId="1824"/>
    <cellStyle name="Normal 5 2 2 5 2 3 2" xfId="3616"/>
    <cellStyle name="Normal 5 2 2 5 2 3 2 2" xfId="7275"/>
    <cellStyle name="Normal 5 2 2 5 2 3 2 2 2" xfId="14535"/>
    <cellStyle name="Normal 5 2 2 5 2 3 2 2 2 2" xfId="28913"/>
    <cellStyle name="Normal 5 2 2 5 2 3 2 2 2 2 2" xfId="57647"/>
    <cellStyle name="Normal 5 2 2 5 2 3 2 2 2 3" xfId="43323"/>
    <cellStyle name="Normal 5 2 2 5 2 3 2 2 3" xfId="21750"/>
    <cellStyle name="Normal 5 2 2 5 2 3 2 2 3 2" xfId="50485"/>
    <cellStyle name="Normal 5 2 2 5 2 3 2 2 4" xfId="36161"/>
    <cellStyle name="Normal 5 2 2 5 2 3 2 3" xfId="10948"/>
    <cellStyle name="Normal 5 2 2 5 2 3 2 3 2" xfId="25331"/>
    <cellStyle name="Normal 5 2 2 5 2 3 2 3 2 2" xfId="54066"/>
    <cellStyle name="Normal 5 2 2 5 2 3 2 3 3" xfId="39742"/>
    <cellStyle name="Normal 5 2 2 5 2 3 2 4" xfId="18168"/>
    <cellStyle name="Normal 5 2 2 5 2 3 2 4 2" xfId="46904"/>
    <cellStyle name="Normal 5 2 2 5 2 3 2 5" xfId="32580"/>
    <cellStyle name="Normal 5 2 2 5 2 3 3" xfId="5485"/>
    <cellStyle name="Normal 5 2 2 5 2 3 3 2" xfId="12745"/>
    <cellStyle name="Normal 5 2 2 5 2 3 3 2 2" xfId="27123"/>
    <cellStyle name="Normal 5 2 2 5 2 3 3 2 2 2" xfId="55857"/>
    <cellStyle name="Normal 5 2 2 5 2 3 3 2 3" xfId="41533"/>
    <cellStyle name="Normal 5 2 2 5 2 3 3 3" xfId="19960"/>
    <cellStyle name="Normal 5 2 2 5 2 3 3 3 2" xfId="48695"/>
    <cellStyle name="Normal 5 2 2 5 2 3 3 4" xfId="34371"/>
    <cellStyle name="Normal 5 2 2 5 2 3 4" xfId="9158"/>
    <cellStyle name="Normal 5 2 2 5 2 3 4 2" xfId="23541"/>
    <cellStyle name="Normal 5 2 2 5 2 3 4 2 2" xfId="52276"/>
    <cellStyle name="Normal 5 2 2 5 2 3 4 3" xfId="37952"/>
    <cellStyle name="Normal 5 2 2 5 2 3 5" xfId="16378"/>
    <cellStyle name="Normal 5 2 2 5 2 3 5 2" xfId="45114"/>
    <cellStyle name="Normal 5 2 2 5 2 3 6" xfId="30790"/>
    <cellStyle name="Normal 5 2 2 5 2 4" xfId="2720"/>
    <cellStyle name="Normal 5 2 2 5 2 4 2" xfId="6380"/>
    <cellStyle name="Normal 5 2 2 5 2 4 2 2" xfId="13640"/>
    <cellStyle name="Normal 5 2 2 5 2 4 2 2 2" xfId="28018"/>
    <cellStyle name="Normal 5 2 2 5 2 4 2 2 2 2" xfId="56752"/>
    <cellStyle name="Normal 5 2 2 5 2 4 2 2 3" xfId="42428"/>
    <cellStyle name="Normal 5 2 2 5 2 4 2 3" xfId="20855"/>
    <cellStyle name="Normal 5 2 2 5 2 4 2 3 2" xfId="49590"/>
    <cellStyle name="Normal 5 2 2 5 2 4 2 4" xfId="35266"/>
    <cellStyle name="Normal 5 2 2 5 2 4 3" xfId="10053"/>
    <cellStyle name="Normal 5 2 2 5 2 4 3 2" xfId="24436"/>
    <cellStyle name="Normal 5 2 2 5 2 4 3 2 2" xfId="53171"/>
    <cellStyle name="Normal 5 2 2 5 2 4 3 3" xfId="38847"/>
    <cellStyle name="Normal 5 2 2 5 2 4 4" xfId="17273"/>
    <cellStyle name="Normal 5 2 2 5 2 4 4 2" xfId="46009"/>
    <cellStyle name="Normal 5 2 2 5 2 4 5" xfId="31685"/>
    <cellStyle name="Normal 5 2 2 5 2 5" xfId="4585"/>
    <cellStyle name="Normal 5 2 2 5 2 5 2" xfId="11850"/>
    <cellStyle name="Normal 5 2 2 5 2 5 2 2" xfId="26228"/>
    <cellStyle name="Normal 5 2 2 5 2 5 2 2 2" xfId="54962"/>
    <cellStyle name="Normal 5 2 2 5 2 5 2 3" xfId="40638"/>
    <cellStyle name="Normal 5 2 2 5 2 5 3" xfId="19065"/>
    <cellStyle name="Normal 5 2 2 5 2 5 3 2" xfId="47800"/>
    <cellStyle name="Normal 5 2 2 5 2 5 4" xfId="33476"/>
    <cellStyle name="Normal 5 2 2 5 2 6" xfId="8257"/>
    <cellStyle name="Normal 5 2 2 5 2 6 2" xfId="22646"/>
    <cellStyle name="Normal 5 2 2 5 2 6 2 2" xfId="51381"/>
    <cellStyle name="Normal 5 2 2 5 2 6 3" xfId="37057"/>
    <cellStyle name="Normal 5 2 2 5 2 7" xfId="15483"/>
    <cellStyle name="Normal 5 2 2 5 2 7 2" xfId="44219"/>
    <cellStyle name="Normal 5 2 2 5 2 8" xfId="29895"/>
    <cellStyle name="Normal 5 2 2 5 3" xfId="1064"/>
    <cellStyle name="Normal 5 2 2 5 3 2" xfId="2047"/>
    <cellStyle name="Normal 5 2 2 5 3 2 2" xfId="3839"/>
    <cellStyle name="Normal 5 2 2 5 3 2 2 2" xfId="7498"/>
    <cellStyle name="Normal 5 2 2 5 3 2 2 2 2" xfId="14758"/>
    <cellStyle name="Normal 5 2 2 5 3 2 2 2 2 2" xfId="29136"/>
    <cellStyle name="Normal 5 2 2 5 3 2 2 2 2 2 2" xfId="57870"/>
    <cellStyle name="Normal 5 2 2 5 3 2 2 2 2 3" xfId="43546"/>
    <cellStyle name="Normal 5 2 2 5 3 2 2 2 3" xfId="21973"/>
    <cellStyle name="Normal 5 2 2 5 3 2 2 2 3 2" xfId="50708"/>
    <cellStyle name="Normal 5 2 2 5 3 2 2 2 4" xfId="36384"/>
    <cellStyle name="Normal 5 2 2 5 3 2 2 3" xfId="11171"/>
    <cellStyle name="Normal 5 2 2 5 3 2 2 3 2" xfId="25554"/>
    <cellStyle name="Normal 5 2 2 5 3 2 2 3 2 2" xfId="54289"/>
    <cellStyle name="Normal 5 2 2 5 3 2 2 3 3" xfId="39965"/>
    <cellStyle name="Normal 5 2 2 5 3 2 2 4" xfId="18391"/>
    <cellStyle name="Normal 5 2 2 5 3 2 2 4 2" xfId="47127"/>
    <cellStyle name="Normal 5 2 2 5 3 2 2 5" xfId="32803"/>
    <cellStyle name="Normal 5 2 2 5 3 2 3" xfId="5708"/>
    <cellStyle name="Normal 5 2 2 5 3 2 3 2" xfId="12968"/>
    <cellStyle name="Normal 5 2 2 5 3 2 3 2 2" xfId="27346"/>
    <cellStyle name="Normal 5 2 2 5 3 2 3 2 2 2" xfId="56080"/>
    <cellStyle name="Normal 5 2 2 5 3 2 3 2 3" xfId="41756"/>
    <cellStyle name="Normal 5 2 2 5 3 2 3 3" xfId="20183"/>
    <cellStyle name="Normal 5 2 2 5 3 2 3 3 2" xfId="48918"/>
    <cellStyle name="Normal 5 2 2 5 3 2 3 4" xfId="34594"/>
    <cellStyle name="Normal 5 2 2 5 3 2 4" xfId="9381"/>
    <cellStyle name="Normal 5 2 2 5 3 2 4 2" xfId="23764"/>
    <cellStyle name="Normal 5 2 2 5 3 2 4 2 2" xfId="52499"/>
    <cellStyle name="Normal 5 2 2 5 3 2 4 3" xfId="38175"/>
    <cellStyle name="Normal 5 2 2 5 3 2 5" xfId="16601"/>
    <cellStyle name="Normal 5 2 2 5 3 2 5 2" xfId="45337"/>
    <cellStyle name="Normal 5 2 2 5 3 2 6" xfId="31013"/>
    <cellStyle name="Normal 5 2 2 5 3 3" xfId="2943"/>
    <cellStyle name="Normal 5 2 2 5 3 3 2" xfId="6603"/>
    <cellStyle name="Normal 5 2 2 5 3 3 2 2" xfId="13863"/>
    <cellStyle name="Normal 5 2 2 5 3 3 2 2 2" xfId="28241"/>
    <cellStyle name="Normal 5 2 2 5 3 3 2 2 2 2" xfId="56975"/>
    <cellStyle name="Normal 5 2 2 5 3 3 2 2 3" xfId="42651"/>
    <cellStyle name="Normal 5 2 2 5 3 3 2 3" xfId="21078"/>
    <cellStyle name="Normal 5 2 2 5 3 3 2 3 2" xfId="49813"/>
    <cellStyle name="Normal 5 2 2 5 3 3 2 4" xfId="35489"/>
    <cellStyle name="Normal 5 2 2 5 3 3 3" xfId="10276"/>
    <cellStyle name="Normal 5 2 2 5 3 3 3 2" xfId="24659"/>
    <cellStyle name="Normal 5 2 2 5 3 3 3 2 2" xfId="53394"/>
    <cellStyle name="Normal 5 2 2 5 3 3 3 3" xfId="39070"/>
    <cellStyle name="Normal 5 2 2 5 3 3 4" xfId="17496"/>
    <cellStyle name="Normal 5 2 2 5 3 3 4 2" xfId="46232"/>
    <cellStyle name="Normal 5 2 2 5 3 3 5" xfId="31908"/>
    <cellStyle name="Normal 5 2 2 5 3 4" xfId="4808"/>
    <cellStyle name="Normal 5 2 2 5 3 4 2" xfId="12073"/>
    <cellStyle name="Normal 5 2 2 5 3 4 2 2" xfId="26451"/>
    <cellStyle name="Normal 5 2 2 5 3 4 2 2 2" xfId="55185"/>
    <cellStyle name="Normal 5 2 2 5 3 4 2 3" xfId="40861"/>
    <cellStyle name="Normal 5 2 2 5 3 4 3" xfId="19288"/>
    <cellStyle name="Normal 5 2 2 5 3 4 3 2" xfId="48023"/>
    <cellStyle name="Normal 5 2 2 5 3 4 4" xfId="33699"/>
    <cellStyle name="Normal 5 2 2 5 3 5" xfId="8480"/>
    <cellStyle name="Normal 5 2 2 5 3 5 2" xfId="22869"/>
    <cellStyle name="Normal 5 2 2 5 3 5 2 2" xfId="51604"/>
    <cellStyle name="Normal 5 2 2 5 3 5 3" xfId="37280"/>
    <cellStyle name="Normal 5 2 2 5 3 6" xfId="15706"/>
    <cellStyle name="Normal 5 2 2 5 3 6 2" xfId="44442"/>
    <cellStyle name="Normal 5 2 2 5 3 7" xfId="30118"/>
    <cellStyle name="Normal 5 2 2 5 4" xfId="1595"/>
    <cellStyle name="Normal 5 2 2 5 4 2" xfId="3392"/>
    <cellStyle name="Normal 5 2 2 5 4 2 2" xfId="7051"/>
    <cellStyle name="Normal 5 2 2 5 4 2 2 2" xfId="14311"/>
    <cellStyle name="Normal 5 2 2 5 4 2 2 2 2" xfId="28689"/>
    <cellStyle name="Normal 5 2 2 5 4 2 2 2 2 2" xfId="57423"/>
    <cellStyle name="Normal 5 2 2 5 4 2 2 2 3" xfId="43099"/>
    <cellStyle name="Normal 5 2 2 5 4 2 2 3" xfId="21526"/>
    <cellStyle name="Normal 5 2 2 5 4 2 2 3 2" xfId="50261"/>
    <cellStyle name="Normal 5 2 2 5 4 2 2 4" xfId="35937"/>
    <cellStyle name="Normal 5 2 2 5 4 2 3" xfId="10724"/>
    <cellStyle name="Normal 5 2 2 5 4 2 3 2" xfId="25107"/>
    <cellStyle name="Normal 5 2 2 5 4 2 3 2 2" xfId="53842"/>
    <cellStyle name="Normal 5 2 2 5 4 2 3 3" xfId="39518"/>
    <cellStyle name="Normal 5 2 2 5 4 2 4" xfId="17944"/>
    <cellStyle name="Normal 5 2 2 5 4 2 4 2" xfId="46680"/>
    <cellStyle name="Normal 5 2 2 5 4 2 5" xfId="32356"/>
    <cellStyle name="Normal 5 2 2 5 4 3" xfId="5261"/>
    <cellStyle name="Normal 5 2 2 5 4 3 2" xfId="12521"/>
    <cellStyle name="Normal 5 2 2 5 4 3 2 2" xfId="26899"/>
    <cellStyle name="Normal 5 2 2 5 4 3 2 2 2" xfId="55633"/>
    <cellStyle name="Normal 5 2 2 5 4 3 2 3" xfId="41309"/>
    <cellStyle name="Normal 5 2 2 5 4 3 3" xfId="19736"/>
    <cellStyle name="Normal 5 2 2 5 4 3 3 2" xfId="48471"/>
    <cellStyle name="Normal 5 2 2 5 4 3 4" xfId="34147"/>
    <cellStyle name="Normal 5 2 2 5 4 4" xfId="8934"/>
    <cellStyle name="Normal 5 2 2 5 4 4 2" xfId="23317"/>
    <cellStyle name="Normal 5 2 2 5 4 4 2 2" xfId="52052"/>
    <cellStyle name="Normal 5 2 2 5 4 4 3" xfId="37728"/>
    <cellStyle name="Normal 5 2 2 5 4 5" xfId="16154"/>
    <cellStyle name="Normal 5 2 2 5 4 5 2" xfId="44890"/>
    <cellStyle name="Normal 5 2 2 5 4 6" xfId="30566"/>
    <cellStyle name="Normal 5 2 2 5 5" xfId="2496"/>
    <cellStyle name="Normal 5 2 2 5 5 2" xfId="6156"/>
    <cellStyle name="Normal 5 2 2 5 5 2 2" xfId="13416"/>
    <cellStyle name="Normal 5 2 2 5 5 2 2 2" xfId="27794"/>
    <cellStyle name="Normal 5 2 2 5 5 2 2 2 2" xfId="56528"/>
    <cellStyle name="Normal 5 2 2 5 5 2 2 3" xfId="42204"/>
    <cellStyle name="Normal 5 2 2 5 5 2 3" xfId="20631"/>
    <cellStyle name="Normal 5 2 2 5 5 2 3 2" xfId="49366"/>
    <cellStyle name="Normal 5 2 2 5 5 2 4" xfId="35042"/>
    <cellStyle name="Normal 5 2 2 5 5 3" xfId="9829"/>
    <cellStyle name="Normal 5 2 2 5 5 3 2" xfId="24212"/>
    <cellStyle name="Normal 5 2 2 5 5 3 2 2" xfId="52947"/>
    <cellStyle name="Normal 5 2 2 5 5 3 3" xfId="38623"/>
    <cellStyle name="Normal 5 2 2 5 5 4" xfId="17049"/>
    <cellStyle name="Normal 5 2 2 5 5 4 2" xfId="45785"/>
    <cellStyle name="Normal 5 2 2 5 5 5" xfId="31461"/>
    <cellStyle name="Normal 5 2 2 5 6" xfId="4358"/>
    <cellStyle name="Normal 5 2 2 5 6 2" xfId="11626"/>
    <cellStyle name="Normal 5 2 2 5 6 2 2" xfId="26004"/>
    <cellStyle name="Normal 5 2 2 5 6 2 2 2" xfId="54738"/>
    <cellStyle name="Normal 5 2 2 5 6 2 3" xfId="40414"/>
    <cellStyle name="Normal 5 2 2 5 6 3" xfId="18841"/>
    <cellStyle name="Normal 5 2 2 5 6 3 2" xfId="47576"/>
    <cellStyle name="Normal 5 2 2 5 6 4" xfId="33252"/>
    <cellStyle name="Normal 5 2 2 5 7" xfId="8029"/>
    <cellStyle name="Normal 5 2 2 5 7 2" xfId="22422"/>
    <cellStyle name="Normal 5 2 2 5 7 2 2" xfId="51157"/>
    <cellStyle name="Normal 5 2 2 5 7 3" xfId="36833"/>
    <cellStyle name="Normal 5 2 2 5 8" xfId="15259"/>
    <cellStyle name="Normal 5 2 2 5 8 2" xfId="43995"/>
    <cellStyle name="Normal 5 2 2 5 9" xfId="29671"/>
    <cellStyle name="Normal 5 2 2 6" xfId="725"/>
    <cellStyle name="Normal 5 2 2 6 2" xfId="1176"/>
    <cellStyle name="Normal 5 2 2 6 2 2" xfId="2159"/>
    <cellStyle name="Normal 5 2 2 6 2 2 2" xfId="3951"/>
    <cellStyle name="Normal 5 2 2 6 2 2 2 2" xfId="7610"/>
    <cellStyle name="Normal 5 2 2 6 2 2 2 2 2" xfId="14870"/>
    <cellStyle name="Normal 5 2 2 6 2 2 2 2 2 2" xfId="29248"/>
    <cellStyle name="Normal 5 2 2 6 2 2 2 2 2 2 2" xfId="57982"/>
    <cellStyle name="Normal 5 2 2 6 2 2 2 2 2 3" xfId="43658"/>
    <cellStyle name="Normal 5 2 2 6 2 2 2 2 3" xfId="22085"/>
    <cellStyle name="Normal 5 2 2 6 2 2 2 2 3 2" xfId="50820"/>
    <cellStyle name="Normal 5 2 2 6 2 2 2 2 4" xfId="36496"/>
    <cellStyle name="Normal 5 2 2 6 2 2 2 3" xfId="11283"/>
    <cellStyle name="Normal 5 2 2 6 2 2 2 3 2" xfId="25666"/>
    <cellStyle name="Normal 5 2 2 6 2 2 2 3 2 2" xfId="54401"/>
    <cellStyle name="Normal 5 2 2 6 2 2 2 3 3" xfId="40077"/>
    <cellStyle name="Normal 5 2 2 6 2 2 2 4" xfId="18503"/>
    <cellStyle name="Normal 5 2 2 6 2 2 2 4 2" xfId="47239"/>
    <cellStyle name="Normal 5 2 2 6 2 2 2 5" xfId="32915"/>
    <cellStyle name="Normal 5 2 2 6 2 2 3" xfId="5820"/>
    <cellStyle name="Normal 5 2 2 6 2 2 3 2" xfId="13080"/>
    <cellStyle name="Normal 5 2 2 6 2 2 3 2 2" xfId="27458"/>
    <cellStyle name="Normal 5 2 2 6 2 2 3 2 2 2" xfId="56192"/>
    <cellStyle name="Normal 5 2 2 6 2 2 3 2 3" xfId="41868"/>
    <cellStyle name="Normal 5 2 2 6 2 2 3 3" xfId="20295"/>
    <cellStyle name="Normal 5 2 2 6 2 2 3 3 2" xfId="49030"/>
    <cellStyle name="Normal 5 2 2 6 2 2 3 4" xfId="34706"/>
    <cellStyle name="Normal 5 2 2 6 2 2 4" xfId="9493"/>
    <cellStyle name="Normal 5 2 2 6 2 2 4 2" xfId="23876"/>
    <cellStyle name="Normal 5 2 2 6 2 2 4 2 2" xfId="52611"/>
    <cellStyle name="Normal 5 2 2 6 2 2 4 3" xfId="38287"/>
    <cellStyle name="Normal 5 2 2 6 2 2 5" xfId="16713"/>
    <cellStyle name="Normal 5 2 2 6 2 2 5 2" xfId="45449"/>
    <cellStyle name="Normal 5 2 2 6 2 2 6" xfId="31125"/>
    <cellStyle name="Normal 5 2 2 6 2 3" xfId="3055"/>
    <cellStyle name="Normal 5 2 2 6 2 3 2" xfId="6715"/>
    <cellStyle name="Normal 5 2 2 6 2 3 2 2" xfId="13975"/>
    <cellStyle name="Normal 5 2 2 6 2 3 2 2 2" xfId="28353"/>
    <cellStyle name="Normal 5 2 2 6 2 3 2 2 2 2" xfId="57087"/>
    <cellStyle name="Normal 5 2 2 6 2 3 2 2 3" xfId="42763"/>
    <cellStyle name="Normal 5 2 2 6 2 3 2 3" xfId="21190"/>
    <cellStyle name="Normal 5 2 2 6 2 3 2 3 2" xfId="49925"/>
    <cellStyle name="Normal 5 2 2 6 2 3 2 4" xfId="35601"/>
    <cellStyle name="Normal 5 2 2 6 2 3 3" xfId="10388"/>
    <cellStyle name="Normal 5 2 2 6 2 3 3 2" xfId="24771"/>
    <cellStyle name="Normal 5 2 2 6 2 3 3 2 2" xfId="53506"/>
    <cellStyle name="Normal 5 2 2 6 2 3 3 3" xfId="39182"/>
    <cellStyle name="Normal 5 2 2 6 2 3 4" xfId="17608"/>
    <cellStyle name="Normal 5 2 2 6 2 3 4 2" xfId="46344"/>
    <cellStyle name="Normal 5 2 2 6 2 3 5" xfId="32020"/>
    <cellStyle name="Normal 5 2 2 6 2 4" xfId="4920"/>
    <cellStyle name="Normal 5 2 2 6 2 4 2" xfId="12185"/>
    <cellStyle name="Normal 5 2 2 6 2 4 2 2" xfId="26563"/>
    <cellStyle name="Normal 5 2 2 6 2 4 2 2 2" xfId="55297"/>
    <cellStyle name="Normal 5 2 2 6 2 4 2 3" xfId="40973"/>
    <cellStyle name="Normal 5 2 2 6 2 4 3" xfId="19400"/>
    <cellStyle name="Normal 5 2 2 6 2 4 3 2" xfId="48135"/>
    <cellStyle name="Normal 5 2 2 6 2 4 4" xfId="33811"/>
    <cellStyle name="Normal 5 2 2 6 2 5" xfId="8592"/>
    <cellStyle name="Normal 5 2 2 6 2 5 2" xfId="22981"/>
    <cellStyle name="Normal 5 2 2 6 2 5 2 2" xfId="51716"/>
    <cellStyle name="Normal 5 2 2 6 2 5 3" xfId="37392"/>
    <cellStyle name="Normal 5 2 2 6 2 6" xfId="15818"/>
    <cellStyle name="Normal 5 2 2 6 2 6 2" xfId="44554"/>
    <cellStyle name="Normal 5 2 2 6 2 7" xfId="30230"/>
    <cellStyle name="Normal 5 2 2 6 3" xfId="1712"/>
    <cellStyle name="Normal 5 2 2 6 3 2" xfId="3504"/>
    <cellStyle name="Normal 5 2 2 6 3 2 2" xfId="7163"/>
    <cellStyle name="Normal 5 2 2 6 3 2 2 2" xfId="14423"/>
    <cellStyle name="Normal 5 2 2 6 3 2 2 2 2" xfId="28801"/>
    <cellStyle name="Normal 5 2 2 6 3 2 2 2 2 2" xfId="57535"/>
    <cellStyle name="Normal 5 2 2 6 3 2 2 2 3" xfId="43211"/>
    <cellStyle name="Normal 5 2 2 6 3 2 2 3" xfId="21638"/>
    <cellStyle name="Normal 5 2 2 6 3 2 2 3 2" xfId="50373"/>
    <cellStyle name="Normal 5 2 2 6 3 2 2 4" xfId="36049"/>
    <cellStyle name="Normal 5 2 2 6 3 2 3" xfId="10836"/>
    <cellStyle name="Normal 5 2 2 6 3 2 3 2" xfId="25219"/>
    <cellStyle name="Normal 5 2 2 6 3 2 3 2 2" xfId="53954"/>
    <cellStyle name="Normal 5 2 2 6 3 2 3 3" xfId="39630"/>
    <cellStyle name="Normal 5 2 2 6 3 2 4" xfId="18056"/>
    <cellStyle name="Normal 5 2 2 6 3 2 4 2" xfId="46792"/>
    <cellStyle name="Normal 5 2 2 6 3 2 5" xfId="32468"/>
    <cellStyle name="Normal 5 2 2 6 3 3" xfId="5373"/>
    <cellStyle name="Normal 5 2 2 6 3 3 2" xfId="12633"/>
    <cellStyle name="Normal 5 2 2 6 3 3 2 2" xfId="27011"/>
    <cellStyle name="Normal 5 2 2 6 3 3 2 2 2" xfId="55745"/>
    <cellStyle name="Normal 5 2 2 6 3 3 2 3" xfId="41421"/>
    <cellStyle name="Normal 5 2 2 6 3 3 3" xfId="19848"/>
    <cellStyle name="Normal 5 2 2 6 3 3 3 2" xfId="48583"/>
    <cellStyle name="Normal 5 2 2 6 3 3 4" xfId="34259"/>
    <cellStyle name="Normal 5 2 2 6 3 4" xfId="9046"/>
    <cellStyle name="Normal 5 2 2 6 3 4 2" xfId="23429"/>
    <cellStyle name="Normal 5 2 2 6 3 4 2 2" xfId="52164"/>
    <cellStyle name="Normal 5 2 2 6 3 4 3" xfId="37840"/>
    <cellStyle name="Normal 5 2 2 6 3 5" xfId="16266"/>
    <cellStyle name="Normal 5 2 2 6 3 5 2" xfId="45002"/>
    <cellStyle name="Normal 5 2 2 6 3 6" xfId="30678"/>
    <cellStyle name="Normal 5 2 2 6 4" xfId="2608"/>
    <cellStyle name="Normal 5 2 2 6 4 2" xfId="6268"/>
    <cellStyle name="Normal 5 2 2 6 4 2 2" xfId="13528"/>
    <cellStyle name="Normal 5 2 2 6 4 2 2 2" xfId="27906"/>
    <cellStyle name="Normal 5 2 2 6 4 2 2 2 2" xfId="56640"/>
    <cellStyle name="Normal 5 2 2 6 4 2 2 3" xfId="42316"/>
    <cellStyle name="Normal 5 2 2 6 4 2 3" xfId="20743"/>
    <cellStyle name="Normal 5 2 2 6 4 2 3 2" xfId="49478"/>
    <cellStyle name="Normal 5 2 2 6 4 2 4" xfId="35154"/>
    <cellStyle name="Normal 5 2 2 6 4 3" xfId="9941"/>
    <cellStyle name="Normal 5 2 2 6 4 3 2" xfId="24324"/>
    <cellStyle name="Normal 5 2 2 6 4 3 2 2" xfId="53059"/>
    <cellStyle name="Normal 5 2 2 6 4 3 3" xfId="38735"/>
    <cellStyle name="Normal 5 2 2 6 4 4" xfId="17161"/>
    <cellStyle name="Normal 5 2 2 6 4 4 2" xfId="45897"/>
    <cellStyle name="Normal 5 2 2 6 4 5" xfId="31573"/>
    <cellStyle name="Normal 5 2 2 6 5" xfId="4472"/>
    <cellStyle name="Normal 5 2 2 6 5 2" xfId="11738"/>
    <cellStyle name="Normal 5 2 2 6 5 2 2" xfId="26116"/>
    <cellStyle name="Normal 5 2 2 6 5 2 2 2" xfId="54850"/>
    <cellStyle name="Normal 5 2 2 6 5 2 3" xfId="40526"/>
    <cellStyle name="Normal 5 2 2 6 5 3" xfId="18953"/>
    <cellStyle name="Normal 5 2 2 6 5 3 2" xfId="47688"/>
    <cellStyle name="Normal 5 2 2 6 5 4" xfId="33364"/>
    <cellStyle name="Normal 5 2 2 6 6" xfId="8145"/>
    <cellStyle name="Normal 5 2 2 6 6 2" xfId="22534"/>
    <cellStyle name="Normal 5 2 2 6 6 2 2" xfId="51269"/>
    <cellStyle name="Normal 5 2 2 6 6 3" xfId="36945"/>
    <cellStyle name="Normal 5 2 2 6 7" xfId="15371"/>
    <cellStyle name="Normal 5 2 2 6 7 2" xfId="44107"/>
    <cellStyle name="Normal 5 2 2 6 8" xfId="29783"/>
    <cellStyle name="Normal 5 2 2 7" xfId="952"/>
    <cellStyle name="Normal 5 2 2 7 2" xfId="1935"/>
    <cellStyle name="Normal 5 2 2 7 2 2" xfId="3727"/>
    <cellStyle name="Normal 5 2 2 7 2 2 2" xfId="7386"/>
    <cellStyle name="Normal 5 2 2 7 2 2 2 2" xfId="14646"/>
    <cellStyle name="Normal 5 2 2 7 2 2 2 2 2" xfId="29024"/>
    <cellStyle name="Normal 5 2 2 7 2 2 2 2 2 2" xfId="57758"/>
    <cellStyle name="Normal 5 2 2 7 2 2 2 2 3" xfId="43434"/>
    <cellStyle name="Normal 5 2 2 7 2 2 2 3" xfId="21861"/>
    <cellStyle name="Normal 5 2 2 7 2 2 2 3 2" xfId="50596"/>
    <cellStyle name="Normal 5 2 2 7 2 2 2 4" xfId="36272"/>
    <cellStyle name="Normal 5 2 2 7 2 2 3" xfId="11059"/>
    <cellStyle name="Normal 5 2 2 7 2 2 3 2" xfId="25442"/>
    <cellStyle name="Normal 5 2 2 7 2 2 3 2 2" xfId="54177"/>
    <cellStyle name="Normal 5 2 2 7 2 2 3 3" xfId="39853"/>
    <cellStyle name="Normal 5 2 2 7 2 2 4" xfId="18279"/>
    <cellStyle name="Normal 5 2 2 7 2 2 4 2" xfId="47015"/>
    <cellStyle name="Normal 5 2 2 7 2 2 5" xfId="32691"/>
    <cellStyle name="Normal 5 2 2 7 2 3" xfId="5596"/>
    <cellStyle name="Normal 5 2 2 7 2 3 2" xfId="12856"/>
    <cellStyle name="Normal 5 2 2 7 2 3 2 2" xfId="27234"/>
    <cellStyle name="Normal 5 2 2 7 2 3 2 2 2" xfId="55968"/>
    <cellStyle name="Normal 5 2 2 7 2 3 2 3" xfId="41644"/>
    <cellStyle name="Normal 5 2 2 7 2 3 3" xfId="20071"/>
    <cellStyle name="Normal 5 2 2 7 2 3 3 2" xfId="48806"/>
    <cellStyle name="Normal 5 2 2 7 2 3 4" xfId="34482"/>
    <cellStyle name="Normal 5 2 2 7 2 4" xfId="9269"/>
    <cellStyle name="Normal 5 2 2 7 2 4 2" xfId="23652"/>
    <cellStyle name="Normal 5 2 2 7 2 4 2 2" xfId="52387"/>
    <cellStyle name="Normal 5 2 2 7 2 4 3" xfId="38063"/>
    <cellStyle name="Normal 5 2 2 7 2 5" xfId="16489"/>
    <cellStyle name="Normal 5 2 2 7 2 5 2" xfId="45225"/>
    <cellStyle name="Normal 5 2 2 7 2 6" xfId="30901"/>
    <cellStyle name="Normal 5 2 2 7 3" xfId="2831"/>
    <cellStyle name="Normal 5 2 2 7 3 2" xfId="6491"/>
    <cellStyle name="Normal 5 2 2 7 3 2 2" xfId="13751"/>
    <cellStyle name="Normal 5 2 2 7 3 2 2 2" xfId="28129"/>
    <cellStyle name="Normal 5 2 2 7 3 2 2 2 2" xfId="56863"/>
    <cellStyle name="Normal 5 2 2 7 3 2 2 3" xfId="42539"/>
    <cellStyle name="Normal 5 2 2 7 3 2 3" xfId="20966"/>
    <cellStyle name="Normal 5 2 2 7 3 2 3 2" xfId="49701"/>
    <cellStyle name="Normal 5 2 2 7 3 2 4" xfId="35377"/>
    <cellStyle name="Normal 5 2 2 7 3 3" xfId="10164"/>
    <cellStyle name="Normal 5 2 2 7 3 3 2" xfId="24547"/>
    <cellStyle name="Normal 5 2 2 7 3 3 2 2" xfId="53282"/>
    <cellStyle name="Normal 5 2 2 7 3 3 3" xfId="38958"/>
    <cellStyle name="Normal 5 2 2 7 3 4" xfId="17384"/>
    <cellStyle name="Normal 5 2 2 7 3 4 2" xfId="46120"/>
    <cellStyle name="Normal 5 2 2 7 3 5" xfId="31796"/>
    <cellStyle name="Normal 5 2 2 7 4" xfId="4696"/>
    <cellStyle name="Normal 5 2 2 7 4 2" xfId="11961"/>
    <cellStyle name="Normal 5 2 2 7 4 2 2" xfId="26339"/>
    <cellStyle name="Normal 5 2 2 7 4 2 2 2" xfId="55073"/>
    <cellStyle name="Normal 5 2 2 7 4 2 3" xfId="40749"/>
    <cellStyle name="Normal 5 2 2 7 4 3" xfId="19176"/>
    <cellStyle name="Normal 5 2 2 7 4 3 2" xfId="47911"/>
    <cellStyle name="Normal 5 2 2 7 4 4" xfId="33587"/>
    <cellStyle name="Normal 5 2 2 7 5" xfId="8368"/>
    <cellStyle name="Normal 5 2 2 7 5 2" xfId="22757"/>
    <cellStyle name="Normal 5 2 2 7 5 2 2" xfId="51492"/>
    <cellStyle name="Normal 5 2 2 7 5 3" xfId="37168"/>
    <cellStyle name="Normal 5 2 2 7 6" xfId="15594"/>
    <cellStyle name="Normal 5 2 2 7 6 2" xfId="44330"/>
    <cellStyle name="Normal 5 2 2 7 7" xfId="30006"/>
    <cellStyle name="Normal 5 2 2 8" xfId="1456"/>
    <cellStyle name="Normal 5 2 2 8 2" xfId="3280"/>
    <cellStyle name="Normal 5 2 2 8 2 2" xfId="6939"/>
    <cellStyle name="Normal 5 2 2 8 2 2 2" xfId="14199"/>
    <cellStyle name="Normal 5 2 2 8 2 2 2 2" xfId="28577"/>
    <cellStyle name="Normal 5 2 2 8 2 2 2 2 2" xfId="57311"/>
    <cellStyle name="Normal 5 2 2 8 2 2 2 3" xfId="42987"/>
    <cellStyle name="Normal 5 2 2 8 2 2 3" xfId="21414"/>
    <cellStyle name="Normal 5 2 2 8 2 2 3 2" xfId="50149"/>
    <cellStyle name="Normal 5 2 2 8 2 2 4" xfId="35825"/>
    <cellStyle name="Normal 5 2 2 8 2 3" xfId="10612"/>
    <cellStyle name="Normal 5 2 2 8 2 3 2" xfId="24995"/>
    <cellStyle name="Normal 5 2 2 8 2 3 2 2" xfId="53730"/>
    <cellStyle name="Normal 5 2 2 8 2 3 3" xfId="39406"/>
    <cellStyle name="Normal 5 2 2 8 2 4" xfId="17832"/>
    <cellStyle name="Normal 5 2 2 8 2 4 2" xfId="46568"/>
    <cellStyle name="Normal 5 2 2 8 2 5" xfId="32244"/>
    <cellStyle name="Normal 5 2 2 8 3" xfId="5147"/>
    <cellStyle name="Normal 5 2 2 8 3 2" xfId="12409"/>
    <cellStyle name="Normal 5 2 2 8 3 2 2" xfId="26787"/>
    <cellStyle name="Normal 5 2 2 8 3 2 2 2" xfId="55521"/>
    <cellStyle name="Normal 5 2 2 8 3 2 3" xfId="41197"/>
    <cellStyle name="Normal 5 2 2 8 3 3" xfId="19624"/>
    <cellStyle name="Normal 5 2 2 8 3 3 2" xfId="48359"/>
    <cellStyle name="Normal 5 2 2 8 3 4" xfId="34035"/>
    <cellStyle name="Normal 5 2 2 8 4" xfId="8819"/>
    <cellStyle name="Normal 5 2 2 8 4 2" xfId="23205"/>
    <cellStyle name="Normal 5 2 2 8 4 2 2" xfId="51940"/>
    <cellStyle name="Normal 5 2 2 8 4 3" xfId="37616"/>
    <cellStyle name="Normal 5 2 2 8 5" xfId="16042"/>
    <cellStyle name="Normal 5 2 2 8 5 2" xfId="44778"/>
    <cellStyle name="Normal 5 2 2 8 6" xfId="30454"/>
    <cellStyle name="Normal 5 2 2 9" xfId="2384"/>
    <cellStyle name="Normal 5 2 2 9 2" xfId="6044"/>
    <cellStyle name="Normal 5 2 2 9 2 2" xfId="13304"/>
    <cellStyle name="Normal 5 2 2 9 2 2 2" xfId="27682"/>
    <cellStyle name="Normal 5 2 2 9 2 2 2 2" xfId="56416"/>
    <cellStyle name="Normal 5 2 2 9 2 2 3" xfId="42092"/>
    <cellStyle name="Normal 5 2 2 9 2 3" xfId="20519"/>
    <cellStyle name="Normal 5 2 2 9 2 3 2" xfId="49254"/>
    <cellStyle name="Normal 5 2 2 9 2 4" xfId="34930"/>
    <cellStyle name="Normal 5 2 2 9 3" xfId="9717"/>
    <cellStyle name="Normal 5 2 2 9 3 2" xfId="24100"/>
    <cellStyle name="Normal 5 2 2 9 3 2 2" xfId="52835"/>
    <cellStyle name="Normal 5 2 2 9 3 3" xfId="38511"/>
    <cellStyle name="Normal 5 2 2 9 4" xfId="16937"/>
    <cellStyle name="Normal 5 2 2 9 4 2" xfId="45673"/>
    <cellStyle name="Normal 5 2 2 9 5" xfId="31349"/>
    <cellStyle name="Normal 5 2 3" xfId="270"/>
    <cellStyle name="Normal 5 2 3 10" xfId="7912"/>
    <cellStyle name="Normal 5 2 3 10 2" xfId="22317"/>
    <cellStyle name="Normal 5 2 3 10 2 2" xfId="51052"/>
    <cellStyle name="Normal 5 2 3 10 3" xfId="36728"/>
    <cellStyle name="Normal 5 2 3 11" xfId="15154"/>
    <cellStyle name="Normal 5 2 3 11 2" xfId="43890"/>
    <cellStyle name="Normal 5 2 3 12" xfId="29566"/>
    <cellStyle name="Normal 5 2 3 2" xfId="360"/>
    <cellStyle name="Normal 5 2 3 2 10" xfId="15182"/>
    <cellStyle name="Normal 5 2 3 2 10 2" xfId="43918"/>
    <cellStyle name="Normal 5 2 3 2 11" xfId="29594"/>
    <cellStyle name="Normal 5 2 3 2 2" xfId="460"/>
    <cellStyle name="Normal 5 2 3 2 2 10" xfId="29650"/>
    <cellStyle name="Normal 5 2 3 2 2 2" xfId="660"/>
    <cellStyle name="Normal 5 2 3 2 2 2 2" xfId="932"/>
    <cellStyle name="Normal 5 2 3 2 2 2 2 2" xfId="1379"/>
    <cellStyle name="Normal 5 2 3 2 2 2 2 2 2" xfId="2362"/>
    <cellStyle name="Normal 5 2 3 2 2 2 2 2 2 2" xfId="4154"/>
    <cellStyle name="Normal 5 2 3 2 2 2 2 2 2 2 2" xfId="7813"/>
    <cellStyle name="Normal 5 2 3 2 2 2 2 2 2 2 2 2" xfId="15073"/>
    <cellStyle name="Normal 5 2 3 2 2 2 2 2 2 2 2 2 2" xfId="29451"/>
    <cellStyle name="Normal 5 2 3 2 2 2 2 2 2 2 2 2 2 2" xfId="58185"/>
    <cellStyle name="Normal 5 2 3 2 2 2 2 2 2 2 2 2 3" xfId="43861"/>
    <cellStyle name="Normal 5 2 3 2 2 2 2 2 2 2 2 3" xfId="22288"/>
    <cellStyle name="Normal 5 2 3 2 2 2 2 2 2 2 2 3 2" xfId="51023"/>
    <cellStyle name="Normal 5 2 3 2 2 2 2 2 2 2 2 4" xfId="36699"/>
    <cellStyle name="Normal 5 2 3 2 2 2 2 2 2 2 3" xfId="11486"/>
    <cellStyle name="Normal 5 2 3 2 2 2 2 2 2 2 3 2" xfId="25869"/>
    <cellStyle name="Normal 5 2 3 2 2 2 2 2 2 2 3 2 2" xfId="54604"/>
    <cellStyle name="Normal 5 2 3 2 2 2 2 2 2 2 3 3" xfId="40280"/>
    <cellStyle name="Normal 5 2 3 2 2 2 2 2 2 2 4" xfId="18706"/>
    <cellStyle name="Normal 5 2 3 2 2 2 2 2 2 2 4 2" xfId="47442"/>
    <cellStyle name="Normal 5 2 3 2 2 2 2 2 2 2 5" xfId="33118"/>
    <cellStyle name="Normal 5 2 3 2 2 2 2 2 2 3" xfId="6023"/>
    <cellStyle name="Normal 5 2 3 2 2 2 2 2 2 3 2" xfId="13283"/>
    <cellStyle name="Normal 5 2 3 2 2 2 2 2 2 3 2 2" xfId="27661"/>
    <cellStyle name="Normal 5 2 3 2 2 2 2 2 2 3 2 2 2" xfId="56395"/>
    <cellStyle name="Normal 5 2 3 2 2 2 2 2 2 3 2 3" xfId="42071"/>
    <cellStyle name="Normal 5 2 3 2 2 2 2 2 2 3 3" xfId="20498"/>
    <cellStyle name="Normal 5 2 3 2 2 2 2 2 2 3 3 2" xfId="49233"/>
    <cellStyle name="Normal 5 2 3 2 2 2 2 2 2 3 4" xfId="34909"/>
    <cellStyle name="Normal 5 2 3 2 2 2 2 2 2 4" xfId="9696"/>
    <cellStyle name="Normal 5 2 3 2 2 2 2 2 2 4 2" xfId="24079"/>
    <cellStyle name="Normal 5 2 3 2 2 2 2 2 2 4 2 2" xfId="52814"/>
    <cellStyle name="Normal 5 2 3 2 2 2 2 2 2 4 3" xfId="38490"/>
    <cellStyle name="Normal 5 2 3 2 2 2 2 2 2 5" xfId="16916"/>
    <cellStyle name="Normal 5 2 3 2 2 2 2 2 2 5 2" xfId="45652"/>
    <cellStyle name="Normal 5 2 3 2 2 2 2 2 2 6" xfId="31328"/>
    <cellStyle name="Normal 5 2 3 2 2 2 2 2 3" xfId="3258"/>
    <cellStyle name="Normal 5 2 3 2 2 2 2 2 3 2" xfId="6918"/>
    <cellStyle name="Normal 5 2 3 2 2 2 2 2 3 2 2" xfId="14178"/>
    <cellStyle name="Normal 5 2 3 2 2 2 2 2 3 2 2 2" xfId="28556"/>
    <cellStyle name="Normal 5 2 3 2 2 2 2 2 3 2 2 2 2" xfId="57290"/>
    <cellStyle name="Normal 5 2 3 2 2 2 2 2 3 2 2 3" xfId="42966"/>
    <cellStyle name="Normal 5 2 3 2 2 2 2 2 3 2 3" xfId="21393"/>
    <cellStyle name="Normal 5 2 3 2 2 2 2 2 3 2 3 2" xfId="50128"/>
    <cellStyle name="Normal 5 2 3 2 2 2 2 2 3 2 4" xfId="35804"/>
    <cellStyle name="Normal 5 2 3 2 2 2 2 2 3 3" xfId="10591"/>
    <cellStyle name="Normal 5 2 3 2 2 2 2 2 3 3 2" xfId="24974"/>
    <cellStyle name="Normal 5 2 3 2 2 2 2 2 3 3 2 2" xfId="53709"/>
    <cellStyle name="Normal 5 2 3 2 2 2 2 2 3 3 3" xfId="39385"/>
    <cellStyle name="Normal 5 2 3 2 2 2 2 2 3 4" xfId="17811"/>
    <cellStyle name="Normal 5 2 3 2 2 2 2 2 3 4 2" xfId="46547"/>
    <cellStyle name="Normal 5 2 3 2 2 2 2 2 3 5" xfId="32223"/>
    <cellStyle name="Normal 5 2 3 2 2 2 2 2 4" xfId="5123"/>
    <cellStyle name="Normal 5 2 3 2 2 2 2 2 4 2" xfId="12388"/>
    <cellStyle name="Normal 5 2 3 2 2 2 2 2 4 2 2" xfId="26766"/>
    <cellStyle name="Normal 5 2 3 2 2 2 2 2 4 2 2 2" xfId="55500"/>
    <cellStyle name="Normal 5 2 3 2 2 2 2 2 4 2 3" xfId="41176"/>
    <cellStyle name="Normal 5 2 3 2 2 2 2 2 4 3" xfId="19603"/>
    <cellStyle name="Normal 5 2 3 2 2 2 2 2 4 3 2" xfId="48338"/>
    <cellStyle name="Normal 5 2 3 2 2 2 2 2 4 4" xfId="34014"/>
    <cellStyle name="Normal 5 2 3 2 2 2 2 2 5" xfId="8795"/>
    <cellStyle name="Normal 5 2 3 2 2 2 2 2 5 2" xfId="23184"/>
    <cellStyle name="Normal 5 2 3 2 2 2 2 2 5 2 2" xfId="51919"/>
    <cellStyle name="Normal 5 2 3 2 2 2 2 2 5 3" xfId="37595"/>
    <cellStyle name="Normal 5 2 3 2 2 2 2 2 6" xfId="16021"/>
    <cellStyle name="Normal 5 2 3 2 2 2 2 2 6 2" xfId="44757"/>
    <cellStyle name="Normal 5 2 3 2 2 2 2 2 7" xfId="30433"/>
    <cellStyle name="Normal 5 2 3 2 2 2 2 3" xfId="1915"/>
    <cellStyle name="Normal 5 2 3 2 2 2 2 3 2" xfId="3707"/>
    <cellStyle name="Normal 5 2 3 2 2 2 2 3 2 2" xfId="7366"/>
    <cellStyle name="Normal 5 2 3 2 2 2 2 3 2 2 2" xfId="14626"/>
    <cellStyle name="Normal 5 2 3 2 2 2 2 3 2 2 2 2" xfId="29004"/>
    <cellStyle name="Normal 5 2 3 2 2 2 2 3 2 2 2 2 2" xfId="57738"/>
    <cellStyle name="Normal 5 2 3 2 2 2 2 3 2 2 2 3" xfId="43414"/>
    <cellStyle name="Normal 5 2 3 2 2 2 2 3 2 2 3" xfId="21841"/>
    <cellStyle name="Normal 5 2 3 2 2 2 2 3 2 2 3 2" xfId="50576"/>
    <cellStyle name="Normal 5 2 3 2 2 2 2 3 2 2 4" xfId="36252"/>
    <cellStyle name="Normal 5 2 3 2 2 2 2 3 2 3" xfId="11039"/>
    <cellStyle name="Normal 5 2 3 2 2 2 2 3 2 3 2" xfId="25422"/>
    <cellStyle name="Normal 5 2 3 2 2 2 2 3 2 3 2 2" xfId="54157"/>
    <cellStyle name="Normal 5 2 3 2 2 2 2 3 2 3 3" xfId="39833"/>
    <cellStyle name="Normal 5 2 3 2 2 2 2 3 2 4" xfId="18259"/>
    <cellStyle name="Normal 5 2 3 2 2 2 2 3 2 4 2" xfId="46995"/>
    <cellStyle name="Normal 5 2 3 2 2 2 2 3 2 5" xfId="32671"/>
    <cellStyle name="Normal 5 2 3 2 2 2 2 3 3" xfId="5576"/>
    <cellStyle name="Normal 5 2 3 2 2 2 2 3 3 2" xfId="12836"/>
    <cellStyle name="Normal 5 2 3 2 2 2 2 3 3 2 2" xfId="27214"/>
    <cellStyle name="Normal 5 2 3 2 2 2 2 3 3 2 2 2" xfId="55948"/>
    <cellStyle name="Normal 5 2 3 2 2 2 2 3 3 2 3" xfId="41624"/>
    <cellStyle name="Normal 5 2 3 2 2 2 2 3 3 3" xfId="20051"/>
    <cellStyle name="Normal 5 2 3 2 2 2 2 3 3 3 2" xfId="48786"/>
    <cellStyle name="Normal 5 2 3 2 2 2 2 3 3 4" xfId="34462"/>
    <cellStyle name="Normal 5 2 3 2 2 2 2 3 4" xfId="9249"/>
    <cellStyle name="Normal 5 2 3 2 2 2 2 3 4 2" xfId="23632"/>
    <cellStyle name="Normal 5 2 3 2 2 2 2 3 4 2 2" xfId="52367"/>
    <cellStyle name="Normal 5 2 3 2 2 2 2 3 4 3" xfId="38043"/>
    <cellStyle name="Normal 5 2 3 2 2 2 2 3 5" xfId="16469"/>
    <cellStyle name="Normal 5 2 3 2 2 2 2 3 5 2" xfId="45205"/>
    <cellStyle name="Normal 5 2 3 2 2 2 2 3 6" xfId="30881"/>
    <cellStyle name="Normal 5 2 3 2 2 2 2 4" xfId="2811"/>
    <cellStyle name="Normal 5 2 3 2 2 2 2 4 2" xfId="6471"/>
    <cellStyle name="Normal 5 2 3 2 2 2 2 4 2 2" xfId="13731"/>
    <cellStyle name="Normal 5 2 3 2 2 2 2 4 2 2 2" xfId="28109"/>
    <cellStyle name="Normal 5 2 3 2 2 2 2 4 2 2 2 2" xfId="56843"/>
    <cellStyle name="Normal 5 2 3 2 2 2 2 4 2 2 3" xfId="42519"/>
    <cellStyle name="Normal 5 2 3 2 2 2 2 4 2 3" xfId="20946"/>
    <cellStyle name="Normal 5 2 3 2 2 2 2 4 2 3 2" xfId="49681"/>
    <cellStyle name="Normal 5 2 3 2 2 2 2 4 2 4" xfId="35357"/>
    <cellStyle name="Normal 5 2 3 2 2 2 2 4 3" xfId="10144"/>
    <cellStyle name="Normal 5 2 3 2 2 2 2 4 3 2" xfId="24527"/>
    <cellStyle name="Normal 5 2 3 2 2 2 2 4 3 2 2" xfId="53262"/>
    <cellStyle name="Normal 5 2 3 2 2 2 2 4 3 3" xfId="38938"/>
    <cellStyle name="Normal 5 2 3 2 2 2 2 4 4" xfId="17364"/>
    <cellStyle name="Normal 5 2 3 2 2 2 2 4 4 2" xfId="46100"/>
    <cellStyle name="Normal 5 2 3 2 2 2 2 4 5" xfId="31776"/>
    <cellStyle name="Normal 5 2 3 2 2 2 2 5" xfId="4676"/>
    <cellStyle name="Normal 5 2 3 2 2 2 2 5 2" xfId="11941"/>
    <cellStyle name="Normal 5 2 3 2 2 2 2 5 2 2" xfId="26319"/>
    <cellStyle name="Normal 5 2 3 2 2 2 2 5 2 2 2" xfId="55053"/>
    <cellStyle name="Normal 5 2 3 2 2 2 2 5 2 3" xfId="40729"/>
    <cellStyle name="Normal 5 2 3 2 2 2 2 5 3" xfId="19156"/>
    <cellStyle name="Normal 5 2 3 2 2 2 2 5 3 2" xfId="47891"/>
    <cellStyle name="Normal 5 2 3 2 2 2 2 5 4" xfId="33567"/>
    <cellStyle name="Normal 5 2 3 2 2 2 2 6" xfId="8348"/>
    <cellStyle name="Normal 5 2 3 2 2 2 2 6 2" xfId="22737"/>
    <cellStyle name="Normal 5 2 3 2 2 2 2 6 2 2" xfId="51472"/>
    <cellStyle name="Normal 5 2 3 2 2 2 2 6 3" xfId="37148"/>
    <cellStyle name="Normal 5 2 3 2 2 2 2 7" xfId="15574"/>
    <cellStyle name="Normal 5 2 3 2 2 2 2 7 2" xfId="44310"/>
    <cellStyle name="Normal 5 2 3 2 2 2 2 8" xfId="29986"/>
    <cellStyle name="Normal 5 2 3 2 2 2 3" xfId="1155"/>
    <cellStyle name="Normal 5 2 3 2 2 2 3 2" xfId="2138"/>
    <cellStyle name="Normal 5 2 3 2 2 2 3 2 2" xfId="3930"/>
    <cellStyle name="Normal 5 2 3 2 2 2 3 2 2 2" xfId="7589"/>
    <cellStyle name="Normal 5 2 3 2 2 2 3 2 2 2 2" xfId="14849"/>
    <cellStyle name="Normal 5 2 3 2 2 2 3 2 2 2 2 2" xfId="29227"/>
    <cellStyle name="Normal 5 2 3 2 2 2 3 2 2 2 2 2 2" xfId="57961"/>
    <cellStyle name="Normal 5 2 3 2 2 2 3 2 2 2 2 3" xfId="43637"/>
    <cellStyle name="Normal 5 2 3 2 2 2 3 2 2 2 3" xfId="22064"/>
    <cellStyle name="Normal 5 2 3 2 2 2 3 2 2 2 3 2" xfId="50799"/>
    <cellStyle name="Normal 5 2 3 2 2 2 3 2 2 2 4" xfId="36475"/>
    <cellStyle name="Normal 5 2 3 2 2 2 3 2 2 3" xfId="11262"/>
    <cellStyle name="Normal 5 2 3 2 2 2 3 2 2 3 2" xfId="25645"/>
    <cellStyle name="Normal 5 2 3 2 2 2 3 2 2 3 2 2" xfId="54380"/>
    <cellStyle name="Normal 5 2 3 2 2 2 3 2 2 3 3" xfId="40056"/>
    <cellStyle name="Normal 5 2 3 2 2 2 3 2 2 4" xfId="18482"/>
    <cellStyle name="Normal 5 2 3 2 2 2 3 2 2 4 2" xfId="47218"/>
    <cellStyle name="Normal 5 2 3 2 2 2 3 2 2 5" xfId="32894"/>
    <cellStyle name="Normal 5 2 3 2 2 2 3 2 3" xfId="5799"/>
    <cellStyle name="Normal 5 2 3 2 2 2 3 2 3 2" xfId="13059"/>
    <cellStyle name="Normal 5 2 3 2 2 2 3 2 3 2 2" xfId="27437"/>
    <cellStyle name="Normal 5 2 3 2 2 2 3 2 3 2 2 2" xfId="56171"/>
    <cellStyle name="Normal 5 2 3 2 2 2 3 2 3 2 3" xfId="41847"/>
    <cellStyle name="Normal 5 2 3 2 2 2 3 2 3 3" xfId="20274"/>
    <cellStyle name="Normal 5 2 3 2 2 2 3 2 3 3 2" xfId="49009"/>
    <cellStyle name="Normal 5 2 3 2 2 2 3 2 3 4" xfId="34685"/>
    <cellStyle name="Normal 5 2 3 2 2 2 3 2 4" xfId="9472"/>
    <cellStyle name="Normal 5 2 3 2 2 2 3 2 4 2" xfId="23855"/>
    <cellStyle name="Normal 5 2 3 2 2 2 3 2 4 2 2" xfId="52590"/>
    <cellStyle name="Normal 5 2 3 2 2 2 3 2 4 3" xfId="38266"/>
    <cellStyle name="Normal 5 2 3 2 2 2 3 2 5" xfId="16692"/>
    <cellStyle name="Normal 5 2 3 2 2 2 3 2 5 2" xfId="45428"/>
    <cellStyle name="Normal 5 2 3 2 2 2 3 2 6" xfId="31104"/>
    <cellStyle name="Normal 5 2 3 2 2 2 3 3" xfId="3034"/>
    <cellStyle name="Normal 5 2 3 2 2 2 3 3 2" xfId="6694"/>
    <cellStyle name="Normal 5 2 3 2 2 2 3 3 2 2" xfId="13954"/>
    <cellStyle name="Normal 5 2 3 2 2 2 3 3 2 2 2" xfId="28332"/>
    <cellStyle name="Normal 5 2 3 2 2 2 3 3 2 2 2 2" xfId="57066"/>
    <cellStyle name="Normal 5 2 3 2 2 2 3 3 2 2 3" xfId="42742"/>
    <cellStyle name="Normal 5 2 3 2 2 2 3 3 2 3" xfId="21169"/>
    <cellStyle name="Normal 5 2 3 2 2 2 3 3 2 3 2" xfId="49904"/>
    <cellStyle name="Normal 5 2 3 2 2 2 3 3 2 4" xfId="35580"/>
    <cellStyle name="Normal 5 2 3 2 2 2 3 3 3" xfId="10367"/>
    <cellStyle name="Normal 5 2 3 2 2 2 3 3 3 2" xfId="24750"/>
    <cellStyle name="Normal 5 2 3 2 2 2 3 3 3 2 2" xfId="53485"/>
    <cellStyle name="Normal 5 2 3 2 2 2 3 3 3 3" xfId="39161"/>
    <cellStyle name="Normal 5 2 3 2 2 2 3 3 4" xfId="17587"/>
    <cellStyle name="Normal 5 2 3 2 2 2 3 3 4 2" xfId="46323"/>
    <cellStyle name="Normal 5 2 3 2 2 2 3 3 5" xfId="31999"/>
    <cellStyle name="Normal 5 2 3 2 2 2 3 4" xfId="4899"/>
    <cellStyle name="Normal 5 2 3 2 2 2 3 4 2" xfId="12164"/>
    <cellStyle name="Normal 5 2 3 2 2 2 3 4 2 2" xfId="26542"/>
    <cellStyle name="Normal 5 2 3 2 2 2 3 4 2 2 2" xfId="55276"/>
    <cellStyle name="Normal 5 2 3 2 2 2 3 4 2 3" xfId="40952"/>
    <cellStyle name="Normal 5 2 3 2 2 2 3 4 3" xfId="19379"/>
    <cellStyle name="Normal 5 2 3 2 2 2 3 4 3 2" xfId="48114"/>
    <cellStyle name="Normal 5 2 3 2 2 2 3 4 4" xfId="33790"/>
    <cellStyle name="Normal 5 2 3 2 2 2 3 5" xfId="8571"/>
    <cellStyle name="Normal 5 2 3 2 2 2 3 5 2" xfId="22960"/>
    <cellStyle name="Normal 5 2 3 2 2 2 3 5 2 2" xfId="51695"/>
    <cellStyle name="Normal 5 2 3 2 2 2 3 5 3" xfId="37371"/>
    <cellStyle name="Normal 5 2 3 2 2 2 3 6" xfId="15797"/>
    <cellStyle name="Normal 5 2 3 2 2 2 3 6 2" xfId="44533"/>
    <cellStyle name="Normal 5 2 3 2 2 2 3 7" xfId="30209"/>
    <cellStyle name="Normal 5 2 3 2 2 2 4" xfId="1687"/>
    <cellStyle name="Normal 5 2 3 2 2 2 4 2" xfId="3483"/>
    <cellStyle name="Normal 5 2 3 2 2 2 4 2 2" xfId="7142"/>
    <cellStyle name="Normal 5 2 3 2 2 2 4 2 2 2" xfId="14402"/>
    <cellStyle name="Normal 5 2 3 2 2 2 4 2 2 2 2" xfId="28780"/>
    <cellStyle name="Normal 5 2 3 2 2 2 4 2 2 2 2 2" xfId="57514"/>
    <cellStyle name="Normal 5 2 3 2 2 2 4 2 2 2 3" xfId="43190"/>
    <cellStyle name="Normal 5 2 3 2 2 2 4 2 2 3" xfId="21617"/>
    <cellStyle name="Normal 5 2 3 2 2 2 4 2 2 3 2" xfId="50352"/>
    <cellStyle name="Normal 5 2 3 2 2 2 4 2 2 4" xfId="36028"/>
    <cellStyle name="Normal 5 2 3 2 2 2 4 2 3" xfId="10815"/>
    <cellStyle name="Normal 5 2 3 2 2 2 4 2 3 2" xfId="25198"/>
    <cellStyle name="Normal 5 2 3 2 2 2 4 2 3 2 2" xfId="53933"/>
    <cellStyle name="Normal 5 2 3 2 2 2 4 2 3 3" xfId="39609"/>
    <cellStyle name="Normal 5 2 3 2 2 2 4 2 4" xfId="18035"/>
    <cellStyle name="Normal 5 2 3 2 2 2 4 2 4 2" xfId="46771"/>
    <cellStyle name="Normal 5 2 3 2 2 2 4 2 5" xfId="32447"/>
    <cellStyle name="Normal 5 2 3 2 2 2 4 3" xfId="5352"/>
    <cellStyle name="Normal 5 2 3 2 2 2 4 3 2" xfId="12612"/>
    <cellStyle name="Normal 5 2 3 2 2 2 4 3 2 2" xfId="26990"/>
    <cellStyle name="Normal 5 2 3 2 2 2 4 3 2 2 2" xfId="55724"/>
    <cellStyle name="Normal 5 2 3 2 2 2 4 3 2 3" xfId="41400"/>
    <cellStyle name="Normal 5 2 3 2 2 2 4 3 3" xfId="19827"/>
    <cellStyle name="Normal 5 2 3 2 2 2 4 3 3 2" xfId="48562"/>
    <cellStyle name="Normal 5 2 3 2 2 2 4 3 4" xfId="34238"/>
    <cellStyle name="Normal 5 2 3 2 2 2 4 4" xfId="9025"/>
    <cellStyle name="Normal 5 2 3 2 2 2 4 4 2" xfId="23408"/>
    <cellStyle name="Normal 5 2 3 2 2 2 4 4 2 2" xfId="52143"/>
    <cellStyle name="Normal 5 2 3 2 2 2 4 4 3" xfId="37819"/>
    <cellStyle name="Normal 5 2 3 2 2 2 4 5" xfId="16245"/>
    <cellStyle name="Normal 5 2 3 2 2 2 4 5 2" xfId="44981"/>
    <cellStyle name="Normal 5 2 3 2 2 2 4 6" xfId="30657"/>
    <cellStyle name="Normal 5 2 3 2 2 2 5" xfId="2587"/>
    <cellStyle name="Normal 5 2 3 2 2 2 5 2" xfId="6247"/>
    <cellStyle name="Normal 5 2 3 2 2 2 5 2 2" xfId="13507"/>
    <cellStyle name="Normal 5 2 3 2 2 2 5 2 2 2" xfId="27885"/>
    <cellStyle name="Normal 5 2 3 2 2 2 5 2 2 2 2" xfId="56619"/>
    <cellStyle name="Normal 5 2 3 2 2 2 5 2 2 3" xfId="42295"/>
    <cellStyle name="Normal 5 2 3 2 2 2 5 2 3" xfId="20722"/>
    <cellStyle name="Normal 5 2 3 2 2 2 5 2 3 2" xfId="49457"/>
    <cellStyle name="Normal 5 2 3 2 2 2 5 2 4" xfId="35133"/>
    <cellStyle name="Normal 5 2 3 2 2 2 5 3" xfId="9920"/>
    <cellStyle name="Normal 5 2 3 2 2 2 5 3 2" xfId="24303"/>
    <cellStyle name="Normal 5 2 3 2 2 2 5 3 2 2" xfId="53038"/>
    <cellStyle name="Normal 5 2 3 2 2 2 5 3 3" xfId="38714"/>
    <cellStyle name="Normal 5 2 3 2 2 2 5 4" xfId="17140"/>
    <cellStyle name="Normal 5 2 3 2 2 2 5 4 2" xfId="45876"/>
    <cellStyle name="Normal 5 2 3 2 2 2 5 5" xfId="31552"/>
    <cellStyle name="Normal 5 2 3 2 2 2 6" xfId="4450"/>
    <cellStyle name="Normal 5 2 3 2 2 2 6 2" xfId="11717"/>
    <cellStyle name="Normal 5 2 3 2 2 2 6 2 2" xfId="26095"/>
    <cellStyle name="Normal 5 2 3 2 2 2 6 2 2 2" xfId="54829"/>
    <cellStyle name="Normal 5 2 3 2 2 2 6 2 3" xfId="40505"/>
    <cellStyle name="Normal 5 2 3 2 2 2 6 3" xfId="18932"/>
    <cellStyle name="Normal 5 2 3 2 2 2 6 3 2" xfId="47667"/>
    <cellStyle name="Normal 5 2 3 2 2 2 6 4" xfId="33343"/>
    <cellStyle name="Normal 5 2 3 2 2 2 7" xfId="8121"/>
    <cellStyle name="Normal 5 2 3 2 2 2 7 2" xfId="22513"/>
    <cellStyle name="Normal 5 2 3 2 2 2 7 2 2" xfId="51248"/>
    <cellStyle name="Normal 5 2 3 2 2 2 7 3" xfId="36924"/>
    <cellStyle name="Normal 5 2 3 2 2 2 8" xfId="15350"/>
    <cellStyle name="Normal 5 2 3 2 2 2 8 2" xfId="44086"/>
    <cellStyle name="Normal 5 2 3 2 2 2 9" xfId="29762"/>
    <cellStyle name="Normal 5 2 3 2 2 3" xfId="818"/>
    <cellStyle name="Normal 5 2 3 2 2 3 2" xfId="1267"/>
    <cellStyle name="Normal 5 2 3 2 2 3 2 2" xfId="2250"/>
    <cellStyle name="Normal 5 2 3 2 2 3 2 2 2" xfId="4042"/>
    <cellStyle name="Normal 5 2 3 2 2 3 2 2 2 2" xfId="7701"/>
    <cellStyle name="Normal 5 2 3 2 2 3 2 2 2 2 2" xfId="14961"/>
    <cellStyle name="Normal 5 2 3 2 2 3 2 2 2 2 2 2" xfId="29339"/>
    <cellStyle name="Normal 5 2 3 2 2 3 2 2 2 2 2 2 2" xfId="58073"/>
    <cellStyle name="Normal 5 2 3 2 2 3 2 2 2 2 2 3" xfId="43749"/>
    <cellStyle name="Normal 5 2 3 2 2 3 2 2 2 2 3" xfId="22176"/>
    <cellStyle name="Normal 5 2 3 2 2 3 2 2 2 2 3 2" xfId="50911"/>
    <cellStyle name="Normal 5 2 3 2 2 3 2 2 2 2 4" xfId="36587"/>
    <cellStyle name="Normal 5 2 3 2 2 3 2 2 2 3" xfId="11374"/>
    <cellStyle name="Normal 5 2 3 2 2 3 2 2 2 3 2" xfId="25757"/>
    <cellStyle name="Normal 5 2 3 2 2 3 2 2 2 3 2 2" xfId="54492"/>
    <cellStyle name="Normal 5 2 3 2 2 3 2 2 2 3 3" xfId="40168"/>
    <cellStyle name="Normal 5 2 3 2 2 3 2 2 2 4" xfId="18594"/>
    <cellStyle name="Normal 5 2 3 2 2 3 2 2 2 4 2" xfId="47330"/>
    <cellStyle name="Normal 5 2 3 2 2 3 2 2 2 5" xfId="33006"/>
    <cellStyle name="Normal 5 2 3 2 2 3 2 2 3" xfId="5911"/>
    <cellStyle name="Normal 5 2 3 2 2 3 2 2 3 2" xfId="13171"/>
    <cellStyle name="Normal 5 2 3 2 2 3 2 2 3 2 2" xfId="27549"/>
    <cellStyle name="Normal 5 2 3 2 2 3 2 2 3 2 2 2" xfId="56283"/>
    <cellStyle name="Normal 5 2 3 2 2 3 2 2 3 2 3" xfId="41959"/>
    <cellStyle name="Normal 5 2 3 2 2 3 2 2 3 3" xfId="20386"/>
    <cellStyle name="Normal 5 2 3 2 2 3 2 2 3 3 2" xfId="49121"/>
    <cellStyle name="Normal 5 2 3 2 2 3 2 2 3 4" xfId="34797"/>
    <cellStyle name="Normal 5 2 3 2 2 3 2 2 4" xfId="9584"/>
    <cellStyle name="Normal 5 2 3 2 2 3 2 2 4 2" xfId="23967"/>
    <cellStyle name="Normal 5 2 3 2 2 3 2 2 4 2 2" xfId="52702"/>
    <cellStyle name="Normal 5 2 3 2 2 3 2 2 4 3" xfId="38378"/>
    <cellStyle name="Normal 5 2 3 2 2 3 2 2 5" xfId="16804"/>
    <cellStyle name="Normal 5 2 3 2 2 3 2 2 5 2" xfId="45540"/>
    <cellStyle name="Normal 5 2 3 2 2 3 2 2 6" xfId="31216"/>
    <cellStyle name="Normal 5 2 3 2 2 3 2 3" xfId="3146"/>
    <cellStyle name="Normal 5 2 3 2 2 3 2 3 2" xfId="6806"/>
    <cellStyle name="Normal 5 2 3 2 2 3 2 3 2 2" xfId="14066"/>
    <cellStyle name="Normal 5 2 3 2 2 3 2 3 2 2 2" xfId="28444"/>
    <cellStyle name="Normal 5 2 3 2 2 3 2 3 2 2 2 2" xfId="57178"/>
    <cellStyle name="Normal 5 2 3 2 2 3 2 3 2 2 3" xfId="42854"/>
    <cellStyle name="Normal 5 2 3 2 2 3 2 3 2 3" xfId="21281"/>
    <cellStyle name="Normal 5 2 3 2 2 3 2 3 2 3 2" xfId="50016"/>
    <cellStyle name="Normal 5 2 3 2 2 3 2 3 2 4" xfId="35692"/>
    <cellStyle name="Normal 5 2 3 2 2 3 2 3 3" xfId="10479"/>
    <cellStyle name="Normal 5 2 3 2 2 3 2 3 3 2" xfId="24862"/>
    <cellStyle name="Normal 5 2 3 2 2 3 2 3 3 2 2" xfId="53597"/>
    <cellStyle name="Normal 5 2 3 2 2 3 2 3 3 3" xfId="39273"/>
    <cellStyle name="Normal 5 2 3 2 2 3 2 3 4" xfId="17699"/>
    <cellStyle name="Normal 5 2 3 2 2 3 2 3 4 2" xfId="46435"/>
    <cellStyle name="Normal 5 2 3 2 2 3 2 3 5" xfId="32111"/>
    <cellStyle name="Normal 5 2 3 2 2 3 2 4" xfId="5011"/>
    <cellStyle name="Normal 5 2 3 2 2 3 2 4 2" xfId="12276"/>
    <cellStyle name="Normal 5 2 3 2 2 3 2 4 2 2" xfId="26654"/>
    <cellStyle name="Normal 5 2 3 2 2 3 2 4 2 2 2" xfId="55388"/>
    <cellStyle name="Normal 5 2 3 2 2 3 2 4 2 3" xfId="41064"/>
    <cellStyle name="Normal 5 2 3 2 2 3 2 4 3" xfId="19491"/>
    <cellStyle name="Normal 5 2 3 2 2 3 2 4 3 2" xfId="48226"/>
    <cellStyle name="Normal 5 2 3 2 2 3 2 4 4" xfId="33902"/>
    <cellStyle name="Normal 5 2 3 2 2 3 2 5" xfId="8683"/>
    <cellStyle name="Normal 5 2 3 2 2 3 2 5 2" xfId="23072"/>
    <cellStyle name="Normal 5 2 3 2 2 3 2 5 2 2" xfId="51807"/>
    <cellStyle name="Normal 5 2 3 2 2 3 2 5 3" xfId="37483"/>
    <cellStyle name="Normal 5 2 3 2 2 3 2 6" xfId="15909"/>
    <cellStyle name="Normal 5 2 3 2 2 3 2 6 2" xfId="44645"/>
    <cellStyle name="Normal 5 2 3 2 2 3 2 7" xfId="30321"/>
    <cellStyle name="Normal 5 2 3 2 2 3 3" xfId="1803"/>
    <cellStyle name="Normal 5 2 3 2 2 3 3 2" xfId="3595"/>
    <cellStyle name="Normal 5 2 3 2 2 3 3 2 2" xfId="7254"/>
    <cellStyle name="Normal 5 2 3 2 2 3 3 2 2 2" xfId="14514"/>
    <cellStyle name="Normal 5 2 3 2 2 3 3 2 2 2 2" xfId="28892"/>
    <cellStyle name="Normal 5 2 3 2 2 3 3 2 2 2 2 2" xfId="57626"/>
    <cellStyle name="Normal 5 2 3 2 2 3 3 2 2 2 3" xfId="43302"/>
    <cellStyle name="Normal 5 2 3 2 2 3 3 2 2 3" xfId="21729"/>
    <cellStyle name="Normal 5 2 3 2 2 3 3 2 2 3 2" xfId="50464"/>
    <cellStyle name="Normal 5 2 3 2 2 3 3 2 2 4" xfId="36140"/>
    <cellStyle name="Normal 5 2 3 2 2 3 3 2 3" xfId="10927"/>
    <cellStyle name="Normal 5 2 3 2 2 3 3 2 3 2" xfId="25310"/>
    <cellStyle name="Normal 5 2 3 2 2 3 3 2 3 2 2" xfId="54045"/>
    <cellStyle name="Normal 5 2 3 2 2 3 3 2 3 3" xfId="39721"/>
    <cellStyle name="Normal 5 2 3 2 2 3 3 2 4" xfId="18147"/>
    <cellStyle name="Normal 5 2 3 2 2 3 3 2 4 2" xfId="46883"/>
    <cellStyle name="Normal 5 2 3 2 2 3 3 2 5" xfId="32559"/>
    <cellStyle name="Normal 5 2 3 2 2 3 3 3" xfId="5464"/>
    <cellStyle name="Normal 5 2 3 2 2 3 3 3 2" xfId="12724"/>
    <cellStyle name="Normal 5 2 3 2 2 3 3 3 2 2" xfId="27102"/>
    <cellStyle name="Normal 5 2 3 2 2 3 3 3 2 2 2" xfId="55836"/>
    <cellStyle name="Normal 5 2 3 2 2 3 3 3 2 3" xfId="41512"/>
    <cellStyle name="Normal 5 2 3 2 2 3 3 3 3" xfId="19939"/>
    <cellStyle name="Normal 5 2 3 2 2 3 3 3 3 2" xfId="48674"/>
    <cellStyle name="Normal 5 2 3 2 2 3 3 3 4" xfId="34350"/>
    <cellStyle name="Normal 5 2 3 2 2 3 3 4" xfId="9137"/>
    <cellStyle name="Normal 5 2 3 2 2 3 3 4 2" xfId="23520"/>
    <cellStyle name="Normal 5 2 3 2 2 3 3 4 2 2" xfId="52255"/>
    <cellStyle name="Normal 5 2 3 2 2 3 3 4 3" xfId="37931"/>
    <cellStyle name="Normal 5 2 3 2 2 3 3 5" xfId="16357"/>
    <cellStyle name="Normal 5 2 3 2 2 3 3 5 2" xfId="45093"/>
    <cellStyle name="Normal 5 2 3 2 2 3 3 6" xfId="30769"/>
    <cellStyle name="Normal 5 2 3 2 2 3 4" xfId="2699"/>
    <cellStyle name="Normal 5 2 3 2 2 3 4 2" xfId="6359"/>
    <cellStyle name="Normal 5 2 3 2 2 3 4 2 2" xfId="13619"/>
    <cellStyle name="Normal 5 2 3 2 2 3 4 2 2 2" xfId="27997"/>
    <cellStyle name="Normal 5 2 3 2 2 3 4 2 2 2 2" xfId="56731"/>
    <cellStyle name="Normal 5 2 3 2 2 3 4 2 2 3" xfId="42407"/>
    <cellStyle name="Normal 5 2 3 2 2 3 4 2 3" xfId="20834"/>
    <cellStyle name="Normal 5 2 3 2 2 3 4 2 3 2" xfId="49569"/>
    <cellStyle name="Normal 5 2 3 2 2 3 4 2 4" xfId="35245"/>
    <cellStyle name="Normal 5 2 3 2 2 3 4 3" xfId="10032"/>
    <cellStyle name="Normal 5 2 3 2 2 3 4 3 2" xfId="24415"/>
    <cellStyle name="Normal 5 2 3 2 2 3 4 3 2 2" xfId="53150"/>
    <cellStyle name="Normal 5 2 3 2 2 3 4 3 3" xfId="38826"/>
    <cellStyle name="Normal 5 2 3 2 2 3 4 4" xfId="17252"/>
    <cellStyle name="Normal 5 2 3 2 2 3 4 4 2" xfId="45988"/>
    <cellStyle name="Normal 5 2 3 2 2 3 4 5" xfId="31664"/>
    <cellStyle name="Normal 5 2 3 2 2 3 5" xfId="4563"/>
    <cellStyle name="Normal 5 2 3 2 2 3 5 2" xfId="11829"/>
    <cellStyle name="Normal 5 2 3 2 2 3 5 2 2" xfId="26207"/>
    <cellStyle name="Normal 5 2 3 2 2 3 5 2 2 2" xfId="54941"/>
    <cellStyle name="Normal 5 2 3 2 2 3 5 2 3" xfId="40617"/>
    <cellStyle name="Normal 5 2 3 2 2 3 5 3" xfId="19044"/>
    <cellStyle name="Normal 5 2 3 2 2 3 5 3 2" xfId="47779"/>
    <cellStyle name="Normal 5 2 3 2 2 3 5 4" xfId="33455"/>
    <cellStyle name="Normal 5 2 3 2 2 3 6" xfId="8236"/>
    <cellStyle name="Normal 5 2 3 2 2 3 6 2" xfId="22625"/>
    <cellStyle name="Normal 5 2 3 2 2 3 6 2 2" xfId="51360"/>
    <cellStyle name="Normal 5 2 3 2 2 3 6 3" xfId="37036"/>
    <cellStyle name="Normal 5 2 3 2 2 3 7" xfId="15462"/>
    <cellStyle name="Normal 5 2 3 2 2 3 7 2" xfId="44198"/>
    <cellStyle name="Normal 5 2 3 2 2 3 8" xfId="29874"/>
    <cellStyle name="Normal 5 2 3 2 2 4" xfId="1043"/>
    <cellStyle name="Normal 5 2 3 2 2 4 2" xfId="2026"/>
    <cellStyle name="Normal 5 2 3 2 2 4 2 2" xfId="3818"/>
    <cellStyle name="Normal 5 2 3 2 2 4 2 2 2" xfId="7477"/>
    <cellStyle name="Normal 5 2 3 2 2 4 2 2 2 2" xfId="14737"/>
    <cellStyle name="Normal 5 2 3 2 2 4 2 2 2 2 2" xfId="29115"/>
    <cellStyle name="Normal 5 2 3 2 2 4 2 2 2 2 2 2" xfId="57849"/>
    <cellStyle name="Normal 5 2 3 2 2 4 2 2 2 2 3" xfId="43525"/>
    <cellStyle name="Normal 5 2 3 2 2 4 2 2 2 3" xfId="21952"/>
    <cellStyle name="Normal 5 2 3 2 2 4 2 2 2 3 2" xfId="50687"/>
    <cellStyle name="Normal 5 2 3 2 2 4 2 2 2 4" xfId="36363"/>
    <cellStyle name="Normal 5 2 3 2 2 4 2 2 3" xfId="11150"/>
    <cellStyle name="Normal 5 2 3 2 2 4 2 2 3 2" xfId="25533"/>
    <cellStyle name="Normal 5 2 3 2 2 4 2 2 3 2 2" xfId="54268"/>
    <cellStyle name="Normal 5 2 3 2 2 4 2 2 3 3" xfId="39944"/>
    <cellStyle name="Normal 5 2 3 2 2 4 2 2 4" xfId="18370"/>
    <cellStyle name="Normal 5 2 3 2 2 4 2 2 4 2" xfId="47106"/>
    <cellStyle name="Normal 5 2 3 2 2 4 2 2 5" xfId="32782"/>
    <cellStyle name="Normal 5 2 3 2 2 4 2 3" xfId="5687"/>
    <cellStyle name="Normal 5 2 3 2 2 4 2 3 2" xfId="12947"/>
    <cellStyle name="Normal 5 2 3 2 2 4 2 3 2 2" xfId="27325"/>
    <cellStyle name="Normal 5 2 3 2 2 4 2 3 2 2 2" xfId="56059"/>
    <cellStyle name="Normal 5 2 3 2 2 4 2 3 2 3" xfId="41735"/>
    <cellStyle name="Normal 5 2 3 2 2 4 2 3 3" xfId="20162"/>
    <cellStyle name="Normal 5 2 3 2 2 4 2 3 3 2" xfId="48897"/>
    <cellStyle name="Normal 5 2 3 2 2 4 2 3 4" xfId="34573"/>
    <cellStyle name="Normal 5 2 3 2 2 4 2 4" xfId="9360"/>
    <cellStyle name="Normal 5 2 3 2 2 4 2 4 2" xfId="23743"/>
    <cellStyle name="Normal 5 2 3 2 2 4 2 4 2 2" xfId="52478"/>
    <cellStyle name="Normal 5 2 3 2 2 4 2 4 3" xfId="38154"/>
    <cellStyle name="Normal 5 2 3 2 2 4 2 5" xfId="16580"/>
    <cellStyle name="Normal 5 2 3 2 2 4 2 5 2" xfId="45316"/>
    <cellStyle name="Normal 5 2 3 2 2 4 2 6" xfId="30992"/>
    <cellStyle name="Normal 5 2 3 2 2 4 3" xfId="2922"/>
    <cellStyle name="Normal 5 2 3 2 2 4 3 2" xfId="6582"/>
    <cellStyle name="Normal 5 2 3 2 2 4 3 2 2" xfId="13842"/>
    <cellStyle name="Normal 5 2 3 2 2 4 3 2 2 2" xfId="28220"/>
    <cellStyle name="Normal 5 2 3 2 2 4 3 2 2 2 2" xfId="56954"/>
    <cellStyle name="Normal 5 2 3 2 2 4 3 2 2 3" xfId="42630"/>
    <cellStyle name="Normal 5 2 3 2 2 4 3 2 3" xfId="21057"/>
    <cellStyle name="Normal 5 2 3 2 2 4 3 2 3 2" xfId="49792"/>
    <cellStyle name="Normal 5 2 3 2 2 4 3 2 4" xfId="35468"/>
    <cellStyle name="Normal 5 2 3 2 2 4 3 3" xfId="10255"/>
    <cellStyle name="Normal 5 2 3 2 2 4 3 3 2" xfId="24638"/>
    <cellStyle name="Normal 5 2 3 2 2 4 3 3 2 2" xfId="53373"/>
    <cellStyle name="Normal 5 2 3 2 2 4 3 3 3" xfId="39049"/>
    <cellStyle name="Normal 5 2 3 2 2 4 3 4" xfId="17475"/>
    <cellStyle name="Normal 5 2 3 2 2 4 3 4 2" xfId="46211"/>
    <cellStyle name="Normal 5 2 3 2 2 4 3 5" xfId="31887"/>
    <cellStyle name="Normal 5 2 3 2 2 4 4" xfId="4787"/>
    <cellStyle name="Normal 5 2 3 2 2 4 4 2" xfId="12052"/>
    <cellStyle name="Normal 5 2 3 2 2 4 4 2 2" xfId="26430"/>
    <cellStyle name="Normal 5 2 3 2 2 4 4 2 2 2" xfId="55164"/>
    <cellStyle name="Normal 5 2 3 2 2 4 4 2 3" xfId="40840"/>
    <cellStyle name="Normal 5 2 3 2 2 4 4 3" xfId="19267"/>
    <cellStyle name="Normal 5 2 3 2 2 4 4 3 2" xfId="48002"/>
    <cellStyle name="Normal 5 2 3 2 2 4 4 4" xfId="33678"/>
    <cellStyle name="Normal 5 2 3 2 2 4 5" xfId="8459"/>
    <cellStyle name="Normal 5 2 3 2 2 4 5 2" xfId="22848"/>
    <cellStyle name="Normal 5 2 3 2 2 4 5 2 2" xfId="51583"/>
    <cellStyle name="Normal 5 2 3 2 2 4 5 3" xfId="37259"/>
    <cellStyle name="Normal 5 2 3 2 2 4 6" xfId="15685"/>
    <cellStyle name="Normal 5 2 3 2 2 4 6 2" xfId="44421"/>
    <cellStyle name="Normal 5 2 3 2 2 4 7" xfId="30097"/>
    <cellStyle name="Normal 5 2 3 2 2 5" xfId="1567"/>
    <cellStyle name="Normal 5 2 3 2 2 5 2" xfId="3371"/>
    <cellStyle name="Normal 5 2 3 2 2 5 2 2" xfId="7030"/>
    <cellStyle name="Normal 5 2 3 2 2 5 2 2 2" xfId="14290"/>
    <cellStyle name="Normal 5 2 3 2 2 5 2 2 2 2" xfId="28668"/>
    <cellStyle name="Normal 5 2 3 2 2 5 2 2 2 2 2" xfId="57402"/>
    <cellStyle name="Normal 5 2 3 2 2 5 2 2 2 3" xfId="43078"/>
    <cellStyle name="Normal 5 2 3 2 2 5 2 2 3" xfId="21505"/>
    <cellStyle name="Normal 5 2 3 2 2 5 2 2 3 2" xfId="50240"/>
    <cellStyle name="Normal 5 2 3 2 2 5 2 2 4" xfId="35916"/>
    <cellStyle name="Normal 5 2 3 2 2 5 2 3" xfId="10703"/>
    <cellStyle name="Normal 5 2 3 2 2 5 2 3 2" xfId="25086"/>
    <cellStyle name="Normal 5 2 3 2 2 5 2 3 2 2" xfId="53821"/>
    <cellStyle name="Normal 5 2 3 2 2 5 2 3 3" xfId="39497"/>
    <cellStyle name="Normal 5 2 3 2 2 5 2 4" xfId="17923"/>
    <cellStyle name="Normal 5 2 3 2 2 5 2 4 2" xfId="46659"/>
    <cellStyle name="Normal 5 2 3 2 2 5 2 5" xfId="32335"/>
    <cellStyle name="Normal 5 2 3 2 2 5 3" xfId="5240"/>
    <cellStyle name="Normal 5 2 3 2 2 5 3 2" xfId="12500"/>
    <cellStyle name="Normal 5 2 3 2 2 5 3 2 2" xfId="26878"/>
    <cellStyle name="Normal 5 2 3 2 2 5 3 2 2 2" xfId="55612"/>
    <cellStyle name="Normal 5 2 3 2 2 5 3 2 3" xfId="41288"/>
    <cellStyle name="Normal 5 2 3 2 2 5 3 3" xfId="19715"/>
    <cellStyle name="Normal 5 2 3 2 2 5 3 3 2" xfId="48450"/>
    <cellStyle name="Normal 5 2 3 2 2 5 3 4" xfId="34126"/>
    <cellStyle name="Normal 5 2 3 2 2 5 4" xfId="8913"/>
    <cellStyle name="Normal 5 2 3 2 2 5 4 2" xfId="23296"/>
    <cellStyle name="Normal 5 2 3 2 2 5 4 2 2" xfId="52031"/>
    <cellStyle name="Normal 5 2 3 2 2 5 4 3" xfId="37707"/>
    <cellStyle name="Normal 5 2 3 2 2 5 5" xfId="16133"/>
    <cellStyle name="Normal 5 2 3 2 2 5 5 2" xfId="44869"/>
    <cellStyle name="Normal 5 2 3 2 2 5 6" xfId="30545"/>
    <cellStyle name="Normal 5 2 3 2 2 6" xfId="2475"/>
    <cellStyle name="Normal 5 2 3 2 2 6 2" xfId="6135"/>
    <cellStyle name="Normal 5 2 3 2 2 6 2 2" xfId="13395"/>
    <cellStyle name="Normal 5 2 3 2 2 6 2 2 2" xfId="27773"/>
    <cellStyle name="Normal 5 2 3 2 2 6 2 2 2 2" xfId="56507"/>
    <cellStyle name="Normal 5 2 3 2 2 6 2 2 3" xfId="42183"/>
    <cellStyle name="Normal 5 2 3 2 2 6 2 3" xfId="20610"/>
    <cellStyle name="Normal 5 2 3 2 2 6 2 3 2" xfId="49345"/>
    <cellStyle name="Normal 5 2 3 2 2 6 2 4" xfId="35021"/>
    <cellStyle name="Normal 5 2 3 2 2 6 3" xfId="9808"/>
    <cellStyle name="Normal 5 2 3 2 2 6 3 2" xfId="24191"/>
    <cellStyle name="Normal 5 2 3 2 2 6 3 2 2" xfId="52926"/>
    <cellStyle name="Normal 5 2 3 2 2 6 3 3" xfId="38602"/>
    <cellStyle name="Normal 5 2 3 2 2 6 4" xfId="17028"/>
    <cellStyle name="Normal 5 2 3 2 2 6 4 2" xfId="45764"/>
    <cellStyle name="Normal 5 2 3 2 2 6 5" xfId="31440"/>
    <cellStyle name="Normal 5 2 3 2 2 7" xfId="4334"/>
    <cellStyle name="Normal 5 2 3 2 2 7 2" xfId="11604"/>
    <cellStyle name="Normal 5 2 3 2 2 7 2 2" xfId="25983"/>
    <cellStyle name="Normal 5 2 3 2 2 7 2 2 2" xfId="54717"/>
    <cellStyle name="Normal 5 2 3 2 2 7 2 3" xfId="40393"/>
    <cellStyle name="Normal 5 2 3 2 2 7 3" xfId="18820"/>
    <cellStyle name="Normal 5 2 3 2 2 7 3 2" xfId="47555"/>
    <cellStyle name="Normal 5 2 3 2 2 7 4" xfId="33231"/>
    <cellStyle name="Normal 5 2 3 2 2 8" xfId="8003"/>
    <cellStyle name="Normal 5 2 3 2 2 8 2" xfId="22401"/>
    <cellStyle name="Normal 5 2 3 2 2 8 2 2" xfId="51136"/>
    <cellStyle name="Normal 5 2 3 2 2 8 3" xfId="36812"/>
    <cellStyle name="Normal 5 2 3 2 2 9" xfId="15238"/>
    <cellStyle name="Normal 5 2 3 2 2 9 2" xfId="43974"/>
    <cellStyle name="Normal 5 2 3 2 3" xfId="599"/>
    <cellStyle name="Normal 5 2 3 2 3 2" xfId="876"/>
    <cellStyle name="Normal 5 2 3 2 3 2 2" xfId="1323"/>
    <cellStyle name="Normal 5 2 3 2 3 2 2 2" xfId="2306"/>
    <cellStyle name="Normal 5 2 3 2 3 2 2 2 2" xfId="4098"/>
    <cellStyle name="Normal 5 2 3 2 3 2 2 2 2 2" xfId="7757"/>
    <cellStyle name="Normal 5 2 3 2 3 2 2 2 2 2 2" xfId="15017"/>
    <cellStyle name="Normal 5 2 3 2 3 2 2 2 2 2 2 2" xfId="29395"/>
    <cellStyle name="Normal 5 2 3 2 3 2 2 2 2 2 2 2 2" xfId="58129"/>
    <cellStyle name="Normal 5 2 3 2 3 2 2 2 2 2 2 3" xfId="43805"/>
    <cellStyle name="Normal 5 2 3 2 3 2 2 2 2 2 3" xfId="22232"/>
    <cellStyle name="Normal 5 2 3 2 3 2 2 2 2 2 3 2" xfId="50967"/>
    <cellStyle name="Normal 5 2 3 2 3 2 2 2 2 2 4" xfId="36643"/>
    <cellStyle name="Normal 5 2 3 2 3 2 2 2 2 3" xfId="11430"/>
    <cellStyle name="Normal 5 2 3 2 3 2 2 2 2 3 2" xfId="25813"/>
    <cellStyle name="Normal 5 2 3 2 3 2 2 2 2 3 2 2" xfId="54548"/>
    <cellStyle name="Normal 5 2 3 2 3 2 2 2 2 3 3" xfId="40224"/>
    <cellStyle name="Normal 5 2 3 2 3 2 2 2 2 4" xfId="18650"/>
    <cellStyle name="Normal 5 2 3 2 3 2 2 2 2 4 2" xfId="47386"/>
    <cellStyle name="Normal 5 2 3 2 3 2 2 2 2 5" xfId="33062"/>
    <cellStyle name="Normal 5 2 3 2 3 2 2 2 3" xfId="5967"/>
    <cellStyle name="Normal 5 2 3 2 3 2 2 2 3 2" xfId="13227"/>
    <cellStyle name="Normal 5 2 3 2 3 2 2 2 3 2 2" xfId="27605"/>
    <cellStyle name="Normal 5 2 3 2 3 2 2 2 3 2 2 2" xfId="56339"/>
    <cellStyle name="Normal 5 2 3 2 3 2 2 2 3 2 3" xfId="42015"/>
    <cellStyle name="Normal 5 2 3 2 3 2 2 2 3 3" xfId="20442"/>
    <cellStyle name="Normal 5 2 3 2 3 2 2 2 3 3 2" xfId="49177"/>
    <cellStyle name="Normal 5 2 3 2 3 2 2 2 3 4" xfId="34853"/>
    <cellStyle name="Normal 5 2 3 2 3 2 2 2 4" xfId="9640"/>
    <cellStyle name="Normal 5 2 3 2 3 2 2 2 4 2" xfId="24023"/>
    <cellStyle name="Normal 5 2 3 2 3 2 2 2 4 2 2" xfId="52758"/>
    <cellStyle name="Normal 5 2 3 2 3 2 2 2 4 3" xfId="38434"/>
    <cellStyle name="Normal 5 2 3 2 3 2 2 2 5" xfId="16860"/>
    <cellStyle name="Normal 5 2 3 2 3 2 2 2 5 2" xfId="45596"/>
    <cellStyle name="Normal 5 2 3 2 3 2 2 2 6" xfId="31272"/>
    <cellStyle name="Normal 5 2 3 2 3 2 2 3" xfId="3202"/>
    <cellStyle name="Normal 5 2 3 2 3 2 2 3 2" xfId="6862"/>
    <cellStyle name="Normal 5 2 3 2 3 2 2 3 2 2" xfId="14122"/>
    <cellStyle name="Normal 5 2 3 2 3 2 2 3 2 2 2" xfId="28500"/>
    <cellStyle name="Normal 5 2 3 2 3 2 2 3 2 2 2 2" xfId="57234"/>
    <cellStyle name="Normal 5 2 3 2 3 2 2 3 2 2 3" xfId="42910"/>
    <cellStyle name="Normal 5 2 3 2 3 2 2 3 2 3" xfId="21337"/>
    <cellStyle name="Normal 5 2 3 2 3 2 2 3 2 3 2" xfId="50072"/>
    <cellStyle name="Normal 5 2 3 2 3 2 2 3 2 4" xfId="35748"/>
    <cellStyle name="Normal 5 2 3 2 3 2 2 3 3" xfId="10535"/>
    <cellStyle name="Normal 5 2 3 2 3 2 2 3 3 2" xfId="24918"/>
    <cellStyle name="Normal 5 2 3 2 3 2 2 3 3 2 2" xfId="53653"/>
    <cellStyle name="Normal 5 2 3 2 3 2 2 3 3 3" xfId="39329"/>
    <cellStyle name="Normal 5 2 3 2 3 2 2 3 4" xfId="17755"/>
    <cellStyle name="Normal 5 2 3 2 3 2 2 3 4 2" xfId="46491"/>
    <cellStyle name="Normal 5 2 3 2 3 2 2 3 5" xfId="32167"/>
    <cellStyle name="Normal 5 2 3 2 3 2 2 4" xfId="5067"/>
    <cellStyle name="Normal 5 2 3 2 3 2 2 4 2" xfId="12332"/>
    <cellStyle name="Normal 5 2 3 2 3 2 2 4 2 2" xfId="26710"/>
    <cellStyle name="Normal 5 2 3 2 3 2 2 4 2 2 2" xfId="55444"/>
    <cellStyle name="Normal 5 2 3 2 3 2 2 4 2 3" xfId="41120"/>
    <cellStyle name="Normal 5 2 3 2 3 2 2 4 3" xfId="19547"/>
    <cellStyle name="Normal 5 2 3 2 3 2 2 4 3 2" xfId="48282"/>
    <cellStyle name="Normal 5 2 3 2 3 2 2 4 4" xfId="33958"/>
    <cellStyle name="Normal 5 2 3 2 3 2 2 5" xfId="8739"/>
    <cellStyle name="Normal 5 2 3 2 3 2 2 5 2" xfId="23128"/>
    <cellStyle name="Normal 5 2 3 2 3 2 2 5 2 2" xfId="51863"/>
    <cellStyle name="Normal 5 2 3 2 3 2 2 5 3" xfId="37539"/>
    <cellStyle name="Normal 5 2 3 2 3 2 2 6" xfId="15965"/>
    <cellStyle name="Normal 5 2 3 2 3 2 2 6 2" xfId="44701"/>
    <cellStyle name="Normal 5 2 3 2 3 2 2 7" xfId="30377"/>
    <cellStyle name="Normal 5 2 3 2 3 2 3" xfId="1859"/>
    <cellStyle name="Normal 5 2 3 2 3 2 3 2" xfId="3651"/>
    <cellStyle name="Normal 5 2 3 2 3 2 3 2 2" xfId="7310"/>
    <cellStyle name="Normal 5 2 3 2 3 2 3 2 2 2" xfId="14570"/>
    <cellStyle name="Normal 5 2 3 2 3 2 3 2 2 2 2" xfId="28948"/>
    <cellStyle name="Normal 5 2 3 2 3 2 3 2 2 2 2 2" xfId="57682"/>
    <cellStyle name="Normal 5 2 3 2 3 2 3 2 2 2 3" xfId="43358"/>
    <cellStyle name="Normal 5 2 3 2 3 2 3 2 2 3" xfId="21785"/>
    <cellStyle name="Normal 5 2 3 2 3 2 3 2 2 3 2" xfId="50520"/>
    <cellStyle name="Normal 5 2 3 2 3 2 3 2 2 4" xfId="36196"/>
    <cellStyle name="Normal 5 2 3 2 3 2 3 2 3" xfId="10983"/>
    <cellStyle name="Normal 5 2 3 2 3 2 3 2 3 2" xfId="25366"/>
    <cellStyle name="Normal 5 2 3 2 3 2 3 2 3 2 2" xfId="54101"/>
    <cellStyle name="Normal 5 2 3 2 3 2 3 2 3 3" xfId="39777"/>
    <cellStyle name="Normal 5 2 3 2 3 2 3 2 4" xfId="18203"/>
    <cellStyle name="Normal 5 2 3 2 3 2 3 2 4 2" xfId="46939"/>
    <cellStyle name="Normal 5 2 3 2 3 2 3 2 5" xfId="32615"/>
    <cellStyle name="Normal 5 2 3 2 3 2 3 3" xfId="5520"/>
    <cellStyle name="Normal 5 2 3 2 3 2 3 3 2" xfId="12780"/>
    <cellStyle name="Normal 5 2 3 2 3 2 3 3 2 2" xfId="27158"/>
    <cellStyle name="Normal 5 2 3 2 3 2 3 3 2 2 2" xfId="55892"/>
    <cellStyle name="Normal 5 2 3 2 3 2 3 3 2 3" xfId="41568"/>
    <cellStyle name="Normal 5 2 3 2 3 2 3 3 3" xfId="19995"/>
    <cellStyle name="Normal 5 2 3 2 3 2 3 3 3 2" xfId="48730"/>
    <cellStyle name="Normal 5 2 3 2 3 2 3 3 4" xfId="34406"/>
    <cellStyle name="Normal 5 2 3 2 3 2 3 4" xfId="9193"/>
    <cellStyle name="Normal 5 2 3 2 3 2 3 4 2" xfId="23576"/>
    <cellStyle name="Normal 5 2 3 2 3 2 3 4 2 2" xfId="52311"/>
    <cellStyle name="Normal 5 2 3 2 3 2 3 4 3" xfId="37987"/>
    <cellStyle name="Normal 5 2 3 2 3 2 3 5" xfId="16413"/>
    <cellStyle name="Normal 5 2 3 2 3 2 3 5 2" xfId="45149"/>
    <cellStyle name="Normal 5 2 3 2 3 2 3 6" xfId="30825"/>
    <cellStyle name="Normal 5 2 3 2 3 2 4" xfId="2755"/>
    <cellStyle name="Normal 5 2 3 2 3 2 4 2" xfId="6415"/>
    <cellStyle name="Normal 5 2 3 2 3 2 4 2 2" xfId="13675"/>
    <cellStyle name="Normal 5 2 3 2 3 2 4 2 2 2" xfId="28053"/>
    <cellStyle name="Normal 5 2 3 2 3 2 4 2 2 2 2" xfId="56787"/>
    <cellStyle name="Normal 5 2 3 2 3 2 4 2 2 3" xfId="42463"/>
    <cellStyle name="Normal 5 2 3 2 3 2 4 2 3" xfId="20890"/>
    <cellStyle name="Normal 5 2 3 2 3 2 4 2 3 2" xfId="49625"/>
    <cellStyle name="Normal 5 2 3 2 3 2 4 2 4" xfId="35301"/>
    <cellStyle name="Normal 5 2 3 2 3 2 4 3" xfId="10088"/>
    <cellStyle name="Normal 5 2 3 2 3 2 4 3 2" xfId="24471"/>
    <cellStyle name="Normal 5 2 3 2 3 2 4 3 2 2" xfId="53206"/>
    <cellStyle name="Normal 5 2 3 2 3 2 4 3 3" xfId="38882"/>
    <cellStyle name="Normal 5 2 3 2 3 2 4 4" xfId="17308"/>
    <cellStyle name="Normal 5 2 3 2 3 2 4 4 2" xfId="46044"/>
    <cellStyle name="Normal 5 2 3 2 3 2 4 5" xfId="31720"/>
    <cellStyle name="Normal 5 2 3 2 3 2 5" xfId="4620"/>
    <cellStyle name="Normal 5 2 3 2 3 2 5 2" xfId="11885"/>
    <cellStyle name="Normal 5 2 3 2 3 2 5 2 2" xfId="26263"/>
    <cellStyle name="Normal 5 2 3 2 3 2 5 2 2 2" xfId="54997"/>
    <cellStyle name="Normal 5 2 3 2 3 2 5 2 3" xfId="40673"/>
    <cellStyle name="Normal 5 2 3 2 3 2 5 3" xfId="19100"/>
    <cellStyle name="Normal 5 2 3 2 3 2 5 3 2" xfId="47835"/>
    <cellStyle name="Normal 5 2 3 2 3 2 5 4" xfId="33511"/>
    <cellStyle name="Normal 5 2 3 2 3 2 6" xfId="8292"/>
    <cellStyle name="Normal 5 2 3 2 3 2 6 2" xfId="22681"/>
    <cellStyle name="Normal 5 2 3 2 3 2 6 2 2" xfId="51416"/>
    <cellStyle name="Normal 5 2 3 2 3 2 6 3" xfId="37092"/>
    <cellStyle name="Normal 5 2 3 2 3 2 7" xfId="15518"/>
    <cellStyle name="Normal 5 2 3 2 3 2 7 2" xfId="44254"/>
    <cellStyle name="Normal 5 2 3 2 3 2 8" xfId="29930"/>
    <cellStyle name="Normal 5 2 3 2 3 3" xfId="1099"/>
    <cellStyle name="Normal 5 2 3 2 3 3 2" xfId="2082"/>
    <cellStyle name="Normal 5 2 3 2 3 3 2 2" xfId="3874"/>
    <cellStyle name="Normal 5 2 3 2 3 3 2 2 2" xfId="7533"/>
    <cellStyle name="Normal 5 2 3 2 3 3 2 2 2 2" xfId="14793"/>
    <cellStyle name="Normal 5 2 3 2 3 3 2 2 2 2 2" xfId="29171"/>
    <cellStyle name="Normal 5 2 3 2 3 3 2 2 2 2 2 2" xfId="57905"/>
    <cellStyle name="Normal 5 2 3 2 3 3 2 2 2 2 3" xfId="43581"/>
    <cellStyle name="Normal 5 2 3 2 3 3 2 2 2 3" xfId="22008"/>
    <cellStyle name="Normal 5 2 3 2 3 3 2 2 2 3 2" xfId="50743"/>
    <cellStyle name="Normal 5 2 3 2 3 3 2 2 2 4" xfId="36419"/>
    <cellStyle name="Normal 5 2 3 2 3 3 2 2 3" xfId="11206"/>
    <cellStyle name="Normal 5 2 3 2 3 3 2 2 3 2" xfId="25589"/>
    <cellStyle name="Normal 5 2 3 2 3 3 2 2 3 2 2" xfId="54324"/>
    <cellStyle name="Normal 5 2 3 2 3 3 2 2 3 3" xfId="40000"/>
    <cellStyle name="Normal 5 2 3 2 3 3 2 2 4" xfId="18426"/>
    <cellStyle name="Normal 5 2 3 2 3 3 2 2 4 2" xfId="47162"/>
    <cellStyle name="Normal 5 2 3 2 3 3 2 2 5" xfId="32838"/>
    <cellStyle name="Normal 5 2 3 2 3 3 2 3" xfId="5743"/>
    <cellStyle name="Normal 5 2 3 2 3 3 2 3 2" xfId="13003"/>
    <cellStyle name="Normal 5 2 3 2 3 3 2 3 2 2" xfId="27381"/>
    <cellStyle name="Normal 5 2 3 2 3 3 2 3 2 2 2" xfId="56115"/>
    <cellStyle name="Normal 5 2 3 2 3 3 2 3 2 3" xfId="41791"/>
    <cellStyle name="Normal 5 2 3 2 3 3 2 3 3" xfId="20218"/>
    <cellStyle name="Normal 5 2 3 2 3 3 2 3 3 2" xfId="48953"/>
    <cellStyle name="Normal 5 2 3 2 3 3 2 3 4" xfId="34629"/>
    <cellStyle name="Normal 5 2 3 2 3 3 2 4" xfId="9416"/>
    <cellStyle name="Normal 5 2 3 2 3 3 2 4 2" xfId="23799"/>
    <cellStyle name="Normal 5 2 3 2 3 3 2 4 2 2" xfId="52534"/>
    <cellStyle name="Normal 5 2 3 2 3 3 2 4 3" xfId="38210"/>
    <cellStyle name="Normal 5 2 3 2 3 3 2 5" xfId="16636"/>
    <cellStyle name="Normal 5 2 3 2 3 3 2 5 2" xfId="45372"/>
    <cellStyle name="Normal 5 2 3 2 3 3 2 6" xfId="31048"/>
    <cellStyle name="Normal 5 2 3 2 3 3 3" xfId="2978"/>
    <cellStyle name="Normal 5 2 3 2 3 3 3 2" xfId="6638"/>
    <cellStyle name="Normal 5 2 3 2 3 3 3 2 2" xfId="13898"/>
    <cellStyle name="Normal 5 2 3 2 3 3 3 2 2 2" xfId="28276"/>
    <cellStyle name="Normal 5 2 3 2 3 3 3 2 2 2 2" xfId="57010"/>
    <cellStyle name="Normal 5 2 3 2 3 3 3 2 2 3" xfId="42686"/>
    <cellStyle name="Normal 5 2 3 2 3 3 3 2 3" xfId="21113"/>
    <cellStyle name="Normal 5 2 3 2 3 3 3 2 3 2" xfId="49848"/>
    <cellStyle name="Normal 5 2 3 2 3 3 3 2 4" xfId="35524"/>
    <cellStyle name="Normal 5 2 3 2 3 3 3 3" xfId="10311"/>
    <cellStyle name="Normal 5 2 3 2 3 3 3 3 2" xfId="24694"/>
    <cellStyle name="Normal 5 2 3 2 3 3 3 3 2 2" xfId="53429"/>
    <cellStyle name="Normal 5 2 3 2 3 3 3 3 3" xfId="39105"/>
    <cellStyle name="Normal 5 2 3 2 3 3 3 4" xfId="17531"/>
    <cellStyle name="Normal 5 2 3 2 3 3 3 4 2" xfId="46267"/>
    <cellStyle name="Normal 5 2 3 2 3 3 3 5" xfId="31943"/>
    <cellStyle name="Normal 5 2 3 2 3 3 4" xfId="4843"/>
    <cellStyle name="Normal 5 2 3 2 3 3 4 2" xfId="12108"/>
    <cellStyle name="Normal 5 2 3 2 3 3 4 2 2" xfId="26486"/>
    <cellStyle name="Normal 5 2 3 2 3 3 4 2 2 2" xfId="55220"/>
    <cellStyle name="Normal 5 2 3 2 3 3 4 2 3" xfId="40896"/>
    <cellStyle name="Normal 5 2 3 2 3 3 4 3" xfId="19323"/>
    <cellStyle name="Normal 5 2 3 2 3 3 4 3 2" xfId="48058"/>
    <cellStyle name="Normal 5 2 3 2 3 3 4 4" xfId="33734"/>
    <cellStyle name="Normal 5 2 3 2 3 3 5" xfId="8515"/>
    <cellStyle name="Normal 5 2 3 2 3 3 5 2" xfId="22904"/>
    <cellStyle name="Normal 5 2 3 2 3 3 5 2 2" xfId="51639"/>
    <cellStyle name="Normal 5 2 3 2 3 3 5 3" xfId="37315"/>
    <cellStyle name="Normal 5 2 3 2 3 3 6" xfId="15741"/>
    <cellStyle name="Normal 5 2 3 2 3 3 6 2" xfId="44477"/>
    <cellStyle name="Normal 5 2 3 2 3 3 7" xfId="30153"/>
    <cellStyle name="Normal 5 2 3 2 3 4" xfId="1631"/>
    <cellStyle name="Normal 5 2 3 2 3 4 2" xfId="3427"/>
    <cellStyle name="Normal 5 2 3 2 3 4 2 2" xfId="7086"/>
    <cellStyle name="Normal 5 2 3 2 3 4 2 2 2" xfId="14346"/>
    <cellStyle name="Normal 5 2 3 2 3 4 2 2 2 2" xfId="28724"/>
    <cellStyle name="Normal 5 2 3 2 3 4 2 2 2 2 2" xfId="57458"/>
    <cellStyle name="Normal 5 2 3 2 3 4 2 2 2 3" xfId="43134"/>
    <cellStyle name="Normal 5 2 3 2 3 4 2 2 3" xfId="21561"/>
    <cellStyle name="Normal 5 2 3 2 3 4 2 2 3 2" xfId="50296"/>
    <cellStyle name="Normal 5 2 3 2 3 4 2 2 4" xfId="35972"/>
    <cellStyle name="Normal 5 2 3 2 3 4 2 3" xfId="10759"/>
    <cellStyle name="Normal 5 2 3 2 3 4 2 3 2" xfId="25142"/>
    <cellStyle name="Normal 5 2 3 2 3 4 2 3 2 2" xfId="53877"/>
    <cellStyle name="Normal 5 2 3 2 3 4 2 3 3" xfId="39553"/>
    <cellStyle name="Normal 5 2 3 2 3 4 2 4" xfId="17979"/>
    <cellStyle name="Normal 5 2 3 2 3 4 2 4 2" xfId="46715"/>
    <cellStyle name="Normal 5 2 3 2 3 4 2 5" xfId="32391"/>
    <cellStyle name="Normal 5 2 3 2 3 4 3" xfId="5296"/>
    <cellStyle name="Normal 5 2 3 2 3 4 3 2" xfId="12556"/>
    <cellStyle name="Normal 5 2 3 2 3 4 3 2 2" xfId="26934"/>
    <cellStyle name="Normal 5 2 3 2 3 4 3 2 2 2" xfId="55668"/>
    <cellStyle name="Normal 5 2 3 2 3 4 3 2 3" xfId="41344"/>
    <cellStyle name="Normal 5 2 3 2 3 4 3 3" xfId="19771"/>
    <cellStyle name="Normal 5 2 3 2 3 4 3 3 2" xfId="48506"/>
    <cellStyle name="Normal 5 2 3 2 3 4 3 4" xfId="34182"/>
    <cellStyle name="Normal 5 2 3 2 3 4 4" xfId="8969"/>
    <cellStyle name="Normal 5 2 3 2 3 4 4 2" xfId="23352"/>
    <cellStyle name="Normal 5 2 3 2 3 4 4 2 2" xfId="52087"/>
    <cellStyle name="Normal 5 2 3 2 3 4 4 3" xfId="37763"/>
    <cellStyle name="Normal 5 2 3 2 3 4 5" xfId="16189"/>
    <cellStyle name="Normal 5 2 3 2 3 4 5 2" xfId="44925"/>
    <cellStyle name="Normal 5 2 3 2 3 4 6" xfId="30601"/>
    <cellStyle name="Normal 5 2 3 2 3 5" xfId="2531"/>
    <cellStyle name="Normal 5 2 3 2 3 5 2" xfId="6191"/>
    <cellStyle name="Normal 5 2 3 2 3 5 2 2" xfId="13451"/>
    <cellStyle name="Normal 5 2 3 2 3 5 2 2 2" xfId="27829"/>
    <cellStyle name="Normal 5 2 3 2 3 5 2 2 2 2" xfId="56563"/>
    <cellStyle name="Normal 5 2 3 2 3 5 2 2 3" xfId="42239"/>
    <cellStyle name="Normal 5 2 3 2 3 5 2 3" xfId="20666"/>
    <cellStyle name="Normal 5 2 3 2 3 5 2 3 2" xfId="49401"/>
    <cellStyle name="Normal 5 2 3 2 3 5 2 4" xfId="35077"/>
    <cellStyle name="Normal 5 2 3 2 3 5 3" xfId="9864"/>
    <cellStyle name="Normal 5 2 3 2 3 5 3 2" xfId="24247"/>
    <cellStyle name="Normal 5 2 3 2 3 5 3 2 2" xfId="52982"/>
    <cellStyle name="Normal 5 2 3 2 3 5 3 3" xfId="38658"/>
    <cellStyle name="Normal 5 2 3 2 3 5 4" xfId="17084"/>
    <cellStyle name="Normal 5 2 3 2 3 5 4 2" xfId="45820"/>
    <cellStyle name="Normal 5 2 3 2 3 5 5" xfId="31496"/>
    <cellStyle name="Normal 5 2 3 2 3 6" xfId="4394"/>
    <cellStyle name="Normal 5 2 3 2 3 6 2" xfId="11661"/>
    <cellStyle name="Normal 5 2 3 2 3 6 2 2" xfId="26039"/>
    <cellStyle name="Normal 5 2 3 2 3 6 2 2 2" xfId="54773"/>
    <cellStyle name="Normal 5 2 3 2 3 6 2 3" xfId="40449"/>
    <cellStyle name="Normal 5 2 3 2 3 6 3" xfId="18876"/>
    <cellStyle name="Normal 5 2 3 2 3 6 3 2" xfId="47611"/>
    <cellStyle name="Normal 5 2 3 2 3 6 4" xfId="33287"/>
    <cellStyle name="Normal 5 2 3 2 3 7" xfId="8065"/>
    <cellStyle name="Normal 5 2 3 2 3 7 2" xfId="22457"/>
    <cellStyle name="Normal 5 2 3 2 3 7 2 2" xfId="51192"/>
    <cellStyle name="Normal 5 2 3 2 3 7 3" xfId="36868"/>
    <cellStyle name="Normal 5 2 3 2 3 8" xfId="15294"/>
    <cellStyle name="Normal 5 2 3 2 3 8 2" xfId="44030"/>
    <cellStyle name="Normal 5 2 3 2 3 9" xfId="29706"/>
    <cellStyle name="Normal 5 2 3 2 4" xfId="761"/>
    <cellStyle name="Normal 5 2 3 2 4 2" xfId="1211"/>
    <cellStyle name="Normal 5 2 3 2 4 2 2" xfId="2194"/>
    <cellStyle name="Normal 5 2 3 2 4 2 2 2" xfId="3986"/>
    <cellStyle name="Normal 5 2 3 2 4 2 2 2 2" xfId="7645"/>
    <cellStyle name="Normal 5 2 3 2 4 2 2 2 2 2" xfId="14905"/>
    <cellStyle name="Normal 5 2 3 2 4 2 2 2 2 2 2" xfId="29283"/>
    <cellStyle name="Normal 5 2 3 2 4 2 2 2 2 2 2 2" xfId="58017"/>
    <cellStyle name="Normal 5 2 3 2 4 2 2 2 2 2 3" xfId="43693"/>
    <cellStyle name="Normal 5 2 3 2 4 2 2 2 2 3" xfId="22120"/>
    <cellStyle name="Normal 5 2 3 2 4 2 2 2 2 3 2" xfId="50855"/>
    <cellStyle name="Normal 5 2 3 2 4 2 2 2 2 4" xfId="36531"/>
    <cellStyle name="Normal 5 2 3 2 4 2 2 2 3" xfId="11318"/>
    <cellStyle name="Normal 5 2 3 2 4 2 2 2 3 2" xfId="25701"/>
    <cellStyle name="Normal 5 2 3 2 4 2 2 2 3 2 2" xfId="54436"/>
    <cellStyle name="Normal 5 2 3 2 4 2 2 2 3 3" xfId="40112"/>
    <cellStyle name="Normal 5 2 3 2 4 2 2 2 4" xfId="18538"/>
    <cellStyle name="Normal 5 2 3 2 4 2 2 2 4 2" xfId="47274"/>
    <cellStyle name="Normal 5 2 3 2 4 2 2 2 5" xfId="32950"/>
    <cellStyle name="Normal 5 2 3 2 4 2 2 3" xfId="5855"/>
    <cellStyle name="Normal 5 2 3 2 4 2 2 3 2" xfId="13115"/>
    <cellStyle name="Normal 5 2 3 2 4 2 2 3 2 2" xfId="27493"/>
    <cellStyle name="Normal 5 2 3 2 4 2 2 3 2 2 2" xfId="56227"/>
    <cellStyle name="Normal 5 2 3 2 4 2 2 3 2 3" xfId="41903"/>
    <cellStyle name="Normal 5 2 3 2 4 2 2 3 3" xfId="20330"/>
    <cellStyle name="Normal 5 2 3 2 4 2 2 3 3 2" xfId="49065"/>
    <cellStyle name="Normal 5 2 3 2 4 2 2 3 4" xfId="34741"/>
    <cellStyle name="Normal 5 2 3 2 4 2 2 4" xfId="9528"/>
    <cellStyle name="Normal 5 2 3 2 4 2 2 4 2" xfId="23911"/>
    <cellStyle name="Normal 5 2 3 2 4 2 2 4 2 2" xfId="52646"/>
    <cellStyle name="Normal 5 2 3 2 4 2 2 4 3" xfId="38322"/>
    <cellStyle name="Normal 5 2 3 2 4 2 2 5" xfId="16748"/>
    <cellStyle name="Normal 5 2 3 2 4 2 2 5 2" xfId="45484"/>
    <cellStyle name="Normal 5 2 3 2 4 2 2 6" xfId="31160"/>
    <cellStyle name="Normal 5 2 3 2 4 2 3" xfId="3090"/>
    <cellStyle name="Normal 5 2 3 2 4 2 3 2" xfId="6750"/>
    <cellStyle name="Normal 5 2 3 2 4 2 3 2 2" xfId="14010"/>
    <cellStyle name="Normal 5 2 3 2 4 2 3 2 2 2" xfId="28388"/>
    <cellStyle name="Normal 5 2 3 2 4 2 3 2 2 2 2" xfId="57122"/>
    <cellStyle name="Normal 5 2 3 2 4 2 3 2 2 3" xfId="42798"/>
    <cellStyle name="Normal 5 2 3 2 4 2 3 2 3" xfId="21225"/>
    <cellStyle name="Normal 5 2 3 2 4 2 3 2 3 2" xfId="49960"/>
    <cellStyle name="Normal 5 2 3 2 4 2 3 2 4" xfId="35636"/>
    <cellStyle name="Normal 5 2 3 2 4 2 3 3" xfId="10423"/>
    <cellStyle name="Normal 5 2 3 2 4 2 3 3 2" xfId="24806"/>
    <cellStyle name="Normal 5 2 3 2 4 2 3 3 2 2" xfId="53541"/>
    <cellStyle name="Normal 5 2 3 2 4 2 3 3 3" xfId="39217"/>
    <cellStyle name="Normal 5 2 3 2 4 2 3 4" xfId="17643"/>
    <cellStyle name="Normal 5 2 3 2 4 2 3 4 2" xfId="46379"/>
    <cellStyle name="Normal 5 2 3 2 4 2 3 5" xfId="32055"/>
    <cellStyle name="Normal 5 2 3 2 4 2 4" xfId="4955"/>
    <cellStyle name="Normal 5 2 3 2 4 2 4 2" xfId="12220"/>
    <cellStyle name="Normal 5 2 3 2 4 2 4 2 2" xfId="26598"/>
    <cellStyle name="Normal 5 2 3 2 4 2 4 2 2 2" xfId="55332"/>
    <cellStyle name="Normal 5 2 3 2 4 2 4 2 3" xfId="41008"/>
    <cellStyle name="Normal 5 2 3 2 4 2 4 3" xfId="19435"/>
    <cellStyle name="Normal 5 2 3 2 4 2 4 3 2" xfId="48170"/>
    <cellStyle name="Normal 5 2 3 2 4 2 4 4" xfId="33846"/>
    <cellStyle name="Normal 5 2 3 2 4 2 5" xfId="8627"/>
    <cellStyle name="Normal 5 2 3 2 4 2 5 2" xfId="23016"/>
    <cellStyle name="Normal 5 2 3 2 4 2 5 2 2" xfId="51751"/>
    <cellStyle name="Normal 5 2 3 2 4 2 5 3" xfId="37427"/>
    <cellStyle name="Normal 5 2 3 2 4 2 6" xfId="15853"/>
    <cellStyle name="Normal 5 2 3 2 4 2 6 2" xfId="44589"/>
    <cellStyle name="Normal 5 2 3 2 4 2 7" xfId="30265"/>
    <cellStyle name="Normal 5 2 3 2 4 3" xfId="1747"/>
    <cellStyle name="Normal 5 2 3 2 4 3 2" xfId="3539"/>
    <cellStyle name="Normal 5 2 3 2 4 3 2 2" xfId="7198"/>
    <cellStyle name="Normal 5 2 3 2 4 3 2 2 2" xfId="14458"/>
    <cellStyle name="Normal 5 2 3 2 4 3 2 2 2 2" xfId="28836"/>
    <cellStyle name="Normal 5 2 3 2 4 3 2 2 2 2 2" xfId="57570"/>
    <cellStyle name="Normal 5 2 3 2 4 3 2 2 2 3" xfId="43246"/>
    <cellStyle name="Normal 5 2 3 2 4 3 2 2 3" xfId="21673"/>
    <cellStyle name="Normal 5 2 3 2 4 3 2 2 3 2" xfId="50408"/>
    <cellStyle name="Normal 5 2 3 2 4 3 2 2 4" xfId="36084"/>
    <cellStyle name="Normal 5 2 3 2 4 3 2 3" xfId="10871"/>
    <cellStyle name="Normal 5 2 3 2 4 3 2 3 2" xfId="25254"/>
    <cellStyle name="Normal 5 2 3 2 4 3 2 3 2 2" xfId="53989"/>
    <cellStyle name="Normal 5 2 3 2 4 3 2 3 3" xfId="39665"/>
    <cellStyle name="Normal 5 2 3 2 4 3 2 4" xfId="18091"/>
    <cellStyle name="Normal 5 2 3 2 4 3 2 4 2" xfId="46827"/>
    <cellStyle name="Normal 5 2 3 2 4 3 2 5" xfId="32503"/>
    <cellStyle name="Normal 5 2 3 2 4 3 3" xfId="5408"/>
    <cellStyle name="Normal 5 2 3 2 4 3 3 2" xfId="12668"/>
    <cellStyle name="Normal 5 2 3 2 4 3 3 2 2" xfId="27046"/>
    <cellStyle name="Normal 5 2 3 2 4 3 3 2 2 2" xfId="55780"/>
    <cellStyle name="Normal 5 2 3 2 4 3 3 2 3" xfId="41456"/>
    <cellStyle name="Normal 5 2 3 2 4 3 3 3" xfId="19883"/>
    <cellStyle name="Normal 5 2 3 2 4 3 3 3 2" xfId="48618"/>
    <cellStyle name="Normal 5 2 3 2 4 3 3 4" xfId="34294"/>
    <cellStyle name="Normal 5 2 3 2 4 3 4" xfId="9081"/>
    <cellStyle name="Normal 5 2 3 2 4 3 4 2" xfId="23464"/>
    <cellStyle name="Normal 5 2 3 2 4 3 4 2 2" xfId="52199"/>
    <cellStyle name="Normal 5 2 3 2 4 3 4 3" xfId="37875"/>
    <cellStyle name="Normal 5 2 3 2 4 3 5" xfId="16301"/>
    <cellStyle name="Normal 5 2 3 2 4 3 5 2" xfId="45037"/>
    <cellStyle name="Normal 5 2 3 2 4 3 6" xfId="30713"/>
    <cellStyle name="Normal 5 2 3 2 4 4" xfId="2643"/>
    <cellStyle name="Normal 5 2 3 2 4 4 2" xfId="6303"/>
    <cellStyle name="Normal 5 2 3 2 4 4 2 2" xfId="13563"/>
    <cellStyle name="Normal 5 2 3 2 4 4 2 2 2" xfId="27941"/>
    <cellStyle name="Normal 5 2 3 2 4 4 2 2 2 2" xfId="56675"/>
    <cellStyle name="Normal 5 2 3 2 4 4 2 2 3" xfId="42351"/>
    <cellStyle name="Normal 5 2 3 2 4 4 2 3" xfId="20778"/>
    <cellStyle name="Normal 5 2 3 2 4 4 2 3 2" xfId="49513"/>
    <cellStyle name="Normal 5 2 3 2 4 4 2 4" xfId="35189"/>
    <cellStyle name="Normal 5 2 3 2 4 4 3" xfId="9976"/>
    <cellStyle name="Normal 5 2 3 2 4 4 3 2" xfId="24359"/>
    <cellStyle name="Normal 5 2 3 2 4 4 3 2 2" xfId="53094"/>
    <cellStyle name="Normal 5 2 3 2 4 4 3 3" xfId="38770"/>
    <cellStyle name="Normal 5 2 3 2 4 4 4" xfId="17196"/>
    <cellStyle name="Normal 5 2 3 2 4 4 4 2" xfId="45932"/>
    <cellStyle name="Normal 5 2 3 2 4 4 5" xfId="31608"/>
    <cellStyle name="Normal 5 2 3 2 4 5" xfId="4507"/>
    <cellStyle name="Normal 5 2 3 2 4 5 2" xfId="11773"/>
    <cellStyle name="Normal 5 2 3 2 4 5 2 2" xfId="26151"/>
    <cellStyle name="Normal 5 2 3 2 4 5 2 2 2" xfId="54885"/>
    <cellStyle name="Normal 5 2 3 2 4 5 2 3" xfId="40561"/>
    <cellStyle name="Normal 5 2 3 2 4 5 3" xfId="18988"/>
    <cellStyle name="Normal 5 2 3 2 4 5 3 2" xfId="47723"/>
    <cellStyle name="Normal 5 2 3 2 4 5 4" xfId="33399"/>
    <cellStyle name="Normal 5 2 3 2 4 6" xfId="8180"/>
    <cellStyle name="Normal 5 2 3 2 4 6 2" xfId="22569"/>
    <cellStyle name="Normal 5 2 3 2 4 6 2 2" xfId="51304"/>
    <cellStyle name="Normal 5 2 3 2 4 6 3" xfId="36980"/>
    <cellStyle name="Normal 5 2 3 2 4 7" xfId="15406"/>
    <cellStyle name="Normal 5 2 3 2 4 7 2" xfId="44142"/>
    <cellStyle name="Normal 5 2 3 2 4 8" xfId="29818"/>
    <cellStyle name="Normal 5 2 3 2 5" xfId="987"/>
    <cellStyle name="Normal 5 2 3 2 5 2" xfId="1970"/>
    <cellStyle name="Normal 5 2 3 2 5 2 2" xfId="3762"/>
    <cellStyle name="Normal 5 2 3 2 5 2 2 2" xfId="7421"/>
    <cellStyle name="Normal 5 2 3 2 5 2 2 2 2" xfId="14681"/>
    <cellStyle name="Normal 5 2 3 2 5 2 2 2 2 2" xfId="29059"/>
    <cellStyle name="Normal 5 2 3 2 5 2 2 2 2 2 2" xfId="57793"/>
    <cellStyle name="Normal 5 2 3 2 5 2 2 2 2 3" xfId="43469"/>
    <cellStyle name="Normal 5 2 3 2 5 2 2 2 3" xfId="21896"/>
    <cellStyle name="Normal 5 2 3 2 5 2 2 2 3 2" xfId="50631"/>
    <cellStyle name="Normal 5 2 3 2 5 2 2 2 4" xfId="36307"/>
    <cellStyle name="Normal 5 2 3 2 5 2 2 3" xfId="11094"/>
    <cellStyle name="Normal 5 2 3 2 5 2 2 3 2" xfId="25477"/>
    <cellStyle name="Normal 5 2 3 2 5 2 2 3 2 2" xfId="54212"/>
    <cellStyle name="Normal 5 2 3 2 5 2 2 3 3" xfId="39888"/>
    <cellStyle name="Normal 5 2 3 2 5 2 2 4" xfId="18314"/>
    <cellStyle name="Normal 5 2 3 2 5 2 2 4 2" xfId="47050"/>
    <cellStyle name="Normal 5 2 3 2 5 2 2 5" xfId="32726"/>
    <cellStyle name="Normal 5 2 3 2 5 2 3" xfId="5631"/>
    <cellStyle name="Normal 5 2 3 2 5 2 3 2" xfId="12891"/>
    <cellStyle name="Normal 5 2 3 2 5 2 3 2 2" xfId="27269"/>
    <cellStyle name="Normal 5 2 3 2 5 2 3 2 2 2" xfId="56003"/>
    <cellStyle name="Normal 5 2 3 2 5 2 3 2 3" xfId="41679"/>
    <cellStyle name="Normal 5 2 3 2 5 2 3 3" xfId="20106"/>
    <cellStyle name="Normal 5 2 3 2 5 2 3 3 2" xfId="48841"/>
    <cellStyle name="Normal 5 2 3 2 5 2 3 4" xfId="34517"/>
    <cellStyle name="Normal 5 2 3 2 5 2 4" xfId="9304"/>
    <cellStyle name="Normal 5 2 3 2 5 2 4 2" xfId="23687"/>
    <cellStyle name="Normal 5 2 3 2 5 2 4 2 2" xfId="52422"/>
    <cellStyle name="Normal 5 2 3 2 5 2 4 3" xfId="38098"/>
    <cellStyle name="Normal 5 2 3 2 5 2 5" xfId="16524"/>
    <cellStyle name="Normal 5 2 3 2 5 2 5 2" xfId="45260"/>
    <cellStyle name="Normal 5 2 3 2 5 2 6" xfId="30936"/>
    <cellStyle name="Normal 5 2 3 2 5 3" xfId="2866"/>
    <cellStyle name="Normal 5 2 3 2 5 3 2" xfId="6526"/>
    <cellStyle name="Normal 5 2 3 2 5 3 2 2" xfId="13786"/>
    <cellStyle name="Normal 5 2 3 2 5 3 2 2 2" xfId="28164"/>
    <cellStyle name="Normal 5 2 3 2 5 3 2 2 2 2" xfId="56898"/>
    <cellStyle name="Normal 5 2 3 2 5 3 2 2 3" xfId="42574"/>
    <cellStyle name="Normal 5 2 3 2 5 3 2 3" xfId="21001"/>
    <cellStyle name="Normal 5 2 3 2 5 3 2 3 2" xfId="49736"/>
    <cellStyle name="Normal 5 2 3 2 5 3 2 4" xfId="35412"/>
    <cellStyle name="Normal 5 2 3 2 5 3 3" xfId="10199"/>
    <cellStyle name="Normal 5 2 3 2 5 3 3 2" xfId="24582"/>
    <cellStyle name="Normal 5 2 3 2 5 3 3 2 2" xfId="53317"/>
    <cellStyle name="Normal 5 2 3 2 5 3 3 3" xfId="38993"/>
    <cellStyle name="Normal 5 2 3 2 5 3 4" xfId="17419"/>
    <cellStyle name="Normal 5 2 3 2 5 3 4 2" xfId="46155"/>
    <cellStyle name="Normal 5 2 3 2 5 3 5" xfId="31831"/>
    <cellStyle name="Normal 5 2 3 2 5 4" xfId="4731"/>
    <cellStyle name="Normal 5 2 3 2 5 4 2" xfId="11996"/>
    <cellStyle name="Normal 5 2 3 2 5 4 2 2" xfId="26374"/>
    <cellStyle name="Normal 5 2 3 2 5 4 2 2 2" xfId="55108"/>
    <cellStyle name="Normal 5 2 3 2 5 4 2 3" xfId="40784"/>
    <cellStyle name="Normal 5 2 3 2 5 4 3" xfId="19211"/>
    <cellStyle name="Normal 5 2 3 2 5 4 3 2" xfId="47946"/>
    <cellStyle name="Normal 5 2 3 2 5 4 4" xfId="33622"/>
    <cellStyle name="Normal 5 2 3 2 5 5" xfId="8403"/>
    <cellStyle name="Normal 5 2 3 2 5 5 2" xfId="22792"/>
    <cellStyle name="Normal 5 2 3 2 5 5 2 2" xfId="51527"/>
    <cellStyle name="Normal 5 2 3 2 5 5 3" xfId="37203"/>
    <cellStyle name="Normal 5 2 3 2 5 6" xfId="15629"/>
    <cellStyle name="Normal 5 2 3 2 5 6 2" xfId="44365"/>
    <cellStyle name="Normal 5 2 3 2 5 7" xfId="30041"/>
    <cellStyle name="Normal 5 2 3 2 6" xfId="1506"/>
    <cellStyle name="Normal 5 2 3 2 6 2" xfId="3315"/>
    <cellStyle name="Normal 5 2 3 2 6 2 2" xfId="6974"/>
    <cellStyle name="Normal 5 2 3 2 6 2 2 2" xfId="14234"/>
    <cellStyle name="Normal 5 2 3 2 6 2 2 2 2" xfId="28612"/>
    <cellStyle name="Normal 5 2 3 2 6 2 2 2 2 2" xfId="57346"/>
    <cellStyle name="Normal 5 2 3 2 6 2 2 2 3" xfId="43022"/>
    <cellStyle name="Normal 5 2 3 2 6 2 2 3" xfId="21449"/>
    <cellStyle name="Normal 5 2 3 2 6 2 2 3 2" xfId="50184"/>
    <cellStyle name="Normal 5 2 3 2 6 2 2 4" xfId="35860"/>
    <cellStyle name="Normal 5 2 3 2 6 2 3" xfId="10647"/>
    <cellStyle name="Normal 5 2 3 2 6 2 3 2" xfId="25030"/>
    <cellStyle name="Normal 5 2 3 2 6 2 3 2 2" xfId="53765"/>
    <cellStyle name="Normal 5 2 3 2 6 2 3 3" xfId="39441"/>
    <cellStyle name="Normal 5 2 3 2 6 2 4" xfId="17867"/>
    <cellStyle name="Normal 5 2 3 2 6 2 4 2" xfId="46603"/>
    <cellStyle name="Normal 5 2 3 2 6 2 5" xfId="32279"/>
    <cellStyle name="Normal 5 2 3 2 6 3" xfId="5183"/>
    <cellStyle name="Normal 5 2 3 2 6 3 2" xfId="12444"/>
    <cellStyle name="Normal 5 2 3 2 6 3 2 2" xfId="26822"/>
    <cellStyle name="Normal 5 2 3 2 6 3 2 2 2" xfId="55556"/>
    <cellStyle name="Normal 5 2 3 2 6 3 2 3" xfId="41232"/>
    <cellStyle name="Normal 5 2 3 2 6 3 3" xfId="19659"/>
    <cellStyle name="Normal 5 2 3 2 6 3 3 2" xfId="48394"/>
    <cellStyle name="Normal 5 2 3 2 6 3 4" xfId="34070"/>
    <cellStyle name="Normal 5 2 3 2 6 4" xfId="8857"/>
    <cellStyle name="Normal 5 2 3 2 6 4 2" xfId="23240"/>
    <cellStyle name="Normal 5 2 3 2 6 4 2 2" xfId="51975"/>
    <cellStyle name="Normal 5 2 3 2 6 4 3" xfId="37651"/>
    <cellStyle name="Normal 5 2 3 2 6 5" xfId="16077"/>
    <cellStyle name="Normal 5 2 3 2 6 5 2" xfId="44813"/>
    <cellStyle name="Normal 5 2 3 2 6 6" xfId="30489"/>
    <cellStyle name="Normal 5 2 3 2 7" xfId="2419"/>
    <cellStyle name="Normal 5 2 3 2 7 2" xfId="6079"/>
    <cellStyle name="Normal 5 2 3 2 7 2 2" xfId="13339"/>
    <cellStyle name="Normal 5 2 3 2 7 2 2 2" xfId="27717"/>
    <cellStyle name="Normal 5 2 3 2 7 2 2 2 2" xfId="56451"/>
    <cellStyle name="Normal 5 2 3 2 7 2 2 3" xfId="42127"/>
    <cellStyle name="Normal 5 2 3 2 7 2 3" xfId="20554"/>
    <cellStyle name="Normal 5 2 3 2 7 2 3 2" xfId="49289"/>
    <cellStyle name="Normal 5 2 3 2 7 2 4" xfId="34965"/>
    <cellStyle name="Normal 5 2 3 2 7 3" xfId="9752"/>
    <cellStyle name="Normal 5 2 3 2 7 3 2" xfId="24135"/>
    <cellStyle name="Normal 5 2 3 2 7 3 2 2" xfId="52870"/>
    <cellStyle name="Normal 5 2 3 2 7 3 3" xfId="38546"/>
    <cellStyle name="Normal 5 2 3 2 7 4" xfId="16972"/>
    <cellStyle name="Normal 5 2 3 2 7 4 2" xfId="45708"/>
    <cellStyle name="Normal 5 2 3 2 7 5" xfId="31384"/>
    <cellStyle name="Normal 5 2 3 2 8" xfId="4276"/>
    <cellStyle name="Normal 5 2 3 2 8 2" xfId="11548"/>
    <cellStyle name="Normal 5 2 3 2 8 2 2" xfId="25927"/>
    <cellStyle name="Normal 5 2 3 2 8 2 2 2" xfId="54661"/>
    <cellStyle name="Normal 5 2 3 2 8 2 3" xfId="40337"/>
    <cellStyle name="Normal 5 2 3 2 8 3" xfId="18764"/>
    <cellStyle name="Normal 5 2 3 2 8 3 2" xfId="47499"/>
    <cellStyle name="Normal 5 2 3 2 8 4" xfId="33175"/>
    <cellStyle name="Normal 5 2 3 2 9" xfId="7944"/>
    <cellStyle name="Normal 5 2 3 2 9 2" xfId="22345"/>
    <cellStyle name="Normal 5 2 3 2 9 2 2" xfId="51080"/>
    <cellStyle name="Normal 5 2 3 2 9 3" xfId="36756"/>
    <cellStyle name="Normal 5 2 3 3" xfId="432"/>
    <cellStyle name="Normal 5 2 3 3 10" xfId="29622"/>
    <cellStyle name="Normal 5 2 3 3 2" xfId="632"/>
    <cellStyle name="Normal 5 2 3 3 2 2" xfId="904"/>
    <cellStyle name="Normal 5 2 3 3 2 2 2" xfId="1351"/>
    <cellStyle name="Normal 5 2 3 3 2 2 2 2" xfId="2334"/>
    <cellStyle name="Normal 5 2 3 3 2 2 2 2 2" xfId="4126"/>
    <cellStyle name="Normal 5 2 3 3 2 2 2 2 2 2" xfId="7785"/>
    <cellStyle name="Normal 5 2 3 3 2 2 2 2 2 2 2" xfId="15045"/>
    <cellStyle name="Normal 5 2 3 3 2 2 2 2 2 2 2 2" xfId="29423"/>
    <cellStyle name="Normal 5 2 3 3 2 2 2 2 2 2 2 2 2" xfId="58157"/>
    <cellStyle name="Normal 5 2 3 3 2 2 2 2 2 2 2 3" xfId="43833"/>
    <cellStyle name="Normal 5 2 3 3 2 2 2 2 2 2 3" xfId="22260"/>
    <cellStyle name="Normal 5 2 3 3 2 2 2 2 2 2 3 2" xfId="50995"/>
    <cellStyle name="Normal 5 2 3 3 2 2 2 2 2 2 4" xfId="36671"/>
    <cellStyle name="Normal 5 2 3 3 2 2 2 2 2 3" xfId="11458"/>
    <cellStyle name="Normal 5 2 3 3 2 2 2 2 2 3 2" xfId="25841"/>
    <cellStyle name="Normal 5 2 3 3 2 2 2 2 2 3 2 2" xfId="54576"/>
    <cellStyle name="Normal 5 2 3 3 2 2 2 2 2 3 3" xfId="40252"/>
    <cellStyle name="Normal 5 2 3 3 2 2 2 2 2 4" xfId="18678"/>
    <cellStyle name="Normal 5 2 3 3 2 2 2 2 2 4 2" xfId="47414"/>
    <cellStyle name="Normal 5 2 3 3 2 2 2 2 2 5" xfId="33090"/>
    <cellStyle name="Normal 5 2 3 3 2 2 2 2 3" xfId="5995"/>
    <cellStyle name="Normal 5 2 3 3 2 2 2 2 3 2" xfId="13255"/>
    <cellStyle name="Normal 5 2 3 3 2 2 2 2 3 2 2" xfId="27633"/>
    <cellStyle name="Normal 5 2 3 3 2 2 2 2 3 2 2 2" xfId="56367"/>
    <cellStyle name="Normal 5 2 3 3 2 2 2 2 3 2 3" xfId="42043"/>
    <cellStyle name="Normal 5 2 3 3 2 2 2 2 3 3" xfId="20470"/>
    <cellStyle name="Normal 5 2 3 3 2 2 2 2 3 3 2" xfId="49205"/>
    <cellStyle name="Normal 5 2 3 3 2 2 2 2 3 4" xfId="34881"/>
    <cellStyle name="Normal 5 2 3 3 2 2 2 2 4" xfId="9668"/>
    <cellStyle name="Normal 5 2 3 3 2 2 2 2 4 2" xfId="24051"/>
    <cellStyle name="Normal 5 2 3 3 2 2 2 2 4 2 2" xfId="52786"/>
    <cellStyle name="Normal 5 2 3 3 2 2 2 2 4 3" xfId="38462"/>
    <cellStyle name="Normal 5 2 3 3 2 2 2 2 5" xfId="16888"/>
    <cellStyle name="Normal 5 2 3 3 2 2 2 2 5 2" xfId="45624"/>
    <cellStyle name="Normal 5 2 3 3 2 2 2 2 6" xfId="31300"/>
    <cellStyle name="Normal 5 2 3 3 2 2 2 3" xfId="3230"/>
    <cellStyle name="Normal 5 2 3 3 2 2 2 3 2" xfId="6890"/>
    <cellStyle name="Normal 5 2 3 3 2 2 2 3 2 2" xfId="14150"/>
    <cellStyle name="Normal 5 2 3 3 2 2 2 3 2 2 2" xfId="28528"/>
    <cellStyle name="Normal 5 2 3 3 2 2 2 3 2 2 2 2" xfId="57262"/>
    <cellStyle name="Normal 5 2 3 3 2 2 2 3 2 2 3" xfId="42938"/>
    <cellStyle name="Normal 5 2 3 3 2 2 2 3 2 3" xfId="21365"/>
    <cellStyle name="Normal 5 2 3 3 2 2 2 3 2 3 2" xfId="50100"/>
    <cellStyle name="Normal 5 2 3 3 2 2 2 3 2 4" xfId="35776"/>
    <cellStyle name="Normal 5 2 3 3 2 2 2 3 3" xfId="10563"/>
    <cellStyle name="Normal 5 2 3 3 2 2 2 3 3 2" xfId="24946"/>
    <cellStyle name="Normal 5 2 3 3 2 2 2 3 3 2 2" xfId="53681"/>
    <cellStyle name="Normal 5 2 3 3 2 2 2 3 3 3" xfId="39357"/>
    <cellStyle name="Normal 5 2 3 3 2 2 2 3 4" xfId="17783"/>
    <cellStyle name="Normal 5 2 3 3 2 2 2 3 4 2" xfId="46519"/>
    <cellStyle name="Normal 5 2 3 3 2 2 2 3 5" xfId="32195"/>
    <cellStyle name="Normal 5 2 3 3 2 2 2 4" xfId="5095"/>
    <cellStyle name="Normal 5 2 3 3 2 2 2 4 2" xfId="12360"/>
    <cellStyle name="Normal 5 2 3 3 2 2 2 4 2 2" xfId="26738"/>
    <cellStyle name="Normal 5 2 3 3 2 2 2 4 2 2 2" xfId="55472"/>
    <cellStyle name="Normal 5 2 3 3 2 2 2 4 2 3" xfId="41148"/>
    <cellStyle name="Normal 5 2 3 3 2 2 2 4 3" xfId="19575"/>
    <cellStyle name="Normal 5 2 3 3 2 2 2 4 3 2" xfId="48310"/>
    <cellStyle name="Normal 5 2 3 3 2 2 2 4 4" xfId="33986"/>
    <cellStyle name="Normal 5 2 3 3 2 2 2 5" xfId="8767"/>
    <cellStyle name="Normal 5 2 3 3 2 2 2 5 2" xfId="23156"/>
    <cellStyle name="Normal 5 2 3 3 2 2 2 5 2 2" xfId="51891"/>
    <cellStyle name="Normal 5 2 3 3 2 2 2 5 3" xfId="37567"/>
    <cellStyle name="Normal 5 2 3 3 2 2 2 6" xfId="15993"/>
    <cellStyle name="Normal 5 2 3 3 2 2 2 6 2" xfId="44729"/>
    <cellStyle name="Normal 5 2 3 3 2 2 2 7" xfId="30405"/>
    <cellStyle name="Normal 5 2 3 3 2 2 3" xfId="1887"/>
    <cellStyle name="Normal 5 2 3 3 2 2 3 2" xfId="3679"/>
    <cellStyle name="Normal 5 2 3 3 2 2 3 2 2" xfId="7338"/>
    <cellStyle name="Normal 5 2 3 3 2 2 3 2 2 2" xfId="14598"/>
    <cellStyle name="Normal 5 2 3 3 2 2 3 2 2 2 2" xfId="28976"/>
    <cellStyle name="Normal 5 2 3 3 2 2 3 2 2 2 2 2" xfId="57710"/>
    <cellStyle name="Normal 5 2 3 3 2 2 3 2 2 2 3" xfId="43386"/>
    <cellStyle name="Normal 5 2 3 3 2 2 3 2 2 3" xfId="21813"/>
    <cellStyle name="Normal 5 2 3 3 2 2 3 2 2 3 2" xfId="50548"/>
    <cellStyle name="Normal 5 2 3 3 2 2 3 2 2 4" xfId="36224"/>
    <cellStyle name="Normal 5 2 3 3 2 2 3 2 3" xfId="11011"/>
    <cellStyle name="Normal 5 2 3 3 2 2 3 2 3 2" xfId="25394"/>
    <cellStyle name="Normal 5 2 3 3 2 2 3 2 3 2 2" xfId="54129"/>
    <cellStyle name="Normal 5 2 3 3 2 2 3 2 3 3" xfId="39805"/>
    <cellStyle name="Normal 5 2 3 3 2 2 3 2 4" xfId="18231"/>
    <cellStyle name="Normal 5 2 3 3 2 2 3 2 4 2" xfId="46967"/>
    <cellStyle name="Normal 5 2 3 3 2 2 3 2 5" xfId="32643"/>
    <cellStyle name="Normal 5 2 3 3 2 2 3 3" xfId="5548"/>
    <cellStyle name="Normal 5 2 3 3 2 2 3 3 2" xfId="12808"/>
    <cellStyle name="Normal 5 2 3 3 2 2 3 3 2 2" xfId="27186"/>
    <cellStyle name="Normal 5 2 3 3 2 2 3 3 2 2 2" xfId="55920"/>
    <cellStyle name="Normal 5 2 3 3 2 2 3 3 2 3" xfId="41596"/>
    <cellStyle name="Normal 5 2 3 3 2 2 3 3 3" xfId="20023"/>
    <cellStyle name="Normal 5 2 3 3 2 2 3 3 3 2" xfId="48758"/>
    <cellStyle name="Normal 5 2 3 3 2 2 3 3 4" xfId="34434"/>
    <cellStyle name="Normal 5 2 3 3 2 2 3 4" xfId="9221"/>
    <cellStyle name="Normal 5 2 3 3 2 2 3 4 2" xfId="23604"/>
    <cellStyle name="Normal 5 2 3 3 2 2 3 4 2 2" xfId="52339"/>
    <cellStyle name="Normal 5 2 3 3 2 2 3 4 3" xfId="38015"/>
    <cellStyle name="Normal 5 2 3 3 2 2 3 5" xfId="16441"/>
    <cellStyle name="Normal 5 2 3 3 2 2 3 5 2" xfId="45177"/>
    <cellStyle name="Normal 5 2 3 3 2 2 3 6" xfId="30853"/>
    <cellStyle name="Normal 5 2 3 3 2 2 4" xfId="2783"/>
    <cellStyle name="Normal 5 2 3 3 2 2 4 2" xfId="6443"/>
    <cellStyle name="Normal 5 2 3 3 2 2 4 2 2" xfId="13703"/>
    <cellStyle name="Normal 5 2 3 3 2 2 4 2 2 2" xfId="28081"/>
    <cellStyle name="Normal 5 2 3 3 2 2 4 2 2 2 2" xfId="56815"/>
    <cellStyle name="Normal 5 2 3 3 2 2 4 2 2 3" xfId="42491"/>
    <cellStyle name="Normal 5 2 3 3 2 2 4 2 3" xfId="20918"/>
    <cellStyle name="Normal 5 2 3 3 2 2 4 2 3 2" xfId="49653"/>
    <cellStyle name="Normal 5 2 3 3 2 2 4 2 4" xfId="35329"/>
    <cellStyle name="Normal 5 2 3 3 2 2 4 3" xfId="10116"/>
    <cellStyle name="Normal 5 2 3 3 2 2 4 3 2" xfId="24499"/>
    <cellStyle name="Normal 5 2 3 3 2 2 4 3 2 2" xfId="53234"/>
    <cellStyle name="Normal 5 2 3 3 2 2 4 3 3" xfId="38910"/>
    <cellStyle name="Normal 5 2 3 3 2 2 4 4" xfId="17336"/>
    <cellStyle name="Normal 5 2 3 3 2 2 4 4 2" xfId="46072"/>
    <cellStyle name="Normal 5 2 3 3 2 2 4 5" xfId="31748"/>
    <cellStyle name="Normal 5 2 3 3 2 2 5" xfId="4648"/>
    <cellStyle name="Normal 5 2 3 3 2 2 5 2" xfId="11913"/>
    <cellStyle name="Normal 5 2 3 3 2 2 5 2 2" xfId="26291"/>
    <cellStyle name="Normal 5 2 3 3 2 2 5 2 2 2" xfId="55025"/>
    <cellStyle name="Normal 5 2 3 3 2 2 5 2 3" xfId="40701"/>
    <cellStyle name="Normal 5 2 3 3 2 2 5 3" xfId="19128"/>
    <cellStyle name="Normal 5 2 3 3 2 2 5 3 2" xfId="47863"/>
    <cellStyle name="Normal 5 2 3 3 2 2 5 4" xfId="33539"/>
    <cellStyle name="Normal 5 2 3 3 2 2 6" xfId="8320"/>
    <cellStyle name="Normal 5 2 3 3 2 2 6 2" xfId="22709"/>
    <cellStyle name="Normal 5 2 3 3 2 2 6 2 2" xfId="51444"/>
    <cellStyle name="Normal 5 2 3 3 2 2 6 3" xfId="37120"/>
    <cellStyle name="Normal 5 2 3 3 2 2 7" xfId="15546"/>
    <cellStyle name="Normal 5 2 3 3 2 2 7 2" xfId="44282"/>
    <cellStyle name="Normal 5 2 3 3 2 2 8" xfId="29958"/>
    <cellStyle name="Normal 5 2 3 3 2 3" xfId="1127"/>
    <cellStyle name="Normal 5 2 3 3 2 3 2" xfId="2110"/>
    <cellStyle name="Normal 5 2 3 3 2 3 2 2" xfId="3902"/>
    <cellStyle name="Normal 5 2 3 3 2 3 2 2 2" xfId="7561"/>
    <cellStyle name="Normal 5 2 3 3 2 3 2 2 2 2" xfId="14821"/>
    <cellStyle name="Normal 5 2 3 3 2 3 2 2 2 2 2" xfId="29199"/>
    <cellStyle name="Normal 5 2 3 3 2 3 2 2 2 2 2 2" xfId="57933"/>
    <cellStyle name="Normal 5 2 3 3 2 3 2 2 2 2 3" xfId="43609"/>
    <cellStyle name="Normal 5 2 3 3 2 3 2 2 2 3" xfId="22036"/>
    <cellStyle name="Normal 5 2 3 3 2 3 2 2 2 3 2" xfId="50771"/>
    <cellStyle name="Normal 5 2 3 3 2 3 2 2 2 4" xfId="36447"/>
    <cellStyle name="Normal 5 2 3 3 2 3 2 2 3" xfId="11234"/>
    <cellStyle name="Normal 5 2 3 3 2 3 2 2 3 2" xfId="25617"/>
    <cellStyle name="Normal 5 2 3 3 2 3 2 2 3 2 2" xfId="54352"/>
    <cellStyle name="Normal 5 2 3 3 2 3 2 2 3 3" xfId="40028"/>
    <cellStyle name="Normal 5 2 3 3 2 3 2 2 4" xfId="18454"/>
    <cellStyle name="Normal 5 2 3 3 2 3 2 2 4 2" xfId="47190"/>
    <cellStyle name="Normal 5 2 3 3 2 3 2 2 5" xfId="32866"/>
    <cellStyle name="Normal 5 2 3 3 2 3 2 3" xfId="5771"/>
    <cellStyle name="Normal 5 2 3 3 2 3 2 3 2" xfId="13031"/>
    <cellStyle name="Normal 5 2 3 3 2 3 2 3 2 2" xfId="27409"/>
    <cellStyle name="Normal 5 2 3 3 2 3 2 3 2 2 2" xfId="56143"/>
    <cellStyle name="Normal 5 2 3 3 2 3 2 3 2 3" xfId="41819"/>
    <cellStyle name="Normal 5 2 3 3 2 3 2 3 3" xfId="20246"/>
    <cellStyle name="Normal 5 2 3 3 2 3 2 3 3 2" xfId="48981"/>
    <cellStyle name="Normal 5 2 3 3 2 3 2 3 4" xfId="34657"/>
    <cellStyle name="Normal 5 2 3 3 2 3 2 4" xfId="9444"/>
    <cellStyle name="Normal 5 2 3 3 2 3 2 4 2" xfId="23827"/>
    <cellStyle name="Normal 5 2 3 3 2 3 2 4 2 2" xfId="52562"/>
    <cellStyle name="Normal 5 2 3 3 2 3 2 4 3" xfId="38238"/>
    <cellStyle name="Normal 5 2 3 3 2 3 2 5" xfId="16664"/>
    <cellStyle name="Normal 5 2 3 3 2 3 2 5 2" xfId="45400"/>
    <cellStyle name="Normal 5 2 3 3 2 3 2 6" xfId="31076"/>
    <cellStyle name="Normal 5 2 3 3 2 3 3" xfId="3006"/>
    <cellStyle name="Normal 5 2 3 3 2 3 3 2" xfId="6666"/>
    <cellStyle name="Normal 5 2 3 3 2 3 3 2 2" xfId="13926"/>
    <cellStyle name="Normal 5 2 3 3 2 3 3 2 2 2" xfId="28304"/>
    <cellStyle name="Normal 5 2 3 3 2 3 3 2 2 2 2" xfId="57038"/>
    <cellStyle name="Normal 5 2 3 3 2 3 3 2 2 3" xfId="42714"/>
    <cellStyle name="Normal 5 2 3 3 2 3 3 2 3" xfId="21141"/>
    <cellStyle name="Normal 5 2 3 3 2 3 3 2 3 2" xfId="49876"/>
    <cellStyle name="Normal 5 2 3 3 2 3 3 2 4" xfId="35552"/>
    <cellStyle name="Normal 5 2 3 3 2 3 3 3" xfId="10339"/>
    <cellStyle name="Normal 5 2 3 3 2 3 3 3 2" xfId="24722"/>
    <cellStyle name="Normal 5 2 3 3 2 3 3 3 2 2" xfId="53457"/>
    <cellStyle name="Normal 5 2 3 3 2 3 3 3 3" xfId="39133"/>
    <cellStyle name="Normal 5 2 3 3 2 3 3 4" xfId="17559"/>
    <cellStyle name="Normal 5 2 3 3 2 3 3 4 2" xfId="46295"/>
    <cellStyle name="Normal 5 2 3 3 2 3 3 5" xfId="31971"/>
    <cellStyle name="Normal 5 2 3 3 2 3 4" xfId="4871"/>
    <cellStyle name="Normal 5 2 3 3 2 3 4 2" xfId="12136"/>
    <cellStyle name="Normal 5 2 3 3 2 3 4 2 2" xfId="26514"/>
    <cellStyle name="Normal 5 2 3 3 2 3 4 2 2 2" xfId="55248"/>
    <cellStyle name="Normal 5 2 3 3 2 3 4 2 3" xfId="40924"/>
    <cellStyle name="Normal 5 2 3 3 2 3 4 3" xfId="19351"/>
    <cellStyle name="Normal 5 2 3 3 2 3 4 3 2" xfId="48086"/>
    <cellStyle name="Normal 5 2 3 3 2 3 4 4" xfId="33762"/>
    <cellStyle name="Normal 5 2 3 3 2 3 5" xfId="8543"/>
    <cellStyle name="Normal 5 2 3 3 2 3 5 2" xfId="22932"/>
    <cellStyle name="Normal 5 2 3 3 2 3 5 2 2" xfId="51667"/>
    <cellStyle name="Normal 5 2 3 3 2 3 5 3" xfId="37343"/>
    <cellStyle name="Normal 5 2 3 3 2 3 6" xfId="15769"/>
    <cellStyle name="Normal 5 2 3 3 2 3 6 2" xfId="44505"/>
    <cellStyle name="Normal 5 2 3 3 2 3 7" xfId="30181"/>
    <cellStyle name="Normal 5 2 3 3 2 4" xfId="1659"/>
    <cellStyle name="Normal 5 2 3 3 2 4 2" xfId="3455"/>
    <cellStyle name="Normal 5 2 3 3 2 4 2 2" xfId="7114"/>
    <cellStyle name="Normal 5 2 3 3 2 4 2 2 2" xfId="14374"/>
    <cellStyle name="Normal 5 2 3 3 2 4 2 2 2 2" xfId="28752"/>
    <cellStyle name="Normal 5 2 3 3 2 4 2 2 2 2 2" xfId="57486"/>
    <cellStyle name="Normal 5 2 3 3 2 4 2 2 2 3" xfId="43162"/>
    <cellStyle name="Normal 5 2 3 3 2 4 2 2 3" xfId="21589"/>
    <cellStyle name="Normal 5 2 3 3 2 4 2 2 3 2" xfId="50324"/>
    <cellStyle name="Normal 5 2 3 3 2 4 2 2 4" xfId="36000"/>
    <cellStyle name="Normal 5 2 3 3 2 4 2 3" xfId="10787"/>
    <cellStyle name="Normal 5 2 3 3 2 4 2 3 2" xfId="25170"/>
    <cellStyle name="Normal 5 2 3 3 2 4 2 3 2 2" xfId="53905"/>
    <cellStyle name="Normal 5 2 3 3 2 4 2 3 3" xfId="39581"/>
    <cellStyle name="Normal 5 2 3 3 2 4 2 4" xfId="18007"/>
    <cellStyle name="Normal 5 2 3 3 2 4 2 4 2" xfId="46743"/>
    <cellStyle name="Normal 5 2 3 3 2 4 2 5" xfId="32419"/>
    <cellStyle name="Normal 5 2 3 3 2 4 3" xfId="5324"/>
    <cellStyle name="Normal 5 2 3 3 2 4 3 2" xfId="12584"/>
    <cellStyle name="Normal 5 2 3 3 2 4 3 2 2" xfId="26962"/>
    <cellStyle name="Normal 5 2 3 3 2 4 3 2 2 2" xfId="55696"/>
    <cellStyle name="Normal 5 2 3 3 2 4 3 2 3" xfId="41372"/>
    <cellStyle name="Normal 5 2 3 3 2 4 3 3" xfId="19799"/>
    <cellStyle name="Normal 5 2 3 3 2 4 3 3 2" xfId="48534"/>
    <cellStyle name="Normal 5 2 3 3 2 4 3 4" xfId="34210"/>
    <cellStyle name="Normal 5 2 3 3 2 4 4" xfId="8997"/>
    <cellStyle name="Normal 5 2 3 3 2 4 4 2" xfId="23380"/>
    <cellStyle name="Normal 5 2 3 3 2 4 4 2 2" xfId="52115"/>
    <cellStyle name="Normal 5 2 3 3 2 4 4 3" xfId="37791"/>
    <cellStyle name="Normal 5 2 3 3 2 4 5" xfId="16217"/>
    <cellStyle name="Normal 5 2 3 3 2 4 5 2" xfId="44953"/>
    <cellStyle name="Normal 5 2 3 3 2 4 6" xfId="30629"/>
    <cellStyle name="Normal 5 2 3 3 2 5" xfId="2559"/>
    <cellStyle name="Normal 5 2 3 3 2 5 2" xfId="6219"/>
    <cellStyle name="Normal 5 2 3 3 2 5 2 2" xfId="13479"/>
    <cellStyle name="Normal 5 2 3 3 2 5 2 2 2" xfId="27857"/>
    <cellStyle name="Normal 5 2 3 3 2 5 2 2 2 2" xfId="56591"/>
    <cellStyle name="Normal 5 2 3 3 2 5 2 2 3" xfId="42267"/>
    <cellStyle name="Normal 5 2 3 3 2 5 2 3" xfId="20694"/>
    <cellStyle name="Normal 5 2 3 3 2 5 2 3 2" xfId="49429"/>
    <cellStyle name="Normal 5 2 3 3 2 5 2 4" xfId="35105"/>
    <cellStyle name="Normal 5 2 3 3 2 5 3" xfId="9892"/>
    <cellStyle name="Normal 5 2 3 3 2 5 3 2" xfId="24275"/>
    <cellStyle name="Normal 5 2 3 3 2 5 3 2 2" xfId="53010"/>
    <cellStyle name="Normal 5 2 3 3 2 5 3 3" xfId="38686"/>
    <cellStyle name="Normal 5 2 3 3 2 5 4" xfId="17112"/>
    <cellStyle name="Normal 5 2 3 3 2 5 4 2" xfId="45848"/>
    <cellStyle name="Normal 5 2 3 3 2 5 5" xfId="31524"/>
    <cellStyle name="Normal 5 2 3 3 2 6" xfId="4422"/>
    <cellStyle name="Normal 5 2 3 3 2 6 2" xfId="11689"/>
    <cellStyle name="Normal 5 2 3 3 2 6 2 2" xfId="26067"/>
    <cellStyle name="Normal 5 2 3 3 2 6 2 2 2" xfId="54801"/>
    <cellStyle name="Normal 5 2 3 3 2 6 2 3" xfId="40477"/>
    <cellStyle name="Normal 5 2 3 3 2 6 3" xfId="18904"/>
    <cellStyle name="Normal 5 2 3 3 2 6 3 2" xfId="47639"/>
    <cellStyle name="Normal 5 2 3 3 2 6 4" xfId="33315"/>
    <cellStyle name="Normal 5 2 3 3 2 7" xfId="8093"/>
    <cellStyle name="Normal 5 2 3 3 2 7 2" xfId="22485"/>
    <cellStyle name="Normal 5 2 3 3 2 7 2 2" xfId="51220"/>
    <cellStyle name="Normal 5 2 3 3 2 7 3" xfId="36896"/>
    <cellStyle name="Normal 5 2 3 3 2 8" xfId="15322"/>
    <cellStyle name="Normal 5 2 3 3 2 8 2" xfId="44058"/>
    <cellStyle name="Normal 5 2 3 3 2 9" xfId="29734"/>
    <cellStyle name="Normal 5 2 3 3 3" xfId="790"/>
    <cellStyle name="Normal 5 2 3 3 3 2" xfId="1239"/>
    <cellStyle name="Normal 5 2 3 3 3 2 2" xfId="2222"/>
    <cellStyle name="Normal 5 2 3 3 3 2 2 2" xfId="4014"/>
    <cellStyle name="Normal 5 2 3 3 3 2 2 2 2" xfId="7673"/>
    <cellStyle name="Normal 5 2 3 3 3 2 2 2 2 2" xfId="14933"/>
    <cellStyle name="Normal 5 2 3 3 3 2 2 2 2 2 2" xfId="29311"/>
    <cellStyle name="Normal 5 2 3 3 3 2 2 2 2 2 2 2" xfId="58045"/>
    <cellStyle name="Normal 5 2 3 3 3 2 2 2 2 2 3" xfId="43721"/>
    <cellStyle name="Normal 5 2 3 3 3 2 2 2 2 3" xfId="22148"/>
    <cellStyle name="Normal 5 2 3 3 3 2 2 2 2 3 2" xfId="50883"/>
    <cellStyle name="Normal 5 2 3 3 3 2 2 2 2 4" xfId="36559"/>
    <cellStyle name="Normal 5 2 3 3 3 2 2 2 3" xfId="11346"/>
    <cellStyle name="Normal 5 2 3 3 3 2 2 2 3 2" xfId="25729"/>
    <cellStyle name="Normal 5 2 3 3 3 2 2 2 3 2 2" xfId="54464"/>
    <cellStyle name="Normal 5 2 3 3 3 2 2 2 3 3" xfId="40140"/>
    <cellStyle name="Normal 5 2 3 3 3 2 2 2 4" xfId="18566"/>
    <cellStyle name="Normal 5 2 3 3 3 2 2 2 4 2" xfId="47302"/>
    <cellStyle name="Normal 5 2 3 3 3 2 2 2 5" xfId="32978"/>
    <cellStyle name="Normal 5 2 3 3 3 2 2 3" xfId="5883"/>
    <cellStyle name="Normal 5 2 3 3 3 2 2 3 2" xfId="13143"/>
    <cellStyle name="Normal 5 2 3 3 3 2 2 3 2 2" xfId="27521"/>
    <cellStyle name="Normal 5 2 3 3 3 2 2 3 2 2 2" xfId="56255"/>
    <cellStyle name="Normal 5 2 3 3 3 2 2 3 2 3" xfId="41931"/>
    <cellStyle name="Normal 5 2 3 3 3 2 2 3 3" xfId="20358"/>
    <cellStyle name="Normal 5 2 3 3 3 2 2 3 3 2" xfId="49093"/>
    <cellStyle name="Normal 5 2 3 3 3 2 2 3 4" xfId="34769"/>
    <cellStyle name="Normal 5 2 3 3 3 2 2 4" xfId="9556"/>
    <cellStyle name="Normal 5 2 3 3 3 2 2 4 2" xfId="23939"/>
    <cellStyle name="Normal 5 2 3 3 3 2 2 4 2 2" xfId="52674"/>
    <cellStyle name="Normal 5 2 3 3 3 2 2 4 3" xfId="38350"/>
    <cellStyle name="Normal 5 2 3 3 3 2 2 5" xfId="16776"/>
    <cellStyle name="Normal 5 2 3 3 3 2 2 5 2" xfId="45512"/>
    <cellStyle name="Normal 5 2 3 3 3 2 2 6" xfId="31188"/>
    <cellStyle name="Normal 5 2 3 3 3 2 3" xfId="3118"/>
    <cellStyle name="Normal 5 2 3 3 3 2 3 2" xfId="6778"/>
    <cellStyle name="Normal 5 2 3 3 3 2 3 2 2" xfId="14038"/>
    <cellStyle name="Normal 5 2 3 3 3 2 3 2 2 2" xfId="28416"/>
    <cellStyle name="Normal 5 2 3 3 3 2 3 2 2 2 2" xfId="57150"/>
    <cellStyle name="Normal 5 2 3 3 3 2 3 2 2 3" xfId="42826"/>
    <cellStyle name="Normal 5 2 3 3 3 2 3 2 3" xfId="21253"/>
    <cellStyle name="Normal 5 2 3 3 3 2 3 2 3 2" xfId="49988"/>
    <cellStyle name="Normal 5 2 3 3 3 2 3 2 4" xfId="35664"/>
    <cellStyle name="Normal 5 2 3 3 3 2 3 3" xfId="10451"/>
    <cellStyle name="Normal 5 2 3 3 3 2 3 3 2" xfId="24834"/>
    <cellStyle name="Normal 5 2 3 3 3 2 3 3 2 2" xfId="53569"/>
    <cellStyle name="Normal 5 2 3 3 3 2 3 3 3" xfId="39245"/>
    <cellStyle name="Normal 5 2 3 3 3 2 3 4" xfId="17671"/>
    <cellStyle name="Normal 5 2 3 3 3 2 3 4 2" xfId="46407"/>
    <cellStyle name="Normal 5 2 3 3 3 2 3 5" xfId="32083"/>
    <cellStyle name="Normal 5 2 3 3 3 2 4" xfId="4983"/>
    <cellStyle name="Normal 5 2 3 3 3 2 4 2" xfId="12248"/>
    <cellStyle name="Normal 5 2 3 3 3 2 4 2 2" xfId="26626"/>
    <cellStyle name="Normal 5 2 3 3 3 2 4 2 2 2" xfId="55360"/>
    <cellStyle name="Normal 5 2 3 3 3 2 4 2 3" xfId="41036"/>
    <cellStyle name="Normal 5 2 3 3 3 2 4 3" xfId="19463"/>
    <cellStyle name="Normal 5 2 3 3 3 2 4 3 2" xfId="48198"/>
    <cellStyle name="Normal 5 2 3 3 3 2 4 4" xfId="33874"/>
    <cellStyle name="Normal 5 2 3 3 3 2 5" xfId="8655"/>
    <cellStyle name="Normal 5 2 3 3 3 2 5 2" xfId="23044"/>
    <cellStyle name="Normal 5 2 3 3 3 2 5 2 2" xfId="51779"/>
    <cellStyle name="Normal 5 2 3 3 3 2 5 3" xfId="37455"/>
    <cellStyle name="Normal 5 2 3 3 3 2 6" xfId="15881"/>
    <cellStyle name="Normal 5 2 3 3 3 2 6 2" xfId="44617"/>
    <cellStyle name="Normal 5 2 3 3 3 2 7" xfId="30293"/>
    <cellStyle name="Normal 5 2 3 3 3 3" xfId="1775"/>
    <cellStyle name="Normal 5 2 3 3 3 3 2" xfId="3567"/>
    <cellStyle name="Normal 5 2 3 3 3 3 2 2" xfId="7226"/>
    <cellStyle name="Normal 5 2 3 3 3 3 2 2 2" xfId="14486"/>
    <cellStyle name="Normal 5 2 3 3 3 3 2 2 2 2" xfId="28864"/>
    <cellStyle name="Normal 5 2 3 3 3 3 2 2 2 2 2" xfId="57598"/>
    <cellStyle name="Normal 5 2 3 3 3 3 2 2 2 3" xfId="43274"/>
    <cellStyle name="Normal 5 2 3 3 3 3 2 2 3" xfId="21701"/>
    <cellStyle name="Normal 5 2 3 3 3 3 2 2 3 2" xfId="50436"/>
    <cellStyle name="Normal 5 2 3 3 3 3 2 2 4" xfId="36112"/>
    <cellStyle name="Normal 5 2 3 3 3 3 2 3" xfId="10899"/>
    <cellStyle name="Normal 5 2 3 3 3 3 2 3 2" xfId="25282"/>
    <cellStyle name="Normal 5 2 3 3 3 3 2 3 2 2" xfId="54017"/>
    <cellStyle name="Normal 5 2 3 3 3 3 2 3 3" xfId="39693"/>
    <cellStyle name="Normal 5 2 3 3 3 3 2 4" xfId="18119"/>
    <cellStyle name="Normal 5 2 3 3 3 3 2 4 2" xfId="46855"/>
    <cellStyle name="Normal 5 2 3 3 3 3 2 5" xfId="32531"/>
    <cellStyle name="Normal 5 2 3 3 3 3 3" xfId="5436"/>
    <cellStyle name="Normal 5 2 3 3 3 3 3 2" xfId="12696"/>
    <cellStyle name="Normal 5 2 3 3 3 3 3 2 2" xfId="27074"/>
    <cellStyle name="Normal 5 2 3 3 3 3 3 2 2 2" xfId="55808"/>
    <cellStyle name="Normal 5 2 3 3 3 3 3 2 3" xfId="41484"/>
    <cellStyle name="Normal 5 2 3 3 3 3 3 3" xfId="19911"/>
    <cellStyle name="Normal 5 2 3 3 3 3 3 3 2" xfId="48646"/>
    <cellStyle name="Normal 5 2 3 3 3 3 3 4" xfId="34322"/>
    <cellStyle name="Normal 5 2 3 3 3 3 4" xfId="9109"/>
    <cellStyle name="Normal 5 2 3 3 3 3 4 2" xfId="23492"/>
    <cellStyle name="Normal 5 2 3 3 3 3 4 2 2" xfId="52227"/>
    <cellStyle name="Normal 5 2 3 3 3 3 4 3" xfId="37903"/>
    <cellStyle name="Normal 5 2 3 3 3 3 5" xfId="16329"/>
    <cellStyle name="Normal 5 2 3 3 3 3 5 2" xfId="45065"/>
    <cellStyle name="Normal 5 2 3 3 3 3 6" xfId="30741"/>
    <cellStyle name="Normal 5 2 3 3 3 4" xfId="2671"/>
    <cellStyle name="Normal 5 2 3 3 3 4 2" xfId="6331"/>
    <cellStyle name="Normal 5 2 3 3 3 4 2 2" xfId="13591"/>
    <cellStyle name="Normal 5 2 3 3 3 4 2 2 2" xfId="27969"/>
    <cellStyle name="Normal 5 2 3 3 3 4 2 2 2 2" xfId="56703"/>
    <cellStyle name="Normal 5 2 3 3 3 4 2 2 3" xfId="42379"/>
    <cellStyle name="Normal 5 2 3 3 3 4 2 3" xfId="20806"/>
    <cellStyle name="Normal 5 2 3 3 3 4 2 3 2" xfId="49541"/>
    <cellStyle name="Normal 5 2 3 3 3 4 2 4" xfId="35217"/>
    <cellStyle name="Normal 5 2 3 3 3 4 3" xfId="10004"/>
    <cellStyle name="Normal 5 2 3 3 3 4 3 2" xfId="24387"/>
    <cellStyle name="Normal 5 2 3 3 3 4 3 2 2" xfId="53122"/>
    <cellStyle name="Normal 5 2 3 3 3 4 3 3" xfId="38798"/>
    <cellStyle name="Normal 5 2 3 3 3 4 4" xfId="17224"/>
    <cellStyle name="Normal 5 2 3 3 3 4 4 2" xfId="45960"/>
    <cellStyle name="Normal 5 2 3 3 3 4 5" xfId="31636"/>
    <cellStyle name="Normal 5 2 3 3 3 5" xfId="4535"/>
    <cellStyle name="Normal 5 2 3 3 3 5 2" xfId="11801"/>
    <cellStyle name="Normal 5 2 3 3 3 5 2 2" xfId="26179"/>
    <cellStyle name="Normal 5 2 3 3 3 5 2 2 2" xfId="54913"/>
    <cellStyle name="Normal 5 2 3 3 3 5 2 3" xfId="40589"/>
    <cellStyle name="Normal 5 2 3 3 3 5 3" xfId="19016"/>
    <cellStyle name="Normal 5 2 3 3 3 5 3 2" xfId="47751"/>
    <cellStyle name="Normal 5 2 3 3 3 5 4" xfId="33427"/>
    <cellStyle name="Normal 5 2 3 3 3 6" xfId="8208"/>
    <cellStyle name="Normal 5 2 3 3 3 6 2" xfId="22597"/>
    <cellStyle name="Normal 5 2 3 3 3 6 2 2" xfId="51332"/>
    <cellStyle name="Normal 5 2 3 3 3 6 3" xfId="37008"/>
    <cellStyle name="Normal 5 2 3 3 3 7" xfId="15434"/>
    <cellStyle name="Normal 5 2 3 3 3 7 2" xfId="44170"/>
    <cellStyle name="Normal 5 2 3 3 3 8" xfId="29846"/>
    <cellStyle name="Normal 5 2 3 3 4" xfId="1015"/>
    <cellStyle name="Normal 5 2 3 3 4 2" xfId="1998"/>
    <cellStyle name="Normal 5 2 3 3 4 2 2" xfId="3790"/>
    <cellStyle name="Normal 5 2 3 3 4 2 2 2" xfId="7449"/>
    <cellStyle name="Normal 5 2 3 3 4 2 2 2 2" xfId="14709"/>
    <cellStyle name="Normal 5 2 3 3 4 2 2 2 2 2" xfId="29087"/>
    <cellStyle name="Normal 5 2 3 3 4 2 2 2 2 2 2" xfId="57821"/>
    <cellStyle name="Normal 5 2 3 3 4 2 2 2 2 3" xfId="43497"/>
    <cellStyle name="Normal 5 2 3 3 4 2 2 2 3" xfId="21924"/>
    <cellStyle name="Normal 5 2 3 3 4 2 2 2 3 2" xfId="50659"/>
    <cellStyle name="Normal 5 2 3 3 4 2 2 2 4" xfId="36335"/>
    <cellStyle name="Normal 5 2 3 3 4 2 2 3" xfId="11122"/>
    <cellStyle name="Normal 5 2 3 3 4 2 2 3 2" xfId="25505"/>
    <cellStyle name="Normal 5 2 3 3 4 2 2 3 2 2" xfId="54240"/>
    <cellStyle name="Normal 5 2 3 3 4 2 2 3 3" xfId="39916"/>
    <cellStyle name="Normal 5 2 3 3 4 2 2 4" xfId="18342"/>
    <cellStyle name="Normal 5 2 3 3 4 2 2 4 2" xfId="47078"/>
    <cellStyle name="Normal 5 2 3 3 4 2 2 5" xfId="32754"/>
    <cellStyle name="Normal 5 2 3 3 4 2 3" xfId="5659"/>
    <cellStyle name="Normal 5 2 3 3 4 2 3 2" xfId="12919"/>
    <cellStyle name="Normal 5 2 3 3 4 2 3 2 2" xfId="27297"/>
    <cellStyle name="Normal 5 2 3 3 4 2 3 2 2 2" xfId="56031"/>
    <cellStyle name="Normal 5 2 3 3 4 2 3 2 3" xfId="41707"/>
    <cellStyle name="Normal 5 2 3 3 4 2 3 3" xfId="20134"/>
    <cellStyle name="Normal 5 2 3 3 4 2 3 3 2" xfId="48869"/>
    <cellStyle name="Normal 5 2 3 3 4 2 3 4" xfId="34545"/>
    <cellStyle name="Normal 5 2 3 3 4 2 4" xfId="9332"/>
    <cellStyle name="Normal 5 2 3 3 4 2 4 2" xfId="23715"/>
    <cellStyle name="Normal 5 2 3 3 4 2 4 2 2" xfId="52450"/>
    <cellStyle name="Normal 5 2 3 3 4 2 4 3" xfId="38126"/>
    <cellStyle name="Normal 5 2 3 3 4 2 5" xfId="16552"/>
    <cellStyle name="Normal 5 2 3 3 4 2 5 2" xfId="45288"/>
    <cellStyle name="Normal 5 2 3 3 4 2 6" xfId="30964"/>
    <cellStyle name="Normal 5 2 3 3 4 3" xfId="2894"/>
    <cellStyle name="Normal 5 2 3 3 4 3 2" xfId="6554"/>
    <cellStyle name="Normal 5 2 3 3 4 3 2 2" xfId="13814"/>
    <cellStyle name="Normal 5 2 3 3 4 3 2 2 2" xfId="28192"/>
    <cellStyle name="Normal 5 2 3 3 4 3 2 2 2 2" xfId="56926"/>
    <cellStyle name="Normal 5 2 3 3 4 3 2 2 3" xfId="42602"/>
    <cellStyle name="Normal 5 2 3 3 4 3 2 3" xfId="21029"/>
    <cellStyle name="Normal 5 2 3 3 4 3 2 3 2" xfId="49764"/>
    <cellStyle name="Normal 5 2 3 3 4 3 2 4" xfId="35440"/>
    <cellStyle name="Normal 5 2 3 3 4 3 3" xfId="10227"/>
    <cellStyle name="Normal 5 2 3 3 4 3 3 2" xfId="24610"/>
    <cellStyle name="Normal 5 2 3 3 4 3 3 2 2" xfId="53345"/>
    <cellStyle name="Normal 5 2 3 3 4 3 3 3" xfId="39021"/>
    <cellStyle name="Normal 5 2 3 3 4 3 4" xfId="17447"/>
    <cellStyle name="Normal 5 2 3 3 4 3 4 2" xfId="46183"/>
    <cellStyle name="Normal 5 2 3 3 4 3 5" xfId="31859"/>
    <cellStyle name="Normal 5 2 3 3 4 4" xfId="4759"/>
    <cellStyle name="Normal 5 2 3 3 4 4 2" xfId="12024"/>
    <cellStyle name="Normal 5 2 3 3 4 4 2 2" xfId="26402"/>
    <cellStyle name="Normal 5 2 3 3 4 4 2 2 2" xfId="55136"/>
    <cellStyle name="Normal 5 2 3 3 4 4 2 3" xfId="40812"/>
    <cellStyle name="Normal 5 2 3 3 4 4 3" xfId="19239"/>
    <cellStyle name="Normal 5 2 3 3 4 4 3 2" xfId="47974"/>
    <cellStyle name="Normal 5 2 3 3 4 4 4" xfId="33650"/>
    <cellStyle name="Normal 5 2 3 3 4 5" xfId="8431"/>
    <cellStyle name="Normal 5 2 3 3 4 5 2" xfId="22820"/>
    <cellStyle name="Normal 5 2 3 3 4 5 2 2" xfId="51555"/>
    <cellStyle name="Normal 5 2 3 3 4 5 3" xfId="37231"/>
    <cellStyle name="Normal 5 2 3 3 4 6" xfId="15657"/>
    <cellStyle name="Normal 5 2 3 3 4 6 2" xfId="44393"/>
    <cellStyle name="Normal 5 2 3 3 4 7" xfId="30069"/>
    <cellStyle name="Normal 5 2 3 3 5" xfId="1539"/>
    <cellStyle name="Normal 5 2 3 3 5 2" xfId="3343"/>
    <cellStyle name="Normal 5 2 3 3 5 2 2" xfId="7002"/>
    <cellStyle name="Normal 5 2 3 3 5 2 2 2" xfId="14262"/>
    <cellStyle name="Normal 5 2 3 3 5 2 2 2 2" xfId="28640"/>
    <cellStyle name="Normal 5 2 3 3 5 2 2 2 2 2" xfId="57374"/>
    <cellStyle name="Normal 5 2 3 3 5 2 2 2 3" xfId="43050"/>
    <cellStyle name="Normal 5 2 3 3 5 2 2 3" xfId="21477"/>
    <cellStyle name="Normal 5 2 3 3 5 2 2 3 2" xfId="50212"/>
    <cellStyle name="Normal 5 2 3 3 5 2 2 4" xfId="35888"/>
    <cellStyle name="Normal 5 2 3 3 5 2 3" xfId="10675"/>
    <cellStyle name="Normal 5 2 3 3 5 2 3 2" xfId="25058"/>
    <cellStyle name="Normal 5 2 3 3 5 2 3 2 2" xfId="53793"/>
    <cellStyle name="Normal 5 2 3 3 5 2 3 3" xfId="39469"/>
    <cellStyle name="Normal 5 2 3 3 5 2 4" xfId="17895"/>
    <cellStyle name="Normal 5 2 3 3 5 2 4 2" xfId="46631"/>
    <cellStyle name="Normal 5 2 3 3 5 2 5" xfId="32307"/>
    <cellStyle name="Normal 5 2 3 3 5 3" xfId="5212"/>
    <cellStyle name="Normal 5 2 3 3 5 3 2" xfId="12472"/>
    <cellStyle name="Normal 5 2 3 3 5 3 2 2" xfId="26850"/>
    <cellStyle name="Normal 5 2 3 3 5 3 2 2 2" xfId="55584"/>
    <cellStyle name="Normal 5 2 3 3 5 3 2 3" xfId="41260"/>
    <cellStyle name="Normal 5 2 3 3 5 3 3" xfId="19687"/>
    <cellStyle name="Normal 5 2 3 3 5 3 3 2" xfId="48422"/>
    <cellStyle name="Normal 5 2 3 3 5 3 4" xfId="34098"/>
    <cellStyle name="Normal 5 2 3 3 5 4" xfId="8885"/>
    <cellStyle name="Normal 5 2 3 3 5 4 2" xfId="23268"/>
    <cellStyle name="Normal 5 2 3 3 5 4 2 2" xfId="52003"/>
    <cellStyle name="Normal 5 2 3 3 5 4 3" xfId="37679"/>
    <cellStyle name="Normal 5 2 3 3 5 5" xfId="16105"/>
    <cellStyle name="Normal 5 2 3 3 5 5 2" xfId="44841"/>
    <cellStyle name="Normal 5 2 3 3 5 6" xfId="30517"/>
    <cellStyle name="Normal 5 2 3 3 6" xfId="2447"/>
    <cellStyle name="Normal 5 2 3 3 6 2" xfId="6107"/>
    <cellStyle name="Normal 5 2 3 3 6 2 2" xfId="13367"/>
    <cellStyle name="Normal 5 2 3 3 6 2 2 2" xfId="27745"/>
    <cellStyle name="Normal 5 2 3 3 6 2 2 2 2" xfId="56479"/>
    <cellStyle name="Normal 5 2 3 3 6 2 2 3" xfId="42155"/>
    <cellStyle name="Normal 5 2 3 3 6 2 3" xfId="20582"/>
    <cellStyle name="Normal 5 2 3 3 6 2 3 2" xfId="49317"/>
    <cellStyle name="Normal 5 2 3 3 6 2 4" xfId="34993"/>
    <cellStyle name="Normal 5 2 3 3 6 3" xfId="9780"/>
    <cellStyle name="Normal 5 2 3 3 6 3 2" xfId="24163"/>
    <cellStyle name="Normal 5 2 3 3 6 3 2 2" xfId="52898"/>
    <cellStyle name="Normal 5 2 3 3 6 3 3" xfId="38574"/>
    <cellStyle name="Normal 5 2 3 3 6 4" xfId="17000"/>
    <cellStyle name="Normal 5 2 3 3 6 4 2" xfId="45736"/>
    <cellStyle name="Normal 5 2 3 3 6 5" xfId="31412"/>
    <cellStyle name="Normal 5 2 3 3 7" xfId="4306"/>
    <cellStyle name="Normal 5 2 3 3 7 2" xfId="11576"/>
    <cellStyle name="Normal 5 2 3 3 7 2 2" xfId="25955"/>
    <cellStyle name="Normal 5 2 3 3 7 2 2 2" xfId="54689"/>
    <cellStyle name="Normal 5 2 3 3 7 2 3" xfId="40365"/>
    <cellStyle name="Normal 5 2 3 3 7 3" xfId="18792"/>
    <cellStyle name="Normal 5 2 3 3 7 3 2" xfId="47527"/>
    <cellStyle name="Normal 5 2 3 3 7 4" xfId="33203"/>
    <cellStyle name="Normal 5 2 3 3 8" xfId="7975"/>
    <cellStyle name="Normal 5 2 3 3 8 2" xfId="22373"/>
    <cellStyle name="Normal 5 2 3 3 8 2 2" xfId="51108"/>
    <cellStyle name="Normal 5 2 3 3 8 3" xfId="36784"/>
    <cellStyle name="Normal 5 2 3 3 9" xfId="15210"/>
    <cellStyle name="Normal 5 2 3 3 9 2" xfId="43946"/>
    <cellStyle name="Normal 5 2 3 4" xfId="563"/>
    <cellStyle name="Normal 5 2 3 4 2" xfId="848"/>
    <cellStyle name="Normal 5 2 3 4 2 2" xfId="1295"/>
    <cellStyle name="Normal 5 2 3 4 2 2 2" xfId="2278"/>
    <cellStyle name="Normal 5 2 3 4 2 2 2 2" xfId="4070"/>
    <cellStyle name="Normal 5 2 3 4 2 2 2 2 2" xfId="7729"/>
    <cellStyle name="Normal 5 2 3 4 2 2 2 2 2 2" xfId="14989"/>
    <cellStyle name="Normal 5 2 3 4 2 2 2 2 2 2 2" xfId="29367"/>
    <cellStyle name="Normal 5 2 3 4 2 2 2 2 2 2 2 2" xfId="58101"/>
    <cellStyle name="Normal 5 2 3 4 2 2 2 2 2 2 3" xfId="43777"/>
    <cellStyle name="Normal 5 2 3 4 2 2 2 2 2 3" xfId="22204"/>
    <cellStyle name="Normal 5 2 3 4 2 2 2 2 2 3 2" xfId="50939"/>
    <cellStyle name="Normal 5 2 3 4 2 2 2 2 2 4" xfId="36615"/>
    <cellStyle name="Normal 5 2 3 4 2 2 2 2 3" xfId="11402"/>
    <cellStyle name="Normal 5 2 3 4 2 2 2 2 3 2" xfId="25785"/>
    <cellStyle name="Normal 5 2 3 4 2 2 2 2 3 2 2" xfId="54520"/>
    <cellStyle name="Normal 5 2 3 4 2 2 2 2 3 3" xfId="40196"/>
    <cellStyle name="Normal 5 2 3 4 2 2 2 2 4" xfId="18622"/>
    <cellStyle name="Normal 5 2 3 4 2 2 2 2 4 2" xfId="47358"/>
    <cellStyle name="Normal 5 2 3 4 2 2 2 2 5" xfId="33034"/>
    <cellStyle name="Normal 5 2 3 4 2 2 2 3" xfId="5939"/>
    <cellStyle name="Normal 5 2 3 4 2 2 2 3 2" xfId="13199"/>
    <cellStyle name="Normal 5 2 3 4 2 2 2 3 2 2" xfId="27577"/>
    <cellStyle name="Normal 5 2 3 4 2 2 2 3 2 2 2" xfId="56311"/>
    <cellStyle name="Normal 5 2 3 4 2 2 2 3 2 3" xfId="41987"/>
    <cellStyle name="Normal 5 2 3 4 2 2 2 3 3" xfId="20414"/>
    <cellStyle name="Normal 5 2 3 4 2 2 2 3 3 2" xfId="49149"/>
    <cellStyle name="Normal 5 2 3 4 2 2 2 3 4" xfId="34825"/>
    <cellStyle name="Normal 5 2 3 4 2 2 2 4" xfId="9612"/>
    <cellStyle name="Normal 5 2 3 4 2 2 2 4 2" xfId="23995"/>
    <cellStyle name="Normal 5 2 3 4 2 2 2 4 2 2" xfId="52730"/>
    <cellStyle name="Normal 5 2 3 4 2 2 2 4 3" xfId="38406"/>
    <cellStyle name="Normal 5 2 3 4 2 2 2 5" xfId="16832"/>
    <cellStyle name="Normal 5 2 3 4 2 2 2 5 2" xfId="45568"/>
    <cellStyle name="Normal 5 2 3 4 2 2 2 6" xfId="31244"/>
    <cellStyle name="Normal 5 2 3 4 2 2 3" xfId="3174"/>
    <cellStyle name="Normal 5 2 3 4 2 2 3 2" xfId="6834"/>
    <cellStyle name="Normal 5 2 3 4 2 2 3 2 2" xfId="14094"/>
    <cellStyle name="Normal 5 2 3 4 2 2 3 2 2 2" xfId="28472"/>
    <cellStyle name="Normal 5 2 3 4 2 2 3 2 2 2 2" xfId="57206"/>
    <cellStyle name="Normal 5 2 3 4 2 2 3 2 2 3" xfId="42882"/>
    <cellStyle name="Normal 5 2 3 4 2 2 3 2 3" xfId="21309"/>
    <cellStyle name="Normal 5 2 3 4 2 2 3 2 3 2" xfId="50044"/>
    <cellStyle name="Normal 5 2 3 4 2 2 3 2 4" xfId="35720"/>
    <cellStyle name="Normal 5 2 3 4 2 2 3 3" xfId="10507"/>
    <cellStyle name="Normal 5 2 3 4 2 2 3 3 2" xfId="24890"/>
    <cellStyle name="Normal 5 2 3 4 2 2 3 3 2 2" xfId="53625"/>
    <cellStyle name="Normal 5 2 3 4 2 2 3 3 3" xfId="39301"/>
    <cellStyle name="Normal 5 2 3 4 2 2 3 4" xfId="17727"/>
    <cellStyle name="Normal 5 2 3 4 2 2 3 4 2" xfId="46463"/>
    <cellStyle name="Normal 5 2 3 4 2 2 3 5" xfId="32139"/>
    <cellStyle name="Normal 5 2 3 4 2 2 4" xfId="5039"/>
    <cellStyle name="Normal 5 2 3 4 2 2 4 2" xfId="12304"/>
    <cellStyle name="Normal 5 2 3 4 2 2 4 2 2" xfId="26682"/>
    <cellStyle name="Normal 5 2 3 4 2 2 4 2 2 2" xfId="55416"/>
    <cellStyle name="Normal 5 2 3 4 2 2 4 2 3" xfId="41092"/>
    <cellStyle name="Normal 5 2 3 4 2 2 4 3" xfId="19519"/>
    <cellStyle name="Normal 5 2 3 4 2 2 4 3 2" xfId="48254"/>
    <cellStyle name="Normal 5 2 3 4 2 2 4 4" xfId="33930"/>
    <cellStyle name="Normal 5 2 3 4 2 2 5" xfId="8711"/>
    <cellStyle name="Normal 5 2 3 4 2 2 5 2" xfId="23100"/>
    <cellStyle name="Normal 5 2 3 4 2 2 5 2 2" xfId="51835"/>
    <cellStyle name="Normal 5 2 3 4 2 2 5 3" xfId="37511"/>
    <cellStyle name="Normal 5 2 3 4 2 2 6" xfId="15937"/>
    <cellStyle name="Normal 5 2 3 4 2 2 6 2" xfId="44673"/>
    <cellStyle name="Normal 5 2 3 4 2 2 7" xfId="30349"/>
    <cellStyle name="Normal 5 2 3 4 2 3" xfId="1831"/>
    <cellStyle name="Normal 5 2 3 4 2 3 2" xfId="3623"/>
    <cellStyle name="Normal 5 2 3 4 2 3 2 2" xfId="7282"/>
    <cellStyle name="Normal 5 2 3 4 2 3 2 2 2" xfId="14542"/>
    <cellStyle name="Normal 5 2 3 4 2 3 2 2 2 2" xfId="28920"/>
    <cellStyle name="Normal 5 2 3 4 2 3 2 2 2 2 2" xfId="57654"/>
    <cellStyle name="Normal 5 2 3 4 2 3 2 2 2 3" xfId="43330"/>
    <cellStyle name="Normal 5 2 3 4 2 3 2 2 3" xfId="21757"/>
    <cellStyle name="Normal 5 2 3 4 2 3 2 2 3 2" xfId="50492"/>
    <cellStyle name="Normal 5 2 3 4 2 3 2 2 4" xfId="36168"/>
    <cellStyle name="Normal 5 2 3 4 2 3 2 3" xfId="10955"/>
    <cellStyle name="Normal 5 2 3 4 2 3 2 3 2" xfId="25338"/>
    <cellStyle name="Normal 5 2 3 4 2 3 2 3 2 2" xfId="54073"/>
    <cellStyle name="Normal 5 2 3 4 2 3 2 3 3" xfId="39749"/>
    <cellStyle name="Normal 5 2 3 4 2 3 2 4" xfId="18175"/>
    <cellStyle name="Normal 5 2 3 4 2 3 2 4 2" xfId="46911"/>
    <cellStyle name="Normal 5 2 3 4 2 3 2 5" xfId="32587"/>
    <cellStyle name="Normal 5 2 3 4 2 3 3" xfId="5492"/>
    <cellStyle name="Normal 5 2 3 4 2 3 3 2" xfId="12752"/>
    <cellStyle name="Normal 5 2 3 4 2 3 3 2 2" xfId="27130"/>
    <cellStyle name="Normal 5 2 3 4 2 3 3 2 2 2" xfId="55864"/>
    <cellStyle name="Normal 5 2 3 4 2 3 3 2 3" xfId="41540"/>
    <cellStyle name="Normal 5 2 3 4 2 3 3 3" xfId="19967"/>
    <cellStyle name="Normal 5 2 3 4 2 3 3 3 2" xfId="48702"/>
    <cellStyle name="Normal 5 2 3 4 2 3 3 4" xfId="34378"/>
    <cellStyle name="Normal 5 2 3 4 2 3 4" xfId="9165"/>
    <cellStyle name="Normal 5 2 3 4 2 3 4 2" xfId="23548"/>
    <cellStyle name="Normal 5 2 3 4 2 3 4 2 2" xfId="52283"/>
    <cellStyle name="Normal 5 2 3 4 2 3 4 3" xfId="37959"/>
    <cellStyle name="Normal 5 2 3 4 2 3 5" xfId="16385"/>
    <cellStyle name="Normal 5 2 3 4 2 3 5 2" xfId="45121"/>
    <cellStyle name="Normal 5 2 3 4 2 3 6" xfId="30797"/>
    <cellStyle name="Normal 5 2 3 4 2 4" xfId="2727"/>
    <cellStyle name="Normal 5 2 3 4 2 4 2" xfId="6387"/>
    <cellStyle name="Normal 5 2 3 4 2 4 2 2" xfId="13647"/>
    <cellStyle name="Normal 5 2 3 4 2 4 2 2 2" xfId="28025"/>
    <cellStyle name="Normal 5 2 3 4 2 4 2 2 2 2" xfId="56759"/>
    <cellStyle name="Normal 5 2 3 4 2 4 2 2 3" xfId="42435"/>
    <cellStyle name="Normal 5 2 3 4 2 4 2 3" xfId="20862"/>
    <cellStyle name="Normal 5 2 3 4 2 4 2 3 2" xfId="49597"/>
    <cellStyle name="Normal 5 2 3 4 2 4 2 4" xfId="35273"/>
    <cellStyle name="Normal 5 2 3 4 2 4 3" xfId="10060"/>
    <cellStyle name="Normal 5 2 3 4 2 4 3 2" xfId="24443"/>
    <cellStyle name="Normal 5 2 3 4 2 4 3 2 2" xfId="53178"/>
    <cellStyle name="Normal 5 2 3 4 2 4 3 3" xfId="38854"/>
    <cellStyle name="Normal 5 2 3 4 2 4 4" xfId="17280"/>
    <cellStyle name="Normal 5 2 3 4 2 4 4 2" xfId="46016"/>
    <cellStyle name="Normal 5 2 3 4 2 4 5" xfId="31692"/>
    <cellStyle name="Normal 5 2 3 4 2 5" xfId="4592"/>
    <cellStyle name="Normal 5 2 3 4 2 5 2" xfId="11857"/>
    <cellStyle name="Normal 5 2 3 4 2 5 2 2" xfId="26235"/>
    <cellStyle name="Normal 5 2 3 4 2 5 2 2 2" xfId="54969"/>
    <cellStyle name="Normal 5 2 3 4 2 5 2 3" xfId="40645"/>
    <cellStyle name="Normal 5 2 3 4 2 5 3" xfId="19072"/>
    <cellStyle name="Normal 5 2 3 4 2 5 3 2" xfId="47807"/>
    <cellStyle name="Normal 5 2 3 4 2 5 4" xfId="33483"/>
    <cellStyle name="Normal 5 2 3 4 2 6" xfId="8264"/>
    <cellStyle name="Normal 5 2 3 4 2 6 2" xfId="22653"/>
    <cellStyle name="Normal 5 2 3 4 2 6 2 2" xfId="51388"/>
    <cellStyle name="Normal 5 2 3 4 2 6 3" xfId="37064"/>
    <cellStyle name="Normal 5 2 3 4 2 7" xfId="15490"/>
    <cellStyle name="Normal 5 2 3 4 2 7 2" xfId="44226"/>
    <cellStyle name="Normal 5 2 3 4 2 8" xfId="29902"/>
    <cellStyle name="Normal 5 2 3 4 3" xfId="1071"/>
    <cellStyle name="Normal 5 2 3 4 3 2" xfId="2054"/>
    <cellStyle name="Normal 5 2 3 4 3 2 2" xfId="3846"/>
    <cellStyle name="Normal 5 2 3 4 3 2 2 2" xfId="7505"/>
    <cellStyle name="Normal 5 2 3 4 3 2 2 2 2" xfId="14765"/>
    <cellStyle name="Normal 5 2 3 4 3 2 2 2 2 2" xfId="29143"/>
    <cellStyle name="Normal 5 2 3 4 3 2 2 2 2 2 2" xfId="57877"/>
    <cellStyle name="Normal 5 2 3 4 3 2 2 2 2 3" xfId="43553"/>
    <cellStyle name="Normal 5 2 3 4 3 2 2 2 3" xfId="21980"/>
    <cellStyle name="Normal 5 2 3 4 3 2 2 2 3 2" xfId="50715"/>
    <cellStyle name="Normal 5 2 3 4 3 2 2 2 4" xfId="36391"/>
    <cellStyle name="Normal 5 2 3 4 3 2 2 3" xfId="11178"/>
    <cellStyle name="Normal 5 2 3 4 3 2 2 3 2" xfId="25561"/>
    <cellStyle name="Normal 5 2 3 4 3 2 2 3 2 2" xfId="54296"/>
    <cellStyle name="Normal 5 2 3 4 3 2 2 3 3" xfId="39972"/>
    <cellStyle name="Normal 5 2 3 4 3 2 2 4" xfId="18398"/>
    <cellStyle name="Normal 5 2 3 4 3 2 2 4 2" xfId="47134"/>
    <cellStyle name="Normal 5 2 3 4 3 2 2 5" xfId="32810"/>
    <cellStyle name="Normal 5 2 3 4 3 2 3" xfId="5715"/>
    <cellStyle name="Normal 5 2 3 4 3 2 3 2" xfId="12975"/>
    <cellStyle name="Normal 5 2 3 4 3 2 3 2 2" xfId="27353"/>
    <cellStyle name="Normal 5 2 3 4 3 2 3 2 2 2" xfId="56087"/>
    <cellStyle name="Normal 5 2 3 4 3 2 3 2 3" xfId="41763"/>
    <cellStyle name="Normal 5 2 3 4 3 2 3 3" xfId="20190"/>
    <cellStyle name="Normal 5 2 3 4 3 2 3 3 2" xfId="48925"/>
    <cellStyle name="Normal 5 2 3 4 3 2 3 4" xfId="34601"/>
    <cellStyle name="Normal 5 2 3 4 3 2 4" xfId="9388"/>
    <cellStyle name="Normal 5 2 3 4 3 2 4 2" xfId="23771"/>
    <cellStyle name="Normal 5 2 3 4 3 2 4 2 2" xfId="52506"/>
    <cellStyle name="Normal 5 2 3 4 3 2 4 3" xfId="38182"/>
    <cellStyle name="Normal 5 2 3 4 3 2 5" xfId="16608"/>
    <cellStyle name="Normal 5 2 3 4 3 2 5 2" xfId="45344"/>
    <cellStyle name="Normal 5 2 3 4 3 2 6" xfId="31020"/>
    <cellStyle name="Normal 5 2 3 4 3 3" xfId="2950"/>
    <cellStyle name="Normal 5 2 3 4 3 3 2" xfId="6610"/>
    <cellStyle name="Normal 5 2 3 4 3 3 2 2" xfId="13870"/>
    <cellStyle name="Normal 5 2 3 4 3 3 2 2 2" xfId="28248"/>
    <cellStyle name="Normal 5 2 3 4 3 3 2 2 2 2" xfId="56982"/>
    <cellStyle name="Normal 5 2 3 4 3 3 2 2 3" xfId="42658"/>
    <cellStyle name="Normal 5 2 3 4 3 3 2 3" xfId="21085"/>
    <cellStyle name="Normal 5 2 3 4 3 3 2 3 2" xfId="49820"/>
    <cellStyle name="Normal 5 2 3 4 3 3 2 4" xfId="35496"/>
    <cellStyle name="Normal 5 2 3 4 3 3 3" xfId="10283"/>
    <cellStyle name="Normal 5 2 3 4 3 3 3 2" xfId="24666"/>
    <cellStyle name="Normal 5 2 3 4 3 3 3 2 2" xfId="53401"/>
    <cellStyle name="Normal 5 2 3 4 3 3 3 3" xfId="39077"/>
    <cellStyle name="Normal 5 2 3 4 3 3 4" xfId="17503"/>
    <cellStyle name="Normal 5 2 3 4 3 3 4 2" xfId="46239"/>
    <cellStyle name="Normal 5 2 3 4 3 3 5" xfId="31915"/>
    <cellStyle name="Normal 5 2 3 4 3 4" xfId="4815"/>
    <cellStyle name="Normal 5 2 3 4 3 4 2" xfId="12080"/>
    <cellStyle name="Normal 5 2 3 4 3 4 2 2" xfId="26458"/>
    <cellStyle name="Normal 5 2 3 4 3 4 2 2 2" xfId="55192"/>
    <cellStyle name="Normal 5 2 3 4 3 4 2 3" xfId="40868"/>
    <cellStyle name="Normal 5 2 3 4 3 4 3" xfId="19295"/>
    <cellStyle name="Normal 5 2 3 4 3 4 3 2" xfId="48030"/>
    <cellStyle name="Normal 5 2 3 4 3 4 4" xfId="33706"/>
    <cellStyle name="Normal 5 2 3 4 3 5" xfId="8487"/>
    <cellStyle name="Normal 5 2 3 4 3 5 2" xfId="22876"/>
    <cellStyle name="Normal 5 2 3 4 3 5 2 2" xfId="51611"/>
    <cellStyle name="Normal 5 2 3 4 3 5 3" xfId="37287"/>
    <cellStyle name="Normal 5 2 3 4 3 6" xfId="15713"/>
    <cellStyle name="Normal 5 2 3 4 3 6 2" xfId="44449"/>
    <cellStyle name="Normal 5 2 3 4 3 7" xfId="30125"/>
    <cellStyle name="Normal 5 2 3 4 4" xfId="1602"/>
    <cellStyle name="Normal 5 2 3 4 4 2" xfId="3399"/>
    <cellStyle name="Normal 5 2 3 4 4 2 2" xfId="7058"/>
    <cellStyle name="Normal 5 2 3 4 4 2 2 2" xfId="14318"/>
    <cellStyle name="Normal 5 2 3 4 4 2 2 2 2" xfId="28696"/>
    <cellStyle name="Normal 5 2 3 4 4 2 2 2 2 2" xfId="57430"/>
    <cellStyle name="Normal 5 2 3 4 4 2 2 2 3" xfId="43106"/>
    <cellStyle name="Normal 5 2 3 4 4 2 2 3" xfId="21533"/>
    <cellStyle name="Normal 5 2 3 4 4 2 2 3 2" xfId="50268"/>
    <cellStyle name="Normal 5 2 3 4 4 2 2 4" xfId="35944"/>
    <cellStyle name="Normal 5 2 3 4 4 2 3" xfId="10731"/>
    <cellStyle name="Normal 5 2 3 4 4 2 3 2" xfId="25114"/>
    <cellStyle name="Normal 5 2 3 4 4 2 3 2 2" xfId="53849"/>
    <cellStyle name="Normal 5 2 3 4 4 2 3 3" xfId="39525"/>
    <cellStyle name="Normal 5 2 3 4 4 2 4" xfId="17951"/>
    <cellStyle name="Normal 5 2 3 4 4 2 4 2" xfId="46687"/>
    <cellStyle name="Normal 5 2 3 4 4 2 5" xfId="32363"/>
    <cellStyle name="Normal 5 2 3 4 4 3" xfId="5268"/>
    <cellStyle name="Normal 5 2 3 4 4 3 2" xfId="12528"/>
    <cellStyle name="Normal 5 2 3 4 4 3 2 2" xfId="26906"/>
    <cellStyle name="Normal 5 2 3 4 4 3 2 2 2" xfId="55640"/>
    <cellStyle name="Normal 5 2 3 4 4 3 2 3" xfId="41316"/>
    <cellStyle name="Normal 5 2 3 4 4 3 3" xfId="19743"/>
    <cellStyle name="Normal 5 2 3 4 4 3 3 2" xfId="48478"/>
    <cellStyle name="Normal 5 2 3 4 4 3 4" xfId="34154"/>
    <cellStyle name="Normal 5 2 3 4 4 4" xfId="8941"/>
    <cellStyle name="Normal 5 2 3 4 4 4 2" xfId="23324"/>
    <cellStyle name="Normal 5 2 3 4 4 4 2 2" xfId="52059"/>
    <cellStyle name="Normal 5 2 3 4 4 4 3" xfId="37735"/>
    <cellStyle name="Normal 5 2 3 4 4 5" xfId="16161"/>
    <cellStyle name="Normal 5 2 3 4 4 5 2" xfId="44897"/>
    <cellStyle name="Normal 5 2 3 4 4 6" xfId="30573"/>
    <cellStyle name="Normal 5 2 3 4 5" xfId="2503"/>
    <cellStyle name="Normal 5 2 3 4 5 2" xfId="6163"/>
    <cellStyle name="Normal 5 2 3 4 5 2 2" xfId="13423"/>
    <cellStyle name="Normal 5 2 3 4 5 2 2 2" xfId="27801"/>
    <cellStyle name="Normal 5 2 3 4 5 2 2 2 2" xfId="56535"/>
    <cellStyle name="Normal 5 2 3 4 5 2 2 3" xfId="42211"/>
    <cellStyle name="Normal 5 2 3 4 5 2 3" xfId="20638"/>
    <cellStyle name="Normal 5 2 3 4 5 2 3 2" xfId="49373"/>
    <cellStyle name="Normal 5 2 3 4 5 2 4" xfId="35049"/>
    <cellStyle name="Normal 5 2 3 4 5 3" xfId="9836"/>
    <cellStyle name="Normal 5 2 3 4 5 3 2" xfId="24219"/>
    <cellStyle name="Normal 5 2 3 4 5 3 2 2" xfId="52954"/>
    <cellStyle name="Normal 5 2 3 4 5 3 3" xfId="38630"/>
    <cellStyle name="Normal 5 2 3 4 5 4" xfId="17056"/>
    <cellStyle name="Normal 5 2 3 4 5 4 2" xfId="45792"/>
    <cellStyle name="Normal 5 2 3 4 5 5" xfId="31468"/>
    <cellStyle name="Normal 5 2 3 4 6" xfId="4366"/>
    <cellStyle name="Normal 5 2 3 4 6 2" xfId="11633"/>
    <cellStyle name="Normal 5 2 3 4 6 2 2" xfId="26011"/>
    <cellStyle name="Normal 5 2 3 4 6 2 2 2" xfId="54745"/>
    <cellStyle name="Normal 5 2 3 4 6 2 3" xfId="40421"/>
    <cellStyle name="Normal 5 2 3 4 6 3" xfId="18848"/>
    <cellStyle name="Normal 5 2 3 4 6 3 2" xfId="47583"/>
    <cellStyle name="Normal 5 2 3 4 6 4" xfId="33259"/>
    <cellStyle name="Normal 5 2 3 4 7" xfId="8036"/>
    <cellStyle name="Normal 5 2 3 4 7 2" xfId="22429"/>
    <cellStyle name="Normal 5 2 3 4 7 2 2" xfId="51164"/>
    <cellStyle name="Normal 5 2 3 4 7 3" xfId="36840"/>
    <cellStyle name="Normal 5 2 3 4 8" xfId="15266"/>
    <cellStyle name="Normal 5 2 3 4 8 2" xfId="44002"/>
    <cellStyle name="Normal 5 2 3 4 9" xfId="29678"/>
    <cellStyle name="Normal 5 2 3 5" xfId="732"/>
    <cellStyle name="Normal 5 2 3 5 2" xfId="1183"/>
    <cellStyle name="Normal 5 2 3 5 2 2" xfId="2166"/>
    <cellStyle name="Normal 5 2 3 5 2 2 2" xfId="3958"/>
    <cellStyle name="Normal 5 2 3 5 2 2 2 2" xfId="7617"/>
    <cellStyle name="Normal 5 2 3 5 2 2 2 2 2" xfId="14877"/>
    <cellStyle name="Normal 5 2 3 5 2 2 2 2 2 2" xfId="29255"/>
    <cellStyle name="Normal 5 2 3 5 2 2 2 2 2 2 2" xfId="57989"/>
    <cellStyle name="Normal 5 2 3 5 2 2 2 2 2 3" xfId="43665"/>
    <cellStyle name="Normal 5 2 3 5 2 2 2 2 3" xfId="22092"/>
    <cellStyle name="Normal 5 2 3 5 2 2 2 2 3 2" xfId="50827"/>
    <cellStyle name="Normal 5 2 3 5 2 2 2 2 4" xfId="36503"/>
    <cellStyle name="Normal 5 2 3 5 2 2 2 3" xfId="11290"/>
    <cellStyle name="Normal 5 2 3 5 2 2 2 3 2" xfId="25673"/>
    <cellStyle name="Normal 5 2 3 5 2 2 2 3 2 2" xfId="54408"/>
    <cellStyle name="Normal 5 2 3 5 2 2 2 3 3" xfId="40084"/>
    <cellStyle name="Normal 5 2 3 5 2 2 2 4" xfId="18510"/>
    <cellStyle name="Normal 5 2 3 5 2 2 2 4 2" xfId="47246"/>
    <cellStyle name="Normal 5 2 3 5 2 2 2 5" xfId="32922"/>
    <cellStyle name="Normal 5 2 3 5 2 2 3" xfId="5827"/>
    <cellStyle name="Normal 5 2 3 5 2 2 3 2" xfId="13087"/>
    <cellStyle name="Normal 5 2 3 5 2 2 3 2 2" xfId="27465"/>
    <cellStyle name="Normal 5 2 3 5 2 2 3 2 2 2" xfId="56199"/>
    <cellStyle name="Normal 5 2 3 5 2 2 3 2 3" xfId="41875"/>
    <cellStyle name="Normal 5 2 3 5 2 2 3 3" xfId="20302"/>
    <cellStyle name="Normal 5 2 3 5 2 2 3 3 2" xfId="49037"/>
    <cellStyle name="Normal 5 2 3 5 2 2 3 4" xfId="34713"/>
    <cellStyle name="Normal 5 2 3 5 2 2 4" xfId="9500"/>
    <cellStyle name="Normal 5 2 3 5 2 2 4 2" xfId="23883"/>
    <cellStyle name="Normal 5 2 3 5 2 2 4 2 2" xfId="52618"/>
    <cellStyle name="Normal 5 2 3 5 2 2 4 3" xfId="38294"/>
    <cellStyle name="Normal 5 2 3 5 2 2 5" xfId="16720"/>
    <cellStyle name="Normal 5 2 3 5 2 2 5 2" xfId="45456"/>
    <cellStyle name="Normal 5 2 3 5 2 2 6" xfId="31132"/>
    <cellStyle name="Normal 5 2 3 5 2 3" xfId="3062"/>
    <cellStyle name="Normal 5 2 3 5 2 3 2" xfId="6722"/>
    <cellStyle name="Normal 5 2 3 5 2 3 2 2" xfId="13982"/>
    <cellStyle name="Normal 5 2 3 5 2 3 2 2 2" xfId="28360"/>
    <cellStyle name="Normal 5 2 3 5 2 3 2 2 2 2" xfId="57094"/>
    <cellStyle name="Normal 5 2 3 5 2 3 2 2 3" xfId="42770"/>
    <cellStyle name="Normal 5 2 3 5 2 3 2 3" xfId="21197"/>
    <cellStyle name="Normal 5 2 3 5 2 3 2 3 2" xfId="49932"/>
    <cellStyle name="Normal 5 2 3 5 2 3 2 4" xfId="35608"/>
    <cellStyle name="Normal 5 2 3 5 2 3 3" xfId="10395"/>
    <cellStyle name="Normal 5 2 3 5 2 3 3 2" xfId="24778"/>
    <cellStyle name="Normal 5 2 3 5 2 3 3 2 2" xfId="53513"/>
    <cellStyle name="Normal 5 2 3 5 2 3 3 3" xfId="39189"/>
    <cellStyle name="Normal 5 2 3 5 2 3 4" xfId="17615"/>
    <cellStyle name="Normal 5 2 3 5 2 3 4 2" xfId="46351"/>
    <cellStyle name="Normal 5 2 3 5 2 3 5" xfId="32027"/>
    <cellStyle name="Normal 5 2 3 5 2 4" xfId="4927"/>
    <cellStyle name="Normal 5 2 3 5 2 4 2" xfId="12192"/>
    <cellStyle name="Normal 5 2 3 5 2 4 2 2" xfId="26570"/>
    <cellStyle name="Normal 5 2 3 5 2 4 2 2 2" xfId="55304"/>
    <cellStyle name="Normal 5 2 3 5 2 4 2 3" xfId="40980"/>
    <cellStyle name="Normal 5 2 3 5 2 4 3" xfId="19407"/>
    <cellStyle name="Normal 5 2 3 5 2 4 3 2" xfId="48142"/>
    <cellStyle name="Normal 5 2 3 5 2 4 4" xfId="33818"/>
    <cellStyle name="Normal 5 2 3 5 2 5" xfId="8599"/>
    <cellStyle name="Normal 5 2 3 5 2 5 2" xfId="22988"/>
    <cellStyle name="Normal 5 2 3 5 2 5 2 2" xfId="51723"/>
    <cellStyle name="Normal 5 2 3 5 2 5 3" xfId="37399"/>
    <cellStyle name="Normal 5 2 3 5 2 6" xfId="15825"/>
    <cellStyle name="Normal 5 2 3 5 2 6 2" xfId="44561"/>
    <cellStyle name="Normal 5 2 3 5 2 7" xfId="30237"/>
    <cellStyle name="Normal 5 2 3 5 3" xfId="1719"/>
    <cellStyle name="Normal 5 2 3 5 3 2" xfId="3511"/>
    <cellStyle name="Normal 5 2 3 5 3 2 2" xfId="7170"/>
    <cellStyle name="Normal 5 2 3 5 3 2 2 2" xfId="14430"/>
    <cellStyle name="Normal 5 2 3 5 3 2 2 2 2" xfId="28808"/>
    <cellStyle name="Normal 5 2 3 5 3 2 2 2 2 2" xfId="57542"/>
    <cellStyle name="Normal 5 2 3 5 3 2 2 2 3" xfId="43218"/>
    <cellStyle name="Normal 5 2 3 5 3 2 2 3" xfId="21645"/>
    <cellStyle name="Normal 5 2 3 5 3 2 2 3 2" xfId="50380"/>
    <cellStyle name="Normal 5 2 3 5 3 2 2 4" xfId="36056"/>
    <cellStyle name="Normal 5 2 3 5 3 2 3" xfId="10843"/>
    <cellStyle name="Normal 5 2 3 5 3 2 3 2" xfId="25226"/>
    <cellStyle name="Normal 5 2 3 5 3 2 3 2 2" xfId="53961"/>
    <cellStyle name="Normal 5 2 3 5 3 2 3 3" xfId="39637"/>
    <cellStyle name="Normal 5 2 3 5 3 2 4" xfId="18063"/>
    <cellStyle name="Normal 5 2 3 5 3 2 4 2" xfId="46799"/>
    <cellStyle name="Normal 5 2 3 5 3 2 5" xfId="32475"/>
    <cellStyle name="Normal 5 2 3 5 3 3" xfId="5380"/>
    <cellStyle name="Normal 5 2 3 5 3 3 2" xfId="12640"/>
    <cellStyle name="Normal 5 2 3 5 3 3 2 2" xfId="27018"/>
    <cellStyle name="Normal 5 2 3 5 3 3 2 2 2" xfId="55752"/>
    <cellStyle name="Normal 5 2 3 5 3 3 2 3" xfId="41428"/>
    <cellStyle name="Normal 5 2 3 5 3 3 3" xfId="19855"/>
    <cellStyle name="Normal 5 2 3 5 3 3 3 2" xfId="48590"/>
    <cellStyle name="Normal 5 2 3 5 3 3 4" xfId="34266"/>
    <cellStyle name="Normal 5 2 3 5 3 4" xfId="9053"/>
    <cellStyle name="Normal 5 2 3 5 3 4 2" xfId="23436"/>
    <cellStyle name="Normal 5 2 3 5 3 4 2 2" xfId="52171"/>
    <cellStyle name="Normal 5 2 3 5 3 4 3" xfId="37847"/>
    <cellStyle name="Normal 5 2 3 5 3 5" xfId="16273"/>
    <cellStyle name="Normal 5 2 3 5 3 5 2" xfId="45009"/>
    <cellStyle name="Normal 5 2 3 5 3 6" xfId="30685"/>
    <cellStyle name="Normal 5 2 3 5 4" xfId="2615"/>
    <cellStyle name="Normal 5 2 3 5 4 2" xfId="6275"/>
    <cellStyle name="Normal 5 2 3 5 4 2 2" xfId="13535"/>
    <cellStyle name="Normal 5 2 3 5 4 2 2 2" xfId="27913"/>
    <cellStyle name="Normal 5 2 3 5 4 2 2 2 2" xfId="56647"/>
    <cellStyle name="Normal 5 2 3 5 4 2 2 3" xfId="42323"/>
    <cellStyle name="Normal 5 2 3 5 4 2 3" xfId="20750"/>
    <cellStyle name="Normal 5 2 3 5 4 2 3 2" xfId="49485"/>
    <cellStyle name="Normal 5 2 3 5 4 2 4" xfId="35161"/>
    <cellStyle name="Normal 5 2 3 5 4 3" xfId="9948"/>
    <cellStyle name="Normal 5 2 3 5 4 3 2" xfId="24331"/>
    <cellStyle name="Normal 5 2 3 5 4 3 2 2" xfId="53066"/>
    <cellStyle name="Normal 5 2 3 5 4 3 3" xfId="38742"/>
    <cellStyle name="Normal 5 2 3 5 4 4" xfId="17168"/>
    <cellStyle name="Normal 5 2 3 5 4 4 2" xfId="45904"/>
    <cellStyle name="Normal 5 2 3 5 4 5" xfId="31580"/>
    <cellStyle name="Normal 5 2 3 5 5" xfId="4479"/>
    <cellStyle name="Normal 5 2 3 5 5 2" xfId="11745"/>
    <cellStyle name="Normal 5 2 3 5 5 2 2" xfId="26123"/>
    <cellStyle name="Normal 5 2 3 5 5 2 2 2" xfId="54857"/>
    <cellStyle name="Normal 5 2 3 5 5 2 3" xfId="40533"/>
    <cellStyle name="Normal 5 2 3 5 5 3" xfId="18960"/>
    <cellStyle name="Normal 5 2 3 5 5 3 2" xfId="47695"/>
    <cellStyle name="Normal 5 2 3 5 5 4" xfId="33371"/>
    <cellStyle name="Normal 5 2 3 5 6" xfId="8152"/>
    <cellStyle name="Normal 5 2 3 5 6 2" xfId="22541"/>
    <cellStyle name="Normal 5 2 3 5 6 2 2" xfId="51276"/>
    <cellStyle name="Normal 5 2 3 5 6 3" xfId="36952"/>
    <cellStyle name="Normal 5 2 3 5 7" xfId="15378"/>
    <cellStyle name="Normal 5 2 3 5 7 2" xfId="44114"/>
    <cellStyle name="Normal 5 2 3 5 8" xfId="29790"/>
    <cellStyle name="Normal 5 2 3 6" xfId="959"/>
    <cellStyle name="Normal 5 2 3 6 2" xfId="1942"/>
    <cellStyle name="Normal 5 2 3 6 2 2" xfId="3734"/>
    <cellStyle name="Normal 5 2 3 6 2 2 2" xfId="7393"/>
    <cellStyle name="Normal 5 2 3 6 2 2 2 2" xfId="14653"/>
    <cellStyle name="Normal 5 2 3 6 2 2 2 2 2" xfId="29031"/>
    <cellStyle name="Normal 5 2 3 6 2 2 2 2 2 2" xfId="57765"/>
    <cellStyle name="Normal 5 2 3 6 2 2 2 2 3" xfId="43441"/>
    <cellStyle name="Normal 5 2 3 6 2 2 2 3" xfId="21868"/>
    <cellStyle name="Normal 5 2 3 6 2 2 2 3 2" xfId="50603"/>
    <cellStyle name="Normal 5 2 3 6 2 2 2 4" xfId="36279"/>
    <cellStyle name="Normal 5 2 3 6 2 2 3" xfId="11066"/>
    <cellStyle name="Normal 5 2 3 6 2 2 3 2" xfId="25449"/>
    <cellStyle name="Normal 5 2 3 6 2 2 3 2 2" xfId="54184"/>
    <cellStyle name="Normal 5 2 3 6 2 2 3 3" xfId="39860"/>
    <cellStyle name="Normal 5 2 3 6 2 2 4" xfId="18286"/>
    <cellStyle name="Normal 5 2 3 6 2 2 4 2" xfId="47022"/>
    <cellStyle name="Normal 5 2 3 6 2 2 5" xfId="32698"/>
    <cellStyle name="Normal 5 2 3 6 2 3" xfId="5603"/>
    <cellStyle name="Normal 5 2 3 6 2 3 2" xfId="12863"/>
    <cellStyle name="Normal 5 2 3 6 2 3 2 2" xfId="27241"/>
    <cellStyle name="Normal 5 2 3 6 2 3 2 2 2" xfId="55975"/>
    <cellStyle name="Normal 5 2 3 6 2 3 2 3" xfId="41651"/>
    <cellStyle name="Normal 5 2 3 6 2 3 3" xfId="20078"/>
    <cellStyle name="Normal 5 2 3 6 2 3 3 2" xfId="48813"/>
    <cellStyle name="Normal 5 2 3 6 2 3 4" xfId="34489"/>
    <cellStyle name="Normal 5 2 3 6 2 4" xfId="9276"/>
    <cellStyle name="Normal 5 2 3 6 2 4 2" xfId="23659"/>
    <cellStyle name="Normal 5 2 3 6 2 4 2 2" xfId="52394"/>
    <cellStyle name="Normal 5 2 3 6 2 4 3" xfId="38070"/>
    <cellStyle name="Normal 5 2 3 6 2 5" xfId="16496"/>
    <cellStyle name="Normal 5 2 3 6 2 5 2" xfId="45232"/>
    <cellStyle name="Normal 5 2 3 6 2 6" xfId="30908"/>
    <cellStyle name="Normal 5 2 3 6 3" xfId="2838"/>
    <cellStyle name="Normal 5 2 3 6 3 2" xfId="6498"/>
    <cellStyle name="Normal 5 2 3 6 3 2 2" xfId="13758"/>
    <cellStyle name="Normal 5 2 3 6 3 2 2 2" xfId="28136"/>
    <cellStyle name="Normal 5 2 3 6 3 2 2 2 2" xfId="56870"/>
    <cellStyle name="Normal 5 2 3 6 3 2 2 3" xfId="42546"/>
    <cellStyle name="Normal 5 2 3 6 3 2 3" xfId="20973"/>
    <cellStyle name="Normal 5 2 3 6 3 2 3 2" xfId="49708"/>
    <cellStyle name="Normal 5 2 3 6 3 2 4" xfId="35384"/>
    <cellStyle name="Normal 5 2 3 6 3 3" xfId="10171"/>
    <cellStyle name="Normal 5 2 3 6 3 3 2" xfId="24554"/>
    <cellStyle name="Normal 5 2 3 6 3 3 2 2" xfId="53289"/>
    <cellStyle name="Normal 5 2 3 6 3 3 3" xfId="38965"/>
    <cellStyle name="Normal 5 2 3 6 3 4" xfId="17391"/>
    <cellStyle name="Normal 5 2 3 6 3 4 2" xfId="46127"/>
    <cellStyle name="Normal 5 2 3 6 3 5" xfId="31803"/>
    <cellStyle name="Normal 5 2 3 6 4" xfId="4703"/>
    <cellStyle name="Normal 5 2 3 6 4 2" xfId="11968"/>
    <cellStyle name="Normal 5 2 3 6 4 2 2" xfId="26346"/>
    <cellStyle name="Normal 5 2 3 6 4 2 2 2" xfId="55080"/>
    <cellStyle name="Normal 5 2 3 6 4 2 3" xfId="40756"/>
    <cellStyle name="Normal 5 2 3 6 4 3" xfId="19183"/>
    <cellStyle name="Normal 5 2 3 6 4 3 2" xfId="47918"/>
    <cellStyle name="Normal 5 2 3 6 4 4" xfId="33594"/>
    <cellStyle name="Normal 5 2 3 6 5" xfId="8375"/>
    <cellStyle name="Normal 5 2 3 6 5 2" xfId="22764"/>
    <cellStyle name="Normal 5 2 3 6 5 2 2" xfId="51499"/>
    <cellStyle name="Normal 5 2 3 6 5 3" xfId="37175"/>
    <cellStyle name="Normal 5 2 3 6 6" xfId="15601"/>
    <cellStyle name="Normal 5 2 3 6 6 2" xfId="44337"/>
    <cellStyle name="Normal 5 2 3 6 7" xfId="30013"/>
    <cellStyle name="Normal 5 2 3 7" xfId="1472"/>
    <cellStyle name="Normal 5 2 3 7 2" xfId="3287"/>
    <cellStyle name="Normal 5 2 3 7 2 2" xfId="6946"/>
    <cellStyle name="Normal 5 2 3 7 2 2 2" xfId="14206"/>
    <cellStyle name="Normal 5 2 3 7 2 2 2 2" xfId="28584"/>
    <cellStyle name="Normal 5 2 3 7 2 2 2 2 2" xfId="57318"/>
    <cellStyle name="Normal 5 2 3 7 2 2 2 3" xfId="42994"/>
    <cellStyle name="Normal 5 2 3 7 2 2 3" xfId="21421"/>
    <cellStyle name="Normal 5 2 3 7 2 2 3 2" xfId="50156"/>
    <cellStyle name="Normal 5 2 3 7 2 2 4" xfId="35832"/>
    <cellStyle name="Normal 5 2 3 7 2 3" xfId="10619"/>
    <cellStyle name="Normal 5 2 3 7 2 3 2" xfId="25002"/>
    <cellStyle name="Normal 5 2 3 7 2 3 2 2" xfId="53737"/>
    <cellStyle name="Normal 5 2 3 7 2 3 3" xfId="39413"/>
    <cellStyle name="Normal 5 2 3 7 2 4" xfId="17839"/>
    <cellStyle name="Normal 5 2 3 7 2 4 2" xfId="46575"/>
    <cellStyle name="Normal 5 2 3 7 2 5" xfId="32251"/>
    <cellStyle name="Normal 5 2 3 7 3" xfId="5155"/>
    <cellStyle name="Normal 5 2 3 7 3 2" xfId="12416"/>
    <cellStyle name="Normal 5 2 3 7 3 2 2" xfId="26794"/>
    <cellStyle name="Normal 5 2 3 7 3 2 2 2" xfId="55528"/>
    <cellStyle name="Normal 5 2 3 7 3 2 3" xfId="41204"/>
    <cellStyle name="Normal 5 2 3 7 3 3" xfId="19631"/>
    <cellStyle name="Normal 5 2 3 7 3 3 2" xfId="48366"/>
    <cellStyle name="Normal 5 2 3 7 3 4" xfId="34042"/>
    <cellStyle name="Normal 5 2 3 7 4" xfId="8828"/>
    <cellStyle name="Normal 5 2 3 7 4 2" xfId="23212"/>
    <cellStyle name="Normal 5 2 3 7 4 2 2" xfId="51947"/>
    <cellStyle name="Normal 5 2 3 7 4 3" xfId="37623"/>
    <cellStyle name="Normal 5 2 3 7 5" xfId="16049"/>
    <cellStyle name="Normal 5 2 3 7 5 2" xfId="44785"/>
    <cellStyle name="Normal 5 2 3 7 6" xfId="30461"/>
    <cellStyle name="Normal 5 2 3 8" xfId="2391"/>
    <cellStyle name="Normal 5 2 3 8 2" xfId="6051"/>
    <cellStyle name="Normal 5 2 3 8 2 2" xfId="13311"/>
    <cellStyle name="Normal 5 2 3 8 2 2 2" xfId="27689"/>
    <cellStyle name="Normal 5 2 3 8 2 2 2 2" xfId="56423"/>
    <cellStyle name="Normal 5 2 3 8 2 2 3" xfId="42099"/>
    <cellStyle name="Normal 5 2 3 8 2 3" xfId="20526"/>
    <cellStyle name="Normal 5 2 3 8 2 3 2" xfId="49261"/>
    <cellStyle name="Normal 5 2 3 8 2 4" xfId="34937"/>
    <cellStyle name="Normal 5 2 3 8 3" xfId="9724"/>
    <cellStyle name="Normal 5 2 3 8 3 2" xfId="24107"/>
    <cellStyle name="Normal 5 2 3 8 3 2 2" xfId="52842"/>
    <cellStyle name="Normal 5 2 3 8 3 3" xfId="38518"/>
    <cellStyle name="Normal 5 2 3 8 4" xfId="16944"/>
    <cellStyle name="Normal 5 2 3 8 4 2" xfId="45680"/>
    <cellStyle name="Normal 5 2 3 8 5" xfId="31356"/>
    <cellStyle name="Normal 5 2 3 9" xfId="4244"/>
    <cellStyle name="Normal 5 2 3 9 2" xfId="11520"/>
    <cellStyle name="Normal 5 2 3 9 2 2" xfId="25899"/>
    <cellStyle name="Normal 5 2 3 9 2 2 2" xfId="54633"/>
    <cellStyle name="Normal 5 2 3 9 2 3" xfId="40309"/>
    <cellStyle name="Normal 5 2 3 9 3" xfId="18736"/>
    <cellStyle name="Normal 5 2 3 9 3 2" xfId="47471"/>
    <cellStyle name="Normal 5 2 3 9 4" xfId="33147"/>
    <cellStyle name="Normal 5 2 4" xfId="346"/>
    <cellStyle name="Normal 5 2 4 10" xfId="15168"/>
    <cellStyle name="Normal 5 2 4 10 2" xfId="43904"/>
    <cellStyle name="Normal 5 2 4 11" xfId="29580"/>
    <cellStyle name="Normal 5 2 4 2" xfId="446"/>
    <cellStyle name="Normal 5 2 4 2 10" xfId="29636"/>
    <cellStyle name="Normal 5 2 4 2 2" xfId="646"/>
    <cellStyle name="Normal 5 2 4 2 2 2" xfId="918"/>
    <cellStyle name="Normal 5 2 4 2 2 2 2" xfId="1365"/>
    <cellStyle name="Normal 5 2 4 2 2 2 2 2" xfId="2348"/>
    <cellStyle name="Normal 5 2 4 2 2 2 2 2 2" xfId="4140"/>
    <cellStyle name="Normal 5 2 4 2 2 2 2 2 2 2" xfId="7799"/>
    <cellStyle name="Normal 5 2 4 2 2 2 2 2 2 2 2" xfId="15059"/>
    <cellStyle name="Normal 5 2 4 2 2 2 2 2 2 2 2 2" xfId="29437"/>
    <cellStyle name="Normal 5 2 4 2 2 2 2 2 2 2 2 2 2" xfId="58171"/>
    <cellStyle name="Normal 5 2 4 2 2 2 2 2 2 2 2 3" xfId="43847"/>
    <cellStyle name="Normal 5 2 4 2 2 2 2 2 2 2 3" xfId="22274"/>
    <cellStyle name="Normal 5 2 4 2 2 2 2 2 2 2 3 2" xfId="51009"/>
    <cellStyle name="Normal 5 2 4 2 2 2 2 2 2 2 4" xfId="36685"/>
    <cellStyle name="Normal 5 2 4 2 2 2 2 2 2 3" xfId="11472"/>
    <cellStyle name="Normal 5 2 4 2 2 2 2 2 2 3 2" xfId="25855"/>
    <cellStyle name="Normal 5 2 4 2 2 2 2 2 2 3 2 2" xfId="54590"/>
    <cellStyle name="Normal 5 2 4 2 2 2 2 2 2 3 3" xfId="40266"/>
    <cellStyle name="Normal 5 2 4 2 2 2 2 2 2 4" xfId="18692"/>
    <cellStyle name="Normal 5 2 4 2 2 2 2 2 2 4 2" xfId="47428"/>
    <cellStyle name="Normal 5 2 4 2 2 2 2 2 2 5" xfId="33104"/>
    <cellStyle name="Normal 5 2 4 2 2 2 2 2 3" xfId="6009"/>
    <cellStyle name="Normal 5 2 4 2 2 2 2 2 3 2" xfId="13269"/>
    <cellStyle name="Normal 5 2 4 2 2 2 2 2 3 2 2" xfId="27647"/>
    <cellStyle name="Normal 5 2 4 2 2 2 2 2 3 2 2 2" xfId="56381"/>
    <cellStyle name="Normal 5 2 4 2 2 2 2 2 3 2 3" xfId="42057"/>
    <cellStyle name="Normal 5 2 4 2 2 2 2 2 3 3" xfId="20484"/>
    <cellStyle name="Normal 5 2 4 2 2 2 2 2 3 3 2" xfId="49219"/>
    <cellStyle name="Normal 5 2 4 2 2 2 2 2 3 4" xfId="34895"/>
    <cellStyle name="Normal 5 2 4 2 2 2 2 2 4" xfId="9682"/>
    <cellStyle name="Normal 5 2 4 2 2 2 2 2 4 2" xfId="24065"/>
    <cellStyle name="Normal 5 2 4 2 2 2 2 2 4 2 2" xfId="52800"/>
    <cellStyle name="Normal 5 2 4 2 2 2 2 2 4 3" xfId="38476"/>
    <cellStyle name="Normal 5 2 4 2 2 2 2 2 5" xfId="16902"/>
    <cellStyle name="Normal 5 2 4 2 2 2 2 2 5 2" xfId="45638"/>
    <cellStyle name="Normal 5 2 4 2 2 2 2 2 6" xfId="31314"/>
    <cellStyle name="Normal 5 2 4 2 2 2 2 3" xfId="3244"/>
    <cellStyle name="Normal 5 2 4 2 2 2 2 3 2" xfId="6904"/>
    <cellStyle name="Normal 5 2 4 2 2 2 2 3 2 2" xfId="14164"/>
    <cellStyle name="Normal 5 2 4 2 2 2 2 3 2 2 2" xfId="28542"/>
    <cellStyle name="Normal 5 2 4 2 2 2 2 3 2 2 2 2" xfId="57276"/>
    <cellStyle name="Normal 5 2 4 2 2 2 2 3 2 2 3" xfId="42952"/>
    <cellStyle name="Normal 5 2 4 2 2 2 2 3 2 3" xfId="21379"/>
    <cellStyle name="Normal 5 2 4 2 2 2 2 3 2 3 2" xfId="50114"/>
    <cellStyle name="Normal 5 2 4 2 2 2 2 3 2 4" xfId="35790"/>
    <cellStyle name="Normal 5 2 4 2 2 2 2 3 3" xfId="10577"/>
    <cellStyle name="Normal 5 2 4 2 2 2 2 3 3 2" xfId="24960"/>
    <cellStyle name="Normal 5 2 4 2 2 2 2 3 3 2 2" xfId="53695"/>
    <cellStyle name="Normal 5 2 4 2 2 2 2 3 3 3" xfId="39371"/>
    <cellStyle name="Normal 5 2 4 2 2 2 2 3 4" xfId="17797"/>
    <cellStyle name="Normal 5 2 4 2 2 2 2 3 4 2" xfId="46533"/>
    <cellStyle name="Normal 5 2 4 2 2 2 2 3 5" xfId="32209"/>
    <cellStyle name="Normal 5 2 4 2 2 2 2 4" xfId="5109"/>
    <cellStyle name="Normal 5 2 4 2 2 2 2 4 2" xfId="12374"/>
    <cellStyle name="Normal 5 2 4 2 2 2 2 4 2 2" xfId="26752"/>
    <cellStyle name="Normal 5 2 4 2 2 2 2 4 2 2 2" xfId="55486"/>
    <cellStyle name="Normal 5 2 4 2 2 2 2 4 2 3" xfId="41162"/>
    <cellStyle name="Normal 5 2 4 2 2 2 2 4 3" xfId="19589"/>
    <cellStyle name="Normal 5 2 4 2 2 2 2 4 3 2" xfId="48324"/>
    <cellStyle name="Normal 5 2 4 2 2 2 2 4 4" xfId="34000"/>
    <cellStyle name="Normal 5 2 4 2 2 2 2 5" xfId="8781"/>
    <cellStyle name="Normal 5 2 4 2 2 2 2 5 2" xfId="23170"/>
    <cellStyle name="Normal 5 2 4 2 2 2 2 5 2 2" xfId="51905"/>
    <cellStyle name="Normal 5 2 4 2 2 2 2 5 3" xfId="37581"/>
    <cellStyle name="Normal 5 2 4 2 2 2 2 6" xfId="16007"/>
    <cellStyle name="Normal 5 2 4 2 2 2 2 6 2" xfId="44743"/>
    <cellStyle name="Normal 5 2 4 2 2 2 2 7" xfId="30419"/>
    <cellStyle name="Normal 5 2 4 2 2 2 3" xfId="1901"/>
    <cellStyle name="Normal 5 2 4 2 2 2 3 2" xfId="3693"/>
    <cellStyle name="Normal 5 2 4 2 2 2 3 2 2" xfId="7352"/>
    <cellStyle name="Normal 5 2 4 2 2 2 3 2 2 2" xfId="14612"/>
    <cellStyle name="Normal 5 2 4 2 2 2 3 2 2 2 2" xfId="28990"/>
    <cellStyle name="Normal 5 2 4 2 2 2 3 2 2 2 2 2" xfId="57724"/>
    <cellStyle name="Normal 5 2 4 2 2 2 3 2 2 2 3" xfId="43400"/>
    <cellStyle name="Normal 5 2 4 2 2 2 3 2 2 3" xfId="21827"/>
    <cellStyle name="Normal 5 2 4 2 2 2 3 2 2 3 2" xfId="50562"/>
    <cellStyle name="Normal 5 2 4 2 2 2 3 2 2 4" xfId="36238"/>
    <cellStyle name="Normal 5 2 4 2 2 2 3 2 3" xfId="11025"/>
    <cellStyle name="Normal 5 2 4 2 2 2 3 2 3 2" xfId="25408"/>
    <cellStyle name="Normal 5 2 4 2 2 2 3 2 3 2 2" xfId="54143"/>
    <cellStyle name="Normal 5 2 4 2 2 2 3 2 3 3" xfId="39819"/>
    <cellStyle name="Normal 5 2 4 2 2 2 3 2 4" xfId="18245"/>
    <cellStyle name="Normal 5 2 4 2 2 2 3 2 4 2" xfId="46981"/>
    <cellStyle name="Normal 5 2 4 2 2 2 3 2 5" xfId="32657"/>
    <cellStyle name="Normal 5 2 4 2 2 2 3 3" xfId="5562"/>
    <cellStyle name="Normal 5 2 4 2 2 2 3 3 2" xfId="12822"/>
    <cellStyle name="Normal 5 2 4 2 2 2 3 3 2 2" xfId="27200"/>
    <cellStyle name="Normal 5 2 4 2 2 2 3 3 2 2 2" xfId="55934"/>
    <cellStyle name="Normal 5 2 4 2 2 2 3 3 2 3" xfId="41610"/>
    <cellStyle name="Normal 5 2 4 2 2 2 3 3 3" xfId="20037"/>
    <cellStyle name="Normal 5 2 4 2 2 2 3 3 3 2" xfId="48772"/>
    <cellStyle name="Normal 5 2 4 2 2 2 3 3 4" xfId="34448"/>
    <cellStyle name="Normal 5 2 4 2 2 2 3 4" xfId="9235"/>
    <cellStyle name="Normal 5 2 4 2 2 2 3 4 2" xfId="23618"/>
    <cellStyle name="Normal 5 2 4 2 2 2 3 4 2 2" xfId="52353"/>
    <cellStyle name="Normal 5 2 4 2 2 2 3 4 3" xfId="38029"/>
    <cellStyle name="Normal 5 2 4 2 2 2 3 5" xfId="16455"/>
    <cellStyle name="Normal 5 2 4 2 2 2 3 5 2" xfId="45191"/>
    <cellStyle name="Normal 5 2 4 2 2 2 3 6" xfId="30867"/>
    <cellStyle name="Normal 5 2 4 2 2 2 4" xfId="2797"/>
    <cellStyle name="Normal 5 2 4 2 2 2 4 2" xfId="6457"/>
    <cellStyle name="Normal 5 2 4 2 2 2 4 2 2" xfId="13717"/>
    <cellStyle name="Normal 5 2 4 2 2 2 4 2 2 2" xfId="28095"/>
    <cellStyle name="Normal 5 2 4 2 2 2 4 2 2 2 2" xfId="56829"/>
    <cellStyle name="Normal 5 2 4 2 2 2 4 2 2 3" xfId="42505"/>
    <cellStyle name="Normal 5 2 4 2 2 2 4 2 3" xfId="20932"/>
    <cellStyle name="Normal 5 2 4 2 2 2 4 2 3 2" xfId="49667"/>
    <cellStyle name="Normal 5 2 4 2 2 2 4 2 4" xfId="35343"/>
    <cellStyle name="Normal 5 2 4 2 2 2 4 3" xfId="10130"/>
    <cellStyle name="Normal 5 2 4 2 2 2 4 3 2" xfId="24513"/>
    <cellStyle name="Normal 5 2 4 2 2 2 4 3 2 2" xfId="53248"/>
    <cellStyle name="Normal 5 2 4 2 2 2 4 3 3" xfId="38924"/>
    <cellStyle name="Normal 5 2 4 2 2 2 4 4" xfId="17350"/>
    <cellStyle name="Normal 5 2 4 2 2 2 4 4 2" xfId="46086"/>
    <cellStyle name="Normal 5 2 4 2 2 2 4 5" xfId="31762"/>
    <cellStyle name="Normal 5 2 4 2 2 2 5" xfId="4662"/>
    <cellStyle name="Normal 5 2 4 2 2 2 5 2" xfId="11927"/>
    <cellStyle name="Normal 5 2 4 2 2 2 5 2 2" xfId="26305"/>
    <cellStyle name="Normal 5 2 4 2 2 2 5 2 2 2" xfId="55039"/>
    <cellStyle name="Normal 5 2 4 2 2 2 5 2 3" xfId="40715"/>
    <cellStyle name="Normal 5 2 4 2 2 2 5 3" xfId="19142"/>
    <cellStyle name="Normal 5 2 4 2 2 2 5 3 2" xfId="47877"/>
    <cellStyle name="Normal 5 2 4 2 2 2 5 4" xfId="33553"/>
    <cellStyle name="Normal 5 2 4 2 2 2 6" xfId="8334"/>
    <cellStyle name="Normal 5 2 4 2 2 2 6 2" xfId="22723"/>
    <cellStyle name="Normal 5 2 4 2 2 2 6 2 2" xfId="51458"/>
    <cellStyle name="Normal 5 2 4 2 2 2 6 3" xfId="37134"/>
    <cellStyle name="Normal 5 2 4 2 2 2 7" xfId="15560"/>
    <cellStyle name="Normal 5 2 4 2 2 2 7 2" xfId="44296"/>
    <cellStyle name="Normal 5 2 4 2 2 2 8" xfId="29972"/>
    <cellStyle name="Normal 5 2 4 2 2 3" xfId="1141"/>
    <cellStyle name="Normal 5 2 4 2 2 3 2" xfId="2124"/>
    <cellStyle name="Normal 5 2 4 2 2 3 2 2" xfId="3916"/>
    <cellStyle name="Normal 5 2 4 2 2 3 2 2 2" xfId="7575"/>
    <cellStyle name="Normal 5 2 4 2 2 3 2 2 2 2" xfId="14835"/>
    <cellStyle name="Normal 5 2 4 2 2 3 2 2 2 2 2" xfId="29213"/>
    <cellStyle name="Normal 5 2 4 2 2 3 2 2 2 2 2 2" xfId="57947"/>
    <cellStyle name="Normal 5 2 4 2 2 3 2 2 2 2 3" xfId="43623"/>
    <cellStyle name="Normal 5 2 4 2 2 3 2 2 2 3" xfId="22050"/>
    <cellStyle name="Normal 5 2 4 2 2 3 2 2 2 3 2" xfId="50785"/>
    <cellStyle name="Normal 5 2 4 2 2 3 2 2 2 4" xfId="36461"/>
    <cellStyle name="Normal 5 2 4 2 2 3 2 2 3" xfId="11248"/>
    <cellStyle name="Normal 5 2 4 2 2 3 2 2 3 2" xfId="25631"/>
    <cellStyle name="Normal 5 2 4 2 2 3 2 2 3 2 2" xfId="54366"/>
    <cellStyle name="Normal 5 2 4 2 2 3 2 2 3 3" xfId="40042"/>
    <cellStyle name="Normal 5 2 4 2 2 3 2 2 4" xfId="18468"/>
    <cellStyle name="Normal 5 2 4 2 2 3 2 2 4 2" xfId="47204"/>
    <cellStyle name="Normal 5 2 4 2 2 3 2 2 5" xfId="32880"/>
    <cellStyle name="Normal 5 2 4 2 2 3 2 3" xfId="5785"/>
    <cellStyle name="Normal 5 2 4 2 2 3 2 3 2" xfId="13045"/>
    <cellStyle name="Normal 5 2 4 2 2 3 2 3 2 2" xfId="27423"/>
    <cellStyle name="Normal 5 2 4 2 2 3 2 3 2 2 2" xfId="56157"/>
    <cellStyle name="Normal 5 2 4 2 2 3 2 3 2 3" xfId="41833"/>
    <cellStyle name="Normal 5 2 4 2 2 3 2 3 3" xfId="20260"/>
    <cellStyle name="Normal 5 2 4 2 2 3 2 3 3 2" xfId="48995"/>
    <cellStyle name="Normal 5 2 4 2 2 3 2 3 4" xfId="34671"/>
    <cellStyle name="Normal 5 2 4 2 2 3 2 4" xfId="9458"/>
    <cellStyle name="Normal 5 2 4 2 2 3 2 4 2" xfId="23841"/>
    <cellStyle name="Normal 5 2 4 2 2 3 2 4 2 2" xfId="52576"/>
    <cellStyle name="Normal 5 2 4 2 2 3 2 4 3" xfId="38252"/>
    <cellStyle name="Normal 5 2 4 2 2 3 2 5" xfId="16678"/>
    <cellStyle name="Normal 5 2 4 2 2 3 2 5 2" xfId="45414"/>
    <cellStyle name="Normal 5 2 4 2 2 3 2 6" xfId="31090"/>
    <cellStyle name="Normal 5 2 4 2 2 3 3" xfId="3020"/>
    <cellStyle name="Normal 5 2 4 2 2 3 3 2" xfId="6680"/>
    <cellStyle name="Normal 5 2 4 2 2 3 3 2 2" xfId="13940"/>
    <cellStyle name="Normal 5 2 4 2 2 3 3 2 2 2" xfId="28318"/>
    <cellStyle name="Normal 5 2 4 2 2 3 3 2 2 2 2" xfId="57052"/>
    <cellStyle name="Normal 5 2 4 2 2 3 3 2 2 3" xfId="42728"/>
    <cellStyle name="Normal 5 2 4 2 2 3 3 2 3" xfId="21155"/>
    <cellStyle name="Normal 5 2 4 2 2 3 3 2 3 2" xfId="49890"/>
    <cellStyle name="Normal 5 2 4 2 2 3 3 2 4" xfId="35566"/>
    <cellStyle name="Normal 5 2 4 2 2 3 3 3" xfId="10353"/>
    <cellStyle name="Normal 5 2 4 2 2 3 3 3 2" xfId="24736"/>
    <cellStyle name="Normal 5 2 4 2 2 3 3 3 2 2" xfId="53471"/>
    <cellStyle name="Normal 5 2 4 2 2 3 3 3 3" xfId="39147"/>
    <cellStyle name="Normal 5 2 4 2 2 3 3 4" xfId="17573"/>
    <cellStyle name="Normal 5 2 4 2 2 3 3 4 2" xfId="46309"/>
    <cellStyle name="Normal 5 2 4 2 2 3 3 5" xfId="31985"/>
    <cellStyle name="Normal 5 2 4 2 2 3 4" xfId="4885"/>
    <cellStyle name="Normal 5 2 4 2 2 3 4 2" xfId="12150"/>
    <cellStyle name="Normal 5 2 4 2 2 3 4 2 2" xfId="26528"/>
    <cellStyle name="Normal 5 2 4 2 2 3 4 2 2 2" xfId="55262"/>
    <cellStyle name="Normal 5 2 4 2 2 3 4 2 3" xfId="40938"/>
    <cellStyle name="Normal 5 2 4 2 2 3 4 3" xfId="19365"/>
    <cellStyle name="Normal 5 2 4 2 2 3 4 3 2" xfId="48100"/>
    <cellStyle name="Normal 5 2 4 2 2 3 4 4" xfId="33776"/>
    <cellStyle name="Normal 5 2 4 2 2 3 5" xfId="8557"/>
    <cellStyle name="Normal 5 2 4 2 2 3 5 2" xfId="22946"/>
    <cellStyle name="Normal 5 2 4 2 2 3 5 2 2" xfId="51681"/>
    <cellStyle name="Normal 5 2 4 2 2 3 5 3" xfId="37357"/>
    <cellStyle name="Normal 5 2 4 2 2 3 6" xfId="15783"/>
    <cellStyle name="Normal 5 2 4 2 2 3 6 2" xfId="44519"/>
    <cellStyle name="Normal 5 2 4 2 2 3 7" xfId="30195"/>
    <cellStyle name="Normal 5 2 4 2 2 4" xfId="1673"/>
    <cellStyle name="Normal 5 2 4 2 2 4 2" xfId="3469"/>
    <cellStyle name="Normal 5 2 4 2 2 4 2 2" xfId="7128"/>
    <cellStyle name="Normal 5 2 4 2 2 4 2 2 2" xfId="14388"/>
    <cellStyle name="Normal 5 2 4 2 2 4 2 2 2 2" xfId="28766"/>
    <cellStyle name="Normal 5 2 4 2 2 4 2 2 2 2 2" xfId="57500"/>
    <cellStyle name="Normal 5 2 4 2 2 4 2 2 2 3" xfId="43176"/>
    <cellStyle name="Normal 5 2 4 2 2 4 2 2 3" xfId="21603"/>
    <cellStyle name="Normal 5 2 4 2 2 4 2 2 3 2" xfId="50338"/>
    <cellStyle name="Normal 5 2 4 2 2 4 2 2 4" xfId="36014"/>
    <cellStyle name="Normal 5 2 4 2 2 4 2 3" xfId="10801"/>
    <cellStyle name="Normal 5 2 4 2 2 4 2 3 2" xfId="25184"/>
    <cellStyle name="Normal 5 2 4 2 2 4 2 3 2 2" xfId="53919"/>
    <cellStyle name="Normal 5 2 4 2 2 4 2 3 3" xfId="39595"/>
    <cellStyle name="Normal 5 2 4 2 2 4 2 4" xfId="18021"/>
    <cellStyle name="Normal 5 2 4 2 2 4 2 4 2" xfId="46757"/>
    <cellStyle name="Normal 5 2 4 2 2 4 2 5" xfId="32433"/>
    <cellStyle name="Normal 5 2 4 2 2 4 3" xfId="5338"/>
    <cellStyle name="Normal 5 2 4 2 2 4 3 2" xfId="12598"/>
    <cellStyle name="Normal 5 2 4 2 2 4 3 2 2" xfId="26976"/>
    <cellStyle name="Normal 5 2 4 2 2 4 3 2 2 2" xfId="55710"/>
    <cellStyle name="Normal 5 2 4 2 2 4 3 2 3" xfId="41386"/>
    <cellStyle name="Normal 5 2 4 2 2 4 3 3" xfId="19813"/>
    <cellStyle name="Normal 5 2 4 2 2 4 3 3 2" xfId="48548"/>
    <cellStyle name="Normal 5 2 4 2 2 4 3 4" xfId="34224"/>
    <cellStyle name="Normal 5 2 4 2 2 4 4" xfId="9011"/>
    <cellStyle name="Normal 5 2 4 2 2 4 4 2" xfId="23394"/>
    <cellStyle name="Normal 5 2 4 2 2 4 4 2 2" xfId="52129"/>
    <cellStyle name="Normal 5 2 4 2 2 4 4 3" xfId="37805"/>
    <cellStyle name="Normal 5 2 4 2 2 4 5" xfId="16231"/>
    <cellStyle name="Normal 5 2 4 2 2 4 5 2" xfId="44967"/>
    <cellStyle name="Normal 5 2 4 2 2 4 6" xfId="30643"/>
    <cellStyle name="Normal 5 2 4 2 2 5" xfId="2573"/>
    <cellStyle name="Normal 5 2 4 2 2 5 2" xfId="6233"/>
    <cellStyle name="Normal 5 2 4 2 2 5 2 2" xfId="13493"/>
    <cellStyle name="Normal 5 2 4 2 2 5 2 2 2" xfId="27871"/>
    <cellStyle name="Normal 5 2 4 2 2 5 2 2 2 2" xfId="56605"/>
    <cellStyle name="Normal 5 2 4 2 2 5 2 2 3" xfId="42281"/>
    <cellStyle name="Normal 5 2 4 2 2 5 2 3" xfId="20708"/>
    <cellStyle name="Normal 5 2 4 2 2 5 2 3 2" xfId="49443"/>
    <cellStyle name="Normal 5 2 4 2 2 5 2 4" xfId="35119"/>
    <cellStyle name="Normal 5 2 4 2 2 5 3" xfId="9906"/>
    <cellStyle name="Normal 5 2 4 2 2 5 3 2" xfId="24289"/>
    <cellStyle name="Normal 5 2 4 2 2 5 3 2 2" xfId="53024"/>
    <cellStyle name="Normal 5 2 4 2 2 5 3 3" xfId="38700"/>
    <cellStyle name="Normal 5 2 4 2 2 5 4" xfId="17126"/>
    <cellStyle name="Normal 5 2 4 2 2 5 4 2" xfId="45862"/>
    <cellStyle name="Normal 5 2 4 2 2 5 5" xfId="31538"/>
    <cellStyle name="Normal 5 2 4 2 2 6" xfId="4436"/>
    <cellStyle name="Normal 5 2 4 2 2 6 2" xfId="11703"/>
    <cellStyle name="Normal 5 2 4 2 2 6 2 2" xfId="26081"/>
    <cellStyle name="Normal 5 2 4 2 2 6 2 2 2" xfId="54815"/>
    <cellStyle name="Normal 5 2 4 2 2 6 2 3" xfId="40491"/>
    <cellStyle name="Normal 5 2 4 2 2 6 3" xfId="18918"/>
    <cellStyle name="Normal 5 2 4 2 2 6 3 2" xfId="47653"/>
    <cellStyle name="Normal 5 2 4 2 2 6 4" xfId="33329"/>
    <cellStyle name="Normal 5 2 4 2 2 7" xfId="8107"/>
    <cellStyle name="Normal 5 2 4 2 2 7 2" xfId="22499"/>
    <cellStyle name="Normal 5 2 4 2 2 7 2 2" xfId="51234"/>
    <cellStyle name="Normal 5 2 4 2 2 7 3" xfId="36910"/>
    <cellStyle name="Normal 5 2 4 2 2 8" xfId="15336"/>
    <cellStyle name="Normal 5 2 4 2 2 8 2" xfId="44072"/>
    <cellStyle name="Normal 5 2 4 2 2 9" xfId="29748"/>
    <cellStyle name="Normal 5 2 4 2 3" xfId="804"/>
    <cellStyle name="Normal 5 2 4 2 3 2" xfId="1253"/>
    <cellStyle name="Normal 5 2 4 2 3 2 2" xfId="2236"/>
    <cellStyle name="Normal 5 2 4 2 3 2 2 2" xfId="4028"/>
    <cellStyle name="Normal 5 2 4 2 3 2 2 2 2" xfId="7687"/>
    <cellStyle name="Normal 5 2 4 2 3 2 2 2 2 2" xfId="14947"/>
    <cellStyle name="Normal 5 2 4 2 3 2 2 2 2 2 2" xfId="29325"/>
    <cellStyle name="Normal 5 2 4 2 3 2 2 2 2 2 2 2" xfId="58059"/>
    <cellStyle name="Normal 5 2 4 2 3 2 2 2 2 2 3" xfId="43735"/>
    <cellStyle name="Normal 5 2 4 2 3 2 2 2 2 3" xfId="22162"/>
    <cellStyle name="Normal 5 2 4 2 3 2 2 2 2 3 2" xfId="50897"/>
    <cellStyle name="Normal 5 2 4 2 3 2 2 2 2 4" xfId="36573"/>
    <cellStyle name="Normal 5 2 4 2 3 2 2 2 3" xfId="11360"/>
    <cellStyle name="Normal 5 2 4 2 3 2 2 2 3 2" xfId="25743"/>
    <cellStyle name="Normal 5 2 4 2 3 2 2 2 3 2 2" xfId="54478"/>
    <cellStyle name="Normal 5 2 4 2 3 2 2 2 3 3" xfId="40154"/>
    <cellStyle name="Normal 5 2 4 2 3 2 2 2 4" xfId="18580"/>
    <cellStyle name="Normal 5 2 4 2 3 2 2 2 4 2" xfId="47316"/>
    <cellStyle name="Normal 5 2 4 2 3 2 2 2 5" xfId="32992"/>
    <cellStyle name="Normal 5 2 4 2 3 2 2 3" xfId="5897"/>
    <cellStyle name="Normal 5 2 4 2 3 2 2 3 2" xfId="13157"/>
    <cellStyle name="Normal 5 2 4 2 3 2 2 3 2 2" xfId="27535"/>
    <cellStyle name="Normal 5 2 4 2 3 2 2 3 2 2 2" xfId="56269"/>
    <cellStyle name="Normal 5 2 4 2 3 2 2 3 2 3" xfId="41945"/>
    <cellStyle name="Normal 5 2 4 2 3 2 2 3 3" xfId="20372"/>
    <cellStyle name="Normal 5 2 4 2 3 2 2 3 3 2" xfId="49107"/>
    <cellStyle name="Normal 5 2 4 2 3 2 2 3 4" xfId="34783"/>
    <cellStyle name="Normal 5 2 4 2 3 2 2 4" xfId="9570"/>
    <cellStyle name="Normal 5 2 4 2 3 2 2 4 2" xfId="23953"/>
    <cellStyle name="Normal 5 2 4 2 3 2 2 4 2 2" xfId="52688"/>
    <cellStyle name="Normal 5 2 4 2 3 2 2 4 3" xfId="38364"/>
    <cellStyle name="Normal 5 2 4 2 3 2 2 5" xfId="16790"/>
    <cellStyle name="Normal 5 2 4 2 3 2 2 5 2" xfId="45526"/>
    <cellStyle name="Normal 5 2 4 2 3 2 2 6" xfId="31202"/>
    <cellStyle name="Normal 5 2 4 2 3 2 3" xfId="3132"/>
    <cellStyle name="Normal 5 2 4 2 3 2 3 2" xfId="6792"/>
    <cellStyle name="Normal 5 2 4 2 3 2 3 2 2" xfId="14052"/>
    <cellStyle name="Normal 5 2 4 2 3 2 3 2 2 2" xfId="28430"/>
    <cellStyle name="Normal 5 2 4 2 3 2 3 2 2 2 2" xfId="57164"/>
    <cellStyle name="Normal 5 2 4 2 3 2 3 2 2 3" xfId="42840"/>
    <cellStyle name="Normal 5 2 4 2 3 2 3 2 3" xfId="21267"/>
    <cellStyle name="Normal 5 2 4 2 3 2 3 2 3 2" xfId="50002"/>
    <cellStyle name="Normal 5 2 4 2 3 2 3 2 4" xfId="35678"/>
    <cellStyle name="Normal 5 2 4 2 3 2 3 3" xfId="10465"/>
    <cellStyle name="Normal 5 2 4 2 3 2 3 3 2" xfId="24848"/>
    <cellStyle name="Normal 5 2 4 2 3 2 3 3 2 2" xfId="53583"/>
    <cellStyle name="Normal 5 2 4 2 3 2 3 3 3" xfId="39259"/>
    <cellStyle name="Normal 5 2 4 2 3 2 3 4" xfId="17685"/>
    <cellStyle name="Normal 5 2 4 2 3 2 3 4 2" xfId="46421"/>
    <cellStyle name="Normal 5 2 4 2 3 2 3 5" xfId="32097"/>
    <cellStyle name="Normal 5 2 4 2 3 2 4" xfId="4997"/>
    <cellStyle name="Normal 5 2 4 2 3 2 4 2" xfId="12262"/>
    <cellStyle name="Normal 5 2 4 2 3 2 4 2 2" xfId="26640"/>
    <cellStyle name="Normal 5 2 4 2 3 2 4 2 2 2" xfId="55374"/>
    <cellStyle name="Normal 5 2 4 2 3 2 4 2 3" xfId="41050"/>
    <cellStyle name="Normal 5 2 4 2 3 2 4 3" xfId="19477"/>
    <cellStyle name="Normal 5 2 4 2 3 2 4 3 2" xfId="48212"/>
    <cellStyle name="Normal 5 2 4 2 3 2 4 4" xfId="33888"/>
    <cellStyle name="Normal 5 2 4 2 3 2 5" xfId="8669"/>
    <cellStyle name="Normal 5 2 4 2 3 2 5 2" xfId="23058"/>
    <cellStyle name="Normal 5 2 4 2 3 2 5 2 2" xfId="51793"/>
    <cellStyle name="Normal 5 2 4 2 3 2 5 3" xfId="37469"/>
    <cellStyle name="Normal 5 2 4 2 3 2 6" xfId="15895"/>
    <cellStyle name="Normal 5 2 4 2 3 2 6 2" xfId="44631"/>
    <cellStyle name="Normal 5 2 4 2 3 2 7" xfId="30307"/>
    <cellStyle name="Normal 5 2 4 2 3 3" xfId="1789"/>
    <cellStyle name="Normal 5 2 4 2 3 3 2" xfId="3581"/>
    <cellStyle name="Normal 5 2 4 2 3 3 2 2" xfId="7240"/>
    <cellStyle name="Normal 5 2 4 2 3 3 2 2 2" xfId="14500"/>
    <cellStyle name="Normal 5 2 4 2 3 3 2 2 2 2" xfId="28878"/>
    <cellStyle name="Normal 5 2 4 2 3 3 2 2 2 2 2" xfId="57612"/>
    <cellStyle name="Normal 5 2 4 2 3 3 2 2 2 3" xfId="43288"/>
    <cellStyle name="Normal 5 2 4 2 3 3 2 2 3" xfId="21715"/>
    <cellStyle name="Normal 5 2 4 2 3 3 2 2 3 2" xfId="50450"/>
    <cellStyle name="Normal 5 2 4 2 3 3 2 2 4" xfId="36126"/>
    <cellStyle name="Normal 5 2 4 2 3 3 2 3" xfId="10913"/>
    <cellStyle name="Normal 5 2 4 2 3 3 2 3 2" xfId="25296"/>
    <cellStyle name="Normal 5 2 4 2 3 3 2 3 2 2" xfId="54031"/>
    <cellStyle name="Normal 5 2 4 2 3 3 2 3 3" xfId="39707"/>
    <cellStyle name="Normal 5 2 4 2 3 3 2 4" xfId="18133"/>
    <cellStyle name="Normal 5 2 4 2 3 3 2 4 2" xfId="46869"/>
    <cellStyle name="Normal 5 2 4 2 3 3 2 5" xfId="32545"/>
    <cellStyle name="Normal 5 2 4 2 3 3 3" xfId="5450"/>
    <cellStyle name="Normal 5 2 4 2 3 3 3 2" xfId="12710"/>
    <cellStyle name="Normal 5 2 4 2 3 3 3 2 2" xfId="27088"/>
    <cellStyle name="Normal 5 2 4 2 3 3 3 2 2 2" xfId="55822"/>
    <cellStyle name="Normal 5 2 4 2 3 3 3 2 3" xfId="41498"/>
    <cellStyle name="Normal 5 2 4 2 3 3 3 3" xfId="19925"/>
    <cellStyle name="Normal 5 2 4 2 3 3 3 3 2" xfId="48660"/>
    <cellStyle name="Normal 5 2 4 2 3 3 3 4" xfId="34336"/>
    <cellStyle name="Normal 5 2 4 2 3 3 4" xfId="9123"/>
    <cellStyle name="Normal 5 2 4 2 3 3 4 2" xfId="23506"/>
    <cellStyle name="Normal 5 2 4 2 3 3 4 2 2" xfId="52241"/>
    <cellStyle name="Normal 5 2 4 2 3 3 4 3" xfId="37917"/>
    <cellStyle name="Normal 5 2 4 2 3 3 5" xfId="16343"/>
    <cellStyle name="Normal 5 2 4 2 3 3 5 2" xfId="45079"/>
    <cellStyle name="Normal 5 2 4 2 3 3 6" xfId="30755"/>
    <cellStyle name="Normal 5 2 4 2 3 4" xfId="2685"/>
    <cellStyle name="Normal 5 2 4 2 3 4 2" xfId="6345"/>
    <cellStyle name="Normal 5 2 4 2 3 4 2 2" xfId="13605"/>
    <cellStyle name="Normal 5 2 4 2 3 4 2 2 2" xfId="27983"/>
    <cellStyle name="Normal 5 2 4 2 3 4 2 2 2 2" xfId="56717"/>
    <cellStyle name="Normal 5 2 4 2 3 4 2 2 3" xfId="42393"/>
    <cellStyle name="Normal 5 2 4 2 3 4 2 3" xfId="20820"/>
    <cellStyle name="Normal 5 2 4 2 3 4 2 3 2" xfId="49555"/>
    <cellStyle name="Normal 5 2 4 2 3 4 2 4" xfId="35231"/>
    <cellStyle name="Normal 5 2 4 2 3 4 3" xfId="10018"/>
    <cellStyle name="Normal 5 2 4 2 3 4 3 2" xfId="24401"/>
    <cellStyle name="Normal 5 2 4 2 3 4 3 2 2" xfId="53136"/>
    <cellStyle name="Normal 5 2 4 2 3 4 3 3" xfId="38812"/>
    <cellStyle name="Normal 5 2 4 2 3 4 4" xfId="17238"/>
    <cellStyle name="Normal 5 2 4 2 3 4 4 2" xfId="45974"/>
    <cellStyle name="Normal 5 2 4 2 3 4 5" xfId="31650"/>
    <cellStyle name="Normal 5 2 4 2 3 5" xfId="4549"/>
    <cellStyle name="Normal 5 2 4 2 3 5 2" xfId="11815"/>
    <cellStyle name="Normal 5 2 4 2 3 5 2 2" xfId="26193"/>
    <cellStyle name="Normal 5 2 4 2 3 5 2 2 2" xfId="54927"/>
    <cellStyle name="Normal 5 2 4 2 3 5 2 3" xfId="40603"/>
    <cellStyle name="Normal 5 2 4 2 3 5 3" xfId="19030"/>
    <cellStyle name="Normal 5 2 4 2 3 5 3 2" xfId="47765"/>
    <cellStyle name="Normal 5 2 4 2 3 5 4" xfId="33441"/>
    <cellStyle name="Normal 5 2 4 2 3 6" xfId="8222"/>
    <cellStyle name="Normal 5 2 4 2 3 6 2" xfId="22611"/>
    <cellStyle name="Normal 5 2 4 2 3 6 2 2" xfId="51346"/>
    <cellStyle name="Normal 5 2 4 2 3 6 3" xfId="37022"/>
    <cellStyle name="Normal 5 2 4 2 3 7" xfId="15448"/>
    <cellStyle name="Normal 5 2 4 2 3 7 2" xfId="44184"/>
    <cellStyle name="Normal 5 2 4 2 3 8" xfId="29860"/>
    <cellStyle name="Normal 5 2 4 2 4" xfId="1029"/>
    <cellStyle name="Normal 5 2 4 2 4 2" xfId="2012"/>
    <cellStyle name="Normal 5 2 4 2 4 2 2" xfId="3804"/>
    <cellStyle name="Normal 5 2 4 2 4 2 2 2" xfId="7463"/>
    <cellStyle name="Normal 5 2 4 2 4 2 2 2 2" xfId="14723"/>
    <cellStyle name="Normal 5 2 4 2 4 2 2 2 2 2" xfId="29101"/>
    <cellStyle name="Normal 5 2 4 2 4 2 2 2 2 2 2" xfId="57835"/>
    <cellStyle name="Normal 5 2 4 2 4 2 2 2 2 3" xfId="43511"/>
    <cellStyle name="Normal 5 2 4 2 4 2 2 2 3" xfId="21938"/>
    <cellStyle name="Normal 5 2 4 2 4 2 2 2 3 2" xfId="50673"/>
    <cellStyle name="Normal 5 2 4 2 4 2 2 2 4" xfId="36349"/>
    <cellStyle name="Normal 5 2 4 2 4 2 2 3" xfId="11136"/>
    <cellStyle name="Normal 5 2 4 2 4 2 2 3 2" xfId="25519"/>
    <cellStyle name="Normal 5 2 4 2 4 2 2 3 2 2" xfId="54254"/>
    <cellStyle name="Normal 5 2 4 2 4 2 2 3 3" xfId="39930"/>
    <cellStyle name="Normal 5 2 4 2 4 2 2 4" xfId="18356"/>
    <cellStyle name="Normal 5 2 4 2 4 2 2 4 2" xfId="47092"/>
    <cellStyle name="Normal 5 2 4 2 4 2 2 5" xfId="32768"/>
    <cellStyle name="Normal 5 2 4 2 4 2 3" xfId="5673"/>
    <cellStyle name="Normal 5 2 4 2 4 2 3 2" xfId="12933"/>
    <cellStyle name="Normal 5 2 4 2 4 2 3 2 2" xfId="27311"/>
    <cellStyle name="Normal 5 2 4 2 4 2 3 2 2 2" xfId="56045"/>
    <cellStyle name="Normal 5 2 4 2 4 2 3 2 3" xfId="41721"/>
    <cellStyle name="Normal 5 2 4 2 4 2 3 3" xfId="20148"/>
    <cellStyle name="Normal 5 2 4 2 4 2 3 3 2" xfId="48883"/>
    <cellStyle name="Normal 5 2 4 2 4 2 3 4" xfId="34559"/>
    <cellStyle name="Normal 5 2 4 2 4 2 4" xfId="9346"/>
    <cellStyle name="Normal 5 2 4 2 4 2 4 2" xfId="23729"/>
    <cellStyle name="Normal 5 2 4 2 4 2 4 2 2" xfId="52464"/>
    <cellStyle name="Normal 5 2 4 2 4 2 4 3" xfId="38140"/>
    <cellStyle name="Normal 5 2 4 2 4 2 5" xfId="16566"/>
    <cellStyle name="Normal 5 2 4 2 4 2 5 2" xfId="45302"/>
    <cellStyle name="Normal 5 2 4 2 4 2 6" xfId="30978"/>
    <cellStyle name="Normal 5 2 4 2 4 3" xfId="2908"/>
    <cellStyle name="Normal 5 2 4 2 4 3 2" xfId="6568"/>
    <cellStyle name="Normal 5 2 4 2 4 3 2 2" xfId="13828"/>
    <cellStyle name="Normal 5 2 4 2 4 3 2 2 2" xfId="28206"/>
    <cellStyle name="Normal 5 2 4 2 4 3 2 2 2 2" xfId="56940"/>
    <cellStyle name="Normal 5 2 4 2 4 3 2 2 3" xfId="42616"/>
    <cellStyle name="Normal 5 2 4 2 4 3 2 3" xfId="21043"/>
    <cellStyle name="Normal 5 2 4 2 4 3 2 3 2" xfId="49778"/>
    <cellStyle name="Normal 5 2 4 2 4 3 2 4" xfId="35454"/>
    <cellStyle name="Normal 5 2 4 2 4 3 3" xfId="10241"/>
    <cellStyle name="Normal 5 2 4 2 4 3 3 2" xfId="24624"/>
    <cellStyle name="Normal 5 2 4 2 4 3 3 2 2" xfId="53359"/>
    <cellStyle name="Normal 5 2 4 2 4 3 3 3" xfId="39035"/>
    <cellStyle name="Normal 5 2 4 2 4 3 4" xfId="17461"/>
    <cellStyle name="Normal 5 2 4 2 4 3 4 2" xfId="46197"/>
    <cellStyle name="Normal 5 2 4 2 4 3 5" xfId="31873"/>
    <cellStyle name="Normal 5 2 4 2 4 4" xfId="4773"/>
    <cellStyle name="Normal 5 2 4 2 4 4 2" xfId="12038"/>
    <cellStyle name="Normal 5 2 4 2 4 4 2 2" xfId="26416"/>
    <cellStyle name="Normal 5 2 4 2 4 4 2 2 2" xfId="55150"/>
    <cellStyle name="Normal 5 2 4 2 4 4 2 3" xfId="40826"/>
    <cellStyle name="Normal 5 2 4 2 4 4 3" xfId="19253"/>
    <cellStyle name="Normal 5 2 4 2 4 4 3 2" xfId="47988"/>
    <cellStyle name="Normal 5 2 4 2 4 4 4" xfId="33664"/>
    <cellStyle name="Normal 5 2 4 2 4 5" xfId="8445"/>
    <cellStyle name="Normal 5 2 4 2 4 5 2" xfId="22834"/>
    <cellStyle name="Normal 5 2 4 2 4 5 2 2" xfId="51569"/>
    <cellStyle name="Normal 5 2 4 2 4 5 3" xfId="37245"/>
    <cellStyle name="Normal 5 2 4 2 4 6" xfId="15671"/>
    <cellStyle name="Normal 5 2 4 2 4 6 2" xfId="44407"/>
    <cellStyle name="Normal 5 2 4 2 4 7" xfId="30083"/>
    <cellStyle name="Normal 5 2 4 2 5" xfId="1553"/>
    <cellStyle name="Normal 5 2 4 2 5 2" xfId="3357"/>
    <cellStyle name="Normal 5 2 4 2 5 2 2" xfId="7016"/>
    <cellStyle name="Normal 5 2 4 2 5 2 2 2" xfId="14276"/>
    <cellStyle name="Normal 5 2 4 2 5 2 2 2 2" xfId="28654"/>
    <cellStyle name="Normal 5 2 4 2 5 2 2 2 2 2" xfId="57388"/>
    <cellStyle name="Normal 5 2 4 2 5 2 2 2 3" xfId="43064"/>
    <cellStyle name="Normal 5 2 4 2 5 2 2 3" xfId="21491"/>
    <cellStyle name="Normal 5 2 4 2 5 2 2 3 2" xfId="50226"/>
    <cellStyle name="Normal 5 2 4 2 5 2 2 4" xfId="35902"/>
    <cellStyle name="Normal 5 2 4 2 5 2 3" xfId="10689"/>
    <cellStyle name="Normal 5 2 4 2 5 2 3 2" xfId="25072"/>
    <cellStyle name="Normal 5 2 4 2 5 2 3 2 2" xfId="53807"/>
    <cellStyle name="Normal 5 2 4 2 5 2 3 3" xfId="39483"/>
    <cellStyle name="Normal 5 2 4 2 5 2 4" xfId="17909"/>
    <cellStyle name="Normal 5 2 4 2 5 2 4 2" xfId="46645"/>
    <cellStyle name="Normal 5 2 4 2 5 2 5" xfId="32321"/>
    <cellStyle name="Normal 5 2 4 2 5 3" xfId="5226"/>
    <cellStyle name="Normal 5 2 4 2 5 3 2" xfId="12486"/>
    <cellStyle name="Normal 5 2 4 2 5 3 2 2" xfId="26864"/>
    <cellStyle name="Normal 5 2 4 2 5 3 2 2 2" xfId="55598"/>
    <cellStyle name="Normal 5 2 4 2 5 3 2 3" xfId="41274"/>
    <cellStyle name="Normal 5 2 4 2 5 3 3" xfId="19701"/>
    <cellStyle name="Normal 5 2 4 2 5 3 3 2" xfId="48436"/>
    <cellStyle name="Normal 5 2 4 2 5 3 4" xfId="34112"/>
    <cellStyle name="Normal 5 2 4 2 5 4" xfId="8899"/>
    <cellStyle name="Normal 5 2 4 2 5 4 2" xfId="23282"/>
    <cellStyle name="Normal 5 2 4 2 5 4 2 2" xfId="52017"/>
    <cellStyle name="Normal 5 2 4 2 5 4 3" xfId="37693"/>
    <cellStyle name="Normal 5 2 4 2 5 5" xfId="16119"/>
    <cellStyle name="Normal 5 2 4 2 5 5 2" xfId="44855"/>
    <cellStyle name="Normal 5 2 4 2 5 6" xfId="30531"/>
    <cellStyle name="Normal 5 2 4 2 6" xfId="2461"/>
    <cellStyle name="Normal 5 2 4 2 6 2" xfId="6121"/>
    <cellStyle name="Normal 5 2 4 2 6 2 2" xfId="13381"/>
    <cellStyle name="Normal 5 2 4 2 6 2 2 2" xfId="27759"/>
    <cellStyle name="Normal 5 2 4 2 6 2 2 2 2" xfId="56493"/>
    <cellStyle name="Normal 5 2 4 2 6 2 2 3" xfId="42169"/>
    <cellStyle name="Normal 5 2 4 2 6 2 3" xfId="20596"/>
    <cellStyle name="Normal 5 2 4 2 6 2 3 2" xfId="49331"/>
    <cellStyle name="Normal 5 2 4 2 6 2 4" xfId="35007"/>
    <cellStyle name="Normal 5 2 4 2 6 3" xfId="9794"/>
    <cellStyle name="Normal 5 2 4 2 6 3 2" xfId="24177"/>
    <cellStyle name="Normal 5 2 4 2 6 3 2 2" xfId="52912"/>
    <cellStyle name="Normal 5 2 4 2 6 3 3" xfId="38588"/>
    <cellStyle name="Normal 5 2 4 2 6 4" xfId="17014"/>
    <cellStyle name="Normal 5 2 4 2 6 4 2" xfId="45750"/>
    <cellStyle name="Normal 5 2 4 2 6 5" xfId="31426"/>
    <cellStyle name="Normal 5 2 4 2 7" xfId="4320"/>
    <cellStyle name="Normal 5 2 4 2 7 2" xfId="11590"/>
    <cellStyle name="Normal 5 2 4 2 7 2 2" xfId="25969"/>
    <cellStyle name="Normal 5 2 4 2 7 2 2 2" xfId="54703"/>
    <cellStyle name="Normal 5 2 4 2 7 2 3" xfId="40379"/>
    <cellStyle name="Normal 5 2 4 2 7 3" xfId="18806"/>
    <cellStyle name="Normal 5 2 4 2 7 3 2" xfId="47541"/>
    <cellStyle name="Normal 5 2 4 2 7 4" xfId="33217"/>
    <cellStyle name="Normal 5 2 4 2 8" xfId="7989"/>
    <cellStyle name="Normal 5 2 4 2 8 2" xfId="22387"/>
    <cellStyle name="Normal 5 2 4 2 8 2 2" xfId="51122"/>
    <cellStyle name="Normal 5 2 4 2 8 3" xfId="36798"/>
    <cellStyle name="Normal 5 2 4 2 9" xfId="15224"/>
    <cellStyle name="Normal 5 2 4 2 9 2" xfId="43960"/>
    <cellStyle name="Normal 5 2 4 3" xfId="585"/>
    <cellStyle name="Normal 5 2 4 3 2" xfId="862"/>
    <cellStyle name="Normal 5 2 4 3 2 2" xfId="1309"/>
    <cellStyle name="Normal 5 2 4 3 2 2 2" xfId="2292"/>
    <cellStyle name="Normal 5 2 4 3 2 2 2 2" xfId="4084"/>
    <cellStyle name="Normal 5 2 4 3 2 2 2 2 2" xfId="7743"/>
    <cellStyle name="Normal 5 2 4 3 2 2 2 2 2 2" xfId="15003"/>
    <cellStyle name="Normal 5 2 4 3 2 2 2 2 2 2 2" xfId="29381"/>
    <cellStyle name="Normal 5 2 4 3 2 2 2 2 2 2 2 2" xfId="58115"/>
    <cellStyle name="Normal 5 2 4 3 2 2 2 2 2 2 3" xfId="43791"/>
    <cellStyle name="Normal 5 2 4 3 2 2 2 2 2 3" xfId="22218"/>
    <cellStyle name="Normal 5 2 4 3 2 2 2 2 2 3 2" xfId="50953"/>
    <cellStyle name="Normal 5 2 4 3 2 2 2 2 2 4" xfId="36629"/>
    <cellStyle name="Normal 5 2 4 3 2 2 2 2 3" xfId="11416"/>
    <cellStyle name="Normal 5 2 4 3 2 2 2 2 3 2" xfId="25799"/>
    <cellStyle name="Normal 5 2 4 3 2 2 2 2 3 2 2" xfId="54534"/>
    <cellStyle name="Normal 5 2 4 3 2 2 2 2 3 3" xfId="40210"/>
    <cellStyle name="Normal 5 2 4 3 2 2 2 2 4" xfId="18636"/>
    <cellStyle name="Normal 5 2 4 3 2 2 2 2 4 2" xfId="47372"/>
    <cellStyle name="Normal 5 2 4 3 2 2 2 2 5" xfId="33048"/>
    <cellStyle name="Normal 5 2 4 3 2 2 2 3" xfId="5953"/>
    <cellStyle name="Normal 5 2 4 3 2 2 2 3 2" xfId="13213"/>
    <cellStyle name="Normal 5 2 4 3 2 2 2 3 2 2" xfId="27591"/>
    <cellStyle name="Normal 5 2 4 3 2 2 2 3 2 2 2" xfId="56325"/>
    <cellStyle name="Normal 5 2 4 3 2 2 2 3 2 3" xfId="42001"/>
    <cellStyle name="Normal 5 2 4 3 2 2 2 3 3" xfId="20428"/>
    <cellStyle name="Normal 5 2 4 3 2 2 2 3 3 2" xfId="49163"/>
    <cellStyle name="Normal 5 2 4 3 2 2 2 3 4" xfId="34839"/>
    <cellStyle name="Normal 5 2 4 3 2 2 2 4" xfId="9626"/>
    <cellStyle name="Normal 5 2 4 3 2 2 2 4 2" xfId="24009"/>
    <cellStyle name="Normal 5 2 4 3 2 2 2 4 2 2" xfId="52744"/>
    <cellStyle name="Normal 5 2 4 3 2 2 2 4 3" xfId="38420"/>
    <cellStyle name="Normal 5 2 4 3 2 2 2 5" xfId="16846"/>
    <cellStyle name="Normal 5 2 4 3 2 2 2 5 2" xfId="45582"/>
    <cellStyle name="Normal 5 2 4 3 2 2 2 6" xfId="31258"/>
    <cellStyle name="Normal 5 2 4 3 2 2 3" xfId="3188"/>
    <cellStyle name="Normal 5 2 4 3 2 2 3 2" xfId="6848"/>
    <cellStyle name="Normal 5 2 4 3 2 2 3 2 2" xfId="14108"/>
    <cellStyle name="Normal 5 2 4 3 2 2 3 2 2 2" xfId="28486"/>
    <cellStyle name="Normal 5 2 4 3 2 2 3 2 2 2 2" xfId="57220"/>
    <cellStyle name="Normal 5 2 4 3 2 2 3 2 2 3" xfId="42896"/>
    <cellStyle name="Normal 5 2 4 3 2 2 3 2 3" xfId="21323"/>
    <cellStyle name="Normal 5 2 4 3 2 2 3 2 3 2" xfId="50058"/>
    <cellStyle name="Normal 5 2 4 3 2 2 3 2 4" xfId="35734"/>
    <cellStyle name="Normal 5 2 4 3 2 2 3 3" xfId="10521"/>
    <cellStyle name="Normal 5 2 4 3 2 2 3 3 2" xfId="24904"/>
    <cellStyle name="Normal 5 2 4 3 2 2 3 3 2 2" xfId="53639"/>
    <cellStyle name="Normal 5 2 4 3 2 2 3 3 3" xfId="39315"/>
    <cellStyle name="Normal 5 2 4 3 2 2 3 4" xfId="17741"/>
    <cellStyle name="Normal 5 2 4 3 2 2 3 4 2" xfId="46477"/>
    <cellStyle name="Normal 5 2 4 3 2 2 3 5" xfId="32153"/>
    <cellStyle name="Normal 5 2 4 3 2 2 4" xfId="5053"/>
    <cellStyle name="Normal 5 2 4 3 2 2 4 2" xfId="12318"/>
    <cellStyle name="Normal 5 2 4 3 2 2 4 2 2" xfId="26696"/>
    <cellStyle name="Normal 5 2 4 3 2 2 4 2 2 2" xfId="55430"/>
    <cellStyle name="Normal 5 2 4 3 2 2 4 2 3" xfId="41106"/>
    <cellStyle name="Normal 5 2 4 3 2 2 4 3" xfId="19533"/>
    <cellStyle name="Normal 5 2 4 3 2 2 4 3 2" xfId="48268"/>
    <cellStyle name="Normal 5 2 4 3 2 2 4 4" xfId="33944"/>
    <cellStyle name="Normal 5 2 4 3 2 2 5" xfId="8725"/>
    <cellStyle name="Normal 5 2 4 3 2 2 5 2" xfId="23114"/>
    <cellStyle name="Normal 5 2 4 3 2 2 5 2 2" xfId="51849"/>
    <cellStyle name="Normal 5 2 4 3 2 2 5 3" xfId="37525"/>
    <cellStyle name="Normal 5 2 4 3 2 2 6" xfId="15951"/>
    <cellStyle name="Normal 5 2 4 3 2 2 6 2" xfId="44687"/>
    <cellStyle name="Normal 5 2 4 3 2 2 7" xfId="30363"/>
    <cellStyle name="Normal 5 2 4 3 2 3" xfId="1845"/>
    <cellStyle name="Normal 5 2 4 3 2 3 2" xfId="3637"/>
    <cellStyle name="Normal 5 2 4 3 2 3 2 2" xfId="7296"/>
    <cellStyle name="Normal 5 2 4 3 2 3 2 2 2" xfId="14556"/>
    <cellStyle name="Normal 5 2 4 3 2 3 2 2 2 2" xfId="28934"/>
    <cellStyle name="Normal 5 2 4 3 2 3 2 2 2 2 2" xfId="57668"/>
    <cellStyle name="Normal 5 2 4 3 2 3 2 2 2 3" xfId="43344"/>
    <cellStyle name="Normal 5 2 4 3 2 3 2 2 3" xfId="21771"/>
    <cellStyle name="Normal 5 2 4 3 2 3 2 2 3 2" xfId="50506"/>
    <cellStyle name="Normal 5 2 4 3 2 3 2 2 4" xfId="36182"/>
    <cellStyle name="Normal 5 2 4 3 2 3 2 3" xfId="10969"/>
    <cellStyle name="Normal 5 2 4 3 2 3 2 3 2" xfId="25352"/>
    <cellStyle name="Normal 5 2 4 3 2 3 2 3 2 2" xfId="54087"/>
    <cellStyle name="Normal 5 2 4 3 2 3 2 3 3" xfId="39763"/>
    <cellStyle name="Normal 5 2 4 3 2 3 2 4" xfId="18189"/>
    <cellStyle name="Normal 5 2 4 3 2 3 2 4 2" xfId="46925"/>
    <cellStyle name="Normal 5 2 4 3 2 3 2 5" xfId="32601"/>
    <cellStyle name="Normal 5 2 4 3 2 3 3" xfId="5506"/>
    <cellStyle name="Normal 5 2 4 3 2 3 3 2" xfId="12766"/>
    <cellStyle name="Normal 5 2 4 3 2 3 3 2 2" xfId="27144"/>
    <cellStyle name="Normal 5 2 4 3 2 3 3 2 2 2" xfId="55878"/>
    <cellStyle name="Normal 5 2 4 3 2 3 3 2 3" xfId="41554"/>
    <cellStyle name="Normal 5 2 4 3 2 3 3 3" xfId="19981"/>
    <cellStyle name="Normal 5 2 4 3 2 3 3 3 2" xfId="48716"/>
    <cellStyle name="Normal 5 2 4 3 2 3 3 4" xfId="34392"/>
    <cellStyle name="Normal 5 2 4 3 2 3 4" xfId="9179"/>
    <cellStyle name="Normal 5 2 4 3 2 3 4 2" xfId="23562"/>
    <cellStyle name="Normal 5 2 4 3 2 3 4 2 2" xfId="52297"/>
    <cellStyle name="Normal 5 2 4 3 2 3 4 3" xfId="37973"/>
    <cellStyle name="Normal 5 2 4 3 2 3 5" xfId="16399"/>
    <cellStyle name="Normal 5 2 4 3 2 3 5 2" xfId="45135"/>
    <cellStyle name="Normal 5 2 4 3 2 3 6" xfId="30811"/>
    <cellStyle name="Normal 5 2 4 3 2 4" xfId="2741"/>
    <cellStyle name="Normal 5 2 4 3 2 4 2" xfId="6401"/>
    <cellStyle name="Normal 5 2 4 3 2 4 2 2" xfId="13661"/>
    <cellStyle name="Normal 5 2 4 3 2 4 2 2 2" xfId="28039"/>
    <cellStyle name="Normal 5 2 4 3 2 4 2 2 2 2" xfId="56773"/>
    <cellStyle name="Normal 5 2 4 3 2 4 2 2 3" xfId="42449"/>
    <cellStyle name="Normal 5 2 4 3 2 4 2 3" xfId="20876"/>
    <cellStyle name="Normal 5 2 4 3 2 4 2 3 2" xfId="49611"/>
    <cellStyle name="Normal 5 2 4 3 2 4 2 4" xfId="35287"/>
    <cellStyle name="Normal 5 2 4 3 2 4 3" xfId="10074"/>
    <cellStyle name="Normal 5 2 4 3 2 4 3 2" xfId="24457"/>
    <cellStyle name="Normal 5 2 4 3 2 4 3 2 2" xfId="53192"/>
    <cellStyle name="Normal 5 2 4 3 2 4 3 3" xfId="38868"/>
    <cellStyle name="Normal 5 2 4 3 2 4 4" xfId="17294"/>
    <cellStyle name="Normal 5 2 4 3 2 4 4 2" xfId="46030"/>
    <cellStyle name="Normal 5 2 4 3 2 4 5" xfId="31706"/>
    <cellStyle name="Normal 5 2 4 3 2 5" xfId="4606"/>
    <cellStyle name="Normal 5 2 4 3 2 5 2" xfId="11871"/>
    <cellStyle name="Normal 5 2 4 3 2 5 2 2" xfId="26249"/>
    <cellStyle name="Normal 5 2 4 3 2 5 2 2 2" xfId="54983"/>
    <cellStyle name="Normal 5 2 4 3 2 5 2 3" xfId="40659"/>
    <cellStyle name="Normal 5 2 4 3 2 5 3" xfId="19086"/>
    <cellStyle name="Normal 5 2 4 3 2 5 3 2" xfId="47821"/>
    <cellStyle name="Normal 5 2 4 3 2 5 4" xfId="33497"/>
    <cellStyle name="Normal 5 2 4 3 2 6" xfId="8278"/>
    <cellStyle name="Normal 5 2 4 3 2 6 2" xfId="22667"/>
    <cellStyle name="Normal 5 2 4 3 2 6 2 2" xfId="51402"/>
    <cellStyle name="Normal 5 2 4 3 2 6 3" xfId="37078"/>
    <cellStyle name="Normal 5 2 4 3 2 7" xfId="15504"/>
    <cellStyle name="Normal 5 2 4 3 2 7 2" xfId="44240"/>
    <cellStyle name="Normal 5 2 4 3 2 8" xfId="29916"/>
    <cellStyle name="Normal 5 2 4 3 3" xfId="1085"/>
    <cellStyle name="Normal 5 2 4 3 3 2" xfId="2068"/>
    <cellStyle name="Normal 5 2 4 3 3 2 2" xfId="3860"/>
    <cellStyle name="Normal 5 2 4 3 3 2 2 2" xfId="7519"/>
    <cellStyle name="Normal 5 2 4 3 3 2 2 2 2" xfId="14779"/>
    <cellStyle name="Normal 5 2 4 3 3 2 2 2 2 2" xfId="29157"/>
    <cellStyle name="Normal 5 2 4 3 3 2 2 2 2 2 2" xfId="57891"/>
    <cellStyle name="Normal 5 2 4 3 3 2 2 2 2 3" xfId="43567"/>
    <cellStyle name="Normal 5 2 4 3 3 2 2 2 3" xfId="21994"/>
    <cellStyle name="Normal 5 2 4 3 3 2 2 2 3 2" xfId="50729"/>
    <cellStyle name="Normal 5 2 4 3 3 2 2 2 4" xfId="36405"/>
    <cellStyle name="Normal 5 2 4 3 3 2 2 3" xfId="11192"/>
    <cellStyle name="Normal 5 2 4 3 3 2 2 3 2" xfId="25575"/>
    <cellStyle name="Normal 5 2 4 3 3 2 2 3 2 2" xfId="54310"/>
    <cellStyle name="Normal 5 2 4 3 3 2 2 3 3" xfId="39986"/>
    <cellStyle name="Normal 5 2 4 3 3 2 2 4" xfId="18412"/>
    <cellStyle name="Normal 5 2 4 3 3 2 2 4 2" xfId="47148"/>
    <cellStyle name="Normal 5 2 4 3 3 2 2 5" xfId="32824"/>
    <cellStyle name="Normal 5 2 4 3 3 2 3" xfId="5729"/>
    <cellStyle name="Normal 5 2 4 3 3 2 3 2" xfId="12989"/>
    <cellStyle name="Normal 5 2 4 3 3 2 3 2 2" xfId="27367"/>
    <cellStyle name="Normal 5 2 4 3 3 2 3 2 2 2" xfId="56101"/>
    <cellStyle name="Normal 5 2 4 3 3 2 3 2 3" xfId="41777"/>
    <cellStyle name="Normal 5 2 4 3 3 2 3 3" xfId="20204"/>
    <cellStyle name="Normal 5 2 4 3 3 2 3 3 2" xfId="48939"/>
    <cellStyle name="Normal 5 2 4 3 3 2 3 4" xfId="34615"/>
    <cellStyle name="Normal 5 2 4 3 3 2 4" xfId="9402"/>
    <cellStyle name="Normal 5 2 4 3 3 2 4 2" xfId="23785"/>
    <cellStyle name="Normal 5 2 4 3 3 2 4 2 2" xfId="52520"/>
    <cellStyle name="Normal 5 2 4 3 3 2 4 3" xfId="38196"/>
    <cellStyle name="Normal 5 2 4 3 3 2 5" xfId="16622"/>
    <cellStyle name="Normal 5 2 4 3 3 2 5 2" xfId="45358"/>
    <cellStyle name="Normal 5 2 4 3 3 2 6" xfId="31034"/>
    <cellStyle name="Normal 5 2 4 3 3 3" xfId="2964"/>
    <cellStyle name="Normal 5 2 4 3 3 3 2" xfId="6624"/>
    <cellStyle name="Normal 5 2 4 3 3 3 2 2" xfId="13884"/>
    <cellStyle name="Normal 5 2 4 3 3 3 2 2 2" xfId="28262"/>
    <cellStyle name="Normal 5 2 4 3 3 3 2 2 2 2" xfId="56996"/>
    <cellStyle name="Normal 5 2 4 3 3 3 2 2 3" xfId="42672"/>
    <cellStyle name="Normal 5 2 4 3 3 3 2 3" xfId="21099"/>
    <cellStyle name="Normal 5 2 4 3 3 3 2 3 2" xfId="49834"/>
    <cellStyle name="Normal 5 2 4 3 3 3 2 4" xfId="35510"/>
    <cellStyle name="Normal 5 2 4 3 3 3 3" xfId="10297"/>
    <cellStyle name="Normal 5 2 4 3 3 3 3 2" xfId="24680"/>
    <cellStyle name="Normal 5 2 4 3 3 3 3 2 2" xfId="53415"/>
    <cellStyle name="Normal 5 2 4 3 3 3 3 3" xfId="39091"/>
    <cellStyle name="Normal 5 2 4 3 3 3 4" xfId="17517"/>
    <cellStyle name="Normal 5 2 4 3 3 3 4 2" xfId="46253"/>
    <cellStyle name="Normal 5 2 4 3 3 3 5" xfId="31929"/>
    <cellStyle name="Normal 5 2 4 3 3 4" xfId="4829"/>
    <cellStyle name="Normal 5 2 4 3 3 4 2" xfId="12094"/>
    <cellStyle name="Normal 5 2 4 3 3 4 2 2" xfId="26472"/>
    <cellStyle name="Normal 5 2 4 3 3 4 2 2 2" xfId="55206"/>
    <cellStyle name="Normal 5 2 4 3 3 4 2 3" xfId="40882"/>
    <cellStyle name="Normal 5 2 4 3 3 4 3" xfId="19309"/>
    <cellStyle name="Normal 5 2 4 3 3 4 3 2" xfId="48044"/>
    <cellStyle name="Normal 5 2 4 3 3 4 4" xfId="33720"/>
    <cellStyle name="Normal 5 2 4 3 3 5" xfId="8501"/>
    <cellStyle name="Normal 5 2 4 3 3 5 2" xfId="22890"/>
    <cellStyle name="Normal 5 2 4 3 3 5 2 2" xfId="51625"/>
    <cellStyle name="Normal 5 2 4 3 3 5 3" xfId="37301"/>
    <cellStyle name="Normal 5 2 4 3 3 6" xfId="15727"/>
    <cellStyle name="Normal 5 2 4 3 3 6 2" xfId="44463"/>
    <cellStyle name="Normal 5 2 4 3 3 7" xfId="30139"/>
    <cellStyle name="Normal 5 2 4 3 4" xfId="1617"/>
    <cellStyle name="Normal 5 2 4 3 4 2" xfId="3413"/>
    <cellStyle name="Normal 5 2 4 3 4 2 2" xfId="7072"/>
    <cellStyle name="Normal 5 2 4 3 4 2 2 2" xfId="14332"/>
    <cellStyle name="Normal 5 2 4 3 4 2 2 2 2" xfId="28710"/>
    <cellStyle name="Normal 5 2 4 3 4 2 2 2 2 2" xfId="57444"/>
    <cellStyle name="Normal 5 2 4 3 4 2 2 2 3" xfId="43120"/>
    <cellStyle name="Normal 5 2 4 3 4 2 2 3" xfId="21547"/>
    <cellStyle name="Normal 5 2 4 3 4 2 2 3 2" xfId="50282"/>
    <cellStyle name="Normal 5 2 4 3 4 2 2 4" xfId="35958"/>
    <cellStyle name="Normal 5 2 4 3 4 2 3" xfId="10745"/>
    <cellStyle name="Normal 5 2 4 3 4 2 3 2" xfId="25128"/>
    <cellStyle name="Normal 5 2 4 3 4 2 3 2 2" xfId="53863"/>
    <cellStyle name="Normal 5 2 4 3 4 2 3 3" xfId="39539"/>
    <cellStyle name="Normal 5 2 4 3 4 2 4" xfId="17965"/>
    <cellStyle name="Normal 5 2 4 3 4 2 4 2" xfId="46701"/>
    <cellStyle name="Normal 5 2 4 3 4 2 5" xfId="32377"/>
    <cellStyle name="Normal 5 2 4 3 4 3" xfId="5282"/>
    <cellStyle name="Normal 5 2 4 3 4 3 2" xfId="12542"/>
    <cellStyle name="Normal 5 2 4 3 4 3 2 2" xfId="26920"/>
    <cellStyle name="Normal 5 2 4 3 4 3 2 2 2" xfId="55654"/>
    <cellStyle name="Normal 5 2 4 3 4 3 2 3" xfId="41330"/>
    <cellStyle name="Normal 5 2 4 3 4 3 3" xfId="19757"/>
    <cellStyle name="Normal 5 2 4 3 4 3 3 2" xfId="48492"/>
    <cellStyle name="Normal 5 2 4 3 4 3 4" xfId="34168"/>
    <cellStyle name="Normal 5 2 4 3 4 4" xfId="8955"/>
    <cellStyle name="Normal 5 2 4 3 4 4 2" xfId="23338"/>
    <cellStyle name="Normal 5 2 4 3 4 4 2 2" xfId="52073"/>
    <cellStyle name="Normal 5 2 4 3 4 4 3" xfId="37749"/>
    <cellStyle name="Normal 5 2 4 3 4 5" xfId="16175"/>
    <cellStyle name="Normal 5 2 4 3 4 5 2" xfId="44911"/>
    <cellStyle name="Normal 5 2 4 3 4 6" xfId="30587"/>
    <cellStyle name="Normal 5 2 4 3 5" xfId="2517"/>
    <cellStyle name="Normal 5 2 4 3 5 2" xfId="6177"/>
    <cellStyle name="Normal 5 2 4 3 5 2 2" xfId="13437"/>
    <cellStyle name="Normal 5 2 4 3 5 2 2 2" xfId="27815"/>
    <cellStyle name="Normal 5 2 4 3 5 2 2 2 2" xfId="56549"/>
    <cellStyle name="Normal 5 2 4 3 5 2 2 3" xfId="42225"/>
    <cellStyle name="Normal 5 2 4 3 5 2 3" xfId="20652"/>
    <cellStyle name="Normal 5 2 4 3 5 2 3 2" xfId="49387"/>
    <cellStyle name="Normal 5 2 4 3 5 2 4" xfId="35063"/>
    <cellStyle name="Normal 5 2 4 3 5 3" xfId="9850"/>
    <cellStyle name="Normal 5 2 4 3 5 3 2" xfId="24233"/>
    <cellStyle name="Normal 5 2 4 3 5 3 2 2" xfId="52968"/>
    <cellStyle name="Normal 5 2 4 3 5 3 3" xfId="38644"/>
    <cellStyle name="Normal 5 2 4 3 5 4" xfId="17070"/>
    <cellStyle name="Normal 5 2 4 3 5 4 2" xfId="45806"/>
    <cellStyle name="Normal 5 2 4 3 5 5" xfId="31482"/>
    <cellStyle name="Normal 5 2 4 3 6" xfId="4380"/>
    <cellStyle name="Normal 5 2 4 3 6 2" xfId="11647"/>
    <cellStyle name="Normal 5 2 4 3 6 2 2" xfId="26025"/>
    <cellStyle name="Normal 5 2 4 3 6 2 2 2" xfId="54759"/>
    <cellStyle name="Normal 5 2 4 3 6 2 3" xfId="40435"/>
    <cellStyle name="Normal 5 2 4 3 6 3" xfId="18862"/>
    <cellStyle name="Normal 5 2 4 3 6 3 2" xfId="47597"/>
    <cellStyle name="Normal 5 2 4 3 6 4" xfId="33273"/>
    <cellStyle name="Normal 5 2 4 3 7" xfId="8051"/>
    <cellStyle name="Normal 5 2 4 3 7 2" xfId="22443"/>
    <cellStyle name="Normal 5 2 4 3 7 2 2" xfId="51178"/>
    <cellStyle name="Normal 5 2 4 3 7 3" xfId="36854"/>
    <cellStyle name="Normal 5 2 4 3 8" xfId="15280"/>
    <cellStyle name="Normal 5 2 4 3 8 2" xfId="44016"/>
    <cellStyle name="Normal 5 2 4 3 9" xfId="29692"/>
    <cellStyle name="Normal 5 2 4 4" xfId="747"/>
    <cellStyle name="Normal 5 2 4 4 2" xfId="1197"/>
    <cellStyle name="Normal 5 2 4 4 2 2" xfId="2180"/>
    <cellStyle name="Normal 5 2 4 4 2 2 2" xfId="3972"/>
    <cellStyle name="Normal 5 2 4 4 2 2 2 2" xfId="7631"/>
    <cellStyle name="Normal 5 2 4 4 2 2 2 2 2" xfId="14891"/>
    <cellStyle name="Normal 5 2 4 4 2 2 2 2 2 2" xfId="29269"/>
    <cellStyle name="Normal 5 2 4 4 2 2 2 2 2 2 2" xfId="58003"/>
    <cellStyle name="Normal 5 2 4 4 2 2 2 2 2 3" xfId="43679"/>
    <cellStyle name="Normal 5 2 4 4 2 2 2 2 3" xfId="22106"/>
    <cellStyle name="Normal 5 2 4 4 2 2 2 2 3 2" xfId="50841"/>
    <cellStyle name="Normal 5 2 4 4 2 2 2 2 4" xfId="36517"/>
    <cellStyle name="Normal 5 2 4 4 2 2 2 3" xfId="11304"/>
    <cellStyle name="Normal 5 2 4 4 2 2 2 3 2" xfId="25687"/>
    <cellStyle name="Normal 5 2 4 4 2 2 2 3 2 2" xfId="54422"/>
    <cellStyle name="Normal 5 2 4 4 2 2 2 3 3" xfId="40098"/>
    <cellStyle name="Normal 5 2 4 4 2 2 2 4" xfId="18524"/>
    <cellStyle name="Normal 5 2 4 4 2 2 2 4 2" xfId="47260"/>
    <cellStyle name="Normal 5 2 4 4 2 2 2 5" xfId="32936"/>
    <cellStyle name="Normal 5 2 4 4 2 2 3" xfId="5841"/>
    <cellStyle name="Normal 5 2 4 4 2 2 3 2" xfId="13101"/>
    <cellStyle name="Normal 5 2 4 4 2 2 3 2 2" xfId="27479"/>
    <cellStyle name="Normal 5 2 4 4 2 2 3 2 2 2" xfId="56213"/>
    <cellStyle name="Normal 5 2 4 4 2 2 3 2 3" xfId="41889"/>
    <cellStyle name="Normal 5 2 4 4 2 2 3 3" xfId="20316"/>
    <cellStyle name="Normal 5 2 4 4 2 2 3 3 2" xfId="49051"/>
    <cellStyle name="Normal 5 2 4 4 2 2 3 4" xfId="34727"/>
    <cellStyle name="Normal 5 2 4 4 2 2 4" xfId="9514"/>
    <cellStyle name="Normal 5 2 4 4 2 2 4 2" xfId="23897"/>
    <cellStyle name="Normal 5 2 4 4 2 2 4 2 2" xfId="52632"/>
    <cellStyle name="Normal 5 2 4 4 2 2 4 3" xfId="38308"/>
    <cellStyle name="Normal 5 2 4 4 2 2 5" xfId="16734"/>
    <cellStyle name="Normal 5 2 4 4 2 2 5 2" xfId="45470"/>
    <cellStyle name="Normal 5 2 4 4 2 2 6" xfId="31146"/>
    <cellStyle name="Normal 5 2 4 4 2 3" xfId="3076"/>
    <cellStyle name="Normal 5 2 4 4 2 3 2" xfId="6736"/>
    <cellStyle name="Normal 5 2 4 4 2 3 2 2" xfId="13996"/>
    <cellStyle name="Normal 5 2 4 4 2 3 2 2 2" xfId="28374"/>
    <cellStyle name="Normal 5 2 4 4 2 3 2 2 2 2" xfId="57108"/>
    <cellStyle name="Normal 5 2 4 4 2 3 2 2 3" xfId="42784"/>
    <cellStyle name="Normal 5 2 4 4 2 3 2 3" xfId="21211"/>
    <cellStyle name="Normal 5 2 4 4 2 3 2 3 2" xfId="49946"/>
    <cellStyle name="Normal 5 2 4 4 2 3 2 4" xfId="35622"/>
    <cellStyle name="Normal 5 2 4 4 2 3 3" xfId="10409"/>
    <cellStyle name="Normal 5 2 4 4 2 3 3 2" xfId="24792"/>
    <cellStyle name="Normal 5 2 4 4 2 3 3 2 2" xfId="53527"/>
    <cellStyle name="Normal 5 2 4 4 2 3 3 3" xfId="39203"/>
    <cellStyle name="Normal 5 2 4 4 2 3 4" xfId="17629"/>
    <cellStyle name="Normal 5 2 4 4 2 3 4 2" xfId="46365"/>
    <cellStyle name="Normal 5 2 4 4 2 3 5" xfId="32041"/>
    <cellStyle name="Normal 5 2 4 4 2 4" xfId="4941"/>
    <cellStyle name="Normal 5 2 4 4 2 4 2" xfId="12206"/>
    <cellStyle name="Normal 5 2 4 4 2 4 2 2" xfId="26584"/>
    <cellStyle name="Normal 5 2 4 4 2 4 2 2 2" xfId="55318"/>
    <cellStyle name="Normal 5 2 4 4 2 4 2 3" xfId="40994"/>
    <cellStyle name="Normal 5 2 4 4 2 4 3" xfId="19421"/>
    <cellStyle name="Normal 5 2 4 4 2 4 3 2" xfId="48156"/>
    <cellStyle name="Normal 5 2 4 4 2 4 4" xfId="33832"/>
    <cellStyle name="Normal 5 2 4 4 2 5" xfId="8613"/>
    <cellStyle name="Normal 5 2 4 4 2 5 2" xfId="23002"/>
    <cellStyle name="Normal 5 2 4 4 2 5 2 2" xfId="51737"/>
    <cellStyle name="Normal 5 2 4 4 2 5 3" xfId="37413"/>
    <cellStyle name="Normal 5 2 4 4 2 6" xfId="15839"/>
    <cellStyle name="Normal 5 2 4 4 2 6 2" xfId="44575"/>
    <cellStyle name="Normal 5 2 4 4 2 7" xfId="30251"/>
    <cellStyle name="Normal 5 2 4 4 3" xfId="1733"/>
    <cellStyle name="Normal 5 2 4 4 3 2" xfId="3525"/>
    <cellStyle name="Normal 5 2 4 4 3 2 2" xfId="7184"/>
    <cellStyle name="Normal 5 2 4 4 3 2 2 2" xfId="14444"/>
    <cellStyle name="Normal 5 2 4 4 3 2 2 2 2" xfId="28822"/>
    <cellStyle name="Normal 5 2 4 4 3 2 2 2 2 2" xfId="57556"/>
    <cellStyle name="Normal 5 2 4 4 3 2 2 2 3" xfId="43232"/>
    <cellStyle name="Normal 5 2 4 4 3 2 2 3" xfId="21659"/>
    <cellStyle name="Normal 5 2 4 4 3 2 2 3 2" xfId="50394"/>
    <cellStyle name="Normal 5 2 4 4 3 2 2 4" xfId="36070"/>
    <cellStyle name="Normal 5 2 4 4 3 2 3" xfId="10857"/>
    <cellStyle name="Normal 5 2 4 4 3 2 3 2" xfId="25240"/>
    <cellStyle name="Normal 5 2 4 4 3 2 3 2 2" xfId="53975"/>
    <cellStyle name="Normal 5 2 4 4 3 2 3 3" xfId="39651"/>
    <cellStyle name="Normal 5 2 4 4 3 2 4" xfId="18077"/>
    <cellStyle name="Normal 5 2 4 4 3 2 4 2" xfId="46813"/>
    <cellStyle name="Normal 5 2 4 4 3 2 5" xfId="32489"/>
    <cellStyle name="Normal 5 2 4 4 3 3" xfId="5394"/>
    <cellStyle name="Normal 5 2 4 4 3 3 2" xfId="12654"/>
    <cellStyle name="Normal 5 2 4 4 3 3 2 2" xfId="27032"/>
    <cellStyle name="Normal 5 2 4 4 3 3 2 2 2" xfId="55766"/>
    <cellStyle name="Normal 5 2 4 4 3 3 2 3" xfId="41442"/>
    <cellStyle name="Normal 5 2 4 4 3 3 3" xfId="19869"/>
    <cellStyle name="Normal 5 2 4 4 3 3 3 2" xfId="48604"/>
    <cellStyle name="Normal 5 2 4 4 3 3 4" xfId="34280"/>
    <cellStyle name="Normal 5 2 4 4 3 4" xfId="9067"/>
    <cellStyle name="Normal 5 2 4 4 3 4 2" xfId="23450"/>
    <cellStyle name="Normal 5 2 4 4 3 4 2 2" xfId="52185"/>
    <cellStyle name="Normal 5 2 4 4 3 4 3" xfId="37861"/>
    <cellStyle name="Normal 5 2 4 4 3 5" xfId="16287"/>
    <cellStyle name="Normal 5 2 4 4 3 5 2" xfId="45023"/>
    <cellStyle name="Normal 5 2 4 4 3 6" xfId="30699"/>
    <cellStyle name="Normal 5 2 4 4 4" xfId="2629"/>
    <cellStyle name="Normal 5 2 4 4 4 2" xfId="6289"/>
    <cellStyle name="Normal 5 2 4 4 4 2 2" xfId="13549"/>
    <cellStyle name="Normal 5 2 4 4 4 2 2 2" xfId="27927"/>
    <cellStyle name="Normal 5 2 4 4 4 2 2 2 2" xfId="56661"/>
    <cellStyle name="Normal 5 2 4 4 4 2 2 3" xfId="42337"/>
    <cellStyle name="Normal 5 2 4 4 4 2 3" xfId="20764"/>
    <cellStyle name="Normal 5 2 4 4 4 2 3 2" xfId="49499"/>
    <cellStyle name="Normal 5 2 4 4 4 2 4" xfId="35175"/>
    <cellStyle name="Normal 5 2 4 4 4 3" xfId="9962"/>
    <cellStyle name="Normal 5 2 4 4 4 3 2" xfId="24345"/>
    <cellStyle name="Normal 5 2 4 4 4 3 2 2" xfId="53080"/>
    <cellStyle name="Normal 5 2 4 4 4 3 3" xfId="38756"/>
    <cellStyle name="Normal 5 2 4 4 4 4" xfId="17182"/>
    <cellStyle name="Normal 5 2 4 4 4 4 2" xfId="45918"/>
    <cellStyle name="Normal 5 2 4 4 4 5" xfId="31594"/>
    <cellStyle name="Normal 5 2 4 4 5" xfId="4493"/>
    <cellStyle name="Normal 5 2 4 4 5 2" xfId="11759"/>
    <cellStyle name="Normal 5 2 4 4 5 2 2" xfId="26137"/>
    <cellStyle name="Normal 5 2 4 4 5 2 2 2" xfId="54871"/>
    <cellStyle name="Normal 5 2 4 4 5 2 3" xfId="40547"/>
    <cellStyle name="Normal 5 2 4 4 5 3" xfId="18974"/>
    <cellStyle name="Normal 5 2 4 4 5 3 2" xfId="47709"/>
    <cellStyle name="Normal 5 2 4 4 5 4" xfId="33385"/>
    <cellStyle name="Normal 5 2 4 4 6" xfId="8166"/>
    <cellStyle name="Normal 5 2 4 4 6 2" xfId="22555"/>
    <cellStyle name="Normal 5 2 4 4 6 2 2" xfId="51290"/>
    <cellStyle name="Normal 5 2 4 4 6 3" xfId="36966"/>
    <cellStyle name="Normal 5 2 4 4 7" xfId="15392"/>
    <cellStyle name="Normal 5 2 4 4 7 2" xfId="44128"/>
    <cellStyle name="Normal 5 2 4 4 8" xfId="29804"/>
    <cellStyle name="Normal 5 2 4 5" xfId="973"/>
    <cellStyle name="Normal 5 2 4 5 2" xfId="1956"/>
    <cellStyle name="Normal 5 2 4 5 2 2" xfId="3748"/>
    <cellStyle name="Normal 5 2 4 5 2 2 2" xfId="7407"/>
    <cellStyle name="Normal 5 2 4 5 2 2 2 2" xfId="14667"/>
    <cellStyle name="Normal 5 2 4 5 2 2 2 2 2" xfId="29045"/>
    <cellStyle name="Normal 5 2 4 5 2 2 2 2 2 2" xfId="57779"/>
    <cellStyle name="Normal 5 2 4 5 2 2 2 2 3" xfId="43455"/>
    <cellStyle name="Normal 5 2 4 5 2 2 2 3" xfId="21882"/>
    <cellStyle name="Normal 5 2 4 5 2 2 2 3 2" xfId="50617"/>
    <cellStyle name="Normal 5 2 4 5 2 2 2 4" xfId="36293"/>
    <cellStyle name="Normal 5 2 4 5 2 2 3" xfId="11080"/>
    <cellStyle name="Normal 5 2 4 5 2 2 3 2" xfId="25463"/>
    <cellStyle name="Normal 5 2 4 5 2 2 3 2 2" xfId="54198"/>
    <cellStyle name="Normal 5 2 4 5 2 2 3 3" xfId="39874"/>
    <cellStyle name="Normal 5 2 4 5 2 2 4" xfId="18300"/>
    <cellStyle name="Normal 5 2 4 5 2 2 4 2" xfId="47036"/>
    <cellStyle name="Normal 5 2 4 5 2 2 5" xfId="32712"/>
    <cellStyle name="Normal 5 2 4 5 2 3" xfId="5617"/>
    <cellStyle name="Normal 5 2 4 5 2 3 2" xfId="12877"/>
    <cellStyle name="Normal 5 2 4 5 2 3 2 2" xfId="27255"/>
    <cellStyle name="Normal 5 2 4 5 2 3 2 2 2" xfId="55989"/>
    <cellStyle name="Normal 5 2 4 5 2 3 2 3" xfId="41665"/>
    <cellStyle name="Normal 5 2 4 5 2 3 3" xfId="20092"/>
    <cellStyle name="Normal 5 2 4 5 2 3 3 2" xfId="48827"/>
    <cellStyle name="Normal 5 2 4 5 2 3 4" xfId="34503"/>
    <cellStyle name="Normal 5 2 4 5 2 4" xfId="9290"/>
    <cellStyle name="Normal 5 2 4 5 2 4 2" xfId="23673"/>
    <cellStyle name="Normal 5 2 4 5 2 4 2 2" xfId="52408"/>
    <cellStyle name="Normal 5 2 4 5 2 4 3" xfId="38084"/>
    <cellStyle name="Normal 5 2 4 5 2 5" xfId="16510"/>
    <cellStyle name="Normal 5 2 4 5 2 5 2" xfId="45246"/>
    <cellStyle name="Normal 5 2 4 5 2 6" xfId="30922"/>
    <cellStyle name="Normal 5 2 4 5 3" xfId="2852"/>
    <cellStyle name="Normal 5 2 4 5 3 2" xfId="6512"/>
    <cellStyle name="Normal 5 2 4 5 3 2 2" xfId="13772"/>
    <cellStyle name="Normal 5 2 4 5 3 2 2 2" xfId="28150"/>
    <cellStyle name="Normal 5 2 4 5 3 2 2 2 2" xfId="56884"/>
    <cellStyle name="Normal 5 2 4 5 3 2 2 3" xfId="42560"/>
    <cellStyle name="Normal 5 2 4 5 3 2 3" xfId="20987"/>
    <cellStyle name="Normal 5 2 4 5 3 2 3 2" xfId="49722"/>
    <cellStyle name="Normal 5 2 4 5 3 2 4" xfId="35398"/>
    <cellStyle name="Normal 5 2 4 5 3 3" xfId="10185"/>
    <cellStyle name="Normal 5 2 4 5 3 3 2" xfId="24568"/>
    <cellStyle name="Normal 5 2 4 5 3 3 2 2" xfId="53303"/>
    <cellStyle name="Normal 5 2 4 5 3 3 3" xfId="38979"/>
    <cellStyle name="Normal 5 2 4 5 3 4" xfId="17405"/>
    <cellStyle name="Normal 5 2 4 5 3 4 2" xfId="46141"/>
    <cellStyle name="Normal 5 2 4 5 3 5" xfId="31817"/>
    <cellStyle name="Normal 5 2 4 5 4" xfId="4717"/>
    <cellStyle name="Normal 5 2 4 5 4 2" xfId="11982"/>
    <cellStyle name="Normal 5 2 4 5 4 2 2" xfId="26360"/>
    <cellStyle name="Normal 5 2 4 5 4 2 2 2" xfId="55094"/>
    <cellStyle name="Normal 5 2 4 5 4 2 3" xfId="40770"/>
    <cellStyle name="Normal 5 2 4 5 4 3" xfId="19197"/>
    <cellStyle name="Normal 5 2 4 5 4 3 2" xfId="47932"/>
    <cellStyle name="Normal 5 2 4 5 4 4" xfId="33608"/>
    <cellStyle name="Normal 5 2 4 5 5" xfId="8389"/>
    <cellStyle name="Normal 5 2 4 5 5 2" xfId="22778"/>
    <cellStyle name="Normal 5 2 4 5 5 2 2" xfId="51513"/>
    <cellStyle name="Normal 5 2 4 5 5 3" xfId="37189"/>
    <cellStyle name="Normal 5 2 4 5 6" xfId="15615"/>
    <cellStyle name="Normal 5 2 4 5 6 2" xfId="44351"/>
    <cellStyle name="Normal 5 2 4 5 7" xfId="30027"/>
    <cellStyle name="Normal 5 2 4 6" xfId="1492"/>
    <cellStyle name="Normal 5 2 4 6 2" xfId="3301"/>
    <cellStyle name="Normal 5 2 4 6 2 2" xfId="6960"/>
    <cellStyle name="Normal 5 2 4 6 2 2 2" xfId="14220"/>
    <cellStyle name="Normal 5 2 4 6 2 2 2 2" xfId="28598"/>
    <cellStyle name="Normal 5 2 4 6 2 2 2 2 2" xfId="57332"/>
    <cellStyle name="Normal 5 2 4 6 2 2 2 3" xfId="43008"/>
    <cellStyle name="Normal 5 2 4 6 2 2 3" xfId="21435"/>
    <cellStyle name="Normal 5 2 4 6 2 2 3 2" xfId="50170"/>
    <cellStyle name="Normal 5 2 4 6 2 2 4" xfId="35846"/>
    <cellStyle name="Normal 5 2 4 6 2 3" xfId="10633"/>
    <cellStyle name="Normal 5 2 4 6 2 3 2" xfId="25016"/>
    <cellStyle name="Normal 5 2 4 6 2 3 2 2" xfId="53751"/>
    <cellStyle name="Normal 5 2 4 6 2 3 3" xfId="39427"/>
    <cellStyle name="Normal 5 2 4 6 2 4" xfId="17853"/>
    <cellStyle name="Normal 5 2 4 6 2 4 2" xfId="46589"/>
    <cellStyle name="Normal 5 2 4 6 2 5" xfId="32265"/>
    <cellStyle name="Normal 5 2 4 6 3" xfId="5169"/>
    <cellStyle name="Normal 5 2 4 6 3 2" xfId="12430"/>
    <cellStyle name="Normal 5 2 4 6 3 2 2" xfId="26808"/>
    <cellStyle name="Normal 5 2 4 6 3 2 2 2" xfId="55542"/>
    <cellStyle name="Normal 5 2 4 6 3 2 3" xfId="41218"/>
    <cellStyle name="Normal 5 2 4 6 3 3" xfId="19645"/>
    <cellStyle name="Normal 5 2 4 6 3 3 2" xfId="48380"/>
    <cellStyle name="Normal 5 2 4 6 3 4" xfId="34056"/>
    <cellStyle name="Normal 5 2 4 6 4" xfId="8843"/>
    <cellStyle name="Normal 5 2 4 6 4 2" xfId="23226"/>
    <cellStyle name="Normal 5 2 4 6 4 2 2" xfId="51961"/>
    <cellStyle name="Normal 5 2 4 6 4 3" xfId="37637"/>
    <cellStyle name="Normal 5 2 4 6 5" xfId="16063"/>
    <cellStyle name="Normal 5 2 4 6 5 2" xfId="44799"/>
    <cellStyle name="Normal 5 2 4 6 6" xfId="30475"/>
    <cellStyle name="Normal 5 2 4 7" xfId="2405"/>
    <cellStyle name="Normal 5 2 4 7 2" xfId="6065"/>
    <cellStyle name="Normal 5 2 4 7 2 2" xfId="13325"/>
    <cellStyle name="Normal 5 2 4 7 2 2 2" xfId="27703"/>
    <cellStyle name="Normal 5 2 4 7 2 2 2 2" xfId="56437"/>
    <cellStyle name="Normal 5 2 4 7 2 2 3" xfId="42113"/>
    <cellStyle name="Normal 5 2 4 7 2 3" xfId="20540"/>
    <cellStyle name="Normal 5 2 4 7 2 3 2" xfId="49275"/>
    <cellStyle name="Normal 5 2 4 7 2 4" xfId="34951"/>
    <cellStyle name="Normal 5 2 4 7 3" xfId="9738"/>
    <cellStyle name="Normal 5 2 4 7 3 2" xfId="24121"/>
    <cellStyle name="Normal 5 2 4 7 3 2 2" xfId="52856"/>
    <cellStyle name="Normal 5 2 4 7 3 3" xfId="38532"/>
    <cellStyle name="Normal 5 2 4 7 4" xfId="16958"/>
    <cellStyle name="Normal 5 2 4 7 4 2" xfId="45694"/>
    <cellStyle name="Normal 5 2 4 7 5" xfId="31370"/>
    <cellStyle name="Normal 5 2 4 8" xfId="4262"/>
    <cellStyle name="Normal 5 2 4 8 2" xfId="11534"/>
    <cellStyle name="Normal 5 2 4 8 2 2" xfId="25913"/>
    <cellStyle name="Normal 5 2 4 8 2 2 2" xfId="54647"/>
    <cellStyle name="Normal 5 2 4 8 2 3" xfId="40323"/>
    <cellStyle name="Normal 5 2 4 8 3" xfId="18750"/>
    <cellStyle name="Normal 5 2 4 8 3 2" xfId="47485"/>
    <cellStyle name="Normal 5 2 4 8 4" xfId="33161"/>
    <cellStyle name="Normal 5 2 4 9" xfId="7930"/>
    <cellStyle name="Normal 5 2 4 9 2" xfId="22331"/>
    <cellStyle name="Normal 5 2 4 9 2 2" xfId="51066"/>
    <cellStyle name="Normal 5 2 4 9 3" xfId="36742"/>
    <cellStyle name="Normal 5 2 5" xfId="418"/>
    <cellStyle name="Normal 5 2 5 10" xfId="29608"/>
    <cellStyle name="Normal 5 2 5 2" xfId="618"/>
    <cellStyle name="Normal 5 2 5 2 2" xfId="890"/>
    <cellStyle name="Normal 5 2 5 2 2 2" xfId="1337"/>
    <cellStyle name="Normal 5 2 5 2 2 2 2" xfId="2320"/>
    <cellStyle name="Normal 5 2 5 2 2 2 2 2" xfId="4112"/>
    <cellStyle name="Normal 5 2 5 2 2 2 2 2 2" xfId="7771"/>
    <cellStyle name="Normal 5 2 5 2 2 2 2 2 2 2" xfId="15031"/>
    <cellStyle name="Normal 5 2 5 2 2 2 2 2 2 2 2" xfId="29409"/>
    <cellStyle name="Normal 5 2 5 2 2 2 2 2 2 2 2 2" xfId="58143"/>
    <cellStyle name="Normal 5 2 5 2 2 2 2 2 2 2 3" xfId="43819"/>
    <cellStyle name="Normal 5 2 5 2 2 2 2 2 2 3" xfId="22246"/>
    <cellStyle name="Normal 5 2 5 2 2 2 2 2 2 3 2" xfId="50981"/>
    <cellStyle name="Normal 5 2 5 2 2 2 2 2 2 4" xfId="36657"/>
    <cellStyle name="Normal 5 2 5 2 2 2 2 2 3" xfId="11444"/>
    <cellStyle name="Normal 5 2 5 2 2 2 2 2 3 2" xfId="25827"/>
    <cellStyle name="Normal 5 2 5 2 2 2 2 2 3 2 2" xfId="54562"/>
    <cellStyle name="Normal 5 2 5 2 2 2 2 2 3 3" xfId="40238"/>
    <cellStyle name="Normal 5 2 5 2 2 2 2 2 4" xfId="18664"/>
    <cellStyle name="Normal 5 2 5 2 2 2 2 2 4 2" xfId="47400"/>
    <cellStyle name="Normal 5 2 5 2 2 2 2 2 5" xfId="33076"/>
    <cellStyle name="Normal 5 2 5 2 2 2 2 3" xfId="5981"/>
    <cellStyle name="Normal 5 2 5 2 2 2 2 3 2" xfId="13241"/>
    <cellStyle name="Normal 5 2 5 2 2 2 2 3 2 2" xfId="27619"/>
    <cellStyle name="Normal 5 2 5 2 2 2 2 3 2 2 2" xfId="56353"/>
    <cellStyle name="Normal 5 2 5 2 2 2 2 3 2 3" xfId="42029"/>
    <cellStyle name="Normal 5 2 5 2 2 2 2 3 3" xfId="20456"/>
    <cellStyle name="Normal 5 2 5 2 2 2 2 3 3 2" xfId="49191"/>
    <cellStyle name="Normal 5 2 5 2 2 2 2 3 4" xfId="34867"/>
    <cellStyle name="Normal 5 2 5 2 2 2 2 4" xfId="9654"/>
    <cellStyle name="Normal 5 2 5 2 2 2 2 4 2" xfId="24037"/>
    <cellStyle name="Normal 5 2 5 2 2 2 2 4 2 2" xfId="52772"/>
    <cellStyle name="Normal 5 2 5 2 2 2 2 4 3" xfId="38448"/>
    <cellStyle name="Normal 5 2 5 2 2 2 2 5" xfId="16874"/>
    <cellStyle name="Normal 5 2 5 2 2 2 2 5 2" xfId="45610"/>
    <cellStyle name="Normal 5 2 5 2 2 2 2 6" xfId="31286"/>
    <cellStyle name="Normal 5 2 5 2 2 2 3" xfId="3216"/>
    <cellStyle name="Normal 5 2 5 2 2 2 3 2" xfId="6876"/>
    <cellStyle name="Normal 5 2 5 2 2 2 3 2 2" xfId="14136"/>
    <cellStyle name="Normal 5 2 5 2 2 2 3 2 2 2" xfId="28514"/>
    <cellStyle name="Normal 5 2 5 2 2 2 3 2 2 2 2" xfId="57248"/>
    <cellStyle name="Normal 5 2 5 2 2 2 3 2 2 3" xfId="42924"/>
    <cellStyle name="Normal 5 2 5 2 2 2 3 2 3" xfId="21351"/>
    <cellStyle name="Normal 5 2 5 2 2 2 3 2 3 2" xfId="50086"/>
    <cellStyle name="Normal 5 2 5 2 2 2 3 2 4" xfId="35762"/>
    <cellStyle name="Normal 5 2 5 2 2 2 3 3" xfId="10549"/>
    <cellStyle name="Normal 5 2 5 2 2 2 3 3 2" xfId="24932"/>
    <cellStyle name="Normal 5 2 5 2 2 2 3 3 2 2" xfId="53667"/>
    <cellStyle name="Normal 5 2 5 2 2 2 3 3 3" xfId="39343"/>
    <cellStyle name="Normal 5 2 5 2 2 2 3 4" xfId="17769"/>
    <cellStyle name="Normal 5 2 5 2 2 2 3 4 2" xfId="46505"/>
    <cellStyle name="Normal 5 2 5 2 2 2 3 5" xfId="32181"/>
    <cellStyle name="Normal 5 2 5 2 2 2 4" xfId="5081"/>
    <cellStyle name="Normal 5 2 5 2 2 2 4 2" xfId="12346"/>
    <cellStyle name="Normal 5 2 5 2 2 2 4 2 2" xfId="26724"/>
    <cellStyle name="Normal 5 2 5 2 2 2 4 2 2 2" xfId="55458"/>
    <cellStyle name="Normal 5 2 5 2 2 2 4 2 3" xfId="41134"/>
    <cellStyle name="Normal 5 2 5 2 2 2 4 3" xfId="19561"/>
    <cellStyle name="Normal 5 2 5 2 2 2 4 3 2" xfId="48296"/>
    <cellStyle name="Normal 5 2 5 2 2 2 4 4" xfId="33972"/>
    <cellStyle name="Normal 5 2 5 2 2 2 5" xfId="8753"/>
    <cellStyle name="Normal 5 2 5 2 2 2 5 2" xfId="23142"/>
    <cellStyle name="Normal 5 2 5 2 2 2 5 2 2" xfId="51877"/>
    <cellStyle name="Normal 5 2 5 2 2 2 5 3" xfId="37553"/>
    <cellStyle name="Normal 5 2 5 2 2 2 6" xfId="15979"/>
    <cellStyle name="Normal 5 2 5 2 2 2 6 2" xfId="44715"/>
    <cellStyle name="Normal 5 2 5 2 2 2 7" xfId="30391"/>
    <cellStyle name="Normal 5 2 5 2 2 3" xfId="1873"/>
    <cellStyle name="Normal 5 2 5 2 2 3 2" xfId="3665"/>
    <cellStyle name="Normal 5 2 5 2 2 3 2 2" xfId="7324"/>
    <cellStyle name="Normal 5 2 5 2 2 3 2 2 2" xfId="14584"/>
    <cellStyle name="Normal 5 2 5 2 2 3 2 2 2 2" xfId="28962"/>
    <cellStyle name="Normal 5 2 5 2 2 3 2 2 2 2 2" xfId="57696"/>
    <cellStyle name="Normal 5 2 5 2 2 3 2 2 2 3" xfId="43372"/>
    <cellStyle name="Normal 5 2 5 2 2 3 2 2 3" xfId="21799"/>
    <cellStyle name="Normal 5 2 5 2 2 3 2 2 3 2" xfId="50534"/>
    <cellStyle name="Normal 5 2 5 2 2 3 2 2 4" xfId="36210"/>
    <cellStyle name="Normal 5 2 5 2 2 3 2 3" xfId="10997"/>
    <cellStyle name="Normal 5 2 5 2 2 3 2 3 2" xfId="25380"/>
    <cellStyle name="Normal 5 2 5 2 2 3 2 3 2 2" xfId="54115"/>
    <cellStyle name="Normal 5 2 5 2 2 3 2 3 3" xfId="39791"/>
    <cellStyle name="Normal 5 2 5 2 2 3 2 4" xfId="18217"/>
    <cellStyle name="Normal 5 2 5 2 2 3 2 4 2" xfId="46953"/>
    <cellStyle name="Normal 5 2 5 2 2 3 2 5" xfId="32629"/>
    <cellStyle name="Normal 5 2 5 2 2 3 3" xfId="5534"/>
    <cellStyle name="Normal 5 2 5 2 2 3 3 2" xfId="12794"/>
    <cellStyle name="Normal 5 2 5 2 2 3 3 2 2" xfId="27172"/>
    <cellStyle name="Normal 5 2 5 2 2 3 3 2 2 2" xfId="55906"/>
    <cellStyle name="Normal 5 2 5 2 2 3 3 2 3" xfId="41582"/>
    <cellStyle name="Normal 5 2 5 2 2 3 3 3" xfId="20009"/>
    <cellStyle name="Normal 5 2 5 2 2 3 3 3 2" xfId="48744"/>
    <cellStyle name="Normal 5 2 5 2 2 3 3 4" xfId="34420"/>
    <cellStyle name="Normal 5 2 5 2 2 3 4" xfId="9207"/>
    <cellStyle name="Normal 5 2 5 2 2 3 4 2" xfId="23590"/>
    <cellStyle name="Normal 5 2 5 2 2 3 4 2 2" xfId="52325"/>
    <cellStyle name="Normal 5 2 5 2 2 3 4 3" xfId="38001"/>
    <cellStyle name="Normal 5 2 5 2 2 3 5" xfId="16427"/>
    <cellStyle name="Normal 5 2 5 2 2 3 5 2" xfId="45163"/>
    <cellStyle name="Normal 5 2 5 2 2 3 6" xfId="30839"/>
    <cellStyle name="Normal 5 2 5 2 2 4" xfId="2769"/>
    <cellStyle name="Normal 5 2 5 2 2 4 2" xfId="6429"/>
    <cellStyle name="Normal 5 2 5 2 2 4 2 2" xfId="13689"/>
    <cellStyle name="Normal 5 2 5 2 2 4 2 2 2" xfId="28067"/>
    <cellStyle name="Normal 5 2 5 2 2 4 2 2 2 2" xfId="56801"/>
    <cellStyle name="Normal 5 2 5 2 2 4 2 2 3" xfId="42477"/>
    <cellStyle name="Normal 5 2 5 2 2 4 2 3" xfId="20904"/>
    <cellStyle name="Normal 5 2 5 2 2 4 2 3 2" xfId="49639"/>
    <cellStyle name="Normal 5 2 5 2 2 4 2 4" xfId="35315"/>
    <cellStyle name="Normal 5 2 5 2 2 4 3" xfId="10102"/>
    <cellStyle name="Normal 5 2 5 2 2 4 3 2" xfId="24485"/>
    <cellStyle name="Normal 5 2 5 2 2 4 3 2 2" xfId="53220"/>
    <cellStyle name="Normal 5 2 5 2 2 4 3 3" xfId="38896"/>
    <cellStyle name="Normal 5 2 5 2 2 4 4" xfId="17322"/>
    <cellStyle name="Normal 5 2 5 2 2 4 4 2" xfId="46058"/>
    <cellStyle name="Normal 5 2 5 2 2 4 5" xfId="31734"/>
    <cellStyle name="Normal 5 2 5 2 2 5" xfId="4634"/>
    <cellStyle name="Normal 5 2 5 2 2 5 2" xfId="11899"/>
    <cellStyle name="Normal 5 2 5 2 2 5 2 2" xfId="26277"/>
    <cellStyle name="Normal 5 2 5 2 2 5 2 2 2" xfId="55011"/>
    <cellStyle name="Normal 5 2 5 2 2 5 2 3" xfId="40687"/>
    <cellStyle name="Normal 5 2 5 2 2 5 3" xfId="19114"/>
    <cellStyle name="Normal 5 2 5 2 2 5 3 2" xfId="47849"/>
    <cellStyle name="Normal 5 2 5 2 2 5 4" xfId="33525"/>
    <cellStyle name="Normal 5 2 5 2 2 6" xfId="8306"/>
    <cellStyle name="Normal 5 2 5 2 2 6 2" xfId="22695"/>
    <cellStyle name="Normal 5 2 5 2 2 6 2 2" xfId="51430"/>
    <cellStyle name="Normal 5 2 5 2 2 6 3" xfId="37106"/>
    <cellStyle name="Normal 5 2 5 2 2 7" xfId="15532"/>
    <cellStyle name="Normal 5 2 5 2 2 7 2" xfId="44268"/>
    <cellStyle name="Normal 5 2 5 2 2 8" xfId="29944"/>
    <cellStyle name="Normal 5 2 5 2 3" xfId="1113"/>
    <cellStyle name="Normal 5 2 5 2 3 2" xfId="2096"/>
    <cellStyle name="Normal 5 2 5 2 3 2 2" xfId="3888"/>
    <cellStyle name="Normal 5 2 5 2 3 2 2 2" xfId="7547"/>
    <cellStyle name="Normal 5 2 5 2 3 2 2 2 2" xfId="14807"/>
    <cellStyle name="Normal 5 2 5 2 3 2 2 2 2 2" xfId="29185"/>
    <cellStyle name="Normal 5 2 5 2 3 2 2 2 2 2 2" xfId="57919"/>
    <cellStyle name="Normal 5 2 5 2 3 2 2 2 2 3" xfId="43595"/>
    <cellStyle name="Normal 5 2 5 2 3 2 2 2 3" xfId="22022"/>
    <cellStyle name="Normal 5 2 5 2 3 2 2 2 3 2" xfId="50757"/>
    <cellStyle name="Normal 5 2 5 2 3 2 2 2 4" xfId="36433"/>
    <cellStyle name="Normal 5 2 5 2 3 2 2 3" xfId="11220"/>
    <cellStyle name="Normal 5 2 5 2 3 2 2 3 2" xfId="25603"/>
    <cellStyle name="Normal 5 2 5 2 3 2 2 3 2 2" xfId="54338"/>
    <cellStyle name="Normal 5 2 5 2 3 2 2 3 3" xfId="40014"/>
    <cellStyle name="Normal 5 2 5 2 3 2 2 4" xfId="18440"/>
    <cellStyle name="Normal 5 2 5 2 3 2 2 4 2" xfId="47176"/>
    <cellStyle name="Normal 5 2 5 2 3 2 2 5" xfId="32852"/>
    <cellStyle name="Normal 5 2 5 2 3 2 3" xfId="5757"/>
    <cellStyle name="Normal 5 2 5 2 3 2 3 2" xfId="13017"/>
    <cellStyle name="Normal 5 2 5 2 3 2 3 2 2" xfId="27395"/>
    <cellStyle name="Normal 5 2 5 2 3 2 3 2 2 2" xfId="56129"/>
    <cellStyle name="Normal 5 2 5 2 3 2 3 2 3" xfId="41805"/>
    <cellStyle name="Normal 5 2 5 2 3 2 3 3" xfId="20232"/>
    <cellStyle name="Normal 5 2 5 2 3 2 3 3 2" xfId="48967"/>
    <cellStyle name="Normal 5 2 5 2 3 2 3 4" xfId="34643"/>
    <cellStyle name="Normal 5 2 5 2 3 2 4" xfId="9430"/>
    <cellStyle name="Normal 5 2 5 2 3 2 4 2" xfId="23813"/>
    <cellStyle name="Normal 5 2 5 2 3 2 4 2 2" xfId="52548"/>
    <cellStyle name="Normal 5 2 5 2 3 2 4 3" xfId="38224"/>
    <cellStyle name="Normal 5 2 5 2 3 2 5" xfId="16650"/>
    <cellStyle name="Normal 5 2 5 2 3 2 5 2" xfId="45386"/>
    <cellStyle name="Normal 5 2 5 2 3 2 6" xfId="31062"/>
    <cellStyle name="Normal 5 2 5 2 3 3" xfId="2992"/>
    <cellStyle name="Normal 5 2 5 2 3 3 2" xfId="6652"/>
    <cellStyle name="Normal 5 2 5 2 3 3 2 2" xfId="13912"/>
    <cellStyle name="Normal 5 2 5 2 3 3 2 2 2" xfId="28290"/>
    <cellStyle name="Normal 5 2 5 2 3 3 2 2 2 2" xfId="57024"/>
    <cellStyle name="Normal 5 2 5 2 3 3 2 2 3" xfId="42700"/>
    <cellStyle name="Normal 5 2 5 2 3 3 2 3" xfId="21127"/>
    <cellStyle name="Normal 5 2 5 2 3 3 2 3 2" xfId="49862"/>
    <cellStyle name="Normal 5 2 5 2 3 3 2 4" xfId="35538"/>
    <cellStyle name="Normal 5 2 5 2 3 3 3" xfId="10325"/>
    <cellStyle name="Normal 5 2 5 2 3 3 3 2" xfId="24708"/>
    <cellStyle name="Normal 5 2 5 2 3 3 3 2 2" xfId="53443"/>
    <cellStyle name="Normal 5 2 5 2 3 3 3 3" xfId="39119"/>
    <cellStyle name="Normal 5 2 5 2 3 3 4" xfId="17545"/>
    <cellStyle name="Normal 5 2 5 2 3 3 4 2" xfId="46281"/>
    <cellStyle name="Normal 5 2 5 2 3 3 5" xfId="31957"/>
    <cellStyle name="Normal 5 2 5 2 3 4" xfId="4857"/>
    <cellStyle name="Normal 5 2 5 2 3 4 2" xfId="12122"/>
    <cellStyle name="Normal 5 2 5 2 3 4 2 2" xfId="26500"/>
    <cellStyle name="Normal 5 2 5 2 3 4 2 2 2" xfId="55234"/>
    <cellStyle name="Normal 5 2 5 2 3 4 2 3" xfId="40910"/>
    <cellStyle name="Normal 5 2 5 2 3 4 3" xfId="19337"/>
    <cellStyle name="Normal 5 2 5 2 3 4 3 2" xfId="48072"/>
    <cellStyle name="Normal 5 2 5 2 3 4 4" xfId="33748"/>
    <cellStyle name="Normal 5 2 5 2 3 5" xfId="8529"/>
    <cellStyle name="Normal 5 2 5 2 3 5 2" xfId="22918"/>
    <cellStyle name="Normal 5 2 5 2 3 5 2 2" xfId="51653"/>
    <cellStyle name="Normal 5 2 5 2 3 5 3" xfId="37329"/>
    <cellStyle name="Normal 5 2 5 2 3 6" xfId="15755"/>
    <cellStyle name="Normal 5 2 5 2 3 6 2" xfId="44491"/>
    <cellStyle name="Normal 5 2 5 2 3 7" xfId="30167"/>
    <cellStyle name="Normal 5 2 5 2 4" xfId="1645"/>
    <cellStyle name="Normal 5 2 5 2 4 2" xfId="3441"/>
    <cellStyle name="Normal 5 2 5 2 4 2 2" xfId="7100"/>
    <cellStyle name="Normal 5 2 5 2 4 2 2 2" xfId="14360"/>
    <cellStyle name="Normal 5 2 5 2 4 2 2 2 2" xfId="28738"/>
    <cellStyle name="Normal 5 2 5 2 4 2 2 2 2 2" xfId="57472"/>
    <cellStyle name="Normal 5 2 5 2 4 2 2 2 3" xfId="43148"/>
    <cellStyle name="Normal 5 2 5 2 4 2 2 3" xfId="21575"/>
    <cellStyle name="Normal 5 2 5 2 4 2 2 3 2" xfId="50310"/>
    <cellStyle name="Normal 5 2 5 2 4 2 2 4" xfId="35986"/>
    <cellStyle name="Normal 5 2 5 2 4 2 3" xfId="10773"/>
    <cellStyle name="Normal 5 2 5 2 4 2 3 2" xfId="25156"/>
    <cellStyle name="Normal 5 2 5 2 4 2 3 2 2" xfId="53891"/>
    <cellStyle name="Normal 5 2 5 2 4 2 3 3" xfId="39567"/>
    <cellStyle name="Normal 5 2 5 2 4 2 4" xfId="17993"/>
    <cellStyle name="Normal 5 2 5 2 4 2 4 2" xfId="46729"/>
    <cellStyle name="Normal 5 2 5 2 4 2 5" xfId="32405"/>
    <cellStyle name="Normal 5 2 5 2 4 3" xfId="5310"/>
    <cellStyle name="Normal 5 2 5 2 4 3 2" xfId="12570"/>
    <cellStyle name="Normal 5 2 5 2 4 3 2 2" xfId="26948"/>
    <cellStyle name="Normal 5 2 5 2 4 3 2 2 2" xfId="55682"/>
    <cellStyle name="Normal 5 2 5 2 4 3 2 3" xfId="41358"/>
    <cellStyle name="Normal 5 2 5 2 4 3 3" xfId="19785"/>
    <cellStyle name="Normal 5 2 5 2 4 3 3 2" xfId="48520"/>
    <cellStyle name="Normal 5 2 5 2 4 3 4" xfId="34196"/>
    <cellStyle name="Normal 5 2 5 2 4 4" xfId="8983"/>
    <cellStyle name="Normal 5 2 5 2 4 4 2" xfId="23366"/>
    <cellStyle name="Normal 5 2 5 2 4 4 2 2" xfId="52101"/>
    <cellStyle name="Normal 5 2 5 2 4 4 3" xfId="37777"/>
    <cellStyle name="Normal 5 2 5 2 4 5" xfId="16203"/>
    <cellStyle name="Normal 5 2 5 2 4 5 2" xfId="44939"/>
    <cellStyle name="Normal 5 2 5 2 4 6" xfId="30615"/>
    <cellStyle name="Normal 5 2 5 2 5" xfId="2545"/>
    <cellStyle name="Normal 5 2 5 2 5 2" xfId="6205"/>
    <cellStyle name="Normal 5 2 5 2 5 2 2" xfId="13465"/>
    <cellStyle name="Normal 5 2 5 2 5 2 2 2" xfId="27843"/>
    <cellStyle name="Normal 5 2 5 2 5 2 2 2 2" xfId="56577"/>
    <cellStyle name="Normal 5 2 5 2 5 2 2 3" xfId="42253"/>
    <cellStyle name="Normal 5 2 5 2 5 2 3" xfId="20680"/>
    <cellStyle name="Normal 5 2 5 2 5 2 3 2" xfId="49415"/>
    <cellStyle name="Normal 5 2 5 2 5 2 4" xfId="35091"/>
    <cellStyle name="Normal 5 2 5 2 5 3" xfId="9878"/>
    <cellStyle name="Normal 5 2 5 2 5 3 2" xfId="24261"/>
    <cellStyle name="Normal 5 2 5 2 5 3 2 2" xfId="52996"/>
    <cellStyle name="Normal 5 2 5 2 5 3 3" xfId="38672"/>
    <cellStyle name="Normal 5 2 5 2 5 4" xfId="17098"/>
    <cellStyle name="Normal 5 2 5 2 5 4 2" xfId="45834"/>
    <cellStyle name="Normal 5 2 5 2 5 5" xfId="31510"/>
    <cellStyle name="Normal 5 2 5 2 6" xfId="4408"/>
    <cellStyle name="Normal 5 2 5 2 6 2" xfId="11675"/>
    <cellStyle name="Normal 5 2 5 2 6 2 2" xfId="26053"/>
    <cellStyle name="Normal 5 2 5 2 6 2 2 2" xfId="54787"/>
    <cellStyle name="Normal 5 2 5 2 6 2 3" xfId="40463"/>
    <cellStyle name="Normal 5 2 5 2 6 3" xfId="18890"/>
    <cellStyle name="Normal 5 2 5 2 6 3 2" xfId="47625"/>
    <cellStyle name="Normal 5 2 5 2 6 4" xfId="33301"/>
    <cellStyle name="Normal 5 2 5 2 7" xfId="8079"/>
    <cellStyle name="Normal 5 2 5 2 7 2" xfId="22471"/>
    <cellStyle name="Normal 5 2 5 2 7 2 2" xfId="51206"/>
    <cellStyle name="Normal 5 2 5 2 7 3" xfId="36882"/>
    <cellStyle name="Normal 5 2 5 2 8" xfId="15308"/>
    <cellStyle name="Normal 5 2 5 2 8 2" xfId="44044"/>
    <cellStyle name="Normal 5 2 5 2 9" xfId="29720"/>
    <cellStyle name="Normal 5 2 5 3" xfId="776"/>
    <cellStyle name="Normal 5 2 5 3 2" xfId="1225"/>
    <cellStyle name="Normal 5 2 5 3 2 2" xfId="2208"/>
    <cellStyle name="Normal 5 2 5 3 2 2 2" xfId="4000"/>
    <cellStyle name="Normal 5 2 5 3 2 2 2 2" xfId="7659"/>
    <cellStyle name="Normal 5 2 5 3 2 2 2 2 2" xfId="14919"/>
    <cellStyle name="Normal 5 2 5 3 2 2 2 2 2 2" xfId="29297"/>
    <cellStyle name="Normal 5 2 5 3 2 2 2 2 2 2 2" xfId="58031"/>
    <cellStyle name="Normal 5 2 5 3 2 2 2 2 2 3" xfId="43707"/>
    <cellStyle name="Normal 5 2 5 3 2 2 2 2 3" xfId="22134"/>
    <cellStyle name="Normal 5 2 5 3 2 2 2 2 3 2" xfId="50869"/>
    <cellStyle name="Normal 5 2 5 3 2 2 2 2 4" xfId="36545"/>
    <cellStyle name="Normal 5 2 5 3 2 2 2 3" xfId="11332"/>
    <cellStyle name="Normal 5 2 5 3 2 2 2 3 2" xfId="25715"/>
    <cellStyle name="Normal 5 2 5 3 2 2 2 3 2 2" xfId="54450"/>
    <cellStyle name="Normal 5 2 5 3 2 2 2 3 3" xfId="40126"/>
    <cellStyle name="Normal 5 2 5 3 2 2 2 4" xfId="18552"/>
    <cellStyle name="Normal 5 2 5 3 2 2 2 4 2" xfId="47288"/>
    <cellStyle name="Normal 5 2 5 3 2 2 2 5" xfId="32964"/>
    <cellStyle name="Normal 5 2 5 3 2 2 3" xfId="5869"/>
    <cellStyle name="Normal 5 2 5 3 2 2 3 2" xfId="13129"/>
    <cellStyle name="Normal 5 2 5 3 2 2 3 2 2" xfId="27507"/>
    <cellStyle name="Normal 5 2 5 3 2 2 3 2 2 2" xfId="56241"/>
    <cellStyle name="Normal 5 2 5 3 2 2 3 2 3" xfId="41917"/>
    <cellStyle name="Normal 5 2 5 3 2 2 3 3" xfId="20344"/>
    <cellStyle name="Normal 5 2 5 3 2 2 3 3 2" xfId="49079"/>
    <cellStyle name="Normal 5 2 5 3 2 2 3 4" xfId="34755"/>
    <cellStyle name="Normal 5 2 5 3 2 2 4" xfId="9542"/>
    <cellStyle name="Normal 5 2 5 3 2 2 4 2" xfId="23925"/>
    <cellStyle name="Normal 5 2 5 3 2 2 4 2 2" xfId="52660"/>
    <cellStyle name="Normal 5 2 5 3 2 2 4 3" xfId="38336"/>
    <cellStyle name="Normal 5 2 5 3 2 2 5" xfId="16762"/>
    <cellStyle name="Normal 5 2 5 3 2 2 5 2" xfId="45498"/>
    <cellStyle name="Normal 5 2 5 3 2 2 6" xfId="31174"/>
    <cellStyle name="Normal 5 2 5 3 2 3" xfId="3104"/>
    <cellStyle name="Normal 5 2 5 3 2 3 2" xfId="6764"/>
    <cellStyle name="Normal 5 2 5 3 2 3 2 2" xfId="14024"/>
    <cellStyle name="Normal 5 2 5 3 2 3 2 2 2" xfId="28402"/>
    <cellStyle name="Normal 5 2 5 3 2 3 2 2 2 2" xfId="57136"/>
    <cellStyle name="Normal 5 2 5 3 2 3 2 2 3" xfId="42812"/>
    <cellStyle name="Normal 5 2 5 3 2 3 2 3" xfId="21239"/>
    <cellStyle name="Normal 5 2 5 3 2 3 2 3 2" xfId="49974"/>
    <cellStyle name="Normal 5 2 5 3 2 3 2 4" xfId="35650"/>
    <cellStyle name="Normal 5 2 5 3 2 3 3" xfId="10437"/>
    <cellStyle name="Normal 5 2 5 3 2 3 3 2" xfId="24820"/>
    <cellStyle name="Normal 5 2 5 3 2 3 3 2 2" xfId="53555"/>
    <cellStyle name="Normal 5 2 5 3 2 3 3 3" xfId="39231"/>
    <cellStyle name="Normal 5 2 5 3 2 3 4" xfId="17657"/>
    <cellStyle name="Normal 5 2 5 3 2 3 4 2" xfId="46393"/>
    <cellStyle name="Normal 5 2 5 3 2 3 5" xfId="32069"/>
    <cellStyle name="Normal 5 2 5 3 2 4" xfId="4969"/>
    <cellStyle name="Normal 5 2 5 3 2 4 2" xfId="12234"/>
    <cellStyle name="Normal 5 2 5 3 2 4 2 2" xfId="26612"/>
    <cellStyle name="Normal 5 2 5 3 2 4 2 2 2" xfId="55346"/>
    <cellStyle name="Normal 5 2 5 3 2 4 2 3" xfId="41022"/>
    <cellStyle name="Normal 5 2 5 3 2 4 3" xfId="19449"/>
    <cellStyle name="Normal 5 2 5 3 2 4 3 2" xfId="48184"/>
    <cellStyle name="Normal 5 2 5 3 2 4 4" xfId="33860"/>
    <cellStyle name="Normal 5 2 5 3 2 5" xfId="8641"/>
    <cellStyle name="Normal 5 2 5 3 2 5 2" xfId="23030"/>
    <cellStyle name="Normal 5 2 5 3 2 5 2 2" xfId="51765"/>
    <cellStyle name="Normal 5 2 5 3 2 5 3" xfId="37441"/>
    <cellStyle name="Normal 5 2 5 3 2 6" xfId="15867"/>
    <cellStyle name="Normal 5 2 5 3 2 6 2" xfId="44603"/>
    <cellStyle name="Normal 5 2 5 3 2 7" xfId="30279"/>
    <cellStyle name="Normal 5 2 5 3 3" xfId="1761"/>
    <cellStyle name="Normal 5 2 5 3 3 2" xfId="3553"/>
    <cellStyle name="Normal 5 2 5 3 3 2 2" xfId="7212"/>
    <cellStyle name="Normal 5 2 5 3 3 2 2 2" xfId="14472"/>
    <cellStyle name="Normal 5 2 5 3 3 2 2 2 2" xfId="28850"/>
    <cellStyle name="Normal 5 2 5 3 3 2 2 2 2 2" xfId="57584"/>
    <cellStyle name="Normal 5 2 5 3 3 2 2 2 3" xfId="43260"/>
    <cellStyle name="Normal 5 2 5 3 3 2 2 3" xfId="21687"/>
    <cellStyle name="Normal 5 2 5 3 3 2 2 3 2" xfId="50422"/>
    <cellStyle name="Normal 5 2 5 3 3 2 2 4" xfId="36098"/>
    <cellStyle name="Normal 5 2 5 3 3 2 3" xfId="10885"/>
    <cellStyle name="Normal 5 2 5 3 3 2 3 2" xfId="25268"/>
    <cellStyle name="Normal 5 2 5 3 3 2 3 2 2" xfId="54003"/>
    <cellStyle name="Normal 5 2 5 3 3 2 3 3" xfId="39679"/>
    <cellStyle name="Normal 5 2 5 3 3 2 4" xfId="18105"/>
    <cellStyle name="Normal 5 2 5 3 3 2 4 2" xfId="46841"/>
    <cellStyle name="Normal 5 2 5 3 3 2 5" xfId="32517"/>
    <cellStyle name="Normal 5 2 5 3 3 3" xfId="5422"/>
    <cellStyle name="Normal 5 2 5 3 3 3 2" xfId="12682"/>
    <cellStyle name="Normal 5 2 5 3 3 3 2 2" xfId="27060"/>
    <cellStyle name="Normal 5 2 5 3 3 3 2 2 2" xfId="55794"/>
    <cellStyle name="Normal 5 2 5 3 3 3 2 3" xfId="41470"/>
    <cellStyle name="Normal 5 2 5 3 3 3 3" xfId="19897"/>
    <cellStyle name="Normal 5 2 5 3 3 3 3 2" xfId="48632"/>
    <cellStyle name="Normal 5 2 5 3 3 3 4" xfId="34308"/>
    <cellStyle name="Normal 5 2 5 3 3 4" xfId="9095"/>
    <cellStyle name="Normal 5 2 5 3 3 4 2" xfId="23478"/>
    <cellStyle name="Normal 5 2 5 3 3 4 2 2" xfId="52213"/>
    <cellStyle name="Normal 5 2 5 3 3 4 3" xfId="37889"/>
    <cellStyle name="Normal 5 2 5 3 3 5" xfId="16315"/>
    <cellStyle name="Normal 5 2 5 3 3 5 2" xfId="45051"/>
    <cellStyle name="Normal 5 2 5 3 3 6" xfId="30727"/>
    <cellStyle name="Normal 5 2 5 3 4" xfId="2657"/>
    <cellStyle name="Normal 5 2 5 3 4 2" xfId="6317"/>
    <cellStyle name="Normal 5 2 5 3 4 2 2" xfId="13577"/>
    <cellStyle name="Normal 5 2 5 3 4 2 2 2" xfId="27955"/>
    <cellStyle name="Normal 5 2 5 3 4 2 2 2 2" xfId="56689"/>
    <cellStyle name="Normal 5 2 5 3 4 2 2 3" xfId="42365"/>
    <cellStyle name="Normal 5 2 5 3 4 2 3" xfId="20792"/>
    <cellStyle name="Normal 5 2 5 3 4 2 3 2" xfId="49527"/>
    <cellStyle name="Normal 5 2 5 3 4 2 4" xfId="35203"/>
    <cellStyle name="Normal 5 2 5 3 4 3" xfId="9990"/>
    <cellStyle name="Normal 5 2 5 3 4 3 2" xfId="24373"/>
    <cellStyle name="Normal 5 2 5 3 4 3 2 2" xfId="53108"/>
    <cellStyle name="Normal 5 2 5 3 4 3 3" xfId="38784"/>
    <cellStyle name="Normal 5 2 5 3 4 4" xfId="17210"/>
    <cellStyle name="Normal 5 2 5 3 4 4 2" xfId="45946"/>
    <cellStyle name="Normal 5 2 5 3 4 5" xfId="31622"/>
    <cellStyle name="Normal 5 2 5 3 5" xfId="4521"/>
    <cellStyle name="Normal 5 2 5 3 5 2" xfId="11787"/>
    <cellStyle name="Normal 5 2 5 3 5 2 2" xfId="26165"/>
    <cellStyle name="Normal 5 2 5 3 5 2 2 2" xfId="54899"/>
    <cellStyle name="Normal 5 2 5 3 5 2 3" xfId="40575"/>
    <cellStyle name="Normal 5 2 5 3 5 3" xfId="19002"/>
    <cellStyle name="Normal 5 2 5 3 5 3 2" xfId="47737"/>
    <cellStyle name="Normal 5 2 5 3 5 4" xfId="33413"/>
    <cellStyle name="Normal 5 2 5 3 6" xfId="8194"/>
    <cellStyle name="Normal 5 2 5 3 6 2" xfId="22583"/>
    <cellStyle name="Normal 5 2 5 3 6 2 2" xfId="51318"/>
    <cellStyle name="Normal 5 2 5 3 6 3" xfId="36994"/>
    <cellStyle name="Normal 5 2 5 3 7" xfId="15420"/>
    <cellStyle name="Normal 5 2 5 3 7 2" xfId="44156"/>
    <cellStyle name="Normal 5 2 5 3 8" xfId="29832"/>
    <cellStyle name="Normal 5 2 5 4" xfId="1001"/>
    <cellStyle name="Normal 5 2 5 4 2" xfId="1984"/>
    <cellStyle name="Normal 5 2 5 4 2 2" xfId="3776"/>
    <cellStyle name="Normal 5 2 5 4 2 2 2" xfId="7435"/>
    <cellStyle name="Normal 5 2 5 4 2 2 2 2" xfId="14695"/>
    <cellStyle name="Normal 5 2 5 4 2 2 2 2 2" xfId="29073"/>
    <cellStyle name="Normal 5 2 5 4 2 2 2 2 2 2" xfId="57807"/>
    <cellStyle name="Normal 5 2 5 4 2 2 2 2 3" xfId="43483"/>
    <cellStyle name="Normal 5 2 5 4 2 2 2 3" xfId="21910"/>
    <cellStyle name="Normal 5 2 5 4 2 2 2 3 2" xfId="50645"/>
    <cellStyle name="Normal 5 2 5 4 2 2 2 4" xfId="36321"/>
    <cellStyle name="Normal 5 2 5 4 2 2 3" xfId="11108"/>
    <cellStyle name="Normal 5 2 5 4 2 2 3 2" xfId="25491"/>
    <cellStyle name="Normal 5 2 5 4 2 2 3 2 2" xfId="54226"/>
    <cellStyle name="Normal 5 2 5 4 2 2 3 3" xfId="39902"/>
    <cellStyle name="Normal 5 2 5 4 2 2 4" xfId="18328"/>
    <cellStyle name="Normal 5 2 5 4 2 2 4 2" xfId="47064"/>
    <cellStyle name="Normal 5 2 5 4 2 2 5" xfId="32740"/>
    <cellStyle name="Normal 5 2 5 4 2 3" xfId="5645"/>
    <cellStyle name="Normal 5 2 5 4 2 3 2" xfId="12905"/>
    <cellStyle name="Normal 5 2 5 4 2 3 2 2" xfId="27283"/>
    <cellStyle name="Normal 5 2 5 4 2 3 2 2 2" xfId="56017"/>
    <cellStyle name="Normal 5 2 5 4 2 3 2 3" xfId="41693"/>
    <cellStyle name="Normal 5 2 5 4 2 3 3" xfId="20120"/>
    <cellStyle name="Normal 5 2 5 4 2 3 3 2" xfId="48855"/>
    <cellStyle name="Normal 5 2 5 4 2 3 4" xfId="34531"/>
    <cellStyle name="Normal 5 2 5 4 2 4" xfId="9318"/>
    <cellStyle name="Normal 5 2 5 4 2 4 2" xfId="23701"/>
    <cellStyle name="Normal 5 2 5 4 2 4 2 2" xfId="52436"/>
    <cellStyle name="Normal 5 2 5 4 2 4 3" xfId="38112"/>
    <cellStyle name="Normal 5 2 5 4 2 5" xfId="16538"/>
    <cellStyle name="Normal 5 2 5 4 2 5 2" xfId="45274"/>
    <cellStyle name="Normal 5 2 5 4 2 6" xfId="30950"/>
    <cellStyle name="Normal 5 2 5 4 3" xfId="2880"/>
    <cellStyle name="Normal 5 2 5 4 3 2" xfId="6540"/>
    <cellStyle name="Normal 5 2 5 4 3 2 2" xfId="13800"/>
    <cellStyle name="Normal 5 2 5 4 3 2 2 2" xfId="28178"/>
    <cellStyle name="Normal 5 2 5 4 3 2 2 2 2" xfId="56912"/>
    <cellStyle name="Normal 5 2 5 4 3 2 2 3" xfId="42588"/>
    <cellStyle name="Normal 5 2 5 4 3 2 3" xfId="21015"/>
    <cellStyle name="Normal 5 2 5 4 3 2 3 2" xfId="49750"/>
    <cellStyle name="Normal 5 2 5 4 3 2 4" xfId="35426"/>
    <cellStyle name="Normal 5 2 5 4 3 3" xfId="10213"/>
    <cellStyle name="Normal 5 2 5 4 3 3 2" xfId="24596"/>
    <cellStyle name="Normal 5 2 5 4 3 3 2 2" xfId="53331"/>
    <cellStyle name="Normal 5 2 5 4 3 3 3" xfId="39007"/>
    <cellStyle name="Normal 5 2 5 4 3 4" xfId="17433"/>
    <cellStyle name="Normal 5 2 5 4 3 4 2" xfId="46169"/>
    <cellStyle name="Normal 5 2 5 4 3 5" xfId="31845"/>
    <cellStyle name="Normal 5 2 5 4 4" xfId="4745"/>
    <cellStyle name="Normal 5 2 5 4 4 2" xfId="12010"/>
    <cellStyle name="Normal 5 2 5 4 4 2 2" xfId="26388"/>
    <cellStyle name="Normal 5 2 5 4 4 2 2 2" xfId="55122"/>
    <cellStyle name="Normal 5 2 5 4 4 2 3" xfId="40798"/>
    <cellStyle name="Normal 5 2 5 4 4 3" xfId="19225"/>
    <cellStyle name="Normal 5 2 5 4 4 3 2" xfId="47960"/>
    <cellStyle name="Normal 5 2 5 4 4 4" xfId="33636"/>
    <cellStyle name="Normal 5 2 5 4 5" xfId="8417"/>
    <cellStyle name="Normal 5 2 5 4 5 2" xfId="22806"/>
    <cellStyle name="Normal 5 2 5 4 5 2 2" xfId="51541"/>
    <cellStyle name="Normal 5 2 5 4 5 3" xfId="37217"/>
    <cellStyle name="Normal 5 2 5 4 6" xfId="15643"/>
    <cellStyle name="Normal 5 2 5 4 6 2" xfId="44379"/>
    <cellStyle name="Normal 5 2 5 4 7" xfId="30055"/>
    <cellStyle name="Normal 5 2 5 5" xfId="1525"/>
    <cellStyle name="Normal 5 2 5 5 2" xfId="3329"/>
    <cellStyle name="Normal 5 2 5 5 2 2" xfId="6988"/>
    <cellStyle name="Normal 5 2 5 5 2 2 2" xfId="14248"/>
    <cellStyle name="Normal 5 2 5 5 2 2 2 2" xfId="28626"/>
    <cellStyle name="Normal 5 2 5 5 2 2 2 2 2" xfId="57360"/>
    <cellStyle name="Normal 5 2 5 5 2 2 2 3" xfId="43036"/>
    <cellStyle name="Normal 5 2 5 5 2 2 3" xfId="21463"/>
    <cellStyle name="Normal 5 2 5 5 2 2 3 2" xfId="50198"/>
    <cellStyle name="Normal 5 2 5 5 2 2 4" xfId="35874"/>
    <cellStyle name="Normal 5 2 5 5 2 3" xfId="10661"/>
    <cellStyle name="Normal 5 2 5 5 2 3 2" xfId="25044"/>
    <cellStyle name="Normal 5 2 5 5 2 3 2 2" xfId="53779"/>
    <cellStyle name="Normal 5 2 5 5 2 3 3" xfId="39455"/>
    <cellStyle name="Normal 5 2 5 5 2 4" xfId="17881"/>
    <cellStyle name="Normal 5 2 5 5 2 4 2" xfId="46617"/>
    <cellStyle name="Normal 5 2 5 5 2 5" xfId="32293"/>
    <cellStyle name="Normal 5 2 5 5 3" xfId="5198"/>
    <cellStyle name="Normal 5 2 5 5 3 2" xfId="12458"/>
    <cellStyle name="Normal 5 2 5 5 3 2 2" xfId="26836"/>
    <cellStyle name="Normal 5 2 5 5 3 2 2 2" xfId="55570"/>
    <cellStyle name="Normal 5 2 5 5 3 2 3" xfId="41246"/>
    <cellStyle name="Normal 5 2 5 5 3 3" xfId="19673"/>
    <cellStyle name="Normal 5 2 5 5 3 3 2" xfId="48408"/>
    <cellStyle name="Normal 5 2 5 5 3 4" xfId="34084"/>
    <cellStyle name="Normal 5 2 5 5 4" xfId="8871"/>
    <cellStyle name="Normal 5 2 5 5 4 2" xfId="23254"/>
    <cellStyle name="Normal 5 2 5 5 4 2 2" xfId="51989"/>
    <cellStyle name="Normal 5 2 5 5 4 3" xfId="37665"/>
    <cellStyle name="Normal 5 2 5 5 5" xfId="16091"/>
    <cellStyle name="Normal 5 2 5 5 5 2" xfId="44827"/>
    <cellStyle name="Normal 5 2 5 5 6" xfId="30503"/>
    <cellStyle name="Normal 5 2 5 6" xfId="2433"/>
    <cellStyle name="Normal 5 2 5 6 2" xfId="6093"/>
    <cellStyle name="Normal 5 2 5 6 2 2" xfId="13353"/>
    <cellStyle name="Normal 5 2 5 6 2 2 2" xfId="27731"/>
    <cellStyle name="Normal 5 2 5 6 2 2 2 2" xfId="56465"/>
    <cellStyle name="Normal 5 2 5 6 2 2 3" xfId="42141"/>
    <cellStyle name="Normal 5 2 5 6 2 3" xfId="20568"/>
    <cellStyle name="Normal 5 2 5 6 2 3 2" xfId="49303"/>
    <cellStyle name="Normal 5 2 5 6 2 4" xfId="34979"/>
    <cellStyle name="Normal 5 2 5 6 3" xfId="9766"/>
    <cellStyle name="Normal 5 2 5 6 3 2" xfId="24149"/>
    <cellStyle name="Normal 5 2 5 6 3 2 2" xfId="52884"/>
    <cellStyle name="Normal 5 2 5 6 3 3" xfId="38560"/>
    <cellStyle name="Normal 5 2 5 6 4" xfId="16986"/>
    <cellStyle name="Normal 5 2 5 6 4 2" xfId="45722"/>
    <cellStyle name="Normal 5 2 5 6 5" xfId="31398"/>
    <cellStyle name="Normal 5 2 5 7" xfId="4292"/>
    <cellStyle name="Normal 5 2 5 7 2" xfId="11562"/>
    <cellStyle name="Normal 5 2 5 7 2 2" xfId="25941"/>
    <cellStyle name="Normal 5 2 5 7 2 2 2" xfId="54675"/>
    <cellStyle name="Normal 5 2 5 7 2 3" xfId="40351"/>
    <cellStyle name="Normal 5 2 5 7 3" xfId="18778"/>
    <cellStyle name="Normal 5 2 5 7 3 2" xfId="47513"/>
    <cellStyle name="Normal 5 2 5 7 4" xfId="33189"/>
    <cellStyle name="Normal 5 2 5 8" xfId="7961"/>
    <cellStyle name="Normal 5 2 5 8 2" xfId="22359"/>
    <cellStyle name="Normal 5 2 5 8 2 2" xfId="51094"/>
    <cellStyle name="Normal 5 2 5 8 3" xfId="36770"/>
    <cellStyle name="Normal 5 2 5 9" xfId="15196"/>
    <cellStyle name="Normal 5 2 5 9 2" xfId="43932"/>
    <cellStyle name="Normal 5 2 6" xfId="530"/>
    <cellStyle name="Normal 5 2 6 2" xfId="833"/>
    <cellStyle name="Normal 5 2 6 2 2" xfId="1281"/>
    <cellStyle name="Normal 5 2 6 2 2 2" xfId="2264"/>
    <cellStyle name="Normal 5 2 6 2 2 2 2" xfId="4056"/>
    <cellStyle name="Normal 5 2 6 2 2 2 2 2" xfId="7715"/>
    <cellStyle name="Normal 5 2 6 2 2 2 2 2 2" xfId="14975"/>
    <cellStyle name="Normal 5 2 6 2 2 2 2 2 2 2" xfId="29353"/>
    <cellStyle name="Normal 5 2 6 2 2 2 2 2 2 2 2" xfId="58087"/>
    <cellStyle name="Normal 5 2 6 2 2 2 2 2 2 3" xfId="43763"/>
    <cellStyle name="Normal 5 2 6 2 2 2 2 2 3" xfId="22190"/>
    <cellStyle name="Normal 5 2 6 2 2 2 2 2 3 2" xfId="50925"/>
    <cellStyle name="Normal 5 2 6 2 2 2 2 2 4" xfId="36601"/>
    <cellStyle name="Normal 5 2 6 2 2 2 2 3" xfId="11388"/>
    <cellStyle name="Normal 5 2 6 2 2 2 2 3 2" xfId="25771"/>
    <cellStyle name="Normal 5 2 6 2 2 2 2 3 2 2" xfId="54506"/>
    <cellStyle name="Normal 5 2 6 2 2 2 2 3 3" xfId="40182"/>
    <cellStyle name="Normal 5 2 6 2 2 2 2 4" xfId="18608"/>
    <cellStyle name="Normal 5 2 6 2 2 2 2 4 2" xfId="47344"/>
    <cellStyle name="Normal 5 2 6 2 2 2 2 5" xfId="33020"/>
    <cellStyle name="Normal 5 2 6 2 2 2 3" xfId="5925"/>
    <cellStyle name="Normal 5 2 6 2 2 2 3 2" xfId="13185"/>
    <cellStyle name="Normal 5 2 6 2 2 2 3 2 2" xfId="27563"/>
    <cellStyle name="Normal 5 2 6 2 2 2 3 2 2 2" xfId="56297"/>
    <cellStyle name="Normal 5 2 6 2 2 2 3 2 3" xfId="41973"/>
    <cellStyle name="Normal 5 2 6 2 2 2 3 3" xfId="20400"/>
    <cellStyle name="Normal 5 2 6 2 2 2 3 3 2" xfId="49135"/>
    <cellStyle name="Normal 5 2 6 2 2 2 3 4" xfId="34811"/>
    <cellStyle name="Normal 5 2 6 2 2 2 4" xfId="9598"/>
    <cellStyle name="Normal 5 2 6 2 2 2 4 2" xfId="23981"/>
    <cellStyle name="Normal 5 2 6 2 2 2 4 2 2" xfId="52716"/>
    <cellStyle name="Normal 5 2 6 2 2 2 4 3" xfId="38392"/>
    <cellStyle name="Normal 5 2 6 2 2 2 5" xfId="16818"/>
    <cellStyle name="Normal 5 2 6 2 2 2 5 2" xfId="45554"/>
    <cellStyle name="Normal 5 2 6 2 2 2 6" xfId="31230"/>
    <cellStyle name="Normal 5 2 6 2 2 3" xfId="3160"/>
    <cellStyle name="Normal 5 2 6 2 2 3 2" xfId="6820"/>
    <cellStyle name="Normal 5 2 6 2 2 3 2 2" xfId="14080"/>
    <cellStyle name="Normal 5 2 6 2 2 3 2 2 2" xfId="28458"/>
    <cellStyle name="Normal 5 2 6 2 2 3 2 2 2 2" xfId="57192"/>
    <cellStyle name="Normal 5 2 6 2 2 3 2 2 3" xfId="42868"/>
    <cellStyle name="Normal 5 2 6 2 2 3 2 3" xfId="21295"/>
    <cellStyle name="Normal 5 2 6 2 2 3 2 3 2" xfId="50030"/>
    <cellStyle name="Normal 5 2 6 2 2 3 2 4" xfId="35706"/>
    <cellStyle name="Normal 5 2 6 2 2 3 3" xfId="10493"/>
    <cellStyle name="Normal 5 2 6 2 2 3 3 2" xfId="24876"/>
    <cellStyle name="Normal 5 2 6 2 2 3 3 2 2" xfId="53611"/>
    <cellStyle name="Normal 5 2 6 2 2 3 3 3" xfId="39287"/>
    <cellStyle name="Normal 5 2 6 2 2 3 4" xfId="17713"/>
    <cellStyle name="Normal 5 2 6 2 2 3 4 2" xfId="46449"/>
    <cellStyle name="Normal 5 2 6 2 2 3 5" xfId="32125"/>
    <cellStyle name="Normal 5 2 6 2 2 4" xfId="5025"/>
    <cellStyle name="Normal 5 2 6 2 2 4 2" xfId="12290"/>
    <cellStyle name="Normal 5 2 6 2 2 4 2 2" xfId="26668"/>
    <cellStyle name="Normal 5 2 6 2 2 4 2 2 2" xfId="55402"/>
    <cellStyle name="Normal 5 2 6 2 2 4 2 3" xfId="41078"/>
    <cellStyle name="Normal 5 2 6 2 2 4 3" xfId="19505"/>
    <cellStyle name="Normal 5 2 6 2 2 4 3 2" xfId="48240"/>
    <cellStyle name="Normal 5 2 6 2 2 4 4" xfId="33916"/>
    <cellStyle name="Normal 5 2 6 2 2 5" xfId="8697"/>
    <cellStyle name="Normal 5 2 6 2 2 5 2" xfId="23086"/>
    <cellStyle name="Normal 5 2 6 2 2 5 2 2" xfId="51821"/>
    <cellStyle name="Normal 5 2 6 2 2 5 3" xfId="37497"/>
    <cellStyle name="Normal 5 2 6 2 2 6" xfId="15923"/>
    <cellStyle name="Normal 5 2 6 2 2 6 2" xfId="44659"/>
    <cellStyle name="Normal 5 2 6 2 2 7" xfId="30335"/>
    <cellStyle name="Normal 5 2 6 2 3" xfId="1817"/>
    <cellStyle name="Normal 5 2 6 2 3 2" xfId="3609"/>
    <cellStyle name="Normal 5 2 6 2 3 2 2" xfId="7268"/>
    <cellStyle name="Normal 5 2 6 2 3 2 2 2" xfId="14528"/>
    <cellStyle name="Normal 5 2 6 2 3 2 2 2 2" xfId="28906"/>
    <cellStyle name="Normal 5 2 6 2 3 2 2 2 2 2" xfId="57640"/>
    <cellStyle name="Normal 5 2 6 2 3 2 2 2 3" xfId="43316"/>
    <cellStyle name="Normal 5 2 6 2 3 2 2 3" xfId="21743"/>
    <cellStyle name="Normal 5 2 6 2 3 2 2 3 2" xfId="50478"/>
    <cellStyle name="Normal 5 2 6 2 3 2 2 4" xfId="36154"/>
    <cellStyle name="Normal 5 2 6 2 3 2 3" xfId="10941"/>
    <cellStyle name="Normal 5 2 6 2 3 2 3 2" xfId="25324"/>
    <cellStyle name="Normal 5 2 6 2 3 2 3 2 2" xfId="54059"/>
    <cellStyle name="Normal 5 2 6 2 3 2 3 3" xfId="39735"/>
    <cellStyle name="Normal 5 2 6 2 3 2 4" xfId="18161"/>
    <cellStyle name="Normal 5 2 6 2 3 2 4 2" xfId="46897"/>
    <cellStyle name="Normal 5 2 6 2 3 2 5" xfId="32573"/>
    <cellStyle name="Normal 5 2 6 2 3 3" xfId="5478"/>
    <cellStyle name="Normal 5 2 6 2 3 3 2" xfId="12738"/>
    <cellStyle name="Normal 5 2 6 2 3 3 2 2" xfId="27116"/>
    <cellStyle name="Normal 5 2 6 2 3 3 2 2 2" xfId="55850"/>
    <cellStyle name="Normal 5 2 6 2 3 3 2 3" xfId="41526"/>
    <cellStyle name="Normal 5 2 6 2 3 3 3" xfId="19953"/>
    <cellStyle name="Normal 5 2 6 2 3 3 3 2" xfId="48688"/>
    <cellStyle name="Normal 5 2 6 2 3 3 4" xfId="34364"/>
    <cellStyle name="Normal 5 2 6 2 3 4" xfId="9151"/>
    <cellStyle name="Normal 5 2 6 2 3 4 2" xfId="23534"/>
    <cellStyle name="Normal 5 2 6 2 3 4 2 2" xfId="52269"/>
    <cellStyle name="Normal 5 2 6 2 3 4 3" xfId="37945"/>
    <cellStyle name="Normal 5 2 6 2 3 5" xfId="16371"/>
    <cellStyle name="Normal 5 2 6 2 3 5 2" xfId="45107"/>
    <cellStyle name="Normal 5 2 6 2 3 6" xfId="30783"/>
    <cellStyle name="Normal 5 2 6 2 4" xfId="2713"/>
    <cellStyle name="Normal 5 2 6 2 4 2" xfId="6373"/>
    <cellStyle name="Normal 5 2 6 2 4 2 2" xfId="13633"/>
    <cellStyle name="Normal 5 2 6 2 4 2 2 2" xfId="28011"/>
    <cellStyle name="Normal 5 2 6 2 4 2 2 2 2" xfId="56745"/>
    <cellStyle name="Normal 5 2 6 2 4 2 2 3" xfId="42421"/>
    <cellStyle name="Normal 5 2 6 2 4 2 3" xfId="20848"/>
    <cellStyle name="Normal 5 2 6 2 4 2 3 2" xfId="49583"/>
    <cellStyle name="Normal 5 2 6 2 4 2 4" xfId="35259"/>
    <cellStyle name="Normal 5 2 6 2 4 3" xfId="10046"/>
    <cellStyle name="Normal 5 2 6 2 4 3 2" xfId="24429"/>
    <cellStyle name="Normal 5 2 6 2 4 3 2 2" xfId="53164"/>
    <cellStyle name="Normal 5 2 6 2 4 3 3" xfId="38840"/>
    <cellStyle name="Normal 5 2 6 2 4 4" xfId="17266"/>
    <cellStyle name="Normal 5 2 6 2 4 4 2" xfId="46002"/>
    <cellStyle name="Normal 5 2 6 2 4 5" xfId="31678"/>
    <cellStyle name="Normal 5 2 6 2 5" xfId="4578"/>
    <cellStyle name="Normal 5 2 6 2 5 2" xfId="11843"/>
    <cellStyle name="Normal 5 2 6 2 5 2 2" xfId="26221"/>
    <cellStyle name="Normal 5 2 6 2 5 2 2 2" xfId="54955"/>
    <cellStyle name="Normal 5 2 6 2 5 2 3" xfId="40631"/>
    <cellStyle name="Normal 5 2 6 2 5 3" xfId="19058"/>
    <cellStyle name="Normal 5 2 6 2 5 3 2" xfId="47793"/>
    <cellStyle name="Normal 5 2 6 2 5 4" xfId="33469"/>
    <cellStyle name="Normal 5 2 6 2 6" xfId="8250"/>
    <cellStyle name="Normal 5 2 6 2 6 2" xfId="22639"/>
    <cellStyle name="Normal 5 2 6 2 6 2 2" xfId="51374"/>
    <cellStyle name="Normal 5 2 6 2 6 3" xfId="37050"/>
    <cellStyle name="Normal 5 2 6 2 7" xfId="15476"/>
    <cellStyle name="Normal 5 2 6 2 7 2" xfId="44212"/>
    <cellStyle name="Normal 5 2 6 2 8" xfId="29888"/>
    <cellStyle name="Normal 5 2 6 3" xfId="1057"/>
    <cellStyle name="Normal 5 2 6 3 2" xfId="2040"/>
    <cellStyle name="Normal 5 2 6 3 2 2" xfId="3832"/>
    <cellStyle name="Normal 5 2 6 3 2 2 2" xfId="7491"/>
    <cellStyle name="Normal 5 2 6 3 2 2 2 2" xfId="14751"/>
    <cellStyle name="Normal 5 2 6 3 2 2 2 2 2" xfId="29129"/>
    <cellStyle name="Normal 5 2 6 3 2 2 2 2 2 2" xfId="57863"/>
    <cellStyle name="Normal 5 2 6 3 2 2 2 2 3" xfId="43539"/>
    <cellStyle name="Normal 5 2 6 3 2 2 2 3" xfId="21966"/>
    <cellStyle name="Normal 5 2 6 3 2 2 2 3 2" xfId="50701"/>
    <cellStyle name="Normal 5 2 6 3 2 2 2 4" xfId="36377"/>
    <cellStyle name="Normal 5 2 6 3 2 2 3" xfId="11164"/>
    <cellStyle name="Normal 5 2 6 3 2 2 3 2" xfId="25547"/>
    <cellStyle name="Normal 5 2 6 3 2 2 3 2 2" xfId="54282"/>
    <cellStyle name="Normal 5 2 6 3 2 2 3 3" xfId="39958"/>
    <cellStyle name="Normal 5 2 6 3 2 2 4" xfId="18384"/>
    <cellStyle name="Normal 5 2 6 3 2 2 4 2" xfId="47120"/>
    <cellStyle name="Normal 5 2 6 3 2 2 5" xfId="32796"/>
    <cellStyle name="Normal 5 2 6 3 2 3" xfId="5701"/>
    <cellStyle name="Normal 5 2 6 3 2 3 2" xfId="12961"/>
    <cellStyle name="Normal 5 2 6 3 2 3 2 2" xfId="27339"/>
    <cellStyle name="Normal 5 2 6 3 2 3 2 2 2" xfId="56073"/>
    <cellStyle name="Normal 5 2 6 3 2 3 2 3" xfId="41749"/>
    <cellStyle name="Normal 5 2 6 3 2 3 3" xfId="20176"/>
    <cellStyle name="Normal 5 2 6 3 2 3 3 2" xfId="48911"/>
    <cellStyle name="Normal 5 2 6 3 2 3 4" xfId="34587"/>
    <cellStyle name="Normal 5 2 6 3 2 4" xfId="9374"/>
    <cellStyle name="Normal 5 2 6 3 2 4 2" xfId="23757"/>
    <cellStyle name="Normal 5 2 6 3 2 4 2 2" xfId="52492"/>
    <cellStyle name="Normal 5 2 6 3 2 4 3" xfId="38168"/>
    <cellStyle name="Normal 5 2 6 3 2 5" xfId="16594"/>
    <cellStyle name="Normal 5 2 6 3 2 5 2" xfId="45330"/>
    <cellStyle name="Normal 5 2 6 3 2 6" xfId="31006"/>
    <cellStyle name="Normal 5 2 6 3 3" xfId="2936"/>
    <cellStyle name="Normal 5 2 6 3 3 2" xfId="6596"/>
    <cellStyle name="Normal 5 2 6 3 3 2 2" xfId="13856"/>
    <cellStyle name="Normal 5 2 6 3 3 2 2 2" xfId="28234"/>
    <cellStyle name="Normal 5 2 6 3 3 2 2 2 2" xfId="56968"/>
    <cellStyle name="Normal 5 2 6 3 3 2 2 3" xfId="42644"/>
    <cellStyle name="Normal 5 2 6 3 3 2 3" xfId="21071"/>
    <cellStyle name="Normal 5 2 6 3 3 2 3 2" xfId="49806"/>
    <cellStyle name="Normal 5 2 6 3 3 2 4" xfId="35482"/>
    <cellStyle name="Normal 5 2 6 3 3 3" xfId="10269"/>
    <cellStyle name="Normal 5 2 6 3 3 3 2" xfId="24652"/>
    <cellStyle name="Normal 5 2 6 3 3 3 2 2" xfId="53387"/>
    <cellStyle name="Normal 5 2 6 3 3 3 3" xfId="39063"/>
    <cellStyle name="Normal 5 2 6 3 3 4" xfId="17489"/>
    <cellStyle name="Normal 5 2 6 3 3 4 2" xfId="46225"/>
    <cellStyle name="Normal 5 2 6 3 3 5" xfId="31901"/>
    <cellStyle name="Normal 5 2 6 3 4" xfId="4801"/>
    <cellStyle name="Normal 5 2 6 3 4 2" xfId="12066"/>
    <cellStyle name="Normal 5 2 6 3 4 2 2" xfId="26444"/>
    <cellStyle name="Normal 5 2 6 3 4 2 2 2" xfId="55178"/>
    <cellStyle name="Normal 5 2 6 3 4 2 3" xfId="40854"/>
    <cellStyle name="Normal 5 2 6 3 4 3" xfId="19281"/>
    <cellStyle name="Normal 5 2 6 3 4 3 2" xfId="48016"/>
    <cellStyle name="Normal 5 2 6 3 4 4" xfId="33692"/>
    <cellStyle name="Normal 5 2 6 3 5" xfId="8473"/>
    <cellStyle name="Normal 5 2 6 3 5 2" xfId="22862"/>
    <cellStyle name="Normal 5 2 6 3 5 2 2" xfId="51597"/>
    <cellStyle name="Normal 5 2 6 3 5 3" xfId="37273"/>
    <cellStyle name="Normal 5 2 6 3 6" xfId="15699"/>
    <cellStyle name="Normal 5 2 6 3 6 2" xfId="44435"/>
    <cellStyle name="Normal 5 2 6 3 7" xfId="30111"/>
    <cellStyle name="Normal 5 2 6 4" xfId="1587"/>
    <cellStyle name="Normal 5 2 6 4 2" xfId="3385"/>
    <cellStyle name="Normal 5 2 6 4 2 2" xfId="7044"/>
    <cellStyle name="Normal 5 2 6 4 2 2 2" xfId="14304"/>
    <cellStyle name="Normal 5 2 6 4 2 2 2 2" xfId="28682"/>
    <cellStyle name="Normal 5 2 6 4 2 2 2 2 2" xfId="57416"/>
    <cellStyle name="Normal 5 2 6 4 2 2 2 3" xfId="43092"/>
    <cellStyle name="Normal 5 2 6 4 2 2 3" xfId="21519"/>
    <cellStyle name="Normal 5 2 6 4 2 2 3 2" xfId="50254"/>
    <cellStyle name="Normal 5 2 6 4 2 2 4" xfId="35930"/>
    <cellStyle name="Normal 5 2 6 4 2 3" xfId="10717"/>
    <cellStyle name="Normal 5 2 6 4 2 3 2" xfId="25100"/>
    <cellStyle name="Normal 5 2 6 4 2 3 2 2" xfId="53835"/>
    <cellStyle name="Normal 5 2 6 4 2 3 3" xfId="39511"/>
    <cellStyle name="Normal 5 2 6 4 2 4" xfId="17937"/>
    <cellStyle name="Normal 5 2 6 4 2 4 2" xfId="46673"/>
    <cellStyle name="Normal 5 2 6 4 2 5" xfId="32349"/>
    <cellStyle name="Normal 5 2 6 4 3" xfId="5254"/>
    <cellStyle name="Normal 5 2 6 4 3 2" xfId="12514"/>
    <cellStyle name="Normal 5 2 6 4 3 2 2" xfId="26892"/>
    <cellStyle name="Normal 5 2 6 4 3 2 2 2" xfId="55626"/>
    <cellStyle name="Normal 5 2 6 4 3 2 3" xfId="41302"/>
    <cellStyle name="Normal 5 2 6 4 3 3" xfId="19729"/>
    <cellStyle name="Normal 5 2 6 4 3 3 2" xfId="48464"/>
    <cellStyle name="Normal 5 2 6 4 3 4" xfId="34140"/>
    <cellStyle name="Normal 5 2 6 4 4" xfId="8927"/>
    <cellStyle name="Normal 5 2 6 4 4 2" xfId="23310"/>
    <cellStyle name="Normal 5 2 6 4 4 2 2" xfId="52045"/>
    <cellStyle name="Normal 5 2 6 4 4 3" xfId="37721"/>
    <cellStyle name="Normal 5 2 6 4 5" xfId="16147"/>
    <cellStyle name="Normal 5 2 6 4 5 2" xfId="44883"/>
    <cellStyle name="Normal 5 2 6 4 6" xfId="30559"/>
    <cellStyle name="Normal 5 2 6 5" xfId="2489"/>
    <cellStyle name="Normal 5 2 6 5 2" xfId="6149"/>
    <cellStyle name="Normal 5 2 6 5 2 2" xfId="13409"/>
    <cellStyle name="Normal 5 2 6 5 2 2 2" xfId="27787"/>
    <cellStyle name="Normal 5 2 6 5 2 2 2 2" xfId="56521"/>
    <cellStyle name="Normal 5 2 6 5 2 2 3" xfId="42197"/>
    <cellStyle name="Normal 5 2 6 5 2 3" xfId="20624"/>
    <cellStyle name="Normal 5 2 6 5 2 3 2" xfId="49359"/>
    <cellStyle name="Normal 5 2 6 5 2 4" xfId="35035"/>
    <cellStyle name="Normal 5 2 6 5 3" xfId="9822"/>
    <cellStyle name="Normal 5 2 6 5 3 2" xfId="24205"/>
    <cellStyle name="Normal 5 2 6 5 3 2 2" xfId="52940"/>
    <cellStyle name="Normal 5 2 6 5 3 3" xfId="38616"/>
    <cellStyle name="Normal 5 2 6 5 4" xfId="17042"/>
    <cellStyle name="Normal 5 2 6 5 4 2" xfId="45778"/>
    <cellStyle name="Normal 5 2 6 5 5" xfId="31454"/>
    <cellStyle name="Normal 5 2 6 6" xfId="4351"/>
    <cellStyle name="Normal 5 2 6 6 2" xfId="11619"/>
    <cellStyle name="Normal 5 2 6 6 2 2" xfId="25997"/>
    <cellStyle name="Normal 5 2 6 6 2 2 2" xfId="54731"/>
    <cellStyle name="Normal 5 2 6 6 2 3" xfId="40407"/>
    <cellStyle name="Normal 5 2 6 6 3" xfId="18834"/>
    <cellStyle name="Normal 5 2 6 6 3 2" xfId="47569"/>
    <cellStyle name="Normal 5 2 6 6 4" xfId="33245"/>
    <cellStyle name="Normal 5 2 6 7" xfId="8021"/>
    <cellStyle name="Normal 5 2 6 7 2" xfId="22415"/>
    <cellStyle name="Normal 5 2 6 7 2 2" xfId="51150"/>
    <cellStyle name="Normal 5 2 6 7 3" xfId="36826"/>
    <cellStyle name="Normal 5 2 6 8" xfId="15252"/>
    <cellStyle name="Normal 5 2 6 8 2" xfId="43988"/>
    <cellStyle name="Normal 5 2 6 9" xfId="29664"/>
    <cellStyle name="Normal 5 2 7" xfId="718"/>
    <cellStyle name="Normal 5 2 7 2" xfId="1169"/>
    <cellStyle name="Normal 5 2 7 2 2" xfId="2152"/>
    <cellStyle name="Normal 5 2 7 2 2 2" xfId="3944"/>
    <cellStyle name="Normal 5 2 7 2 2 2 2" xfId="7603"/>
    <cellStyle name="Normal 5 2 7 2 2 2 2 2" xfId="14863"/>
    <cellStyle name="Normal 5 2 7 2 2 2 2 2 2" xfId="29241"/>
    <cellStyle name="Normal 5 2 7 2 2 2 2 2 2 2" xfId="57975"/>
    <cellStyle name="Normal 5 2 7 2 2 2 2 2 3" xfId="43651"/>
    <cellStyle name="Normal 5 2 7 2 2 2 2 3" xfId="22078"/>
    <cellStyle name="Normal 5 2 7 2 2 2 2 3 2" xfId="50813"/>
    <cellStyle name="Normal 5 2 7 2 2 2 2 4" xfId="36489"/>
    <cellStyle name="Normal 5 2 7 2 2 2 3" xfId="11276"/>
    <cellStyle name="Normal 5 2 7 2 2 2 3 2" xfId="25659"/>
    <cellStyle name="Normal 5 2 7 2 2 2 3 2 2" xfId="54394"/>
    <cellStyle name="Normal 5 2 7 2 2 2 3 3" xfId="40070"/>
    <cellStyle name="Normal 5 2 7 2 2 2 4" xfId="18496"/>
    <cellStyle name="Normal 5 2 7 2 2 2 4 2" xfId="47232"/>
    <cellStyle name="Normal 5 2 7 2 2 2 5" xfId="32908"/>
    <cellStyle name="Normal 5 2 7 2 2 3" xfId="5813"/>
    <cellStyle name="Normal 5 2 7 2 2 3 2" xfId="13073"/>
    <cellStyle name="Normal 5 2 7 2 2 3 2 2" xfId="27451"/>
    <cellStyle name="Normal 5 2 7 2 2 3 2 2 2" xfId="56185"/>
    <cellStyle name="Normal 5 2 7 2 2 3 2 3" xfId="41861"/>
    <cellStyle name="Normal 5 2 7 2 2 3 3" xfId="20288"/>
    <cellStyle name="Normal 5 2 7 2 2 3 3 2" xfId="49023"/>
    <cellStyle name="Normal 5 2 7 2 2 3 4" xfId="34699"/>
    <cellStyle name="Normal 5 2 7 2 2 4" xfId="9486"/>
    <cellStyle name="Normal 5 2 7 2 2 4 2" xfId="23869"/>
    <cellStyle name="Normal 5 2 7 2 2 4 2 2" xfId="52604"/>
    <cellStyle name="Normal 5 2 7 2 2 4 3" xfId="38280"/>
    <cellStyle name="Normal 5 2 7 2 2 5" xfId="16706"/>
    <cellStyle name="Normal 5 2 7 2 2 5 2" xfId="45442"/>
    <cellStyle name="Normal 5 2 7 2 2 6" xfId="31118"/>
    <cellStyle name="Normal 5 2 7 2 3" xfId="3048"/>
    <cellStyle name="Normal 5 2 7 2 3 2" xfId="6708"/>
    <cellStyle name="Normal 5 2 7 2 3 2 2" xfId="13968"/>
    <cellStyle name="Normal 5 2 7 2 3 2 2 2" xfId="28346"/>
    <cellStyle name="Normal 5 2 7 2 3 2 2 2 2" xfId="57080"/>
    <cellStyle name="Normal 5 2 7 2 3 2 2 3" xfId="42756"/>
    <cellStyle name="Normal 5 2 7 2 3 2 3" xfId="21183"/>
    <cellStyle name="Normal 5 2 7 2 3 2 3 2" xfId="49918"/>
    <cellStyle name="Normal 5 2 7 2 3 2 4" xfId="35594"/>
    <cellStyle name="Normal 5 2 7 2 3 3" xfId="10381"/>
    <cellStyle name="Normal 5 2 7 2 3 3 2" xfId="24764"/>
    <cellStyle name="Normal 5 2 7 2 3 3 2 2" xfId="53499"/>
    <cellStyle name="Normal 5 2 7 2 3 3 3" xfId="39175"/>
    <cellStyle name="Normal 5 2 7 2 3 4" xfId="17601"/>
    <cellStyle name="Normal 5 2 7 2 3 4 2" xfId="46337"/>
    <cellStyle name="Normal 5 2 7 2 3 5" xfId="32013"/>
    <cellStyle name="Normal 5 2 7 2 4" xfId="4913"/>
    <cellStyle name="Normal 5 2 7 2 4 2" xfId="12178"/>
    <cellStyle name="Normal 5 2 7 2 4 2 2" xfId="26556"/>
    <cellStyle name="Normal 5 2 7 2 4 2 2 2" xfId="55290"/>
    <cellStyle name="Normal 5 2 7 2 4 2 3" xfId="40966"/>
    <cellStyle name="Normal 5 2 7 2 4 3" xfId="19393"/>
    <cellStyle name="Normal 5 2 7 2 4 3 2" xfId="48128"/>
    <cellStyle name="Normal 5 2 7 2 4 4" xfId="33804"/>
    <cellStyle name="Normal 5 2 7 2 5" xfId="8585"/>
    <cellStyle name="Normal 5 2 7 2 5 2" xfId="22974"/>
    <cellStyle name="Normal 5 2 7 2 5 2 2" xfId="51709"/>
    <cellStyle name="Normal 5 2 7 2 5 3" xfId="37385"/>
    <cellStyle name="Normal 5 2 7 2 6" xfId="15811"/>
    <cellStyle name="Normal 5 2 7 2 6 2" xfId="44547"/>
    <cellStyle name="Normal 5 2 7 2 7" xfId="30223"/>
    <cellStyle name="Normal 5 2 7 3" xfId="1705"/>
    <cellStyle name="Normal 5 2 7 3 2" xfId="3497"/>
    <cellStyle name="Normal 5 2 7 3 2 2" xfId="7156"/>
    <cellStyle name="Normal 5 2 7 3 2 2 2" xfId="14416"/>
    <cellStyle name="Normal 5 2 7 3 2 2 2 2" xfId="28794"/>
    <cellStyle name="Normal 5 2 7 3 2 2 2 2 2" xfId="57528"/>
    <cellStyle name="Normal 5 2 7 3 2 2 2 3" xfId="43204"/>
    <cellStyle name="Normal 5 2 7 3 2 2 3" xfId="21631"/>
    <cellStyle name="Normal 5 2 7 3 2 2 3 2" xfId="50366"/>
    <cellStyle name="Normal 5 2 7 3 2 2 4" xfId="36042"/>
    <cellStyle name="Normal 5 2 7 3 2 3" xfId="10829"/>
    <cellStyle name="Normal 5 2 7 3 2 3 2" xfId="25212"/>
    <cellStyle name="Normal 5 2 7 3 2 3 2 2" xfId="53947"/>
    <cellStyle name="Normal 5 2 7 3 2 3 3" xfId="39623"/>
    <cellStyle name="Normal 5 2 7 3 2 4" xfId="18049"/>
    <cellStyle name="Normal 5 2 7 3 2 4 2" xfId="46785"/>
    <cellStyle name="Normal 5 2 7 3 2 5" xfId="32461"/>
    <cellStyle name="Normal 5 2 7 3 3" xfId="5366"/>
    <cellStyle name="Normal 5 2 7 3 3 2" xfId="12626"/>
    <cellStyle name="Normal 5 2 7 3 3 2 2" xfId="27004"/>
    <cellStyle name="Normal 5 2 7 3 3 2 2 2" xfId="55738"/>
    <cellStyle name="Normal 5 2 7 3 3 2 3" xfId="41414"/>
    <cellStyle name="Normal 5 2 7 3 3 3" xfId="19841"/>
    <cellStyle name="Normal 5 2 7 3 3 3 2" xfId="48576"/>
    <cellStyle name="Normal 5 2 7 3 3 4" xfId="34252"/>
    <cellStyle name="Normal 5 2 7 3 4" xfId="9039"/>
    <cellStyle name="Normal 5 2 7 3 4 2" xfId="23422"/>
    <cellStyle name="Normal 5 2 7 3 4 2 2" xfId="52157"/>
    <cellStyle name="Normal 5 2 7 3 4 3" xfId="37833"/>
    <cellStyle name="Normal 5 2 7 3 5" xfId="16259"/>
    <cellStyle name="Normal 5 2 7 3 5 2" xfId="44995"/>
    <cellStyle name="Normal 5 2 7 3 6" xfId="30671"/>
    <cellStyle name="Normal 5 2 7 4" xfId="2601"/>
    <cellStyle name="Normal 5 2 7 4 2" xfId="6261"/>
    <cellStyle name="Normal 5 2 7 4 2 2" xfId="13521"/>
    <cellStyle name="Normal 5 2 7 4 2 2 2" xfId="27899"/>
    <cellStyle name="Normal 5 2 7 4 2 2 2 2" xfId="56633"/>
    <cellStyle name="Normal 5 2 7 4 2 2 3" xfId="42309"/>
    <cellStyle name="Normal 5 2 7 4 2 3" xfId="20736"/>
    <cellStyle name="Normal 5 2 7 4 2 3 2" xfId="49471"/>
    <cellStyle name="Normal 5 2 7 4 2 4" xfId="35147"/>
    <cellStyle name="Normal 5 2 7 4 3" xfId="9934"/>
    <cellStyle name="Normal 5 2 7 4 3 2" xfId="24317"/>
    <cellStyle name="Normal 5 2 7 4 3 2 2" xfId="53052"/>
    <cellStyle name="Normal 5 2 7 4 3 3" xfId="38728"/>
    <cellStyle name="Normal 5 2 7 4 4" xfId="17154"/>
    <cellStyle name="Normal 5 2 7 4 4 2" xfId="45890"/>
    <cellStyle name="Normal 5 2 7 4 5" xfId="31566"/>
    <cellStyle name="Normal 5 2 7 5" xfId="4465"/>
    <cellStyle name="Normal 5 2 7 5 2" xfId="11731"/>
    <cellStyle name="Normal 5 2 7 5 2 2" xfId="26109"/>
    <cellStyle name="Normal 5 2 7 5 2 2 2" xfId="54843"/>
    <cellStyle name="Normal 5 2 7 5 2 3" xfId="40519"/>
    <cellStyle name="Normal 5 2 7 5 3" xfId="18946"/>
    <cellStyle name="Normal 5 2 7 5 3 2" xfId="47681"/>
    <cellStyle name="Normal 5 2 7 5 4" xfId="33357"/>
    <cellStyle name="Normal 5 2 7 6" xfId="8138"/>
    <cellStyle name="Normal 5 2 7 6 2" xfId="22527"/>
    <cellStyle name="Normal 5 2 7 6 2 2" xfId="51262"/>
    <cellStyle name="Normal 5 2 7 6 3" xfId="36938"/>
    <cellStyle name="Normal 5 2 7 7" xfId="15364"/>
    <cellStyle name="Normal 5 2 7 7 2" xfId="44100"/>
    <cellStyle name="Normal 5 2 7 8" xfId="29776"/>
    <cellStyle name="Normal 5 2 8" xfId="945"/>
    <cellStyle name="Normal 5 2 8 2" xfId="1928"/>
    <cellStyle name="Normal 5 2 8 2 2" xfId="3720"/>
    <cellStyle name="Normal 5 2 8 2 2 2" xfId="7379"/>
    <cellStyle name="Normal 5 2 8 2 2 2 2" xfId="14639"/>
    <cellStyle name="Normal 5 2 8 2 2 2 2 2" xfId="29017"/>
    <cellStyle name="Normal 5 2 8 2 2 2 2 2 2" xfId="57751"/>
    <cellStyle name="Normal 5 2 8 2 2 2 2 3" xfId="43427"/>
    <cellStyle name="Normal 5 2 8 2 2 2 3" xfId="21854"/>
    <cellStyle name="Normal 5 2 8 2 2 2 3 2" xfId="50589"/>
    <cellStyle name="Normal 5 2 8 2 2 2 4" xfId="36265"/>
    <cellStyle name="Normal 5 2 8 2 2 3" xfId="11052"/>
    <cellStyle name="Normal 5 2 8 2 2 3 2" xfId="25435"/>
    <cellStyle name="Normal 5 2 8 2 2 3 2 2" xfId="54170"/>
    <cellStyle name="Normal 5 2 8 2 2 3 3" xfId="39846"/>
    <cellStyle name="Normal 5 2 8 2 2 4" xfId="18272"/>
    <cellStyle name="Normal 5 2 8 2 2 4 2" xfId="47008"/>
    <cellStyle name="Normal 5 2 8 2 2 5" xfId="32684"/>
    <cellStyle name="Normal 5 2 8 2 3" xfId="5589"/>
    <cellStyle name="Normal 5 2 8 2 3 2" xfId="12849"/>
    <cellStyle name="Normal 5 2 8 2 3 2 2" xfId="27227"/>
    <cellStyle name="Normal 5 2 8 2 3 2 2 2" xfId="55961"/>
    <cellStyle name="Normal 5 2 8 2 3 2 3" xfId="41637"/>
    <cellStyle name="Normal 5 2 8 2 3 3" xfId="20064"/>
    <cellStyle name="Normal 5 2 8 2 3 3 2" xfId="48799"/>
    <cellStyle name="Normal 5 2 8 2 3 4" xfId="34475"/>
    <cellStyle name="Normal 5 2 8 2 4" xfId="9262"/>
    <cellStyle name="Normal 5 2 8 2 4 2" xfId="23645"/>
    <cellStyle name="Normal 5 2 8 2 4 2 2" xfId="52380"/>
    <cellStyle name="Normal 5 2 8 2 4 3" xfId="38056"/>
    <cellStyle name="Normal 5 2 8 2 5" xfId="16482"/>
    <cellStyle name="Normal 5 2 8 2 5 2" xfId="45218"/>
    <cellStyle name="Normal 5 2 8 2 6" xfId="30894"/>
    <cellStyle name="Normal 5 2 8 3" xfId="2824"/>
    <cellStyle name="Normal 5 2 8 3 2" xfId="6484"/>
    <cellStyle name="Normal 5 2 8 3 2 2" xfId="13744"/>
    <cellStyle name="Normal 5 2 8 3 2 2 2" xfId="28122"/>
    <cellStyle name="Normal 5 2 8 3 2 2 2 2" xfId="56856"/>
    <cellStyle name="Normal 5 2 8 3 2 2 3" xfId="42532"/>
    <cellStyle name="Normal 5 2 8 3 2 3" xfId="20959"/>
    <cellStyle name="Normal 5 2 8 3 2 3 2" xfId="49694"/>
    <cellStyle name="Normal 5 2 8 3 2 4" xfId="35370"/>
    <cellStyle name="Normal 5 2 8 3 3" xfId="10157"/>
    <cellStyle name="Normal 5 2 8 3 3 2" xfId="24540"/>
    <cellStyle name="Normal 5 2 8 3 3 2 2" xfId="53275"/>
    <cellStyle name="Normal 5 2 8 3 3 3" xfId="38951"/>
    <cellStyle name="Normal 5 2 8 3 4" xfId="17377"/>
    <cellStyle name="Normal 5 2 8 3 4 2" xfId="46113"/>
    <cellStyle name="Normal 5 2 8 3 5" xfId="31789"/>
    <cellStyle name="Normal 5 2 8 4" xfId="4689"/>
    <cellStyle name="Normal 5 2 8 4 2" xfId="11954"/>
    <cellStyle name="Normal 5 2 8 4 2 2" xfId="26332"/>
    <cellStyle name="Normal 5 2 8 4 2 2 2" xfId="55066"/>
    <cellStyle name="Normal 5 2 8 4 2 3" xfId="40742"/>
    <cellStyle name="Normal 5 2 8 4 3" xfId="19169"/>
    <cellStyle name="Normal 5 2 8 4 3 2" xfId="47904"/>
    <cellStyle name="Normal 5 2 8 4 4" xfId="33580"/>
    <cellStyle name="Normal 5 2 8 5" xfId="8361"/>
    <cellStyle name="Normal 5 2 8 5 2" xfId="22750"/>
    <cellStyle name="Normal 5 2 8 5 2 2" xfId="51485"/>
    <cellStyle name="Normal 5 2 8 5 3" xfId="37161"/>
    <cellStyle name="Normal 5 2 8 6" xfId="15587"/>
    <cellStyle name="Normal 5 2 8 6 2" xfId="44323"/>
    <cellStyle name="Normal 5 2 8 7" xfId="29999"/>
    <cellStyle name="Normal 5 2 9" xfId="1445"/>
    <cellStyle name="Normal 5 2 9 2" xfId="3273"/>
    <cellStyle name="Normal 5 2 9 2 2" xfId="6932"/>
    <cellStyle name="Normal 5 2 9 2 2 2" xfId="14192"/>
    <cellStyle name="Normal 5 2 9 2 2 2 2" xfId="28570"/>
    <cellStyle name="Normal 5 2 9 2 2 2 2 2" xfId="57304"/>
    <cellStyle name="Normal 5 2 9 2 2 2 3" xfId="42980"/>
    <cellStyle name="Normal 5 2 9 2 2 3" xfId="21407"/>
    <cellStyle name="Normal 5 2 9 2 2 3 2" xfId="50142"/>
    <cellStyle name="Normal 5 2 9 2 2 4" xfId="35818"/>
    <cellStyle name="Normal 5 2 9 2 3" xfId="10605"/>
    <cellStyle name="Normal 5 2 9 2 3 2" xfId="24988"/>
    <cellStyle name="Normal 5 2 9 2 3 2 2" xfId="53723"/>
    <cellStyle name="Normal 5 2 9 2 3 3" xfId="39399"/>
    <cellStyle name="Normal 5 2 9 2 4" xfId="17825"/>
    <cellStyle name="Normal 5 2 9 2 4 2" xfId="46561"/>
    <cellStyle name="Normal 5 2 9 2 5" xfId="32237"/>
    <cellStyle name="Normal 5 2 9 3" xfId="5140"/>
    <cellStyle name="Normal 5 2 9 3 2" xfId="12402"/>
    <cellStyle name="Normal 5 2 9 3 2 2" xfId="26780"/>
    <cellStyle name="Normal 5 2 9 3 2 2 2" xfId="55514"/>
    <cellStyle name="Normal 5 2 9 3 2 3" xfId="41190"/>
    <cellStyle name="Normal 5 2 9 3 3" xfId="19617"/>
    <cellStyle name="Normal 5 2 9 3 3 2" xfId="48352"/>
    <cellStyle name="Normal 5 2 9 3 4" xfId="34028"/>
    <cellStyle name="Normal 5 2 9 4" xfId="8812"/>
    <cellStyle name="Normal 5 2 9 4 2" xfId="23198"/>
    <cellStyle name="Normal 5 2 9 4 2 2" xfId="51933"/>
    <cellStyle name="Normal 5 2 9 4 3" xfId="37609"/>
    <cellStyle name="Normal 5 2 9 5" xfId="16035"/>
    <cellStyle name="Normal 5 2 9 5 2" xfId="44771"/>
    <cellStyle name="Normal 5 2 9 6" xfId="30447"/>
    <cellStyle name="Normal 5 3" xfId="187"/>
    <cellStyle name="Normal 5 3 10" xfId="4227"/>
    <cellStyle name="Normal 5 3 10 2" xfId="11508"/>
    <cellStyle name="Normal 5 3 10 2 2" xfId="25888"/>
    <cellStyle name="Normal 5 3 10 2 2 2" xfId="54622"/>
    <cellStyle name="Normal 5 3 10 2 3" xfId="40298"/>
    <cellStyle name="Normal 5 3 10 3" xfId="18725"/>
    <cellStyle name="Normal 5 3 10 3 2" xfId="47460"/>
    <cellStyle name="Normal 5 3 10 4" xfId="33136"/>
    <cellStyle name="Normal 5 3 11" xfId="7896"/>
    <cellStyle name="Normal 5 3 11 2" xfId="22306"/>
    <cellStyle name="Normal 5 3 11 2 2" xfId="51041"/>
    <cellStyle name="Normal 5 3 11 3" xfId="36717"/>
    <cellStyle name="Normal 5 3 12" xfId="15143"/>
    <cellStyle name="Normal 5 3 12 2" xfId="43879"/>
    <cellStyle name="Normal 5 3 13" xfId="29555"/>
    <cellStyle name="Normal 5 3 2" xfId="289"/>
    <cellStyle name="Normal 5 3 2 10" xfId="7916"/>
    <cellStyle name="Normal 5 3 2 10 2" xfId="22320"/>
    <cellStyle name="Normal 5 3 2 10 2 2" xfId="51055"/>
    <cellStyle name="Normal 5 3 2 10 3" xfId="36731"/>
    <cellStyle name="Normal 5 3 2 11" xfId="15157"/>
    <cellStyle name="Normal 5 3 2 11 2" xfId="43893"/>
    <cellStyle name="Normal 5 3 2 12" xfId="29569"/>
    <cellStyle name="Normal 5 3 2 2" xfId="363"/>
    <cellStyle name="Normal 5 3 2 2 10" xfId="15185"/>
    <cellStyle name="Normal 5 3 2 2 10 2" xfId="43921"/>
    <cellStyle name="Normal 5 3 2 2 11" xfId="29597"/>
    <cellStyle name="Normal 5 3 2 2 2" xfId="463"/>
    <cellStyle name="Normal 5 3 2 2 2 10" xfId="29653"/>
    <cellStyle name="Normal 5 3 2 2 2 2" xfId="663"/>
    <cellStyle name="Normal 5 3 2 2 2 2 2" xfId="935"/>
    <cellStyle name="Normal 5 3 2 2 2 2 2 2" xfId="1382"/>
    <cellStyle name="Normal 5 3 2 2 2 2 2 2 2" xfId="2365"/>
    <cellStyle name="Normal 5 3 2 2 2 2 2 2 2 2" xfId="4157"/>
    <cellStyle name="Normal 5 3 2 2 2 2 2 2 2 2 2" xfId="7816"/>
    <cellStyle name="Normal 5 3 2 2 2 2 2 2 2 2 2 2" xfId="15076"/>
    <cellStyle name="Normal 5 3 2 2 2 2 2 2 2 2 2 2 2" xfId="29454"/>
    <cellStyle name="Normal 5 3 2 2 2 2 2 2 2 2 2 2 2 2" xfId="58188"/>
    <cellStyle name="Normal 5 3 2 2 2 2 2 2 2 2 2 2 3" xfId="43864"/>
    <cellStyle name="Normal 5 3 2 2 2 2 2 2 2 2 2 3" xfId="22291"/>
    <cellStyle name="Normal 5 3 2 2 2 2 2 2 2 2 2 3 2" xfId="51026"/>
    <cellStyle name="Normal 5 3 2 2 2 2 2 2 2 2 2 4" xfId="36702"/>
    <cellStyle name="Normal 5 3 2 2 2 2 2 2 2 2 3" xfId="11489"/>
    <cellStyle name="Normal 5 3 2 2 2 2 2 2 2 2 3 2" xfId="25872"/>
    <cellStyle name="Normal 5 3 2 2 2 2 2 2 2 2 3 2 2" xfId="54607"/>
    <cellStyle name="Normal 5 3 2 2 2 2 2 2 2 2 3 3" xfId="40283"/>
    <cellStyle name="Normal 5 3 2 2 2 2 2 2 2 2 4" xfId="18709"/>
    <cellStyle name="Normal 5 3 2 2 2 2 2 2 2 2 4 2" xfId="47445"/>
    <cellStyle name="Normal 5 3 2 2 2 2 2 2 2 2 5" xfId="33121"/>
    <cellStyle name="Normal 5 3 2 2 2 2 2 2 2 3" xfId="6026"/>
    <cellStyle name="Normal 5 3 2 2 2 2 2 2 2 3 2" xfId="13286"/>
    <cellStyle name="Normal 5 3 2 2 2 2 2 2 2 3 2 2" xfId="27664"/>
    <cellStyle name="Normal 5 3 2 2 2 2 2 2 2 3 2 2 2" xfId="56398"/>
    <cellStyle name="Normal 5 3 2 2 2 2 2 2 2 3 2 3" xfId="42074"/>
    <cellStyle name="Normal 5 3 2 2 2 2 2 2 2 3 3" xfId="20501"/>
    <cellStyle name="Normal 5 3 2 2 2 2 2 2 2 3 3 2" xfId="49236"/>
    <cellStyle name="Normal 5 3 2 2 2 2 2 2 2 3 4" xfId="34912"/>
    <cellStyle name="Normal 5 3 2 2 2 2 2 2 2 4" xfId="9699"/>
    <cellStyle name="Normal 5 3 2 2 2 2 2 2 2 4 2" xfId="24082"/>
    <cellStyle name="Normal 5 3 2 2 2 2 2 2 2 4 2 2" xfId="52817"/>
    <cellStyle name="Normal 5 3 2 2 2 2 2 2 2 4 3" xfId="38493"/>
    <cellStyle name="Normal 5 3 2 2 2 2 2 2 2 5" xfId="16919"/>
    <cellStyle name="Normal 5 3 2 2 2 2 2 2 2 5 2" xfId="45655"/>
    <cellStyle name="Normal 5 3 2 2 2 2 2 2 2 6" xfId="31331"/>
    <cellStyle name="Normal 5 3 2 2 2 2 2 2 3" xfId="3261"/>
    <cellStyle name="Normal 5 3 2 2 2 2 2 2 3 2" xfId="6921"/>
    <cellStyle name="Normal 5 3 2 2 2 2 2 2 3 2 2" xfId="14181"/>
    <cellStyle name="Normal 5 3 2 2 2 2 2 2 3 2 2 2" xfId="28559"/>
    <cellStyle name="Normal 5 3 2 2 2 2 2 2 3 2 2 2 2" xfId="57293"/>
    <cellStyle name="Normal 5 3 2 2 2 2 2 2 3 2 2 3" xfId="42969"/>
    <cellStyle name="Normal 5 3 2 2 2 2 2 2 3 2 3" xfId="21396"/>
    <cellStyle name="Normal 5 3 2 2 2 2 2 2 3 2 3 2" xfId="50131"/>
    <cellStyle name="Normal 5 3 2 2 2 2 2 2 3 2 4" xfId="35807"/>
    <cellStyle name="Normal 5 3 2 2 2 2 2 2 3 3" xfId="10594"/>
    <cellStyle name="Normal 5 3 2 2 2 2 2 2 3 3 2" xfId="24977"/>
    <cellStyle name="Normal 5 3 2 2 2 2 2 2 3 3 2 2" xfId="53712"/>
    <cellStyle name="Normal 5 3 2 2 2 2 2 2 3 3 3" xfId="39388"/>
    <cellStyle name="Normal 5 3 2 2 2 2 2 2 3 4" xfId="17814"/>
    <cellStyle name="Normal 5 3 2 2 2 2 2 2 3 4 2" xfId="46550"/>
    <cellStyle name="Normal 5 3 2 2 2 2 2 2 3 5" xfId="32226"/>
    <cellStyle name="Normal 5 3 2 2 2 2 2 2 4" xfId="5126"/>
    <cellStyle name="Normal 5 3 2 2 2 2 2 2 4 2" xfId="12391"/>
    <cellStyle name="Normal 5 3 2 2 2 2 2 2 4 2 2" xfId="26769"/>
    <cellStyle name="Normal 5 3 2 2 2 2 2 2 4 2 2 2" xfId="55503"/>
    <cellStyle name="Normal 5 3 2 2 2 2 2 2 4 2 3" xfId="41179"/>
    <cellStyle name="Normal 5 3 2 2 2 2 2 2 4 3" xfId="19606"/>
    <cellStyle name="Normal 5 3 2 2 2 2 2 2 4 3 2" xfId="48341"/>
    <cellStyle name="Normal 5 3 2 2 2 2 2 2 4 4" xfId="34017"/>
    <cellStyle name="Normal 5 3 2 2 2 2 2 2 5" xfId="8798"/>
    <cellStyle name="Normal 5 3 2 2 2 2 2 2 5 2" xfId="23187"/>
    <cellStyle name="Normal 5 3 2 2 2 2 2 2 5 2 2" xfId="51922"/>
    <cellStyle name="Normal 5 3 2 2 2 2 2 2 5 3" xfId="37598"/>
    <cellStyle name="Normal 5 3 2 2 2 2 2 2 6" xfId="16024"/>
    <cellStyle name="Normal 5 3 2 2 2 2 2 2 6 2" xfId="44760"/>
    <cellStyle name="Normal 5 3 2 2 2 2 2 2 7" xfId="30436"/>
    <cellStyle name="Normal 5 3 2 2 2 2 2 3" xfId="1918"/>
    <cellStyle name="Normal 5 3 2 2 2 2 2 3 2" xfId="3710"/>
    <cellStyle name="Normal 5 3 2 2 2 2 2 3 2 2" xfId="7369"/>
    <cellStyle name="Normal 5 3 2 2 2 2 2 3 2 2 2" xfId="14629"/>
    <cellStyle name="Normal 5 3 2 2 2 2 2 3 2 2 2 2" xfId="29007"/>
    <cellStyle name="Normal 5 3 2 2 2 2 2 3 2 2 2 2 2" xfId="57741"/>
    <cellStyle name="Normal 5 3 2 2 2 2 2 3 2 2 2 3" xfId="43417"/>
    <cellStyle name="Normal 5 3 2 2 2 2 2 3 2 2 3" xfId="21844"/>
    <cellStyle name="Normal 5 3 2 2 2 2 2 3 2 2 3 2" xfId="50579"/>
    <cellStyle name="Normal 5 3 2 2 2 2 2 3 2 2 4" xfId="36255"/>
    <cellStyle name="Normal 5 3 2 2 2 2 2 3 2 3" xfId="11042"/>
    <cellStyle name="Normal 5 3 2 2 2 2 2 3 2 3 2" xfId="25425"/>
    <cellStyle name="Normal 5 3 2 2 2 2 2 3 2 3 2 2" xfId="54160"/>
    <cellStyle name="Normal 5 3 2 2 2 2 2 3 2 3 3" xfId="39836"/>
    <cellStyle name="Normal 5 3 2 2 2 2 2 3 2 4" xfId="18262"/>
    <cellStyle name="Normal 5 3 2 2 2 2 2 3 2 4 2" xfId="46998"/>
    <cellStyle name="Normal 5 3 2 2 2 2 2 3 2 5" xfId="32674"/>
    <cellStyle name="Normal 5 3 2 2 2 2 2 3 3" xfId="5579"/>
    <cellStyle name="Normal 5 3 2 2 2 2 2 3 3 2" xfId="12839"/>
    <cellStyle name="Normal 5 3 2 2 2 2 2 3 3 2 2" xfId="27217"/>
    <cellStyle name="Normal 5 3 2 2 2 2 2 3 3 2 2 2" xfId="55951"/>
    <cellStyle name="Normal 5 3 2 2 2 2 2 3 3 2 3" xfId="41627"/>
    <cellStyle name="Normal 5 3 2 2 2 2 2 3 3 3" xfId="20054"/>
    <cellStyle name="Normal 5 3 2 2 2 2 2 3 3 3 2" xfId="48789"/>
    <cellStyle name="Normal 5 3 2 2 2 2 2 3 3 4" xfId="34465"/>
    <cellStyle name="Normal 5 3 2 2 2 2 2 3 4" xfId="9252"/>
    <cellStyle name="Normal 5 3 2 2 2 2 2 3 4 2" xfId="23635"/>
    <cellStyle name="Normal 5 3 2 2 2 2 2 3 4 2 2" xfId="52370"/>
    <cellStyle name="Normal 5 3 2 2 2 2 2 3 4 3" xfId="38046"/>
    <cellStyle name="Normal 5 3 2 2 2 2 2 3 5" xfId="16472"/>
    <cellStyle name="Normal 5 3 2 2 2 2 2 3 5 2" xfId="45208"/>
    <cellStyle name="Normal 5 3 2 2 2 2 2 3 6" xfId="30884"/>
    <cellStyle name="Normal 5 3 2 2 2 2 2 4" xfId="2814"/>
    <cellStyle name="Normal 5 3 2 2 2 2 2 4 2" xfId="6474"/>
    <cellStyle name="Normal 5 3 2 2 2 2 2 4 2 2" xfId="13734"/>
    <cellStyle name="Normal 5 3 2 2 2 2 2 4 2 2 2" xfId="28112"/>
    <cellStyle name="Normal 5 3 2 2 2 2 2 4 2 2 2 2" xfId="56846"/>
    <cellStyle name="Normal 5 3 2 2 2 2 2 4 2 2 3" xfId="42522"/>
    <cellStyle name="Normal 5 3 2 2 2 2 2 4 2 3" xfId="20949"/>
    <cellStyle name="Normal 5 3 2 2 2 2 2 4 2 3 2" xfId="49684"/>
    <cellStyle name="Normal 5 3 2 2 2 2 2 4 2 4" xfId="35360"/>
    <cellStyle name="Normal 5 3 2 2 2 2 2 4 3" xfId="10147"/>
    <cellStyle name="Normal 5 3 2 2 2 2 2 4 3 2" xfId="24530"/>
    <cellStyle name="Normal 5 3 2 2 2 2 2 4 3 2 2" xfId="53265"/>
    <cellStyle name="Normal 5 3 2 2 2 2 2 4 3 3" xfId="38941"/>
    <cellStyle name="Normal 5 3 2 2 2 2 2 4 4" xfId="17367"/>
    <cellStyle name="Normal 5 3 2 2 2 2 2 4 4 2" xfId="46103"/>
    <cellStyle name="Normal 5 3 2 2 2 2 2 4 5" xfId="31779"/>
    <cellStyle name="Normal 5 3 2 2 2 2 2 5" xfId="4679"/>
    <cellStyle name="Normal 5 3 2 2 2 2 2 5 2" xfId="11944"/>
    <cellStyle name="Normal 5 3 2 2 2 2 2 5 2 2" xfId="26322"/>
    <cellStyle name="Normal 5 3 2 2 2 2 2 5 2 2 2" xfId="55056"/>
    <cellStyle name="Normal 5 3 2 2 2 2 2 5 2 3" xfId="40732"/>
    <cellStyle name="Normal 5 3 2 2 2 2 2 5 3" xfId="19159"/>
    <cellStyle name="Normal 5 3 2 2 2 2 2 5 3 2" xfId="47894"/>
    <cellStyle name="Normal 5 3 2 2 2 2 2 5 4" xfId="33570"/>
    <cellStyle name="Normal 5 3 2 2 2 2 2 6" xfId="8351"/>
    <cellStyle name="Normal 5 3 2 2 2 2 2 6 2" xfId="22740"/>
    <cellStyle name="Normal 5 3 2 2 2 2 2 6 2 2" xfId="51475"/>
    <cellStyle name="Normal 5 3 2 2 2 2 2 6 3" xfId="37151"/>
    <cellStyle name="Normal 5 3 2 2 2 2 2 7" xfId="15577"/>
    <cellStyle name="Normal 5 3 2 2 2 2 2 7 2" xfId="44313"/>
    <cellStyle name="Normal 5 3 2 2 2 2 2 8" xfId="29989"/>
    <cellStyle name="Normal 5 3 2 2 2 2 3" xfId="1158"/>
    <cellStyle name="Normal 5 3 2 2 2 2 3 2" xfId="2141"/>
    <cellStyle name="Normal 5 3 2 2 2 2 3 2 2" xfId="3933"/>
    <cellStyle name="Normal 5 3 2 2 2 2 3 2 2 2" xfId="7592"/>
    <cellStyle name="Normal 5 3 2 2 2 2 3 2 2 2 2" xfId="14852"/>
    <cellStyle name="Normal 5 3 2 2 2 2 3 2 2 2 2 2" xfId="29230"/>
    <cellStyle name="Normal 5 3 2 2 2 2 3 2 2 2 2 2 2" xfId="57964"/>
    <cellStyle name="Normal 5 3 2 2 2 2 3 2 2 2 2 3" xfId="43640"/>
    <cellStyle name="Normal 5 3 2 2 2 2 3 2 2 2 3" xfId="22067"/>
    <cellStyle name="Normal 5 3 2 2 2 2 3 2 2 2 3 2" xfId="50802"/>
    <cellStyle name="Normal 5 3 2 2 2 2 3 2 2 2 4" xfId="36478"/>
    <cellStyle name="Normal 5 3 2 2 2 2 3 2 2 3" xfId="11265"/>
    <cellStyle name="Normal 5 3 2 2 2 2 3 2 2 3 2" xfId="25648"/>
    <cellStyle name="Normal 5 3 2 2 2 2 3 2 2 3 2 2" xfId="54383"/>
    <cellStyle name="Normal 5 3 2 2 2 2 3 2 2 3 3" xfId="40059"/>
    <cellStyle name="Normal 5 3 2 2 2 2 3 2 2 4" xfId="18485"/>
    <cellStyle name="Normal 5 3 2 2 2 2 3 2 2 4 2" xfId="47221"/>
    <cellStyle name="Normal 5 3 2 2 2 2 3 2 2 5" xfId="32897"/>
    <cellStyle name="Normal 5 3 2 2 2 2 3 2 3" xfId="5802"/>
    <cellStyle name="Normal 5 3 2 2 2 2 3 2 3 2" xfId="13062"/>
    <cellStyle name="Normal 5 3 2 2 2 2 3 2 3 2 2" xfId="27440"/>
    <cellStyle name="Normal 5 3 2 2 2 2 3 2 3 2 2 2" xfId="56174"/>
    <cellStyle name="Normal 5 3 2 2 2 2 3 2 3 2 3" xfId="41850"/>
    <cellStyle name="Normal 5 3 2 2 2 2 3 2 3 3" xfId="20277"/>
    <cellStyle name="Normal 5 3 2 2 2 2 3 2 3 3 2" xfId="49012"/>
    <cellStyle name="Normal 5 3 2 2 2 2 3 2 3 4" xfId="34688"/>
    <cellStyle name="Normal 5 3 2 2 2 2 3 2 4" xfId="9475"/>
    <cellStyle name="Normal 5 3 2 2 2 2 3 2 4 2" xfId="23858"/>
    <cellStyle name="Normal 5 3 2 2 2 2 3 2 4 2 2" xfId="52593"/>
    <cellStyle name="Normal 5 3 2 2 2 2 3 2 4 3" xfId="38269"/>
    <cellStyle name="Normal 5 3 2 2 2 2 3 2 5" xfId="16695"/>
    <cellStyle name="Normal 5 3 2 2 2 2 3 2 5 2" xfId="45431"/>
    <cellStyle name="Normal 5 3 2 2 2 2 3 2 6" xfId="31107"/>
    <cellStyle name="Normal 5 3 2 2 2 2 3 3" xfId="3037"/>
    <cellStyle name="Normal 5 3 2 2 2 2 3 3 2" xfId="6697"/>
    <cellStyle name="Normal 5 3 2 2 2 2 3 3 2 2" xfId="13957"/>
    <cellStyle name="Normal 5 3 2 2 2 2 3 3 2 2 2" xfId="28335"/>
    <cellStyle name="Normal 5 3 2 2 2 2 3 3 2 2 2 2" xfId="57069"/>
    <cellStyle name="Normal 5 3 2 2 2 2 3 3 2 2 3" xfId="42745"/>
    <cellStyle name="Normal 5 3 2 2 2 2 3 3 2 3" xfId="21172"/>
    <cellStyle name="Normal 5 3 2 2 2 2 3 3 2 3 2" xfId="49907"/>
    <cellStyle name="Normal 5 3 2 2 2 2 3 3 2 4" xfId="35583"/>
    <cellStyle name="Normal 5 3 2 2 2 2 3 3 3" xfId="10370"/>
    <cellStyle name="Normal 5 3 2 2 2 2 3 3 3 2" xfId="24753"/>
    <cellStyle name="Normal 5 3 2 2 2 2 3 3 3 2 2" xfId="53488"/>
    <cellStyle name="Normal 5 3 2 2 2 2 3 3 3 3" xfId="39164"/>
    <cellStyle name="Normal 5 3 2 2 2 2 3 3 4" xfId="17590"/>
    <cellStyle name="Normal 5 3 2 2 2 2 3 3 4 2" xfId="46326"/>
    <cellStyle name="Normal 5 3 2 2 2 2 3 3 5" xfId="32002"/>
    <cellStyle name="Normal 5 3 2 2 2 2 3 4" xfId="4902"/>
    <cellStyle name="Normal 5 3 2 2 2 2 3 4 2" xfId="12167"/>
    <cellStyle name="Normal 5 3 2 2 2 2 3 4 2 2" xfId="26545"/>
    <cellStyle name="Normal 5 3 2 2 2 2 3 4 2 2 2" xfId="55279"/>
    <cellStyle name="Normal 5 3 2 2 2 2 3 4 2 3" xfId="40955"/>
    <cellStyle name="Normal 5 3 2 2 2 2 3 4 3" xfId="19382"/>
    <cellStyle name="Normal 5 3 2 2 2 2 3 4 3 2" xfId="48117"/>
    <cellStyle name="Normal 5 3 2 2 2 2 3 4 4" xfId="33793"/>
    <cellStyle name="Normal 5 3 2 2 2 2 3 5" xfId="8574"/>
    <cellStyle name="Normal 5 3 2 2 2 2 3 5 2" xfId="22963"/>
    <cellStyle name="Normal 5 3 2 2 2 2 3 5 2 2" xfId="51698"/>
    <cellStyle name="Normal 5 3 2 2 2 2 3 5 3" xfId="37374"/>
    <cellStyle name="Normal 5 3 2 2 2 2 3 6" xfId="15800"/>
    <cellStyle name="Normal 5 3 2 2 2 2 3 6 2" xfId="44536"/>
    <cellStyle name="Normal 5 3 2 2 2 2 3 7" xfId="30212"/>
    <cellStyle name="Normal 5 3 2 2 2 2 4" xfId="1690"/>
    <cellStyle name="Normal 5 3 2 2 2 2 4 2" xfId="3486"/>
    <cellStyle name="Normal 5 3 2 2 2 2 4 2 2" xfId="7145"/>
    <cellStyle name="Normal 5 3 2 2 2 2 4 2 2 2" xfId="14405"/>
    <cellStyle name="Normal 5 3 2 2 2 2 4 2 2 2 2" xfId="28783"/>
    <cellStyle name="Normal 5 3 2 2 2 2 4 2 2 2 2 2" xfId="57517"/>
    <cellStyle name="Normal 5 3 2 2 2 2 4 2 2 2 3" xfId="43193"/>
    <cellStyle name="Normal 5 3 2 2 2 2 4 2 2 3" xfId="21620"/>
    <cellStyle name="Normal 5 3 2 2 2 2 4 2 2 3 2" xfId="50355"/>
    <cellStyle name="Normal 5 3 2 2 2 2 4 2 2 4" xfId="36031"/>
    <cellStyle name="Normal 5 3 2 2 2 2 4 2 3" xfId="10818"/>
    <cellStyle name="Normal 5 3 2 2 2 2 4 2 3 2" xfId="25201"/>
    <cellStyle name="Normal 5 3 2 2 2 2 4 2 3 2 2" xfId="53936"/>
    <cellStyle name="Normal 5 3 2 2 2 2 4 2 3 3" xfId="39612"/>
    <cellStyle name="Normal 5 3 2 2 2 2 4 2 4" xfId="18038"/>
    <cellStyle name="Normal 5 3 2 2 2 2 4 2 4 2" xfId="46774"/>
    <cellStyle name="Normal 5 3 2 2 2 2 4 2 5" xfId="32450"/>
    <cellStyle name="Normal 5 3 2 2 2 2 4 3" xfId="5355"/>
    <cellStyle name="Normal 5 3 2 2 2 2 4 3 2" xfId="12615"/>
    <cellStyle name="Normal 5 3 2 2 2 2 4 3 2 2" xfId="26993"/>
    <cellStyle name="Normal 5 3 2 2 2 2 4 3 2 2 2" xfId="55727"/>
    <cellStyle name="Normal 5 3 2 2 2 2 4 3 2 3" xfId="41403"/>
    <cellStyle name="Normal 5 3 2 2 2 2 4 3 3" xfId="19830"/>
    <cellStyle name="Normal 5 3 2 2 2 2 4 3 3 2" xfId="48565"/>
    <cellStyle name="Normal 5 3 2 2 2 2 4 3 4" xfId="34241"/>
    <cellStyle name="Normal 5 3 2 2 2 2 4 4" xfId="9028"/>
    <cellStyle name="Normal 5 3 2 2 2 2 4 4 2" xfId="23411"/>
    <cellStyle name="Normal 5 3 2 2 2 2 4 4 2 2" xfId="52146"/>
    <cellStyle name="Normal 5 3 2 2 2 2 4 4 3" xfId="37822"/>
    <cellStyle name="Normal 5 3 2 2 2 2 4 5" xfId="16248"/>
    <cellStyle name="Normal 5 3 2 2 2 2 4 5 2" xfId="44984"/>
    <cellStyle name="Normal 5 3 2 2 2 2 4 6" xfId="30660"/>
    <cellStyle name="Normal 5 3 2 2 2 2 5" xfId="2590"/>
    <cellStyle name="Normal 5 3 2 2 2 2 5 2" xfId="6250"/>
    <cellStyle name="Normal 5 3 2 2 2 2 5 2 2" xfId="13510"/>
    <cellStyle name="Normal 5 3 2 2 2 2 5 2 2 2" xfId="27888"/>
    <cellStyle name="Normal 5 3 2 2 2 2 5 2 2 2 2" xfId="56622"/>
    <cellStyle name="Normal 5 3 2 2 2 2 5 2 2 3" xfId="42298"/>
    <cellStyle name="Normal 5 3 2 2 2 2 5 2 3" xfId="20725"/>
    <cellStyle name="Normal 5 3 2 2 2 2 5 2 3 2" xfId="49460"/>
    <cellStyle name="Normal 5 3 2 2 2 2 5 2 4" xfId="35136"/>
    <cellStyle name="Normal 5 3 2 2 2 2 5 3" xfId="9923"/>
    <cellStyle name="Normal 5 3 2 2 2 2 5 3 2" xfId="24306"/>
    <cellStyle name="Normal 5 3 2 2 2 2 5 3 2 2" xfId="53041"/>
    <cellStyle name="Normal 5 3 2 2 2 2 5 3 3" xfId="38717"/>
    <cellStyle name="Normal 5 3 2 2 2 2 5 4" xfId="17143"/>
    <cellStyle name="Normal 5 3 2 2 2 2 5 4 2" xfId="45879"/>
    <cellStyle name="Normal 5 3 2 2 2 2 5 5" xfId="31555"/>
    <cellStyle name="Normal 5 3 2 2 2 2 6" xfId="4453"/>
    <cellStyle name="Normal 5 3 2 2 2 2 6 2" xfId="11720"/>
    <cellStyle name="Normal 5 3 2 2 2 2 6 2 2" xfId="26098"/>
    <cellStyle name="Normal 5 3 2 2 2 2 6 2 2 2" xfId="54832"/>
    <cellStyle name="Normal 5 3 2 2 2 2 6 2 3" xfId="40508"/>
    <cellStyle name="Normal 5 3 2 2 2 2 6 3" xfId="18935"/>
    <cellStyle name="Normal 5 3 2 2 2 2 6 3 2" xfId="47670"/>
    <cellStyle name="Normal 5 3 2 2 2 2 6 4" xfId="33346"/>
    <cellStyle name="Normal 5 3 2 2 2 2 7" xfId="8124"/>
    <cellStyle name="Normal 5 3 2 2 2 2 7 2" xfId="22516"/>
    <cellStyle name="Normal 5 3 2 2 2 2 7 2 2" xfId="51251"/>
    <cellStyle name="Normal 5 3 2 2 2 2 7 3" xfId="36927"/>
    <cellStyle name="Normal 5 3 2 2 2 2 8" xfId="15353"/>
    <cellStyle name="Normal 5 3 2 2 2 2 8 2" xfId="44089"/>
    <cellStyle name="Normal 5 3 2 2 2 2 9" xfId="29765"/>
    <cellStyle name="Normal 5 3 2 2 2 3" xfId="821"/>
    <cellStyle name="Normal 5 3 2 2 2 3 2" xfId="1270"/>
    <cellStyle name="Normal 5 3 2 2 2 3 2 2" xfId="2253"/>
    <cellStyle name="Normal 5 3 2 2 2 3 2 2 2" xfId="4045"/>
    <cellStyle name="Normal 5 3 2 2 2 3 2 2 2 2" xfId="7704"/>
    <cellStyle name="Normal 5 3 2 2 2 3 2 2 2 2 2" xfId="14964"/>
    <cellStyle name="Normal 5 3 2 2 2 3 2 2 2 2 2 2" xfId="29342"/>
    <cellStyle name="Normal 5 3 2 2 2 3 2 2 2 2 2 2 2" xfId="58076"/>
    <cellStyle name="Normal 5 3 2 2 2 3 2 2 2 2 2 3" xfId="43752"/>
    <cellStyle name="Normal 5 3 2 2 2 3 2 2 2 2 3" xfId="22179"/>
    <cellStyle name="Normal 5 3 2 2 2 3 2 2 2 2 3 2" xfId="50914"/>
    <cellStyle name="Normal 5 3 2 2 2 3 2 2 2 2 4" xfId="36590"/>
    <cellStyle name="Normal 5 3 2 2 2 3 2 2 2 3" xfId="11377"/>
    <cellStyle name="Normal 5 3 2 2 2 3 2 2 2 3 2" xfId="25760"/>
    <cellStyle name="Normal 5 3 2 2 2 3 2 2 2 3 2 2" xfId="54495"/>
    <cellStyle name="Normal 5 3 2 2 2 3 2 2 2 3 3" xfId="40171"/>
    <cellStyle name="Normal 5 3 2 2 2 3 2 2 2 4" xfId="18597"/>
    <cellStyle name="Normal 5 3 2 2 2 3 2 2 2 4 2" xfId="47333"/>
    <cellStyle name="Normal 5 3 2 2 2 3 2 2 2 5" xfId="33009"/>
    <cellStyle name="Normal 5 3 2 2 2 3 2 2 3" xfId="5914"/>
    <cellStyle name="Normal 5 3 2 2 2 3 2 2 3 2" xfId="13174"/>
    <cellStyle name="Normal 5 3 2 2 2 3 2 2 3 2 2" xfId="27552"/>
    <cellStyle name="Normal 5 3 2 2 2 3 2 2 3 2 2 2" xfId="56286"/>
    <cellStyle name="Normal 5 3 2 2 2 3 2 2 3 2 3" xfId="41962"/>
    <cellStyle name="Normal 5 3 2 2 2 3 2 2 3 3" xfId="20389"/>
    <cellStyle name="Normal 5 3 2 2 2 3 2 2 3 3 2" xfId="49124"/>
    <cellStyle name="Normal 5 3 2 2 2 3 2 2 3 4" xfId="34800"/>
    <cellStyle name="Normal 5 3 2 2 2 3 2 2 4" xfId="9587"/>
    <cellStyle name="Normal 5 3 2 2 2 3 2 2 4 2" xfId="23970"/>
    <cellStyle name="Normal 5 3 2 2 2 3 2 2 4 2 2" xfId="52705"/>
    <cellStyle name="Normal 5 3 2 2 2 3 2 2 4 3" xfId="38381"/>
    <cellStyle name="Normal 5 3 2 2 2 3 2 2 5" xfId="16807"/>
    <cellStyle name="Normal 5 3 2 2 2 3 2 2 5 2" xfId="45543"/>
    <cellStyle name="Normal 5 3 2 2 2 3 2 2 6" xfId="31219"/>
    <cellStyle name="Normal 5 3 2 2 2 3 2 3" xfId="3149"/>
    <cellStyle name="Normal 5 3 2 2 2 3 2 3 2" xfId="6809"/>
    <cellStyle name="Normal 5 3 2 2 2 3 2 3 2 2" xfId="14069"/>
    <cellStyle name="Normal 5 3 2 2 2 3 2 3 2 2 2" xfId="28447"/>
    <cellStyle name="Normal 5 3 2 2 2 3 2 3 2 2 2 2" xfId="57181"/>
    <cellStyle name="Normal 5 3 2 2 2 3 2 3 2 2 3" xfId="42857"/>
    <cellStyle name="Normal 5 3 2 2 2 3 2 3 2 3" xfId="21284"/>
    <cellStyle name="Normal 5 3 2 2 2 3 2 3 2 3 2" xfId="50019"/>
    <cellStyle name="Normal 5 3 2 2 2 3 2 3 2 4" xfId="35695"/>
    <cellStyle name="Normal 5 3 2 2 2 3 2 3 3" xfId="10482"/>
    <cellStyle name="Normal 5 3 2 2 2 3 2 3 3 2" xfId="24865"/>
    <cellStyle name="Normal 5 3 2 2 2 3 2 3 3 2 2" xfId="53600"/>
    <cellStyle name="Normal 5 3 2 2 2 3 2 3 3 3" xfId="39276"/>
    <cellStyle name="Normal 5 3 2 2 2 3 2 3 4" xfId="17702"/>
    <cellStyle name="Normal 5 3 2 2 2 3 2 3 4 2" xfId="46438"/>
    <cellStyle name="Normal 5 3 2 2 2 3 2 3 5" xfId="32114"/>
    <cellStyle name="Normal 5 3 2 2 2 3 2 4" xfId="5014"/>
    <cellStyle name="Normal 5 3 2 2 2 3 2 4 2" xfId="12279"/>
    <cellStyle name="Normal 5 3 2 2 2 3 2 4 2 2" xfId="26657"/>
    <cellStyle name="Normal 5 3 2 2 2 3 2 4 2 2 2" xfId="55391"/>
    <cellStyle name="Normal 5 3 2 2 2 3 2 4 2 3" xfId="41067"/>
    <cellStyle name="Normal 5 3 2 2 2 3 2 4 3" xfId="19494"/>
    <cellStyle name="Normal 5 3 2 2 2 3 2 4 3 2" xfId="48229"/>
    <cellStyle name="Normal 5 3 2 2 2 3 2 4 4" xfId="33905"/>
    <cellStyle name="Normal 5 3 2 2 2 3 2 5" xfId="8686"/>
    <cellStyle name="Normal 5 3 2 2 2 3 2 5 2" xfId="23075"/>
    <cellStyle name="Normal 5 3 2 2 2 3 2 5 2 2" xfId="51810"/>
    <cellStyle name="Normal 5 3 2 2 2 3 2 5 3" xfId="37486"/>
    <cellStyle name="Normal 5 3 2 2 2 3 2 6" xfId="15912"/>
    <cellStyle name="Normal 5 3 2 2 2 3 2 6 2" xfId="44648"/>
    <cellStyle name="Normal 5 3 2 2 2 3 2 7" xfId="30324"/>
    <cellStyle name="Normal 5 3 2 2 2 3 3" xfId="1806"/>
    <cellStyle name="Normal 5 3 2 2 2 3 3 2" xfId="3598"/>
    <cellStyle name="Normal 5 3 2 2 2 3 3 2 2" xfId="7257"/>
    <cellStyle name="Normal 5 3 2 2 2 3 3 2 2 2" xfId="14517"/>
    <cellStyle name="Normal 5 3 2 2 2 3 3 2 2 2 2" xfId="28895"/>
    <cellStyle name="Normal 5 3 2 2 2 3 3 2 2 2 2 2" xfId="57629"/>
    <cellStyle name="Normal 5 3 2 2 2 3 3 2 2 2 3" xfId="43305"/>
    <cellStyle name="Normal 5 3 2 2 2 3 3 2 2 3" xfId="21732"/>
    <cellStyle name="Normal 5 3 2 2 2 3 3 2 2 3 2" xfId="50467"/>
    <cellStyle name="Normal 5 3 2 2 2 3 3 2 2 4" xfId="36143"/>
    <cellStyle name="Normal 5 3 2 2 2 3 3 2 3" xfId="10930"/>
    <cellStyle name="Normal 5 3 2 2 2 3 3 2 3 2" xfId="25313"/>
    <cellStyle name="Normal 5 3 2 2 2 3 3 2 3 2 2" xfId="54048"/>
    <cellStyle name="Normal 5 3 2 2 2 3 3 2 3 3" xfId="39724"/>
    <cellStyle name="Normal 5 3 2 2 2 3 3 2 4" xfId="18150"/>
    <cellStyle name="Normal 5 3 2 2 2 3 3 2 4 2" xfId="46886"/>
    <cellStyle name="Normal 5 3 2 2 2 3 3 2 5" xfId="32562"/>
    <cellStyle name="Normal 5 3 2 2 2 3 3 3" xfId="5467"/>
    <cellStyle name="Normal 5 3 2 2 2 3 3 3 2" xfId="12727"/>
    <cellStyle name="Normal 5 3 2 2 2 3 3 3 2 2" xfId="27105"/>
    <cellStyle name="Normal 5 3 2 2 2 3 3 3 2 2 2" xfId="55839"/>
    <cellStyle name="Normal 5 3 2 2 2 3 3 3 2 3" xfId="41515"/>
    <cellStyle name="Normal 5 3 2 2 2 3 3 3 3" xfId="19942"/>
    <cellStyle name="Normal 5 3 2 2 2 3 3 3 3 2" xfId="48677"/>
    <cellStyle name="Normal 5 3 2 2 2 3 3 3 4" xfId="34353"/>
    <cellStyle name="Normal 5 3 2 2 2 3 3 4" xfId="9140"/>
    <cellStyle name="Normal 5 3 2 2 2 3 3 4 2" xfId="23523"/>
    <cellStyle name="Normal 5 3 2 2 2 3 3 4 2 2" xfId="52258"/>
    <cellStyle name="Normal 5 3 2 2 2 3 3 4 3" xfId="37934"/>
    <cellStyle name="Normal 5 3 2 2 2 3 3 5" xfId="16360"/>
    <cellStyle name="Normal 5 3 2 2 2 3 3 5 2" xfId="45096"/>
    <cellStyle name="Normal 5 3 2 2 2 3 3 6" xfId="30772"/>
    <cellStyle name="Normal 5 3 2 2 2 3 4" xfId="2702"/>
    <cellStyle name="Normal 5 3 2 2 2 3 4 2" xfId="6362"/>
    <cellStyle name="Normal 5 3 2 2 2 3 4 2 2" xfId="13622"/>
    <cellStyle name="Normal 5 3 2 2 2 3 4 2 2 2" xfId="28000"/>
    <cellStyle name="Normal 5 3 2 2 2 3 4 2 2 2 2" xfId="56734"/>
    <cellStyle name="Normal 5 3 2 2 2 3 4 2 2 3" xfId="42410"/>
    <cellStyle name="Normal 5 3 2 2 2 3 4 2 3" xfId="20837"/>
    <cellStyle name="Normal 5 3 2 2 2 3 4 2 3 2" xfId="49572"/>
    <cellStyle name="Normal 5 3 2 2 2 3 4 2 4" xfId="35248"/>
    <cellStyle name="Normal 5 3 2 2 2 3 4 3" xfId="10035"/>
    <cellStyle name="Normal 5 3 2 2 2 3 4 3 2" xfId="24418"/>
    <cellStyle name="Normal 5 3 2 2 2 3 4 3 2 2" xfId="53153"/>
    <cellStyle name="Normal 5 3 2 2 2 3 4 3 3" xfId="38829"/>
    <cellStyle name="Normal 5 3 2 2 2 3 4 4" xfId="17255"/>
    <cellStyle name="Normal 5 3 2 2 2 3 4 4 2" xfId="45991"/>
    <cellStyle name="Normal 5 3 2 2 2 3 4 5" xfId="31667"/>
    <cellStyle name="Normal 5 3 2 2 2 3 5" xfId="4566"/>
    <cellStyle name="Normal 5 3 2 2 2 3 5 2" xfId="11832"/>
    <cellStyle name="Normal 5 3 2 2 2 3 5 2 2" xfId="26210"/>
    <cellStyle name="Normal 5 3 2 2 2 3 5 2 2 2" xfId="54944"/>
    <cellStyle name="Normal 5 3 2 2 2 3 5 2 3" xfId="40620"/>
    <cellStyle name="Normal 5 3 2 2 2 3 5 3" xfId="19047"/>
    <cellStyle name="Normal 5 3 2 2 2 3 5 3 2" xfId="47782"/>
    <cellStyle name="Normal 5 3 2 2 2 3 5 4" xfId="33458"/>
    <cellStyle name="Normal 5 3 2 2 2 3 6" xfId="8239"/>
    <cellStyle name="Normal 5 3 2 2 2 3 6 2" xfId="22628"/>
    <cellStyle name="Normal 5 3 2 2 2 3 6 2 2" xfId="51363"/>
    <cellStyle name="Normal 5 3 2 2 2 3 6 3" xfId="37039"/>
    <cellStyle name="Normal 5 3 2 2 2 3 7" xfId="15465"/>
    <cellStyle name="Normal 5 3 2 2 2 3 7 2" xfId="44201"/>
    <cellStyle name="Normal 5 3 2 2 2 3 8" xfId="29877"/>
    <cellStyle name="Normal 5 3 2 2 2 4" xfId="1046"/>
    <cellStyle name="Normal 5 3 2 2 2 4 2" xfId="2029"/>
    <cellStyle name="Normal 5 3 2 2 2 4 2 2" xfId="3821"/>
    <cellStyle name="Normal 5 3 2 2 2 4 2 2 2" xfId="7480"/>
    <cellStyle name="Normal 5 3 2 2 2 4 2 2 2 2" xfId="14740"/>
    <cellStyle name="Normal 5 3 2 2 2 4 2 2 2 2 2" xfId="29118"/>
    <cellStyle name="Normal 5 3 2 2 2 4 2 2 2 2 2 2" xfId="57852"/>
    <cellStyle name="Normal 5 3 2 2 2 4 2 2 2 2 3" xfId="43528"/>
    <cellStyle name="Normal 5 3 2 2 2 4 2 2 2 3" xfId="21955"/>
    <cellStyle name="Normal 5 3 2 2 2 4 2 2 2 3 2" xfId="50690"/>
    <cellStyle name="Normal 5 3 2 2 2 4 2 2 2 4" xfId="36366"/>
    <cellStyle name="Normal 5 3 2 2 2 4 2 2 3" xfId="11153"/>
    <cellStyle name="Normal 5 3 2 2 2 4 2 2 3 2" xfId="25536"/>
    <cellStyle name="Normal 5 3 2 2 2 4 2 2 3 2 2" xfId="54271"/>
    <cellStyle name="Normal 5 3 2 2 2 4 2 2 3 3" xfId="39947"/>
    <cellStyle name="Normal 5 3 2 2 2 4 2 2 4" xfId="18373"/>
    <cellStyle name="Normal 5 3 2 2 2 4 2 2 4 2" xfId="47109"/>
    <cellStyle name="Normal 5 3 2 2 2 4 2 2 5" xfId="32785"/>
    <cellStyle name="Normal 5 3 2 2 2 4 2 3" xfId="5690"/>
    <cellStyle name="Normal 5 3 2 2 2 4 2 3 2" xfId="12950"/>
    <cellStyle name="Normal 5 3 2 2 2 4 2 3 2 2" xfId="27328"/>
    <cellStyle name="Normal 5 3 2 2 2 4 2 3 2 2 2" xfId="56062"/>
    <cellStyle name="Normal 5 3 2 2 2 4 2 3 2 3" xfId="41738"/>
    <cellStyle name="Normal 5 3 2 2 2 4 2 3 3" xfId="20165"/>
    <cellStyle name="Normal 5 3 2 2 2 4 2 3 3 2" xfId="48900"/>
    <cellStyle name="Normal 5 3 2 2 2 4 2 3 4" xfId="34576"/>
    <cellStyle name="Normal 5 3 2 2 2 4 2 4" xfId="9363"/>
    <cellStyle name="Normal 5 3 2 2 2 4 2 4 2" xfId="23746"/>
    <cellStyle name="Normal 5 3 2 2 2 4 2 4 2 2" xfId="52481"/>
    <cellStyle name="Normal 5 3 2 2 2 4 2 4 3" xfId="38157"/>
    <cellStyle name="Normal 5 3 2 2 2 4 2 5" xfId="16583"/>
    <cellStyle name="Normal 5 3 2 2 2 4 2 5 2" xfId="45319"/>
    <cellStyle name="Normal 5 3 2 2 2 4 2 6" xfId="30995"/>
    <cellStyle name="Normal 5 3 2 2 2 4 3" xfId="2925"/>
    <cellStyle name="Normal 5 3 2 2 2 4 3 2" xfId="6585"/>
    <cellStyle name="Normal 5 3 2 2 2 4 3 2 2" xfId="13845"/>
    <cellStyle name="Normal 5 3 2 2 2 4 3 2 2 2" xfId="28223"/>
    <cellStyle name="Normal 5 3 2 2 2 4 3 2 2 2 2" xfId="56957"/>
    <cellStyle name="Normal 5 3 2 2 2 4 3 2 2 3" xfId="42633"/>
    <cellStyle name="Normal 5 3 2 2 2 4 3 2 3" xfId="21060"/>
    <cellStyle name="Normal 5 3 2 2 2 4 3 2 3 2" xfId="49795"/>
    <cellStyle name="Normal 5 3 2 2 2 4 3 2 4" xfId="35471"/>
    <cellStyle name="Normal 5 3 2 2 2 4 3 3" xfId="10258"/>
    <cellStyle name="Normal 5 3 2 2 2 4 3 3 2" xfId="24641"/>
    <cellStyle name="Normal 5 3 2 2 2 4 3 3 2 2" xfId="53376"/>
    <cellStyle name="Normal 5 3 2 2 2 4 3 3 3" xfId="39052"/>
    <cellStyle name="Normal 5 3 2 2 2 4 3 4" xfId="17478"/>
    <cellStyle name="Normal 5 3 2 2 2 4 3 4 2" xfId="46214"/>
    <cellStyle name="Normal 5 3 2 2 2 4 3 5" xfId="31890"/>
    <cellStyle name="Normal 5 3 2 2 2 4 4" xfId="4790"/>
    <cellStyle name="Normal 5 3 2 2 2 4 4 2" xfId="12055"/>
    <cellStyle name="Normal 5 3 2 2 2 4 4 2 2" xfId="26433"/>
    <cellStyle name="Normal 5 3 2 2 2 4 4 2 2 2" xfId="55167"/>
    <cellStyle name="Normal 5 3 2 2 2 4 4 2 3" xfId="40843"/>
    <cellStyle name="Normal 5 3 2 2 2 4 4 3" xfId="19270"/>
    <cellStyle name="Normal 5 3 2 2 2 4 4 3 2" xfId="48005"/>
    <cellStyle name="Normal 5 3 2 2 2 4 4 4" xfId="33681"/>
    <cellStyle name="Normal 5 3 2 2 2 4 5" xfId="8462"/>
    <cellStyle name="Normal 5 3 2 2 2 4 5 2" xfId="22851"/>
    <cellStyle name="Normal 5 3 2 2 2 4 5 2 2" xfId="51586"/>
    <cellStyle name="Normal 5 3 2 2 2 4 5 3" xfId="37262"/>
    <cellStyle name="Normal 5 3 2 2 2 4 6" xfId="15688"/>
    <cellStyle name="Normal 5 3 2 2 2 4 6 2" xfId="44424"/>
    <cellStyle name="Normal 5 3 2 2 2 4 7" xfId="30100"/>
    <cellStyle name="Normal 5 3 2 2 2 5" xfId="1570"/>
    <cellStyle name="Normal 5 3 2 2 2 5 2" xfId="3374"/>
    <cellStyle name="Normal 5 3 2 2 2 5 2 2" xfId="7033"/>
    <cellStyle name="Normal 5 3 2 2 2 5 2 2 2" xfId="14293"/>
    <cellStyle name="Normal 5 3 2 2 2 5 2 2 2 2" xfId="28671"/>
    <cellStyle name="Normal 5 3 2 2 2 5 2 2 2 2 2" xfId="57405"/>
    <cellStyle name="Normal 5 3 2 2 2 5 2 2 2 3" xfId="43081"/>
    <cellStyle name="Normal 5 3 2 2 2 5 2 2 3" xfId="21508"/>
    <cellStyle name="Normal 5 3 2 2 2 5 2 2 3 2" xfId="50243"/>
    <cellStyle name="Normal 5 3 2 2 2 5 2 2 4" xfId="35919"/>
    <cellStyle name="Normal 5 3 2 2 2 5 2 3" xfId="10706"/>
    <cellStyle name="Normal 5 3 2 2 2 5 2 3 2" xfId="25089"/>
    <cellStyle name="Normal 5 3 2 2 2 5 2 3 2 2" xfId="53824"/>
    <cellStyle name="Normal 5 3 2 2 2 5 2 3 3" xfId="39500"/>
    <cellStyle name="Normal 5 3 2 2 2 5 2 4" xfId="17926"/>
    <cellStyle name="Normal 5 3 2 2 2 5 2 4 2" xfId="46662"/>
    <cellStyle name="Normal 5 3 2 2 2 5 2 5" xfId="32338"/>
    <cellStyle name="Normal 5 3 2 2 2 5 3" xfId="5243"/>
    <cellStyle name="Normal 5 3 2 2 2 5 3 2" xfId="12503"/>
    <cellStyle name="Normal 5 3 2 2 2 5 3 2 2" xfId="26881"/>
    <cellStyle name="Normal 5 3 2 2 2 5 3 2 2 2" xfId="55615"/>
    <cellStyle name="Normal 5 3 2 2 2 5 3 2 3" xfId="41291"/>
    <cellStyle name="Normal 5 3 2 2 2 5 3 3" xfId="19718"/>
    <cellStyle name="Normal 5 3 2 2 2 5 3 3 2" xfId="48453"/>
    <cellStyle name="Normal 5 3 2 2 2 5 3 4" xfId="34129"/>
    <cellStyle name="Normal 5 3 2 2 2 5 4" xfId="8916"/>
    <cellStyle name="Normal 5 3 2 2 2 5 4 2" xfId="23299"/>
    <cellStyle name="Normal 5 3 2 2 2 5 4 2 2" xfId="52034"/>
    <cellStyle name="Normal 5 3 2 2 2 5 4 3" xfId="37710"/>
    <cellStyle name="Normal 5 3 2 2 2 5 5" xfId="16136"/>
    <cellStyle name="Normal 5 3 2 2 2 5 5 2" xfId="44872"/>
    <cellStyle name="Normal 5 3 2 2 2 5 6" xfId="30548"/>
    <cellStyle name="Normal 5 3 2 2 2 6" xfId="2478"/>
    <cellStyle name="Normal 5 3 2 2 2 6 2" xfId="6138"/>
    <cellStyle name="Normal 5 3 2 2 2 6 2 2" xfId="13398"/>
    <cellStyle name="Normal 5 3 2 2 2 6 2 2 2" xfId="27776"/>
    <cellStyle name="Normal 5 3 2 2 2 6 2 2 2 2" xfId="56510"/>
    <cellStyle name="Normal 5 3 2 2 2 6 2 2 3" xfId="42186"/>
    <cellStyle name="Normal 5 3 2 2 2 6 2 3" xfId="20613"/>
    <cellStyle name="Normal 5 3 2 2 2 6 2 3 2" xfId="49348"/>
    <cellStyle name="Normal 5 3 2 2 2 6 2 4" xfId="35024"/>
    <cellStyle name="Normal 5 3 2 2 2 6 3" xfId="9811"/>
    <cellStyle name="Normal 5 3 2 2 2 6 3 2" xfId="24194"/>
    <cellStyle name="Normal 5 3 2 2 2 6 3 2 2" xfId="52929"/>
    <cellStyle name="Normal 5 3 2 2 2 6 3 3" xfId="38605"/>
    <cellStyle name="Normal 5 3 2 2 2 6 4" xfId="17031"/>
    <cellStyle name="Normal 5 3 2 2 2 6 4 2" xfId="45767"/>
    <cellStyle name="Normal 5 3 2 2 2 6 5" xfId="31443"/>
    <cellStyle name="Normal 5 3 2 2 2 7" xfId="4337"/>
    <cellStyle name="Normal 5 3 2 2 2 7 2" xfId="11607"/>
    <cellStyle name="Normal 5 3 2 2 2 7 2 2" xfId="25986"/>
    <cellStyle name="Normal 5 3 2 2 2 7 2 2 2" xfId="54720"/>
    <cellStyle name="Normal 5 3 2 2 2 7 2 3" xfId="40396"/>
    <cellStyle name="Normal 5 3 2 2 2 7 3" xfId="18823"/>
    <cellStyle name="Normal 5 3 2 2 2 7 3 2" xfId="47558"/>
    <cellStyle name="Normal 5 3 2 2 2 7 4" xfId="33234"/>
    <cellStyle name="Normal 5 3 2 2 2 8" xfId="8006"/>
    <cellStyle name="Normal 5 3 2 2 2 8 2" xfId="22404"/>
    <cellStyle name="Normal 5 3 2 2 2 8 2 2" xfId="51139"/>
    <cellStyle name="Normal 5 3 2 2 2 8 3" xfId="36815"/>
    <cellStyle name="Normal 5 3 2 2 2 9" xfId="15241"/>
    <cellStyle name="Normal 5 3 2 2 2 9 2" xfId="43977"/>
    <cellStyle name="Normal 5 3 2 2 3" xfId="602"/>
    <cellStyle name="Normal 5 3 2 2 3 2" xfId="879"/>
    <cellStyle name="Normal 5 3 2 2 3 2 2" xfId="1326"/>
    <cellStyle name="Normal 5 3 2 2 3 2 2 2" xfId="2309"/>
    <cellStyle name="Normal 5 3 2 2 3 2 2 2 2" xfId="4101"/>
    <cellStyle name="Normal 5 3 2 2 3 2 2 2 2 2" xfId="7760"/>
    <cellStyle name="Normal 5 3 2 2 3 2 2 2 2 2 2" xfId="15020"/>
    <cellStyle name="Normal 5 3 2 2 3 2 2 2 2 2 2 2" xfId="29398"/>
    <cellStyle name="Normal 5 3 2 2 3 2 2 2 2 2 2 2 2" xfId="58132"/>
    <cellStyle name="Normal 5 3 2 2 3 2 2 2 2 2 2 3" xfId="43808"/>
    <cellStyle name="Normal 5 3 2 2 3 2 2 2 2 2 3" xfId="22235"/>
    <cellStyle name="Normal 5 3 2 2 3 2 2 2 2 2 3 2" xfId="50970"/>
    <cellStyle name="Normal 5 3 2 2 3 2 2 2 2 2 4" xfId="36646"/>
    <cellStyle name="Normal 5 3 2 2 3 2 2 2 2 3" xfId="11433"/>
    <cellStyle name="Normal 5 3 2 2 3 2 2 2 2 3 2" xfId="25816"/>
    <cellStyle name="Normal 5 3 2 2 3 2 2 2 2 3 2 2" xfId="54551"/>
    <cellStyle name="Normal 5 3 2 2 3 2 2 2 2 3 3" xfId="40227"/>
    <cellStyle name="Normal 5 3 2 2 3 2 2 2 2 4" xfId="18653"/>
    <cellStyle name="Normal 5 3 2 2 3 2 2 2 2 4 2" xfId="47389"/>
    <cellStyle name="Normal 5 3 2 2 3 2 2 2 2 5" xfId="33065"/>
    <cellStyle name="Normal 5 3 2 2 3 2 2 2 3" xfId="5970"/>
    <cellStyle name="Normal 5 3 2 2 3 2 2 2 3 2" xfId="13230"/>
    <cellStyle name="Normal 5 3 2 2 3 2 2 2 3 2 2" xfId="27608"/>
    <cellStyle name="Normal 5 3 2 2 3 2 2 2 3 2 2 2" xfId="56342"/>
    <cellStyle name="Normal 5 3 2 2 3 2 2 2 3 2 3" xfId="42018"/>
    <cellStyle name="Normal 5 3 2 2 3 2 2 2 3 3" xfId="20445"/>
    <cellStyle name="Normal 5 3 2 2 3 2 2 2 3 3 2" xfId="49180"/>
    <cellStyle name="Normal 5 3 2 2 3 2 2 2 3 4" xfId="34856"/>
    <cellStyle name="Normal 5 3 2 2 3 2 2 2 4" xfId="9643"/>
    <cellStyle name="Normal 5 3 2 2 3 2 2 2 4 2" xfId="24026"/>
    <cellStyle name="Normal 5 3 2 2 3 2 2 2 4 2 2" xfId="52761"/>
    <cellStyle name="Normal 5 3 2 2 3 2 2 2 4 3" xfId="38437"/>
    <cellStyle name="Normal 5 3 2 2 3 2 2 2 5" xfId="16863"/>
    <cellStyle name="Normal 5 3 2 2 3 2 2 2 5 2" xfId="45599"/>
    <cellStyle name="Normal 5 3 2 2 3 2 2 2 6" xfId="31275"/>
    <cellStyle name="Normal 5 3 2 2 3 2 2 3" xfId="3205"/>
    <cellStyle name="Normal 5 3 2 2 3 2 2 3 2" xfId="6865"/>
    <cellStyle name="Normal 5 3 2 2 3 2 2 3 2 2" xfId="14125"/>
    <cellStyle name="Normal 5 3 2 2 3 2 2 3 2 2 2" xfId="28503"/>
    <cellStyle name="Normal 5 3 2 2 3 2 2 3 2 2 2 2" xfId="57237"/>
    <cellStyle name="Normal 5 3 2 2 3 2 2 3 2 2 3" xfId="42913"/>
    <cellStyle name="Normal 5 3 2 2 3 2 2 3 2 3" xfId="21340"/>
    <cellStyle name="Normal 5 3 2 2 3 2 2 3 2 3 2" xfId="50075"/>
    <cellStyle name="Normal 5 3 2 2 3 2 2 3 2 4" xfId="35751"/>
    <cellStyle name="Normal 5 3 2 2 3 2 2 3 3" xfId="10538"/>
    <cellStyle name="Normal 5 3 2 2 3 2 2 3 3 2" xfId="24921"/>
    <cellStyle name="Normal 5 3 2 2 3 2 2 3 3 2 2" xfId="53656"/>
    <cellStyle name="Normal 5 3 2 2 3 2 2 3 3 3" xfId="39332"/>
    <cellStyle name="Normal 5 3 2 2 3 2 2 3 4" xfId="17758"/>
    <cellStyle name="Normal 5 3 2 2 3 2 2 3 4 2" xfId="46494"/>
    <cellStyle name="Normal 5 3 2 2 3 2 2 3 5" xfId="32170"/>
    <cellStyle name="Normal 5 3 2 2 3 2 2 4" xfId="5070"/>
    <cellStyle name="Normal 5 3 2 2 3 2 2 4 2" xfId="12335"/>
    <cellStyle name="Normal 5 3 2 2 3 2 2 4 2 2" xfId="26713"/>
    <cellStyle name="Normal 5 3 2 2 3 2 2 4 2 2 2" xfId="55447"/>
    <cellStyle name="Normal 5 3 2 2 3 2 2 4 2 3" xfId="41123"/>
    <cellStyle name="Normal 5 3 2 2 3 2 2 4 3" xfId="19550"/>
    <cellStyle name="Normal 5 3 2 2 3 2 2 4 3 2" xfId="48285"/>
    <cellStyle name="Normal 5 3 2 2 3 2 2 4 4" xfId="33961"/>
    <cellStyle name="Normal 5 3 2 2 3 2 2 5" xfId="8742"/>
    <cellStyle name="Normal 5 3 2 2 3 2 2 5 2" xfId="23131"/>
    <cellStyle name="Normal 5 3 2 2 3 2 2 5 2 2" xfId="51866"/>
    <cellStyle name="Normal 5 3 2 2 3 2 2 5 3" xfId="37542"/>
    <cellStyle name="Normal 5 3 2 2 3 2 2 6" xfId="15968"/>
    <cellStyle name="Normal 5 3 2 2 3 2 2 6 2" xfId="44704"/>
    <cellStyle name="Normal 5 3 2 2 3 2 2 7" xfId="30380"/>
    <cellStyle name="Normal 5 3 2 2 3 2 3" xfId="1862"/>
    <cellStyle name="Normal 5 3 2 2 3 2 3 2" xfId="3654"/>
    <cellStyle name="Normal 5 3 2 2 3 2 3 2 2" xfId="7313"/>
    <cellStyle name="Normal 5 3 2 2 3 2 3 2 2 2" xfId="14573"/>
    <cellStyle name="Normal 5 3 2 2 3 2 3 2 2 2 2" xfId="28951"/>
    <cellStyle name="Normal 5 3 2 2 3 2 3 2 2 2 2 2" xfId="57685"/>
    <cellStyle name="Normal 5 3 2 2 3 2 3 2 2 2 3" xfId="43361"/>
    <cellStyle name="Normal 5 3 2 2 3 2 3 2 2 3" xfId="21788"/>
    <cellStyle name="Normal 5 3 2 2 3 2 3 2 2 3 2" xfId="50523"/>
    <cellStyle name="Normal 5 3 2 2 3 2 3 2 2 4" xfId="36199"/>
    <cellStyle name="Normal 5 3 2 2 3 2 3 2 3" xfId="10986"/>
    <cellStyle name="Normal 5 3 2 2 3 2 3 2 3 2" xfId="25369"/>
    <cellStyle name="Normal 5 3 2 2 3 2 3 2 3 2 2" xfId="54104"/>
    <cellStyle name="Normal 5 3 2 2 3 2 3 2 3 3" xfId="39780"/>
    <cellStyle name="Normal 5 3 2 2 3 2 3 2 4" xfId="18206"/>
    <cellStyle name="Normal 5 3 2 2 3 2 3 2 4 2" xfId="46942"/>
    <cellStyle name="Normal 5 3 2 2 3 2 3 2 5" xfId="32618"/>
    <cellStyle name="Normal 5 3 2 2 3 2 3 3" xfId="5523"/>
    <cellStyle name="Normal 5 3 2 2 3 2 3 3 2" xfId="12783"/>
    <cellStyle name="Normal 5 3 2 2 3 2 3 3 2 2" xfId="27161"/>
    <cellStyle name="Normal 5 3 2 2 3 2 3 3 2 2 2" xfId="55895"/>
    <cellStyle name="Normal 5 3 2 2 3 2 3 3 2 3" xfId="41571"/>
    <cellStyle name="Normal 5 3 2 2 3 2 3 3 3" xfId="19998"/>
    <cellStyle name="Normal 5 3 2 2 3 2 3 3 3 2" xfId="48733"/>
    <cellStyle name="Normal 5 3 2 2 3 2 3 3 4" xfId="34409"/>
    <cellStyle name="Normal 5 3 2 2 3 2 3 4" xfId="9196"/>
    <cellStyle name="Normal 5 3 2 2 3 2 3 4 2" xfId="23579"/>
    <cellStyle name="Normal 5 3 2 2 3 2 3 4 2 2" xfId="52314"/>
    <cellStyle name="Normal 5 3 2 2 3 2 3 4 3" xfId="37990"/>
    <cellStyle name="Normal 5 3 2 2 3 2 3 5" xfId="16416"/>
    <cellStyle name="Normal 5 3 2 2 3 2 3 5 2" xfId="45152"/>
    <cellStyle name="Normal 5 3 2 2 3 2 3 6" xfId="30828"/>
    <cellStyle name="Normal 5 3 2 2 3 2 4" xfId="2758"/>
    <cellStyle name="Normal 5 3 2 2 3 2 4 2" xfId="6418"/>
    <cellStyle name="Normal 5 3 2 2 3 2 4 2 2" xfId="13678"/>
    <cellStyle name="Normal 5 3 2 2 3 2 4 2 2 2" xfId="28056"/>
    <cellStyle name="Normal 5 3 2 2 3 2 4 2 2 2 2" xfId="56790"/>
    <cellStyle name="Normal 5 3 2 2 3 2 4 2 2 3" xfId="42466"/>
    <cellStyle name="Normal 5 3 2 2 3 2 4 2 3" xfId="20893"/>
    <cellStyle name="Normal 5 3 2 2 3 2 4 2 3 2" xfId="49628"/>
    <cellStyle name="Normal 5 3 2 2 3 2 4 2 4" xfId="35304"/>
    <cellStyle name="Normal 5 3 2 2 3 2 4 3" xfId="10091"/>
    <cellStyle name="Normal 5 3 2 2 3 2 4 3 2" xfId="24474"/>
    <cellStyle name="Normal 5 3 2 2 3 2 4 3 2 2" xfId="53209"/>
    <cellStyle name="Normal 5 3 2 2 3 2 4 3 3" xfId="38885"/>
    <cellStyle name="Normal 5 3 2 2 3 2 4 4" xfId="17311"/>
    <cellStyle name="Normal 5 3 2 2 3 2 4 4 2" xfId="46047"/>
    <cellStyle name="Normal 5 3 2 2 3 2 4 5" xfId="31723"/>
    <cellStyle name="Normal 5 3 2 2 3 2 5" xfId="4623"/>
    <cellStyle name="Normal 5 3 2 2 3 2 5 2" xfId="11888"/>
    <cellStyle name="Normal 5 3 2 2 3 2 5 2 2" xfId="26266"/>
    <cellStyle name="Normal 5 3 2 2 3 2 5 2 2 2" xfId="55000"/>
    <cellStyle name="Normal 5 3 2 2 3 2 5 2 3" xfId="40676"/>
    <cellStyle name="Normal 5 3 2 2 3 2 5 3" xfId="19103"/>
    <cellStyle name="Normal 5 3 2 2 3 2 5 3 2" xfId="47838"/>
    <cellStyle name="Normal 5 3 2 2 3 2 5 4" xfId="33514"/>
    <cellStyle name="Normal 5 3 2 2 3 2 6" xfId="8295"/>
    <cellStyle name="Normal 5 3 2 2 3 2 6 2" xfId="22684"/>
    <cellStyle name="Normal 5 3 2 2 3 2 6 2 2" xfId="51419"/>
    <cellStyle name="Normal 5 3 2 2 3 2 6 3" xfId="37095"/>
    <cellStyle name="Normal 5 3 2 2 3 2 7" xfId="15521"/>
    <cellStyle name="Normal 5 3 2 2 3 2 7 2" xfId="44257"/>
    <cellStyle name="Normal 5 3 2 2 3 2 8" xfId="29933"/>
    <cellStyle name="Normal 5 3 2 2 3 3" xfId="1102"/>
    <cellStyle name="Normal 5 3 2 2 3 3 2" xfId="2085"/>
    <cellStyle name="Normal 5 3 2 2 3 3 2 2" xfId="3877"/>
    <cellStyle name="Normal 5 3 2 2 3 3 2 2 2" xfId="7536"/>
    <cellStyle name="Normal 5 3 2 2 3 3 2 2 2 2" xfId="14796"/>
    <cellStyle name="Normal 5 3 2 2 3 3 2 2 2 2 2" xfId="29174"/>
    <cellStyle name="Normal 5 3 2 2 3 3 2 2 2 2 2 2" xfId="57908"/>
    <cellStyle name="Normal 5 3 2 2 3 3 2 2 2 2 3" xfId="43584"/>
    <cellStyle name="Normal 5 3 2 2 3 3 2 2 2 3" xfId="22011"/>
    <cellStyle name="Normal 5 3 2 2 3 3 2 2 2 3 2" xfId="50746"/>
    <cellStyle name="Normal 5 3 2 2 3 3 2 2 2 4" xfId="36422"/>
    <cellStyle name="Normal 5 3 2 2 3 3 2 2 3" xfId="11209"/>
    <cellStyle name="Normal 5 3 2 2 3 3 2 2 3 2" xfId="25592"/>
    <cellStyle name="Normal 5 3 2 2 3 3 2 2 3 2 2" xfId="54327"/>
    <cellStyle name="Normal 5 3 2 2 3 3 2 2 3 3" xfId="40003"/>
    <cellStyle name="Normal 5 3 2 2 3 3 2 2 4" xfId="18429"/>
    <cellStyle name="Normal 5 3 2 2 3 3 2 2 4 2" xfId="47165"/>
    <cellStyle name="Normal 5 3 2 2 3 3 2 2 5" xfId="32841"/>
    <cellStyle name="Normal 5 3 2 2 3 3 2 3" xfId="5746"/>
    <cellStyle name="Normal 5 3 2 2 3 3 2 3 2" xfId="13006"/>
    <cellStyle name="Normal 5 3 2 2 3 3 2 3 2 2" xfId="27384"/>
    <cellStyle name="Normal 5 3 2 2 3 3 2 3 2 2 2" xfId="56118"/>
    <cellStyle name="Normal 5 3 2 2 3 3 2 3 2 3" xfId="41794"/>
    <cellStyle name="Normal 5 3 2 2 3 3 2 3 3" xfId="20221"/>
    <cellStyle name="Normal 5 3 2 2 3 3 2 3 3 2" xfId="48956"/>
    <cellStyle name="Normal 5 3 2 2 3 3 2 3 4" xfId="34632"/>
    <cellStyle name="Normal 5 3 2 2 3 3 2 4" xfId="9419"/>
    <cellStyle name="Normal 5 3 2 2 3 3 2 4 2" xfId="23802"/>
    <cellStyle name="Normal 5 3 2 2 3 3 2 4 2 2" xfId="52537"/>
    <cellStyle name="Normal 5 3 2 2 3 3 2 4 3" xfId="38213"/>
    <cellStyle name="Normal 5 3 2 2 3 3 2 5" xfId="16639"/>
    <cellStyle name="Normal 5 3 2 2 3 3 2 5 2" xfId="45375"/>
    <cellStyle name="Normal 5 3 2 2 3 3 2 6" xfId="31051"/>
    <cellStyle name="Normal 5 3 2 2 3 3 3" xfId="2981"/>
    <cellStyle name="Normal 5 3 2 2 3 3 3 2" xfId="6641"/>
    <cellStyle name="Normal 5 3 2 2 3 3 3 2 2" xfId="13901"/>
    <cellStyle name="Normal 5 3 2 2 3 3 3 2 2 2" xfId="28279"/>
    <cellStyle name="Normal 5 3 2 2 3 3 3 2 2 2 2" xfId="57013"/>
    <cellStyle name="Normal 5 3 2 2 3 3 3 2 2 3" xfId="42689"/>
    <cellStyle name="Normal 5 3 2 2 3 3 3 2 3" xfId="21116"/>
    <cellStyle name="Normal 5 3 2 2 3 3 3 2 3 2" xfId="49851"/>
    <cellStyle name="Normal 5 3 2 2 3 3 3 2 4" xfId="35527"/>
    <cellStyle name="Normal 5 3 2 2 3 3 3 3" xfId="10314"/>
    <cellStyle name="Normal 5 3 2 2 3 3 3 3 2" xfId="24697"/>
    <cellStyle name="Normal 5 3 2 2 3 3 3 3 2 2" xfId="53432"/>
    <cellStyle name="Normal 5 3 2 2 3 3 3 3 3" xfId="39108"/>
    <cellStyle name="Normal 5 3 2 2 3 3 3 4" xfId="17534"/>
    <cellStyle name="Normal 5 3 2 2 3 3 3 4 2" xfId="46270"/>
    <cellStyle name="Normal 5 3 2 2 3 3 3 5" xfId="31946"/>
    <cellStyle name="Normal 5 3 2 2 3 3 4" xfId="4846"/>
    <cellStyle name="Normal 5 3 2 2 3 3 4 2" xfId="12111"/>
    <cellStyle name="Normal 5 3 2 2 3 3 4 2 2" xfId="26489"/>
    <cellStyle name="Normal 5 3 2 2 3 3 4 2 2 2" xfId="55223"/>
    <cellStyle name="Normal 5 3 2 2 3 3 4 2 3" xfId="40899"/>
    <cellStyle name="Normal 5 3 2 2 3 3 4 3" xfId="19326"/>
    <cellStyle name="Normal 5 3 2 2 3 3 4 3 2" xfId="48061"/>
    <cellStyle name="Normal 5 3 2 2 3 3 4 4" xfId="33737"/>
    <cellStyle name="Normal 5 3 2 2 3 3 5" xfId="8518"/>
    <cellStyle name="Normal 5 3 2 2 3 3 5 2" xfId="22907"/>
    <cellStyle name="Normal 5 3 2 2 3 3 5 2 2" xfId="51642"/>
    <cellStyle name="Normal 5 3 2 2 3 3 5 3" xfId="37318"/>
    <cellStyle name="Normal 5 3 2 2 3 3 6" xfId="15744"/>
    <cellStyle name="Normal 5 3 2 2 3 3 6 2" xfId="44480"/>
    <cellStyle name="Normal 5 3 2 2 3 3 7" xfId="30156"/>
    <cellStyle name="Normal 5 3 2 2 3 4" xfId="1634"/>
    <cellStyle name="Normal 5 3 2 2 3 4 2" xfId="3430"/>
    <cellStyle name="Normal 5 3 2 2 3 4 2 2" xfId="7089"/>
    <cellStyle name="Normal 5 3 2 2 3 4 2 2 2" xfId="14349"/>
    <cellStyle name="Normal 5 3 2 2 3 4 2 2 2 2" xfId="28727"/>
    <cellStyle name="Normal 5 3 2 2 3 4 2 2 2 2 2" xfId="57461"/>
    <cellStyle name="Normal 5 3 2 2 3 4 2 2 2 3" xfId="43137"/>
    <cellStyle name="Normal 5 3 2 2 3 4 2 2 3" xfId="21564"/>
    <cellStyle name="Normal 5 3 2 2 3 4 2 2 3 2" xfId="50299"/>
    <cellStyle name="Normal 5 3 2 2 3 4 2 2 4" xfId="35975"/>
    <cellStyle name="Normal 5 3 2 2 3 4 2 3" xfId="10762"/>
    <cellStyle name="Normal 5 3 2 2 3 4 2 3 2" xfId="25145"/>
    <cellStyle name="Normal 5 3 2 2 3 4 2 3 2 2" xfId="53880"/>
    <cellStyle name="Normal 5 3 2 2 3 4 2 3 3" xfId="39556"/>
    <cellStyle name="Normal 5 3 2 2 3 4 2 4" xfId="17982"/>
    <cellStyle name="Normal 5 3 2 2 3 4 2 4 2" xfId="46718"/>
    <cellStyle name="Normal 5 3 2 2 3 4 2 5" xfId="32394"/>
    <cellStyle name="Normal 5 3 2 2 3 4 3" xfId="5299"/>
    <cellStyle name="Normal 5 3 2 2 3 4 3 2" xfId="12559"/>
    <cellStyle name="Normal 5 3 2 2 3 4 3 2 2" xfId="26937"/>
    <cellStyle name="Normal 5 3 2 2 3 4 3 2 2 2" xfId="55671"/>
    <cellStyle name="Normal 5 3 2 2 3 4 3 2 3" xfId="41347"/>
    <cellStyle name="Normal 5 3 2 2 3 4 3 3" xfId="19774"/>
    <cellStyle name="Normal 5 3 2 2 3 4 3 3 2" xfId="48509"/>
    <cellStyle name="Normal 5 3 2 2 3 4 3 4" xfId="34185"/>
    <cellStyle name="Normal 5 3 2 2 3 4 4" xfId="8972"/>
    <cellStyle name="Normal 5 3 2 2 3 4 4 2" xfId="23355"/>
    <cellStyle name="Normal 5 3 2 2 3 4 4 2 2" xfId="52090"/>
    <cellStyle name="Normal 5 3 2 2 3 4 4 3" xfId="37766"/>
    <cellStyle name="Normal 5 3 2 2 3 4 5" xfId="16192"/>
    <cellStyle name="Normal 5 3 2 2 3 4 5 2" xfId="44928"/>
    <cellStyle name="Normal 5 3 2 2 3 4 6" xfId="30604"/>
    <cellStyle name="Normal 5 3 2 2 3 5" xfId="2534"/>
    <cellStyle name="Normal 5 3 2 2 3 5 2" xfId="6194"/>
    <cellStyle name="Normal 5 3 2 2 3 5 2 2" xfId="13454"/>
    <cellStyle name="Normal 5 3 2 2 3 5 2 2 2" xfId="27832"/>
    <cellStyle name="Normal 5 3 2 2 3 5 2 2 2 2" xfId="56566"/>
    <cellStyle name="Normal 5 3 2 2 3 5 2 2 3" xfId="42242"/>
    <cellStyle name="Normal 5 3 2 2 3 5 2 3" xfId="20669"/>
    <cellStyle name="Normal 5 3 2 2 3 5 2 3 2" xfId="49404"/>
    <cellStyle name="Normal 5 3 2 2 3 5 2 4" xfId="35080"/>
    <cellStyle name="Normal 5 3 2 2 3 5 3" xfId="9867"/>
    <cellStyle name="Normal 5 3 2 2 3 5 3 2" xfId="24250"/>
    <cellStyle name="Normal 5 3 2 2 3 5 3 2 2" xfId="52985"/>
    <cellStyle name="Normal 5 3 2 2 3 5 3 3" xfId="38661"/>
    <cellStyle name="Normal 5 3 2 2 3 5 4" xfId="17087"/>
    <cellStyle name="Normal 5 3 2 2 3 5 4 2" xfId="45823"/>
    <cellStyle name="Normal 5 3 2 2 3 5 5" xfId="31499"/>
    <cellStyle name="Normal 5 3 2 2 3 6" xfId="4397"/>
    <cellStyle name="Normal 5 3 2 2 3 6 2" xfId="11664"/>
    <cellStyle name="Normal 5 3 2 2 3 6 2 2" xfId="26042"/>
    <cellStyle name="Normal 5 3 2 2 3 6 2 2 2" xfId="54776"/>
    <cellStyle name="Normal 5 3 2 2 3 6 2 3" xfId="40452"/>
    <cellStyle name="Normal 5 3 2 2 3 6 3" xfId="18879"/>
    <cellStyle name="Normal 5 3 2 2 3 6 3 2" xfId="47614"/>
    <cellStyle name="Normal 5 3 2 2 3 6 4" xfId="33290"/>
    <cellStyle name="Normal 5 3 2 2 3 7" xfId="8068"/>
    <cellStyle name="Normal 5 3 2 2 3 7 2" xfId="22460"/>
    <cellStyle name="Normal 5 3 2 2 3 7 2 2" xfId="51195"/>
    <cellStyle name="Normal 5 3 2 2 3 7 3" xfId="36871"/>
    <cellStyle name="Normal 5 3 2 2 3 8" xfId="15297"/>
    <cellStyle name="Normal 5 3 2 2 3 8 2" xfId="44033"/>
    <cellStyle name="Normal 5 3 2 2 3 9" xfId="29709"/>
    <cellStyle name="Normal 5 3 2 2 4" xfId="764"/>
    <cellStyle name="Normal 5 3 2 2 4 2" xfId="1214"/>
    <cellStyle name="Normal 5 3 2 2 4 2 2" xfId="2197"/>
    <cellStyle name="Normal 5 3 2 2 4 2 2 2" xfId="3989"/>
    <cellStyle name="Normal 5 3 2 2 4 2 2 2 2" xfId="7648"/>
    <cellStyle name="Normal 5 3 2 2 4 2 2 2 2 2" xfId="14908"/>
    <cellStyle name="Normal 5 3 2 2 4 2 2 2 2 2 2" xfId="29286"/>
    <cellStyle name="Normal 5 3 2 2 4 2 2 2 2 2 2 2" xfId="58020"/>
    <cellStyle name="Normal 5 3 2 2 4 2 2 2 2 2 3" xfId="43696"/>
    <cellStyle name="Normal 5 3 2 2 4 2 2 2 2 3" xfId="22123"/>
    <cellStyle name="Normal 5 3 2 2 4 2 2 2 2 3 2" xfId="50858"/>
    <cellStyle name="Normal 5 3 2 2 4 2 2 2 2 4" xfId="36534"/>
    <cellStyle name="Normal 5 3 2 2 4 2 2 2 3" xfId="11321"/>
    <cellStyle name="Normal 5 3 2 2 4 2 2 2 3 2" xfId="25704"/>
    <cellStyle name="Normal 5 3 2 2 4 2 2 2 3 2 2" xfId="54439"/>
    <cellStyle name="Normal 5 3 2 2 4 2 2 2 3 3" xfId="40115"/>
    <cellStyle name="Normal 5 3 2 2 4 2 2 2 4" xfId="18541"/>
    <cellStyle name="Normal 5 3 2 2 4 2 2 2 4 2" xfId="47277"/>
    <cellStyle name="Normal 5 3 2 2 4 2 2 2 5" xfId="32953"/>
    <cellStyle name="Normal 5 3 2 2 4 2 2 3" xfId="5858"/>
    <cellStyle name="Normal 5 3 2 2 4 2 2 3 2" xfId="13118"/>
    <cellStyle name="Normal 5 3 2 2 4 2 2 3 2 2" xfId="27496"/>
    <cellStyle name="Normal 5 3 2 2 4 2 2 3 2 2 2" xfId="56230"/>
    <cellStyle name="Normal 5 3 2 2 4 2 2 3 2 3" xfId="41906"/>
    <cellStyle name="Normal 5 3 2 2 4 2 2 3 3" xfId="20333"/>
    <cellStyle name="Normal 5 3 2 2 4 2 2 3 3 2" xfId="49068"/>
    <cellStyle name="Normal 5 3 2 2 4 2 2 3 4" xfId="34744"/>
    <cellStyle name="Normal 5 3 2 2 4 2 2 4" xfId="9531"/>
    <cellStyle name="Normal 5 3 2 2 4 2 2 4 2" xfId="23914"/>
    <cellStyle name="Normal 5 3 2 2 4 2 2 4 2 2" xfId="52649"/>
    <cellStyle name="Normal 5 3 2 2 4 2 2 4 3" xfId="38325"/>
    <cellStyle name="Normal 5 3 2 2 4 2 2 5" xfId="16751"/>
    <cellStyle name="Normal 5 3 2 2 4 2 2 5 2" xfId="45487"/>
    <cellStyle name="Normal 5 3 2 2 4 2 2 6" xfId="31163"/>
    <cellStyle name="Normal 5 3 2 2 4 2 3" xfId="3093"/>
    <cellStyle name="Normal 5 3 2 2 4 2 3 2" xfId="6753"/>
    <cellStyle name="Normal 5 3 2 2 4 2 3 2 2" xfId="14013"/>
    <cellStyle name="Normal 5 3 2 2 4 2 3 2 2 2" xfId="28391"/>
    <cellStyle name="Normal 5 3 2 2 4 2 3 2 2 2 2" xfId="57125"/>
    <cellStyle name="Normal 5 3 2 2 4 2 3 2 2 3" xfId="42801"/>
    <cellStyle name="Normal 5 3 2 2 4 2 3 2 3" xfId="21228"/>
    <cellStyle name="Normal 5 3 2 2 4 2 3 2 3 2" xfId="49963"/>
    <cellStyle name="Normal 5 3 2 2 4 2 3 2 4" xfId="35639"/>
    <cellStyle name="Normal 5 3 2 2 4 2 3 3" xfId="10426"/>
    <cellStyle name="Normal 5 3 2 2 4 2 3 3 2" xfId="24809"/>
    <cellStyle name="Normal 5 3 2 2 4 2 3 3 2 2" xfId="53544"/>
    <cellStyle name="Normal 5 3 2 2 4 2 3 3 3" xfId="39220"/>
    <cellStyle name="Normal 5 3 2 2 4 2 3 4" xfId="17646"/>
    <cellStyle name="Normal 5 3 2 2 4 2 3 4 2" xfId="46382"/>
    <cellStyle name="Normal 5 3 2 2 4 2 3 5" xfId="32058"/>
    <cellStyle name="Normal 5 3 2 2 4 2 4" xfId="4958"/>
    <cellStyle name="Normal 5 3 2 2 4 2 4 2" xfId="12223"/>
    <cellStyle name="Normal 5 3 2 2 4 2 4 2 2" xfId="26601"/>
    <cellStyle name="Normal 5 3 2 2 4 2 4 2 2 2" xfId="55335"/>
    <cellStyle name="Normal 5 3 2 2 4 2 4 2 3" xfId="41011"/>
    <cellStyle name="Normal 5 3 2 2 4 2 4 3" xfId="19438"/>
    <cellStyle name="Normal 5 3 2 2 4 2 4 3 2" xfId="48173"/>
    <cellStyle name="Normal 5 3 2 2 4 2 4 4" xfId="33849"/>
    <cellStyle name="Normal 5 3 2 2 4 2 5" xfId="8630"/>
    <cellStyle name="Normal 5 3 2 2 4 2 5 2" xfId="23019"/>
    <cellStyle name="Normal 5 3 2 2 4 2 5 2 2" xfId="51754"/>
    <cellStyle name="Normal 5 3 2 2 4 2 5 3" xfId="37430"/>
    <cellStyle name="Normal 5 3 2 2 4 2 6" xfId="15856"/>
    <cellStyle name="Normal 5 3 2 2 4 2 6 2" xfId="44592"/>
    <cellStyle name="Normal 5 3 2 2 4 2 7" xfId="30268"/>
    <cellStyle name="Normal 5 3 2 2 4 3" xfId="1750"/>
    <cellStyle name="Normal 5 3 2 2 4 3 2" xfId="3542"/>
    <cellStyle name="Normal 5 3 2 2 4 3 2 2" xfId="7201"/>
    <cellStyle name="Normal 5 3 2 2 4 3 2 2 2" xfId="14461"/>
    <cellStyle name="Normal 5 3 2 2 4 3 2 2 2 2" xfId="28839"/>
    <cellStyle name="Normal 5 3 2 2 4 3 2 2 2 2 2" xfId="57573"/>
    <cellStyle name="Normal 5 3 2 2 4 3 2 2 2 3" xfId="43249"/>
    <cellStyle name="Normal 5 3 2 2 4 3 2 2 3" xfId="21676"/>
    <cellStyle name="Normal 5 3 2 2 4 3 2 2 3 2" xfId="50411"/>
    <cellStyle name="Normal 5 3 2 2 4 3 2 2 4" xfId="36087"/>
    <cellStyle name="Normal 5 3 2 2 4 3 2 3" xfId="10874"/>
    <cellStyle name="Normal 5 3 2 2 4 3 2 3 2" xfId="25257"/>
    <cellStyle name="Normal 5 3 2 2 4 3 2 3 2 2" xfId="53992"/>
    <cellStyle name="Normal 5 3 2 2 4 3 2 3 3" xfId="39668"/>
    <cellStyle name="Normal 5 3 2 2 4 3 2 4" xfId="18094"/>
    <cellStyle name="Normal 5 3 2 2 4 3 2 4 2" xfId="46830"/>
    <cellStyle name="Normal 5 3 2 2 4 3 2 5" xfId="32506"/>
    <cellStyle name="Normal 5 3 2 2 4 3 3" xfId="5411"/>
    <cellStyle name="Normal 5 3 2 2 4 3 3 2" xfId="12671"/>
    <cellStyle name="Normal 5 3 2 2 4 3 3 2 2" xfId="27049"/>
    <cellStyle name="Normal 5 3 2 2 4 3 3 2 2 2" xfId="55783"/>
    <cellStyle name="Normal 5 3 2 2 4 3 3 2 3" xfId="41459"/>
    <cellStyle name="Normal 5 3 2 2 4 3 3 3" xfId="19886"/>
    <cellStyle name="Normal 5 3 2 2 4 3 3 3 2" xfId="48621"/>
    <cellStyle name="Normal 5 3 2 2 4 3 3 4" xfId="34297"/>
    <cellStyle name="Normal 5 3 2 2 4 3 4" xfId="9084"/>
    <cellStyle name="Normal 5 3 2 2 4 3 4 2" xfId="23467"/>
    <cellStyle name="Normal 5 3 2 2 4 3 4 2 2" xfId="52202"/>
    <cellStyle name="Normal 5 3 2 2 4 3 4 3" xfId="37878"/>
    <cellStyle name="Normal 5 3 2 2 4 3 5" xfId="16304"/>
    <cellStyle name="Normal 5 3 2 2 4 3 5 2" xfId="45040"/>
    <cellStyle name="Normal 5 3 2 2 4 3 6" xfId="30716"/>
    <cellStyle name="Normal 5 3 2 2 4 4" xfId="2646"/>
    <cellStyle name="Normal 5 3 2 2 4 4 2" xfId="6306"/>
    <cellStyle name="Normal 5 3 2 2 4 4 2 2" xfId="13566"/>
    <cellStyle name="Normal 5 3 2 2 4 4 2 2 2" xfId="27944"/>
    <cellStyle name="Normal 5 3 2 2 4 4 2 2 2 2" xfId="56678"/>
    <cellStyle name="Normal 5 3 2 2 4 4 2 2 3" xfId="42354"/>
    <cellStyle name="Normal 5 3 2 2 4 4 2 3" xfId="20781"/>
    <cellStyle name="Normal 5 3 2 2 4 4 2 3 2" xfId="49516"/>
    <cellStyle name="Normal 5 3 2 2 4 4 2 4" xfId="35192"/>
    <cellStyle name="Normal 5 3 2 2 4 4 3" xfId="9979"/>
    <cellStyle name="Normal 5 3 2 2 4 4 3 2" xfId="24362"/>
    <cellStyle name="Normal 5 3 2 2 4 4 3 2 2" xfId="53097"/>
    <cellStyle name="Normal 5 3 2 2 4 4 3 3" xfId="38773"/>
    <cellStyle name="Normal 5 3 2 2 4 4 4" xfId="17199"/>
    <cellStyle name="Normal 5 3 2 2 4 4 4 2" xfId="45935"/>
    <cellStyle name="Normal 5 3 2 2 4 4 5" xfId="31611"/>
    <cellStyle name="Normal 5 3 2 2 4 5" xfId="4510"/>
    <cellStyle name="Normal 5 3 2 2 4 5 2" xfId="11776"/>
    <cellStyle name="Normal 5 3 2 2 4 5 2 2" xfId="26154"/>
    <cellStyle name="Normal 5 3 2 2 4 5 2 2 2" xfId="54888"/>
    <cellStyle name="Normal 5 3 2 2 4 5 2 3" xfId="40564"/>
    <cellStyle name="Normal 5 3 2 2 4 5 3" xfId="18991"/>
    <cellStyle name="Normal 5 3 2 2 4 5 3 2" xfId="47726"/>
    <cellStyle name="Normal 5 3 2 2 4 5 4" xfId="33402"/>
    <cellStyle name="Normal 5 3 2 2 4 6" xfId="8183"/>
    <cellStyle name="Normal 5 3 2 2 4 6 2" xfId="22572"/>
    <cellStyle name="Normal 5 3 2 2 4 6 2 2" xfId="51307"/>
    <cellStyle name="Normal 5 3 2 2 4 6 3" xfId="36983"/>
    <cellStyle name="Normal 5 3 2 2 4 7" xfId="15409"/>
    <cellStyle name="Normal 5 3 2 2 4 7 2" xfId="44145"/>
    <cellStyle name="Normal 5 3 2 2 4 8" xfId="29821"/>
    <cellStyle name="Normal 5 3 2 2 5" xfId="990"/>
    <cellStyle name="Normal 5 3 2 2 5 2" xfId="1973"/>
    <cellStyle name="Normal 5 3 2 2 5 2 2" xfId="3765"/>
    <cellStyle name="Normal 5 3 2 2 5 2 2 2" xfId="7424"/>
    <cellStyle name="Normal 5 3 2 2 5 2 2 2 2" xfId="14684"/>
    <cellStyle name="Normal 5 3 2 2 5 2 2 2 2 2" xfId="29062"/>
    <cellStyle name="Normal 5 3 2 2 5 2 2 2 2 2 2" xfId="57796"/>
    <cellStyle name="Normal 5 3 2 2 5 2 2 2 2 3" xfId="43472"/>
    <cellStyle name="Normal 5 3 2 2 5 2 2 2 3" xfId="21899"/>
    <cellStyle name="Normal 5 3 2 2 5 2 2 2 3 2" xfId="50634"/>
    <cellStyle name="Normal 5 3 2 2 5 2 2 2 4" xfId="36310"/>
    <cellStyle name="Normal 5 3 2 2 5 2 2 3" xfId="11097"/>
    <cellStyle name="Normal 5 3 2 2 5 2 2 3 2" xfId="25480"/>
    <cellStyle name="Normal 5 3 2 2 5 2 2 3 2 2" xfId="54215"/>
    <cellStyle name="Normal 5 3 2 2 5 2 2 3 3" xfId="39891"/>
    <cellStyle name="Normal 5 3 2 2 5 2 2 4" xfId="18317"/>
    <cellStyle name="Normal 5 3 2 2 5 2 2 4 2" xfId="47053"/>
    <cellStyle name="Normal 5 3 2 2 5 2 2 5" xfId="32729"/>
    <cellStyle name="Normal 5 3 2 2 5 2 3" xfId="5634"/>
    <cellStyle name="Normal 5 3 2 2 5 2 3 2" xfId="12894"/>
    <cellStyle name="Normal 5 3 2 2 5 2 3 2 2" xfId="27272"/>
    <cellStyle name="Normal 5 3 2 2 5 2 3 2 2 2" xfId="56006"/>
    <cellStyle name="Normal 5 3 2 2 5 2 3 2 3" xfId="41682"/>
    <cellStyle name="Normal 5 3 2 2 5 2 3 3" xfId="20109"/>
    <cellStyle name="Normal 5 3 2 2 5 2 3 3 2" xfId="48844"/>
    <cellStyle name="Normal 5 3 2 2 5 2 3 4" xfId="34520"/>
    <cellStyle name="Normal 5 3 2 2 5 2 4" xfId="9307"/>
    <cellStyle name="Normal 5 3 2 2 5 2 4 2" xfId="23690"/>
    <cellStyle name="Normal 5 3 2 2 5 2 4 2 2" xfId="52425"/>
    <cellStyle name="Normal 5 3 2 2 5 2 4 3" xfId="38101"/>
    <cellStyle name="Normal 5 3 2 2 5 2 5" xfId="16527"/>
    <cellStyle name="Normal 5 3 2 2 5 2 5 2" xfId="45263"/>
    <cellStyle name="Normal 5 3 2 2 5 2 6" xfId="30939"/>
    <cellStyle name="Normal 5 3 2 2 5 3" xfId="2869"/>
    <cellStyle name="Normal 5 3 2 2 5 3 2" xfId="6529"/>
    <cellStyle name="Normal 5 3 2 2 5 3 2 2" xfId="13789"/>
    <cellStyle name="Normal 5 3 2 2 5 3 2 2 2" xfId="28167"/>
    <cellStyle name="Normal 5 3 2 2 5 3 2 2 2 2" xfId="56901"/>
    <cellStyle name="Normal 5 3 2 2 5 3 2 2 3" xfId="42577"/>
    <cellStyle name="Normal 5 3 2 2 5 3 2 3" xfId="21004"/>
    <cellStyle name="Normal 5 3 2 2 5 3 2 3 2" xfId="49739"/>
    <cellStyle name="Normal 5 3 2 2 5 3 2 4" xfId="35415"/>
    <cellStyle name="Normal 5 3 2 2 5 3 3" xfId="10202"/>
    <cellStyle name="Normal 5 3 2 2 5 3 3 2" xfId="24585"/>
    <cellStyle name="Normal 5 3 2 2 5 3 3 2 2" xfId="53320"/>
    <cellStyle name="Normal 5 3 2 2 5 3 3 3" xfId="38996"/>
    <cellStyle name="Normal 5 3 2 2 5 3 4" xfId="17422"/>
    <cellStyle name="Normal 5 3 2 2 5 3 4 2" xfId="46158"/>
    <cellStyle name="Normal 5 3 2 2 5 3 5" xfId="31834"/>
    <cellStyle name="Normal 5 3 2 2 5 4" xfId="4734"/>
    <cellStyle name="Normal 5 3 2 2 5 4 2" xfId="11999"/>
    <cellStyle name="Normal 5 3 2 2 5 4 2 2" xfId="26377"/>
    <cellStyle name="Normal 5 3 2 2 5 4 2 2 2" xfId="55111"/>
    <cellStyle name="Normal 5 3 2 2 5 4 2 3" xfId="40787"/>
    <cellStyle name="Normal 5 3 2 2 5 4 3" xfId="19214"/>
    <cellStyle name="Normal 5 3 2 2 5 4 3 2" xfId="47949"/>
    <cellStyle name="Normal 5 3 2 2 5 4 4" xfId="33625"/>
    <cellStyle name="Normal 5 3 2 2 5 5" xfId="8406"/>
    <cellStyle name="Normal 5 3 2 2 5 5 2" xfId="22795"/>
    <cellStyle name="Normal 5 3 2 2 5 5 2 2" xfId="51530"/>
    <cellStyle name="Normal 5 3 2 2 5 5 3" xfId="37206"/>
    <cellStyle name="Normal 5 3 2 2 5 6" xfId="15632"/>
    <cellStyle name="Normal 5 3 2 2 5 6 2" xfId="44368"/>
    <cellStyle name="Normal 5 3 2 2 5 7" xfId="30044"/>
    <cellStyle name="Normal 5 3 2 2 6" xfId="1509"/>
    <cellStyle name="Normal 5 3 2 2 6 2" xfId="3318"/>
    <cellStyle name="Normal 5 3 2 2 6 2 2" xfId="6977"/>
    <cellStyle name="Normal 5 3 2 2 6 2 2 2" xfId="14237"/>
    <cellStyle name="Normal 5 3 2 2 6 2 2 2 2" xfId="28615"/>
    <cellStyle name="Normal 5 3 2 2 6 2 2 2 2 2" xfId="57349"/>
    <cellStyle name="Normal 5 3 2 2 6 2 2 2 3" xfId="43025"/>
    <cellStyle name="Normal 5 3 2 2 6 2 2 3" xfId="21452"/>
    <cellStyle name="Normal 5 3 2 2 6 2 2 3 2" xfId="50187"/>
    <cellStyle name="Normal 5 3 2 2 6 2 2 4" xfId="35863"/>
    <cellStyle name="Normal 5 3 2 2 6 2 3" xfId="10650"/>
    <cellStyle name="Normal 5 3 2 2 6 2 3 2" xfId="25033"/>
    <cellStyle name="Normal 5 3 2 2 6 2 3 2 2" xfId="53768"/>
    <cellStyle name="Normal 5 3 2 2 6 2 3 3" xfId="39444"/>
    <cellStyle name="Normal 5 3 2 2 6 2 4" xfId="17870"/>
    <cellStyle name="Normal 5 3 2 2 6 2 4 2" xfId="46606"/>
    <cellStyle name="Normal 5 3 2 2 6 2 5" xfId="32282"/>
    <cellStyle name="Normal 5 3 2 2 6 3" xfId="5186"/>
    <cellStyle name="Normal 5 3 2 2 6 3 2" xfId="12447"/>
    <cellStyle name="Normal 5 3 2 2 6 3 2 2" xfId="26825"/>
    <cellStyle name="Normal 5 3 2 2 6 3 2 2 2" xfId="55559"/>
    <cellStyle name="Normal 5 3 2 2 6 3 2 3" xfId="41235"/>
    <cellStyle name="Normal 5 3 2 2 6 3 3" xfId="19662"/>
    <cellStyle name="Normal 5 3 2 2 6 3 3 2" xfId="48397"/>
    <cellStyle name="Normal 5 3 2 2 6 3 4" xfId="34073"/>
    <cellStyle name="Normal 5 3 2 2 6 4" xfId="8860"/>
    <cellStyle name="Normal 5 3 2 2 6 4 2" xfId="23243"/>
    <cellStyle name="Normal 5 3 2 2 6 4 2 2" xfId="51978"/>
    <cellStyle name="Normal 5 3 2 2 6 4 3" xfId="37654"/>
    <cellStyle name="Normal 5 3 2 2 6 5" xfId="16080"/>
    <cellStyle name="Normal 5 3 2 2 6 5 2" xfId="44816"/>
    <cellStyle name="Normal 5 3 2 2 6 6" xfId="30492"/>
    <cellStyle name="Normal 5 3 2 2 7" xfId="2422"/>
    <cellStyle name="Normal 5 3 2 2 7 2" xfId="6082"/>
    <cellStyle name="Normal 5 3 2 2 7 2 2" xfId="13342"/>
    <cellStyle name="Normal 5 3 2 2 7 2 2 2" xfId="27720"/>
    <cellStyle name="Normal 5 3 2 2 7 2 2 2 2" xfId="56454"/>
    <cellStyle name="Normal 5 3 2 2 7 2 2 3" xfId="42130"/>
    <cellStyle name="Normal 5 3 2 2 7 2 3" xfId="20557"/>
    <cellStyle name="Normal 5 3 2 2 7 2 3 2" xfId="49292"/>
    <cellStyle name="Normal 5 3 2 2 7 2 4" xfId="34968"/>
    <cellStyle name="Normal 5 3 2 2 7 3" xfId="9755"/>
    <cellStyle name="Normal 5 3 2 2 7 3 2" xfId="24138"/>
    <cellStyle name="Normal 5 3 2 2 7 3 2 2" xfId="52873"/>
    <cellStyle name="Normal 5 3 2 2 7 3 3" xfId="38549"/>
    <cellStyle name="Normal 5 3 2 2 7 4" xfId="16975"/>
    <cellStyle name="Normal 5 3 2 2 7 4 2" xfId="45711"/>
    <cellStyle name="Normal 5 3 2 2 7 5" xfId="31387"/>
    <cellStyle name="Normal 5 3 2 2 8" xfId="4279"/>
    <cellStyle name="Normal 5 3 2 2 8 2" xfId="11551"/>
    <cellStyle name="Normal 5 3 2 2 8 2 2" xfId="25930"/>
    <cellStyle name="Normal 5 3 2 2 8 2 2 2" xfId="54664"/>
    <cellStyle name="Normal 5 3 2 2 8 2 3" xfId="40340"/>
    <cellStyle name="Normal 5 3 2 2 8 3" xfId="18767"/>
    <cellStyle name="Normal 5 3 2 2 8 3 2" xfId="47502"/>
    <cellStyle name="Normal 5 3 2 2 8 4" xfId="33178"/>
    <cellStyle name="Normal 5 3 2 2 9" xfId="7947"/>
    <cellStyle name="Normal 5 3 2 2 9 2" xfId="22348"/>
    <cellStyle name="Normal 5 3 2 2 9 2 2" xfId="51083"/>
    <cellStyle name="Normal 5 3 2 2 9 3" xfId="36759"/>
    <cellStyle name="Normal 5 3 2 3" xfId="435"/>
    <cellStyle name="Normal 5 3 2 3 10" xfId="29625"/>
    <cellStyle name="Normal 5 3 2 3 2" xfId="635"/>
    <cellStyle name="Normal 5 3 2 3 2 2" xfId="907"/>
    <cellStyle name="Normal 5 3 2 3 2 2 2" xfId="1354"/>
    <cellStyle name="Normal 5 3 2 3 2 2 2 2" xfId="2337"/>
    <cellStyle name="Normal 5 3 2 3 2 2 2 2 2" xfId="4129"/>
    <cellStyle name="Normal 5 3 2 3 2 2 2 2 2 2" xfId="7788"/>
    <cellStyle name="Normal 5 3 2 3 2 2 2 2 2 2 2" xfId="15048"/>
    <cellStyle name="Normal 5 3 2 3 2 2 2 2 2 2 2 2" xfId="29426"/>
    <cellStyle name="Normal 5 3 2 3 2 2 2 2 2 2 2 2 2" xfId="58160"/>
    <cellStyle name="Normal 5 3 2 3 2 2 2 2 2 2 2 3" xfId="43836"/>
    <cellStyle name="Normal 5 3 2 3 2 2 2 2 2 2 3" xfId="22263"/>
    <cellStyle name="Normal 5 3 2 3 2 2 2 2 2 2 3 2" xfId="50998"/>
    <cellStyle name="Normal 5 3 2 3 2 2 2 2 2 2 4" xfId="36674"/>
    <cellStyle name="Normal 5 3 2 3 2 2 2 2 2 3" xfId="11461"/>
    <cellStyle name="Normal 5 3 2 3 2 2 2 2 2 3 2" xfId="25844"/>
    <cellStyle name="Normal 5 3 2 3 2 2 2 2 2 3 2 2" xfId="54579"/>
    <cellStyle name="Normal 5 3 2 3 2 2 2 2 2 3 3" xfId="40255"/>
    <cellStyle name="Normal 5 3 2 3 2 2 2 2 2 4" xfId="18681"/>
    <cellStyle name="Normal 5 3 2 3 2 2 2 2 2 4 2" xfId="47417"/>
    <cellStyle name="Normal 5 3 2 3 2 2 2 2 2 5" xfId="33093"/>
    <cellStyle name="Normal 5 3 2 3 2 2 2 2 3" xfId="5998"/>
    <cellStyle name="Normal 5 3 2 3 2 2 2 2 3 2" xfId="13258"/>
    <cellStyle name="Normal 5 3 2 3 2 2 2 2 3 2 2" xfId="27636"/>
    <cellStyle name="Normal 5 3 2 3 2 2 2 2 3 2 2 2" xfId="56370"/>
    <cellStyle name="Normal 5 3 2 3 2 2 2 2 3 2 3" xfId="42046"/>
    <cellStyle name="Normal 5 3 2 3 2 2 2 2 3 3" xfId="20473"/>
    <cellStyle name="Normal 5 3 2 3 2 2 2 2 3 3 2" xfId="49208"/>
    <cellStyle name="Normal 5 3 2 3 2 2 2 2 3 4" xfId="34884"/>
    <cellStyle name="Normal 5 3 2 3 2 2 2 2 4" xfId="9671"/>
    <cellStyle name="Normal 5 3 2 3 2 2 2 2 4 2" xfId="24054"/>
    <cellStyle name="Normal 5 3 2 3 2 2 2 2 4 2 2" xfId="52789"/>
    <cellStyle name="Normal 5 3 2 3 2 2 2 2 4 3" xfId="38465"/>
    <cellStyle name="Normal 5 3 2 3 2 2 2 2 5" xfId="16891"/>
    <cellStyle name="Normal 5 3 2 3 2 2 2 2 5 2" xfId="45627"/>
    <cellStyle name="Normal 5 3 2 3 2 2 2 2 6" xfId="31303"/>
    <cellStyle name="Normal 5 3 2 3 2 2 2 3" xfId="3233"/>
    <cellStyle name="Normal 5 3 2 3 2 2 2 3 2" xfId="6893"/>
    <cellStyle name="Normal 5 3 2 3 2 2 2 3 2 2" xfId="14153"/>
    <cellStyle name="Normal 5 3 2 3 2 2 2 3 2 2 2" xfId="28531"/>
    <cellStyle name="Normal 5 3 2 3 2 2 2 3 2 2 2 2" xfId="57265"/>
    <cellStyle name="Normal 5 3 2 3 2 2 2 3 2 2 3" xfId="42941"/>
    <cellStyle name="Normal 5 3 2 3 2 2 2 3 2 3" xfId="21368"/>
    <cellStyle name="Normal 5 3 2 3 2 2 2 3 2 3 2" xfId="50103"/>
    <cellStyle name="Normal 5 3 2 3 2 2 2 3 2 4" xfId="35779"/>
    <cellStyle name="Normal 5 3 2 3 2 2 2 3 3" xfId="10566"/>
    <cellStyle name="Normal 5 3 2 3 2 2 2 3 3 2" xfId="24949"/>
    <cellStyle name="Normal 5 3 2 3 2 2 2 3 3 2 2" xfId="53684"/>
    <cellStyle name="Normal 5 3 2 3 2 2 2 3 3 3" xfId="39360"/>
    <cellStyle name="Normal 5 3 2 3 2 2 2 3 4" xfId="17786"/>
    <cellStyle name="Normal 5 3 2 3 2 2 2 3 4 2" xfId="46522"/>
    <cellStyle name="Normal 5 3 2 3 2 2 2 3 5" xfId="32198"/>
    <cellStyle name="Normal 5 3 2 3 2 2 2 4" xfId="5098"/>
    <cellStyle name="Normal 5 3 2 3 2 2 2 4 2" xfId="12363"/>
    <cellStyle name="Normal 5 3 2 3 2 2 2 4 2 2" xfId="26741"/>
    <cellStyle name="Normal 5 3 2 3 2 2 2 4 2 2 2" xfId="55475"/>
    <cellStyle name="Normal 5 3 2 3 2 2 2 4 2 3" xfId="41151"/>
    <cellStyle name="Normal 5 3 2 3 2 2 2 4 3" xfId="19578"/>
    <cellStyle name="Normal 5 3 2 3 2 2 2 4 3 2" xfId="48313"/>
    <cellStyle name="Normal 5 3 2 3 2 2 2 4 4" xfId="33989"/>
    <cellStyle name="Normal 5 3 2 3 2 2 2 5" xfId="8770"/>
    <cellStyle name="Normal 5 3 2 3 2 2 2 5 2" xfId="23159"/>
    <cellStyle name="Normal 5 3 2 3 2 2 2 5 2 2" xfId="51894"/>
    <cellStyle name="Normal 5 3 2 3 2 2 2 5 3" xfId="37570"/>
    <cellStyle name="Normal 5 3 2 3 2 2 2 6" xfId="15996"/>
    <cellStyle name="Normal 5 3 2 3 2 2 2 6 2" xfId="44732"/>
    <cellStyle name="Normal 5 3 2 3 2 2 2 7" xfId="30408"/>
    <cellStyle name="Normal 5 3 2 3 2 2 3" xfId="1890"/>
    <cellStyle name="Normal 5 3 2 3 2 2 3 2" xfId="3682"/>
    <cellStyle name="Normal 5 3 2 3 2 2 3 2 2" xfId="7341"/>
    <cellStyle name="Normal 5 3 2 3 2 2 3 2 2 2" xfId="14601"/>
    <cellStyle name="Normal 5 3 2 3 2 2 3 2 2 2 2" xfId="28979"/>
    <cellStyle name="Normal 5 3 2 3 2 2 3 2 2 2 2 2" xfId="57713"/>
    <cellStyle name="Normal 5 3 2 3 2 2 3 2 2 2 3" xfId="43389"/>
    <cellStyle name="Normal 5 3 2 3 2 2 3 2 2 3" xfId="21816"/>
    <cellStyle name="Normal 5 3 2 3 2 2 3 2 2 3 2" xfId="50551"/>
    <cellStyle name="Normal 5 3 2 3 2 2 3 2 2 4" xfId="36227"/>
    <cellStyle name="Normal 5 3 2 3 2 2 3 2 3" xfId="11014"/>
    <cellStyle name="Normal 5 3 2 3 2 2 3 2 3 2" xfId="25397"/>
    <cellStyle name="Normal 5 3 2 3 2 2 3 2 3 2 2" xfId="54132"/>
    <cellStyle name="Normal 5 3 2 3 2 2 3 2 3 3" xfId="39808"/>
    <cellStyle name="Normal 5 3 2 3 2 2 3 2 4" xfId="18234"/>
    <cellStyle name="Normal 5 3 2 3 2 2 3 2 4 2" xfId="46970"/>
    <cellStyle name="Normal 5 3 2 3 2 2 3 2 5" xfId="32646"/>
    <cellStyle name="Normal 5 3 2 3 2 2 3 3" xfId="5551"/>
    <cellStyle name="Normal 5 3 2 3 2 2 3 3 2" xfId="12811"/>
    <cellStyle name="Normal 5 3 2 3 2 2 3 3 2 2" xfId="27189"/>
    <cellStyle name="Normal 5 3 2 3 2 2 3 3 2 2 2" xfId="55923"/>
    <cellStyle name="Normal 5 3 2 3 2 2 3 3 2 3" xfId="41599"/>
    <cellStyle name="Normal 5 3 2 3 2 2 3 3 3" xfId="20026"/>
    <cellStyle name="Normal 5 3 2 3 2 2 3 3 3 2" xfId="48761"/>
    <cellStyle name="Normal 5 3 2 3 2 2 3 3 4" xfId="34437"/>
    <cellStyle name="Normal 5 3 2 3 2 2 3 4" xfId="9224"/>
    <cellStyle name="Normal 5 3 2 3 2 2 3 4 2" xfId="23607"/>
    <cellStyle name="Normal 5 3 2 3 2 2 3 4 2 2" xfId="52342"/>
    <cellStyle name="Normal 5 3 2 3 2 2 3 4 3" xfId="38018"/>
    <cellStyle name="Normal 5 3 2 3 2 2 3 5" xfId="16444"/>
    <cellStyle name="Normal 5 3 2 3 2 2 3 5 2" xfId="45180"/>
    <cellStyle name="Normal 5 3 2 3 2 2 3 6" xfId="30856"/>
    <cellStyle name="Normal 5 3 2 3 2 2 4" xfId="2786"/>
    <cellStyle name="Normal 5 3 2 3 2 2 4 2" xfId="6446"/>
    <cellStyle name="Normal 5 3 2 3 2 2 4 2 2" xfId="13706"/>
    <cellStyle name="Normal 5 3 2 3 2 2 4 2 2 2" xfId="28084"/>
    <cellStyle name="Normal 5 3 2 3 2 2 4 2 2 2 2" xfId="56818"/>
    <cellStyle name="Normal 5 3 2 3 2 2 4 2 2 3" xfId="42494"/>
    <cellStyle name="Normal 5 3 2 3 2 2 4 2 3" xfId="20921"/>
    <cellStyle name="Normal 5 3 2 3 2 2 4 2 3 2" xfId="49656"/>
    <cellStyle name="Normal 5 3 2 3 2 2 4 2 4" xfId="35332"/>
    <cellStyle name="Normal 5 3 2 3 2 2 4 3" xfId="10119"/>
    <cellStyle name="Normal 5 3 2 3 2 2 4 3 2" xfId="24502"/>
    <cellStyle name="Normal 5 3 2 3 2 2 4 3 2 2" xfId="53237"/>
    <cellStyle name="Normal 5 3 2 3 2 2 4 3 3" xfId="38913"/>
    <cellStyle name="Normal 5 3 2 3 2 2 4 4" xfId="17339"/>
    <cellStyle name="Normal 5 3 2 3 2 2 4 4 2" xfId="46075"/>
    <cellStyle name="Normal 5 3 2 3 2 2 4 5" xfId="31751"/>
    <cellStyle name="Normal 5 3 2 3 2 2 5" xfId="4651"/>
    <cellStyle name="Normal 5 3 2 3 2 2 5 2" xfId="11916"/>
    <cellStyle name="Normal 5 3 2 3 2 2 5 2 2" xfId="26294"/>
    <cellStyle name="Normal 5 3 2 3 2 2 5 2 2 2" xfId="55028"/>
    <cellStyle name="Normal 5 3 2 3 2 2 5 2 3" xfId="40704"/>
    <cellStyle name="Normal 5 3 2 3 2 2 5 3" xfId="19131"/>
    <cellStyle name="Normal 5 3 2 3 2 2 5 3 2" xfId="47866"/>
    <cellStyle name="Normal 5 3 2 3 2 2 5 4" xfId="33542"/>
    <cellStyle name="Normal 5 3 2 3 2 2 6" xfId="8323"/>
    <cellStyle name="Normal 5 3 2 3 2 2 6 2" xfId="22712"/>
    <cellStyle name="Normal 5 3 2 3 2 2 6 2 2" xfId="51447"/>
    <cellStyle name="Normal 5 3 2 3 2 2 6 3" xfId="37123"/>
    <cellStyle name="Normal 5 3 2 3 2 2 7" xfId="15549"/>
    <cellStyle name="Normal 5 3 2 3 2 2 7 2" xfId="44285"/>
    <cellStyle name="Normal 5 3 2 3 2 2 8" xfId="29961"/>
    <cellStyle name="Normal 5 3 2 3 2 3" xfId="1130"/>
    <cellStyle name="Normal 5 3 2 3 2 3 2" xfId="2113"/>
    <cellStyle name="Normal 5 3 2 3 2 3 2 2" xfId="3905"/>
    <cellStyle name="Normal 5 3 2 3 2 3 2 2 2" xfId="7564"/>
    <cellStyle name="Normal 5 3 2 3 2 3 2 2 2 2" xfId="14824"/>
    <cellStyle name="Normal 5 3 2 3 2 3 2 2 2 2 2" xfId="29202"/>
    <cellStyle name="Normal 5 3 2 3 2 3 2 2 2 2 2 2" xfId="57936"/>
    <cellStyle name="Normal 5 3 2 3 2 3 2 2 2 2 3" xfId="43612"/>
    <cellStyle name="Normal 5 3 2 3 2 3 2 2 2 3" xfId="22039"/>
    <cellStyle name="Normal 5 3 2 3 2 3 2 2 2 3 2" xfId="50774"/>
    <cellStyle name="Normal 5 3 2 3 2 3 2 2 2 4" xfId="36450"/>
    <cellStyle name="Normal 5 3 2 3 2 3 2 2 3" xfId="11237"/>
    <cellStyle name="Normal 5 3 2 3 2 3 2 2 3 2" xfId="25620"/>
    <cellStyle name="Normal 5 3 2 3 2 3 2 2 3 2 2" xfId="54355"/>
    <cellStyle name="Normal 5 3 2 3 2 3 2 2 3 3" xfId="40031"/>
    <cellStyle name="Normal 5 3 2 3 2 3 2 2 4" xfId="18457"/>
    <cellStyle name="Normal 5 3 2 3 2 3 2 2 4 2" xfId="47193"/>
    <cellStyle name="Normal 5 3 2 3 2 3 2 2 5" xfId="32869"/>
    <cellStyle name="Normal 5 3 2 3 2 3 2 3" xfId="5774"/>
    <cellStyle name="Normal 5 3 2 3 2 3 2 3 2" xfId="13034"/>
    <cellStyle name="Normal 5 3 2 3 2 3 2 3 2 2" xfId="27412"/>
    <cellStyle name="Normal 5 3 2 3 2 3 2 3 2 2 2" xfId="56146"/>
    <cellStyle name="Normal 5 3 2 3 2 3 2 3 2 3" xfId="41822"/>
    <cellStyle name="Normal 5 3 2 3 2 3 2 3 3" xfId="20249"/>
    <cellStyle name="Normal 5 3 2 3 2 3 2 3 3 2" xfId="48984"/>
    <cellStyle name="Normal 5 3 2 3 2 3 2 3 4" xfId="34660"/>
    <cellStyle name="Normal 5 3 2 3 2 3 2 4" xfId="9447"/>
    <cellStyle name="Normal 5 3 2 3 2 3 2 4 2" xfId="23830"/>
    <cellStyle name="Normal 5 3 2 3 2 3 2 4 2 2" xfId="52565"/>
    <cellStyle name="Normal 5 3 2 3 2 3 2 4 3" xfId="38241"/>
    <cellStyle name="Normal 5 3 2 3 2 3 2 5" xfId="16667"/>
    <cellStyle name="Normal 5 3 2 3 2 3 2 5 2" xfId="45403"/>
    <cellStyle name="Normal 5 3 2 3 2 3 2 6" xfId="31079"/>
    <cellStyle name="Normal 5 3 2 3 2 3 3" xfId="3009"/>
    <cellStyle name="Normal 5 3 2 3 2 3 3 2" xfId="6669"/>
    <cellStyle name="Normal 5 3 2 3 2 3 3 2 2" xfId="13929"/>
    <cellStyle name="Normal 5 3 2 3 2 3 3 2 2 2" xfId="28307"/>
    <cellStyle name="Normal 5 3 2 3 2 3 3 2 2 2 2" xfId="57041"/>
    <cellStyle name="Normal 5 3 2 3 2 3 3 2 2 3" xfId="42717"/>
    <cellStyle name="Normal 5 3 2 3 2 3 3 2 3" xfId="21144"/>
    <cellStyle name="Normal 5 3 2 3 2 3 3 2 3 2" xfId="49879"/>
    <cellStyle name="Normal 5 3 2 3 2 3 3 2 4" xfId="35555"/>
    <cellStyle name="Normal 5 3 2 3 2 3 3 3" xfId="10342"/>
    <cellStyle name="Normal 5 3 2 3 2 3 3 3 2" xfId="24725"/>
    <cellStyle name="Normal 5 3 2 3 2 3 3 3 2 2" xfId="53460"/>
    <cellStyle name="Normal 5 3 2 3 2 3 3 3 3" xfId="39136"/>
    <cellStyle name="Normal 5 3 2 3 2 3 3 4" xfId="17562"/>
    <cellStyle name="Normal 5 3 2 3 2 3 3 4 2" xfId="46298"/>
    <cellStyle name="Normal 5 3 2 3 2 3 3 5" xfId="31974"/>
    <cellStyle name="Normal 5 3 2 3 2 3 4" xfId="4874"/>
    <cellStyle name="Normal 5 3 2 3 2 3 4 2" xfId="12139"/>
    <cellStyle name="Normal 5 3 2 3 2 3 4 2 2" xfId="26517"/>
    <cellStyle name="Normal 5 3 2 3 2 3 4 2 2 2" xfId="55251"/>
    <cellStyle name="Normal 5 3 2 3 2 3 4 2 3" xfId="40927"/>
    <cellStyle name="Normal 5 3 2 3 2 3 4 3" xfId="19354"/>
    <cellStyle name="Normal 5 3 2 3 2 3 4 3 2" xfId="48089"/>
    <cellStyle name="Normal 5 3 2 3 2 3 4 4" xfId="33765"/>
    <cellStyle name="Normal 5 3 2 3 2 3 5" xfId="8546"/>
    <cellStyle name="Normal 5 3 2 3 2 3 5 2" xfId="22935"/>
    <cellStyle name="Normal 5 3 2 3 2 3 5 2 2" xfId="51670"/>
    <cellStyle name="Normal 5 3 2 3 2 3 5 3" xfId="37346"/>
    <cellStyle name="Normal 5 3 2 3 2 3 6" xfId="15772"/>
    <cellStyle name="Normal 5 3 2 3 2 3 6 2" xfId="44508"/>
    <cellStyle name="Normal 5 3 2 3 2 3 7" xfId="30184"/>
    <cellStyle name="Normal 5 3 2 3 2 4" xfId="1662"/>
    <cellStyle name="Normal 5 3 2 3 2 4 2" xfId="3458"/>
    <cellStyle name="Normal 5 3 2 3 2 4 2 2" xfId="7117"/>
    <cellStyle name="Normal 5 3 2 3 2 4 2 2 2" xfId="14377"/>
    <cellStyle name="Normal 5 3 2 3 2 4 2 2 2 2" xfId="28755"/>
    <cellStyle name="Normal 5 3 2 3 2 4 2 2 2 2 2" xfId="57489"/>
    <cellStyle name="Normal 5 3 2 3 2 4 2 2 2 3" xfId="43165"/>
    <cellStyle name="Normal 5 3 2 3 2 4 2 2 3" xfId="21592"/>
    <cellStyle name="Normal 5 3 2 3 2 4 2 2 3 2" xfId="50327"/>
    <cellStyle name="Normal 5 3 2 3 2 4 2 2 4" xfId="36003"/>
    <cellStyle name="Normal 5 3 2 3 2 4 2 3" xfId="10790"/>
    <cellStyle name="Normal 5 3 2 3 2 4 2 3 2" xfId="25173"/>
    <cellStyle name="Normal 5 3 2 3 2 4 2 3 2 2" xfId="53908"/>
    <cellStyle name="Normal 5 3 2 3 2 4 2 3 3" xfId="39584"/>
    <cellStyle name="Normal 5 3 2 3 2 4 2 4" xfId="18010"/>
    <cellStyle name="Normal 5 3 2 3 2 4 2 4 2" xfId="46746"/>
    <cellStyle name="Normal 5 3 2 3 2 4 2 5" xfId="32422"/>
    <cellStyle name="Normal 5 3 2 3 2 4 3" xfId="5327"/>
    <cellStyle name="Normal 5 3 2 3 2 4 3 2" xfId="12587"/>
    <cellStyle name="Normal 5 3 2 3 2 4 3 2 2" xfId="26965"/>
    <cellStyle name="Normal 5 3 2 3 2 4 3 2 2 2" xfId="55699"/>
    <cellStyle name="Normal 5 3 2 3 2 4 3 2 3" xfId="41375"/>
    <cellStyle name="Normal 5 3 2 3 2 4 3 3" xfId="19802"/>
    <cellStyle name="Normal 5 3 2 3 2 4 3 3 2" xfId="48537"/>
    <cellStyle name="Normal 5 3 2 3 2 4 3 4" xfId="34213"/>
    <cellStyle name="Normal 5 3 2 3 2 4 4" xfId="9000"/>
    <cellStyle name="Normal 5 3 2 3 2 4 4 2" xfId="23383"/>
    <cellStyle name="Normal 5 3 2 3 2 4 4 2 2" xfId="52118"/>
    <cellStyle name="Normal 5 3 2 3 2 4 4 3" xfId="37794"/>
    <cellStyle name="Normal 5 3 2 3 2 4 5" xfId="16220"/>
    <cellStyle name="Normal 5 3 2 3 2 4 5 2" xfId="44956"/>
    <cellStyle name="Normal 5 3 2 3 2 4 6" xfId="30632"/>
    <cellStyle name="Normal 5 3 2 3 2 5" xfId="2562"/>
    <cellStyle name="Normal 5 3 2 3 2 5 2" xfId="6222"/>
    <cellStyle name="Normal 5 3 2 3 2 5 2 2" xfId="13482"/>
    <cellStyle name="Normal 5 3 2 3 2 5 2 2 2" xfId="27860"/>
    <cellStyle name="Normal 5 3 2 3 2 5 2 2 2 2" xfId="56594"/>
    <cellStyle name="Normal 5 3 2 3 2 5 2 2 3" xfId="42270"/>
    <cellStyle name="Normal 5 3 2 3 2 5 2 3" xfId="20697"/>
    <cellStyle name="Normal 5 3 2 3 2 5 2 3 2" xfId="49432"/>
    <cellStyle name="Normal 5 3 2 3 2 5 2 4" xfId="35108"/>
    <cellStyle name="Normal 5 3 2 3 2 5 3" xfId="9895"/>
    <cellStyle name="Normal 5 3 2 3 2 5 3 2" xfId="24278"/>
    <cellStyle name="Normal 5 3 2 3 2 5 3 2 2" xfId="53013"/>
    <cellStyle name="Normal 5 3 2 3 2 5 3 3" xfId="38689"/>
    <cellStyle name="Normal 5 3 2 3 2 5 4" xfId="17115"/>
    <cellStyle name="Normal 5 3 2 3 2 5 4 2" xfId="45851"/>
    <cellStyle name="Normal 5 3 2 3 2 5 5" xfId="31527"/>
    <cellStyle name="Normal 5 3 2 3 2 6" xfId="4425"/>
    <cellStyle name="Normal 5 3 2 3 2 6 2" xfId="11692"/>
    <cellStyle name="Normal 5 3 2 3 2 6 2 2" xfId="26070"/>
    <cellStyle name="Normal 5 3 2 3 2 6 2 2 2" xfId="54804"/>
    <cellStyle name="Normal 5 3 2 3 2 6 2 3" xfId="40480"/>
    <cellStyle name="Normal 5 3 2 3 2 6 3" xfId="18907"/>
    <cellStyle name="Normal 5 3 2 3 2 6 3 2" xfId="47642"/>
    <cellStyle name="Normal 5 3 2 3 2 6 4" xfId="33318"/>
    <cellStyle name="Normal 5 3 2 3 2 7" xfId="8096"/>
    <cellStyle name="Normal 5 3 2 3 2 7 2" xfId="22488"/>
    <cellStyle name="Normal 5 3 2 3 2 7 2 2" xfId="51223"/>
    <cellStyle name="Normal 5 3 2 3 2 7 3" xfId="36899"/>
    <cellStyle name="Normal 5 3 2 3 2 8" xfId="15325"/>
    <cellStyle name="Normal 5 3 2 3 2 8 2" xfId="44061"/>
    <cellStyle name="Normal 5 3 2 3 2 9" xfId="29737"/>
    <cellStyle name="Normal 5 3 2 3 3" xfId="793"/>
    <cellStyle name="Normal 5 3 2 3 3 2" xfId="1242"/>
    <cellStyle name="Normal 5 3 2 3 3 2 2" xfId="2225"/>
    <cellStyle name="Normal 5 3 2 3 3 2 2 2" xfId="4017"/>
    <cellStyle name="Normal 5 3 2 3 3 2 2 2 2" xfId="7676"/>
    <cellStyle name="Normal 5 3 2 3 3 2 2 2 2 2" xfId="14936"/>
    <cellStyle name="Normal 5 3 2 3 3 2 2 2 2 2 2" xfId="29314"/>
    <cellStyle name="Normal 5 3 2 3 3 2 2 2 2 2 2 2" xfId="58048"/>
    <cellStyle name="Normal 5 3 2 3 3 2 2 2 2 2 3" xfId="43724"/>
    <cellStyle name="Normal 5 3 2 3 3 2 2 2 2 3" xfId="22151"/>
    <cellStyle name="Normal 5 3 2 3 3 2 2 2 2 3 2" xfId="50886"/>
    <cellStyle name="Normal 5 3 2 3 3 2 2 2 2 4" xfId="36562"/>
    <cellStyle name="Normal 5 3 2 3 3 2 2 2 3" xfId="11349"/>
    <cellStyle name="Normal 5 3 2 3 3 2 2 2 3 2" xfId="25732"/>
    <cellStyle name="Normal 5 3 2 3 3 2 2 2 3 2 2" xfId="54467"/>
    <cellStyle name="Normal 5 3 2 3 3 2 2 2 3 3" xfId="40143"/>
    <cellStyle name="Normal 5 3 2 3 3 2 2 2 4" xfId="18569"/>
    <cellStyle name="Normal 5 3 2 3 3 2 2 2 4 2" xfId="47305"/>
    <cellStyle name="Normal 5 3 2 3 3 2 2 2 5" xfId="32981"/>
    <cellStyle name="Normal 5 3 2 3 3 2 2 3" xfId="5886"/>
    <cellStyle name="Normal 5 3 2 3 3 2 2 3 2" xfId="13146"/>
    <cellStyle name="Normal 5 3 2 3 3 2 2 3 2 2" xfId="27524"/>
    <cellStyle name="Normal 5 3 2 3 3 2 2 3 2 2 2" xfId="56258"/>
    <cellStyle name="Normal 5 3 2 3 3 2 2 3 2 3" xfId="41934"/>
    <cellStyle name="Normal 5 3 2 3 3 2 2 3 3" xfId="20361"/>
    <cellStyle name="Normal 5 3 2 3 3 2 2 3 3 2" xfId="49096"/>
    <cellStyle name="Normal 5 3 2 3 3 2 2 3 4" xfId="34772"/>
    <cellStyle name="Normal 5 3 2 3 3 2 2 4" xfId="9559"/>
    <cellStyle name="Normal 5 3 2 3 3 2 2 4 2" xfId="23942"/>
    <cellStyle name="Normal 5 3 2 3 3 2 2 4 2 2" xfId="52677"/>
    <cellStyle name="Normal 5 3 2 3 3 2 2 4 3" xfId="38353"/>
    <cellStyle name="Normal 5 3 2 3 3 2 2 5" xfId="16779"/>
    <cellStyle name="Normal 5 3 2 3 3 2 2 5 2" xfId="45515"/>
    <cellStyle name="Normal 5 3 2 3 3 2 2 6" xfId="31191"/>
    <cellStyle name="Normal 5 3 2 3 3 2 3" xfId="3121"/>
    <cellStyle name="Normal 5 3 2 3 3 2 3 2" xfId="6781"/>
    <cellStyle name="Normal 5 3 2 3 3 2 3 2 2" xfId="14041"/>
    <cellStyle name="Normal 5 3 2 3 3 2 3 2 2 2" xfId="28419"/>
    <cellStyle name="Normal 5 3 2 3 3 2 3 2 2 2 2" xfId="57153"/>
    <cellStyle name="Normal 5 3 2 3 3 2 3 2 2 3" xfId="42829"/>
    <cellStyle name="Normal 5 3 2 3 3 2 3 2 3" xfId="21256"/>
    <cellStyle name="Normal 5 3 2 3 3 2 3 2 3 2" xfId="49991"/>
    <cellStyle name="Normal 5 3 2 3 3 2 3 2 4" xfId="35667"/>
    <cellStyle name="Normal 5 3 2 3 3 2 3 3" xfId="10454"/>
    <cellStyle name="Normal 5 3 2 3 3 2 3 3 2" xfId="24837"/>
    <cellStyle name="Normal 5 3 2 3 3 2 3 3 2 2" xfId="53572"/>
    <cellStyle name="Normal 5 3 2 3 3 2 3 3 3" xfId="39248"/>
    <cellStyle name="Normal 5 3 2 3 3 2 3 4" xfId="17674"/>
    <cellStyle name="Normal 5 3 2 3 3 2 3 4 2" xfId="46410"/>
    <cellStyle name="Normal 5 3 2 3 3 2 3 5" xfId="32086"/>
    <cellStyle name="Normal 5 3 2 3 3 2 4" xfId="4986"/>
    <cellStyle name="Normal 5 3 2 3 3 2 4 2" xfId="12251"/>
    <cellStyle name="Normal 5 3 2 3 3 2 4 2 2" xfId="26629"/>
    <cellStyle name="Normal 5 3 2 3 3 2 4 2 2 2" xfId="55363"/>
    <cellStyle name="Normal 5 3 2 3 3 2 4 2 3" xfId="41039"/>
    <cellStyle name="Normal 5 3 2 3 3 2 4 3" xfId="19466"/>
    <cellStyle name="Normal 5 3 2 3 3 2 4 3 2" xfId="48201"/>
    <cellStyle name="Normal 5 3 2 3 3 2 4 4" xfId="33877"/>
    <cellStyle name="Normal 5 3 2 3 3 2 5" xfId="8658"/>
    <cellStyle name="Normal 5 3 2 3 3 2 5 2" xfId="23047"/>
    <cellStyle name="Normal 5 3 2 3 3 2 5 2 2" xfId="51782"/>
    <cellStyle name="Normal 5 3 2 3 3 2 5 3" xfId="37458"/>
    <cellStyle name="Normal 5 3 2 3 3 2 6" xfId="15884"/>
    <cellStyle name="Normal 5 3 2 3 3 2 6 2" xfId="44620"/>
    <cellStyle name="Normal 5 3 2 3 3 2 7" xfId="30296"/>
    <cellStyle name="Normal 5 3 2 3 3 3" xfId="1778"/>
    <cellStyle name="Normal 5 3 2 3 3 3 2" xfId="3570"/>
    <cellStyle name="Normal 5 3 2 3 3 3 2 2" xfId="7229"/>
    <cellStyle name="Normal 5 3 2 3 3 3 2 2 2" xfId="14489"/>
    <cellStyle name="Normal 5 3 2 3 3 3 2 2 2 2" xfId="28867"/>
    <cellStyle name="Normal 5 3 2 3 3 3 2 2 2 2 2" xfId="57601"/>
    <cellStyle name="Normal 5 3 2 3 3 3 2 2 2 3" xfId="43277"/>
    <cellStyle name="Normal 5 3 2 3 3 3 2 2 3" xfId="21704"/>
    <cellStyle name="Normal 5 3 2 3 3 3 2 2 3 2" xfId="50439"/>
    <cellStyle name="Normal 5 3 2 3 3 3 2 2 4" xfId="36115"/>
    <cellStyle name="Normal 5 3 2 3 3 3 2 3" xfId="10902"/>
    <cellStyle name="Normal 5 3 2 3 3 3 2 3 2" xfId="25285"/>
    <cellStyle name="Normal 5 3 2 3 3 3 2 3 2 2" xfId="54020"/>
    <cellStyle name="Normal 5 3 2 3 3 3 2 3 3" xfId="39696"/>
    <cellStyle name="Normal 5 3 2 3 3 3 2 4" xfId="18122"/>
    <cellStyle name="Normal 5 3 2 3 3 3 2 4 2" xfId="46858"/>
    <cellStyle name="Normal 5 3 2 3 3 3 2 5" xfId="32534"/>
    <cellStyle name="Normal 5 3 2 3 3 3 3" xfId="5439"/>
    <cellStyle name="Normal 5 3 2 3 3 3 3 2" xfId="12699"/>
    <cellStyle name="Normal 5 3 2 3 3 3 3 2 2" xfId="27077"/>
    <cellStyle name="Normal 5 3 2 3 3 3 3 2 2 2" xfId="55811"/>
    <cellStyle name="Normal 5 3 2 3 3 3 3 2 3" xfId="41487"/>
    <cellStyle name="Normal 5 3 2 3 3 3 3 3" xfId="19914"/>
    <cellStyle name="Normal 5 3 2 3 3 3 3 3 2" xfId="48649"/>
    <cellStyle name="Normal 5 3 2 3 3 3 3 4" xfId="34325"/>
    <cellStyle name="Normal 5 3 2 3 3 3 4" xfId="9112"/>
    <cellStyle name="Normal 5 3 2 3 3 3 4 2" xfId="23495"/>
    <cellStyle name="Normal 5 3 2 3 3 3 4 2 2" xfId="52230"/>
    <cellStyle name="Normal 5 3 2 3 3 3 4 3" xfId="37906"/>
    <cellStyle name="Normal 5 3 2 3 3 3 5" xfId="16332"/>
    <cellStyle name="Normal 5 3 2 3 3 3 5 2" xfId="45068"/>
    <cellStyle name="Normal 5 3 2 3 3 3 6" xfId="30744"/>
    <cellStyle name="Normal 5 3 2 3 3 4" xfId="2674"/>
    <cellStyle name="Normal 5 3 2 3 3 4 2" xfId="6334"/>
    <cellStyle name="Normal 5 3 2 3 3 4 2 2" xfId="13594"/>
    <cellStyle name="Normal 5 3 2 3 3 4 2 2 2" xfId="27972"/>
    <cellStyle name="Normal 5 3 2 3 3 4 2 2 2 2" xfId="56706"/>
    <cellStyle name="Normal 5 3 2 3 3 4 2 2 3" xfId="42382"/>
    <cellStyle name="Normal 5 3 2 3 3 4 2 3" xfId="20809"/>
    <cellStyle name="Normal 5 3 2 3 3 4 2 3 2" xfId="49544"/>
    <cellStyle name="Normal 5 3 2 3 3 4 2 4" xfId="35220"/>
    <cellStyle name="Normal 5 3 2 3 3 4 3" xfId="10007"/>
    <cellStyle name="Normal 5 3 2 3 3 4 3 2" xfId="24390"/>
    <cellStyle name="Normal 5 3 2 3 3 4 3 2 2" xfId="53125"/>
    <cellStyle name="Normal 5 3 2 3 3 4 3 3" xfId="38801"/>
    <cellStyle name="Normal 5 3 2 3 3 4 4" xfId="17227"/>
    <cellStyle name="Normal 5 3 2 3 3 4 4 2" xfId="45963"/>
    <cellStyle name="Normal 5 3 2 3 3 4 5" xfId="31639"/>
    <cellStyle name="Normal 5 3 2 3 3 5" xfId="4538"/>
    <cellStyle name="Normal 5 3 2 3 3 5 2" xfId="11804"/>
    <cellStyle name="Normal 5 3 2 3 3 5 2 2" xfId="26182"/>
    <cellStyle name="Normal 5 3 2 3 3 5 2 2 2" xfId="54916"/>
    <cellStyle name="Normal 5 3 2 3 3 5 2 3" xfId="40592"/>
    <cellStyle name="Normal 5 3 2 3 3 5 3" xfId="19019"/>
    <cellStyle name="Normal 5 3 2 3 3 5 3 2" xfId="47754"/>
    <cellStyle name="Normal 5 3 2 3 3 5 4" xfId="33430"/>
    <cellStyle name="Normal 5 3 2 3 3 6" xfId="8211"/>
    <cellStyle name="Normal 5 3 2 3 3 6 2" xfId="22600"/>
    <cellStyle name="Normal 5 3 2 3 3 6 2 2" xfId="51335"/>
    <cellStyle name="Normal 5 3 2 3 3 6 3" xfId="37011"/>
    <cellStyle name="Normal 5 3 2 3 3 7" xfId="15437"/>
    <cellStyle name="Normal 5 3 2 3 3 7 2" xfId="44173"/>
    <cellStyle name="Normal 5 3 2 3 3 8" xfId="29849"/>
    <cellStyle name="Normal 5 3 2 3 4" xfId="1018"/>
    <cellStyle name="Normal 5 3 2 3 4 2" xfId="2001"/>
    <cellStyle name="Normal 5 3 2 3 4 2 2" xfId="3793"/>
    <cellStyle name="Normal 5 3 2 3 4 2 2 2" xfId="7452"/>
    <cellStyle name="Normal 5 3 2 3 4 2 2 2 2" xfId="14712"/>
    <cellStyle name="Normal 5 3 2 3 4 2 2 2 2 2" xfId="29090"/>
    <cellStyle name="Normal 5 3 2 3 4 2 2 2 2 2 2" xfId="57824"/>
    <cellStyle name="Normal 5 3 2 3 4 2 2 2 2 3" xfId="43500"/>
    <cellStyle name="Normal 5 3 2 3 4 2 2 2 3" xfId="21927"/>
    <cellStyle name="Normal 5 3 2 3 4 2 2 2 3 2" xfId="50662"/>
    <cellStyle name="Normal 5 3 2 3 4 2 2 2 4" xfId="36338"/>
    <cellStyle name="Normal 5 3 2 3 4 2 2 3" xfId="11125"/>
    <cellStyle name="Normal 5 3 2 3 4 2 2 3 2" xfId="25508"/>
    <cellStyle name="Normal 5 3 2 3 4 2 2 3 2 2" xfId="54243"/>
    <cellStyle name="Normal 5 3 2 3 4 2 2 3 3" xfId="39919"/>
    <cellStyle name="Normal 5 3 2 3 4 2 2 4" xfId="18345"/>
    <cellStyle name="Normal 5 3 2 3 4 2 2 4 2" xfId="47081"/>
    <cellStyle name="Normal 5 3 2 3 4 2 2 5" xfId="32757"/>
    <cellStyle name="Normal 5 3 2 3 4 2 3" xfId="5662"/>
    <cellStyle name="Normal 5 3 2 3 4 2 3 2" xfId="12922"/>
    <cellStyle name="Normal 5 3 2 3 4 2 3 2 2" xfId="27300"/>
    <cellStyle name="Normal 5 3 2 3 4 2 3 2 2 2" xfId="56034"/>
    <cellStyle name="Normal 5 3 2 3 4 2 3 2 3" xfId="41710"/>
    <cellStyle name="Normal 5 3 2 3 4 2 3 3" xfId="20137"/>
    <cellStyle name="Normal 5 3 2 3 4 2 3 3 2" xfId="48872"/>
    <cellStyle name="Normal 5 3 2 3 4 2 3 4" xfId="34548"/>
    <cellStyle name="Normal 5 3 2 3 4 2 4" xfId="9335"/>
    <cellStyle name="Normal 5 3 2 3 4 2 4 2" xfId="23718"/>
    <cellStyle name="Normal 5 3 2 3 4 2 4 2 2" xfId="52453"/>
    <cellStyle name="Normal 5 3 2 3 4 2 4 3" xfId="38129"/>
    <cellStyle name="Normal 5 3 2 3 4 2 5" xfId="16555"/>
    <cellStyle name="Normal 5 3 2 3 4 2 5 2" xfId="45291"/>
    <cellStyle name="Normal 5 3 2 3 4 2 6" xfId="30967"/>
    <cellStyle name="Normal 5 3 2 3 4 3" xfId="2897"/>
    <cellStyle name="Normal 5 3 2 3 4 3 2" xfId="6557"/>
    <cellStyle name="Normal 5 3 2 3 4 3 2 2" xfId="13817"/>
    <cellStyle name="Normal 5 3 2 3 4 3 2 2 2" xfId="28195"/>
    <cellStyle name="Normal 5 3 2 3 4 3 2 2 2 2" xfId="56929"/>
    <cellStyle name="Normal 5 3 2 3 4 3 2 2 3" xfId="42605"/>
    <cellStyle name="Normal 5 3 2 3 4 3 2 3" xfId="21032"/>
    <cellStyle name="Normal 5 3 2 3 4 3 2 3 2" xfId="49767"/>
    <cellStyle name="Normal 5 3 2 3 4 3 2 4" xfId="35443"/>
    <cellStyle name="Normal 5 3 2 3 4 3 3" xfId="10230"/>
    <cellStyle name="Normal 5 3 2 3 4 3 3 2" xfId="24613"/>
    <cellStyle name="Normal 5 3 2 3 4 3 3 2 2" xfId="53348"/>
    <cellStyle name="Normal 5 3 2 3 4 3 3 3" xfId="39024"/>
    <cellStyle name="Normal 5 3 2 3 4 3 4" xfId="17450"/>
    <cellStyle name="Normal 5 3 2 3 4 3 4 2" xfId="46186"/>
    <cellStyle name="Normal 5 3 2 3 4 3 5" xfId="31862"/>
    <cellStyle name="Normal 5 3 2 3 4 4" xfId="4762"/>
    <cellStyle name="Normal 5 3 2 3 4 4 2" xfId="12027"/>
    <cellStyle name="Normal 5 3 2 3 4 4 2 2" xfId="26405"/>
    <cellStyle name="Normal 5 3 2 3 4 4 2 2 2" xfId="55139"/>
    <cellStyle name="Normal 5 3 2 3 4 4 2 3" xfId="40815"/>
    <cellStyle name="Normal 5 3 2 3 4 4 3" xfId="19242"/>
    <cellStyle name="Normal 5 3 2 3 4 4 3 2" xfId="47977"/>
    <cellStyle name="Normal 5 3 2 3 4 4 4" xfId="33653"/>
    <cellStyle name="Normal 5 3 2 3 4 5" xfId="8434"/>
    <cellStyle name="Normal 5 3 2 3 4 5 2" xfId="22823"/>
    <cellStyle name="Normal 5 3 2 3 4 5 2 2" xfId="51558"/>
    <cellStyle name="Normal 5 3 2 3 4 5 3" xfId="37234"/>
    <cellStyle name="Normal 5 3 2 3 4 6" xfId="15660"/>
    <cellStyle name="Normal 5 3 2 3 4 6 2" xfId="44396"/>
    <cellStyle name="Normal 5 3 2 3 4 7" xfId="30072"/>
    <cellStyle name="Normal 5 3 2 3 5" xfId="1542"/>
    <cellStyle name="Normal 5 3 2 3 5 2" xfId="3346"/>
    <cellStyle name="Normal 5 3 2 3 5 2 2" xfId="7005"/>
    <cellStyle name="Normal 5 3 2 3 5 2 2 2" xfId="14265"/>
    <cellStyle name="Normal 5 3 2 3 5 2 2 2 2" xfId="28643"/>
    <cellStyle name="Normal 5 3 2 3 5 2 2 2 2 2" xfId="57377"/>
    <cellStyle name="Normal 5 3 2 3 5 2 2 2 3" xfId="43053"/>
    <cellStyle name="Normal 5 3 2 3 5 2 2 3" xfId="21480"/>
    <cellStyle name="Normal 5 3 2 3 5 2 2 3 2" xfId="50215"/>
    <cellStyle name="Normal 5 3 2 3 5 2 2 4" xfId="35891"/>
    <cellStyle name="Normal 5 3 2 3 5 2 3" xfId="10678"/>
    <cellStyle name="Normal 5 3 2 3 5 2 3 2" xfId="25061"/>
    <cellStyle name="Normal 5 3 2 3 5 2 3 2 2" xfId="53796"/>
    <cellStyle name="Normal 5 3 2 3 5 2 3 3" xfId="39472"/>
    <cellStyle name="Normal 5 3 2 3 5 2 4" xfId="17898"/>
    <cellStyle name="Normal 5 3 2 3 5 2 4 2" xfId="46634"/>
    <cellStyle name="Normal 5 3 2 3 5 2 5" xfId="32310"/>
    <cellStyle name="Normal 5 3 2 3 5 3" xfId="5215"/>
    <cellStyle name="Normal 5 3 2 3 5 3 2" xfId="12475"/>
    <cellStyle name="Normal 5 3 2 3 5 3 2 2" xfId="26853"/>
    <cellStyle name="Normal 5 3 2 3 5 3 2 2 2" xfId="55587"/>
    <cellStyle name="Normal 5 3 2 3 5 3 2 3" xfId="41263"/>
    <cellStyle name="Normal 5 3 2 3 5 3 3" xfId="19690"/>
    <cellStyle name="Normal 5 3 2 3 5 3 3 2" xfId="48425"/>
    <cellStyle name="Normal 5 3 2 3 5 3 4" xfId="34101"/>
    <cellStyle name="Normal 5 3 2 3 5 4" xfId="8888"/>
    <cellStyle name="Normal 5 3 2 3 5 4 2" xfId="23271"/>
    <cellStyle name="Normal 5 3 2 3 5 4 2 2" xfId="52006"/>
    <cellStyle name="Normal 5 3 2 3 5 4 3" xfId="37682"/>
    <cellStyle name="Normal 5 3 2 3 5 5" xfId="16108"/>
    <cellStyle name="Normal 5 3 2 3 5 5 2" xfId="44844"/>
    <cellStyle name="Normal 5 3 2 3 5 6" xfId="30520"/>
    <cellStyle name="Normal 5 3 2 3 6" xfId="2450"/>
    <cellStyle name="Normal 5 3 2 3 6 2" xfId="6110"/>
    <cellStyle name="Normal 5 3 2 3 6 2 2" xfId="13370"/>
    <cellStyle name="Normal 5 3 2 3 6 2 2 2" xfId="27748"/>
    <cellStyle name="Normal 5 3 2 3 6 2 2 2 2" xfId="56482"/>
    <cellStyle name="Normal 5 3 2 3 6 2 2 3" xfId="42158"/>
    <cellStyle name="Normal 5 3 2 3 6 2 3" xfId="20585"/>
    <cellStyle name="Normal 5 3 2 3 6 2 3 2" xfId="49320"/>
    <cellStyle name="Normal 5 3 2 3 6 2 4" xfId="34996"/>
    <cellStyle name="Normal 5 3 2 3 6 3" xfId="9783"/>
    <cellStyle name="Normal 5 3 2 3 6 3 2" xfId="24166"/>
    <cellStyle name="Normal 5 3 2 3 6 3 2 2" xfId="52901"/>
    <cellStyle name="Normal 5 3 2 3 6 3 3" xfId="38577"/>
    <cellStyle name="Normal 5 3 2 3 6 4" xfId="17003"/>
    <cellStyle name="Normal 5 3 2 3 6 4 2" xfId="45739"/>
    <cellStyle name="Normal 5 3 2 3 6 5" xfId="31415"/>
    <cellStyle name="Normal 5 3 2 3 7" xfId="4309"/>
    <cellStyle name="Normal 5 3 2 3 7 2" xfId="11579"/>
    <cellStyle name="Normal 5 3 2 3 7 2 2" xfId="25958"/>
    <cellStyle name="Normal 5 3 2 3 7 2 2 2" xfId="54692"/>
    <cellStyle name="Normal 5 3 2 3 7 2 3" xfId="40368"/>
    <cellStyle name="Normal 5 3 2 3 7 3" xfId="18795"/>
    <cellStyle name="Normal 5 3 2 3 7 3 2" xfId="47530"/>
    <cellStyle name="Normal 5 3 2 3 7 4" xfId="33206"/>
    <cellStyle name="Normal 5 3 2 3 8" xfId="7978"/>
    <cellStyle name="Normal 5 3 2 3 8 2" xfId="22376"/>
    <cellStyle name="Normal 5 3 2 3 8 2 2" xfId="51111"/>
    <cellStyle name="Normal 5 3 2 3 8 3" xfId="36787"/>
    <cellStyle name="Normal 5 3 2 3 9" xfId="15213"/>
    <cellStyle name="Normal 5 3 2 3 9 2" xfId="43949"/>
    <cellStyle name="Normal 5 3 2 4" xfId="568"/>
    <cellStyle name="Normal 5 3 2 4 2" xfId="851"/>
    <cellStyle name="Normal 5 3 2 4 2 2" xfId="1298"/>
    <cellStyle name="Normal 5 3 2 4 2 2 2" xfId="2281"/>
    <cellStyle name="Normal 5 3 2 4 2 2 2 2" xfId="4073"/>
    <cellStyle name="Normal 5 3 2 4 2 2 2 2 2" xfId="7732"/>
    <cellStyle name="Normal 5 3 2 4 2 2 2 2 2 2" xfId="14992"/>
    <cellStyle name="Normal 5 3 2 4 2 2 2 2 2 2 2" xfId="29370"/>
    <cellStyle name="Normal 5 3 2 4 2 2 2 2 2 2 2 2" xfId="58104"/>
    <cellStyle name="Normal 5 3 2 4 2 2 2 2 2 2 3" xfId="43780"/>
    <cellStyle name="Normal 5 3 2 4 2 2 2 2 2 3" xfId="22207"/>
    <cellStyle name="Normal 5 3 2 4 2 2 2 2 2 3 2" xfId="50942"/>
    <cellStyle name="Normal 5 3 2 4 2 2 2 2 2 4" xfId="36618"/>
    <cellStyle name="Normal 5 3 2 4 2 2 2 2 3" xfId="11405"/>
    <cellStyle name="Normal 5 3 2 4 2 2 2 2 3 2" xfId="25788"/>
    <cellStyle name="Normal 5 3 2 4 2 2 2 2 3 2 2" xfId="54523"/>
    <cellStyle name="Normal 5 3 2 4 2 2 2 2 3 3" xfId="40199"/>
    <cellStyle name="Normal 5 3 2 4 2 2 2 2 4" xfId="18625"/>
    <cellStyle name="Normal 5 3 2 4 2 2 2 2 4 2" xfId="47361"/>
    <cellStyle name="Normal 5 3 2 4 2 2 2 2 5" xfId="33037"/>
    <cellStyle name="Normal 5 3 2 4 2 2 2 3" xfId="5942"/>
    <cellStyle name="Normal 5 3 2 4 2 2 2 3 2" xfId="13202"/>
    <cellStyle name="Normal 5 3 2 4 2 2 2 3 2 2" xfId="27580"/>
    <cellStyle name="Normal 5 3 2 4 2 2 2 3 2 2 2" xfId="56314"/>
    <cellStyle name="Normal 5 3 2 4 2 2 2 3 2 3" xfId="41990"/>
    <cellStyle name="Normal 5 3 2 4 2 2 2 3 3" xfId="20417"/>
    <cellStyle name="Normal 5 3 2 4 2 2 2 3 3 2" xfId="49152"/>
    <cellStyle name="Normal 5 3 2 4 2 2 2 3 4" xfId="34828"/>
    <cellStyle name="Normal 5 3 2 4 2 2 2 4" xfId="9615"/>
    <cellStyle name="Normal 5 3 2 4 2 2 2 4 2" xfId="23998"/>
    <cellStyle name="Normal 5 3 2 4 2 2 2 4 2 2" xfId="52733"/>
    <cellStyle name="Normal 5 3 2 4 2 2 2 4 3" xfId="38409"/>
    <cellStyle name="Normal 5 3 2 4 2 2 2 5" xfId="16835"/>
    <cellStyle name="Normal 5 3 2 4 2 2 2 5 2" xfId="45571"/>
    <cellStyle name="Normal 5 3 2 4 2 2 2 6" xfId="31247"/>
    <cellStyle name="Normal 5 3 2 4 2 2 3" xfId="3177"/>
    <cellStyle name="Normal 5 3 2 4 2 2 3 2" xfId="6837"/>
    <cellStyle name="Normal 5 3 2 4 2 2 3 2 2" xfId="14097"/>
    <cellStyle name="Normal 5 3 2 4 2 2 3 2 2 2" xfId="28475"/>
    <cellStyle name="Normal 5 3 2 4 2 2 3 2 2 2 2" xfId="57209"/>
    <cellStyle name="Normal 5 3 2 4 2 2 3 2 2 3" xfId="42885"/>
    <cellStyle name="Normal 5 3 2 4 2 2 3 2 3" xfId="21312"/>
    <cellStyle name="Normal 5 3 2 4 2 2 3 2 3 2" xfId="50047"/>
    <cellStyle name="Normal 5 3 2 4 2 2 3 2 4" xfId="35723"/>
    <cellStyle name="Normal 5 3 2 4 2 2 3 3" xfId="10510"/>
    <cellStyle name="Normal 5 3 2 4 2 2 3 3 2" xfId="24893"/>
    <cellStyle name="Normal 5 3 2 4 2 2 3 3 2 2" xfId="53628"/>
    <cellStyle name="Normal 5 3 2 4 2 2 3 3 3" xfId="39304"/>
    <cellStyle name="Normal 5 3 2 4 2 2 3 4" xfId="17730"/>
    <cellStyle name="Normal 5 3 2 4 2 2 3 4 2" xfId="46466"/>
    <cellStyle name="Normal 5 3 2 4 2 2 3 5" xfId="32142"/>
    <cellStyle name="Normal 5 3 2 4 2 2 4" xfId="5042"/>
    <cellStyle name="Normal 5 3 2 4 2 2 4 2" xfId="12307"/>
    <cellStyle name="Normal 5 3 2 4 2 2 4 2 2" xfId="26685"/>
    <cellStyle name="Normal 5 3 2 4 2 2 4 2 2 2" xfId="55419"/>
    <cellStyle name="Normal 5 3 2 4 2 2 4 2 3" xfId="41095"/>
    <cellStyle name="Normal 5 3 2 4 2 2 4 3" xfId="19522"/>
    <cellStyle name="Normal 5 3 2 4 2 2 4 3 2" xfId="48257"/>
    <cellStyle name="Normal 5 3 2 4 2 2 4 4" xfId="33933"/>
    <cellStyle name="Normal 5 3 2 4 2 2 5" xfId="8714"/>
    <cellStyle name="Normal 5 3 2 4 2 2 5 2" xfId="23103"/>
    <cellStyle name="Normal 5 3 2 4 2 2 5 2 2" xfId="51838"/>
    <cellStyle name="Normal 5 3 2 4 2 2 5 3" xfId="37514"/>
    <cellStyle name="Normal 5 3 2 4 2 2 6" xfId="15940"/>
    <cellStyle name="Normal 5 3 2 4 2 2 6 2" xfId="44676"/>
    <cellStyle name="Normal 5 3 2 4 2 2 7" xfId="30352"/>
    <cellStyle name="Normal 5 3 2 4 2 3" xfId="1834"/>
    <cellStyle name="Normal 5 3 2 4 2 3 2" xfId="3626"/>
    <cellStyle name="Normal 5 3 2 4 2 3 2 2" xfId="7285"/>
    <cellStyle name="Normal 5 3 2 4 2 3 2 2 2" xfId="14545"/>
    <cellStyle name="Normal 5 3 2 4 2 3 2 2 2 2" xfId="28923"/>
    <cellStyle name="Normal 5 3 2 4 2 3 2 2 2 2 2" xfId="57657"/>
    <cellStyle name="Normal 5 3 2 4 2 3 2 2 2 3" xfId="43333"/>
    <cellStyle name="Normal 5 3 2 4 2 3 2 2 3" xfId="21760"/>
    <cellStyle name="Normal 5 3 2 4 2 3 2 2 3 2" xfId="50495"/>
    <cellStyle name="Normal 5 3 2 4 2 3 2 2 4" xfId="36171"/>
    <cellStyle name="Normal 5 3 2 4 2 3 2 3" xfId="10958"/>
    <cellStyle name="Normal 5 3 2 4 2 3 2 3 2" xfId="25341"/>
    <cellStyle name="Normal 5 3 2 4 2 3 2 3 2 2" xfId="54076"/>
    <cellStyle name="Normal 5 3 2 4 2 3 2 3 3" xfId="39752"/>
    <cellStyle name="Normal 5 3 2 4 2 3 2 4" xfId="18178"/>
    <cellStyle name="Normal 5 3 2 4 2 3 2 4 2" xfId="46914"/>
    <cellStyle name="Normal 5 3 2 4 2 3 2 5" xfId="32590"/>
    <cellStyle name="Normal 5 3 2 4 2 3 3" xfId="5495"/>
    <cellStyle name="Normal 5 3 2 4 2 3 3 2" xfId="12755"/>
    <cellStyle name="Normal 5 3 2 4 2 3 3 2 2" xfId="27133"/>
    <cellStyle name="Normal 5 3 2 4 2 3 3 2 2 2" xfId="55867"/>
    <cellStyle name="Normal 5 3 2 4 2 3 3 2 3" xfId="41543"/>
    <cellStyle name="Normal 5 3 2 4 2 3 3 3" xfId="19970"/>
    <cellStyle name="Normal 5 3 2 4 2 3 3 3 2" xfId="48705"/>
    <cellStyle name="Normal 5 3 2 4 2 3 3 4" xfId="34381"/>
    <cellStyle name="Normal 5 3 2 4 2 3 4" xfId="9168"/>
    <cellStyle name="Normal 5 3 2 4 2 3 4 2" xfId="23551"/>
    <cellStyle name="Normal 5 3 2 4 2 3 4 2 2" xfId="52286"/>
    <cellStyle name="Normal 5 3 2 4 2 3 4 3" xfId="37962"/>
    <cellStyle name="Normal 5 3 2 4 2 3 5" xfId="16388"/>
    <cellStyle name="Normal 5 3 2 4 2 3 5 2" xfId="45124"/>
    <cellStyle name="Normal 5 3 2 4 2 3 6" xfId="30800"/>
    <cellStyle name="Normal 5 3 2 4 2 4" xfId="2730"/>
    <cellStyle name="Normal 5 3 2 4 2 4 2" xfId="6390"/>
    <cellStyle name="Normal 5 3 2 4 2 4 2 2" xfId="13650"/>
    <cellStyle name="Normal 5 3 2 4 2 4 2 2 2" xfId="28028"/>
    <cellStyle name="Normal 5 3 2 4 2 4 2 2 2 2" xfId="56762"/>
    <cellStyle name="Normal 5 3 2 4 2 4 2 2 3" xfId="42438"/>
    <cellStyle name="Normal 5 3 2 4 2 4 2 3" xfId="20865"/>
    <cellStyle name="Normal 5 3 2 4 2 4 2 3 2" xfId="49600"/>
    <cellStyle name="Normal 5 3 2 4 2 4 2 4" xfId="35276"/>
    <cellStyle name="Normal 5 3 2 4 2 4 3" xfId="10063"/>
    <cellStyle name="Normal 5 3 2 4 2 4 3 2" xfId="24446"/>
    <cellStyle name="Normal 5 3 2 4 2 4 3 2 2" xfId="53181"/>
    <cellStyle name="Normal 5 3 2 4 2 4 3 3" xfId="38857"/>
    <cellStyle name="Normal 5 3 2 4 2 4 4" xfId="17283"/>
    <cellStyle name="Normal 5 3 2 4 2 4 4 2" xfId="46019"/>
    <cellStyle name="Normal 5 3 2 4 2 4 5" xfId="31695"/>
    <cellStyle name="Normal 5 3 2 4 2 5" xfId="4595"/>
    <cellStyle name="Normal 5 3 2 4 2 5 2" xfId="11860"/>
    <cellStyle name="Normal 5 3 2 4 2 5 2 2" xfId="26238"/>
    <cellStyle name="Normal 5 3 2 4 2 5 2 2 2" xfId="54972"/>
    <cellStyle name="Normal 5 3 2 4 2 5 2 3" xfId="40648"/>
    <cellStyle name="Normal 5 3 2 4 2 5 3" xfId="19075"/>
    <cellStyle name="Normal 5 3 2 4 2 5 3 2" xfId="47810"/>
    <cellStyle name="Normal 5 3 2 4 2 5 4" xfId="33486"/>
    <cellStyle name="Normal 5 3 2 4 2 6" xfId="8267"/>
    <cellStyle name="Normal 5 3 2 4 2 6 2" xfId="22656"/>
    <cellStyle name="Normal 5 3 2 4 2 6 2 2" xfId="51391"/>
    <cellStyle name="Normal 5 3 2 4 2 6 3" xfId="37067"/>
    <cellStyle name="Normal 5 3 2 4 2 7" xfId="15493"/>
    <cellStyle name="Normal 5 3 2 4 2 7 2" xfId="44229"/>
    <cellStyle name="Normal 5 3 2 4 2 8" xfId="29905"/>
    <cellStyle name="Normal 5 3 2 4 3" xfId="1074"/>
    <cellStyle name="Normal 5 3 2 4 3 2" xfId="2057"/>
    <cellStyle name="Normal 5 3 2 4 3 2 2" xfId="3849"/>
    <cellStyle name="Normal 5 3 2 4 3 2 2 2" xfId="7508"/>
    <cellStyle name="Normal 5 3 2 4 3 2 2 2 2" xfId="14768"/>
    <cellStyle name="Normal 5 3 2 4 3 2 2 2 2 2" xfId="29146"/>
    <cellStyle name="Normal 5 3 2 4 3 2 2 2 2 2 2" xfId="57880"/>
    <cellStyle name="Normal 5 3 2 4 3 2 2 2 2 3" xfId="43556"/>
    <cellStyle name="Normal 5 3 2 4 3 2 2 2 3" xfId="21983"/>
    <cellStyle name="Normal 5 3 2 4 3 2 2 2 3 2" xfId="50718"/>
    <cellStyle name="Normal 5 3 2 4 3 2 2 2 4" xfId="36394"/>
    <cellStyle name="Normal 5 3 2 4 3 2 2 3" xfId="11181"/>
    <cellStyle name="Normal 5 3 2 4 3 2 2 3 2" xfId="25564"/>
    <cellStyle name="Normal 5 3 2 4 3 2 2 3 2 2" xfId="54299"/>
    <cellStyle name="Normal 5 3 2 4 3 2 2 3 3" xfId="39975"/>
    <cellStyle name="Normal 5 3 2 4 3 2 2 4" xfId="18401"/>
    <cellStyle name="Normal 5 3 2 4 3 2 2 4 2" xfId="47137"/>
    <cellStyle name="Normal 5 3 2 4 3 2 2 5" xfId="32813"/>
    <cellStyle name="Normal 5 3 2 4 3 2 3" xfId="5718"/>
    <cellStyle name="Normal 5 3 2 4 3 2 3 2" xfId="12978"/>
    <cellStyle name="Normal 5 3 2 4 3 2 3 2 2" xfId="27356"/>
    <cellStyle name="Normal 5 3 2 4 3 2 3 2 2 2" xfId="56090"/>
    <cellStyle name="Normal 5 3 2 4 3 2 3 2 3" xfId="41766"/>
    <cellStyle name="Normal 5 3 2 4 3 2 3 3" xfId="20193"/>
    <cellStyle name="Normal 5 3 2 4 3 2 3 3 2" xfId="48928"/>
    <cellStyle name="Normal 5 3 2 4 3 2 3 4" xfId="34604"/>
    <cellStyle name="Normal 5 3 2 4 3 2 4" xfId="9391"/>
    <cellStyle name="Normal 5 3 2 4 3 2 4 2" xfId="23774"/>
    <cellStyle name="Normal 5 3 2 4 3 2 4 2 2" xfId="52509"/>
    <cellStyle name="Normal 5 3 2 4 3 2 4 3" xfId="38185"/>
    <cellStyle name="Normal 5 3 2 4 3 2 5" xfId="16611"/>
    <cellStyle name="Normal 5 3 2 4 3 2 5 2" xfId="45347"/>
    <cellStyle name="Normal 5 3 2 4 3 2 6" xfId="31023"/>
    <cellStyle name="Normal 5 3 2 4 3 3" xfId="2953"/>
    <cellStyle name="Normal 5 3 2 4 3 3 2" xfId="6613"/>
    <cellStyle name="Normal 5 3 2 4 3 3 2 2" xfId="13873"/>
    <cellStyle name="Normal 5 3 2 4 3 3 2 2 2" xfId="28251"/>
    <cellStyle name="Normal 5 3 2 4 3 3 2 2 2 2" xfId="56985"/>
    <cellStyle name="Normal 5 3 2 4 3 3 2 2 3" xfId="42661"/>
    <cellStyle name="Normal 5 3 2 4 3 3 2 3" xfId="21088"/>
    <cellStyle name="Normal 5 3 2 4 3 3 2 3 2" xfId="49823"/>
    <cellStyle name="Normal 5 3 2 4 3 3 2 4" xfId="35499"/>
    <cellStyle name="Normal 5 3 2 4 3 3 3" xfId="10286"/>
    <cellStyle name="Normal 5 3 2 4 3 3 3 2" xfId="24669"/>
    <cellStyle name="Normal 5 3 2 4 3 3 3 2 2" xfId="53404"/>
    <cellStyle name="Normal 5 3 2 4 3 3 3 3" xfId="39080"/>
    <cellStyle name="Normal 5 3 2 4 3 3 4" xfId="17506"/>
    <cellStyle name="Normal 5 3 2 4 3 3 4 2" xfId="46242"/>
    <cellStyle name="Normal 5 3 2 4 3 3 5" xfId="31918"/>
    <cellStyle name="Normal 5 3 2 4 3 4" xfId="4818"/>
    <cellStyle name="Normal 5 3 2 4 3 4 2" xfId="12083"/>
    <cellStyle name="Normal 5 3 2 4 3 4 2 2" xfId="26461"/>
    <cellStyle name="Normal 5 3 2 4 3 4 2 2 2" xfId="55195"/>
    <cellStyle name="Normal 5 3 2 4 3 4 2 3" xfId="40871"/>
    <cellStyle name="Normal 5 3 2 4 3 4 3" xfId="19298"/>
    <cellStyle name="Normal 5 3 2 4 3 4 3 2" xfId="48033"/>
    <cellStyle name="Normal 5 3 2 4 3 4 4" xfId="33709"/>
    <cellStyle name="Normal 5 3 2 4 3 5" xfId="8490"/>
    <cellStyle name="Normal 5 3 2 4 3 5 2" xfId="22879"/>
    <cellStyle name="Normal 5 3 2 4 3 5 2 2" xfId="51614"/>
    <cellStyle name="Normal 5 3 2 4 3 5 3" xfId="37290"/>
    <cellStyle name="Normal 5 3 2 4 3 6" xfId="15716"/>
    <cellStyle name="Normal 5 3 2 4 3 6 2" xfId="44452"/>
    <cellStyle name="Normal 5 3 2 4 3 7" xfId="30128"/>
    <cellStyle name="Normal 5 3 2 4 4" xfId="1605"/>
    <cellStyle name="Normal 5 3 2 4 4 2" xfId="3402"/>
    <cellStyle name="Normal 5 3 2 4 4 2 2" xfId="7061"/>
    <cellStyle name="Normal 5 3 2 4 4 2 2 2" xfId="14321"/>
    <cellStyle name="Normal 5 3 2 4 4 2 2 2 2" xfId="28699"/>
    <cellStyle name="Normal 5 3 2 4 4 2 2 2 2 2" xfId="57433"/>
    <cellStyle name="Normal 5 3 2 4 4 2 2 2 3" xfId="43109"/>
    <cellStyle name="Normal 5 3 2 4 4 2 2 3" xfId="21536"/>
    <cellStyle name="Normal 5 3 2 4 4 2 2 3 2" xfId="50271"/>
    <cellStyle name="Normal 5 3 2 4 4 2 2 4" xfId="35947"/>
    <cellStyle name="Normal 5 3 2 4 4 2 3" xfId="10734"/>
    <cellStyle name="Normal 5 3 2 4 4 2 3 2" xfId="25117"/>
    <cellStyle name="Normal 5 3 2 4 4 2 3 2 2" xfId="53852"/>
    <cellStyle name="Normal 5 3 2 4 4 2 3 3" xfId="39528"/>
    <cellStyle name="Normal 5 3 2 4 4 2 4" xfId="17954"/>
    <cellStyle name="Normal 5 3 2 4 4 2 4 2" xfId="46690"/>
    <cellStyle name="Normal 5 3 2 4 4 2 5" xfId="32366"/>
    <cellStyle name="Normal 5 3 2 4 4 3" xfId="5271"/>
    <cellStyle name="Normal 5 3 2 4 4 3 2" xfId="12531"/>
    <cellStyle name="Normal 5 3 2 4 4 3 2 2" xfId="26909"/>
    <cellStyle name="Normal 5 3 2 4 4 3 2 2 2" xfId="55643"/>
    <cellStyle name="Normal 5 3 2 4 4 3 2 3" xfId="41319"/>
    <cellStyle name="Normal 5 3 2 4 4 3 3" xfId="19746"/>
    <cellStyle name="Normal 5 3 2 4 4 3 3 2" xfId="48481"/>
    <cellStyle name="Normal 5 3 2 4 4 3 4" xfId="34157"/>
    <cellStyle name="Normal 5 3 2 4 4 4" xfId="8944"/>
    <cellStyle name="Normal 5 3 2 4 4 4 2" xfId="23327"/>
    <cellStyle name="Normal 5 3 2 4 4 4 2 2" xfId="52062"/>
    <cellStyle name="Normal 5 3 2 4 4 4 3" xfId="37738"/>
    <cellStyle name="Normal 5 3 2 4 4 5" xfId="16164"/>
    <cellStyle name="Normal 5 3 2 4 4 5 2" xfId="44900"/>
    <cellStyle name="Normal 5 3 2 4 4 6" xfId="30576"/>
    <cellStyle name="Normal 5 3 2 4 5" xfId="2506"/>
    <cellStyle name="Normal 5 3 2 4 5 2" xfId="6166"/>
    <cellStyle name="Normal 5 3 2 4 5 2 2" xfId="13426"/>
    <cellStyle name="Normal 5 3 2 4 5 2 2 2" xfId="27804"/>
    <cellStyle name="Normal 5 3 2 4 5 2 2 2 2" xfId="56538"/>
    <cellStyle name="Normal 5 3 2 4 5 2 2 3" xfId="42214"/>
    <cellStyle name="Normal 5 3 2 4 5 2 3" xfId="20641"/>
    <cellStyle name="Normal 5 3 2 4 5 2 3 2" xfId="49376"/>
    <cellStyle name="Normal 5 3 2 4 5 2 4" xfId="35052"/>
    <cellStyle name="Normal 5 3 2 4 5 3" xfId="9839"/>
    <cellStyle name="Normal 5 3 2 4 5 3 2" xfId="24222"/>
    <cellStyle name="Normal 5 3 2 4 5 3 2 2" xfId="52957"/>
    <cellStyle name="Normal 5 3 2 4 5 3 3" xfId="38633"/>
    <cellStyle name="Normal 5 3 2 4 5 4" xfId="17059"/>
    <cellStyle name="Normal 5 3 2 4 5 4 2" xfId="45795"/>
    <cellStyle name="Normal 5 3 2 4 5 5" xfId="31471"/>
    <cellStyle name="Normal 5 3 2 4 6" xfId="4369"/>
    <cellStyle name="Normal 5 3 2 4 6 2" xfId="11636"/>
    <cellStyle name="Normal 5 3 2 4 6 2 2" xfId="26014"/>
    <cellStyle name="Normal 5 3 2 4 6 2 2 2" xfId="54748"/>
    <cellStyle name="Normal 5 3 2 4 6 2 3" xfId="40424"/>
    <cellStyle name="Normal 5 3 2 4 6 3" xfId="18851"/>
    <cellStyle name="Normal 5 3 2 4 6 3 2" xfId="47586"/>
    <cellStyle name="Normal 5 3 2 4 6 4" xfId="33262"/>
    <cellStyle name="Normal 5 3 2 4 7" xfId="8039"/>
    <cellStyle name="Normal 5 3 2 4 7 2" xfId="22432"/>
    <cellStyle name="Normal 5 3 2 4 7 2 2" xfId="51167"/>
    <cellStyle name="Normal 5 3 2 4 7 3" xfId="36843"/>
    <cellStyle name="Normal 5 3 2 4 8" xfId="15269"/>
    <cellStyle name="Normal 5 3 2 4 8 2" xfId="44005"/>
    <cellStyle name="Normal 5 3 2 4 9" xfId="29681"/>
    <cellStyle name="Normal 5 3 2 5" xfId="735"/>
    <cellStyle name="Normal 5 3 2 5 2" xfId="1186"/>
    <cellStyle name="Normal 5 3 2 5 2 2" xfId="2169"/>
    <cellStyle name="Normal 5 3 2 5 2 2 2" xfId="3961"/>
    <cellStyle name="Normal 5 3 2 5 2 2 2 2" xfId="7620"/>
    <cellStyle name="Normal 5 3 2 5 2 2 2 2 2" xfId="14880"/>
    <cellStyle name="Normal 5 3 2 5 2 2 2 2 2 2" xfId="29258"/>
    <cellStyle name="Normal 5 3 2 5 2 2 2 2 2 2 2" xfId="57992"/>
    <cellStyle name="Normal 5 3 2 5 2 2 2 2 2 3" xfId="43668"/>
    <cellStyle name="Normal 5 3 2 5 2 2 2 2 3" xfId="22095"/>
    <cellStyle name="Normal 5 3 2 5 2 2 2 2 3 2" xfId="50830"/>
    <cellStyle name="Normal 5 3 2 5 2 2 2 2 4" xfId="36506"/>
    <cellStyle name="Normal 5 3 2 5 2 2 2 3" xfId="11293"/>
    <cellStyle name="Normal 5 3 2 5 2 2 2 3 2" xfId="25676"/>
    <cellStyle name="Normal 5 3 2 5 2 2 2 3 2 2" xfId="54411"/>
    <cellStyle name="Normal 5 3 2 5 2 2 2 3 3" xfId="40087"/>
    <cellStyle name="Normal 5 3 2 5 2 2 2 4" xfId="18513"/>
    <cellStyle name="Normal 5 3 2 5 2 2 2 4 2" xfId="47249"/>
    <cellStyle name="Normal 5 3 2 5 2 2 2 5" xfId="32925"/>
    <cellStyle name="Normal 5 3 2 5 2 2 3" xfId="5830"/>
    <cellStyle name="Normal 5 3 2 5 2 2 3 2" xfId="13090"/>
    <cellStyle name="Normal 5 3 2 5 2 2 3 2 2" xfId="27468"/>
    <cellStyle name="Normal 5 3 2 5 2 2 3 2 2 2" xfId="56202"/>
    <cellStyle name="Normal 5 3 2 5 2 2 3 2 3" xfId="41878"/>
    <cellStyle name="Normal 5 3 2 5 2 2 3 3" xfId="20305"/>
    <cellStyle name="Normal 5 3 2 5 2 2 3 3 2" xfId="49040"/>
    <cellStyle name="Normal 5 3 2 5 2 2 3 4" xfId="34716"/>
    <cellStyle name="Normal 5 3 2 5 2 2 4" xfId="9503"/>
    <cellStyle name="Normal 5 3 2 5 2 2 4 2" xfId="23886"/>
    <cellStyle name="Normal 5 3 2 5 2 2 4 2 2" xfId="52621"/>
    <cellStyle name="Normal 5 3 2 5 2 2 4 3" xfId="38297"/>
    <cellStyle name="Normal 5 3 2 5 2 2 5" xfId="16723"/>
    <cellStyle name="Normal 5 3 2 5 2 2 5 2" xfId="45459"/>
    <cellStyle name="Normal 5 3 2 5 2 2 6" xfId="31135"/>
    <cellStyle name="Normal 5 3 2 5 2 3" xfId="3065"/>
    <cellStyle name="Normal 5 3 2 5 2 3 2" xfId="6725"/>
    <cellStyle name="Normal 5 3 2 5 2 3 2 2" xfId="13985"/>
    <cellStyle name="Normal 5 3 2 5 2 3 2 2 2" xfId="28363"/>
    <cellStyle name="Normal 5 3 2 5 2 3 2 2 2 2" xfId="57097"/>
    <cellStyle name="Normal 5 3 2 5 2 3 2 2 3" xfId="42773"/>
    <cellStyle name="Normal 5 3 2 5 2 3 2 3" xfId="21200"/>
    <cellStyle name="Normal 5 3 2 5 2 3 2 3 2" xfId="49935"/>
    <cellStyle name="Normal 5 3 2 5 2 3 2 4" xfId="35611"/>
    <cellStyle name="Normal 5 3 2 5 2 3 3" xfId="10398"/>
    <cellStyle name="Normal 5 3 2 5 2 3 3 2" xfId="24781"/>
    <cellStyle name="Normal 5 3 2 5 2 3 3 2 2" xfId="53516"/>
    <cellStyle name="Normal 5 3 2 5 2 3 3 3" xfId="39192"/>
    <cellStyle name="Normal 5 3 2 5 2 3 4" xfId="17618"/>
    <cellStyle name="Normal 5 3 2 5 2 3 4 2" xfId="46354"/>
    <cellStyle name="Normal 5 3 2 5 2 3 5" xfId="32030"/>
    <cellStyle name="Normal 5 3 2 5 2 4" xfId="4930"/>
    <cellStyle name="Normal 5 3 2 5 2 4 2" xfId="12195"/>
    <cellStyle name="Normal 5 3 2 5 2 4 2 2" xfId="26573"/>
    <cellStyle name="Normal 5 3 2 5 2 4 2 2 2" xfId="55307"/>
    <cellStyle name="Normal 5 3 2 5 2 4 2 3" xfId="40983"/>
    <cellStyle name="Normal 5 3 2 5 2 4 3" xfId="19410"/>
    <cellStyle name="Normal 5 3 2 5 2 4 3 2" xfId="48145"/>
    <cellStyle name="Normal 5 3 2 5 2 4 4" xfId="33821"/>
    <cellStyle name="Normal 5 3 2 5 2 5" xfId="8602"/>
    <cellStyle name="Normal 5 3 2 5 2 5 2" xfId="22991"/>
    <cellStyle name="Normal 5 3 2 5 2 5 2 2" xfId="51726"/>
    <cellStyle name="Normal 5 3 2 5 2 5 3" xfId="37402"/>
    <cellStyle name="Normal 5 3 2 5 2 6" xfId="15828"/>
    <cellStyle name="Normal 5 3 2 5 2 6 2" xfId="44564"/>
    <cellStyle name="Normal 5 3 2 5 2 7" xfId="30240"/>
    <cellStyle name="Normal 5 3 2 5 3" xfId="1722"/>
    <cellStyle name="Normal 5 3 2 5 3 2" xfId="3514"/>
    <cellStyle name="Normal 5 3 2 5 3 2 2" xfId="7173"/>
    <cellStyle name="Normal 5 3 2 5 3 2 2 2" xfId="14433"/>
    <cellStyle name="Normal 5 3 2 5 3 2 2 2 2" xfId="28811"/>
    <cellStyle name="Normal 5 3 2 5 3 2 2 2 2 2" xfId="57545"/>
    <cellStyle name="Normal 5 3 2 5 3 2 2 2 3" xfId="43221"/>
    <cellStyle name="Normal 5 3 2 5 3 2 2 3" xfId="21648"/>
    <cellStyle name="Normal 5 3 2 5 3 2 2 3 2" xfId="50383"/>
    <cellStyle name="Normal 5 3 2 5 3 2 2 4" xfId="36059"/>
    <cellStyle name="Normal 5 3 2 5 3 2 3" xfId="10846"/>
    <cellStyle name="Normal 5 3 2 5 3 2 3 2" xfId="25229"/>
    <cellStyle name="Normal 5 3 2 5 3 2 3 2 2" xfId="53964"/>
    <cellStyle name="Normal 5 3 2 5 3 2 3 3" xfId="39640"/>
    <cellStyle name="Normal 5 3 2 5 3 2 4" xfId="18066"/>
    <cellStyle name="Normal 5 3 2 5 3 2 4 2" xfId="46802"/>
    <cellStyle name="Normal 5 3 2 5 3 2 5" xfId="32478"/>
    <cellStyle name="Normal 5 3 2 5 3 3" xfId="5383"/>
    <cellStyle name="Normal 5 3 2 5 3 3 2" xfId="12643"/>
    <cellStyle name="Normal 5 3 2 5 3 3 2 2" xfId="27021"/>
    <cellStyle name="Normal 5 3 2 5 3 3 2 2 2" xfId="55755"/>
    <cellStyle name="Normal 5 3 2 5 3 3 2 3" xfId="41431"/>
    <cellStyle name="Normal 5 3 2 5 3 3 3" xfId="19858"/>
    <cellStyle name="Normal 5 3 2 5 3 3 3 2" xfId="48593"/>
    <cellStyle name="Normal 5 3 2 5 3 3 4" xfId="34269"/>
    <cellStyle name="Normal 5 3 2 5 3 4" xfId="9056"/>
    <cellStyle name="Normal 5 3 2 5 3 4 2" xfId="23439"/>
    <cellStyle name="Normal 5 3 2 5 3 4 2 2" xfId="52174"/>
    <cellStyle name="Normal 5 3 2 5 3 4 3" xfId="37850"/>
    <cellStyle name="Normal 5 3 2 5 3 5" xfId="16276"/>
    <cellStyle name="Normal 5 3 2 5 3 5 2" xfId="45012"/>
    <cellStyle name="Normal 5 3 2 5 3 6" xfId="30688"/>
    <cellStyle name="Normal 5 3 2 5 4" xfId="2618"/>
    <cellStyle name="Normal 5 3 2 5 4 2" xfId="6278"/>
    <cellStyle name="Normal 5 3 2 5 4 2 2" xfId="13538"/>
    <cellStyle name="Normal 5 3 2 5 4 2 2 2" xfId="27916"/>
    <cellStyle name="Normal 5 3 2 5 4 2 2 2 2" xfId="56650"/>
    <cellStyle name="Normal 5 3 2 5 4 2 2 3" xfId="42326"/>
    <cellStyle name="Normal 5 3 2 5 4 2 3" xfId="20753"/>
    <cellStyle name="Normal 5 3 2 5 4 2 3 2" xfId="49488"/>
    <cellStyle name="Normal 5 3 2 5 4 2 4" xfId="35164"/>
    <cellStyle name="Normal 5 3 2 5 4 3" xfId="9951"/>
    <cellStyle name="Normal 5 3 2 5 4 3 2" xfId="24334"/>
    <cellStyle name="Normal 5 3 2 5 4 3 2 2" xfId="53069"/>
    <cellStyle name="Normal 5 3 2 5 4 3 3" xfId="38745"/>
    <cellStyle name="Normal 5 3 2 5 4 4" xfId="17171"/>
    <cellStyle name="Normal 5 3 2 5 4 4 2" xfId="45907"/>
    <cellStyle name="Normal 5 3 2 5 4 5" xfId="31583"/>
    <cellStyle name="Normal 5 3 2 5 5" xfId="4482"/>
    <cellStyle name="Normal 5 3 2 5 5 2" xfId="11748"/>
    <cellStyle name="Normal 5 3 2 5 5 2 2" xfId="26126"/>
    <cellStyle name="Normal 5 3 2 5 5 2 2 2" xfId="54860"/>
    <cellStyle name="Normal 5 3 2 5 5 2 3" xfId="40536"/>
    <cellStyle name="Normal 5 3 2 5 5 3" xfId="18963"/>
    <cellStyle name="Normal 5 3 2 5 5 3 2" xfId="47698"/>
    <cellStyle name="Normal 5 3 2 5 5 4" xfId="33374"/>
    <cellStyle name="Normal 5 3 2 5 6" xfId="8155"/>
    <cellStyle name="Normal 5 3 2 5 6 2" xfId="22544"/>
    <cellStyle name="Normal 5 3 2 5 6 2 2" xfId="51279"/>
    <cellStyle name="Normal 5 3 2 5 6 3" xfId="36955"/>
    <cellStyle name="Normal 5 3 2 5 7" xfId="15381"/>
    <cellStyle name="Normal 5 3 2 5 7 2" xfId="44117"/>
    <cellStyle name="Normal 5 3 2 5 8" xfId="29793"/>
    <cellStyle name="Normal 5 3 2 6" xfId="962"/>
    <cellStyle name="Normal 5 3 2 6 2" xfId="1945"/>
    <cellStyle name="Normal 5 3 2 6 2 2" xfId="3737"/>
    <cellStyle name="Normal 5 3 2 6 2 2 2" xfId="7396"/>
    <cellStyle name="Normal 5 3 2 6 2 2 2 2" xfId="14656"/>
    <cellStyle name="Normal 5 3 2 6 2 2 2 2 2" xfId="29034"/>
    <cellStyle name="Normal 5 3 2 6 2 2 2 2 2 2" xfId="57768"/>
    <cellStyle name="Normal 5 3 2 6 2 2 2 2 3" xfId="43444"/>
    <cellStyle name="Normal 5 3 2 6 2 2 2 3" xfId="21871"/>
    <cellStyle name="Normal 5 3 2 6 2 2 2 3 2" xfId="50606"/>
    <cellStyle name="Normal 5 3 2 6 2 2 2 4" xfId="36282"/>
    <cellStyle name="Normal 5 3 2 6 2 2 3" xfId="11069"/>
    <cellStyle name="Normal 5 3 2 6 2 2 3 2" xfId="25452"/>
    <cellStyle name="Normal 5 3 2 6 2 2 3 2 2" xfId="54187"/>
    <cellStyle name="Normal 5 3 2 6 2 2 3 3" xfId="39863"/>
    <cellStyle name="Normal 5 3 2 6 2 2 4" xfId="18289"/>
    <cellStyle name="Normal 5 3 2 6 2 2 4 2" xfId="47025"/>
    <cellStyle name="Normal 5 3 2 6 2 2 5" xfId="32701"/>
    <cellStyle name="Normal 5 3 2 6 2 3" xfId="5606"/>
    <cellStyle name="Normal 5 3 2 6 2 3 2" xfId="12866"/>
    <cellStyle name="Normal 5 3 2 6 2 3 2 2" xfId="27244"/>
    <cellStyle name="Normal 5 3 2 6 2 3 2 2 2" xfId="55978"/>
    <cellStyle name="Normal 5 3 2 6 2 3 2 3" xfId="41654"/>
    <cellStyle name="Normal 5 3 2 6 2 3 3" xfId="20081"/>
    <cellStyle name="Normal 5 3 2 6 2 3 3 2" xfId="48816"/>
    <cellStyle name="Normal 5 3 2 6 2 3 4" xfId="34492"/>
    <cellStyle name="Normal 5 3 2 6 2 4" xfId="9279"/>
    <cellStyle name="Normal 5 3 2 6 2 4 2" xfId="23662"/>
    <cellStyle name="Normal 5 3 2 6 2 4 2 2" xfId="52397"/>
    <cellStyle name="Normal 5 3 2 6 2 4 3" xfId="38073"/>
    <cellStyle name="Normal 5 3 2 6 2 5" xfId="16499"/>
    <cellStyle name="Normal 5 3 2 6 2 5 2" xfId="45235"/>
    <cellStyle name="Normal 5 3 2 6 2 6" xfId="30911"/>
    <cellStyle name="Normal 5 3 2 6 3" xfId="2841"/>
    <cellStyle name="Normal 5 3 2 6 3 2" xfId="6501"/>
    <cellStyle name="Normal 5 3 2 6 3 2 2" xfId="13761"/>
    <cellStyle name="Normal 5 3 2 6 3 2 2 2" xfId="28139"/>
    <cellStyle name="Normal 5 3 2 6 3 2 2 2 2" xfId="56873"/>
    <cellStyle name="Normal 5 3 2 6 3 2 2 3" xfId="42549"/>
    <cellStyle name="Normal 5 3 2 6 3 2 3" xfId="20976"/>
    <cellStyle name="Normal 5 3 2 6 3 2 3 2" xfId="49711"/>
    <cellStyle name="Normal 5 3 2 6 3 2 4" xfId="35387"/>
    <cellStyle name="Normal 5 3 2 6 3 3" xfId="10174"/>
    <cellStyle name="Normal 5 3 2 6 3 3 2" xfId="24557"/>
    <cellStyle name="Normal 5 3 2 6 3 3 2 2" xfId="53292"/>
    <cellStyle name="Normal 5 3 2 6 3 3 3" xfId="38968"/>
    <cellStyle name="Normal 5 3 2 6 3 4" xfId="17394"/>
    <cellStyle name="Normal 5 3 2 6 3 4 2" xfId="46130"/>
    <cellStyle name="Normal 5 3 2 6 3 5" xfId="31806"/>
    <cellStyle name="Normal 5 3 2 6 4" xfId="4706"/>
    <cellStyle name="Normal 5 3 2 6 4 2" xfId="11971"/>
    <cellStyle name="Normal 5 3 2 6 4 2 2" xfId="26349"/>
    <cellStyle name="Normal 5 3 2 6 4 2 2 2" xfId="55083"/>
    <cellStyle name="Normal 5 3 2 6 4 2 3" xfId="40759"/>
    <cellStyle name="Normal 5 3 2 6 4 3" xfId="19186"/>
    <cellStyle name="Normal 5 3 2 6 4 3 2" xfId="47921"/>
    <cellStyle name="Normal 5 3 2 6 4 4" xfId="33597"/>
    <cellStyle name="Normal 5 3 2 6 5" xfId="8378"/>
    <cellStyle name="Normal 5 3 2 6 5 2" xfId="22767"/>
    <cellStyle name="Normal 5 3 2 6 5 2 2" xfId="51502"/>
    <cellStyle name="Normal 5 3 2 6 5 3" xfId="37178"/>
    <cellStyle name="Normal 5 3 2 6 6" xfId="15604"/>
    <cellStyle name="Normal 5 3 2 6 6 2" xfId="44340"/>
    <cellStyle name="Normal 5 3 2 6 7" xfId="30016"/>
    <cellStyle name="Normal 5 3 2 7" xfId="1476"/>
    <cellStyle name="Normal 5 3 2 7 2" xfId="3290"/>
    <cellStyle name="Normal 5 3 2 7 2 2" xfId="6949"/>
    <cellStyle name="Normal 5 3 2 7 2 2 2" xfId="14209"/>
    <cellStyle name="Normal 5 3 2 7 2 2 2 2" xfId="28587"/>
    <cellStyle name="Normal 5 3 2 7 2 2 2 2 2" xfId="57321"/>
    <cellStyle name="Normal 5 3 2 7 2 2 2 3" xfId="42997"/>
    <cellStyle name="Normal 5 3 2 7 2 2 3" xfId="21424"/>
    <cellStyle name="Normal 5 3 2 7 2 2 3 2" xfId="50159"/>
    <cellStyle name="Normal 5 3 2 7 2 2 4" xfId="35835"/>
    <cellStyle name="Normal 5 3 2 7 2 3" xfId="10622"/>
    <cellStyle name="Normal 5 3 2 7 2 3 2" xfId="25005"/>
    <cellStyle name="Normal 5 3 2 7 2 3 2 2" xfId="53740"/>
    <cellStyle name="Normal 5 3 2 7 2 3 3" xfId="39416"/>
    <cellStyle name="Normal 5 3 2 7 2 4" xfId="17842"/>
    <cellStyle name="Normal 5 3 2 7 2 4 2" xfId="46578"/>
    <cellStyle name="Normal 5 3 2 7 2 5" xfId="32254"/>
    <cellStyle name="Normal 5 3 2 7 3" xfId="5158"/>
    <cellStyle name="Normal 5 3 2 7 3 2" xfId="12419"/>
    <cellStyle name="Normal 5 3 2 7 3 2 2" xfId="26797"/>
    <cellStyle name="Normal 5 3 2 7 3 2 2 2" xfId="55531"/>
    <cellStyle name="Normal 5 3 2 7 3 2 3" xfId="41207"/>
    <cellStyle name="Normal 5 3 2 7 3 3" xfId="19634"/>
    <cellStyle name="Normal 5 3 2 7 3 3 2" xfId="48369"/>
    <cellStyle name="Normal 5 3 2 7 3 4" xfId="34045"/>
    <cellStyle name="Normal 5 3 2 7 4" xfId="8831"/>
    <cellStyle name="Normal 5 3 2 7 4 2" xfId="23215"/>
    <cellStyle name="Normal 5 3 2 7 4 2 2" xfId="51950"/>
    <cellStyle name="Normal 5 3 2 7 4 3" xfId="37626"/>
    <cellStyle name="Normal 5 3 2 7 5" xfId="16052"/>
    <cellStyle name="Normal 5 3 2 7 5 2" xfId="44788"/>
    <cellStyle name="Normal 5 3 2 7 6" xfId="30464"/>
    <cellStyle name="Normal 5 3 2 8" xfId="2394"/>
    <cellStyle name="Normal 5 3 2 8 2" xfId="6054"/>
    <cellStyle name="Normal 5 3 2 8 2 2" xfId="13314"/>
    <cellStyle name="Normal 5 3 2 8 2 2 2" xfId="27692"/>
    <cellStyle name="Normal 5 3 2 8 2 2 2 2" xfId="56426"/>
    <cellStyle name="Normal 5 3 2 8 2 2 3" xfId="42102"/>
    <cellStyle name="Normal 5 3 2 8 2 3" xfId="20529"/>
    <cellStyle name="Normal 5 3 2 8 2 3 2" xfId="49264"/>
    <cellStyle name="Normal 5 3 2 8 2 4" xfId="34940"/>
    <cellStyle name="Normal 5 3 2 8 3" xfId="9727"/>
    <cellStyle name="Normal 5 3 2 8 3 2" xfId="24110"/>
    <cellStyle name="Normal 5 3 2 8 3 2 2" xfId="52845"/>
    <cellStyle name="Normal 5 3 2 8 3 3" xfId="38521"/>
    <cellStyle name="Normal 5 3 2 8 4" xfId="16947"/>
    <cellStyle name="Normal 5 3 2 8 4 2" xfId="45683"/>
    <cellStyle name="Normal 5 3 2 8 5" xfId="31359"/>
    <cellStyle name="Normal 5 3 2 9" xfId="4248"/>
    <cellStyle name="Normal 5 3 2 9 2" xfId="11523"/>
    <cellStyle name="Normal 5 3 2 9 2 2" xfId="25902"/>
    <cellStyle name="Normal 5 3 2 9 2 2 2" xfId="54636"/>
    <cellStyle name="Normal 5 3 2 9 2 3" xfId="40312"/>
    <cellStyle name="Normal 5 3 2 9 3" xfId="18739"/>
    <cellStyle name="Normal 5 3 2 9 3 2" xfId="47474"/>
    <cellStyle name="Normal 5 3 2 9 4" xfId="33150"/>
    <cellStyle name="Normal 5 3 3" xfId="349"/>
    <cellStyle name="Normal 5 3 3 10" xfId="15171"/>
    <cellStyle name="Normal 5 3 3 10 2" xfId="43907"/>
    <cellStyle name="Normal 5 3 3 11" xfId="29583"/>
    <cellStyle name="Normal 5 3 3 2" xfId="449"/>
    <cellStyle name="Normal 5 3 3 2 10" xfId="29639"/>
    <cellStyle name="Normal 5 3 3 2 2" xfId="649"/>
    <cellStyle name="Normal 5 3 3 2 2 2" xfId="921"/>
    <cellStyle name="Normal 5 3 3 2 2 2 2" xfId="1368"/>
    <cellStyle name="Normal 5 3 3 2 2 2 2 2" xfId="2351"/>
    <cellStyle name="Normal 5 3 3 2 2 2 2 2 2" xfId="4143"/>
    <cellStyle name="Normal 5 3 3 2 2 2 2 2 2 2" xfId="7802"/>
    <cellStyle name="Normal 5 3 3 2 2 2 2 2 2 2 2" xfId="15062"/>
    <cellStyle name="Normal 5 3 3 2 2 2 2 2 2 2 2 2" xfId="29440"/>
    <cellStyle name="Normal 5 3 3 2 2 2 2 2 2 2 2 2 2" xfId="58174"/>
    <cellStyle name="Normal 5 3 3 2 2 2 2 2 2 2 2 3" xfId="43850"/>
    <cellStyle name="Normal 5 3 3 2 2 2 2 2 2 2 3" xfId="22277"/>
    <cellStyle name="Normal 5 3 3 2 2 2 2 2 2 2 3 2" xfId="51012"/>
    <cellStyle name="Normal 5 3 3 2 2 2 2 2 2 2 4" xfId="36688"/>
    <cellStyle name="Normal 5 3 3 2 2 2 2 2 2 3" xfId="11475"/>
    <cellStyle name="Normal 5 3 3 2 2 2 2 2 2 3 2" xfId="25858"/>
    <cellStyle name="Normal 5 3 3 2 2 2 2 2 2 3 2 2" xfId="54593"/>
    <cellStyle name="Normal 5 3 3 2 2 2 2 2 2 3 3" xfId="40269"/>
    <cellStyle name="Normal 5 3 3 2 2 2 2 2 2 4" xfId="18695"/>
    <cellStyle name="Normal 5 3 3 2 2 2 2 2 2 4 2" xfId="47431"/>
    <cellStyle name="Normal 5 3 3 2 2 2 2 2 2 5" xfId="33107"/>
    <cellStyle name="Normal 5 3 3 2 2 2 2 2 3" xfId="6012"/>
    <cellStyle name="Normal 5 3 3 2 2 2 2 2 3 2" xfId="13272"/>
    <cellStyle name="Normal 5 3 3 2 2 2 2 2 3 2 2" xfId="27650"/>
    <cellStyle name="Normal 5 3 3 2 2 2 2 2 3 2 2 2" xfId="56384"/>
    <cellStyle name="Normal 5 3 3 2 2 2 2 2 3 2 3" xfId="42060"/>
    <cellStyle name="Normal 5 3 3 2 2 2 2 2 3 3" xfId="20487"/>
    <cellStyle name="Normal 5 3 3 2 2 2 2 2 3 3 2" xfId="49222"/>
    <cellStyle name="Normal 5 3 3 2 2 2 2 2 3 4" xfId="34898"/>
    <cellStyle name="Normal 5 3 3 2 2 2 2 2 4" xfId="9685"/>
    <cellStyle name="Normal 5 3 3 2 2 2 2 2 4 2" xfId="24068"/>
    <cellStyle name="Normal 5 3 3 2 2 2 2 2 4 2 2" xfId="52803"/>
    <cellStyle name="Normal 5 3 3 2 2 2 2 2 4 3" xfId="38479"/>
    <cellStyle name="Normal 5 3 3 2 2 2 2 2 5" xfId="16905"/>
    <cellStyle name="Normal 5 3 3 2 2 2 2 2 5 2" xfId="45641"/>
    <cellStyle name="Normal 5 3 3 2 2 2 2 2 6" xfId="31317"/>
    <cellStyle name="Normal 5 3 3 2 2 2 2 3" xfId="3247"/>
    <cellStyle name="Normal 5 3 3 2 2 2 2 3 2" xfId="6907"/>
    <cellStyle name="Normal 5 3 3 2 2 2 2 3 2 2" xfId="14167"/>
    <cellStyle name="Normal 5 3 3 2 2 2 2 3 2 2 2" xfId="28545"/>
    <cellStyle name="Normal 5 3 3 2 2 2 2 3 2 2 2 2" xfId="57279"/>
    <cellStyle name="Normal 5 3 3 2 2 2 2 3 2 2 3" xfId="42955"/>
    <cellStyle name="Normal 5 3 3 2 2 2 2 3 2 3" xfId="21382"/>
    <cellStyle name="Normal 5 3 3 2 2 2 2 3 2 3 2" xfId="50117"/>
    <cellStyle name="Normal 5 3 3 2 2 2 2 3 2 4" xfId="35793"/>
    <cellStyle name="Normal 5 3 3 2 2 2 2 3 3" xfId="10580"/>
    <cellStyle name="Normal 5 3 3 2 2 2 2 3 3 2" xfId="24963"/>
    <cellStyle name="Normal 5 3 3 2 2 2 2 3 3 2 2" xfId="53698"/>
    <cellStyle name="Normal 5 3 3 2 2 2 2 3 3 3" xfId="39374"/>
    <cellStyle name="Normal 5 3 3 2 2 2 2 3 4" xfId="17800"/>
    <cellStyle name="Normal 5 3 3 2 2 2 2 3 4 2" xfId="46536"/>
    <cellStyle name="Normal 5 3 3 2 2 2 2 3 5" xfId="32212"/>
    <cellStyle name="Normal 5 3 3 2 2 2 2 4" xfId="5112"/>
    <cellStyle name="Normal 5 3 3 2 2 2 2 4 2" xfId="12377"/>
    <cellStyle name="Normal 5 3 3 2 2 2 2 4 2 2" xfId="26755"/>
    <cellStyle name="Normal 5 3 3 2 2 2 2 4 2 2 2" xfId="55489"/>
    <cellStyle name="Normal 5 3 3 2 2 2 2 4 2 3" xfId="41165"/>
    <cellStyle name="Normal 5 3 3 2 2 2 2 4 3" xfId="19592"/>
    <cellStyle name="Normal 5 3 3 2 2 2 2 4 3 2" xfId="48327"/>
    <cellStyle name="Normal 5 3 3 2 2 2 2 4 4" xfId="34003"/>
    <cellStyle name="Normal 5 3 3 2 2 2 2 5" xfId="8784"/>
    <cellStyle name="Normal 5 3 3 2 2 2 2 5 2" xfId="23173"/>
    <cellStyle name="Normal 5 3 3 2 2 2 2 5 2 2" xfId="51908"/>
    <cellStyle name="Normal 5 3 3 2 2 2 2 5 3" xfId="37584"/>
    <cellStyle name="Normal 5 3 3 2 2 2 2 6" xfId="16010"/>
    <cellStyle name="Normal 5 3 3 2 2 2 2 6 2" xfId="44746"/>
    <cellStyle name="Normal 5 3 3 2 2 2 2 7" xfId="30422"/>
    <cellStyle name="Normal 5 3 3 2 2 2 3" xfId="1904"/>
    <cellStyle name="Normal 5 3 3 2 2 2 3 2" xfId="3696"/>
    <cellStyle name="Normal 5 3 3 2 2 2 3 2 2" xfId="7355"/>
    <cellStyle name="Normal 5 3 3 2 2 2 3 2 2 2" xfId="14615"/>
    <cellStyle name="Normal 5 3 3 2 2 2 3 2 2 2 2" xfId="28993"/>
    <cellStyle name="Normal 5 3 3 2 2 2 3 2 2 2 2 2" xfId="57727"/>
    <cellStyle name="Normal 5 3 3 2 2 2 3 2 2 2 3" xfId="43403"/>
    <cellStyle name="Normal 5 3 3 2 2 2 3 2 2 3" xfId="21830"/>
    <cellStyle name="Normal 5 3 3 2 2 2 3 2 2 3 2" xfId="50565"/>
    <cellStyle name="Normal 5 3 3 2 2 2 3 2 2 4" xfId="36241"/>
    <cellStyle name="Normal 5 3 3 2 2 2 3 2 3" xfId="11028"/>
    <cellStyle name="Normal 5 3 3 2 2 2 3 2 3 2" xfId="25411"/>
    <cellStyle name="Normal 5 3 3 2 2 2 3 2 3 2 2" xfId="54146"/>
    <cellStyle name="Normal 5 3 3 2 2 2 3 2 3 3" xfId="39822"/>
    <cellStyle name="Normal 5 3 3 2 2 2 3 2 4" xfId="18248"/>
    <cellStyle name="Normal 5 3 3 2 2 2 3 2 4 2" xfId="46984"/>
    <cellStyle name="Normal 5 3 3 2 2 2 3 2 5" xfId="32660"/>
    <cellStyle name="Normal 5 3 3 2 2 2 3 3" xfId="5565"/>
    <cellStyle name="Normal 5 3 3 2 2 2 3 3 2" xfId="12825"/>
    <cellStyle name="Normal 5 3 3 2 2 2 3 3 2 2" xfId="27203"/>
    <cellStyle name="Normal 5 3 3 2 2 2 3 3 2 2 2" xfId="55937"/>
    <cellStyle name="Normal 5 3 3 2 2 2 3 3 2 3" xfId="41613"/>
    <cellStyle name="Normal 5 3 3 2 2 2 3 3 3" xfId="20040"/>
    <cellStyle name="Normal 5 3 3 2 2 2 3 3 3 2" xfId="48775"/>
    <cellStyle name="Normal 5 3 3 2 2 2 3 3 4" xfId="34451"/>
    <cellStyle name="Normal 5 3 3 2 2 2 3 4" xfId="9238"/>
    <cellStyle name="Normal 5 3 3 2 2 2 3 4 2" xfId="23621"/>
    <cellStyle name="Normal 5 3 3 2 2 2 3 4 2 2" xfId="52356"/>
    <cellStyle name="Normal 5 3 3 2 2 2 3 4 3" xfId="38032"/>
    <cellStyle name="Normal 5 3 3 2 2 2 3 5" xfId="16458"/>
    <cellStyle name="Normal 5 3 3 2 2 2 3 5 2" xfId="45194"/>
    <cellStyle name="Normal 5 3 3 2 2 2 3 6" xfId="30870"/>
    <cellStyle name="Normal 5 3 3 2 2 2 4" xfId="2800"/>
    <cellStyle name="Normal 5 3 3 2 2 2 4 2" xfId="6460"/>
    <cellStyle name="Normal 5 3 3 2 2 2 4 2 2" xfId="13720"/>
    <cellStyle name="Normal 5 3 3 2 2 2 4 2 2 2" xfId="28098"/>
    <cellStyle name="Normal 5 3 3 2 2 2 4 2 2 2 2" xfId="56832"/>
    <cellStyle name="Normal 5 3 3 2 2 2 4 2 2 3" xfId="42508"/>
    <cellStyle name="Normal 5 3 3 2 2 2 4 2 3" xfId="20935"/>
    <cellStyle name="Normal 5 3 3 2 2 2 4 2 3 2" xfId="49670"/>
    <cellStyle name="Normal 5 3 3 2 2 2 4 2 4" xfId="35346"/>
    <cellStyle name="Normal 5 3 3 2 2 2 4 3" xfId="10133"/>
    <cellStyle name="Normal 5 3 3 2 2 2 4 3 2" xfId="24516"/>
    <cellStyle name="Normal 5 3 3 2 2 2 4 3 2 2" xfId="53251"/>
    <cellStyle name="Normal 5 3 3 2 2 2 4 3 3" xfId="38927"/>
    <cellStyle name="Normal 5 3 3 2 2 2 4 4" xfId="17353"/>
    <cellStyle name="Normal 5 3 3 2 2 2 4 4 2" xfId="46089"/>
    <cellStyle name="Normal 5 3 3 2 2 2 4 5" xfId="31765"/>
    <cellStyle name="Normal 5 3 3 2 2 2 5" xfId="4665"/>
    <cellStyle name="Normal 5 3 3 2 2 2 5 2" xfId="11930"/>
    <cellStyle name="Normal 5 3 3 2 2 2 5 2 2" xfId="26308"/>
    <cellStyle name="Normal 5 3 3 2 2 2 5 2 2 2" xfId="55042"/>
    <cellStyle name="Normal 5 3 3 2 2 2 5 2 3" xfId="40718"/>
    <cellStyle name="Normal 5 3 3 2 2 2 5 3" xfId="19145"/>
    <cellStyle name="Normal 5 3 3 2 2 2 5 3 2" xfId="47880"/>
    <cellStyle name="Normal 5 3 3 2 2 2 5 4" xfId="33556"/>
    <cellStyle name="Normal 5 3 3 2 2 2 6" xfId="8337"/>
    <cellStyle name="Normal 5 3 3 2 2 2 6 2" xfId="22726"/>
    <cellStyle name="Normal 5 3 3 2 2 2 6 2 2" xfId="51461"/>
    <cellStyle name="Normal 5 3 3 2 2 2 6 3" xfId="37137"/>
    <cellStyle name="Normal 5 3 3 2 2 2 7" xfId="15563"/>
    <cellStyle name="Normal 5 3 3 2 2 2 7 2" xfId="44299"/>
    <cellStyle name="Normal 5 3 3 2 2 2 8" xfId="29975"/>
    <cellStyle name="Normal 5 3 3 2 2 3" xfId="1144"/>
    <cellStyle name="Normal 5 3 3 2 2 3 2" xfId="2127"/>
    <cellStyle name="Normal 5 3 3 2 2 3 2 2" xfId="3919"/>
    <cellStyle name="Normal 5 3 3 2 2 3 2 2 2" xfId="7578"/>
    <cellStyle name="Normal 5 3 3 2 2 3 2 2 2 2" xfId="14838"/>
    <cellStyle name="Normal 5 3 3 2 2 3 2 2 2 2 2" xfId="29216"/>
    <cellStyle name="Normal 5 3 3 2 2 3 2 2 2 2 2 2" xfId="57950"/>
    <cellStyle name="Normal 5 3 3 2 2 3 2 2 2 2 3" xfId="43626"/>
    <cellStyle name="Normal 5 3 3 2 2 3 2 2 2 3" xfId="22053"/>
    <cellStyle name="Normal 5 3 3 2 2 3 2 2 2 3 2" xfId="50788"/>
    <cellStyle name="Normal 5 3 3 2 2 3 2 2 2 4" xfId="36464"/>
    <cellStyle name="Normal 5 3 3 2 2 3 2 2 3" xfId="11251"/>
    <cellStyle name="Normal 5 3 3 2 2 3 2 2 3 2" xfId="25634"/>
    <cellStyle name="Normal 5 3 3 2 2 3 2 2 3 2 2" xfId="54369"/>
    <cellStyle name="Normal 5 3 3 2 2 3 2 2 3 3" xfId="40045"/>
    <cellStyle name="Normal 5 3 3 2 2 3 2 2 4" xfId="18471"/>
    <cellStyle name="Normal 5 3 3 2 2 3 2 2 4 2" xfId="47207"/>
    <cellStyle name="Normal 5 3 3 2 2 3 2 2 5" xfId="32883"/>
    <cellStyle name="Normal 5 3 3 2 2 3 2 3" xfId="5788"/>
    <cellStyle name="Normal 5 3 3 2 2 3 2 3 2" xfId="13048"/>
    <cellStyle name="Normal 5 3 3 2 2 3 2 3 2 2" xfId="27426"/>
    <cellStyle name="Normal 5 3 3 2 2 3 2 3 2 2 2" xfId="56160"/>
    <cellStyle name="Normal 5 3 3 2 2 3 2 3 2 3" xfId="41836"/>
    <cellStyle name="Normal 5 3 3 2 2 3 2 3 3" xfId="20263"/>
    <cellStyle name="Normal 5 3 3 2 2 3 2 3 3 2" xfId="48998"/>
    <cellStyle name="Normal 5 3 3 2 2 3 2 3 4" xfId="34674"/>
    <cellStyle name="Normal 5 3 3 2 2 3 2 4" xfId="9461"/>
    <cellStyle name="Normal 5 3 3 2 2 3 2 4 2" xfId="23844"/>
    <cellStyle name="Normal 5 3 3 2 2 3 2 4 2 2" xfId="52579"/>
    <cellStyle name="Normal 5 3 3 2 2 3 2 4 3" xfId="38255"/>
    <cellStyle name="Normal 5 3 3 2 2 3 2 5" xfId="16681"/>
    <cellStyle name="Normal 5 3 3 2 2 3 2 5 2" xfId="45417"/>
    <cellStyle name="Normal 5 3 3 2 2 3 2 6" xfId="31093"/>
    <cellStyle name="Normal 5 3 3 2 2 3 3" xfId="3023"/>
    <cellStyle name="Normal 5 3 3 2 2 3 3 2" xfId="6683"/>
    <cellStyle name="Normal 5 3 3 2 2 3 3 2 2" xfId="13943"/>
    <cellStyle name="Normal 5 3 3 2 2 3 3 2 2 2" xfId="28321"/>
    <cellStyle name="Normal 5 3 3 2 2 3 3 2 2 2 2" xfId="57055"/>
    <cellStyle name="Normal 5 3 3 2 2 3 3 2 2 3" xfId="42731"/>
    <cellStyle name="Normal 5 3 3 2 2 3 3 2 3" xfId="21158"/>
    <cellStyle name="Normal 5 3 3 2 2 3 3 2 3 2" xfId="49893"/>
    <cellStyle name="Normal 5 3 3 2 2 3 3 2 4" xfId="35569"/>
    <cellStyle name="Normal 5 3 3 2 2 3 3 3" xfId="10356"/>
    <cellStyle name="Normal 5 3 3 2 2 3 3 3 2" xfId="24739"/>
    <cellStyle name="Normal 5 3 3 2 2 3 3 3 2 2" xfId="53474"/>
    <cellStyle name="Normal 5 3 3 2 2 3 3 3 3" xfId="39150"/>
    <cellStyle name="Normal 5 3 3 2 2 3 3 4" xfId="17576"/>
    <cellStyle name="Normal 5 3 3 2 2 3 3 4 2" xfId="46312"/>
    <cellStyle name="Normal 5 3 3 2 2 3 3 5" xfId="31988"/>
    <cellStyle name="Normal 5 3 3 2 2 3 4" xfId="4888"/>
    <cellStyle name="Normal 5 3 3 2 2 3 4 2" xfId="12153"/>
    <cellStyle name="Normal 5 3 3 2 2 3 4 2 2" xfId="26531"/>
    <cellStyle name="Normal 5 3 3 2 2 3 4 2 2 2" xfId="55265"/>
    <cellStyle name="Normal 5 3 3 2 2 3 4 2 3" xfId="40941"/>
    <cellStyle name="Normal 5 3 3 2 2 3 4 3" xfId="19368"/>
    <cellStyle name="Normal 5 3 3 2 2 3 4 3 2" xfId="48103"/>
    <cellStyle name="Normal 5 3 3 2 2 3 4 4" xfId="33779"/>
    <cellStyle name="Normal 5 3 3 2 2 3 5" xfId="8560"/>
    <cellStyle name="Normal 5 3 3 2 2 3 5 2" xfId="22949"/>
    <cellStyle name="Normal 5 3 3 2 2 3 5 2 2" xfId="51684"/>
    <cellStyle name="Normal 5 3 3 2 2 3 5 3" xfId="37360"/>
    <cellStyle name="Normal 5 3 3 2 2 3 6" xfId="15786"/>
    <cellStyle name="Normal 5 3 3 2 2 3 6 2" xfId="44522"/>
    <cellStyle name="Normal 5 3 3 2 2 3 7" xfId="30198"/>
    <cellStyle name="Normal 5 3 3 2 2 4" xfId="1676"/>
    <cellStyle name="Normal 5 3 3 2 2 4 2" xfId="3472"/>
    <cellStyle name="Normal 5 3 3 2 2 4 2 2" xfId="7131"/>
    <cellStyle name="Normal 5 3 3 2 2 4 2 2 2" xfId="14391"/>
    <cellStyle name="Normal 5 3 3 2 2 4 2 2 2 2" xfId="28769"/>
    <cellStyle name="Normal 5 3 3 2 2 4 2 2 2 2 2" xfId="57503"/>
    <cellStyle name="Normal 5 3 3 2 2 4 2 2 2 3" xfId="43179"/>
    <cellStyle name="Normal 5 3 3 2 2 4 2 2 3" xfId="21606"/>
    <cellStyle name="Normal 5 3 3 2 2 4 2 2 3 2" xfId="50341"/>
    <cellStyle name="Normal 5 3 3 2 2 4 2 2 4" xfId="36017"/>
    <cellStyle name="Normal 5 3 3 2 2 4 2 3" xfId="10804"/>
    <cellStyle name="Normal 5 3 3 2 2 4 2 3 2" xfId="25187"/>
    <cellStyle name="Normal 5 3 3 2 2 4 2 3 2 2" xfId="53922"/>
    <cellStyle name="Normal 5 3 3 2 2 4 2 3 3" xfId="39598"/>
    <cellStyle name="Normal 5 3 3 2 2 4 2 4" xfId="18024"/>
    <cellStyle name="Normal 5 3 3 2 2 4 2 4 2" xfId="46760"/>
    <cellStyle name="Normal 5 3 3 2 2 4 2 5" xfId="32436"/>
    <cellStyle name="Normal 5 3 3 2 2 4 3" xfId="5341"/>
    <cellStyle name="Normal 5 3 3 2 2 4 3 2" xfId="12601"/>
    <cellStyle name="Normal 5 3 3 2 2 4 3 2 2" xfId="26979"/>
    <cellStyle name="Normal 5 3 3 2 2 4 3 2 2 2" xfId="55713"/>
    <cellStyle name="Normal 5 3 3 2 2 4 3 2 3" xfId="41389"/>
    <cellStyle name="Normal 5 3 3 2 2 4 3 3" xfId="19816"/>
    <cellStyle name="Normal 5 3 3 2 2 4 3 3 2" xfId="48551"/>
    <cellStyle name="Normal 5 3 3 2 2 4 3 4" xfId="34227"/>
    <cellStyle name="Normal 5 3 3 2 2 4 4" xfId="9014"/>
    <cellStyle name="Normal 5 3 3 2 2 4 4 2" xfId="23397"/>
    <cellStyle name="Normal 5 3 3 2 2 4 4 2 2" xfId="52132"/>
    <cellStyle name="Normal 5 3 3 2 2 4 4 3" xfId="37808"/>
    <cellStyle name="Normal 5 3 3 2 2 4 5" xfId="16234"/>
    <cellStyle name="Normal 5 3 3 2 2 4 5 2" xfId="44970"/>
    <cellStyle name="Normal 5 3 3 2 2 4 6" xfId="30646"/>
    <cellStyle name="Normal 5 3 3 2 2 5" xfId="2576"/>
    <cellStyle name="Normal 5 3 3 2 2 5 2" xfId="6236"/>
    <cellStyle name="Normal 5 3 3 2 2 5 2 2" xfId="13496"/>
    <cellStyle name="Normal 5 3 3 2 2 5 2 2 2" xfId="27874"/>
    <cellStyle name="Normal 5 3 3 2 2 5 2 2 2 2" xfId="56608"/>
    <cellStyle name="Normal 5 3 3 2 2 5 2 2 3" xfId="42284"/>
    <cellStyle name="Normal 5 3 3 2 2 5 2 3" xfId="20711"/>
    <cellStyle name="Normal 5 3 3 2 2 5 2 3 2" xfId="49446"/>
    <cellStyle name="Normal 5 3 3 2 2 5 2 4" xfId="35122"/>
    <cellStyle name="Normal 5 3 3 2 2 5 3" xfId="9909"/>
    <cellStyle name="Normal 5 3 3 2 2 5 3 2" xfId="24292"/>
    <cellStyle name="Normal 5 3 3 2 2 5 3 2 2" xfId="53027"/>
    <cellStyle name="Normal 5 3 3 2 2 5 3 3" xfId="38703"/>
    <cellStyle name="Normal 5 3 3 2 2 5 4" xfId="17129"/>
    <cellStyle name="Normal 5 3 3 2 2 5 4 2" xfId="45865"/>
    <cellStyle name="Normal 5 3 3 2 2 5 5" xfId="31541"/>
    <cellStyle name="Normal 5 3 3 2 2 6" xfId="4439"/>
    <cellStyle name="Normal 5 3 3 2 2 6 2" xfId="11706"/>
    <cellStyle name="Normal 5 3 3 2 2 6 2 2" xfId="26084"/>
    <cellStyle name="Normal 5 3 3 2 2 6 2 2 2" xfId="54818"/>
    <cellStyle name="Normal 5 3 3 2 2 6 2 3" xfId="40494"/>
    <cellStyle name="Normal 5 3 3 2 2 6 3" xfId="18921"/>
    <cellStyle name="Normal 5 3 3 2 2 6 3 2" xfId="47656"/>
    <cellStyle name="Normal 5 3 3 2 2 6 4" xfId="33332"/>
    <cellStyle name="Normal 5 3 3 2 2 7" xfId="8110"/>
    <cellStyle name="Normal 5 3 3 2 2 7 2" xfId="22502"/>
    <cellStyle name="Normal 5 3 3 2 2 7 2 2" xfId="51237"/>
    <cellStyle name="Normal 5 3 3 2 2 7 3" xfId="36913"/>
    <cellStyle name="Normal 5 3 3 2 2 8" xfId="15339"/>
    <cellStyle name="Normal 5 3 3 2 2 8 2" xfId="44075"/>
    <cellStyle name="Normal 5 3 3 2 2 9" xfId="29751"/>
    <cellStyle name="Normal 5 3 3 2 3" xfId="807"/>
    <cellStyle name="Normal 5 3 3 2 3 2" xfId="1256"/>
    <cellStyle name="Normal 5 3 3 2 3 2 2" xfId="2239"/>
    <cellStyle name="Normal 5 3 3 2 3 2 2 2" xfId="4031"/>
    <cellStyle name="Normal 5 3 3 2 3 2 2 2 2" xfId="7690"/>
    <cellStyle name="Normal 5 3 3 2 3 2 2 2 2 2" xfId="14950"/>
    <cellStyle name="Normal 5 3 3 2 3 2 2 2 2 2 2" xfId="29328"/>
    <cellStyle name="Normal 5 3 3 2 3 2 2 2 2 2 2 2" xfId="58062"/>
    <cellStyle name="Normal 5 3 3 2 3 2 2 2 2 2 3" xfId="43738"/>
    <cellStyle name="Normal 5 3 3 2 3 2 2 2 2 3" xfId="22165"/>
    <cellStyle name="Normal 5 3 3 2 3 2 2 2 2 3 2" xfId="50900"/>
    <cellStyle name="Normal 5 3 3 2 3 2 2 2 2 4" xfId="36576"/>
    <cellStyle name="Normal 5 3 3 2 3 2 2 2 3" xfId="11363"/>
    <cellStyle name="Normal 5 3 3 2 3 2 2 2 3 2" xfId="25746"/>
    <cellStyle name="Normal 5 3 3 2 3 2 2 2 3 2 2" xfId="54481"/>
    <cellStyle name="Normal 5 3 3 2 3 2 2 2 3 3" xfId="40157"/>
    <cellStyle name="Normal 5 3 3 2 3 2 2 2 4" xfId="18583"/>
    <cellStyle name="Normal 5 3 3 2 3 2 2 2 4 2" xfId="47319"/>
    <cellStyle name="Normal 5 3 3 2 3 2 2 2 5" xfId="32995"/>
    <cellStyle name="Normal 5 3 3 2 3 2 2 3" xfId="5900"/>
    <cellStyle name="Normal 5 3 3 2 3 2 2 3 2" xfId="13160"/>
    <cellStyle name="Normal 5 3 3 2 3 2 2 3 2 2" xfId="27538"/>
    <cellStyle name="Normal 5 3 3 2 3 2 2 3 2 2 2" xfId="56272"/>
    <cellStyle name="Normal 5 3 3 2 3 2 2 3 2 3" xfId="41948"/>
    <cellStyle name="Normal 5 3 3 2 3 2 2 3 3" xfId="20375"/>
    <cellStyle name="Normal 5 3 3 2 3 2 2 3 3 2" xfId="49110"/>
    <cellStyle name="Normal 5 3 3 2 3 2 2 3 4" xfId="34786"/>
    <cellStyle name="Normal 5 3 3 2 3 2 2 4" xfId="9573"/>
    <cellStyle name="Normal 5 3 3 2 3 2 2 4 2" xfId="23956"/>
    <cellStyle name="Normal 5 3 3 2 3 2 2 4 2 2" xfId="52691"/>
    <cellStyle name="Normal 5 3 3 2 3 2 2 4 3" xfId="38367"/>
    <cellStyle name="Normal 5 3 3 2 3 2 2 5" xfId="16793"/>
    <cellStyle name="Normal 5 3 3 2 3 2 2 5 2" xfId="45529"/>
    <cellStyle name="Normal 5 3 3 2 3 2 2 6" xfId="31205"/>
    <cellStyle name="Normal 5 3 3 2 3 2 3" xfId="3135"/>
    <cellStyle name="Normal 5 3 3 2 3 2 3 2" xfId="6795"/>
    <cellStyle name="Normal 5 3 3 2 3 2 3 2 2" xfId="14055"/>
    <cellStyle name="Normal 5 3 3 2 3 2 3 2 2 2" xfId="28433"/>
    <cellStyle name="Normal 5 3 3 2 3 2 3 2 2 2 2" xfId="57167"/>
    <cellStyle name="Normal 5 3 3 2 3 2 3 2 2 3" xfId="42843"/>
    <cellStyle name="Normal 5 3 3 2 3 2 3 2 3" xfId="21270"/>
    <cellStyle name="Normal 5 3 3 2 3 2 3 2 3 2" xfId="50005"/>
    <cellStyle name="Normal 5 3 3 2 3 2 3 2 4" xfId="35681"/>
    <cellStyle name="Normal 5 3 3 2 3 2 3 3" xfId="10468"/>
    <cellStyle name="Normal 5 3 3 2 3 2 3 3 2" xfId="24851"/>
    <cellStyle name="Normal 5 3 3 2 3 2 3 3 2 2" xfId="53586"/>
    <cellStyle name="Normal 5 3 3 2 3 2 3 3 3" xfId="39262"/>
    <cellStyle name="Normal 5 3 3 2 3 2 3 4" xfId="17688"/>
    <cellStyle name="Normal 5 3 3 2 3 2 3 4 2" xfId="46424"/>
    <cellStyle name="Normal 5 3 3 2 3 2 3 5" xfId="32100"/>
    <cellStyle name="Normal 5 3 3 2 3 2 4" xfId="5000"/>
    <cellStyle name="Normal 5 3 3 2 3 2 4 2" xfId="12265"/>
    <cellStyle name="Normal 5 3 3 2 3 2 4 2 2" xfId="26643"/>
    <cellStyle name="Normal 5 3 3 2 3 2 4 2 2 2" xfId="55377"/>
    <cellStyle name="Normal 5 3 3 2 3 2 4 2 3" xfId="41053"/>
    <cellStyle name="Normal 5 3 3 2 3 2 4 3" xfId="19480"/>
    <cellStyle name="Normal 5 3 3 2 3 2 4 3 2" xfId="48215"/>
    <cellStyle name="Normal 5 3 3 2 3 2 4 4" xfId="33891"/>
    <cellStyle name="Normal 5 3 3 2 3 2 5" xfId="8672"/>
    <cellStyle name="Normal 5 3 3 2 3 2 5 2" xfId="23061"/>
    <cellStyle name="Normal 5 3 3 2 3 2 5 2 2" xfId="51796"/>
    <cellStyle name="Normal 5 3 3 2 3 2 5 3" xfId="37472"/>
    <cellStyle name="Normal 5 3 3 2 3 2 6" xfId="15898"/>
    <cellStyle name="Normal 5 3 3 2 3 2 6 2" xfId="44634"/>
    <cellStyle name="Normal 5 3 3 2 3 2 7" xfId="30310"/>
    <cellStyle name="Normal 5 3 3 2 3 3" xfId="1792"/>
    <cellStyle name="Normal 5 3 3 2 3 3 2" xfId="3584"/>
    <cellStyle name="Normal 5 3 3 2 3 3 2 2" xfId="7243"/>
    <cellStyle name="Normal 5 3 3 2 3 3 2 2 2" xfId="14503"/>
    <cellStyle name="Normal 5 3 3 2 3 3 2 2 2 2" xfId="28881"/>
    <cellStyle name="Normal 5 3 3 2 3 3 2 2 2 2 2" xfId="57615"/>
    <cellStyle name="Normal 5 3 3 2 3 3 2 2 2 3" xfId="43291"/>
    <cellStyle name="Normal 5 3 3 2 3 3 2 2 3" xfId="21718"/>
    <cellStyle name="Normal 5 3 3 2 3 3 2 2 3 2" xfId="50453"/>
    <cellStyle name="Normal 5 3 3 2 3 3 2 2 4" xfId="36129"/>
    <cellStyle name="Normal 5 3 3 2 3 3 2 3" xfId="10916"/>
    <cellStyle name="Normal 5 3 3 2 3 3 2 3 2" xfId="25299"/>
    <cellStyle name="Normal 5 3 3 2 3 3 2 3 2 2" xfId="54034"/>
    <cellStyle name="Normal 5 3 3 2 3 3 2 3 3" xfId="39710"/>
    <cellStyle name="Normal 5 3 3 2 3 3 2 4" xfId="18136"/>
    <cellStyle name="Normal 5 3 3 2 3 3 2 4 2" xfId="46872"/>
    <cellStyle name="Normal 5 3 3 2 3 3 2 5" xfId="32548"/>
    <cellStyle name="Normal 5 3 3 2 3 3 3" xfId="5453"/>
    <cellStyle name="Normal 5 3 3 2 3 3 3 2" xfId="12713"/>
    <cellStyle name="Normal 5 3 3 2 3 3 3 2 2" xfId="27091"/>
    <cellStyle name="Normal 5 3 3 2 3 3 3 2 2 2" xfId="55825"/>
    <cellStyle name="Normal 5 3 3 2 3 3 3 2 3" xfId="41501"/>
    <cellStyle name="Normal 5 3 3 2 3 3 3 3" xfId="19928"/>
    <cellStyle name="Normal 5 3 3 2 3 3 3 3 2" xfId="48663"/>
    <cellStyle name="Normal 5 3 3 2 3 3 3 4" xfId="34339"/>
    <cellStyle name="Normal 5 3 3 2 3 3 4" xfId="9126"/>
    <cellStyle name="Normal 5 3 3 2 3 3 4 2" xfId="23509"/>
    <cellStyle name="Normal 5 3 3 2 3 3 4 2 2" xfId="52244"/>
    <cellStyle name="Normal 5 3 3 2 3 3 4 3" xfId="37920"/>
    <cellStyle name="Normal 5 3 3 2 3 3 5" xfId="16346"/>
    <cellStyle name="Normal 5 3 3 2 3 3 5 2" xfId="45082"/>
    <cellStyle name="Normal 5 3 3 2 3 3 6" xfId="30758"/>
    <cellStyle name="Normal 5 3 3 2 3 4" xfId="2688"/>
    <cellStyle name="Normal 5 3 3 2 3 4 2" xfId="6348"/>
    <cellStyle name="Normal 5 3 3 2 3 4 2 2" xfId="13608"/>
    <cellStyle name="Normal 5 3 3 2 3 4 2 2 2" xfId="27986"/>
    <cellStyle name="Normal 5 3 3 2 3 4 2 2 2 2" xfId="56720"/>
    <cellStyle name="Normal 5 3 3 2 3 4 2 2 3" xfId="42396"/>
    <cellStyle name="Normal 5 3 3 2 3 4 2 3" xfId="20823"/>
    <cellStyle name="Normal 5 3 3 2 3 4 2 3 2" xfId="49558"/>
    <cellStyle name="Normal 5 3 3 2 3 4 2 4" xfId="35234"/>
    <cellStyle name="Normal 5 3 3 2 3 4 3" xfId="10021"/>
    <cellStyle name="Normal 5 3 3 2 3 4 3 2" xfId="24404"/>
    <cellStyle name="Normal 5 3 3 2 3 4 3 2 2" xfId="53139"/>
    <cellStyle name="Normal 5 3 3 2 3 4 3 3" xfId="38815"/>
    <cellStyle name="Normal 5 3 3 2 3 4 4" xfId="17241"/>
    <cellStyle name="Normal 5 3 3 2 3 4 4 2" xfId="45977"/>
    <cellStyle name="Normal 5 3 3 2 3 4 5" xfId="31653"/>
    <cellStyle name="Normal 5 3 3 2 3 5" xfId="4552"/>
    <cellStyle name="Normal 5 3 3 2 3 5 2" xfId="11818"/>
    <cellStyle name="Normal 5 3 3 2 3 5 2 2" xfId="26196"/>
    <cellStyle name="Normal 5 3 3 2 3 5 2 2 2" xfId="54930"/>
    <cellStyle name="Normal 5 3 3 2 3 5 2 3" xfId="40606"/>
    <cellStyle name="Normal 5 3 3 2 3 5 3" xfId="19033"/>
    <cellStyle name="Normal 5 3 3 2 3 5 3 2" xfId="47768"/>
    <cellStyle name="Normal 5 3 3 2 3 5 4" xfId="33444"/>
    <cellStyle name="Normal 5 3 3 2 3 6" xfId="8225"/>
    <cellStyle name="Normal 5 3 3 2 3 6 2" xfId="22614"/>
    <cellStyle name="Normal 5 3 3 2 3 6 2 2" xfId="51349"/>
    <cellStyle name="Normal 5 3 3 2 3 6 3" xfId="37025"/>
    <cellStyle name="Normal 5 3 3 2 3 7" xfId="15451"/>
    <cellStyle name="Normal 5 3 3 2 3 7 2" xfId="44187"/>
    <cellStyle name="Normal 5 3 3 2 3 8" xfId="29863"/>
    <cellStyle name="Normal 5 3 3 2 4" xfId="1032"/>
    <cellStyle name="Normal 5 3 3 2 4 2" xfId="2015"/>
    <cellStyle name="Normal 5 3 3 2 4 2 2" xfId="3807"/>
    <cellStyle name="Normal 5 3 3 2 4 2 2 2" xfId="7466"/>
    <cellStyle name="Normal 5 3 3 2 4 2 2 2 2" xfId="14726"/>
    <cellStyle name="Normal 5 3 3 2 4 2 2 2 2 2" xfId="29104"/>
    <cellStyle name="Normal 5 3 3 2 4 2 2 2 2 2 2" xfId="57838"/>
    <cellStyle name="Normal 5 3 3 2 4 2 2 2 2 3" xfId="43514"/>
    <cellStyle name="Normal 5 3 3 2 4 2 2 2 3" xfId="21941"/>
    <cellStyle name="Normal 5 3 3 2 4 2 2 2 3 2" xfId="50676"/>
    <cellStyle name="Normal 5 3 3 2 4 2 2 2 4" xfId="36352"/>
    <cellStyle name="Normal 5 3 3 2 4 2 2 3" xfId="11139"/>
    <cellStyle name="Normal 5 3 3 2 4 2 2 3 2" xfId="25522"/>
    <cellStyle name="Normal 5 3 3 2 4 2 2 3 2 2" xfId="54257"/>
    <cellStyle name="Normal 5 3 3 2 4 2 2 3 3" xfId="39933"/>
    <cellStyle name="Normal 5 3 3 2 4 2 2 4" xfId="18359"/>
    <cellStyle name="Normal 5 3 3 2 4 2 2 4 2" xfId="47095"/>
    <cellStyle name="Normal 5 3 3 2 4 2 2 5" xfId="32771"/>
    <cellStyle name="Normal 5 3 3 2 4 2 3" xfId="5676"/>
    <cellStyle name="Normal 5 3 3 2 4 2 3 2" xfId="12936"/>
    <cellStyle name="Normal 5 3 3 2 4 2 3 2 2" xfId="27314"/>
    <cellStyle name="Normal 5 3 3 2 4 2 3 2 2 2" xfId="56048"/>
    <cellStyle name="Normal 5 3 3 2 4 2 3 2 3" xfId="41724"/>
    <cellStyle name="Normal 5 3 3 2 4 2 3 3" xfId="20151"/>
    <cellStyle name="Normal 5 3 3 2 4 2 3 3 2" xfId="48886"/>
    <cellStyle name="Normal 5 3 3 2 4 2 3 4" xfId="34562"/>
    <cellStyle name="Normal 5 3 3 2 4 2 4" xfId="9349"/>
    <cellStyle name="Normal 5 3 3 2 4 2 4 2" xfId="23732"/>
    <cellStyle name="Normal 5 3 3 2 4 2 4 2 2" xfId="52467"/>
    <cellStyle name="Normal 5 3 3 2 4 2 4 3" xfId="38143"/>
    <cellStyle name="Normal 5 3 3 2 4 2 5" xfId="16569"/>
    <cellStyle name="Normal 5 3 3 2 4 2 5 2" xfId="45305"/>
    <cellStyle name="Normal 5 3 3 2 4 2 6" xfId="30981"/>
    <cellStyle name="Normal 5 3 3 2 4 3" xfId="2911"/>
    <cellStyle name="Normal 5 3 3 2 4 3 2" xfId="6571"/>
    <cellStyle name="Normal 5 3 3 2 4 3 2 2" xfId="13831"/>
    <cellStyle name="Normal 5 3 3 2 4 3 2 2 2" xfId="28209"/>
    <cellStyle name="Normal 5 3 3 2 4 3 2 2 2 2" xfId="56943"/>
    <cellStyle name="Normal 5 3 3 2 4 3 2 2 3" xfId="42619"/>
    <cellStyle name="Normal 5 3 3 2 4 3 2 3" xfId="21046"/>
    <cellStyle name="Normal 5 3 3 2 4 3 2 3 2" xfId="49781"/>
    <cellStyle name="Normal 5 3 3 2 4 3 2 4" xfId="35457"/>
    <cellStyle name="Normal 5 3 3 2 4 3 3" xfId="10244"/>
    <cellStyle name="Normal 5 3 3 2 4 3 3 2" xfId="24627"/>
    <cellStyle name="Normal 5 3 3 2 4 3 3 2 2" xfId="53362"/>
    <cellStyle name="Normal 5 3 3 2 4 3 3 3" xfId="39038"/>
    <cellStyle name="Normal 5 3 3 2 4 3 4" xfId="17464"/>
    <cellStyle name="Normal 5 3 3 2 4 3 4 2" xfId="46200"/>
    <cellStyle name="Normal 5 3 3 2 4 3 5" xfId="31876"/>
    <cellStyle name="Normal 5 3 3 2 4 4" xfId="4776"/>
    <cellStyle name="Normal 5 3 3 2 4 4 2" xfId="12041"/>
    <cellStyle name="Normal 5 3 3 2 4 4 2 2" xfId="26419"/>
    <cellStyle name="Normal 5 3 3 2 4 4 2 2 2" xfId="55153"/>
    <cellStyle name="Normal 5 3 3 2 4 4 2 3" xfId="40829"/>
    <cellStyle name="Normal 5 3 3 2 4 4 3" xfId="19256"/>
    <cellStyle name="Normal 5 3 3 2 4 4 3 2" xfId="47991"/>
    <cellStyle name="Normal 5 3 3 2 4 4 4" xfId="33667"/>
    <cellStyle name="Normal 5 3 3 2 4 5" xfId="8448"/>
    <cellStyle name="Normal 5 3 3 2 4 5 2" xfId="22837"/>
    <cellStyle name="Normal 5 3 3 2 4 5 2 2" xfId="51572"/>
    <cellStyle name="Normal 5 3 3 2 4 5 3" xfId="37248"/>
    <cellStyle name="Normal 5 3 3 2 4 6" xfId="15674"/>
    <cellStyle name="Normal 5 3 3 2 4 6 2" xfId="44410"/>
    <cellStyle name="Normal 5 3 3 2 4 7" xfId="30086"/>
    <cellStyle name="Normal 5 3 3 2 5" xfId="1556"/>
    <cellStyle name="Normal 5 3 3 2 5 2" xfId="3360"/>
    <cellStyle name="Normal 5 3 3 2 5 2 2" xfId="7019"/>
    <cellStyle name="Normal 5 3 3 2 5 2 2 2" xfId="14279"/>
    <cellStyle name="Normal 5 3 3 2 5 2 2 2 2" xfId="28657"/>
    <cellStyle name="Normal 5 3 3 2 5 2 2 2 2 2" xfId="57391"/>
    <cellStyle name="Normal 5 3 3 2 5 2 2 2 3" xfId="43067"/>
    <cellStyle name="Normal 5 3 3 2 5 2 2 3" xfId="21494"/>
    <cellStyle name="Normal 5 3 3 2 5 2 2 3 2" xfId="50229"/>
    <cellStyle name="Normal 5 3 3 2 5 2 2 4" xfId="35905"/>
    <cellStyle name="Normal 5 3 3 2 5 2 3" xfId="10692"/>
    <cellStyle name="Normal 5 3 3 2 5 2 3 2" xfId="25075"/>
    <cellStyle name="Normal 5 3 3 2 5 2 3 2 2" xfId="53810"/>
    <cellStyle name="Normal 5 3 3 2 5 2 3 3" xfId="39486"/>
    <cellStyle name="Normal 5 3 3 2 5 2 4" xfId="17912"/>
    <cellStyle name="Normal 5 3 3 2 5 2 4 2" xfId="46648"/>
    <cellStyle name="Normal 5 3 3 2 5 2 5" xfId="32324"/>
    <cellStyle name="Normal 5 3 3 2 5 3" xfId="5229"/>
    <cellStyle name="Normal 5 3 3 2 5 3 2" xfId="12489"/>
    <cellStyle name="Normal 5 3 3 2 5 3 2 2" xfId="26867"/>
    <cellStyle name="Normal 5 3 3 2 5 3 2 2 2" xfId="55601"/>
    <cellStyle name="Normal 5 3 3 2 5 3 2 3" xfId="41277"/>
    <cellStyle name="Normal 5 3 3 2 5 3 3" xfId="19704"/>
    <cellStyle name="Normal 5 3 3 2 5 3 3 2" xfId="48439"/>
    <cellStyle name="Normal 5 3 3 2 5 3 4" xfId="34115"/>
    <cellStyle name="Normal 5 3 3 2 5 4" xfId="8902"/>
    <cellStyle name="Normal 5 3 3 2 5 4 2" xfId="23285"/>
    <cellStyle name="Normal 5 3 3 2 5 4 2 2" xfId="52020"/>
    <cellStyle name="Normal 5 3 3 2 5 4 3" xfId="37696"/>
    <cellStyle name="Normal 5 3 3 2 5 5" xfId="16122"/>
    <cellStyle name="Normal 5 3 3 2 5 5 2" xfId="44858"/>
    <cellStyle name="Normal 5 3 3 2 5 6" xfId="30534"/>
    <cellStyle name="Normal 5 3 3 2 6" xfId="2464"/>
    <cellStyle name="Normal 5 3 3 2 6 2" xfId="6124"/>
    <cellStyle name="Normal 5 3 3 2 6 2 2" xfId="13384"/>
    <cellStyle name="Normal 5 3 3 2 6 2 2 2" xfId="27762"/>
    <cellStyle name="Normal 5 3 3 2 6 2 2 2 2" xfId="56496"/>
    <cellStyle name="Normal 5 3 3 2 6 2 2 3" xfId="42172"/>
    <cellStyle name="Normal 5 3 3 2 6 2 3" xfId="20599"/>
    <cellStyle name="Normal 5 3 3 2 6 2 3 2" xfId="49334"/>
    <cellStyle name="Normal 5 3 3 2 6 2 4" xfId="35010"/>
    <cellStyle name="Normal 5 3 3 2 6 3" xfId="9797"/>
    <cellStyle name="Normal 5 3 3 2 6 3 2" xfId="24180"/>
    <cellStyle name="Normal 5 3 3 2 6 3 2 2" xfId="52915"/>
    <cellStyle name="Normal 5 3 3 2 6 3 3" xfId="38591"/>
    <cellStyle name="Normal 5 3 3 2 6 4" xfId="17017"/>
    <cellStyle name="Normal 5 3 3 2 6 4 2" xfId="45753"/>
    <cellStyle name="Normal 5 3 3 2 6 5" xfId="31429"/>
    <cellStyle name="Normal 5 3 3 2 7" xfId="4323"/>
    <cellStyle name="Normal 5 3 3 2 7 2" xfId="11593"/>
    <cellStyle name="Normal 5 3 3 2 7 2 2" xfId="25972"/>
    <cellStyle name="Normal 5 3 3 2 7 2 2 2" xfId="54706"/>
    <cellStyle name="Normal 5 3 3 2 7 2 3" xfId="40382"/>
    <cellStyle name="Normal 5 3 3 2 7 3" xfId="18809"/>
    <cellStyle name="Normal 5 3 3 2 7 3 2" xfId="47544"/>
    <cellStyle name="Normal 5 3 3 2 7 4" xfId="33220"/>
    <cellStyle name="Normal 5 3 3 2 8" xfId="7992"/>
    <cellStyle name="Normal 5 3 3 2 8 2" xfId="22390"/>
    <cellStyle name="Normal 5 3 3 2 8 2 2" xfId="51125"/>
    <cellStyle name="Normal 5 3 3 2 8 3" xfId="36801"/>
    <cellStyle name="Normal 5 3 3 2 9" xfId="15227"/>
    <cellStyle name="Normal 5 3 3 2 9 2" xfId="43963"/>
    <cellStyle name="Normal 5 3 3 3" xfId="588"/>
    <cellStyle name="Normal 5 3 3 3 2" xfId="865"/>
    <cellStyle name="Normal 5 3 3 3 2 2" xfId="1312"/>
    <cellStyle name="Normal 5 3 3 3 2 2 2" xfId="2295"/>
    <cellStyle name="Normal 5 3 3 3 2 2 2 2" xfId="4087"/>
    <cellStyle name="Normal 5 3 3 3 2 2 2 2 2" xfId="7746"/>
    <cellStyle name="Normal 5 3 3 3 2 2 2 2 2 2" xfId="15006"/>
    <cellStyle name="Normal 5 3 3 3 2 2 2 2 2 2 2" xfId="29384"/>
    <cellStyle name="Normal 5 3 3 3 2 2 2 2 2 2 2 2" xfId="58118"/>
    <cellStyle name="Normal 5 3 3 3 2 2 2 2 2 2 3" xfId="43794"/>
    <cellStyle name="Normal 5 3 3 3 2 2 2 2 2 3" xfId="22221"/>
    <cellStyle name="Normal 5 3 3 3 2 2 2 2 2 3 2" xfId="50956"/>
    <cellStyle name="Normal 5 3 3 3 2 2 2 2 2 4" xfId="36632"/>
    <cellStyle name="Normal 5 3 3 3 2 2 2 2 3" xfId="11419"/>
    <cellStyle name="Normal 5 3 3 3 2 2 2 2 3 2" xfId="25802"/>
    <cellStyle name="Normal 5 3 3 3 2 2 2 2 3 2 2" xfId="54537"/>
    <cellStyle name="Normal 5 3 3 3 2 2 2 2 3 3" xfId="40213"/>
    <cellStyle name="Normal 5 3 3 3 2 2 2 2 4" xfId="18639"/>
    <cellStyle name="Normal 5 3 3 3 2 2 2 2 4 2" xfId="47375"/>
    <cellStyle name="Normal 5 3 3 3 2 2 2 2 5" xfId="33051"/>
    <cellStyle name="Normal 5 3 3 3 2 2 2 3" xfId="5956"/>
    <cellStyle name="Normal 5 3 3 3 2 2 2 3 2" xfId="13216"/>
    <cellStyle name="Normal 5 3 3 3 2 2 2 3 2 2" xfId="27594"/>
    <cellStyle name="Normal 5 3 3 3 2 2 2 3 2 2 2" xfId="56328"/>
    <cellStyle name="Normal 5 3 3 3 2 2 2 3 2 3" xfId="42004"/>
    <cellStyle name="Normal 5 3 3 3 2 2 2 3 3" xfId="20431"/>
    <cellStyle name="Normal 5 3 3 3 2 2 2 3 3 2" xfId="49166"/>
    <cellStyle name="Normal 5 3 3 3 2 2 2 3 4" xfId="34842"/>
    <cellStyle name="Normal 5 3 3 3 2 2 2 4" xfId="9629"/>
    <cellStyle name="Normal 5 3 3 3 2 2 2 4 2" xfId="24012"/>
    <cellStyle name="Normal 5 3 3 3 2 2 2 4 2 2" xfId="52747"/>
    <cellStyle name="Normal 5 3 3 3 2 2 2 4 3" xfId="38423"/>
    <cellStyle name="Normal 5 3 3 3 2 2 2 5" xfId="16849"/>
    <cellStyle name="Normal 5 3 3 3 2 2 2 5 2" xfId="45585"/>
    <cellStyle name="Normal 5 3 3 3 2 2 2 6" xfId="31261"/>
    <cellStyle name="Normal 5 3 3 3 2 2 3" xfId="3191"/>
    <cellStyle name="Normal 5 3 3 3 2 2 3 2" xfId="6851"/>
    <cellStyle name="Normal 5 3 3 3 2 2 3 2 2" xfId="14111"/>
    <cellStyle name="Normal 5 3 3 3 2 2 3 2 2 2" xfId="28489"/>
    <cellStyle name="Normal 5 3 3 3 2 2 3 2 2 2 2" xfId="57223"/>
    <cellStyle name="Normal 5 3 3 3 2 2 3 2 2 3" xfId="42899"/>
    <cellStyle name="Normal 5 3 3 3 2 2 3 2 3" xfId="21326"/>
    <cellStyle name="Normal 5 3 3 3 2 2 3 2 3 2" xfId="50061"/>
    <cellStyle name="Normal 5 3 3 3 2 2 3 2 4" xfId="35737"/>
    <cellStyle name="Normal 5 3 3 3 2 2 3 3" xfId="10524"/>
    <cellStyle name="Normal 5 3 3 3 2 2 3 3 2" xfId="24907"/>
    <cellStyle name="Normal 5 3 3 3 2 2 3 3 2 2" xfId="53642"/>
    <cellStyle name="Normal 5 3 3 3 2 2 3 3 3" xfId="39318"/>
    <cellStyle name="Normal 5 3 3 3 2 2 3 4" xfId="17744"/>
    <cellStyle name="Normal 5 3 3 3 2 2 3 4 2" xfId="46480"/>
    <cellStyle name="Normal 5 3 3 3 2 2 3 5" xfId="32156"/>
    <cellStyle name="Normal 5 3 3 3 2 2 4" xfId="5056"/>
    <cellStyle name="Normal 5 3 3 3 2 2 4 2" xfId="12321"/>
    <cellStyle name="Normal 5 3 3 3 2 2 4 2 2" xfId="26699"/>
    <cellStyle name="Normal 5 3 3 3 2 2 4 2 2 2" xfId="55433"/>
    <cellStyle name="Normal 5 3 3 3 2 2 4 2 3" xfId="41109"/>
    <cellStyle name="Normal 5 3 3 3 2 2 4 3" xfId="19536"/>
    <cellStyle name="Normal 5 3 3 3 2 2 4 3 2" xfId="48271"/>
    <cellStyle name="Normal 5 3 3 3 2 2 4 4" xfId="33947"/>
    <cellStyle name="Normal 5 3 3 3 2 2 5" xfId="8728"/>
    <cellStyle name="Normal 5 3 3 3 2 2 5 2" xfId="23117"/>
    <cellStyle name="Normal 5 3 3 3 2 2 5 2 2" xfId="51852"/>
    <cellStyle name="Normal 5 3 3 3 2 2 5 3" xfId="37528"/>
    <cellStyle name="Normal 5 3 3 3 2 2 6" xfId="15954"/>
    <cellStyle name="Normal 5 3 3 3 2 2 6 2" xfId="44690"/>
    <cellStyle name="Normal 5 3 3 3 2 2 7" xfId="30366"/>
    <cellStyle name="Normal 5 3 3 3 2 3" xfId="1848"/>
    <cellStyle name="Normal 5 3 3 3 2 3 2" xfId="3640"/>
    <cellStyle name="Normal 5 3 3 3 2 3 2 2" xfId="7299"/>
    <cellStyle name="Normal 5 3 3 3 2 3 2 2 2" xfId="14559"/>
    <cellStyle name="Normal 5 3 3 3 2 3 2 2 2 2" xfId="28937"/>
    <cellStyle name="Normal 5 3 3 3 2 3 2 2 2 2 2" xfId="57671"/>
    <cellStyle name="Normal 5 3 3 3 2 3 2 2 2 3" xfId="43347"/>
    <cellStyle name="Normal 5 3 3 3 2 3 2 2 3" xfId="21774"/>
    <cellStyle name="Normal 5 3 3 3 2 3 2 2 3 2" xfId="50509"/>
    <cellStyle name="Normal 5 3 3 3 2 3 2 2 4" xfId="36185"/>
    <cellStyle name="Normal 5 3 3 3 2 3 2 3" xfId="10972"/>
    <cellStyle name="Normal 5 3 3 3 2 3 2 3 2" xfId="25355"/>
    <cellStyle name="Normal 5 3 3 3 2 3 2 3 2 2" xfId="54090"/>
    <cellStyle name="Normal 5 3 3 3 2 3 2 3 3" xfId="39766"/>
    <cellStyle name="Normal 5 3 3 3 2 3 2 4" xfId="18192"/>
    <cellStyle name="Normal 5 3 3 3 2 3 2 4 2" xfId="46928"/>
    <cellStyle name="Normal 5 3 3 3 2 3 2 5" xfId="32604"/>
    <cellStyle name="Normal 5 3 3 3 2 3 3" xfId="5509"/>
    <cellStyle name="Normal 5 3 3 3 2 3 3 2" xfId="12769"/>
    <cellStyle name="Normal 5 3 3 3 2 3 3 2 2" xfId="27147"/>
    <cellStyle name="Normal 5 3 3 3 2 3 3 2 2 2" xfId="55881"/>
    <cellStyle name="Normal 5 3 3 3 2 3 3 2 3" xfId="41557"/>
    <cellStyle name="Normal 5 3 3 3 2 3 3 3" xfId="19984"/>
    <cellStyle name="Normal 5 3 3 3 2 3 3 3 2" xfId="48719"/>
    <cellStyle name="Normal 5 3 3 3 2 3 3 4" xfId="34395"/>
    <cellStyle name="Normal 5 3 3 3 2 3 4" xfId="9182"/>
    <cellStyle name="Normal 5 3 3 3 2 3 4 2" xfId="23565"/>
    <cellStyle name="Normal 5 3 3 3 2 3 4 2 2" xfId="52300"/>
    <cellStyle name="Normal 5 3 3 3 2 3 4 3" xfId="37976"/>
    <cellStyle name="Normal 5 3 3 3 2 3 5" xfId="16402"/>
    <cellStyle name="Normal 5 3 3 3 2 3 5 2" xfId="45138"/>
    <cellStyle name="Normal 5 3 3 3 2 3 6" xfId="30814"/>
    <cellStyle name="Normal 5 3 3 3 2 4" xfId="2744"/>
    <cellStyle name="Normal 5 3 3 3 2 4 2" xfId="6404"/>
    <cellStyle name="Normal 5 3 3 3 2 4 2 2" xfId="13664"/>
    <cellStyle name="Normal 5 3 3 3 2 4 2 2 2" xfId="28042"/>
    <cellStyle name="Normal 5 3 3 3 2 4 2 2 2 2" xfId="56776"/>
    <cellStyle name="Normal 5 3 3 3 2 4 2 2 3" xfId="42452"/>
    <cellStyle name="Normal 5 3 3 3 2 4 2 3" xfId="20879"/>
    <cellStyle name="Normal 5 3 3 3 2 4 2 3 2" xfId="49614"/>
    <cellStyle name="Normal 5 3 3 3 2 4 2 4" xfId="35290"/>
    <cellStyle name="Normal 5 3 3 3 2 4 3" xfId="10077"/>
    <cellStyle name="Normal 5 3 3 3 2 4 3 2" xfId="24460"/>
    <cellStyle name="Normal 5 3 3 3 2 4 3 2 2" xfId="53195"/>
    <cellStyle name="Normal 5 3 3 3 2 4 3 3" xfId="38871"/>
    <cellStyle name="Normal 5 3 3 3 2 4 4" xfId="17297"/>
    <cellStyle name="Normal 5 3 3 3 2 4 4 2" xfId="46033"/>
    <cellStyle name="Normal 5 3 3 3 2 4 5" xfId="31709"/>
    <cellStyle name="Normal 5 3 3 3 2 5" xfId="4609"/>
    <cellStyle name="Normal 5 3 3 3 2 5 2" xfId="11874"/>
    <cellStyle name="Normal 5 3 3 3 2 5 2 2" xfId="26252"/>
    <cellStyle name="Normal 5 3 3 3 2 5 2 2 2" xfId="54986"/>
    <cellStyle name="Normal 5 3 3 3 2 5 2 3" xfId="40662"/>
    <cellStyle name="Normal 5 3 3 3 2 5 3" xfId="19089"/>
    <cellStyle name="Normal 5 3 3 3 2 5 3 2" xfId="47824"/>
    <cellStyle name="Normal 5 3 3 3 2 5 4" xfId="33500"/>
    <cellStyle name="Normal 5 3 3 3 2 6" xfId="8281"/>
    <cellStyle name="Normal 5 3 3 3 2 6 2" xfId="22670"/>
    <cellStyle name="Normal 5 3 3 3 2 6 2 2" xfId="51405"/>
    <cellStyle name="Normal 5 3 3 3 2 6 3" xfId="37081"/>
    <cellStyle name="Normal 5 3 3 3 2 7" xfId="15507"/>
    <cellStyle name="Normal 5 3 3 3 2 7 2" xfId="44243"/>
    <cellStyle name="Normal 5 3 3 3 2 8" xfId="29919"/>
    <cellStyle name="Normal 5 3 3 3 3" xfId="1088"/>
    <cellStyle name="Normal 5 3 3 3 3 2" xfId="2071"/>
    <cellStyle name="Normal 5 3 3 3 3 2 2" xfId="3863"/>
    <cellStyle name="Normal 5 3 3 3 3 2 2 2" xfId="7522"/>
    <cellStyle name="Normal 5 3 3 3 3 2 2 2 2" xfId="14782"/>
    <cellStyle name="Normal 5 3 3 3 3 2 2 2 2 2" xfId="29160"/>
    <cellStyle name="Normal 5 3 3 3 3 2 2 2 2 2 2" xfId="57894"/>
    <cellStyle name="Normal 5 3 3 3 3 2 2 2 2 3" xfId="43570"/>
    <cellStyle name="Normal 5 3 3 3 3 2 2 2 3" xfId="21997"/>
    <cellStyle name="Normal 5 3 3 3 3 2 2 2 3 2" xfId="50732"/>
    <cellStyle name="Normal 5 3 3 3 3 2 2 2 4" xfId="36408"/>
    <cellStyle name="Normal 5 3 3 3 3 2 2 3" xfId="11195"/>
    <cellStyle name="Normal 5 3 3 3 3 2 2 3 2" xfId="25578"/>
    <cellStyle name="Normal 5 3 3 3 3 2 2 3 2 2" xfId="54313"/>
    <cellStyle name="Normal 5 3 3 3 3 2 2 3 3" xfId="39989"/>
    <cellStyle name="Normal 5 3 3 3 3 2 2 4" xfId="18415"/>
    <cellStyle name="Normal 5 3 3 3 3 2 2 4 2" xfId="47151"/>
    <cellStyle name="Normal 5 3 3 3 3 2 2 5" xfId="32827"/>
    <cellStyle name="Normal 5 3 3 3 3 2 3" xfId="5732"/>
    <cellStyle name="Normal 5 3 3 3 3 2 3 2" xfId="12992"/>
    <cellStyle name="Normal 5 3 3 3 3 2 3 2 2" xfId="27370"/>
    <cellStyle name="Normal 5 3 3 3 3 2 3 2 2 2" xfId="56104"/>
    <cellStyle name="Normal 5 3 3 3 3 2 3 2 3" xfId="41780"/>
    <cellStyle name="Normal 5 3 3 3 3 2 3 3" xfId="20207"/>
    <cellStyle name="Normal 5 3 3 3 3 2 3 3 2" xfId="48942"/>
    <cellStyle name="Normal 5 3 3 3 3 2 3 4" xfId="34618"/>
    <cellStyle name="Normal 5 3 3 3 3 2 4" xfId="9405"/>
    <cellStyle name="Normal 5 3 3 3 3 2 4 2" xfId="23788"/>
    <cellStyle name="Normal 5 3 3 3 3 2 4 2 2" xfId="52523"/>
    <cellStyle name="Normal 5 3 3 3 3 2 4 3" xfId="38199"/>
    <cellStyle name="Normal 5 3 3 3 3 2 5" xfId="16625"/>
    <cellStyle name="Normal 5 3 3 3 3 2 5 2" xfId="45361"/>
    <cellStyle name="Normal 5 3 3 3 3 2 6" xfId="31037"/>
    <cellStyle name="Normal 5 3 3 3 3 3" xfId="2967"/>
    <cellStyle name="Normal 5 3 3 3 3 3 2" xfId="6627"/>
    <cellStyle name="Normal 5 3 3 3 3 3 2 2" xfId="13887"/>
    <cellStyle name="Normal 5 3 3 3 3 3 2 2 2" xfId="28265"/>
    <cellStyle name="Normal 5 3 3 3 3 3 2 2 2 2" xfId="56999"/>
    <cellStyle name="Normal 5 3 3 3 3 3 2 2 3" xfId="42675"/>
    <cellStyle name="Normal 5 3 3 3 3 3 2 3" xfId="21102"/>
    <cellStyle name="Normal 5 3 3 3 3 3 2 3 2" xfId="49837"/>
    <cellStyle name="Normal 5 3 3 3 3 3 2 4" xfId="35513"/>
    <cellStyle name="Normal 5 3 3 3 3 3 3" xfId="10300"/>
    <cellStyle name="Normal 5 3 3 3 3 3 3 2" xfId="24683"/>
    <cellStyle name="Normal 5 3 3 3 3 3 3 2 2" xfId="53418"/>
    <cellStyle name="Normal 5 3 3 3 3 3 3 3" xfId="39094"/>
    <cellStyle name="Normal 5 3 3 3 3 3 4" xfId="17520"/>
    <cellStyle name="Normal 5 3 3 3 3 3 4 2" xfId="46256"/>
    <cellStyle name="Normal 5 3 3 3 3 3 5" xfId="31932"/>
    <cellStyle name="Normal 5 3 3 3 3 4" xfId="4832"/>
    <cellStyle name="Normal 5 3 3 3 3 4 2" xfId="12097"/>
    <cellStyle name="Normal 5 3 3 3 3 4 2 2" xfId="26475"/>
    <cellStyle name="Normal 5 3 3 3 3 4 2 2 2" xfId="55209"/>
    <cellStyle name="Normal 5 3 3 3 3 4 2 3" xfId="40885"/>
    <cellStyle name="Normal 5 3 3 3 3 4 3" xfId="19312"/>
    <cellStyle name="Normal 5 3 3 3 3 4 3 2" xfId="48047"/>
    <cellStyle name="Normal 5 3 3 3 3 4 4" xfId="33723"/>
    <cellStyle name="Normal 5 3 3 3 3 5" xfId="8504"/>
    <cellStyle name="Normal 5 3 3 3 3 5 2" xfId="22893"/>
    <cellStyle name="Normal 5 3 3 3 3 5 2 2" xfId="51628"/>
    <cellStyle name="Normal 5 3 3 3 3 5 3" xfId="37304"/>
    <cellStyle name="Normal 5 3 3 3 3 6" xfId="15730"/>
    <cellStyle name="Normal 5 3 3 3 3 6 2" xfId="44466"/>
    <cellStyle name="Normal 5 3 3 3 3 7" xfId="30142"/>
    <cellStyle name="Normal 5 3 3 3 4" xfId="1620"/>
    <cellStyle name="Normal 5 3 3 3 4 2" xfId="3416"/>
    <cellStyle name="Normal 5 3 3 3 4 2 2" xfId="7075"/>
    <cellStyle name="Normal 5 3 3 3 4 2 2 2" xfId="14335"/>
    <cellStyle name="Normal 5 3 3 3 4 2 2 2 2" xfId="28713"/>
    <cellStyle name="Normal 5 3 3 3 4 2 2 2 2 2" xfId="57447"/>
    <cellStyle name="Normal 5 3 3 3 4 2 2 2 3" xfId="43123"/>
    <cellStyle name="Normal 5 3 3 3 4 2 2 3" xfId="21550"/>
    <cellStyle name="Normal 5 3 3 3 4 2 2 3 2" xfId="50285"/>
    <cellStyle name="Normal 5 3 3 3 4 2 2 4" xfId="35961"/>
    <cellStyle name="Normal 5 3 3 3 4 2 3" xfId="10748"/>
    <cellStyle name="Normal 5 3 3 3 4 2 3 2" xfId="25131"/>
    <cellStyle name="Normal 5 3 3 3 4 2 3 2 2" xfId="53866"/>
    <cellStyle name="Normal 5 3 3 3 4 2 3 3" xfId="39542"/>
    <cellStyle name="Normal 5 3 3 3 4 2 4" xfId="17968"/>
    <cellStyle name="Normal 5 3 3 3 4 2 4 2" xfId="46704"/>
    <cellStyle name="Normal 5 3 3 3 4 2 5" xfId="32380"/>
    <cellStyle name="Normal 5 3 3 3 4 3" xfId="5285"/>
    <cellStyle name="Normal 5 3 3 3 4 3 2" xfId="12545"/>
    <cellStyle name="Normal 5 3 3 3 4 3 2 2" xfId="26923"/>
    <cellStyle name="Normal 5 3 3 3 4 3 2 2 2" xfId="55657"/>
    <cellStyle name="Normal 5 3 3 3 4 3 2 3" xfId="41333"/>
    <cellStyle name="Normal 5 3 3 3 4 3 3" xfId="19760"/>
    <cellStyle name="Normal 5 3 3 3 4 3 3 2" xfId="48495"/>
    <cellStyle name="Normal 5 3 3 3 4 3 4" xfId="34171"/>
    <cellStyle name="Normal 5 3 3 3 4 4" xfId="8958"/>
    <cellStyle name="Normal 5 3 3 3 4 4 2" xfId="23341"/>
    <cellStyle name="Normal 5 3 3 3 4 4 2 2" xfId="52076"/>
    <cellStyle name="Normal 5 3 3 3 4 4 3" xfId="37752"/>
    <cellStyle name="Normal 5 3 3 3 4 5" xfId="16178"/>
    <cellStyle name="Normal 5 3 3 3 4 5 2" xfId="44914"/>
    <cellStyle name="Normal 5 3 3 3 4 6" xfId="30590"/>
    <cellStyle name="Normal 5 3 3 3 5" xfId="2520"/>
    <cellStyle name="Normal 5 3 3 3 5 2" xfId="6180"/>
    <cellStyle name="Normal 5 3 3 3 5 2 2" xfId="13440"/>
    <cellStyle name="Normal 5 3 3 3 5 2 2 2" xfId="27818"/>
    <cellStyle name="Normal 5 3 3 3 5 2 2 2 2" xfId="56552"/>
    <cellStyle name="Normal 5 3 3 3 5 2 2 3" xfId="42228"/>
    <cellStyle name="Normal 5 3 3 3 5 2 3" xfId="20655"/>
    <cellStyle name="Normal 5 3 3 3 5 2 3 2" xfId="49390"/>
    <cellStyle name="Normal 5 3 3 3 5 2 4" xfId="35066"/>
    <cellStyle name="Normal 5 3 3 3 5 3" xfId="9853"/>
    <cellStyle name="Normal 5 3 3 3 5 3 2" xfId="24236"/>
    <cellStyle name="Normal 5 3 3 3 5 3 2 2" xfId="52971"/>
    <cellStyle name="Normal 5 3 3 3 5 3 3" xfId="38647"/>
    <cellStyle name="Normal 5 3 3 3 5 4" xfId="17073"/>
    <cellStyle name="Normal 5 3 3 3 5 4 2" xfId="45809"/>
    <cellStyle name="Normal 5 3 3 3 5 5" xfId="31485"/>
    <cellStyle name="Normal 5 3 3 3 6" xfId="4383"/>
    <cellStyle name="Normal 5 3 3 3 6 2" xfId="11650"/>
    <cellStyle name="Normal 5 3 3 3 6 2 2" xfId="26028"/>
    <cellStyle name="Normal 5 3 3 3 6 2 2 2" xfId="54762"/>
    <cellStyle name="Normal 5 3 3 3 6 2 3" xfId="40438"/>
    <cellStyle name="Normal 5 3 3 3 6 3" xfId="18865"/>
    <cellStyle name="Normal 5 3 3 3 6 3 2" xfId="47600"/>
    <cellStyle name="Normal 5 3 3 3 6 4" xfId="33276"/>
    <cellStyle name="Normal 5 3 3 3 7" xfId="8054"/>
    <cellStyle name="Normal 5 3 3 3 7 2" xfId="22446"/>
    <cellStyle name="Normal 5 3 3 3 7 2 2" xfId="51181"/>
    <cellStyle name="Normal 5 3 3 3 7 3" xfId="36857"/>
    <cellStyle name="Normal 5 3 3 3 8" xfId="15283"/>
    <cellStyle name="Normal 5 3 3 3 8 2" xfId="44019"/>
    <cellStyle name="Normal 5 3 3 3 9" xfId="29695"/>
    <cellStyle name="Normal 5 3 3 4" xfId="750"/>
    <cellStyle name="Normal 5 3 3 4 2" xfId="1200"/>
    <cellStyle name="Normal 5 3 3 4 2 2" xfId="2183"/>
    <cellStyle name="Normal 5 3 3 4 2 2 2" xfId="3975"/>
    <cellStyle name="Normal 5 3 3 4 2 2 2 2" xfId="7634"/>
    <cellStyle name="Normal 5 3 3 4 2 2 2 2 2" xfId="14894"/>
    <cellStyle name="Normal 5 3 3 4 2 2 2 2 2 2" xfId="29272"/>
    <cellStyle name="Normal 5 3 3 4 2 2 2 2 2 2 2" xfId="58006"/>
    <cellStyle name="Normal 5 3 3 4 2 2 2 2 2 3" xfId="43682"/>
    <cellStyle name="Normal 5 3 3 4 2 2 2 2 3" xfId="22109"/>
    <cellStyle name="Normal 5 3 3 4 2 2 2 2 3 2" xfId="50844"/>
    <cellStyle name="Normal 5 3 3 4 2 2 2 2 4" xfId="36520"/>
    <cellStyle name="Normal 5 3 3 4 2 2 2 3" xfId="11307"/>
    <cellStyle name="Normal 5 3 3 4 2 2 2 3 2" xfId="25690"/>
    <cellStyle name="Normal 5 3 3 4 2 2 2 3 2 2" xfId="54425"/>
    <cellStyle name="Normal 5 3 3 4 2 2 2 3 3" xfId="40101"/>
    <cellStyle name="Normal 5 3 3 4 2 2 2 4" xfId="18527"/>
    <cellStyle name="Normal 5 3 3 4 2 2 2 4 2" xfId="47263"/>
    <cellStyle name="Normal 5 3 3 4 2 2 2 5" xfId="32939"/>
    <cellStyle name="Normal 5 3 3 4 2 2 3" xfId="5844"/>
    <cellStyle name="Normal 5 3 3 4 2 2 3 2" xfId="13104"/>
    <cellStyle name="Normal 5 3 3 4 2 2 3 2 2" xfId="27482"/>
    <cellStyle name="Normal 5 3 3 4 2 2 3 2 2 2" xfId="56216"/>
    <cellStyle name="Normal 5 3 3 4 2 2 3 2 3" xfId="41892"/>
    <cellStyle name="Normal 5 3 3 4 2 2 3 3" xfId="20319"/>
    <cellStyle name="Normal 5 3 3 4 2 2 3 3 2" xfId="49054"/>
    <cellStyle name="Normal 5 3 3 4 2 2 3 4" xfId="34730"/>
    <cellStyle name="Normal 5 3 3 4 2 2 4" xfId="9517"/>
    <cellStyle name="Normal 5 3 3 4 2 2 4 2" xfId="23900"/>
    <cellStyle name="Normal 5 3 3 4 2 2 4 2 2" xfId="52635"/>
    <cellStyle name="Normal 5 3 3 4 2 2 4 3" xfId="38311"/>
    <cellStyle name="Normal 5 3 3 4 2 2 5" xfId="16737"/>
    <cellStyle name="Normal 5 3 3 4 2 2 5 2" xfId="45473"/>
    <cellStyle name="Normal 5 3 3 4 2 2 6" xfId="31149"/>
    <cellStyle name="Normal 5 3 3 4 2 3" xfId="3079"/>
    <cellStyle name="Normal 5 3 3 4 2 3 2" xfId="6739"/>
    <cellStyle name="Normal 5 3 3 4 2 3 2 2" xfId="13999"/>
    <cellStyle name="Normal 5 3 3 4 2 3 2 2 2" xfId="28377"/>
    <cellStyle name="Normal 5 3 3 4 2 3 2 2 2 2" xfId="57111"/>
    <cellStyle name="Normal 5 3 3 4 2 3 2 2 3" xfId="42787"/>
    <cellStyle name="Normal 5 3 3 4 2 3 2 3" xfId="21214"/>
    <cellStyle name="Normal 5 3 3 4 2 3 2 3 2" xfId="49949"/>
    <cellStyle name="Normal 5 3 3 4 2 3 2 4" xfId="35625"/>
    <cellStyle name="Normal 5 3 3 4 2 3 3" xfId="10412"/>
    <cellStyle name="Normal 5 3 3 4 2 3 3 2" xfId="24795"/>
    <cellStyle name="Normal 5 3 3 4 2 3 3 2 2" xfId="53530"/>
    <cellStyle name="Normal 5 3 3 4 2 3 3 3" xfId="39206"/>
    <cellStyle name="Normal 5 3 3 4 2 3 4" xfId="17632"/>
    <cellStyle name="Normal 5 3 3 4 2 3 4 2" xfId="46368"/>
    <cellStyle name="Normal 5 3 3 4 2 3 5" xfId="32044"/>
    <cellStyle name="Normal 5 3 3 4 2 4" xfId="4944"/>
    <cellStyle name="Normal 5 3 3 4 2 4 2" xfId="12209"/>
    <cellStyle name="Normal 5 3 3 4 2 4 2 2" xfId="26587"/>
    <cellStyle name="Normal 5 3 3 4 2 4 2 2 2" xfId="55321"/>
    <cellStyle name="Normal 5 3 3 4 2 4 2 3" xfId="40997"/>
    <cellStyle name="Normal 5 3 3 4 2 4 3" xfId="19424"/>
    <cellStyle name="Normal 5 3 3 4 2 4 3 2" xfId="48159"/>
    <cellStyle name="Normal 5 3 3 4 2 4 4" xfId="33835"/>
    <cellStyle name="Normal 5 3 3 4 2 5" xfId="8616"/>
    <cellStyle name="Normal 5 3 3 4 2 5 2" xfId="23005"/>
    <cellStyle name="Normal 5 3 3 4 2 5 2 2" xfId="51740"/>
    <cellStyle name="Normal 5 3 3 4 2 5 3" xfId="37416"/>
    <cellStyle name="Normal 5 3 3 4 2 6" xfId="15842"/>
    <cellStyle name="Normal 5 3 3 4 2 6 2" xfId="44578"/>
    <cellStyle name="Normal 5 3 3 4 2 7" xfId="30254"/>
    <cellStyle name="Normal 5 3 3 4 3" xfId="1736"/>
    <cellStyle name="Normal 5 3 3 4 3 2" xfId="3528"/>
    <cellStyle name="Normal 5 3 3 4 3 2 2" xfId="7187"/>
    <cellStyle name="Normal 5 3 3 4 3 2 2 2" xfId="14447"/>
    <cellStyle name="Normal 5 3 3 4 3 2 2 2 2" xfId="28825"/>
    <cellStyle name="Normal 5 3 3 4 3 2 2 2 2 2" xfId="57559"/>
    <cellStyle name="Normal 5 3 3 4 3 2 2 2 3" xfId="43235"/>
    <cellStyle name="Normal 5 3 3 4 3 2 2 3" xfId="21662"/>
    <cellStyle name="Normal 5 3 3 4 3 2 2 3 2" xfId="50397"/>
    <cellStyle name="Normal 5 3 3 4 3 2 2 4" xfId="36073"/>
    <cellStyle name="Normal 5 3 3 4 3 2 3" xfId="10860"/>
    <cellStyle name="Normal 5 3 3 4 3 2 3 2" xfId="25243"/>
    <cellStyle name="Normal 5 3 3 4 3 2 3 2 2" xfId="53978"/>
    <cellStyle name="Normal 5 3 3 4 3 2 3 3" xfId="39654"/>
    <cellStyle name="Normal 5 3 3 4 3 2 4" xfId="18080"/>
    <cellStyle name="Normal 5 3 3 4 3 2 4 2" xfId="46816"/>
    <cellStyle name="Normal 5 3 3 4 3 2 5" xfId="32492"/>
    <cellStyle name="Normal 5 3 3 4 3 3" xfId="5397"/>
    <cellStyle name="Normal 5 3 3 4 3 3 2" xfId="12657"/>
    <cellStyle name="Normal 5 3 3 4 3 3 2 2" xfId="27035"/>
    <cellStyle name="Normal 5 3 3 4 3 3 2 2 2" xfId="55769"/>
    <cellStyle name="Normal 5 3 3 4 3 3 2 3" xfId="41445"/>
    <cellStyle name="Normal 5 3 3 4 3 3 3" xfId="19872"/>
    <cellStyle name="Normal 5 3 3 4 3 3 3 2" xfId="48607"/>
    <cellStyle name="Normal 5 3 3 4 3 3 4" xfId="34283"/>
    <cellStyle name="Normal 5 3 3 4 3 4" xfId="9070"/>
    <cellStyle name="Normal 5 3 3 4 3 4 2" xfId="23453"/>
    <cellStyle name="Normal 5 3 3 4 3 4 2 2" xfId="52188"/>
    <cellStyle name="Normal 5 3 3 4 3 4 3" xfId="37864"/>
    <cellStyle name="Normal 5 3 3 4 3 5" xfId="16290"/>
    <cellStyle name="Normal 5 3 3 4 3 5 2" xfId="45026"/>
    <cellStyle name="Normal 5 3 3 4 3 6" xfId="30702"/>
    <cellStyle name="Normal 5 3 3 4 4" xfId="2632"/>
    <cellStyle name="Normal 5 3 3 4 4 2" xfId="6292"/>
    <cellStyle name="Normal 5 3 3 4 4 2 2" xfId="13552"/>
    <cellStyle name="Normal 5 3 3 4 4 2 2 2" xfId="27930"/>
    <cellStyle name="Normal 5 3 3 4 4 2 2 2 2" xfId="56664"/>
    <cellStyle name="Normal 5 3 3 4 4 2 2 3" xfId="42340"/>
    <cellStyle name="Normal 5 3 3 4 4 2 3" xfId="20767"/>
    <cellStyle name="Normal 5 3 3 4 4 2 3 2" xfId="49502"/>
    <cellStyle name="Normal 5 3 3 4 4 2 4" xfId="35178"/>
    <cellStyle name="Normal 5 3 3 4 4 3" xfId="9965"/>
    <cellStyle name="Normal 5 3 3 4 4 3 2" xfId="24348"/>
    <cellStyle name="Normal 5 3 3 4 4 3 2 2" xfId="53083"/>
    <cellStyle name="Normal 5 3 3 4 4 3 3" xfId="38759"/>
    <cellStyle name="Normal 5 3 3 4 4 4" xfId="17185"/>
    <cellStyle name="Normal 5 3 3 4 4 4 2" xfId="45921"/>
    <cellStyle name="Normal 5 3 3 4 4 5" xfId="31597"/>
    <cellStyle name="Normal 5 3 3 4 5" xfId="4496"/>
    <cellStyle name="Normal 5 3 3 4 5 2" xfId="11762"/>
    <cellStyle name="Normal 5 3 3 4 5 2 2" xfId="26140"/>
    <cellStyle name="Normal 5 3 3 4 5 2 2 2" xfId="54874"/>
    <cellStyle name="Normal 5 3 3 4 5 2 3" xfId="40550"/>
    <cellStyle name="Normal 5 3 3 4 5 3" xfId="18977"/>
    <cellStyle name="Normal 5 3 3 4 5 3 2" xfId="47712"/>
    <cellStyle name="Normal 5 3 3 4 5 4" xfId="33388"/>
    <cellStyle name="Normal 5 3 3 4 6" xfId="8169"/>
    <cellStyle name="Normal 5 3 3 4 6 2" xfId="22558"/>
    <cellStyle name="Normal 5 3 3 4 6 2 2" xfId="51293"/>
    <cellStyle name="Normal 5 3 3 4 6 3" xfId="36969"/>
    <cellStyle name="Normal 5 3 3 4 7" xfId="15395"/>
    <cellStyle name="Normal 5 3 3 4 7 2" xfId="44131"/>
    <cellStyle name="Normal 5 3 3 4 8" xfId="29807"/>
    <cellStyle name="Normal 5 3 3 5" xfId="976"/>
    <cellStyle name="Normal 5 3 3 5 2" xfId="1959"/>
    <cellStyle name="Normal 5 3 3 5 2 2" xfId="3751"/>
    <cellStyle name="Normal 5 3 3 5 2 2 2" xfId="7410"/>
    <cellStyle name="Normal 5 3 3 5 2 2 2 2" xfId="14670"/>
    <cellStyle name="Normal 5 3 3 5 2 2 2 2 2" xfId="29048"/>
    <cellStyle name="Normal 5 3 3 5 2 2 2 2 2 2" xfId="57782"/>
    <cellStyle name="Normal 5 3 3 5 2 2 2 2 3" xfId="43458"/>
    <cellStyle name="Normal 5 3 3 5 2 2 2 3" xfId="21885"/>
    <cellStyle name="Normal 5 3 3 5 2 2 2 3 2" xfId="50620"/>
    <cellStyle name="Normal 5 3 3 5 2 2 2 4" xfId="36296"/>
    <cellStyle name="Normal 5 3 3 5 2 2 3" xfId="11083"/>
    <cellStyle name="Normal 5 3 3 5 2 2 3 2" xfId="25466"/>
    <cellStyle name="Normal 5 3 3 5 2 2 3 2 2" xfId="54201"/>
    <cellStyle name="Normal 5 3 3 5 2 2 3 3" xfId="39877"/>
    <cellStyle name="Normal 5 3 3 5 2 2 4" xfId="18303"/>
    <cellStyle name="Normal 5 3 3 5 2 2 4 2" xfId="47039"/>
    <cellStyle name="Normal 5 3 3 5 2 2 5" xfId="32715"/>
    <cellStyle name="Normal 5 3 3 5 2 3" xfId="5620"/>
    <cellStyle name="Normal 5 3 3 5 2 3 2" xfId="12880"/>
    <cellStyle name="Normal 5 3 3 5 2 3 2 2" xfId="27258"/>
    <cellStyle name="Normal 5 3 3 5 2 3 2 2 2" xfId="55992"/>
    <cellStyle name="Normal 5 3 3 5 2 3 2 3" xfId="41668"/>
    <cellStyle name="Normal 5 3 3 5 2 3 3" xfId="20095"/>
    <cellStyle name="Normal 5 3 3 5 2 3 3 2" xfId="48830"/>
    <cellStyle name="Normal 5 3 3 5 2 3 4" xfId="34506"/>
    <cellStyle name="Normal 5 3 3 5 2 4" xfId="9293"/>
    <cellStyle name="Normal 5 3 3 5 2 4 2" xfId="23676"/>
    <cellStyle name="Normal 5 3 3 5 2 4 2 2" xfId="52411"/>
    <cellStyle name="Normal 5 3 3 5 2 4 3" xfId="38087"/>
    <cellStyle name="Normal 5 3 3 5 2 5" xfId="16513"/>
    <cellStyle name="Normal 5 3 3 5 2 5 2" xfId="45249"/>
    <cellStyle name="Normal 5 3 3 5 2 6" xfId="30925"/>
    <cellStyle name="Normal 5 3 3 5 3" xfId="2855"/>
    <cellStyle name="Normal 5 3 3 5 3 2" xfId="6515"/>
    <cellStyle name="Normal 5 3 3 5 3 2 2" xfId="13775"/>
    <cellStyle name="Normal 5 3 3 5 3 2 2 2" xfId="28153"/>
    <cellStyle name="Normal 5 3 3 5 3 2 2 2 2" xfId="56887"/>
    <cellStyle name="Normal 5 3 3 5 3 2 2 3" xfId="42563"/>
    <cellStyle name="Normal 5 3 3 5 3 2 3" xfId="20990"/>
    <cellStyle name="Normal 5 3 3 5 3 2 3 2" xfId="49725"/>
    <cellStyle name="Normal 5 3 3 5 3 2 4" xfId="35401"/>
    <cellStyle name="Normal 5 3 3 5 3 3" xfId="10188"/>
    <cellStyle name="Normal 5 3 3 5 3 3 2" xfId="24571"/>
    <cellStyle name="Normal 5 3 3 5 3 3 2 2" xfId="53306"/>
    <cellStyle name="Normal 5 3 3 5 3 3 3" xfId="38982"/>
    <cellStyle name="Normal 5 3 3 5 3 4" xfId="17408"/>
    <cellStyle name="Normal 5 3 3 5 3 4 2" xfId="46144"/>
    <cellStyle name="Normal 5 3 3 5 3 5" xfId="31820"/>
    <cellStyle name="Normal 5 3 3 5 4" xfId="4720"/>
    <cellStyle name="Normal 5 3 3 5 4 2" xfId="11985"/>
    <cellStyle name="Normal 5 3 3 5 4 2 2" xfId="26363"/>
    <cellStyle name="Normal 5 3 3 5 4 2 2 2" xfId="55097"/>
    <cellStyle name="Normal 5 3 3 5 4 2 3" xfId="40773"/>
    <cellStyle name="Normal 5 3 3 5 4 3" xfId="19200"/>
    <cellStyle name="Normal 5 3 3 5 4 3 2" xfId="47935"/>
    <cellStyle name="Normal 5 3 3 5 4 4" xfId="33611"/>
    <cellStyle name="Normal 5 3 3 5 5" xfId="8392"/>
    <cellStyle name="Normal 5 3 3 5 5 2" xfId="22781"/>
    <cellStyle name="Normal 5 3 3 5 5 2 2" xfId="51516"/>
    <cellStyle name="Normal 5 3 3 5 5 3" xfId="37192"/>
    <cellStyle name="Normal 5 3 3 5 6" xfId="15618"/>
    <cellStyle name="Normal 5 3 3 5 6 2" xfId="44354"/>
    <cellStyle name="Normal 5 3 3 5 7" xfId="30030"/>
    <cellStyle name="Normal 5 3 3 6" xfId="1495"/>
    <cellStyle name="Normal 5 3 3 6 2" xfId="3304"/>
    <cellStyle name="Normal 5 3 3 6 2 2" xfId="6963"/>
    <cellStyle name="Normal 5 3 3 6 2 2 2" xfId="14223"/>
    <cellStyle name="Normal 5 3 3 6 2 2 2 2" xfId="28601"/>
    <cellStyle name="Normal 5 3 3 6 2 2 2 2 2" xfId="57335"/>
    <cellStyle name="Normal 5 3 3 6 2 2 2 3" xfId="43011"/>
    <cellStyle name="Normal 5 3 3 6 2 2 3" xfId="21438"/>
    <cellStyle name="Normal 5 3 3 6 2 2 3 2" xfId="50173"/>
    <cellStyle name="Normal 5 3 3 6 2 2 4" xfId="35849"/>
    <cellStyle name="Normal 5 3 3 6 2 3" xfId="10636"/>
    <cellStyle name="Normal 5 3 3 6 2 3 2" xfId="25019"/>
    <cellStyle name="Normal 5 3 3 6 2 3 2 2" xfId="53754"/>
    <cellStyle name="Normal 5 3 3 6 2 3 3" xfId="39430"/>
    <cellStyle name="Normal 5 3 3 6 2 4" xfId="17856"/>
    <cellStyle name="Normal 5 3 3 6 2 4 2" xfId="46592"/>
    <cellStyle name="Normal 5 3 3 6 2 5" xfId="32268"/>
    <cellStyle name="Normal 5 3 3 6 3" xfId="5172"/>
    <cellStyle name="Normal 5 3 3 6 3 2" xfId="12433"/>
    <cellStyle name="Normal 5 3 3 6 3 2 2" xfId="26811"/>
    <cellStyle name="Normal 5 3 3 6 3 2 2 2" xfId="55545"/>
    <cellStyle name="Normal 5 3 3 6 3 2 3" xfId="41221"/>
    <cellStyle name="Normal 5 3 3 6 3 3" xfId="19648"/>
    <cellStyle name="Normal 5 3 3 6 3 3 2" xfId="48383"/>
    <cellStyle name="Normal 5 3 3 6 3 4" xfId="34059"/>
    <cellStyle name="Normal 5 3 3 6 4" xfId="8846"/>
    <cellStyle name="Normal 5 3 3 6 4 2" xfId="23229"/>
    <cellStyle name="Normal 5 3 3 6 4 2 2" xfId="51964"/>
    <cellStyle name="Normal 5 3 3 6 4 3" xfId="37640"/>
    <cellStyle name="Normal 5 3 3 6 5" xfId="16066"/>
    <cellStyle name="Normal 5 3 3 6 5 2" xfId="44802"/>
    <cellStyle name="Normal 5 3 3 6 6" xfId="30478"/>
    <cellStyle name="Normal 5 3 3 7" xfId="2408"/>
    <cellStyle name="Normal 5 3 3 7 2" xfId="6068"/>
    <cellStyle name="Normal 5 3 3 7 2 2" xfId="13328"/>
    <cellStyle name="Normal 5 3 3 7 2 2 2" xfId="27706"/>
    <cellStyle name="Normal 5 3 3 7 2 2 2 2" xfId="56440"/>
    <cellStyle name="Normal 5 3 3 7 2 2 3" xfId="42116"/>
    <cellStyle name="Normal 5 3 3 7 2 3" xfId="20543"/>
    <cellStyle name="Normal 5 3 3 7 2 3 2" xfId="49278"/>
    <cellStyle name="Normal 5 3 3 7 2 4" xfId="34954"/>
    <cellStyle name="Normal 5 3 3 7 3" xfId="9741"/>
    <cellStyle name="Normal 5 3 3 7 3 2" xfId="24124"/>
    <cellStyle name="Normal 5 3 3 7 3 2 2" xfId="52859"/>
    <cellStyle name="Normal 5 3 3 7 3 3" xfId="38535"/>
    <cellStyle name="Normal 5 3 3 7 4" xfId="16961"/>
    <cellStyle name="Normal 5 3 3 7 4 2" xfId="45697"/>
    <cellStyle name="Normal 5 3 3 7 5" xfId="31373"/>
    <cellStyle name="Normal 5 3 3 8" xfId="4265"/>
    <cellStyle name="Normal 5 3 3 8 2" xfId="11537"/>
    <cellStyle name="Normal 5 3 3 8 2 2" xfId="25916"/>
    <cellStyle name="Normal 5 3 3 8 2 2 2" xfId="54650"/>
    <cellStyle name="Normal 5 3 3 8 2 3" xfId="40326"/>
    <cellStyle name="Normal 5 3 3 8 3" xfId="18753"/>
    <cellStyle name="Normal 5 3 3 8 3 2" xfId="47488"/>
    <cellStyle name="Normal 5 3 3 8 4" xfId="33164"/>
    <cellStyle name="Normal 5 3 3 9" xfId="7933"/>
    <cellStyle name="Normal 5 3 3 9 2" xfId="22334"/>
    <cellStyle name="Normal 5 3 3 9 2 2" xfId="51069"/>
    <cellStyle name="Normal 5 3 3 9 3" xfId="36745"/>
    <cellStyle name="Normal 5 3 4" xfId="421"/>
    <cellStyle name="Normal 5 3 4 10" xfId="29611"/>
    <cellStyle name="Normal 5 3 4 2" xfId="621"/>
    <cellStyle name="Normal 5 3 4 2 2" xfId="893"/>
    <cellStyle name="Normal 5 3 4 2 2 2" xfId="1340"/>
    <cellStyle name="Normal 5 3 4 2 2 2 2" xfId="2323"/>
    <cellStyle name="Normal 5 3 4 2 2 2 2 2" xfId="4115"/>
    <cellStyle name="Normal 5 3 4 2 2 2 2 2 2" xfId="7774"/>
    <cellStyle name="Normal 5 3 4 2 2 2 2 2 2 2" xfId="15034"/>
    <cellStyle name="Normal 5 3 4 2 2 2 2 2 2 2 2" xfId="29412"/>
    <cellStyle name="Normal 5 3 4 2 2 2 2 2 2 2 2 2" xfId="58146"/>
    <cellStyle name="Normal 5 3 4 2 2 2 2 2 2 2 3" xfId="43822"/>
    <cellStyle name="Normal 5 3 4 2 2 2 2 2 2 3" xfId="22249"/>
    <cellStyle name="Normal 5 3 4 2 2 2 2 2 2 3 2" xfId="50984"/>
    <cellStyle name="Normal 5 3 4 2 2 2 2 2 2 4" xfId="36660"/>
    <cellStyle name="Normal 5 3 4 2 2 2 2 2 3" xfId="11447"/>
    <cellStyle name="Normal 5 3 4 2 2 2 2 2 3 2" xfId="25830"/>
    <cellStyle name="Normal 5 3 4 2 2 2 2 2 3 2 2" xfId="54565"/>
    <cellStyle name="Normal 5 3 4 2 2 2 2 2 3 3" xfId="40241"/>
    <cellStyle name="Normal 5 3 4 2 2 2 2 2 4" xfId="18667"/>
    <cellStyle name="Normal 5 3 4 2 2 2 2 2 4 2" xfId="47403"/>
    <cellStyle name="Normal 5 3 4 2 2 2 2 2 5" xfId="33079"/>
    <cellStyle name="Normal 5 3 4 2 2 2 2 3" xfId="5984"/>
    <cellStyle name="Normal 5 3 4 2 2 2 2 3 2" xfId="13244"/>
    <cellStyle name="Normal 5 3 4 2 2 2 2 3 2 2" xfId="27622"/>
    <cellStyle name="Normal 5 3 4 2 2 2 2 3 2 2 2" xfId="56356"/>
    <cellStyle name="Normal 5 3 4 2 2 2 2 3 2 3" xfId="42032"/>
    <cellStyle name="Normal 5 3 4 2 2 2 2 3 3" xfId="20459"/>
    <cellStyle name="Normal 5 3 4 2 2 2 2 3 3 2" xfId="49194"/>
    <cellStyle name="Normal 5 3 4 2 2 2 2 3 4" xfId="34870"/>
    <cellStyle name="Normal 5 3 4 2 2 2 2 4" xfId="9657"/>
    <cellStyle name="Normal 5 3 4 2 2 2 2 4 2" xfId="24040"/>
    <cellStyle name="Normal 5 3 4 2 2 2 2 4 2 2" xfId="52775"/>
    <cellStyle name="Normal 5 3 4 2 2 2 2 4 3" xfId="38451"/>
    <cellStyle name="Normal 5 3 4 2 2 2 2 5" xfId="16877"/>
    <cellStyle name="Normal 5 3 4 2 2 2 2 5 2" xfId="45613"/>
    <cellStyle name="Normal 5 3 4 2 2 2 2 6" xfId="31289"/>
    <cellStyle name="Normal 5 3 4 2 2 2 3" xfId="3219"/>
    <cellStyle name="Normal 5 3 4 2 2 2 3 2" xfId="6879"/>
    <cellStyle name="Normal 5 3 4 2 2 2 3 2 2" xfId="14139"/>
    <cellStyle name="Normal 5 3 4 2 2 2 3 2 2 2" xfId="28517"/>
    <cellStyle name="Normal 5 3 4 2 2 2 3 2 2 2 2" xfId="57251"/>
    <cellStyle name="Normal 5 3 4 2 2 2 3 2 2 3" xfId="42927"/>
    <cellStyle name="Normal 5 3 4 2 2 2 3 2 3" xfId="21354"/>
    <cellStyle name="Normal 5 3 4 2 2 2 3 2 3 2" xfId="50089"/>
    <cellStyle name="Normal 5 3 4 2 2 2 3 2 4" xfId="35765"/>
    <cellStyle name="Normal 5 3 4 2 2 2 3 3" xfId="10552"/>
    <cellStyle name="Normal 5 3 4 2 2 2 3 3 2" xfId="24935"/>
    <cellStyle name="Normal 5 3 4 2 2 2 3 3 2 2" xfId="53670"/>
    <cellStyle name="Normal 5 3 4 2 2 2 3 3 3" xfId="39346"/>
    <cellStyle name="Normal 5 3 4 2 2 2 3 4" xfId="17772"/>
    <cellStyle name="Normal 5 3 4 2 2 2 3 4 2" xfId="46508"/>
    <cellStyle name="Normal 5 3 4 2 2 2 3 5" xfId="32184"/>
    <cellStyle name="Normal 5 3 4 2 2 2 4" xfId="5084"/>
    <cellStyle name="Normal 5 3 4 2 2 2 4 2" xfId="12349"/>
    <cellStyle name="Normal 5 3 4 2 2 2 4 2 2" xfId="26727"/>
    <cellStyle name="Normal 5 3 4 2 2 2 4 2 2 2" xfId="55461"/>
    <cellStyle name="Normal 5 3 4 2 2 2 4 2 3" xfId="41137"/>
    <cellStyle name="Normal 5 3 4 2 2 2 4 3" xfId="19564"/>
    <cellStyle name="Normal 5 3 4 2 2 2 4 3 2" xfId="48299"/>
    <cellStyle name="Normal 5 3 4 2 2 2 4 4" xfId="33975"/>
    <cellStyle name="Normal 5 3 4 2 2 2 5" xfId="8756"/>
    <cellStyle name="Normal 5 3 4 2 2 2 5 2" xfId="23145"/>
    <cellStyle name="Normal 5 3 4 2 2 2 5 2 2" xfId="51880"/>
    <cellStyle name="Normal 5 3 4 2 2 2 5 3" xfId="37556"/>
    <cellStyle name="Normal 5 3 4 2 2 2 6" xfId="15982"/>
    <cellStyle name="Normal 5 3 4 2 2 2 6 2" xfId="44718"/>
    <cellStyle name="Normal 5 3 4 2 2 2 7" xfId="30394"/>
    <cellStyle name="Normal 5 3 4 2 2 3" xfId="1876"/>
    <cellStyle name="Normal 5 3 4 2 2 3 2" xfId="3668"/>
    <cellStyle name="Normal 5 3 4 2 2 3 2 2" xfId="7327"/>
    <cellStyle name="Normal 5 3 4 2 2 3 2 2 2" xfId="14587"/>
    <cellStyle name="Normal 5 3 4 2 2 3 2 2 2 2" xfId="28965"/>
    <cellStyle name="Normal 5 3 4 2 2 3 2 2 2 2 2" xfId="57699"/>
    <cellStyle name="Normal 5 3 4 2 2 3 2 2 2 3" xfId="43375"/>
    <cellStyle name="Normal 5 3 4 2 2 3 2 2 3" xfId="21802"/>
    <cellStyle name="Normal 5 3 4 2 2 3 2 2 3 2" xfId="50537"/>
    <cellStyle name="Normal 5 3 4 2 2 3 2 2 4" xfId="36213"/>
    <cellStyle name="Normal 5 3 4 2 2 3 2 3" xfId="11000"/>
    <cellStyle name="Normal 5 3 4 2 2 3 2 3 2" xfId="25383"/>
    <cellStyle name="Normal 5 3 4 2 2 3 2 3 2 2" xfId="54118"/>
    <cellStyle name="Normal 5 3 4 2 2 3 2 3 3" xfId="39794"/>
    <cellStyle name="Normal 5 3 4 2 2 3 2 4" xfId="18220"/>
    <cellStyle name="Normal 5 3 4 2 2 3 2 4 2" xfId="46956"/>
    <cellStyle name="Normal 5 3 4 2 2 3 2 5" xfId="32632"/>
    <cellStyle name="Normal 5 3 4 2 2 3 3" xfId="5537"/>
    <cellStyle name="Normal 5 3 4 2 2 3 3 2" xfId="12797"/>
    <cellStyle name="Normal 5 3 4 2 2 3 3 2 2" xfId="27175"/>
    <cellStyle name="Normal 5 3 4 2 2 3 3 2 2 2" xfId="55909"/>
    <cellStyle name="Normal 5 3 4 2 2 3 3 2 3" xfId="41585"/>
    <cellStyle name="Normal 5 3 4 2 2 3 3 3" xfId="20012"/>
    <cellStyle name="Normal 5 3 4 2 2 3 3 3 2" xfId="48747"/>
    <cellStyle name="Normal 5 3 4 2 2 3 3 4" xfId="34423"/>
    <cellStyle name="Normal 5 3 4 2 2 3 4" xfId="9210"/>
    <cellStyle name="Normal 5 3 4 2 2 3 4 2" xfId="23593"/>
    <cellStyle name="Normal 5 3 4 2 2 3 4 2 2" xfId="52328"/>
    <cellStyle name="Normal 5 3 4 2 2 3 4 3" xfId="38004"/>
    <cellStyle name="Normal 5 3 4 2 2 3 5" xfId="16430"/>
    <cellStyle name="Normal 5 3 4 2 2 3 5 2" xfId="45166"/>
    <cellStyle name="Normal 5 3 4 2 2 3 6" xfId="30842"/>
    <cellStyle name="Normal 5 3 4 2 2 4" xfId="2772"/>
    <cellStyle name="Normal 5 3 4 2 2 4 2" xfId="6432"/>
    <cellStyle name="Normal 5 3 4 2 2 4 2 2" xfId="13692"/>
    <cellStyle name="Normal 5 3 4 2 2 4 2 2 2" xfId="28070"/>
    <cellStyle name="Normal 5 3 4 2 2 4 2 2 2 2" xfId="56804"/>
    <cellStyle name="Normal 5 3 4 2 2 4 2 2 3" xfId="42480"/>
    <cellStyle name="Normal 5 3 4 2 2 4 2 3" xfId="20907"/>
    <cellStyle name="Normal 5 3 4 2 2 4 2 3 2" xfId="49642"/>
    <cellStyle name="Normal 5 3 4 2 2 4 2 4" xfId="35318"/>
    <cellStyle name="Normal 5 3 4 2 2 4 3" xfId="10105"/>
    <cellStyle name="Normal 5 3 4 2 2 4 3 2" xfId="24488"/>
    <cellStyle name="Normal 5 3 4 2 2 4 3 2 2" xfId="53223"/>
    <cellStyle name="Normal 5 3 4 2 2 4 3 3" xfId="38899"/>
    <cellStyle name="Normal 5 3 4 2 2 4 4" xfId="17325"/>
    <cellStyle name="Normal 5 3 4 2 2 4 4 2" xfId="46061"/>
    <cellStyle name="Normal 5 3 4 2 2 4 5" xfId="31737"/>
    <cellStyle name="Normal 5 3 4 2 2 5" xfId="4637"/>
    <cellStyle name="Normal 5 3 4 2 2 5 2" xfId="11902"/>
    <cellStyle name="Normal 5 3 4 2 2 5 2 2" xfId="26280"/>
    <cellStyle name="Normal 5 3 4 2 2 5 2 2 2" xfId="55014"/>
    <cellStyle name="Normal 5 3 4 2 2 5 2 3" xfId="40690"/>
    <cellStyle name="Normal 5 3 4 2 2 5 3" xfId="19117"/>
    <cellStyle name="Normal 5 3 4 2 2 5 3 2" xfId="47852"/>
    <cellStyle name="Normal 5 3 4 2 2 5 4" xfId="33528"/>
    <cellStyle name="Normal 5 3 4 2 2 6" xfId="8309"/>
    <cellStyle name="Normal 5 3 4 2 2 6 2" xfId="22698"/>
    <cellStyle name="Normal 5 3 4 2 2 6 2 2" xfId="51433"/>
    <cellStyle name="Normal 5 3 4 2 2 6 3" xfId="37109"/>
    <cellStyle name="Normal 5 3 4 2 2 7" xfId="15535"/>
    <cellStyle name="Normal 5 3 4 2 2 7 2" xfId="44271"/>
    <cellStyle name="Normal 5 3 4 2 2 8" xfId="29947"/>
    <cellStyle name="Normal 5 3 4 2 3" xfId="1116"/>
    <cellStyle name="Normal 5 3 4 2 3 2" xfId="2099"/>
    <cellStyle name="Normal 5 3 4 2 3 2 2" xfId="3891"/>
    <cellStyle name="Normal 5 3 4 2 3 2 2 2" xfId="7550"/>
    <cellStyle name="Normal 5 3 4 2 3 2 2 2 2" xfId="14810"/>
    <cellStyle name="Normal 5 3 4 2 3 2 2 2 2 2" xfId="29188"/>
    <cellStyle name="Normal 5 3 4 2 3 2 2 2 2 2 2" xfId="57922"/>
    <cellStyle name="Normal 5 3 4 2 3 2 2 2 2 3" xfId="43598"/>
    <cellStyle name="Normal 5 3 4 2 3 2 2 2 3" xfId="22025"/>
    <cellStyle name="Normal 5 3 4 2 3 2 2 2 3 2" xfId="50760"/>
    <cellStyle name="Normal 5 3 4 2 3 2 2 2 4" xfId="36436"/>
    <cellStyle name="Normal 5 3 4 2 3 2 2 3" xfId="11223"/>
    <cellStyle name="Normal 5 3 4 2 3 2 2 3 2" xfId="25606"/>
    <cellStyle name="Normal 5 3 4 2 3 2 2 3 2 2" xfId="54341"/>
    <cellStyle name="Normal 5 3 4 2 3 2 2 3 3" xfId="40017"/>
    <cellStyle name="Normal 5 3 4 2 3 2 2 4" xfId="18443"/>
    <cellStyle name="Normal 5 3 4 2 3 2 2 4 2" xfId="47179"/>
    <cellStyle name="Normal 5 3 4 2 3 2 2 5" xfId="32855"/>
    <cellStyle name="Normal 5 3 4 2 3 2 3" xfId="5760"/>
    <cellStyle name="Normal 5 3 4 2 3 2 3 2" xfId="13020"/>
    <cellStyle name="Normal 5 3 4 2 3 2 3 2 2" xfId="27398"/>
    <cellStyle name="Normal 5 3 4 2 3 2 3 2 2 2" xfId="56132"/>
    <cellStyle name="Normal 5 3 4 2 3 2 3 2 3" xfId="41808"/>
    <cellStyle name="Normal 5 3 4 2 3 2 3 3" xfId="20235"/>
    <cellStyle name="Normal 5 3 4 2 3 2 3 3 2" xfId="48970"/>
    <cellStyle name="Normal 5 3 4 2 3 2 3 4" xfId="34646"/>
    <cellStyle name="Normal 5 3 4 2 3 2 4" xfId="9433"/>
    <cellStyle name="Normal 5 3 4 2 3 2 4 2" xfId="23816"/>
    <cellStyle name="Normal 5 3 4 2 3 2 4 2 2" xfId="52551"/>
    <cellStyle name="Normal 5 3 4 2 3 2 4 3" xfId="38227"/>
    <cellStyle name="Normal 5 3 4 2 3 2 5" xfId="16653"/>
    <cellStyle name="Normal 5 3 4 2 3 2 5 2" xfId="45389"/>
    <cellStyle name="Normal 5 3 4 2 3 2 6" xfId="31065"/>
    <cellStyle name="Normal 5 3 4 2 3 3" xfId="2995"/>
    <cellStyle name="Normal 5 3 4 2 3 3 2" xfId="6655"/>
    <cellStyle name="Normal 5 3 4 2 3 3 2 2" xfId="13915"/>
    <cellStyle name="Normal 5 3 4 2 3 3 2 2 2" xfId="28293"/>
    <cellStyle name="Normal 5 3 4 2 3 3 2 2 2 2" xfId="57027"/>
    <cellStyle name="Normal 5 3 4 2 3 3 2 2 3" xfId="42703"/>
    <cellStyle name="Normal 5 3 4 2 3 3 2 3" xfId="21130"/>
    <cellStyle name="Normal 5 3 4 2 3 3 2 3 2" xfId="49865"/>
    <cellStyle name="Normal 5 3 4 2 3 3 2 4" xfId="35541"/>
    <cellStyle name="Normal 5 3 4 2 3 3 3" xfId="10328"/>
    <cellStyle name="Normal 5 3 4 2 3 3 3 2" xfId="24711"/>
    <cellStyle name="Normal 5 3 4 2 3 3 3 2 2" xfId="53446"/>
    <cellStyle name="Normal 5 3 4 2 3 3 3 3" xfId="39122"/>
    <cellStyle name="Normal 5 3 4 2 3 3 4" xfId="17548"/>
    <cellStyle name="Normal 5 3 4 2 3 3 4 2" xfId="46284"/>
    <cellStyle name="Normal 5 3 4 2 3 3 5" xfId="31960"/>
    <cellStyle name="Normal 5 3 4 2 3 4" xfId="4860"/>
    <cellStyle name="Normal 5 3 4 2 3 4 2" xfId="12125"/>
    <cellStyle name="Normal 5 3 4 2 3 4 2 2" xfId="26503"/>
    <cellStyle name="Normal 5 3 4 2 3 4 2 2 2" xfId="55237"/>
    <cellStyle name="Normal 5 3 4 2 3 4 2 3" xfId="40913"/>
    <cellStyle name="Normal 5 3 4 2 3 4 3" xfId="19340"/>
    <cellStyle name="Normal 5 3 4 2 3 4 3 2" xfId="48075"/>
    <cellStyle name="Normal 5 3 4 2 3 4 4" xfId="33751"/>
    <cellStyle name="Normal 5 3 4 2 3 5" xfId="8532"/>
    <cellStyle name="Normal 5 3 4 2 3 5 2" xfId="22921"/>
    <cellStyle name="Normal 5 3 4 2 3 5 2 2" xfId="51656"/>
    <cellStyle name="Normal 5 3 4 2 3 5 3" xfId="37332"/>
    <cellStyle name="Normal 5 3 4 2 3 6" xfId="15758"/>
    <cellStyle name="Normal 5 3 4 2 3 6 2" xfId="44494"/>
    <cellStyle name="Normal 5 3 4 2 3 7" xfId="30170"/>
    <cellStyle name="Normal 5 3 4 2 4" xfId="1648"/>
    <cellStyle name="Normal 5 3 4 2 4 2" xfId="3444"/>
    <cellStyle name="Normal 5 3 4 2 4 2 2" xfId="7103"/>
    <cellStyle name="Normal 5 3 4 2 4 2 2 2" xfId="14363"/>
    <cellStyle name="Normal 5 3 4 2 4 2 2 2 2" xfId="28741"/>
    <cellStyle name="Normal 5 3 4 2 4 2 2 2 2 2" xfId="57475"/>
    <cellStyle name="Normal 5 3 4 2 4 2 2 2 3" xfId="43151"/>
    <cellStyle name="Normal 5 3 4 2 4 2 2 3" xfId="21578"/>
    <cellStyle name="Normal 5 3 4 2 4 2 2 3 2" xfId="50313"/>
    <cellStyle name="Normal 5 3 4 2 4 2 2 4" xfId="35989"/>
    <cellStyle name="Normal 5 3 4 2 4 2 3" xfId="10776"/>
    <cellStyle name="Normal 5 3 4 2 4 2 3 2" xfId="25159"/>
    <cellStyle name="Normal 5 3 4 2 4 2 3 2 2" xfId="53894"/>
    <cellStyle name="Normal 5 3 4 2 4 2 3 3" xfId="39570"/>
    <cellStyle name="Normal 5 3 4 2 4 2 4" xfId="17996"/>
    <cellStyle name="Normal 5 3 4 2 4 2 4 2" xfId="46732"/>
    <cellStyle name="Normal 5 3 4 2 4 2 5" xfId="32408"/>
    <cellStyle name="Normal 5 3 4 2 4 3" xfId="5313"/>
    <cellStyle name="Normal 5 3 4 2 4 3 2" xfId="12573"/>
    <cellStyle name="Normal 5 3 4 2 4 3 2 2" xfId="26951"/>
    <cellStyle name="Normal 5 3 4 2 4 3 2 2 2" xfId="55685"/>
    <cellStyle name="Normal 5 3 4 2 4 3 2 3" xfId="41361"/>
    <cellStyle name="Normal 5 3 4 2 4 3 3" xfId="19788"/>
    <cellStyle name="Normal 5 3 4 2 4 3 3 2" xfId="48523"/>
    <cellStyle name="Normal 5 3 4 2 4 3 4" xfId="34199"/>
    <cellStyle name="Normal 5 3 4 2 4 4" xfId="8986"/>
    <cellStyle name="Normal 5 3 4 2 4 4 2" xfId="23369"/>
    <cellStyle name="Normal 5 3 4 2 4 4 2 2" xfId="52104"/>
    <cellStyle name="Normal 5 3 4 2 4 4 3" xfId="37780"/>
    <cellStyle name="Normal 5 3 4 2 4 5" xfId="16206"/>
    <cellStyle name="Normal 5 3 4 2 4 5 2" xfId="44942"/>
    <cellStyle name="Normal 5 3 4 2 4 6" xfId="30618"/>
    <cellStyle name="Normal 5 3 4 2 5" xfId="2548"/>
    <cellStyle name="Normal 5 3 4 2 5 2" xfId="6208"/>
    <cellStyle name="Normal 5 3 4 2 5 2 2" xfId="13468"/>
    <cellStyle name="Normal 5 3 4 2 5 2 2 2" xfId="27846"/>
    <cellStyle name="Normal 5 3 4 2 5 2 2 2 2" xfId="56580"/>
    <cellStyle name="Normal 5 3 4 2 5 2 2 3" xfId="42256"/>
    <cellStyle name="Normal 5 3 4 2 5 2 3" xfId="20683"/>
    <cellStyle name="Normal 5 3 4 2 5 2 3 2" xfId="49418"/>
    <cellStyle name="Normal 5 3 4 2 5 2 4" xfId="35094"/>
    <cellStyle name="Normal 5 3 4 2 5 3" xfId="9881"/>
    <cellStyle name="Normal 5 3 4 2 5 3 2" xfId="24264"/>
    <cellStyle name="Normal 5 3 4 2 5 3 2 2" xfId="52999"/>
    <cellStyle name="Normal 5 3 4 2 5 3 3" xfId="38675"/>
    <cellStyle name="Normal 5 3 4 2 5 4" xfId="17101"/>
    <cellStyle name="Normal 5 3 4 2 5 4 2" xfId="45837"/>
    <cellStyle name="Normal 5 3 4 2 5 5" xfId="31513"/>
    <cellStyle name="Normal 5 3 4 2 6" xfId="4411"/>
    <cellStyle name="Normal 5 3 4 2 6 2" xfId="11678"/>
    <cellStyle name="Normal 5 3 4 2 6 2 2" xfId="26056"/>
    <cellStyle name="Normal 5 3 4 2 6 2 2 2" xfId="54790"/>
    <cellStyle name="Normal 5 3 4 2 6 2 3" xfId="40466"/>
    <cellStyle name="Normal 5 3 4 2 6 3" xfId="18893"/>
    <cellStyle name="Normal 5 3 4 2 6 3 2" xfId="47628"/>
    <cellStyle name="Normal 5 3 4 2 6 4" xfId="33304"/>
    <cellStyle name="Normal 5 3 4 2 7" xfId="8082"/>
    <cellStyle name="Normal 5 3 4 2 7 2" xfId="22474"/>
    <cellStyle name="Normal 5 3 4 2 7 2 2" xfId="51209"/>
    <cellStyle name="Normal 5 3 4 2 7 3" xfId="36885"/>
    <cellStyle name="Normal 5 3 4 2 8" xfId="15311"/>
    <cellStyle name="Normal 5 3 4 2 8 2" xfId="44047"/>
    <cellStyle name="Normal 5 3 4 2 9" xfId="29723"/>
    <cellStyle name="Normal 5 3 4 3" xfId="779"/>
    <cellStyle name="Normal 5 3 4 3 2" xfId="1228"/>
    <cellStyle name="Normal 5 3 4 3 2 2" xfId="2211"/>
    <cellStyle name="Normal 5 3 4 3 2 2 2" xfId="4003"/>
    <cellStyle name="Normal 5 3 4 3 2 2 2 2" xfId="7662"/>
    <cellStyle name="Normal 5 3 4 3 2 2 2 2 2" xfId="14922"/>
    <cellStyle name="Normal 5 3 4 3 2 2 2 2 2 2" xfId="29300"/>
    <cellStyle name="Normal 5 3 4 3 2 2 2 2 2 2 2" xfId="58034"/>
    <cellStyle name="Normal 5 3 4 3 2 2 2 2 2 3" xfId="43710"/>
    <cellStyle name="Normal 5 3 4 3 2 2 2 2 3" xfId="22137"/>
    <cellStyle name="Normal 5 3 4 3 2 2 2 2 3 2" xfId="50872"/>
    <cellStyle name="Normal 5 3 4 3 2 2 2 2 4" xfId="36548"/>
    <cellStyle name="Normal 5 3 4 3 2 2 2 3" xfId="11335"/>
    <cellStyle name="Normal 5 3 4 3 2 2 2 3 2" xfId="25718"/>
    <cellStyle name="Normal 5 3 4 3 2 2 2 3 2 2" xfId="54453"/>
    <cellStyle name="Normal 5 3 4 3 2 2 2 3 3" xfId="40129"/>
    <cellStyle name="Normal 5 3 4 3 2 2 2 4" xfId="18555"/>
    <cellStyle name="Normal 5 3 4 3 2 2 2 4 2" xfId="47291"/>
    <cellStyle name="Normal 5 3 4 3 2 2 2 5" xfId="32967"/>
    <cellStyle name="Normal 5 3 4 3 2 2 3" xfId="5872"/>
    <cellStyle name="Normal 5 3 4 3 2 2 3 2" xfId="13132"/>
    <cellStyle name="Normal 5 3 4 3 2 2 3 2 2" xfId="27510"/>
    <cellStyle name="Normal 5 3 4 3 2 2 3 2 2 2" xfId="56244"/>
    <cellStyle name="Normal 5 3 4 3 2 2 3 2 3" xfId="41920"/>
    <cellStyle name="Normal 5 3 4 3 2 2 3 3" xfId="20347"/>
    <cellStyle name="Normal 5 3 4 3 2 2 3 3 2" xfId="49082"/>
    <cellStyle name="Normal 5 3 4 3 2 2 3 4" xfId="34758"/>
    <cellStyle name="Normal 5 3 4 3 2 2 4" xfId="9545"/>
    <cellStyle name="Normal 5 3 4 3 2 2 4 2" xfId="23928"/>
    <cellStyle name="Normal 5 3 4 3 2 2 4 2 2" xfId="52663"/>
    <cellStyle name="Normal 5 3 4 3 2 2 4 3" xfId="38339"/>
    <cellStyle name="Normal 5 3 4 3 2 2 5" xfId="16765"/>
    <cellStyle name="Normal 5 3 4 3 2 2 5 2" xfId="45501"/>
    <cellStyle name="Normal 5 3 4 3 2 2 6" xfId="31177"/>
    <cellStyle name="Normal 5 3 4 3 2 3" xfId="3107"/>
    <cellStyle name="Normal 5 3 4 3 2 3 2" xfId="6767"/>
    <cellStyle name="Normal 5 3 4 3 2 3 2 2" xfId="14027"/>
    <cellStyle name="Normal 5 3 4 3 2 3 2 2 2" xfId="28405"/>
    <cellStyle name="Normal 5 3 4 3 2 3 2 2 2 2" xfId="57139"/>
    <cellStyle name="Normal 5 3 4 3 2 3 2 2 3" xfId="42815"/>
    <cellStyle name="Normal 5 3 4 3 2 3 2 3" xfId="21242"/>
    <cellStyle name="Normal 5 3 4 3 2 3 2 3 2" xfId="49977"/>
    <cellStyle name="Normal 5 3 4 3 2 3 2 4" xfId="35653"/>
    <cellStyle name="Normal 5 3 4 3 2 3 3" xfId="10440"/>
    <cellStyle name="Normal 5 3 4 3 2 3 3 2" xfId="24823"/>
    <cellStyle name="Normal 5 3 4 3 2 3 3 2 2" xfId="53558"/>
    <cellStyle name="Normal 5 3 4 3 2 3 3 3" xfId="39234"/>
    <cellStyle name="Normal 5 3 4 3 2 3 4" xfId="17660"/>
    <cellStyle name="Normal 5 3 4 3 2 3 4 2" xfId="46396"/>
    <cellStyle name="Normal 5 3 4 3 2 3 5" xfId="32072"/>
    <cellStyle name="Normal 5 3 4 3 2 4" xfId="4972"/>
    <cellStyle name="Normal 5 3 4 3 2 4 2" xfId="12237"/>
    <cellStyle name="Normal 5 3 4 3 2 4 2 2" xfId="26615"/>
    <cellStyle name="Normal 5 3 4 3 2 4 2 2 2" xfId="55349"/>
    <cellStyle name="Normal 5 3 4 3 2 4 2 3" xfId="41025"/>
    <cellStyle name="Normal 5 3 4 3 2 4 3" xfId="19452"/>
    <cellStyle name="Normal 5 3 4 3 2 4 3 2" xfId="48187"/>
    <cellStyle name="Normal 5 3 4 3 2 4 4" xfId="33863"/>
    <cellStyle name="Normal 5 3 4 3 2 5" xfId="8644"/>
    <cellStyle name="Normal 5 3 4 3 2 5 2" xfId="23033"/>
    <cellStyle name="Normal 5 3 4 3 2 5 2 2" xfId="51768"/>
    <cellStyle name="Normal 5 3 4 3 2 5 3" xfId="37444"/>
    <cellStyle name="Normal 5 3 4 3 2 6" xfId="15870"/>
    <cellStyle name="Normal 5 3 4 3 2 6 2" xfId="44606"/>
    <cellStyle name="Normal 5 3 4 3 2 7" xfId="30282"/>
    <cellStyle name="Normal 5 3 4 3 3" xfId="1764"/>
    <cellStyle name="Normal 5 3 4 3 3 2" xfId="3556"/>
    <cellStyle name="Normal 5 3 4 3 3 2 2" xfId="7215"/>
    <cellStyle name="Normal 5 3 4 3 3 2 2 2" xfId="14475"/>
    <cellStyle name="Normal 5 3 4 3 3 2 2 2 2" xfId="28853"/>
    <cellStyle name="Normal 5 3 4 3 3 2 2 2 2 2" xfId="57587"/>
    <cellStyle name="Normal 5 3 4 3 3 2 2 2 3" xfId="43263"/>
    <cellStyle name="Normal 5 3 4 3 3 2 2 3" xfId="21690"/>
    <cellStyle name="Normal 5 3 4 3 3 2 2 3 2" xfId="50425"/>
    <cellStyle name="Normal 5 3 4 3 3 2 2 4" xfId="36101"/>
    <cellStyle name="Normal 5 3 4 3 3 2 3" xfId="10888"/>
    <cellStyle name="Normal 5 3 4 3 3 2 3 2" xfId="25271"/>
    <cellStyle name="Normal 5 3 4 3 3 2 3 2 2" xfId="54006"/>
    <cellStyle name="Normal 5 3 4 3 3 2 3 3" xfId="39682"/>
    <cellStyle name="Normal 5 3 4 3 3 2 4" xfId="18108"/>
    <cellStyle name="Normal 5 3 4 3 3 2 4 2" xfId="46844"/>
    <cellStyle name="Normal 5 3 4 3 3 2 5" xfId="32520"/>
    <cellStyle name="Normal 5 3 4 3 3 3" xfId="5425"/>
    <cellStyle name="Normal 5 3 4 3 3 3 2" xfId="12685"/>
    <cellStyle name="Normal 5 3 4 3 3 3 2 2" xfId="27063"/>
    <cellStyle name="Normal 5 3 4 3 3 3 2 2 2" xfId="55797"/>
    <cellStyle name="Normal 5 3 4 3 3 3 2 3" xfId="41473"/>
    <cellStyle name="Normal 5 3 4 3 3 3 3" xfId="19900"/>
    <cellStyle name="Normal 5 3 4 3 3 3 3 2" xfId="48635"/>
    <cellStyle name="Normal 5 3 4 3 3 3 4" xfId="34311"/>
    <cellStyle name="Normal 5 3 4 3 3 4" xfId="9098"/>
    <cellStyle name="Normal 5 3 4 3 3 4 2" xfId="23481"/>
    <cellStyle name="Normal 5 3 4 3 3 4 2 2" xfId="52216"/>
    <cellStyle name="Normal 5 3 4 3 3 4 3" xfId="37892"/>
    <cellStyle name="Normal 5 3 4 3 3 5" xfId="16318"/>
    <cellStyle name="Normal 5 3 4 3 3 5 2" xfId="45054"/>
    <cellStyle name="Normal 5 3 4 3 3 6" xfId="30730"/>
    <cellStyle name="Normal 5 3 4 3 4" xfId="2660"/>
    <cellStyle name="Normal 5 3 4 3 4 2" xfId="6320"/>
    <cellStyle name="Normal 5 3 4 3 4 2 2" xfId="13580"/>
    <cellStyle name="Normal 5 3 4 3 4 2 2 2" xfId="27958"/>
    <cellStyle name="Normal 5 3 4 3 4 2 2 2 2" xfId="56692"/>
    <cellStyle name="Normal 5 3 4 3 4 2 2 3" xfId="42368"/>
    <cellStyle name="Normal 5 3 4 3 4 2 3" xfId="20795"/>
    <cellStyle name="Normal 5 3 4 3 4 2 3 2" xfId="49530"/>
    <cellStyle name="Normal 5 3 4 3 4 2 4" xfId="35206"/>
    <cellStyle name="Normal 5 3 4 3 4 3" xfId="9993"/>
    <cellStyle name="Normal 5 3 4 3 4 3 2" xfId="24376"/>
    <cellStyle name="Normal 5 3 4 3 4 3 2 2" xfId="53111"/>
    <cellStyle name="Normal 5 3 4 3 4 3 3" xfId="38787"/>
    <cellStyle name="Normal 5 3 4 3 4 4" xfId="17213"/>
    <cellStyle name="Normal 5 3 4 3 4 4 2" xfId="45949"/>
    <cellStyle name="Normal 5 3 4 3 4 5" xfId="31625"/>
    <cellStyle name="Normal 5 3 4 3 5" xfId="4524"/>
    <cellStyle name="Normal 5 3 4 3 5 2" xfId="11790"/>
    <cellStyle name="Normal 5 3 4 3 5 2 2" xfId="26168"/>
    <cellStyle name="Normal 5 3 4 3 5 2 2 2" xfId="54902"/>
    <cellStyle name="Normal 5 3 4 3 5 2 3" xfId="40578"/>
    <cellStyle name="Normal 5 3 4 3 5 3" xfId="19005"/>
    <cellStyle name="Normal 5 3 4 3 5 3 2" xfId="47740"/>
    <cellStyle name="Normal 5 3 4 3 5 4" xfId="33416"/>
    <cellStyle name="Normal 5 3 4 3 6" xfId="8197"/>
    <cellStyle name="Normal 5 3 4 3 6 2" xfId="22586"/>
    <cellStyle name="Normal 5 3 4 3 6 2 2" xfId="51321"/>
    <cellStyle name="Normal 5 3 4 3 6 3" xfId="36997"/>
    <cellStyle name="Normal 5 3 4 3 7" xfId="15423"/>
    <cellStyle name="Normal 5 3 4 3 7 2" xfId="44159"/>
    <cellStyle name="Normal 5 3 4 3 8" xfId="29835"/>
    <cellStyle name="Normal 5 3 4 4" xfId="1004"/>
    <cellStyle name="Normal 5 3 4 4 2" xfId="1987"/>
    <cellStyle name="Normal 5 3 4 4 2 2" xfId="3779"/>
    <cellStyle name="Normal 5 3 4 4 2 2 2" xfId="7438"/>
    <cellStyle name="Normal 5 3 4 4 2 2 2 2" xfId="14698"/>
    <cellStyle name="Normal 5 3 4 4 2 2 2 2 2" xfId="29076"/>
    <cellStyle name="Normal 5 3 4 4 2 2 2 2 2 2" xfId="57810"/>
    <cellStyle name="Normal 5 3 4 4 2 2 2 2 3" xfId="43486"/>
    <cellStyle name="Normal 5 3 4 4 2 2 2 3" xfId="21913"/>
    <cellStyle name="Normal 5 3 4 4 2 2 2 3 2" xfId="50648"/>
    <cellStyle name="Normal 5 3 4 4 2 2 2 4" xfId="36324"/>
    <cellStyle name="Normal 5 3 4 4 2 2 3" xfId="11111"/>
    <cellStyle name="Normal 5 3 4 4 2 2 3 2" xfId="25494"/>
    <cellStyle name="Normal 5 3 4 4 2 2 3 2 2" xfId="54229"/>
    <cellStyle name="Normal 5 3 4 4 2 2 3 3" xfId="39905"/>
    <cellStyle name="Normal 5 3 4 4 2 2 4" xfId="18331"/>
    <cellStyle name="Normal 5 3 4 4 2 2 4 2" xfId="47067"/>
    <cellStyle name="Normal 5 3 4 4 2 2 5" xfId="32743"/>
    <cellStyle name="Normal 5 3 4 4 2 3" xfId="5648"/>
    <cellStyle name="Normal 5 3 4 4 2 3 2" xfId="12908"/>
    <cellStyle name="Normal 5 3 4 4 2 3 2 2" xfId="27286"/>
    <cellStyle name="Normal 5 3 4 4 2 3 2 2 2" xfId="56020"/>
    <cellStyle name="Normal 5 3 4 4 2 3 2 3" xfId="41696"/>
    <cellStyle name="Normal 5 3 4 4 2 3 3" xfId="20123"/>
    <cellStyle name="Normal 5 3 4 4 2 3 3 2" xfId="48858"/>
    <cellStyle name="Normal 5 3 4 4 2 3 4" xfId="34534"/>
    <cellStyle name="Normal 5 3 4 4 2 4" xfId="9321"/>
    <cellStyle name="Normal 5 3 4 4 2 4 2" xfId="23704"/>
    <cellStyle name="Normal 5 3 4 4 2 4 2 2" xfId="52439"/>
    <cellStyle name="Normal 5 3 4 4 2 4 3" xfId="38115"/>
    <cellStyle name="Normal 5 3 4 4 2 5" xfId="16541"/>
    <cellStyle name="Normal 5 3 4 4 2 5 2" xfId="45277"/>
    <cellStyle name="Normal 5 3 4 4 2 6" xfId="30953"/>
    <cellStyle name="Normal 5 3 4 4 3" xfId="2883"/>
    <cellStyle name="Normal 5 3 4 4 3 2" xfId="6543"/>
    <cellStyle name="Normal 5 3 4 4 3 2 2" xfId="13803"/>
    <cellStyle name="Normal 5 3 4 4 3 2 2 2" xfId="28181"/>
    <cellStyle name="Normal 5 3 4 4 3 2 2 2 2" xfId="56915"/>
    <cellStyle name="Normal 5 3 4 4 3 2 2 3" xfId="42591"/>
    <cellStyle name="Normal 5 3 4 4 3 2 3" xfId="21018"/>
    <cellStyle name="Normal 5 3 4 4 3 2 3 2" xfId="49753"/>
    <cellStyle name="Normal 5 3 4 4 3 2 4" xfId="35429"/>
    <cellStyle name="Normal 5 3 4 4 3 3" xfId="10216"/>
    <cellStyle name="Normal 5 3 4 4 3 3 2" xfId="24599"/>
    <cellStyle name="Normal 5 3 4 4 3 3 2 2" xfId="53334"/>
    <cellStyle name="Normal 5 3 4 4 3 3 3" xfId="39010"/>
    <cellStyle name="Normal 5 3 4 4 3 4" xfId="17436"/>
    <cellStyle name="Normal 5 3 4 4 3 4 2" xfId="46172"/>
    <cellStyle name="Normal 5 3 4 4 3 5" xfId="31848"/>
    <cellStyle name="Normal 5 3 4 4 4" xfId="4748"/>
    <cellStyle name="Normal 5 3 4 4 4 2" xfId="12013"/>
    <cellStyle name="Normal 5 3 4 4 4 2 2" xfId="26391"/>
    <cellStyle name="Normal 5 3 4 4 4 2 2 2" xfId="55125"/>
    <cellStyle name="Normal 5 3 4 4 4 2 3" xfId="40801"/>
    <cellStyle name="Normal 5 3 4 4 4 3" xfId="19228"/>
    <cellStyle name="Normal 5 3 4 4 4 3 2" xfId="47963"/>
    <cellStyle name="Normal 5 3 4 4 4 4" xfId="33639"/>
    <cellStyle name="Normal 5 3 4 4 5" xfId="8420"/>
    <cellStyle name="Normal 5 3 4 4 5 2" xfId="22809"/>
    <cellStyle name="Normal 5 3 4 4 5 2 2" xfId="51544"/>
    <cellStyle name="Normal 5 3 4 4 5 3" xfId="37220"/>
    <cellStyle name="Normal 5 3 4 4 6" xfId="15646"/>
    <cellStyle name="Normal 5 3 4 4 6 2" xfId="44382"/>
    <cellStyle name="Normal 5 3 4 4 7" xfId="30058"/>
    <cellStyle name="Normal 5 3 4 5" xfId="1528"/>
    <cellStyle name="Normal 5 3 4 5 2" xfId="3332"/>
    <cellStyle name="Normal 5 3 4 5 2 2" xfId="6991"/>
    <cellStyle name="Normal 5 3 4 5 2 2 2" xfId="14251"/>
    <cellStyle name="Normal 5 3 4 5 2 2 2 2" xfId="28629"/>
    <cellStyle name="Normal 5 3 4 5 2 2 2 2 2" xfId="57363"/>
    <cellStyle name="Normal 5 3 4 5 2 2 2 3" xfId="43039"/>
    <cellStyle name="Normal 5 3 4 5 2 2 3" xfId="21466"/>
    <cellStyle name="Normal 5 3 4 5 2 2 3 2" xfId="50201"/>
    <cellStyle name="Normal 5 3 4 5 2 2 4" xfId="35877"/>
    <cellStyle name="Normal 5 3 4 5 2 3" xfId="10664"/>
    <cellStyle name="Normal 5 3 4 5 2 3 2" xfId="25047"/>
    <cellStyle name="Normal 5 3 4 5 2 3 2 2" xfId="53782"/>
    <cellStyle name="Normal 5 3 4 5 2 3 3" xfId="39458"/>
    <cellStyle name="Normal 5 3 4 5 2 4" xfId="17884"/>
    <cellStyle name="Normal 5 3 4 5 2 4 2" xfId="46620"/>
    <cellStyle name="Normal 5 3 4 5 2 5" xfId="32296"/>
    <cellStyle name="Normal 5 3 4 5 3" xfId="5201"/>
    <cellStyle name="Normal 5 3 4 5 3 2" xfId="12461"/>
    <cellStyle name="Normal 5 3 4 5 3 2 2" xfId="26839"/>
    <cellStyle name="Normal 5 3 4 5 3 2 2 2" xfId="55573"/>
    <cellStyle name="Normal 5 3 4 5 3 2 3" xfId="41249"/>
    <cellStyle name="Normal 5 3 4 5 3 3" xfId="19676"/>
    <cellStyle name="Normal 5 3 4 5 3 3 2" xfId="48411"/>
    <cellStyle name="Normal 5 3 4 5 3 4" xfId="34087"/>
    <cellStyle name="Normal 5 3 4 5 4" xfId="8874"/>
    <cellStyle name="Normal 5 3 4 5 4 2" xfId="23257"/>
    <cellStyle name="Normal 5 3 4 5 4 2 2" xfId="51992"/>
    <cellStyle name="Normal 5 3 4 5 4 3" xfId="37668"/>
    <cellStyle name="Normal 5 3 4 5 5" xfId="16094"/>
    <cellStyle name="Normal 5 3 4 5 5 2" xfId="44830"/>
    <cellStyle name="Normal 5 3 4 5 6" xfId="30506"/>
    <cellStyle name="Normal 5 3 4 6" xfId="2436"/>
    <cellStyle name="Normal 5 3 4 6 2" xfId="6096"/>
    <cellStyle name="Normal 5 3 4 6 2 2" xfId="13356"/>
    <cellStyle name="Normal 5 3 4 6 2 2 2" xfId="27734"/>
    <cellStyle name="Normal 5 3 4 6 2 2 2 2" xfId="56468"/>
    <cellStyle name="Normal 5 3 4 6 2 2 3" xfId="42144"/>
    <cellStyle name="Normal 5 3 4 6 2 3" xfId="20571"/>
    <cellStyle name="Normal 5 3 4 6 2 3 2" xfId="49306"/>
    <cellStyle name="Normal 5 3 4 6 2 4" xfId="34982"/>
    <cellStyle name="Normal 5 3 4 6 3" xfId="9769"/>
    <cellStyle name="Normal 5 3 4 6 3 2" xfId="24152"/>
    <cellStyle name="Normal 5 3 4 6 3 2 2" xfId="52887"/>
    <cellStyle name="Normal 5 3 4 6 3 3" xfId="38563"/>
    <cellStyle name="Normal 5 3 4 6 4" xfId="16989"/>
    <cellStyle name="Normal 5 3 4 6 4 2" xfId="45725"/>
    <cellStyle name="Normal 5 3 4 6 5" xfId="31401"/>
    <cellStyle name="Normal 5 3 4 7" xfId="4295"/>
    <cellStyle name="Normal 5 3 4 7 2" xfId="11565"/>
    <cellStyle name="Normal 5 3 4 7 2 2" xfId="25944"/>
    <cellStyle name="Normal 5 3 4 7 2 2 2" xfId="54678"/>
    <cellStyle name="Normal 5 3 4 7 2 3" xfId="40354"/>
    <cellStyle name="Normal 5 3 4 7 3" xfId="18781"/>
    <cellStyle name="Normal 5 3 4 7 3 2" xfId="47516"/>
    <cellStyle name="Normal 5 3 4 7 4" xfId="33192"/>
    <cellStyle name="Normal 5 3 4 8" xfId="7964"/>
    <cellStyle name="Normal 5 3 4 8 2" xfId="22362"/>
    <cellStyle name="Normal 5 3 4 8 2 2" xfId="51097"/>
    <cellStyle name="Normal 5 3 4 8 3" xfId="36773"/>
    <cellStyle name="Normal 5 3 4 9" xfId="15199"/>
    <cellStyle name="Normal 5 3 4 9 2" xfId="43935"/>
    <cellStyle name="Normal 5 3 5" xfId="542"/>
    <cellStyle name="Normal 5 3 5 2" xfId="836"/>
    <cellStyle name="Normal 5 3 5 2 2" xfId="1284"/>
    <cellStyle name="Normal 5 3 5 2 2 2" xfId="2267"/>
    <cellStyle name="Normal 5 3 5 2 2 2 2" xfId="4059"/>
    <cellStyle name="Normal 5 3 5 2 2 2 2 2" xfId="7718"/>
    <cellStyle name="Normal 5 3 5 2 2 2 2 2 2" xfId="14978"/>
    <cellStyle name="Normal 5 3 5 2 2 2 2 2 2 2" xfId="29356"/>
    <cellStyle name="Normal 5 3 5 2 2 2 2 2 2 2 2" xfId="58090"/>
    <cellStyle name="Normal 5 3 5 2 2 2 2 2 2 3" xfId="43766"/>
    <cellStyle name="Normal 5 3 5 2 2 2 2 2 3" xfId="22193"/>
    <cellStyle name="Normal 5 3 5 2 2 2 2 2 3 2" xfId="50928"/>
    <cellStyle name="Normal 5 3 5 2 2 2 2 2 4" xfId="36604"/>
    <cellStyle name="Normal 5 3 5 2 2 2 2 3" xfId="11391"/>
    <cellStyle name="Normal 5 3 5 2 2 2 2 3 2" xfId="25774"/>
    <cellStyle name="Normal 5 3 5 2 2 2 2 3 2 2" xfId="54509"/>
    <cellStyle name="Normal 5 3 5 2 2 2 2 3 3" xfId="40185"/>
    <cellStyle name="Normal 5 3 5 2 2 2 2 4" xfId="18611"/>
    <cellStyle name="Normal 5 3 5 2 2 2 2 4 2" xfId="47347"/>
    <cellStyle name="Normal 5 3 5 2 2 2 2 5" xfId="33023"/>
    <cellStyle name="Normal 5 3 5 2 2 2 3" xfId="5928"/>
    <cellStyle name="Normal 5 3 5 2 2 2 3 2" xfId="13188"/>
    <cellStyle name="Normal 5 3 5 2 2 2 3 2 2" xfId="27566"/>
    <cellStyle name="Normal 5 3 5 2 2 2 3 2 2 2" xfId="56300"/>
    <cellStyle name="Normal 5 3 5 2 2 2 3 2 3" xfId="41976"/>
    <cellStyle name="Normal 5 3 5 2 2 2 3 3" xfId="20403"/>
    <cellStyle name="Normal 5 3 5 2 2 2 3 3 2" xfId="49138"/>
    <cellStyle name="Normal 5 3 5 2 2 2 3 4" xfId="34814"/>
    <cellStyle name="Normal 5 3 5 2 2 2 4" xfId="9601"/>
    <cellStyle name="Normal 5 3 5 2 2 2 4 2" xfId="23984"/>
    <cellStyle name="Normal 5 3 5 2 2 2 4 2 2" xfId="52719"/>
    <cellStyle name="Normal 5 3 5 2 2 2 4 3" xfId="38395"/>
    <cellStyle name="Normal 5 3 5 2 2 2 5" xfId="16821"/>
    <cellStyle name="Normal 5 3 5 2 2 2 5 2" xfId="45557"/>
    <cellStyle name="Normal 5 3 5 2 2 2 6" xfId="31233"/>
    <cellStyle name="Normal 5 3 5 2 2 3" xfId="3163"/>
    <cellStyle name="Normal 5 3 5 2 2 3 2" xfId="6823"/>
    <cellStyle name="Normal 5 3 5 2 2 3 2 2" xfId="14083"/>
    <cellStyle name="Normal 5 3 5 2 2 3 2 2 2" xfId="28461"/>
    <cellStyle name="Normal 5 3 5 2 2 3 2 2 2 2" xfId="57195"/>
    <cellStyle name="Normal 5 3 5 2 2 3 2 2 3" xfId="42871"/>
    <cellStyle name="Normal 5 3 5 2 2 3 2 3" xfId="21298"/>
    <cellStyle name="Normal 5 3 5 2 2 3 2 3 2" xfId="50033"/>
    <cellStyle name="Normal 5 3 5 2 2 3 2 4" xfId="35709"/>
    <cellStyle name="Normal 5 3 5 2 2 3 3" xfId="10496"/>
    <cellStyle name="Normal 5 3 5 2 2 3 3 2" xfId="24879"/>
    <cellStyle name="Normal 5 3 5 2 2 3 3 2 2" xfId="53614"/>
    <cellStyle name="Normal 5 3 5 2 2 3 3 3" xfId="39290"/>
    <cellStyle name="Normal 5 3 5 2 2 3 4" xfId="17716"/>
    <cellStyle name="Normal 5 3 5 2 2 3 4 2" xfId="46452"/>
    <cellStyle name="Normal 5 3 5 2 2 3 5" xfId="32128"/>
    <cellStyle name="Normal 5 3 5 2 2 4" xfId="5028"/>
    <cellStyle name="Normal 5 3 5 2 2 4 2" xfId="12293"/>
    <cellStyle name="Normal 5 3 5 2 2 4 2 2" xfId="26671"/>
    <cellStyle name="Normal 5 3 5 2 2 4 2 2 2" xfId="55405"/>
    <cellStyle name="Normal 5 3 5 2 2 4 2 3" xfId="41081"/>
    <cellStyle name="Normal 5 3 5 2 2 4 3" xfId="19508"/>
    <cellStyle name="Normal 5 3 5 2 2 4 3 2" xfId="48243"/>
    <cellStyle name="Normal 5 3 5 2 2 4 4" xfId="33919"/>
    <cellStyle name="Normal 5 3 5 2 2 5" xfId="8700"/>
    <cellStyle name="Normal 5 3 5 2 2 5 2" xfId="23089"/>
    <cellStyle name="Normal 5 3 5 2 2 5 2 2" xfId="51824"/>
    <cellStyle name="Normal 5 3 5 2 2 5 3" xfId="37500"/>
    <cellStyle name="Normal 5 3 5 2 2 6" xfId="15926"/>
    <cellStyle name="Normal 5 3 5 2 2 6 2" xfId="44662"/>
    <cellStyle name="Normal 5 3 5 2 2 7" xfId="30338"/>
    <cellStyle name="Normal 5 3 5 2 3" xfId="1820"/>
    <cellStyle name="Normal 5 3 5 2 3 2" xfId="3612"/>
    <cellStyle name="Normal 5 3 5 2 3 2 2" xfId="7271"/>
    <cellStyle name="Normal 5 3 5 2 3 2 2 2" xfId="14531"/>
    <cellStyle name="Normal 5 3 5 2 3 2 2 2 2" xfId="28909"/>
    <cellStyle name="Normal 5 3 5 2 3 2 2 2 2 2" xfId="57643"/>
    <cellStyle name="Normal 5 3 5 2 3 2 2 2 3" xfId="43319"/>
    <cellStyle name="Normal 5 3 5 2 3 2 2 3" xfId="21746"/>
    <cellStyle name="Normal 5 3 5 2 3 2 2 3 2" xfId="50481"/>
    <cellStyle name="Normal 5 3 5 2 3 2 2 4" xfId="36157"/>
    <cellStyle name="Normal 5 3 5 2 3 2 3" xfId="10944"/>
    <cellStyle name="Normal 5 3 5 2 3 2 3 2" xfId="25327"/>
    <cellStyle name="Normal 5 3 5 2 3 2 3 2 2" xfId="54062"/>
    <cellStyle name="Normal 5 3 5 2 3 2 3 3" xfId="39738"/>
    <cellStyle name="Normal 5 3 5 2 3 2 4" xfId="18164"/>
    <cellStyle name="Normal 5 3 5 2 3 2 4 2" xfId="46900"/>
    <cellStyle name="Normal 5 3 5 2 3 2 5" xfId="32576"/>
    <cellStyle name="Normal 5 3 5 2 3 3" xfId="5481"/>
    <cellStyle name="Normal 5 3 5 2 3 3 2" xfId="12741"/>
    <cellStyle name="Normal 5 3 5 2 3 3 2 2" xfId="27119"/>
    <cellStyle name="Normal 5 3 5 2 3 3 2 2 2" xfId="55853"/>
    <cellStyle name="Normal 5 3 5 2 3 3 2 3" xfId="41529"/>
    <cellStyle name="Normal 5 3 5 2 3 3 3" xfId="19956"/>
    <cellStyle name="Normal 5 3 5 2 3 3 3 2" xfId="48691"/>
    <cellStyle name="Normal 5 3 5 2 3 3 4" xfId="34367"/>
    <cellStyle name="Normal 5 3 5 2 3 4" xfId="9154"/>
    <cellStyle name="Normal 5 3 5 2 3 4 2" xfId="23537"/>
    <cellStyle name="Normal 5 3 5 2 3 4 2 2" xfId="52272"/>
    <cellStyle name="Normal 5 3 5 2 3 4 3" xfId="37948"/>
    <cellStyle name="Normal 5 3 5 2 3 5" xfId="16374"/>
    <cellStyle name="Normal 5 3 5 2 3 5 2" xfId="45110"/>
    <cellStyle name="Normal 5 3 5 2 3 6" xfId="30786"/>
    <cellStyle name="Normal 5 3 5 2 4" xfId="2716"/>
    <cellStyle name="Normal 5 3 5 2 4 2" xfId="6376"/>
    <cellStyle name="Normal 5 3 5 2 4 2 2" xfId="13636"/>
    <cellStyle name="Normal 5 3 5 2 4 2 2 2" xfId="28014"/>
    <cellStyle name="Normal 5 3 5 2 4 2 2 2 2" xfId="56748"/>
    <cellStyle name="Normal 5 3 5 2 4 2 2 3" xfId="42424"/>
    <cellStyle name="Normal 5 3 5 2 4 2 3" xfId="20851"/>
    <cellStyle name="Normal 5 3 5 2 4 2 3 2" xfId="49586"/>
    <cellStyle name="Normal 5 3 5 2 4 2 4" xfId="35262"/>
    <cellStyle name="Normal 5 3 5 2 4 3" xfId="10049"/>
    <cellStyle name="Normal 5 3 5 2 4 3 2" xfId="24432"/>
    <cellStyle name="Normal 5 3 5 2 4 3 2 2" xfId="53167"/>
    <cellStyle name="Normal 5 3 5 2 4 3 3" xfId="38843"/>
    <cellStyle name="Normal 5 3 5 2 4 4" xfId="17269"/>
    <cellStyle name="Normal 5 3 5 2 4 4 2" xfId="46005"/>
    <cellStyle name="Normal 5 3 5 2 4 5" xfId="31681"/>
    <cellStyle name="Normal 5 3 5 2 5" xfId="4581"/>
    <cellStyle name="Normal 5 3 5 2 5 2" xfId="11846"/>
    <cellStyle name="Normal 5 3 5 2 5 2 2" xfId="26224"/>
    <cellStyle name="Normal 5 3 5 2 5 2 2 2" xfId="54958"/>
    <cellStyle name="Normal 5 3 5 2 5 2 3" xfId="40634"/>
    <cellStyle name="Normal 5 3 5 2 5 3" xfId="19061"/>
    <cellStyle name="Normal 5 3 5 2 5 3 2" xfId="47796"/>
    <cellStyle name="Normal 5 3 5 2 5 4" xfId="33472"/>
    <cellStyle name="Normal 5 3 5 2 6" xfId="8253"/>
    <cellStyle name="Normal 5 3 5 2 6 2" xfId="22642"/>
    <cellStyle name="Normal 5 3 5 2 6 2 2" xfId="51377"/>
    <cellStyle name="Normal 5 3 5 2 6 3" xfId="37053"/>
    <cellStyle name="Normal 5 3 5 2 7" xfId="15479"/>
    <cellStyle name="Normal 5 3 5 2 7 2" xfId="44215"/>
    <cellStyle name="Normal 5 3 5 2 8" xfId="29891"/>
    <cellStyle name="Normal 5 3 5 3" xfId="1060"/>
    <cellStyle name="Normal 5 3 5 3 2" xfId="2043"/>
    <cellStyle name="Normal 5 3 5 3 2 2" xfId="3835"/>
    <cellStyle name="Normal 5 3 5 3 2 2 2" xfId="7494"/>
    <cellStyle name="Normal 5 3 5 3 2 2 2 2" xfId="14754"/>
    <cellStyle name="Normal 5 3 5 3 2 2 2 2 2" xfId="29132"/>
    <cellStyle name="Normal 5 3 5 3 2 2 2 2 2 2" xfId="57866"/>
    <cellStyle name="Normal 5 3 5 3 2 2 2 2 3" xfId="43542"/>
    <cellStyle name="Normal 5 3 5 3 2 2 2 3" xfId="21969"/>
    <cellStyle name="Normal 5 3 5 3 2 2 2 3 2" xfId="50704"/>
    <cellStyle name="Normal 5 3 5 3 2 2 2 4" xfId="36380"/>
    <cellStyle name="Normal 5 3 5 3 2 2 3" xfId="11167"/>
    <cellStyle name="Normal 5 3 5 3 2 2 3 2" xfId="25550"/>
    <cellStyle name="Normal 5 3 5 3 2 2 3 2 2" xfId="54285"/>
    <cellStyle name="Normal 5 3 5 3 2 2 3 3" xfId="39961"/>
    <cellStyle name="Normal 5 3 5 3 2 2 4" xfId="18387"/>
    <cellStyle name="Normal 5 3 5 3 2 2 4 2" xfId="47123"/>
    <cellStyle name="Normal 5 3 5 3 2 2 5" xfId="32799"/>
    <cellStyle name="Normal 5 3 5 3 2 3" xfId="5704"/>
    <cellStyle name="Normal 5 3 5 3 2 3 2" xfId="12964"/>
    <cellStyle name="Normal 5 3 5 3 2 3 2 2" xfId="27342"/>
    <cellStyle name="Normal 5 3 5 3 2 3 2 2 2" xfId="56076"/>
    <cellStyle name="Normal 5 3 5 3 2 3 2 3" xfId="41752"/>
    <cellStyle name="Normal 5 3 5 3 2 3 3" xfId="20179"/>
    <cellStyle name="Normal 5 3 5 3 2 3 3 2" xfId="48914"/>
    <cellStyle name="Normal 5 3 5 3 2 3 4" xfId="34590"/>
    <cellStyle name="Normal 5 3 5 3 2 4" xfId="9377"/>
    <cellStyle name="Normal 5 3 5 3 2 4 2" xfId="23760"/>
    <cellStyle name="Normal 5 3 5 3 2 4 2 2" xfId="52495"/>
    <cellStyle name="Normal 5 3 5 3 2 4 3" xfId="38171"/>
    <cellStyle name="Normal 5 3 5 3 2 5" xfId="16597"/>
    <cellStyle name="Normal 5 3 5 3 2 5 2" xfId="45333"/>
    <cellStyle name="Normal 5 3 5 3 2 6" xfId="31009"/>
    <cellStyle name="Normal 5 3 5 3 3" xfId="2939"/>
    <cellStyle name="Normal 5 3 5 3 3 2" xfId="6599"/>
    <cellStyle name="Normal 5 3 5 3 3 2 2" xfId="13859"/>
    <cellStyle name="Normal 5 3 5 3 3 2 2 2" xfId="28237"/>
    <cellStyle name="Normal 5 3 5 3 3 2 2 2 2" xfId="56971"/>
    <cellStyle name="Normal 5 3 5 3 3 2 2 3" xfId="42647"/>
    <cellStyle name="Normal 5 3 5 3 3 2 3" xfId="21074"/>
    <cellStyle name="Normal 5 3 5 3 3 2 3 2" xfId="49809"/>
    <cellStyle name="Normal 5 3 5 3 3 2 4" xfId="35485"/>
    <cellStyle name="Normal 5 3 5 3 3 3" xfId="10272"/>
    <cellStyle name="Normal 5 3 5 3 3 3 2" xfId="24655"/>
    <cellStyle name="Normal 5 3 5 3 3 3 2 2" xfId="53390"/>
    <cellStyle name="Normal 5 3 5 3 3 3 3" xfId="39066"/>
    <cellStyle name="Normal 5 3 5 3 3 4" xfId="17492"/>
    <cellStyle name="Normal 5 3 5 3 3 4 2" xfId="46228"/>
    <cellStyle name="Normal 5 3 5 3 3 5" xfId="31904"/>
    <cellStyle name="Normal 5 3 5 3 4" xfId="4804"/>
    <cellStyle name="Normal 5 3 5 3 4 2" xfId="12069"/>
    <cellStyle name="Normal 5 3 5 3 4 2 2" xfId="26447"/>
    <cellStyle name="Normal 5 3 5 3 4 2 2 2" xfId="55181"/>
    <cellStyle name="Normal 5 3 5 3 4 2 3" xfId="40857"/>
    <cellStyle name="Normal 5 3 5 3 4 3" xfId="19284"/>
    <cellStyle name="Normal 5 3 5 3 4 3 2" xfId="48019"/>
    <cellStyle name="Normal 5 3 5 3 4 4" xfId="33695"/>
    <cellStyle name="Normal 5 3 5 3 5" xfId="8476"/>
    <cellStyle name="Normal 5 3 5 3 5 2" xfId="22865"/>
    <cellStyle name="Normal 5 3 5 3 5 2 2" xfId="51600"/>
    <cellStyle name="Normal 5 3 5 3 5 3" xfId="37276"/>
    <cellStyle name="Normal 5 3 5 3 6" xfId="15702"/>
    <cellStyle name="Normal 5 3 5 3 6 2" xfId="44438"/>
    <cellStyle name="Normal 5 3 5 3 7" xfId="30114"/>
    <cellStyle name="Normal 5 3 5 4" xfId="1591"/>
    <cellStyle name="Normal 5 3 5 4 2" xfId="3388"/>
    <cellStyle name="Normal 5 3 5 4 2 2" xfId="7047"/>
    <cellStyle name="Normal 5 3 5 4 2 2 2" xfId="14307"/>
    <cellStyle name="Normal 5 3 5 4 2 2 2 2" xfId="28685"/>
    <cellStyle name="Normal 5 3 5 4 2 2 2 2 2" xfId="57419"/>
    <cellStyle name="Normal 5 3 5 4 2 2 2 3" xfId="43095"/>
    <cellStyle name="Normal 5 3 5 4 2 2 3" xfId="21522"/>
    <cellStyle name="Normal 5 3 5 4 2 2 3 2" xfId="50257"/>
    <cellStyle name="Normal 5 3 5 4 2 2 4" xfId="35933"/>
    <cellStyle name="Normal 5 3 5 4 2 3" xfId="10720"/>
    <cellStyle name="Normal 5 3 5 4 2 3 2" xfId="25103"/>
    <cellStyle name="Normal 5 3 5 4 2 3 2 2" xfId="53838"/>
    <cellStyle name="Normal 5 3 5 4 2 3 3" xfId="39514"/>
    <cellStyle name="Normal 5 3 5 4 2 4" xfId="17940"/>
    <cellStyle name="Normal 5 3 5 4 2 4 2" xfId="46676"/>
    <cellStyle name="Normal 5 3 5 4 2 5" xfId="32352"/>
    <cellStyle name="Normal 5 3 5 4 3" xfId="5257"/>
    <cellStyle name="Normal 5 3 5 4 3 2" xfId="12517"/>
    <cellStyle name="Normal 5 3 5 4 3 2 2" xfId="26895"/>
    <cellStyle name="Normal 5 3 5 4 3 2 2 2" xfId="55629"/>
    <cellStyle name="Normal 5 3 5 4 3 2 3" xfId="41305"/>
    <cellStyle name="Normal 5 3 5 4 3 3" xfId="19732"/>
    <cellStyle name="Normal 5 3 5 4 3 3 2" xfId="48467"/>
    <cellStyle name="Normal 5 3 5 4 3 4" xfId="34143"/>
    <cellStyle name="Normal 5 3 5 4 4" xfId="8930"/>
    <cellStyle name="Normal 5 3 5 4 4 2" xfId="23313"/>
    <cellStyle name="Normal 5 3 5 4 4 2 2" xfId="52048"/>
    <cellStyle name="Normal 5 3 5 4 4 3" xfId="37724"/>
    <cellStyle name="Normal 5 3 5 4 5" xfId="16150"/>
    <cellStyle name="Normal 5 3 5 4 5 2" xfId="44886"/>
    <cellStyle name="Normal 5 3 5 4 6" xfId="30562"/>
    <cellStyle name="Normal 5 3 5 5" xfId="2492"/>
    <cellStyle name="Normal 5 3 5 5 2" xfId="6152"/>
    <cellStyle name="Normal 5 3 5 5 2 2" xfId="13412"/>
    <cellStyle name="Normal 5 3 5 5 2 2 2" xfId="27790"/>
    <cellStyle name="Normal 5 3 5 5 2 2 2 2" xfId="56524"/>
    <cellStyle name="Normal 5 3 5 5 2 2 3" xfId="42200"/>
    <cellStyle name="Normal 5 3 5 5 2 3" xfId="20627"/>
    <cellStyle name="Normal 5 3 5 5 2 3 2" xfId="49362"/>
    <cellStyle name="Normal 5 3 5 5 2 4" xfId="35038"/>
    <cellStyle name="Normal 5 3 5 5 3" xfId="9825"/>
    <cellStyle name="Normal 5 3 5 5 3 2" xfId="24208"/>
    <cellStyle name="Normal 5 3 5 5 3 2 2" xfId="52943"/>
    <cellStyle name="Normal 5 3 5 5 3 3" xfId="38619"/>
    <cellStyle name="Normal 5 3 5 5 4" xfId="17045"/>
    <cellStyle name="Normal 5 3 5 5 4 2" xfId="45781"/>
    <cellStyle name="Normal 5 3 5 5 5" xfId="31457"/>
    <cellStyle name="Normal 5 3 5 6" xfId="4354"/>
    <cellStyle name="Normal 5 3 5 6 2" xfId="11622"/>
    <cellStyle name="Normal 5 3 5 6 2 2" xfId="26000"/>
    <cellStyle name="Normal 5 3 5 6 2 2 2" xfId="54734"/>
    <cellStyle name="Normal 5 3 5 6 2 3" xfId="40410"/>
    <cellStyle name="Normal 5 3 5 6 3" xfId="18837"/>
    <cellStyle name="Normal 5 3 5 6 3 2" xfId="47572"/>
    <cellStyle name="Normal 5 3 5 6 4" xfId="33248"/>
    <cellStyle name="Normal 5 3 5 7" xfId="8025"/>
    <cellStyle name="Normal 5 3 5 7 2" xfId="22418"/>
    <cellStyle name="Normal 5 3 5 7 2 2" xfId="51153"/>
    <cellStyle name="Normal 5 3 5 7 3" xfId="36829"/>
    <cellStyle name="Normal 5 3 5 8" xfId="15255"/>
    <cellStyle name="Normal 5 3 5 8 2" xfId="43991"/>
    <cellStyle name="Normal 5 3 5 9" xfId="29667"/>
    <cellStyle name="Normal 5 3 6" xfId="721"/>
    <cellStyle name="Normal 5 3 6 2" xfId="1172"/>
    <cellStyle name="Normal 5 3 6 2 2" xfId="2155"/>
    <cellStyle name="Normal 5 3 6 2 2 2" xfId="3947"/>
    <cellStyle name="Normal 5 3 6 2 2 2 2" xfId="7606"/>
    <cellStyle name="Normal 5 3 6 2 2 2 2 2" xfId="14866"/>
    <cellStyle name="Normal 5 3 6 2 2 2 2 2 2" xfId="29244"/>
    <cellStyle name="Normal 5 3 6 2 2 2 2 2 2 2" xfId="57978"/>
    <cellStyle name="Normal 5 3 6 2 2 2 2 2 3" xfId="43654"/>
    <cellStyle name="Normal 5 3 6 2 2 2 2 3" xfId="22081"/>
    <cellStyle name="Normal 5 3 6 2 2 2 2 3 2" xfId="50816"/>
    <cellStyle name="Normal 5 3 6 2 2 2 2 4" xfId="36492"/>
    <cellStyle name="Normal 5 3 6 2 2 2 3" xfId="11279"/>
    <cellStyle name="Normal 5 3 6 2 2 2 3 2" xfId="25662"/>
    <cellStyle name="Normal 5 3 6 2 2 2 3 2 2" xfId="54397"/>
    <cellStyle name="Normal 5 3 6 2 2 2 3 3" xfId="40073"/>
    <cellStyle name="Normal 5 3 6 2 2 2 4" xfId="18499"/>
    <cellStyle name="Normal 5 3 6 2 2 2 4 2" xfId="47235"/>
    <cellStyle name="Normal 5 3 6 2 2 2 5" xfId="32911"/>
    <cellStyle name="Normal 5 3 6 2 2 3" xfId="5816"/>
    <cellStyle name="Normal 5 3 6 2 2 3 2" xfId="13076"/>
    <cellStyle name="Normal 5 3 6 2 2 3 2 2" xfId="27454"/>
    <cellStyle name="Normal 5 3 6 2 2 3 2 2 2" xfId="56188"/>
    <cellStyle name="Normal 5 3 6 2 2 3 2 3" xfId="41864"/>
    <cellStyle name="Normal 5 3 6 2 2 3 3" xfId="20291"/>
    <cellStyle name="Normal 5 3 6 2 2 3 3 2" xfId="49026"/>
    <cellStyle name="Normal 5 3 6 2 2 3 4" xfId="34702"/>
    <cellStyle name="Normal 5 3 6 2 2 4" xfId="9489"/>
    <cellStyle name="Normal 5 3 6 2 2 4 2" xfId="23872"/>
    <cellStyle name="Normal 5 3 6 2 2 4 2 2" xfId="52607"/>
    <cellStyle name="Normal 5 3 6 2 2 4 3" xfId="38283"/>
    <cellStyle name="Normal 5 3 6 2 2 5" xfId="16709"/>
    <cellStyle name="Normal 5 3 6 2 2 5 2" xfId="45445"/>
    <cellStyle name="Normal 5 3 6 2 2 6" xfId="31121"/>
    <cellStyle name="Normal 5 3 6 2 3" xfId="3051"/>
    <cellStyle name="Normal 5 3 6 2 3 2" xfId="6711"/>
    <cellStyle name="Normal 5 3 6 2 3 2 2" xfId="13971"/>
    <cellStyle name="Normal 5 3 6 2 3 2 2 2" xfId="28349"/>
    <cellStyle name="Normal 5 3 6 2 3 2 2 2 2" xfId="57083"/>
    <cellStyle name="Normal 5 3 6 2 3 2 2 3" xfId="42759"/>
    <cellStyle name="Normal 5 3 6 2 3 2 3" xfId="21186"/>
    <cellStyle name="Normal 5 3 6 2 3 2 3 2" xfId="49921"/>
    <cellStyle name="Normal 5 3 6 2 3 2 4" xfId="35597"/>
    <cellStyle name="Normal 5 3 6 2 3 3" xfId="10384"/>
    <cellStyle name="Normal 5 3 6 2 3 3 2" xfId="24767"/>
    <cellStyle name="Normal 5 3 6 2 3 3 2 2" xfId="53502"/>
    <cellStyle name="Normal 5 3 6 2 3 3 3" xfId="39178"/>
    <cellStyle name="Normal 5 3 6 2 3 4" xfId="17604"/>
    <cellStyle name="Normal 5 3 6 2 3 4 2" xfId="46340"/>
    <cellStyle name="Normal 5 3 6 2 3 5" xfId="32016"/>
    <cellStyle name="Normal 5 3 6 2 4" xfId="4916"/>
    <cellStyle name="Normal 5 3 6 2 4 2" xfId="12181"/>
    <cellStyle name="Normal 5 3 6 2 4 2 2" xfId="26559"/>
    <cellStyle name="Normal 5 3 6 2 4 2 2 2" xfId="55293"/>
    <cellStyle name="Normal 5 3 6 2 4 2 3" xfId="40969"/>
    <cellStyle name="Normal 5 3 6 2 4 3" xfId="19396"/>
    <cellStyle name="Normal 5 3 6 2 4 3 2" xfId="48131"/>
    <cellStyle name="Normal 5 3 6 2 4 4" xfId="33807"/>
    <cellStyle name="Normal 5 3 6 2 5" xfId="8588"/>
    <cellStyle name="Normal 5 3 6 2 5 2" xfId="22977"/>
    <cellStyle name="Normal 5 3 6 2 5 2 2" xfId="51712"/>
    <cellStyle name="Normal 5 3 6 2 5 3" xfId="37388"/>
    <cellStyle name="Normal 5 3 6 2 6" xfId="15814"/>
    <cellStyle name="Normal 5 3 6 2 6 2" xfId="44550"/>
    <cellStyle name="Normal 5 3 6 2 7" xfId="30226"/>
    <cellStyle name="Normal 5 3 6 3" xfId="1708"/>
    <cellStyle name="Normal 5 3 6 3 2" xfId="3500"/>
    <cellStyle name="Normal 5 3 6 3 2 2" xfId="7159"/>
    <cellStyle name="Normal 5 3 6 3 2 2 2" xfId="14419"/>
    <cellStyle name="Normal 5 3 6 3 2 2 2 2" xfId="28797"/>
    <cellStyle name="Normal 5 3 6 3 2 2 2 2 2" xfId="57531"/>
    <cellStyle name="Normal 5 3 6 3 2 2 2 3" xfId="43207"/>
    <cellStyle name="Normal 5 3 6 3 2 2 3" xfId="21634"/>
    <cellStyle name="Normal 5 3 6 3 2 2 3 2" xfId="50369"/>
    <cellStyle name="Normal 5 3 6 3 2 2 4" xfId="36045"/>
    <cellStyle name="Normal 5 3 6 3 2 3" xfId="10832"/>
    <cellStyle name="Normal 5 3 6 3 2 3 2" xfId="25215"/>
    <cellStyle name="Normal 5 3 6 3 2 3 2 2" xfId="53950"/>
    <cellStyle name="Normal 5 3 6 3 2 3 3" xfId="39626"/>
    <cellStyle name="Normal 5 3 6 3 2 4" xfId="18052"/>
    <cellStyle name="Normal 5 3 6 3 2 4 2" xfId="46788"/>
    <cellStyle name="Normal 5 3 6 3 2 5" xfId="32464"/>
    <cellStyle name="Normal 5 3 6 3 3" xfId="5369"/>
    <cellStyle name="Normal 5 3 6 3 3 2" xfId="12629"/>
    <cellStyle name="Normal 5 3 6 3 3 2 2" xfId="27007"/>
    <cellStyle name="Normal 5 3 6 3 3 2 2 2" xfId="55741"/>
    <cellStyle name="Normal 5 3 6 3 3 2 3" xfId="41417"/>
    <cellStyle name="Normal 5 3 6 3 3 3" xfId="19844"/>
    <cellStyle name="Normal 5 3 6 3 3 3 2" xfId="48579"/>
    <cellStyle name="Normal 5 3 6 3 3 4" xfId="34255"/>
    <cellStyle name="Normal 5 3 6 3 4" xfId="9042"/>
    <cellStyle name="Normal 5 3 6 3 4 2" xfId="23425"/>
    <cellStyle name="Normal 5 3 6 3 4 2 2" xfId="52160"/>
    <cellStyle name="Normal 5 3 6 3 4 3" xfId="37836"/>
    <cellStyle name="Normal 5 3 6 3 5" xfId="16262"/>
    <cellStyle name="Normal 5 3 6 3 5 2" xfId="44998"/>
    <cellStyle name="Normal 5 3 6 3 6" xfId="30674"/>
    <cellStyle name="Normal 5 3 6 4" xfId="2604"/>
    <cellStyle name="Normal 5 3 6 4 2" xfId="6264"/>
    <cellStyle name="Normal 5 3 6 4 2 2" xfId="13524"/>
    <cellStyle name="Normal 5 3 6 4 2 2 2" xfId="27902"/>
    <cellStyle name="Normal 5 3 6 4 2 2 2 2" xfId="56636"/>
    <cellStyle name="Normal 5 3 6 4 2 2 3" xfId="42312"/>
    <cellStyle name="Normal 5 3 6 4 2 3" xfId="20739"/>
    <cellStyle name="Normal 5 3 6 4 2 3 2" xfId="49474"/>
    <cellStyle name="Normal 5 3 6 4 2 4" xfId="35150"/>
    <cellStyle name="Normal 5 3 6 4 3" xfId="9937"/>
    <cellStyle name="Normal 5 3 6 4 3 2" xfId="24320"/>
    <cellStyle name="Normal 5 3 6 4 3 2 2" xfId="53055"/>
    <cellStyle name="Normal 5 3 6 4 3 3" xfId="38731"/>
    <cellStyle name="Normal 5 3 6 4 4" xfId="17157"/>
    <cellStyle name="Normal 5 3 6 4 4 2" xfId="45893"/>
    <cellStyle name="Normal 5 3 6 4 5" xfId="31569"/>
    <cellStyle name="Normal 5 3 6 5" xfId="4468"/>
    <cellStyle name="Normal 5 3 6 5 2" xfId="11734"/>
    <cellStyle name="Normal 5 3 6 5 2 2" xfId="26112"/>
    <cellStyle name="Normal 5 3 6 5 2 2 2" xfId="54846"/>
    <cellStyle name="Normal 5 3 6 5 2 3" xfId="40522"/>
    <cellStyle name="Normal 5 3 6 5 3" xfId="18949"/>
    <cellStyle name="Normal 5 3 6 5 3 2" xfId="47684"/>
    <cellStyle name="Normal 5 3 6 5 4" xfId="33360"/>
    <cellStyle name="Normal 5 3 6 6" xfId="8141"/>
    <cellStyle name="Normal 5 3 6 6 2" xfId="22530"/>
    <cellStyle name="Normal 5 3 6 6 2 2" xfId="51265"/>
    <cellStyle name="Normal 5 3 6 6 3" xfId="36941"/>
    <cellStyle name="Normal 5 3 6 7" xfId="15367"/>
    <cellStyle name="Normal 5 3 6 7 2" xfId="44103"/>
    <cellStyle name="Normal 5 3 6 8" xfId="29779"/>
    <cellStyle name="Normal 5 3 7" xfId="948"/>
    <cellStyle name="Normal 5 3 7 2" xfId="1931"/>
    <cellStyle name="Normal 5 3 7 2 2" xfId="3723"/>
    <cellStyle name="Normal 5 3 7 2 2 2" xfId="7382"/>
    <cellStyle name="Normal 5 3 7 2 2 2 2" xfId="14642"/>
    <cellStyle name="Normal 5 3 7 2 2 2 2 2" xfId="29020"/>
    <cellStyle name="Normal 5 3 7 2 2 2 2 2 2" xfId="57754"/>
    <cellStyle name="Normal 5 3 7 2 2 2 2 3" xfId="43430"/>
    <cellStyle name="Normal 5 3 7 2 2 2 3" xfId="21857"/>
    <cellStyle name="Normal 5 3 7 2 2 2 3 2" xfId="50592"/>
    <cellStyle name="Normal 5 3 7 2 2 2 4" xfId="36268"/>
    <cellStyle name="Normal 5 3 7 2 2 3" xfId="11055"/>
    <cellStyle name="Normal 5 3 7 2 2 3 2" xfId="25438"/>
    <cellStyle name="Normal 5 3 7 2 2 3 2 2" xfId="54173"/>
    <cellStyle name="Normal 5 3 7 2 2 3 3" xfId="39849"/>
    <cellStyle name="Normal 5 3 7 2 2 4" xfId="18275"/>
    <cellStyle name="Normal 5 3 7 2 2 4 2" xfId="47011"/>
    <cellStyle name="Normal 5 3 7 2 2 5" xfId="32687"/>
    <cellStyle name="Normal 5 3 7 2 3" xfId="5592"/>
    <cellStyle name="Normal 5 3 7 2 3 2" xfId="12852"/>
    <cellStyle name="Normal 5 3 7 2 3 2 2" xfId="27230"/>
    <cellStyle name="Normal 5 3 7 2 3 2 2 2" xfId="55964"/>
    <cellStyle name="Normal 5 3 7 2 3 2 3" xfId="41640"/>
    <cellStyle name="Normal 5 3 7 2 3 3" xfId="20067"/>
    <cellStyle name="Normal 5 3 7 2 3 3 2" xfId="48802"/>
    <cellStyle name="Normal 5 3 7 2 3 4" xfId="34478"/>
    <cellStyle name="Normal 5 3 7 2 4" xfId="9265"/>
    <cellStyle name="Normal 5 3 7 2 4 2" xfId="23648"/>
    <cellStyle name="Normal 5 3 7 2 4 2 2" xfId="52383"/>
    <cellStyle name="Normal 5 3 7 2 4 3" xfId="38059"/>
    <cellStyle name="Normal 5 3 7 2 5" xfId="16485"/>
    <cellStyle name="Normal 5 3 7 2 5 2" xfId="45221"/>
    <cellStyle name="Normal 5 3 7 2 6" xfId="30897"/>
    <cellStyle name="Normal 5 3 7 3" xfId="2827"/>
    <cellStyle name="Normal 5 3 7 3 2" xfId="6487"/>
    <cellStyle name="Normal 5 3 7 3 2 2" xfId="13747"/>
    <cellStyle name="Normal 5 3 7 3 2 2 2" xfId="28125"/>
    <cellStyle name="Normal 5 3 7 3 2 2 2 2" xfId="56859"/>
    <cellStyle name="Normal 5 3 7 3 2 2 3" xfId="42535"/>
    <cellStyle name="Normal 5 3 7 3 2 3" xfId="20962"/>
    <cellStyle name="Normal 5 3 7 3 2 3 2" xfId="49697"/>
    <cellStyle name="Normal 5 3 7 3 2 4" xfId="35373"/>
    <cellStyle name="Normal 5 3 7 3 3" xfId="10160"/>
    <cellStyle name="Normal 5 3 7 3 3 2" xfId="24543"/>
    <cellStyle name="Normal 5 3 7 3 3 2 2" xfId="53278"/>
    <cellStyle name="Normal 5 3 7 3 3 3" xfId="38954"/>
    <cellStyle name="Normal 5 3 7 3 4" xfId="17380"/>
    <cellStyle name="Normal 5 3 7 3 4 2" xfId="46116"/>
    <cellStyle name="Normal 5 3 7 3 5" xfId="31792"/>
    <cellStyle name="Normal 5 3 7 4" xfId="4692"/>
    <cellStyle name="Normal 5 3 7 4 2" xfId="11957"/>
    <cellStyle name="Normal 5 3 7 4 2 2" xfId="26335"/>
    <cellStyle name="Normal 5 3 7 4 2 2 2" xfId="55069"/>
    <cellStyle name="Normal 5 3 7 4 2 3" xfId="40745"/>
    <cellStyle name="Normal 5 3 7 4 3" xfId="19172"/>
    <cellStyle name="Normal 5 3 7 4 3 2" xfId="47907"/>
    <cellStyle name="Normal 5 3 7 4 4" xfId="33583"/>
    <cellStyle name="Normal 5 3 7 5" xfId="8364"/>
    <cellStyle name="Normal 5 3 7 5 2" xfId="22753"/>
    <cellStyle name="Normal 5 3 7 5 2 2" xfId="51488"/>
    <cellStyle name="Normal 5 3 7 5 3" xfId="37164"/>
    <cellStyle name="Normal 5 3 7 6" xfId="15590"/>
    <cellStyle name="Normal 5 3 7 6 2" xfId="44326"/>
    <cellStyle name="Normal 5 3 7 7" xfId="30002"/>
    <cellStyle name="Normal 5 3 8" xfId="1452"/>
    <cellStyle name="Normal 5 3 8 2" xfId="3276"/>
    <cellStyle name="Normal 5 3 8 2 2" xfId="6935"/>
    <cellStyle name="Normal 5 3 8 2 2 2" xfId="14195"/>
    <cellStyle name="Normal 5 3 8 2 2 2 2" xfId="28573"/>
    <cellStyle name="Normal 5 3 8 2 2 2 2 2" xfId="57307"/>
    <cellStyle name="Normal 5 3 8 2 2 2 3" xfId="42983"/>
    <cellStyle name="Normal 5 3 8 2 2 3" xfId="21410"/>
    <cellStyle name="Normal 5 3 8 2 2 3 2" xfId="50145"/>
    <cellStyle name="Normal 5 3 8 2 2 4" xfId="35821"/>
    <cellStyle name="Normal 5 3 8 2 3" xfId="10608"/>
    <cellStyle name="Normal 5 3 8 2 3 2" xfId="24991"/>
    <cellStyle name="Normal 5 3 8 2 3 2 2" xfId="53726"/>
    <cellStyle name="Normal 5 3 8 2 3 3" xfId="39402"/>
    <cellStyle name="Normal 5 3 8 2 4" xfId="17828"/>
    <cellStyle name="Normal 5 3 8 2 4 2" xfId="46564"/>
    <cellStyle name="Normal 5 3 8 2 5" xfId="32240"/>
    <cellStyle name="Normal 5 3 8 3" xfId="5143"/>
    <cellStyle name="Normal 5 3 8 3 2" xfId="12405"/>
    <cellStyle name="Normal 5 3 8 3 2 2" xfId="26783"/>
    <cellStyle name="Normal 5 3 8 3 2 2 2" xfId="55517"/>
    <cellStyle name="Normal 5 3 8 3 2 3" xfId="41193"/>
    <cellStyle name="Normal 5 3 8 3 3" xfId="19620"/>
    <cellStyle name="Normal 5 3 8 3 3 2" xfId="48355"/>
    <cellStyle name="Normal 5 3 8 3 4" xfId="34031"/>
    <cellStyle name="Normal 5 3 8 4" xfId="8815"/>
    <cellStyle name="Normal 5 3 8 4 2" xfId="23201"/>
    <cellStyle name="Normal 5 3 8 4 2 2" xfId="51936"/>
    <cellStyle name="Normal 5 3 8 4 3" xfId="37612"/>
    <cellStyle name="Normal 5 3 8 5" xfId="16038"/>
    <cellStyle name="Normal 5 3 8 5 2" xfId="44774"/>
    <cellStyle name="Normal 5 3 8 6" xfId="30450"/>
    <cellStyle name="Normal 5 3 9" xfId="2380"/>
    <cellStyle name="Normal 5 3 9 2" xfId="6040"/>
    <cellStyle name="Normal 5 3 9 2 2" xfId="13300"/>
    <cellStyle name="Normal 5 3 9 2 2 2" xfId="27678"/>
    <cellStyle name="Normal 5 3 9 2 2 2 2" xfId="56412"/>
    <cellStyle name="Normal 5 3 9 2 2 3" xfId="42088"/>
    <cellStyle name="Normal 5 3 9 2 3" xfId="20515"/>
    <cellStyle name="Normal 5 3 9 2 3 2" xfId="49250"/>
    <cellStyle name="Normal 5 3 9 2 4" xfId="34926"/>
    <cellStyle name="Normal 5 3 9 3" xfId="9713"/>
    <cellStyle name="Normal 5 3 9 3 2" xfId="24096"/>
    <cellStyle name="Normal 5 3 9 3 2 2" xfId="52831"/>
    <cellStyle name="Normal 5 3 9 3 3" xfId="38507"/>
    <cellStyle name="Normal 5 3 9 4" xfId="16933"/>
    <cellStyle name="Normal 5 3 9 4 2" xfId="45669"/>
    <cellStyle name="Normal 5 3 9 5" xfId="31345"/>
    <cellStyle name="Normal 5 4" xfId="252"/>
    <cellStyle name="Normal 5 4 10" xfId="7907"/>
    <cellStyle name="Normal 5 4 10 2" xfId="22313"/>
    <cellStyle name="Normal 5 4 10 2 2" xfId="51048"/>
    <cellStyle name="Normal 5 4 10 3" xfId="36724"/>
    <cellStyle name="Normal 5 4 11" xfId="15150"/>
    <cellStyle name="Normal 5 4 11 2" xfId="43886"/>
    <cellStyle name="Normal 5 4 12" xfId="29562"/>
    <cellStyle name="Normal 5 4 2" xfId="356"/>
    <cellStyle name="Normal 5 4 2 10" xfId="15178"/>
    <cellStyle name="Normal 5 4 2 10 2" xfId="43914"/>
    <cellStyle name="Normal 5 4 2 11" xfId="29590"/>
    <cellStyle name="Normal 5 4 2 2" xfId="456"/>
    <cellStyle name="Normal 5 4 2 2 10" xfId="29646"/>
    <cellStyle name="Normal 5 4 2 2 2" xfId="656"/>
    <cellStyle name="Normal 5 4 2 2 2 2" xfId="928"/>
    <cellStyle name="Normal 5 4 2 2 2 2 2" xfId="1375"/>
    <cellStyle name="Normal 5 4 2 2 2 2 2 2" xfId="2358"/>
    <cellStyle name="Normal 5 4 2 2 2 2 2 2 2" xfId="4150"/>
    <cellStyle name="Normal 5 4 2 2 2 2 2 2 2 2" xfId="7809"/>
    <cellStyle name="Normal 5 4 2 2 2 2 2 2 2 2 2" xfId="15069"/>
    <cellStyle name="Normal 5 4 2 2 2 2 2 2 2 2 2 2" xfId="29447"/>
    <cellStyle name="Normal 5 4 2 2 2 2 2 2 2 2 2 2 2" xfId="58181"/>
    <cellStyle name="Normal 5 4 2 2 2 2 2 2 2 2 2 3" xfId="43857"/>
    <cellStyle name="Normal 5 4 2 2 2 2 2 2 2 2 3" xfId="22284"/>
    <cellStyle name="Normal 5 4 2 2 2 2 2 2 2 2 3 2" xfId="51019"/>
    <cellStyle name="Normal 5 4 2 2 2 2 2 2 2 2 4" xfId="36695"/>
    <cellStyle name="Normal 5 4 2 2 2 2 2 2 2 3" xfId="11482"/>
    <cellStyle name="Normal 5 4 2 2 2 2 2 2 2 3 2" xfId="25865"/>
    <cellStyle name="Normal 5 4 2 2 2 2 2 2 2 3 2 2" xfId="54600"/>
    <cellStyle name="Normal 5 4 2 2 2 2 2 2 2 3 3" xfId="40276"/>
    <cellStyle name="Normal 5 4 2 2 2 2 2 2 2 4" xfId="18702"/>
    <cellStyle name="Normal 5 4 2 2 2 2 2 2 2 4 2" xfId="47438"/>
    <cellStyle name="Normal 5 4 2 2 2 2 2 2 2 5" xfId="33114"/>
    <cellStyle name="Normal 5 4 2 2 2 2 2 2 3" xfId="6019"/>
    <cellStyle name="Normal 5 4 2 2 2 2 2 2 3 2" xfId="13279"/>
    <cellStyle name="Normal 5 4 2 2 2 2 2 2 3 2 2" xfId="27657"/>
    <cellStyle name="Normal 5 4 2 2 2 2 2 2 3 2 2 2" xfId="56391"/>
    <cellStyle name="Normal 5 4 2 2 2 2 2 2 3 2 3" xfId="42067"/>
    <cellStyle name="Normal 5 4 2 2 2 2 2 2 3 3" xfId="20494"/>
    <cellStyle name="Normal 5 4 2 2 2 2 2 2 3 3 2" xfId="49229"/>
    <cellStyle name="Normal 5 4 2 2 2 2 2 2 3 4" xfId="34905"/>
    <cellStyle name="Normal 5 4 2 2 2 2 2 2 4" xfId="9692"/>
    <cellStyle name="Normal 5 4 2 2 2 2 2 2 4 2" xfId="24075"/>
    <cellStyle name="Normal 5 4 2 2 2 2 2 2 4 2 2" xfId="52810"/>
    <cellStyle name="Normal 5 4 2 2 2 2 2 2 4 3" xfId="38486"/>
    <cellStyle name="Normal 5 4 2 2 2 2 2 2 5" xfId="16912"/>
    <cellStyle name="Normal 5 4 2 2 2 2 2 2 5 2" xfId="45648"/>
    <cellStyle name="Normal 5 4 2 2 2 2 2 2 6" xfId="31324"/>
    <cellStyle name="Normal 5 4 2 2 2 2 2 3" xfId="3254"/>
    <cellStyle name="Normal 5 4 2 2 2 2 2 3 2" xfId="6914"/>
    <cellStyle name="Normal 5 4 2 2 2 2 2 3 2 2" xfId="14174"/>
    <cellStyle name="Normal 5 4 2 2 2 2 2 3 2 2 2" xfId="28552"/>
    <cellStyle name="Normal 5 4 2 2 2 2 2 3 2 2 2 2" xfId="57286"/>
    <cellStyle name="Normal 5 4 2 2 2 2 2 3 2 2 3" xfId="42962"/>
    <cellStyle name="Normal 5 4 2 2 2 2 2 3 2 3" xfId="21389"/>
    <cellStyle name="Normal 5 4 2 2 2 2 2 3 2 3 2" xfId="50124"/>
    <cellStyle name="Normal 5 4 2 2 2 2 2 3 2 4" xfId="35800"/>
    <cellStyle name="Normal 5 4 2 2 2 2 2 3 3" xfId="10587"/>
    <cellStyle name="Normal 5 4 2 2 2 2 2 3 3 2" xfId="24970"/>
    <cellStyle name="Normal 5 4 2 2 2 2 2 3 3 2 2" xfId="53705"/>
    <cellStyle name="Normal 5 4 2 2 2 2 2 3 3 3" xfId="39381"/>
    <cellStyle name="Normal 5 4 2 2 2 2 2 3 4" xfId="17807"/>
    <cellStyle name="Normal 5 4 2 2 2 2 2 3 4 2" xfId="46543"/>
    <cellStyle name="Normal 5 4 2 2 2 2 2 3 5" xfId="32219"/>
    <cellStyle name="Normal 5 4 2 2 2 2 2 4" xfId="5119"/>
    <cellStyle name="Normal 5 4 2 2 2 2 2 4 2" xfId="12384"/>
    <cellStyle name="Normal 5 4 2 2 2 2 2 4 2 2" xfId="26762"/>
    <cellStyle name="Normal 5 4 2 2 2 2 2 4 2 2 2" xfId="55496"/>
    <cellStyle name="Normal 5 4 2 2 2 2 2 4 2 3" xfId="41172"/>
    <cellStyle name="Normal 5 4 2 2 2 2 2 4 3" xfId="19599"/>
    <cellStyle name="Normal 5 4 2 2 2 2 2 4 3 2" xfId="48334"/>
    <cellStyle name="Normal 5 4 2 2 2 2 2 4 4" xfId="34010"/>
    <cellStyle name="Normal 5 4 2 2 2 2 2 5" xfId="8791"/>
    <cellStyle name="Normal 5 4 2 2 2 2 2 5 2" xfId="23180"/>
    <cellStyle name="Normal 5 4 2 2 2 2 2 5 2 2" xfId="51915"/>
    <cellStyle name="Normal 5 4 2 2 2 2 2 5 3" xfId="37591"/>
    <cellStyle name="Normal 5 4 2 2 2 2 2 6" xfId="16017"/>
    <cellStyle name="Normal 5 4 2 2 2 2 2 6 2" xfId="44753"/>
    <cellStyle name="Normal 5 4 2 2 2 2 2 7" xfId="30429"/>
    <cellStyle name="Normal 5 4 2 2 2 2 3" xfId="1911"/>
    <cellStyle name="Normal 5 4 2 2 2 2 3 2" xfId="3703"/>
    <cellStyle name="Normal 5 4 2 2 2 2 3 2 2" xfId="7362"/>
    <cellStyle name="Normal 5 4 2 2 2 2 3 2 2 2" xfId="14622"/>
    <cellStyle name="Normal 5 4 2 2 2 2 3 2 2 2 2" xfId="29000"/>
    <cellStyle name="Normal 5 4 2 2 2 2 3 2 2 2 2 2" xfId="57734"/>
    <cellStyle name="Normal 5 4 2 2 2 2 3 2 2 2 3" xfId="43410"/>
    <cellStyle name="Normal 5 4 2 2 2 2 3 2 2 3" xfId="21837"/>
    <cellStyle name="Normal 5 4 2 2 2 2 3 2 2 3 2" xfId="50572"/>
    <cellStyle name="Normal 5 4 2 2 2 2 3 2 2 4" xfId="36248"/>
    <cellStyle name="Normal 5 4 2 2 2 2 3 2 3" xfId="11035"/>
    <cellStyle name="Normal 5 4 2 2 2 2 3 2 3 2" xfId="25418"/>
    <cellStyle name="Normal 5 4 2 2 2 2 3 2 3 2 2" xfId="54153"/>
    <cellStyle name="Normal 5 4 2 2 2 2 3 2 3 3" xfId="39829"/>
    <cellStyle name="Normal 5 4 2 2 2 2 3 2 4" xfId="18255"/>
    <cellStyle name="Normal 5 4 2 2 2 2 3 2 4 2" xfId="46991"/>
    <cellStyle name="Normal 5 4 2 2 2 2 3 2 5" xfId="32667"/>
    <cellStyle name="Normal 5 4 2 2 2 2 3 3" xfId="5572"/>
    <cellStyle name="Normal 5 4 2 2 2 2 3 3 2" xfId="12832"/>
    <cellStyle name="Normal 5 4 2 2 2 2 3 3 2 2" xfId="27210"/>
    <cellStyle name="Normal 5 4 2 2 2 2 3 3 2 2 2" xfId="55944"/>
    <cellStyle name="Normal 5 4 2 2 2 2 3 3 2 3" xfId="41620"/>
    <cellStyle name="Normal 5 4 2 2 2 2 3 3 3" xfId="20047"/>
    <cellStyle name="Normal 5 4 2 2 2 2 3 3 3 2" xfId="48782"/>
    <cellStyle name="Normal 5 4 2 2 2 2 3 3 4" xfId="34458"/>
    <cellStyle name="Normal 5 4 2 2 2 2 3 4" xfId="9245"/>
    <cellStyle name="Normal 5 4 2 2 2 2 3 4 2" xfId="23628"/>
    <cellStyle name="Normal 5 4 2 2 2 2 3 4 2 2" xfId="52363"/>
    <cellStyle name="Normal 5 4 2 2 2 2 3 4 3" xfId="38039"/>
    <cellStyle name="Normal 5 4 2 2 2 2 3 5" xfId="16465"/>
    <cellStyle name="Normal 5 4 2 2 2 2 3 5 2" xfId="45201"/>
    <cellStyle name="Normal 5 4 2 2 2 2 3 6" xfId="30877"/>
    <cellStyle name="Normal 5 4 2 2 2 2 4" xfId="2807"/>
    <cellStyle name="Normal 5 4 2 2 2 2 4 2" xfId="6467"/>
    <cellStyle name="Normal 5 4 2 2 2 2 4 2 2" xfId="13727"/>
    <cellStyle name="Normal 5 4 2 2 2 2 4 2 2 2" xfId="28105"/>
    <cellStyle name="Normal 5 4 2 2 2 2 4 2 2 2 2" xfId="56839"/>
    <cellStyle name="Normal 5 4 2 2 2 2 4 2 2 3" xfId="42515"/>
    <cellStyle name="Normal 5 4 2 2 2 2 4 2 3" xfId="20942"/>
    <cellStyle name="Normal 5 4 2 2 2 2 4 2 3 2" xfId="49677"/>
    <cellStyle name="Normal 5 4 2 2 2 2 4 2 4" xfId="35353"/>
    <cellStyle name="Normal 5 4 2 2 2 2 4 3" xfId="10140"/>
    <cellStyle name="Normal 5 4 2 2 2 2 4 3 2" xfId="24523"/>
    <cellStyle name="Normal 5 4 2 2 2 2 4 3 2 2" xfId="53258"/>
    <cellStyle name="Normal 5 4 2 2 2 2 4 3 3" xfId="38934"/>
    <cellStyle name="Normal 5 4 2 2 2 2 4 4" xfId="17360"/>
    <cellStyle name="Normal 5 4 2 2 2 2 4 4 2" xfId="46096"/>
    <cellStyle name="Normal 5 4 2 2 2 2 4 5" xfId="31772"/>
    <cellStyle name="Normal 5 4 2 2 2 2 5" xfId="4672"/>
    <cellStyle name="Normal 5 4 2 2 2 2 5 2" xfId="11937"/>
    <cellStyle name="Normal 5 4 2 2 2 2 5 2 2" xfId="26315"/>
    <cellStyle name="Normal 5 4 2 2 2 2 5 2 2 2" xfId="55049"/>
    <cellStyle name="Normal 5 4 2 2 2 2 5 2 3" xfId="40725"/>
    <cellStyle name="Normal 5 4 2 2 2 2 5 3" xfId="19152"/>
    <cellStyle name="Normal 5 4 2 2 2 2 5 3 2" xfId="47887"/>
    <cellStyle name="Normal 5 4 2 2 2 2 5 4" xfId="33563"/>
    <cellStyle name="Normal 5 4 2 2 2 2 6" xfId="8344"/>
    <cellStyle name="Normal 5 4 2 2 2 2 6 2" xfId="22733"/>
    <cellStyle name="Normal 5 4 2 2 2 2 6 2 2" xfId="51468"/>
    <cellStyle name="Normal 5 4 2 2 2 2 6 3" xfId="37144"/>
    <cellStyle name="Normal 5 4 2 2 2 2 7" xfId="15570"/>
    <cellStyle name="Normal 5 4 2 2 2 2 7 2" xfId="44306"/>
    <cellStyle name="Normal 5 4 2 2 2 2 8" xfId="29982"/>
    <cellStyle name="Normal 5 4 2 2 2 3" xfId="1151"/>
    <cellStyle name="Normal 5 4 2 2 2 3 2" xfId="2134"/>
    <cellStyle name="Normal 5 4 2 2 2 3 2 2" xfId="3926"/>
    <cellStyle name="Normal 5 4 2 2 2 3 2 2 2" xfId="7585"/>
    <cellStyle name="Normal 5 4 2 2 2 3 2 2 2 2" xfId="14845"/>
    <cellStyle name="Normal 5 4 2 2 2 3 2 2 2 2 2" xfId="29223"/>
    <cellStyle name="Normal 5 4 2 2 2 3 2 2 2 2 2 2" xfId="57957"/>
    <cellStyle name="Normal 5 4 2 2 2 3 2 2 2 2 3" xfId="43633"/>
    <cellStyle name="Normal 5 4 2 2 2 3 2 2 2 3" xfId="22060"/>
    <cellStyle name="Normal 5 4 2 2 2 3 2 2 2 3 2" xfId="50795"/>
    <cellStyle name="Normal 5 4 2 2 2 3 2 2 2 4" xfId="36471"/>
    <cellStyle name="Normal 5 4 2 2 2 3 2 2 3" xfId="11258"/>
    <cellStyle name="Normal 5 4 2 2 2 3 2 2 3 2" xfId="25641"/>
    <cellStyle name="Normal 5 4 2 2 2 3 2 2 3 2 2" xfId="54376"/>
    <cellStyle name="Normal 5 4 2 2 2 3 2 2 3 3" xfId="40052"/>
    <cellStyle name="Normal 5 4 2 2 2 3 2 2 4" xfId="18478"/>
    <cellStyle name="Normal 5 4 2 2 2 3 2 2 4 2" xfId="47214"/>
    <cellStyle name="Normal 5 4 2 2 2 3 2 2 5" xfId="32890"/>
    <cellStyle name="Normal 5 4 2 2 2 3 2 3" xfId="5795"/>
    <cellStyle name="Normal 5 4 2 2 2 3 2 3 2" xfId="13055"/>
    <cellStyle name="Normal 5 4 2 2 2 3 2 3 2 2" xfId="27433"/>
    <cellStyle name="Normal 5 4 2 2 2 3 2 3 2 2 2" xfId="56167"/>
    <cellStyle name="Normal 5 4 2 2 2 3 2 3 2 3" xfId="41843"/>
    <cellStyle name="Normal 5 4 2 2 2 3 2 3 3" xfId="20270"/>
    <cellStyle name="Normal 5 4 2 2 2 3 2 3 3 2" xfId="49005"/>
    <cellStyle name="Normal 5 4 2 2 2 3 2 3 4" xfId="34681"/>
    <cellStyle name="Normal 5 4 2 2 2 3 2 4" xfId="9468"/>
    <cellStyle name="Normal 5 4 2 2 2 3 2 4 2" xfId="23851"/>
    <cellStyle name="Normal 5 4 2 2 2 3 2 4 2 2" xfId="52586"/>
    <cellStyle name="Normal 5 4 2 2 2 3 2 4 3" xfId="38262"/>
    <cellStyle name="Normal 5 4 2 2 2 3 2 5" xfId="16688"/>
    <cellStyle name="Normal 5 4 2 2 2 3 2 5 2" xfId="45424"/>
    <cellStyle name="Normal 5 4 2 2 2 3 2 6" xfId="31100"/>
    <cellStyle name="Normal 5 4 2 2 2 3 3" xfId="3030"/>
    <cellStyle name="Normal 5 4 2 2 2 3 3 2" xfId="6690"/>
    <cellStyle name="Normal 5 4 2 2 2 3 3 2 2" xfId="13950"/>
    <cellStyle name="Normal 5 4 2 2 2 3 3 2 2 2" xfId="28328"/>
    <cellStyle name="Normal 5 4 2 2 2 3 3 2 2 2 2" xfId="57062"/>
    <cellStyle name="Normal 5 4 2 2 2 3 3 2 2 3" xfId="42738"/>
    <cellStyle name="Normal 5 4 2 2 2 3 3 2 3" xfId="21165"/>
    <cellStyle name="Normal 5 4 2 2 2 3 3 2 3 2" xfId="49900"/>
    <cellStyle name="Normal 5 4 2 2 2 3 3 2 4" xfId="35576"/>
    <cellStyle name="Normal 5 4 2 2 2 3 3 3" xfId="10363"/>
    <cellStyle name="Normal 5 4 2 2 2 3 3 3 2" xfId="24746"/>
    <cellStyle name="Normal 5 4 2 2 2 3 3 3 2 2" xfId="53481"/>
    <cellStyle name="Normal 5 4 2 2 2 3 3 3 3" xfId="39157"/>
    <cellStyle name="Normal 5 4 2 2 2 3 3 4" xfId="17583"/>
    <cellStyle name="Normal 5 4 2 2 2 3 3 4 2" xfId="46319"/>
    <cellStyle name="Normal 5 4 2 2 2 3 3 5" xfId="31995"/>
    <cellStyle name="Normal 5 4 2 2 2 3 4" xfId="4895"/>
    <cellStyle name="Normal 5 4 2 2 2 3 4 2" xfId="12160"/>
    <cellStyle name="Normal 5 4 2 2 2 3 4 2 2" xfId="26538"/>
    <cellStyle name="Normal 5 4 2 2 2 3 4 2 2 2" xfId="55272"/>
    <cellStyle name="Normal 5 4 2 2 2 3 4 2 3" xfId="40948"/>
    <cellStyle name="Normal 5 4 2 2 2 3 4 3" xfId="19375"/>
    <cellStyle name="Normal 5 4 2 2 2 3 4 3 2" xfId="48110"/>
    <cellStyle name="Normal 5 4 2 2 2 3 4 4" xfId="33786"/>
    <cellStyle name="Normal 5 4 2 2 2 3 5" xfId="8567"/>
    <cellStyle name="Normal 5 4 2 2 2 3 5 2" xfId="22956"/>
    <cellStyle name="Normal 5 4 2 2 2 3 5 2 2" xfId="51691"/>
    <cellStyle name="Normal 5 4 2 2 2 3 5 3" xfId="37367"/>
    <cellStyle name="Normal 5 4 2 2 2 3 6" xfId="15793"/>
    <cellStyle name="Normal 5 4 2 2 2 3 6 2" xfId="44529"/>
    <cellStyle name="Normal 5 4 2 2 2 3 7" xfId="30205"/>
    <cellStyle name="Normal 5 4 2 2 2 4" xfId="1683"/>
    <cellStyle name="Normal 5 4 2 2 2 4 2" xfId="3479"/>
    <cellStyle name="Normal 5 4 2 2 2 4 2 2" xfId="7138"/>
    <cellStyle name="Normal 5 4 2 2 2 4 2 2 2" xfId="14398"/>
    <cellStyle name="Normal 5 4 2 2 2 4 2 2 2 2" xfId="28776"/>
    <cellStyle name="Normal 5 4 2 2 2 4 2 2 2 2 2" xfId="57510"/>
    <cellStyle name="Normal 5 4 2 2 2 4 2 2 2 3" xfId="43186"/>
    <cellStyle name="Normal 5 4 2 2 2 4 2 2 3" xfId="21613"/>
    <cellStyle name="Normal 5 4 2 2 2 4 2 2 3 2" xfId="50348"/>
    <cellStyle name="Normal 5 4 2 2 2 4 2 2 4" xfId="36024"/>
    <cellStyle name="Normal 5 4 2 2 2 4 2 3" xfId="10811"/>
    <cellStyle name="Normal 5 4 2 2 2 4 2 3 2" xfId="25194"/>
    <cellStyle name="Normal 5 4 2 2 2 4 2 3 2 2" xfId="53929"/>
    <cellStyle name="Normal 5 4 2 2 2 4 2 3 3" xfId="39605"/>
    <cellStyle name="Normal 5 4 2 2 2 4 2 4" xfId="18031"/>
    <cellStyle name="Normal 5 4 2 2 2 4 2 4 2" xfId="46767"/>
    <cellStyle name="Normal 5 4 2 2 2 4 2 5" xfId="32443"/>
    <cellStyle name="Normal 5 4 2 2 2 4 3" xfId="5348"/>
    <cellStyle name="Normal 5 4 2 2 2 4 3 2" xfId="12608"/>
    <cellStyle name="Normal 5 4 2 2 2 4 3 2 2" xfId="26986"/>
    <cellStyle name="Normal 5 4 2 2 2 4 3 2 2 2" xfId="55720"/>
    <cellStyle name="Normal 5 4 2 2 2 4 3 2 3" xfId="41396"/>
    <cellStyle name="Normal 5 4 2 2 2 4 3 3" xfId="19823"/>
    <cellStyle name="Normal 5 4 2 2 2 4 3 3 2" xfId="48558"/>
    <cellStyle name="Normal 5 4 2 2 2 4 3 4" xfId="34234"/>
    <cellStyle name="Normal 5 4 2 2 2 4 4" xfId="9021"/>
    <cellStyle name="Normal 5 4 2 2 2 4 4 2" xfId="23404"/>
    <cellStyle name="Normal 5 4 2 2 2 4 4 2 2" xfId="52139"/>
    <cellStyle name="Normal 5 4 2 2 2 4 4 3" xfId="37815"/>
    <cellStyle name="Normal 5 4 2 2 2 4 5" xfId="16241"/>
    <cellStyle name="Normal 5 4 2 2 2 4 5 2" xfId="44977"/>
    <cellStyle name="Normal 5 4 2 2 2 4 6" xfId="30653"/>
    <cellStyle name="Normal 5 4 2 2 2 5" xfId="2583"/>
    <cellStyle name="Normal 5 4 2 2 2 5 2" xfId="6243"/>
    <cellStyle name="Normal 5 4 2 2 2 5 2 2" xfId="13503"/>
    <cellStyle name="Normal 5 4 2 2 2 5 2 2 2" xfId="27881"/>
    <cellStyle name="Normal 5 4 2 2 2 5 2 2 2 2" xfId="56615"/>
    <cellStyle name="Normal 5 4 2 2 2 5 2 2 3" xfId="42291"/>
    <cellStyle name="Normal 5 4 2 2 2 5 2 3" xfId="20718"/>
    <cellStyle name="Normal 5 4 2 2 2 5 2 3 2" xfId="49453"/>
    <cellStyle name="Normal 5 4 2 2 2 5 2 4" xfId="35129"/>
    <cellStyle name="Normal 5 4 2 2 2 5 3" xfId="9916"/>
    <cellStyle name="Normal 5 4 2 2 2 5 3 2" xfId="24299"/>
    <cellStyle name="Normal 5 4 2 2 2 5 3 2 2" xfId="53034"/>
    <cellStyle name="Normal 5 4 2 2 2 5 3 3" xfId="38710"/>
    <cellStyle name="Normal 5 4 2 2 2 5 4" xfId="17136"/>
    <cellStyle name="Normal 5 4 2 2 2 5 4 2" xfId="45872"/>
    <cellStyle name="Normal 5 4 2 2 2 5 5" xfId="31548"/>
    <cellStyle name="Normal 5 4 2 2 2 6" xfId="4446"/>
    <cellStyle name="Normal 5 4 2 2 2 6 2" xfId="11713"/>
    <cellStyle name="Normal 5 4 2 2 2 6 2 2" xfId="26091"/>
    <cellStyle name="Normal 5 4 2 2 2 6 2 2 2" xfId="54825"/>
    <cellStyle name="Normal 5 4 2 2 2 6 2 3" xfId="40501"/>
    <cellStyle name="Normal 5 4 2 2 2 6 3" xfId="18928"/>
    <cellStyle name="Normal 5 4 2 2 2 6 3 2" xfId="47663"/>
    <cellStyle name="Normal 5 4 2 2 2 6 4" xfId="33339"/>
    <cellStyle name="Normal 5 4 2 2 2 7" xfId="8117"/>
    <cellStyle name="Normal 5 4 2 2 2 7 2" xfId="22509"/>
    <cellStyle name="Normal 5 4 2 2 2 7 2 2" xfId="51244"/>
    <cellStyle name="Normal 5 4 2 2 2 7 3" xfId="36920"/>
    <cellStyle name="Normal 5 4 2 2 2 8" xfId="15346"/>
    <cellStyle name="Normal 5 4 2 2 2 8 2" xfId="44082"/>
    <cellStyle name="Normal 5 4 2 2 2 9" xfId="29758"/>
    <cellStyle name="Normal 5 4 2 2 3" xfId="814"/>
    <cellStyle name="Normal 5 4 2 2 3 2" xfId="1263"/>
    <cellStyle name="Normal 5 4 2 2 3 2 2" xfId="2246"/>
    <cellStyle name="Normal 5 4 2 2 3 2 2 2" xfId="4038"/>
    <cellStyle name="Normal 5 4 2 2 3 2 2 2 2" xfId="7697"/>
    <cellStyle name="Normal 5 4 2 2 3 2 2 2 2 2" xfId="14957"/>
    <cellStyle name="Normal 5 4 2 2 3 2 2 2 2 2 2" xfId="29335"/>
    <cellStyle name="Normal 5 4 2 2 3 2 2 2 2 2 2 2" xfId="58069"/>
    <cellStyle name="Normal 5 4 2 2 3 2 2 2 2 2 3" xfId="43745"/>
    <cellStyle name="Normal 5 4 2 2 3 2 2 2 2 3" xfId="22172"/>
    <cellStyle name="Normal 5 4 2 2 3 2 2 2 2 3 2" xfId="50907"/>
    <cellStyle name="Normal 5 4 2 2 3 2 2 2 2 4" xfId="36583"/>
    <cellStyle name="Normal 5 4 2 2 3 2 2 2 3" xfId="11370"/>
    <cellStyle name="Normal 5 4 2 2 3 2 2 2 3 2" xfId="25753"/>
    <cellStyle name="Normal 5 4 2 2 3 2 2 2 3 2 2" xfId="54488"/>
    <cellStyle name="Normal 5 4 2 2 3 2 2 2 3 3" xfId="40164"/>
    <cellStyle name="Normal 5 4 2 2 3 2 2 2 4" xfId="18590"/>
    <cellStyle name="Normal 5 4 2 2 3 2 2 2 4 2" xfId="47326"/>
    <cellStyle name="Normal 5 4 2 2 3 2 2 2 5" xfId="33002"/>
    <cellStyle name="Normal 5 4 2 2 3 2 2 3" xfId="5907"/>
    <cellStyle name="Normal 5 4 2 2 3 2 2 3 2" xfId="13167"/>
    <cellStyle name="Normal 5 4 2 2 3 2 2 3 2 2" xfId="27545"/>
    <cellStyle name="Normal 5 4 2 2 3 2 2 3 2 2 2" xfId="56279"/>
    <cellStyle name="Normal 5 4 2 2 3 2 2 3 2 3" xfId="41955"/>
    <cellStyle name="Normal 5 4 2 2 3 2 2 3 3" xfId="20382"/>
    <cellStyle name="Normal 5 4 2 2 3 2 2 3 3 2" xfId="49117"/>
    <cellStyle name="Normal 5 4 2 2 3 2 2 3 4" xfId="34793"/>
    <cellStyle name="Normal 5 4 2 2 3 2 2 4" xfId="9580"/>
    <cellStyle name="Normal 5 4 2 2 3 2 2 4 2" xfId="23963"/>
    <cellStyle name="Normal 5 4 2 2 3 2 2 4 2 2" xfId="52698"/>
    <cellStyle name="Normal 5 4 2 2 3 2 2 4 3" xfId="38374"/>
    <cellStyle name="Normal 5 4 2 2 3 2 2 5" xfId="16800"/>
    <cellStyle name="Normal 5 4 2 2 3 2 2 5 2" xfId="45536"/>
    <cellStyle name="Normal 5 4 2 2 3 2 2 6" xfId="31212"/>
    <cellStyle name="Normal 5 4 2 2 3 2 3" xfId="3142"/>
    <cellStyle name="Normal 5 4 2 2 3 2 3 2" xfId="6802"/>
    <cellStyle name="Normal 5 4 2 2 3 2 3 2 2" xfId="14062"/>
    <cellStyle name="Normal 5 4 2 2 3 2 3 2 2 2" xfId="28440"/>
    <cellStyle name="Normal 5 4 2 2 3 2 3 2 2 2 2" xfId="57174"/>
    <cellStyle name="Normal 5 4 2 2 3 2 3 2 2 3" xfId="42850"/>
    <cellStyle name="Normal 5 4 2 2 3 2 3 2 3" xfId="21277"/>
    <cellStyle name="Normal 5 4 2 2 3 2 3 2 3 2" xfId="50012"/>
    <cellStyle name="Normal 5 4 2 2 3 2 3 2 4" xfId="35688"/>
    <cellStyle name="Normal 5 4 2 2 3 2 3 3" xfId="10475"/>
    <cellStyle name="Normal 5 4 2 2 3 2 3 3 2" xfId="24858"/>
    <cellStyle name="Normal 5 4 2 2 3 2 3 3 2 2" xfId="53593"/>
    <cellStyle name="Normal 5 4 2 2 3 2 3 3 3" xfId="39269"/>
    <cellStyle name="Normal 5 4 2 2 3 2 3 4" xfId="17695"/>
    <cellStyle name="Normal 5 4 2 2 3 2 3 4 2" xfId="46431"/>
    <cellStyle name="Normal 5 4 2 2 3 2 3 5" xfId="32107"/>
    <cellStyle name="Normal 5 4 2 2 3 2 4" xfId="5007"/>
    <cellStyle name="Normal 5 4 2 2 3 2 4 2" xfId="12272"/>
    <cellStyle name="Normal 5 4 2 2 3 2 4 2 2" xfId="26650"/>
    <cellStyle name="Normal 5 4 2 2 3 2 4 2 2 2" xfId="55384"/>
    <cellStyle name="Normal 5 4 2 2 3 2 4 2 3" xfId="41060"/>
    <cellStyle name="Normal 5 4 2 2 3 2 4 3" xfId="19487"/>
    <cellStyle name="Normal 5 4 2 2 3 2 4 3 2" xfId="48222"/>
    <cellStyle name="Normal 5 4 2 2 3 2 4 4" xfId="33898"/>
    <cellStyle name="Normal 5 4 2 2 3 2 5" xfId="8679"/>
    <cellStyle name="Normal 5 4 2 2 3 2 5 2" xfId="23068"/>
    <cellStyle name="Normal 5 4 2 2 3 2 5 2 2" xfId="51803"/>
    <cellStyle name="Normal 5 4 2 2 3 2 5 3" xfId="37479"/>
    <cellStyle name="Normal 5 4 2 2 3 2 6" xfId="15905"/>
    <cellStyle name="Normal 5 4 2 2 3 2 6 2" xfId="44641"/>
    <cellStyle name="Normal 5 4 2 2 3 2 7" xfId="30317"/>
    <cellStyle name="Normal 5 4 2 2 3 3" xfId="1799"/>
    <cellStyle name="Normal 5 4 2 2 3 3 2" xfId="3591"/>
    <cellStyle name="Normal 5 4 2 2 3 3 2 2" xfId="7250"/>
    <cellStyle name="Normal 5 4 2 2 3 3 2 2 2" xfId="14510"/>
    <cellStyle name="Normal 5 4 2 2 3 3 2 2 2 2" xfId="28888"/>
    <cellStyle name="Normal 5 4 2 2 3 3 2 2 2 2 2" xfId="57622"/>
    <cellStyle name="Normal 5 4 2 2 3 3 2 2 2 3" xfId="43298"/>
    <cellStyle name="Normal 5 4 2 2 3 3 2 2 3" xfId="21725"/>
    <cellStyle name="Normal 5 4 2 2 3 3 2 2 3 2" xfId="50460"/>
    <cellStyle name="Normal 5 4 2 2 3 3 2 2 4" xfId="36136"/>
    <cellStyle name="Normal 5 4 2 2 3 3 2 3" xfId="10923"/>
    <cellStyle name="Normal 5 4 2 2 3 3 2 3 2" xfId="25306"/>
    <cellStyle name="Normal 5 4 2 2 3 3 2 3 2 2" xfId="54041"/>
    <cellStyle name="Normal 5 4 2 2 3 3 2 3 3" xfId="39717"/>
    <cellStyle name="Normal 5 4 2 2 3 3 2 4" xfId="18143"/>
    <cellStyle name="Normal 5 4 2 2 3 3 2 4 2" xfId="46879"/>
    <cellStyle name="Normal 5 4 2 2 3 3 2 5" xfId="32555"/>
    <cellStyle name="Normal 5 4 2 2 3 3 3" xfId="5460"/>
    <cellStyle name="Normal 5 4 2 2 3 3 3 2" xfId="12720"/>
    <cellStyle name="Normal 5 4 2 2 3 3 3 2 2" xfId="27098"/>
    <cellStyle name="Normal 5 4 2 2 3 3 3 2 2 2" xfId="55832"/>
    <cellStyle name="Normal 5 4 2 2 3 3 3 2 3" xfId="41508"/>
    <cellStyle name="Normal 5 4 2 2 3 3 3 3" xfId="19935"/>
    <cellStyle name="Normal 5 4 2 2 3 3 3 3 2" xfId="48670"/>
    <cellStyle name="Normal 5 4 2 2 3 3 3 4" xfId="34346"/>
    <cellStyle name="Normal 5 4 2 2 3 3 4" xfId="9133"/>
    <cellStyle name="Normal 5 4 2 2 3 3 4 2" xfId="23516"/>
    <cellStyle name="Normal 5 4 2 2 3 3 4 2 2" xfId="52251"/>
    <cellStyle name="Normal 5 4 2 2 3 3 4 3" xfId="37927"/>
    <cellStyle name="Normal 5 4 2 2 3 3 5" xfId="16353"/>
    <cellStyle name="Normal 5 4 2 2 3 3 5 2" xfId="45089"/>
    <cellStyle name="Normal 5 4 2 2 3 3 6" xfId="30765"/>
    <cellStyle name="Normal 5 4 2 2 3 4" xfId="2695"/>
    <cellStyle name="Normal 5 4 2 2 3 4 2" xfId="6355"/>
    <cellStyle name="Normal 5 4 2 2 3 4 2 2" xfId="13615"/>
    <cellStyle name="Normal 5 4 2 2 3 4 2 2 2" xfId="27993"/>
    <cellStyle name="Normal 5 4 2 2 3 4 2 2 2 2" xfId="56727"/>
    <cellStyle name="Normal 5 4 2 2 3 4 2 2 3" xfId="42403"/>
    <cellStyle name="Normal 5 4 2 2 3 4 2 3" xfId="20830"/>
    <cellStyle name="Normal 5 4 2 2 3 4 2 3 2" xfId="49565"/>
    <cellStyle name="Normal 5 4 2 2 3 4 2 4" xfId="35241"/>
    <cellStyle name="Normal 5 4 2 2 3 4 3" xfId="10028"/>
    <cellStyle name="Normal 5 4 2 2 3 4 3 2" xfId="24411"/>
    <cellStyle name="Normal 5 4 2 2 3 4 3 2 2" xfId="53146"/>
    <cellStyle name="Normal 5 4 2 2 3 4 3 3" xfId="38822"/>
    <cellStyle name="Normal 5 4 2 2 3 4 4" xfId="17248"/>
    <cellStyle name="Normal 5 4 2 2 3 4 4 2" xfId="45984"/>
    <cellStyle name="Normal 5 4 2 2 3 4 5" xfId="31660"/>
    <cellStyle name="Normal 5 4 2 2 3 5" xfId="4559"/>
    <cellStyle name="Normal 5 4 2 2 3 5 2" xfId="11825"/>
    <cellStyle name="Normal 5 4 2 2 3 5 2 2" xfId="26203"/>
    <cellStyle name="Normal 5 4 2 2 3 5 2 2 2" xfId="54937"/>
    <cellStyle name="Normal 5 4 2 2 3 5 2 3" xfId="40613"/>
    <cellStyle name="Normal 5 4 2 2 3 5 3" xfId="19040"/>
    <cellStyle name="Normal 5 4 2 2 3 5 3 2" xfId="47775"/>
    <cellStyle name="Normal 5 4 2 2 3 5 4" xfId="33451"/>
    <cellStyle name="Normal 5 4 2 2 3 6" xfId="8232"/>
    <cellStyle name="Normal 5 4 2 2 3 6 2" xfId="22621"/>
    <cellStyle name="Normal 5 4 2 2 3 6 2 2" xfId="51356"/>
    <cellStyle name="Normal 5 4 2 2 3 6 3" xfId="37032"/>
    <cellStyle name="Normal 5 4 2 2 3 7" xfId="15458"/>
    <cellStyle name="Normal 5 4 2 2 3 7 2" xfId="44194"/>
    <cellStyle name="Normal 5 4 2 2 3 8" xfId="29870"/>
    <cellStyle name="Normal 5 4 2 2 4" xfId="1039"/>
    <cellStyle name="Normal 5 4 2 2 4 2" xfId="2022"/>
    <cellStyle name="Normal 5 4 2 2 4 2 2" xfId="3814"/>
    <cellStyle name="Normal 5 4 2 2 4 2 2 2" xfId="7473"/>
    <cellStyle name="Normal 5 4 2 2 4 2 2 2 2" xfId="14733"/>
    <cellStyle name="Normal 5 4 2 2 4 2 2 2 2 2" xfId="29111"/>
    <cellStyle name="Normal 5 4 2 2 4 2 2 2 2 2 2" xfId="57845"/>
    <cellStyle name="Normal 5 4 2 2 4 2 2 2 2 3" xfId="43521"/>
    <cellStyle name="Normal 5 4 2 2 4 2 2 2 3" xfId="21948"/>
    <cellStyle name="Normal 5 4 2 2 4 2 2 2 3 2" xfId="50683"/>
    <cellStyle name="Normal 5 4 2 2 4 2 2 2 4" xfId="36359"/>
    <cellStyle name="Normal 5 4 2 2 4 2 2 3" xfId="11146"/>
    <cellStyle name="Normal 5 4 2 2 4 2 2 3 2" xfId="25529"/>
    <cellStyle name="Normal 5 4 2 2 4 2 2 3 2 2" xfId="54264"/>
    <cellStyle name="Normal 5 4 2 2 4 2 2 3 3" xfId="39940"/>
    <cellStyle name="Normal 5 4 2 2 4 2 2 4" xfId="18366"/>
    <cellStyle name="Normal 5 4 2 2 4 2 2 4 2" xfId="47102"/>
    <cellStyle name="Normal 5 4 2 2 4 2 2 5" xfId="32778"/>
    <cellStyle name="Normal 5 4 2 2 4 2 3" xfId="5683"/>
    <cellStyle name="Normal 5 4 2 2 4 2 3 2" xfId="12943"/>
    <cellStyle name="Normal 5 4 2 2 4 2 3 2 2" xfId="27321"/>
    <cellStyle name="Normal 5 4 2 2 4 2 3 2 2 2" xfId="56055"/>
    <cellStyle name="Normal 5 4 2 2 4 2 3 2 3" xfId="41731"/>
    <cellStyle name="Normal 5 4 2 2 4 2 3 3" xfId="20158"/>
    <cellStyle name="Normal 5 4 2 2 4 2 3 3 2" xfId="48893"/>
    <cellStyle name="Normal 5 4 2 2 4 2 3 4" xfId="34569"/>
    <cellStyle name="Normal 5 4 2 2 4 2 4" xfId="9356"/>
    <cellStyle name="Normal 5 4 2 2 4 2 4 2" xfId="23739"/>
    <cellStyle name="Normal 5 4 2 2 4 2 4 2 2" xfId="52474"/>
    <cellStyle name="Normal 5 4 2 2 4 2 4 3" xfId="38150"/>
    <cellStyle name="Normal 5 4 2 2 4 2 5" xfId="16576"/>
    <cellStyle name="Normal 5 4 2 2 4 2 5 2" xfId="45312"/>
    <cellStyle name="Normal 5 4 2 2 4 2 6" xfId="30988"/>
    <cellStyle name="Normal 5 4 2 2 4 3" xfId="2918"/>
    <cellStyle name="Normal 5 4 2 2 4 3 2" xfId="6578"/>
    <cellStyle name="Normal 5 4 2 2 4 3 2 2" xfId="13838"/>
    <cellStyle name="Normal 5 4 2 2 4 3 2 2 2" xfId="28216"/>
    <cellStyle name="Normal 5 4 2 2 4 3 2 2 2 2" xfId="56950"/>
    <cellStyle name="Normal 5 4 2 2 4 3 2 2 3" xfId="42626"/>
    <cellStyle name="Normal 5 4 2 2 4 3 2 3" xfId="21053"/>
    <cellStyle name="Normal 5 4 2 2 4 3 2 3 2" xfId="49788"/>
    <cellStyle name="Normal 5 4 2 2 4 3 2 4" xfId="35464"/>
    <cellStyle name="Normal 5 4 2 2 4 3 3" xfId="10251"/>
    <cellStyle name="Normal 5 4 2 2 4 3 3 2" xfId="24634"/>
    <cellStyle name="Normal 5 4 2 2 4 3 3 2 2" xfId="53369"/>
    <cellStyle name="Normal 5 4 2 2 4 3 3 3" xfId="39045"/>
    <cellStyle name="Normal 5 4 2 2 4 3 4" xfId="17471"/>
    <cellStyle name="Normal 5 4 2 2 4 3 4 2" xfId="46207"/>
    <cellStyle name="Normal 5 4 2 2 4 3 5" xfId="31883"/>
    <cellStyle name="Normal 5 4 2 2 4 4" xfId="4783"/>
    <cellStyle name="Normal 5 4 2 2 4 4 2" xfId="12048"/>
    <cellStyle name="Normal 5 4 2 2 4 4 2 2" xfId="26426"/>
    <cellStyle name="Normal 5 4 2 2 4 4 2 2 2" xfId="55160"/>
    <cellStyle name="Normal 5 4 2 2 4 4 2 3" xfId="40836"/>
    <cellStyle name="Normal 5 4 2 2 4 4 3" xfId="19263"/>
    <cellStyle name="Normal 5 4 2 2 4 4 3 2" xfId="47998"/>
    <cellStyle name="Normal 5 4 2 2 4 4 4" xfId="33674"/>
    <cellStyle name="Normal 5 4 2 2 4 5" xfId="8455"/>
    <cellStyle name="Normal 5 4 2 2 4 5 2" xfId="22844"/>
    <cellStyle name="Normal 5 4 2 2 4 5 2 2" xfId="51579"/>
    <cellStyle name="Normal 5 4 2 2 4 5 3" xfId="37255"/>
    <cellStyle name="Normal 5 4 2 2 4 6" xfId="15681"/>
    <cellStyle name="Normal 5 4 2 2 4 6 2" xfId="44417"/>
    <cellStyle name="Normal 5 4 2 2 4 7" xfId="30093"/>
    <cellStyle name="Normal 5 4 2 2 5" xfId="1563"/>
    <cellStyle name="Normal 5 4 2 2 5 2" xfId="3367"/>
    <cellStyle name="Normal 5 4 2 2 5 2 2" xfId="7026"/>
    <cellStyle name="Normal 5 4 2 2 5 2 2 2" xfId="14286"/>
    <cellStyle name="Normal 5 4 2 2 5 2 2 2 2" xfId="28664"/>
    <cellStyle name="Normal 5 4 2 2 5 2 2 2 2 2" xfId="57398"/>
    <cellStyle name="Normal 5 4 2 2 5 2 2 2 3" xfId="43074"/>
    <cellStyle name="Normal 5 4 2 2 5 2 2 3" xfId="21501"/>
    <cellStyle name="Normal 5 4 2 2 5 2 2 3 2" xfId="50236"/>
    <cellStyle name="Normal 5 4 2 2 5 2 2 4" xfId="35912"/>
    <cellStyle name="Normal 5 4 2 2 5 2 3" xfId="10699"/>
    <cellStyle name="Normal 5 4 2 2 5 2 3 2" xfId="25082"/>
    <cellStyle name="Normal 5 4 2 2 5 2 3 2 2" xfId="53817"/>
    <cellStyle name="Normal 5 4 2 2 5 2 3 3" xfId="39493"/>
    <cellStyle name="Normal 5 4 2 2 5 2 4" xfId="17919"/>
    <cellStyle name="Normal 5 4 2 2 5 2 4 2" xfId="46655"/>
    <cellStyle name="Normal 5 4 2 2 5 2 5" xfId="32331"/>
    <cellStyle name="Normal 5 4 2 2 5 3" xfId="5236"/>
    <cellStyle name="Normal 5 4 2 2 5 3 2" xfId="12496"/>
    <cellStyle name="Normal 5 4 2 2 5 3 2 2" xfId="26874"/>
    <cellStyle name="Normal 5 4 2 2 5 3 2 2 2" xfId="55608"/>
    <cellStyle name="Normal 5 4 2 2 5 3 2 3" xfId="41284"/>
    <cellStyle name="Normal 5 4 2 2 5 3 3" xfId="19711"/>
    <cellStyle name="Normal 5 4 2 2 5 3 3 2" xfId="48446"/>
    <cellStyle name="Normal 5 4 2 2 5 3 4" xfId="34122"/>
    <cellStyle name="Normal 5 4 2 2 5 4" xfId="8909"/>
    <cellStyle name="Normal 5 4 2 2 5 4 2" xfId="23292"/>
    <cellStyle name="Normal 5 4 2 2 5 4 2 2" xfId="52027"/>
    <cellStyle name="Normal 5 4 2 2 5 4 3" xfId="37703"/>
    <cellStyle name="Normal 5 4 2 2 5 5" xfId="16129"/>
    <cellStyle name="Normal 5 4 2 2 5 5 2" xfId="44865"/>
    <cellStyle name="Normal 5 4 2 2 5 6" xfId="30541"/>
    <cellStyle name="Normal 5 4 2 2 6" xfId="2471"/>
    <cellStyle name="Normal 5 4 2 2 6 2" xfId="6131"/>
    <cellStyle name="Normal 5 4 2 2 6 2 2" xfId="13391"/>
    <cellStyle name="Normal 5 4 2 2 6 2 2 2" xfId="27769"/>
    <cellStyle name="Normal 5 4 2 2 6 2 2 2 2" xfId="56503"/>
    <cellStyle name="Normal 5 4 2 2 6 2 2 3" xfId="42179"/>
    <cellStyle name="Normal 5 4 2 2 6 2 3" xfId="20606"/>
    <cellStyle name="Normal 5 4 2 2 6 2 3 2" xfId="49341"/>
    <cellStyle name="Normal 5 4 2 2 6 2 4" xfId="35017"/>
    <cellStyle name="Normal 5 4 2 2 6 3" xfId="9804"/>
    <cellStyle name="Normal 5 4 2 2 6 3 2" xfId="24187"/>
    <cellStyle name="Normal 5 4 2 2 6 3 2 2" xfId="52922"/>
    <cellStyle name="Normal 5 4 2 2 6 3 3" xfId="38598"/>
    <cellStyle name="Normal 5 4 2 2 6 4" xfId="17024"/>
    <cellStyle name="Normal 5 4 2 2 6 4 2" xfId="45760"/>
    <cellStyle name="Normal 5 4 2 2 6 5" xfId="31436"/>
    <cellStyle name="Normal 5 4 2 2 7" xfId="4330"/>
    <cellStyle name="Normal 5 4 2 2 7 2" xfId="11600"/>
    <cellStyle name="Normal 5 4 2 2 7 2 2" xfId="25979"/>
    <cellStyle name="Normal 5 4 2 2 7 2 2 2" xfId="54713"/>
    <cellStyle name="Normal 5 4 2 2 7 2 3" xfId="40389"/>
    <cellStyle name="Normal 5 4 2 2 7 3" xfId="18816"/>
    <cellStyle name="Normal 5 4 2 2 7 3 2" xfId="47551"/>
    <cellStyle name="Normal 5 4 2 2 7 4" xfId="33227"/>
    <cellStyle name="Normal 5 4 2 2 8" xfId="7999"/>
    <cellStyle name="Normal 5 4 2 2 8 2" xfId="22397"/>
    <cellStyle name="Normal 5 4 2 2 8 2 2" xfId="51132"/>
    <cellStyle name="Normal 5 4 2 2 8 3" xfId="36808"/>
    <cellStyle name="Normal 5 4 2 2 9" xfId="15234"/>
    <cellStyle name="Normal 5 4 2 2 9 2" xfId="43970"/>
    <cellStyle name="Normal 5 4 2 3" xfId="595"/>
    <cellStyle name="Normal 5 4 2 3 2" xfId="872"/>
    <cellStyle name="Normal 5 4 2 3 2 2" xfId="1319"/>
    <cellStyle name="Normal 5 4 2 3 2 2 2" xfId="2302"/>
    <cellStyle name="Normal 5 4 2 3 2 2 2 2" xfId="4094"/>
    <cellStyle name="Normal 5 4 2 3 2 2 2 2 2" xfId="7753"/>
    <cellStyle name="Normal 5 4 2 3 2 2 2 2 2 2" xfId="15013"/>
    <cellStyle name="Normal 5 4 2 3 2 2 2 2 2 2 2" xfId="29391"/>
    <cellStyle name="Normal 5 4 2 3 2 2 2 2 2 2 2 2" xfId="58125"/>
    <cellStyle name="Normal 5 4 2 3 2 2 2 2 2 2 3" xfId="43801"/>
    <cellStyle name="Normal 5 4 2 3 2 2 2 2 2 3" xfId="22228"/>
    <cellStyle name="Normal 5 4 2 3 2 2 2 2 2 3 2" xfId="50963"/>
    <cellStyle name="Normal 5 4 2 3 2 2 2 2 2 4" xfId="36639"/>
    <cellStyle name="Normal 5 4 2 3 2 2 2 2 3" xfId="11426"/>
    <cellStyle name="Normal 5 4 2 3 2 2 2 2 3 2" xfId="25809"/>
    <cellStyle name="Normal 5 4 2 3 2 2 2 2 3 2 2" xfId="54544"/>
    <cellStyle name="Normal 5 4 2 3 2 2 2 2 3 3" xfId="40220"/>
    <cellStyle name="Normal 5 4 2 3 2 2 2 2 4" xfId="18646"/>
    <cellStyle name="Normal 5 4 2 3 2 2 2 2 4 2" xfId="47382"/>
    <cellStyle name="Normal 5 4 2 3 2 2 2 2 5" xfId="33058"/>
    <cellStyle name="Normal 5 4 2 3 2 2 2 3" xfId="5963"/>
    <cellStyle name="Normal 5 4 2 3 2 2 2 3 2" xfId="13223"/>
    <cellStyle name="Normal 5 4 2 3 2 2 2 3 2 2" xfId="27601"/>
    <cellStyle name="Normal 5 4 2 3 2 2 2 3 2 2 2" xfId="56335"/>
    <cellStyle name="Normal 5 4 2 3 2 2 2 3 2 3" xfId="42011"/>
    <cellStyle name="Normal 5 4 2 3 2 2 2 3 3" xfId="20438"/>
    <cellStyle name="Normal 5 4 2 3 2 2 2 3 3 2" xfId="49173"/>
    <cellStyle name="Normal 5 4 2 3 2 2 2 3 4" xfId="34849"/>
    <cellStyle name="Normal 5 4 2 3 2 2 2 4" xfId="9636"/>
    <cellStyle name="Normal 5 4 2 3 2 2 2 4 2" xfId="24019"/>
    <cellStyle name="Normal 5 4 2 3 2 2 2 4 2 2" xfId="52754"/>
    <cellStyle name="Normal 5 4 2 3 2 2 2 4 3" xfId="38430"/>
    <cellStyle name="Normal 5 4 2 3 2 2 2 5" xfId="16856"/>
    <cellStyle name="Normal 5 4 2 3 2 2 2 5 2" xfId="45592"/>
    <cellStyle name="Normal 5 4 2 3 2 2 2 6" xfId="31268"/>
    <cellStyle name="Normal 5 4 2 3 2 2 3" xfId="3198"/>
    <cellStyle name="Normal 5 4 2 3 2 2 3 2" xfId="6858"/>
    <cellStyle name="Normal 5 4 2 3 2 2 3 2 2" xfId="14118"/>
    <cellStyle name="Normal 5 4 2 3 2 2 3 2 2 2" xfId="28496"/>
    <cellStyle name="Normal 5 4 2 3 2 2 3 2 2 2 2" xfId="57230"/>
    <cellStyle name="Normal 5 4 2 3 2 2 3 2 2 3" xfId="42906"/>
    <cellStyle name="Normal 5 4 2 3 2 2 3 2 3" xfId="21333"/>
    <cellStyle name="Normal 5 4 2 3 2 2 3 2 3 2" xfId="50068"/>
    <cellStyle name="Normal 5 4 2 3 2 2 3 2 4" xfId="35744"/>
    <cellStyle name="Normal 5 4 2 3 2 2 3 3" xfId="10531"/>
    <cellStyle name="Normal 5 4 2 3 2 2 3 3 2" xfId="24914"/>
    <cellStyle name="Normal 5 4 2 3 2 2 3 3 2 2" xfId="53649"/>
    <cellStyle name="Normal 5 4 2 3 2 2 3 3 3" xfId="39325"/>
    <cellStyle name="Normal 5 4 2 3 2 2 3 4" xfId="17751"/>
    <cellStyle name="Normal 5 4 2 3 2 2 3 4 2" xfId="46487"/>
    <cellStyle name="Normal 5 4 2 3 2 2 3 5" xfId="32163"/>
    <cellStyle name="Normal 5 4 2 3 2 2 4" xfId="5063"/>
    <cellStyle name="Normal 5 4 2 3 2 2 4 2" xfId="12328"/>
    <cellStyle name="Normal 5 4 2 3 2 2 4 2 2" xfId="26706"/>
    <cellStyle name="Normal 5 4 2 3 2 2 4 2 2 2" xfId="55440"/>
    <cellStyle name="Normal 5 4 2 3 2 2 4 2 3" xfId="41116"/>
    <cellStyle name="Normal 5 4 2 3 2 2 4 3" xfId="19543"/>
    <cellStyle name="Normal 5 4 2 3 2 2 4 3 2" xfId="48278"/>
    <cellStyle name="Normal 5 4 2 3 2 2 4 4" xfId="33954"/>
    <cellStyle name="Normal 5 4 2 3 2 2 5" xfId="8735"/>
    <cellStyle name="Normal 5 4 2 3 2 2 5 2" xfId="23124"/>
    <cellStyle name="Normal 5 4 2 3 2 2 5 2 2" xfId="51859"/>
    <cellStyle name="Normal 5 4 2 3 2 2 5 3" xfId="37535"/>
    <cellStyle name="Normal 5 4 2 3 2 2 6" xfId="15961"/>
    <cellStyle name="Normal 5 4 2 3 2 2 6 2" xfId="44697"/>
    <cellStyle name="Normal 5 4 2 3 2 2 7" xfId="30373"/>
    <cellStyle name="Normal 5 4 2 3 2 3" xfId="1855"/>
    <cellStyle name="Normal 5 4 2 3 2 3 2" xfId="3647"/>
    <cellStyle name="Normal 5 4 2 3 2 3 2 2" xfId="7306"/>
    <cellStyle name="Normal 5 4 2 3 2 3 2 2 2" xfId="14566"/>
    <cellStyle name="Normal 5 4 2 3 2 3 2 2 2 2" xfId="28944"/>
    <cellStyle name="Normal 5 4 2 3 2 3 2 2 2 2 2" xfId="57678"/>
    <cellStyle name="Normal 5 4 2 3 2 3 2 2 2 3" xfId="43354"/>
    <cellStyle name="Normal 5 4 2 3 2 3 2 2 3" xfId="21781"/>
    <cellStyle name="Normal 5 4 2 3 2 3 2 2 3 2" xfId="50516"/>
    <cellStyle name="Normal 5 4 2 3 2 3 2 2 4" xfId="36192"/>
    <cellStyle name="Normal 5 4 2 3 2 3 2 3" xfId="10979"/>
    <cellStyle name="Normal 5 4 2 3 2 3 2 3 2" xfId="25362"/>
    <cellStyle name="Normal 5 4 2 3 2 3 2 3 2 2" xfId="54097"/>
    <cellStyle name="Normal 5 4 2 3 2 3 2 3 3" xfId="39773"/>
    <cellStyle name="Normal 5 4 2 3 2 3 2 4" xfId="18199"/>
    <cellStyle name="Normal 5 4 2 3 2 3 2 4 2" xfId="46935"/>
    <cellStyle name="Normal 5 4 2 3 2 3 2 5" xfId="32611"/>
    <cellStyle name="Normal 5 4 2 3 2 3 3" xfId="5516"/>
    <cellStyle name="Normal 5 4 2 3 2 3 3 2" xfId="12776"/>
    <cellStyle name="Normal 5 4 2 3 2 3 3 2 2" xfId="27154"/>
    <cellStyle name="Normal 5 4 2 3 2 3 3 2 2 2" xfId="55888"/>
    <cellStyle name="Normal 5 4 2 3 2 3 3 2 3" xfId="41564"/>
    <cellStyle name="Normal 5 4 2 3 2 3 3 3" xfId="19991"/>
    <cellStyle name="Normal 5 4 2 3 2 3 3 3 2" xfId="48726"/>
    <cellStyle name="Normal 5 4 2 3 2 3 3 4" xfId="34402"/>
    <cellStyle name="Normal 5 4 2 3 2 3 4" xfId="9189"/>
    <cellStyle name="Normal 5 4 2 3 2 3 4 2" xfId="23572"/>
    <cellStyle name="Normal 5 4 2 3 2 3 4 2 2" xfId="52307"/>
    <cellStyle name="Normal 5 4 2 3 2 3 4 3" xfId="37983"/>
    <cellStyle name="Normal 5 4 2 3 2 3 5" xfId="16409"/>
    <cellStyle name="Normal 5 4 2 3 2 3 5 2" xfId="45145"/>
    <cellStyle name="Normal 5 4 2 3 2 3 6" xfId="30821"/>
    <cellStyle name="Normal 5 4 2 3 2 4" xfId="2751"/>
    <cellStyle name="Normal 5 4 2 3 2 4 2" xfId="6411"/>
    <cellStyle name="Normal 5 4 2 3 2 4 2 2" xfId="13671"/>
    <cellStyle name="Normal 5 4 2 3 2 4 2 2 2" xfId="28049"/>
    <cellStyle name="Normal 5 4 2 3 2 4 2 2 2 2" xfId="56783"/>
    <cellStyle name="Normal 5 4 2 3 2 4 2 2 3" xfId="42459"/>
    <cellStyle name="Normal 5 4 2 3 2 4 2 3" xfId="20886"/>
    <cellStyle name="Normal 5 4 2 3 2 4 2 3 2" xfId="49621"/>
    <cellStyle name="Normal 5 4 2 3 2 4 2 4" xfId="35297"/>
    <cellStyle name="Normal 5 4 2 3 2 4 3" xfId="10084"/>
    <cellStyle name="Normal 5 4 2 3 2 4 3 2" xfId="24467"/>
    <cellStyle name="Normal 5 4 2 3 2 4 3 2 2" xfId="53202"/>
    <cellStyle name="Normal 5 4 2 3 2 4 3 3" xfId="38878"/>
    <cellStyle name="Normal 5 4 2 3 2 4 4" xfId="17304"/>
    <cellStyle name="Normal 5 4 2 3 2 4 4 2" xfId="46040"/>
    <cellStyle name="Normal 5 4 2 3 2 4 5" xfId="31716"/>
    <cellStyle name="Normal 5 4 2 3 2 5" xfId="4616"/>
    <cellStyle name="Normal 5 4 2 3 2 5 2" xfId="11881"/>
    <cellStyle name="Normal 5 4 2 3 2 5 2 2" xfId="26259"/>
    <cellStyle name="Normal 5 4 2 3 2 5 2 2 2" xfId="54993"/>
    <cellStyle name="Normal 5 4 2 3 2 5 2 3" xfId="40669"/>
    <cellStyle name="Normal 5 4 2 3 2 5 3" xfId="19096"/>
    <cellStyle name="Normal 5 4 2 3 2 5 3 2" xfId="47831"/>
    <cellStyle name="Normal 5 4 2 3 2 5 4" xfId="33507"/>
    <cellStyle name="Normal 5 4 2 3 2 6" xfId="8288"/>
    <cellStyle name="Normal 5 4 2 3 2 6 2" xfId="22677"/>
    <cellStyle name="Normal 5 4 2 3 2 6 2 2" xfId="51412"/>
    <cellStyle name="Normal 5 4 2 3 2 6 3" xfId="37088"/>
    <cellStyle name="Normal 5 4 2 3 2 7" xfId="15514"/>
    <cellStyle name="Normal 5 4 2 3 2 7 2" xfId="44250"/>
    <cellStyle name="Normal 5 4 2 3 2 8" xfId="29926"/>
    <cellStyle name="Normal 5 4 2 3 3" xfId="1095"/>
    <cellStyle name="Normal 5 4 2 3 3 2" xfId="2078"/>
    <cellStyle name="Normal 5 4 2 3 3 2 2" xfId="3870"/>
    <cellStyle name="Normal 5 4 2 3 3 2 2 2" xfId="7529"/>
    <cellStyle name="Normal 5 4 2 3 3 2 2 2 2" xfId="14789"/>
    <cellStyle name="Normal 5 4 2 3 3 2 2 2 2 2" xfId="29167"/>
    <cellStyle name="Normal 5 4 2 3 3 2 2 2 2 2 2" xfId="57901"/>
    <cellStyle name="Normal 5 4 2 3 3 2 2 2 2 3" xfId="43577"/>
    <cellStyle name="Normal 5 4 2 3 3 2 2 2 3" xfId="22004"/>
    <cellStyle name="Normal 5 4 2 3 3 2 2 2 3 2" xfId="50739"/>
    <cellStyle name="Normal 5 4 2 3 3 2 2 2 4" xfId="36415"/>
    <cellStyle name="Normal 5 4 2 3 3 2 2 3" xfId="11202"/>
    <cellStyle name="Normal 5 4 2 3 3 2 2 3 2" xfId="25585"/>
    <cellStyle name="Normal 5 4 2 3 3 2 2 3 2 2" xfId="54320"/>
    <cellStyle name="Normal 5 4 2 3 3 2 2 3 3" xfId="39996"/>
    <cellStyle name="Normal 5 4 2 3 3 2 2 4" xfId="18422"/>
    <cellStyle name="Normal 5 4 2 3 3 2 2 4 2" xfId="47158"/>
    <cellStyle name="Normal 5 4 2 3 3 2 2 5" xfId="32834"/>
    <cellStyle name="Normal 5 4 2 3 3 2 3" xfId="5739"/>
    <cellStyle name="Normal 5 4 2 3 3 2 3 2" xfId="12999"/>
    <cellStyle name="Normal 5 4 2 3 3 2 3 2 2" xfId="27377"/>
    <cellStyle name="Normal 5 4 2 3 3 2 3 2 2 2" xfId="56111"/>
    <cellStyle name="Normal 5 4 2 3 3 2 3 2 3" xfId="41787"/>
    <cellStyle name="Normal 5 4 2 3 3 2 3 3" xfId="20214"/>
    <cellStyle name="Normal 5 4 2 3 3 2 3 3 2" xfId="48949"/>
    <cellStyle name="Normal 5 4 2 3 3 2 3 4" xfId="34625"/>
    <cellStyle name="Normal 5 4 2 3 3 2 4" xfId="9412"/>
    <cellStyle name="Normal 5 4 2 3 3 2 4 2" xfId="23795"/>
    <cellStyle name="Normal 5 4 2 3 3 2 4 2 2" xfId="52530"/>
    <cellStyle name="Normal 5 4 2 3 3 2 4 3" xfId="38206"/>
    <cellStyle name="Normal 5 4 2 3 3 2 5" xfId="16632"/>
    <cellStyle name="Normal 5 4 2 3 3 2 5 2" xfId="45368"/>
    <cellStyle name="Normal 5 4 2 3 3 2 6" xfId="31044"/>
    <cellStyle name="Normal 5 4 2 3 3 3" xfId="2974"/>
    <cellStyle name="Normal 5 4 2 3 3 3 2" xfId="6634"/>
    <cellStyle name="Normal 5 4 2 3 3 3 2 2" xfId="13894"/>
    <cellStyle name="Normal 5 4 2 3 3 3 2 2 2" xfId="28272"/>
    <cellStyle name="Normal 5 4 2 3 3 3 2 2 2 2" xfId="57006"/>
    <cellStyle name="Normal 5 4 2 3 3 3 2 2 3" xfId="42682"/>
    <cellStyle name="Normal 5 4 2 3 3 3 2 3" xfId="21109"/>
    <cellStyle name="Normal 5 4 2 3 3 3 2 3 2" xfId="49844"/>
    <cellStyle name="Normal 5 4 2 3 3 3 2 4" xfId="35520"/>
    <cellStyle name="Normal 5 4 2 3 3 3 3" xfId="10307"/>
    <cellStyle name="Normal 5 4 2 3 3 3 3 2" xfId="24690"/>
    <cellStyle name="Normal 5 4 2 3 3 3 3 2 2" xfId="53425"/>
    <cellStyle name="Normal 5 4 2 3 3 3 3 3" xfId="39101"/>
    <cellStyle name="Normal 5 4 2 3 3 3 4" xfId="17527"/>
    <cellStyle name="Normal 5 4 2 3 3 3 4 2" xfId="46263"/>
    <cellStyle name="Normal 5 4 2 3 3 3 5" xfId="31939"/>
    <cellStyle name="Normal 5 4 2 3 3 4" xfId="4839"/>
    <cellStyle name="Normal 5 4 2 3 3 4 2" xfId="12104"/>
    <cellStyle name="Normal 5 4 2 3 3 4 2 2" xfId="26482"/>
    <cellStyle name="Normal 5 4 2 3 3 4 2 2 2" xfId="55216"/>
    <cellStyle name="Normal 5 4 2 3 3 4 2 3" xfId="40892"/>
    <cellStyle name="Normal 5 4 2 3 3 4 3" xfId="19319"/>
    <cellStyle name="Normal 5 4 2 3 3 4 3 2" xfId="48054"/>
    <cellStyle name="Normal 5 4 2 3 3 4 4" xfId="33730"/>
    <cellStyle name="Normal 5 4 2 3 3 5" xfId="8511"/>
    <cellStyle name="Normal 5 4 2 3 3 5 2" xfId="22900"/>
    <cellStyle name="Normal 5 4 2 3 3 5 2 2" xfId="51635"/>
    <cellStyle name="Normal 5 4 2 3 3 5 3" xfId="37311"/>
    <cellStyle name="Normal 5 4 2 3 3 6" xfId="15737"/>
    <cellStyle name="Normal 5 4 2 3 3 6 2" xfId="44473"/>
    <cellStyle name="Normal 5 4 2 3 3 7" xfId="30149"/>
    <cellStyle name="Normal 5 4 2 3 4" xfId="1627"/>
    <cellStyle name="Normal 5 4 2 3 4 2" xfId="3423"/>
    <cellStyle name="Normal 5 4 2 3 4 2 2" xfId="7082"/>
    <cellStyle name="Normal 5 4 2 3 4 2 2 2" xfId="14342"/>
    <cellStyle name="Normal 5 4 2 3 4 2 2 2 2" xfId="28720"/>
    <cellStyle name="Normal 5 4 2 3 4 2 2 2 2 2" xfId="57454"/>
    <cellStyle name="Normal 5 4 2 3 4 2 2 2 3" xfId="43130"/>
    <cellStyle name="Normal 5 4 2 3 4 2 2 3" xfId="21557"/>
    <cellStyle name="Normal 5 4 2 3 4 2 2 3 2" xfId="50292"/>
    <cellStyle name="Normal 5 4 2 3 4 2 2 4" xfId="35968"/>
    <cellStyle name="Normal 5 4 2 3 4 2 3" xfId="10755"/>
    <cellStyle name="Normal 5 4 2 3 4 2 3 2" xfId="25138"/>
    <cellStyle name="Normal 5 4 2 3 4 2 3 2 2" xfId="53873"/>
    <cellStyle name="Normal 5 4 2 3 4 2 3 3" xfId="39549"/>
    <cellStyle name="Normal 5 4 2 3 4 2 4" xfId="17975"/>
    <cellStyle name="Normal 5 4 2 3 4 2 4 2" xfId="46711"/>
    <cellStyle name="Normal 5 4 2 3 4 2 5" xfId="32387"/>
    <cellStyle name="Normal 5 4 2 3 4 3" xfId="5292"/>
    <cellStyle name="Normal 5 4 2 3 4 3 2" xfId="12552"/>
    <cellStyle name="Normal 5 4 2 3 4 3 2 2" xfId="26930"/>
    <cellStyle name="Normal 5 4 2 3 4 3 2 2 2" xfId="55664"/>
    <cellStyle name="Normal 5 4 2 3 4 3 2 3" xfId="41340"/>
    <cellStyle name="Normal 5 4 2 3 4 3 3" xfId="19767"/>
    <cellStyle name="Normal 5 4 2 3 4 3 3 2" xfId="48502"/>
    <cellStyle name="Normal 5 4 2 3 4 3 4" xfId="34178"/>
    <cellStyle name="Normal 5 4 2 3 4 4" xfId="8965"/>
    <cellStyle name="Normal 5 4 2 3 4 4 2" xfId="23348"/>
    <cellStyle name="Normal 5 4 2 3 4 4 2 2" xfId="52083"/>
    <cellStyle name="Normal 5 4 2 3 4 4 3" xfId="37759"/>
    <cellStyle name="Normal 5 4 2 3 4 5" xfId="16185"/>
    <cellStyle name="Normal 5 4 2 3 4 5 2" xfId="44921"/>
    <cellStyle name="Normal 5 4 2 3 4 6" xfId="30597"/>
    <cellStyle name="Normal 5 4 2 3 5" xfId="2527"/>
    <cellStyle name="Normal 5 4 2 3 5 2" xfId="6187"/>
    <cellStyle name="Normal 5 4 2 3 5 2 2" xfId="13447"/>
    <cellStyle name="Normal 5 4 2 3 5 2 2 2" xfId="27825"/>
    <cellStyle name="Normal 5 4 2 3 5 2 2 2 2" xfId="56559"/>
    <cellStyle name="Normal 5 4 2 3 5 2 2 3" xfId="42235"/>
    <cellStyle name="Normal 5 4 2 3 5 2 3" xfId="20662"/>
    <cellStyle name="Normal 5 4 2 3 5 2 3 2" xfId="49397"/>
    <cellStyle name="Normal 5 4 2 3 5 2 4" xfId="35073"/>
    <cellStyle name="Normal 5 4 2 3 5 3" xfId="9860"/>
    <cellStyle name="Normal 5 4 2 3 5 3 2" xfId="24243"/>
    <cellStyle name="Normal 5 4 2 3 5 3 2 2" xfId="52978"/>
    <cellStyle name="Normal 5 4 2 3 5 3 3" xfId="38654"/>
    <cellStyle name="Normal 5 4 2 3 5 4" xfId="17080"/>
    <cellStyle name="Normal 5 4 2 3 5 4 2" xfId="45816"/>
    <cellStyle name="Normal 5 4 2 3 5 5" xfId="31492"/>
    <cellStyle name="Normal 5 4 2 3 6" xfId="4390"/>
    <cellStyle name="Normal 5 4 2 3 6 2" xfId="11657"/>
    <cellStyle name="Normal 5 4 2 3 6 2 2" xfId="26035"/>
    <cellStyle name="Normal 5 4 2 3 6 2 2 2" xfId="54769"/>
    <cellStyle name="Normal 5 4 2 3 6 2 3" xfId="40445"/>
    <cellStyle name="Normal 5 4 2 3 6 3" xfId="18872"/>
    <cellStyle name="Normal 5 4 2 3 6 3 2" xfId="47607"/>
    <cellStyle name="Normal 5 4 2 3 6 4" xfId="33283"/>
    <cellStyle name="Normal 5 4 2 3 7" xfId="8061"/>
    <cellStyle name="Normal 5 4 2 3 7 2" xfId="22453"/>
    <cellStyle name="Normal 5 4 2 3 7 2 2" xfId="51188"/>
    <cellStyle name="Normal 5 4 2 3 7 3" xfId="36864"/>
    <cellStyle name="Normal 5 4 2 3 8" xfId="15290"/>
    <cellStyle name="Normal 5 4 2 3 8 2" xfId="44026"/>
    <cellStyle name="Normal 5 4 2 3 9" xfId="29702"/>
    <cellStyle name="Normal 5 4 2 4" xfId="757"/>
    <cellStyle name="Normal 5 4 2 4 2" xfId="1207"/>
    <cellStyle name="Normal 5 4 2 4 2 2" xfId="2190"/>
    <cellStyle name="Normal 5 4 2 4 2 2 2" xfId="3982"/>
    <cellStyle name="Normal 5 4 2 4 2 2 2 2" xfId="7641"/>
    <cellStyle name="Normal 5 4 2 4 2 2 2 2 2" xfId="14901"/>
    <cellStyle name="Normal 5 4 2 4 2 2 2 2 2 2" xfId="29279"/>
    <cellStyle name="Normal 5 4 2 4 2 2 2 2 2 2 2" xfId="58013"/>
    <cellStyle name="Normal 5 4 2 4 2 2 2 2 2 3" xfId="43689"/>
    <cellStyle name="Normal 5 4 2 4 2 2 2 2 3" xfId="22116"/>
    <cellStyle name="Normal 5 4 2 4 2 2 2 2 3 2" xfId="50851"/>
    <cellStyle name="Normal 5 4 2 4 2 2 2 2 4" xfId="36527"/>
    <cellStyle name="Normal 5 4 2 4 2 2 2 3" xfId="11314"/>
    <cellStyle name="Normal 5 4 2 4 2 2 2 3 2" xfId="25697"/>
    <cellStyle name="Normal 5 4 2 4 2 2 2 3 2 2" xfId="54432"/>
    <cellStyle name="Normal 5 4 2 4 2 2 2 3 3" xfId="40108"/>
    <cellStyle name="Normal 5 4 2 4 2 2 2 4" xfId="18534"/>
    <cellStyle name="Normal 5 4 2 4 2 2 2 4 2" xfId="47270"/>
    <cellStyle name="Normal 5 4 2 4 2 2 2 5" xfId="32946"/>
    <cellStyle name="Normal 5 4 2 4 2 2 3" xfId="5851"/>
    <cellStyle name="Normal 5 4 2 4 2 2 3 2" xfId="13111"/>
    <cellStyle name="Normal 5 4 2 4 2 2 3 2 2" xfId="27489"/>
    <cellStyle name="Normal 5 4 2 4 2 2 3 2 2 2" xfId="56223"/>
    <cellStyle name="Normal 5 4 2 4 2 2 3 2 3" xfId="41899"/>
    <cellStyle name="Normal 5 4 2 4 2 2 3 3" xfId="20326"/>
    <cellStyle name="Normal 5 4 2 4 2 2 3 3 2" xfId="49061"/>
    <cellStyle name="Normal 5 4 2 4 2 2 3 4" xfId="34737"/>
    <cellStyle name="Normal 5 4 2 4 2 2 4" xfId="9524"/>
    <cellStyle name="Normal 5 4 2 4 2 2 4 2" xfId="23907"/>
    <cellStyle name="Normal 5 4 2 4 2 2 4 2 2" xfId="52642"/>
    <cellStyle name="Normal 5 4 2 4 2 2 4 3" xfId="38318"/>
    <cellStyle name="Normal 5 4 2 4 2 2 5" xfId="16744"/>
    <cellStyle name="Normal 5 4 2 4 2 2 5 2" xfId="45480"/>
    <cellStyle name="Normal 5 4 2 4 2 2 6" xfId="31156"/>
    <cellStyle name="Normal 5 4 2 4 2 3" xfId="3086"/>
    <cellStyle name="Normal 5 4 2 4 2 3 2" xfId="6746"/>
    <cellStyle name="Normal 5 4 2 4 2 3 2 2" xfId="14006"/>
    <cellStyle name="Normal 5 4 2 4 2 3 2 2 2" xfId="28384"/>
    <cellStyle name="Normal 5 4 2 4 2 3 2 2 2 2" xfId="57118"/>
    <cellStyle name="Normal 5 4 2 4 2 3 2 2 3" xfId="42794"/>
    <cellStyle name="Normal 5 4 2 4 2 3 2 3" xfId="21221"/>
    <cellStyle name="Normal 5 4 2 4 2 3 2 3 2" xfId="49956"/>
    <cellStyle name="Normal 5 4 2 4 2 3 2 4" xfId="35632"/>
    <cellStyle name="Normal 5 4 2 4 2 3 3" xfId="10419"/>
    <cellStyle name="Normal 5 4 2 4 2 3 3 2" xfId="24802"/>
    <cellStyle name="Normal 5 4 2 4 2 3 3 2 2" xfId="53537"/>
    <cellStyle name="Normal 5 4 2 4 2 3 3 3" xfId="39213"/>
    <cellStyle name="Normal 5 4 2 4 2 3 4" xfId="17639"/>
    <cellStyle name="Normal 5 4 2 4 2 3 4 2" xfId="46375"/>
    <cellStyle name="Normal 5 4 2 4 2 3 5" xfId="32051"/>
    <cellStyle name="Normal 5 4 2 4 2 4" xfId="4951"/>
    <cellStyle name="Normal 5 4 2 4 2 4 2" xfId="12216"/>
    <cellStyle name="Normal 5 4 2 4 2 4 2 2" xfId="26594"/>
    <cellStyle name="Normal 5 4 2 4 2 4 2 2 2" xfId="55328"/>
    <cellStyle name="Normal 5 4 2 4 2 4 2 3" xfId="41004"/>
    <cellStyle name="Normal 5 4 2 4 2 4 3" xfId="19431"/>
    <cellStyle name="Normal 5 4 2 4 2 4 3 2" xfId="48166"/>
    <cellStyle name="Normal 5 4 2 4 2 4 4" xfId="33842"/>
    <cellStyle name="Normal 5 4 2 4 2 5" xfId="8623"/>
    <cellStyle name="Normal 5 4 2 4 2 5 2" xfId="23012"/>
    <cellStyle name="Normal 5 4 2 4 2 5 2 2" xfId="51747"/>
    <cellStyle name="Normal 5 4 2 4 2 5 3" xfId="37423"/>
    <cellStyle name="Normal 5 4 2 4 2 6" xfId="15849"/>
    <cellStyle name="Normal 5 4 2 4 2 6 2" xfId="44585"/>
    <cellStyle name="Normal 5 4 2 4 2 7" xfId="30261"/>
    <cellStyle name="Normal 5 4 2 4 3" xfId="1743"/>
    <cellStyle name="Normal 5 4 2 4 3 2" xfId="3535"/>
    <cellStyle name="Normal 5 4 2 4 3 2 2" xfId="7194"/>
    <cellStyle name="Normal 5 4 2 4 3 2 2 2" xfId="14454"/>
    <cellStyle name="Normal 5 4 2 4 3 2 2 2 2" xfId="28832"/>
    <cellStyle name="Normal 5 4 2 4 3 2 2 2 2 2" xfId="57566"/>
    <cellStyle name="Normal 5 4 2 4 3 2 2 2 3" xfId="43242"/>
    <cellStyle name="Normal 5 4 2 4 3 2 2 3" xfId="21669"/>
    <cellStyle name="Normal 5 4 2 4 3 2 2 3 2" xfId="50404"/>
    <cellStyle name="Normal 5 4 2 4 3 2 2 4" xfId="36080"/>
    <cellStyle name="Normal 5 4 2 4 3 2 3" xfId="10867"/>
    <cellStyle name="Normal 5 4 2 4 3 2 3 2" xfId="25250"/>
    <cellStyle name="Normal 5 4 2 4 3 2 3 2 2" xfId="53985"/>
    <cellStyle name="Normal 5 4 2 4 3 2 3 3" xfId="39661"/>
    <cellStyle name="Normal 5 4 2 4 3 2 4" xfId="18087"/>
    <cellStyle name="Normal 5 4 2 4 3 2 4 2" xfId="46823"/>
    <cellStyle name="Normal 5 4 2 4 3 2 5" xfId="32499"/>
    <cellStyle name="Normal 5 4 2 4 3 3" xfId="5404"/>
    <cellStyle name="Normal 5 4 2 4 3 3 2" xfId="12664"/>
    <cellStyle name="Normal 5 4 2 4 3 3 2 2" xfId="27042"/>
    <cellStyle name="Normal 5 4 2 4 3 3 2 2 2" xfId="55776"/>
    <cellStyle name="Normal 5 4 2 4 3 3 2 3" xfId="41452"/>
    <cellStyle name="Normal 5 4 2 4 3 3 3" xfId="19879"/>
    <cellStyle name="Normal 5 4 2 4 3 3 3 2" xfId="48614"/>
    <cellStyle name="Normal 5 4 2 4 3 3 4" xfId="34290"/>
    <cellStyle name="Normal 5 4 2 4 3 4" xfId="9077"/>
    <cellStyle name="Normal 5 4 2 4 3 4 2" xfId="23460"/>
    <cellStyle name="Normal 5 4 2 4 3 4 2 2" xfId="52195"/>
    <cellStyle name="Normal 5 4 2 4 3 4 3" xfId="37871"/>
    <cellStyle name="Normal 5 4 2 4 3 5" xfId="16297"/>
    <cellStyle name="Normal 5 4 2 4 3 5 2" xfId="45033"/>
    <cellStyle name="Normal 5 4 2 4 3 6" xfId="30709"/>
    <cellStyle name="Normal 5 4 2 4 4" xfId="2639"/>
    <cellStyle name="Normal 5 4 2 4 4 2" xfId="6299"/>
    <cellStyle name="Normal 5 4 2 4 4 2 2" xfId="13559"/>
    <cellStyle name="Normal 5 4 2 4 4 2 2 2" xfId="27937"/>
    <cellStyle name="Normal 5 4 2 4 4 2 2 2 2" xfId="56671"/>
    <cellStyle name="Normal 5 4 2 4 4 2 2 3" xfId="42347"/>
    <cellStyle name="Normal 5 4 2 4 4 2 3" xfId="20774"/>
    <cellStyle name="Normal 5 4 2 4 4 2 3 2" xfId="49509"/>
    <cellStyle name="Normal 5 4 2 4 4 2 4" xfId="35185"/>
    <cellStyle name="Normal 5 4 2 4 4 3" xfId="9972"/>
    <cellStyle name="Normal 5 4 2 4 4 3 2" xfId="24355"/>
    <cellStyle name="Normal 5 4 2 4 4 3 2 2" xfId="53090"/>
    <cellStyle name="Normal 5 4 2 4 4 3 3" xfId="38766"/>
    <cellStyle name="Normal 5 4 2 4 4 4" xfId="17192"/>
    <cellStyle name="Normal 5 4 2 4 4 4 2" xfId="45928"/>
    <cellStyle name="Normal 5 4 2 4 4 5" xfId="31604"/>
    <cellStyle name="Normal 5 4 2 4 5" xfId="4503"/>
    <cellStyle name="Normal 5 4 2 4 5 2" xfId="11769"/>
    <cellStyle name="Normal 5 4 2 4 5 2 2" xfId="26147"/>
    <cellStyle name="Normal 5 4 2 4 5 2 2 2" xfId="54881"/>
    <cellStyle name="Normal 5 4 2 4 5 2 3" xfId="40557"/>
    <cellStyle name="Normal 5 4 2 4 5 3" xfId="18984"/>
    <cellStyle name="Normal 5 4 2 4 5 3 2" xfId="47719"/>
    <cellStyle name="Normal 5 4 2 4 5 4" xfId="33395"/>
    <cellStyle name="Normal 5 4 2 4 6" xfId="8176"/>
    <cellStyle name="Normal 5 4 2 4 6 2" xfId="22565"/>
    <cellStyle name="Normal 5 4 2 4 6 2 2" xfId="51300"/>
    <cellStyle name="Normal 5 4 2 4 6 3" xfId="36976"/>
    <cellStyle name="Normal 5 4 2 4 7" xfId="15402"/>
    <cellStyle name="Normal 5 4 2 4 7 2" xfId="44138"/>
    <cellStyle name="Normal 5 4 2 4 8" xfId="29814"/>
    <cellStyle name="Normal 5 4 2 5" xfId="983"/>
    <cellStyle name="Normal 5 4 2 5 2" xfId="1966"/>
    <cellStyle name="Normal 5 4 2 5 2 2" xfId="3758"/>
    <cellStyle name="Normal 5 4 2 5 2 2 2" xfId="7417"/>
    <cellStyle name="Normal 5 4 2 5 2 2 2 2" xfId="14677"/>
    <cellStyle name="Normal 5 4 2 5 2 2 2 2 2" xfId="29055"/>
    <cellStyle name="Normal 5 4 2 5 2 2 2 2 2 2" xfId="57789"/>
    <cellStyle name="Normal 5 4 2 5 2 2 2 2 3" xfId="43465"/>
    <cellStyle name="Normal 5 4 2 5 2 2 2 3" xfId="21892"/>
    <cellStyle name="Normal 5 4 2 5 2 2 2 3 2" xfId="50627"/>
    <cellStyle name="Normal 5 4 2 5 2 2 2 4" xfId="36303"/>
    <cellStyle name="Normal 5 4 2 5 2 2 3" xfId="11090"/>
    <cellStyle name="Normal 5 4 2 5 2 2 3 2" xfId="25473"/>
    <cellStyle name="Normal 5 4 2 5 2 2 3 2 2" xfId="54208"/>
    <cellStyle name="Normal 5 4 2 5 2 2 3 3" xfId="39884"/>
    <cellStyle name="Normal 5 4 2 5 2 2 4" xfId="18310"/>
    <cellStyle name="Normal 5 4 2 5 2 2 4 2" xfId="47046"/>
    <cellStyle name="Normal 5 4 2 5 2 2 5" xfId="32722"/>
    <cellStyle name="Normal 5 4 2 5 2 3" xfId="5627"/>
    <cellStyle name="Normal 5 4 2 5 2 3 2" xfId="12887"/>
    <cellStyle name="Normal 5 4 2 5 2 3 2 2" xfId="27265"/>
    <cellStyle name="Normal 5 4 2 5 2 3 2 2 2" xfId="55999"/>
    <cellStyle name="Normal 5 4 2 5 2 3 2 3" xfId="41675"/>
    <cellStyle name="Normal 5 4 2 5 2 3 3" xfId="20102"/>
    <cellStyle name="Normal 5 4 2 5 2 3 3 2" xfId="48837"/>
    <cellStyle name="Normal 5 4 2 5 2 3 4" xfId="34513"/>
    <cellStyle name="Normal 5 4 2 5 2 4" xfId="9300"/>
    <cellStyle name="Normal 5 4 2 5 2 4 2" xfId="23683"/>
    <cellStyle name="Normal 5 4 2 5 2 4 2 2" xfId="52418"/>
    <cellStyle name="Normal 5 4 2 5 2 4 3" xfId="38094"/>
    <cellStyle name="Normal 5 4 2 5 2 5" xfId="16520"/>
    <cellStyle name="Normal 5 4 2 5 2 5 2" xfId="45256"/>
    <cellStyle name="Normal 5 4 2 5 2 6" xfId="30932"/>
    <cellStyle name="Normal 5 4 2 5 3" xfId="2862"/>
    <cellStyle name="Normal 5 4 2 5 3 2" xfId="6522"/>
    <cellStyle name="Normal 5 4 2 5 3 2 2" xfId="13782"/>
    <cellStyle name="Normal 5 4 2 5 3 2 2 2" xfId="28160"/>
    <cellStyle name="Normal 5 4 2 5 3 2 2 2 2" xfId="56894"/>
    <cellStyle name="Normal 5 4 2 5 3 2 2 3" xfId="42570"/>
    <cellStyle name="Normal 5 4 2 5 3 2 3" xfId="20997"/>
    <cellStyle name="Normal 5 4 2 5 3 2 3 2" xfId="49732"/>
    <cellStyle name="Normal 5 4 2 5 3 2 4" xfId="35408"/>
    <cellStyle name="Normal 5 4 2 5 3 3" xfId="10195"/>
    <cellStyle name="Normal 5 4 2 5 3 3 2" xfId="24578"/>
    <cellStyle name="Normal 5 4 2 5 3 3 2 2" xfId="53313"/>
    <cellStyle name="Normal 5 4 2 5 3 3 3" xfId="38989"/>
    <cellStyle name="Normal 5 4 2 5 3 4" xfId="17415"/>
    <cellStyle name="Normal 5 4 2 5 3 4 2" xfId="46151"/>
    <cellStyle name="Normal 5 4 2 5 3 5" xfId="31827"/>
    <cellStyle name="Normal 5 4 2 5 4" xfId="4727"/>
    <cellStyle name="Normal 5 4 2 5 4 2" xfId="11992"/>
    <cellStyle name="Normal 5 4 2 5 4 2 2" xfId="26370"/>
    <cellStyle name="Normal 5 4 2 5 4 2 2 2" xfId="55104"/>
    <cellStyle name="Normal 5 4 2 5 4 2 3" xfId="40780"/>
    <cellStyle name="Normal 5 4 2 5 4 3" xfId="19207"/>
    <cellStyle name="Normal 5 4 2 5 4 3 2" xfId="47942"/>
    <cellStyle name="Normal 5 4 2 5 4 4" xfId="33618"/>
    <cellStyle name="Normal 5 4 2 5 5" xfId="8399"/>
    <cellStyle name="Normal 5 4 2 5 5 2" xfId="22788"/>
    <cellStyle name="Normal 5 4 2 5 5 2 2" xfId="51523"/>
    <cellStyle name="Normal 5 4 2 5 5 3" xfId="37199"/>
    <cellStyle name="Normal 5 4 2 5 6" xfId="15625"/>
    <cellStyle name="Normal 5 4 2 5 6 2" xfId="44361"/>
    <cellStyle name="Normal 5 4 2 5 7" xfId="30037"/>
    <cellStyle name="Normal 5 4 2 6" xfId="1502"/>
    <cellStyle name="Normal 5 4 2 6 2" xfId="3311"/>
    <cellStyle name="Normal 5 4 2 6 2 2" xfId="6970"/>
    <cellStyle name="Normal 5 4 2 6 2 2 2" xfId="14230"/>
    <cellStyle name="Normal 5 4 2 6 2 2 2 2" xfId="28608"/>
    <cellStyle name="Normal 5 4 2 6 2 2 2 2 2" xfId="57342"/>
    <cellStyle name="Normal 5 4 2 6 2 2 2 3" xfId="43018"/>
    <cellStyle name="Normal 5 4 2 6 2 2 3" xfId="21445"/>
    <cellStyle name="Normal 5 4 2 6 2 2 3 2" xfId="50180"/>
    <cellStyle name="Normal 5 4 2 6 2 2 4" xfId="35856"/>
    <cellStyle name="Normal 5 4 2 6 2 3" xfId="10643"/>
    <cellStyle name="Normal 5 4 2 6 2 3 2" xfId="25026"/>
    <cellStyle name="Normal 5 4 2 6 2 3 2 2" xfId="53761"/>
    <cellStyle name="Normal 5 4 2 6 2 3 3" xfId="39437"/>
    <cellStyle name="Normal 5 4 2 6 2 4" xfId="17863"/>
    <cellStyle name="Normal 5 4 2 6 2 4 2" xfId="46599"/>
    <cellStyle name="Normal 5 4 2 6 2 5" xfId="32275"/>
    <cellStyle name="Normal 5 4 2 6 3" xfId="5179"/>
    <cellStyle name="Normal 5 4 2 6 3 2" xfId="12440"/>
    <cellStyle name="Normal 5 4 2 6 3 2 2" xfId="26818"/>
    <cellStyle name="Normal 5 4 2 6 3 2 2 2" xfId="55552"/>
    <cellStyle name="Normal 5 4 2 6 3 2 3" xfId="41228"/>
    <cellStyle name="Normal 5 4 2 6 3 3" xfId="19655"/>
    <cellStyle name="Normal 5 4 2 6 3 3 2" xfId="48390"/>
    <cellStyle name="Normal 5 4 2 6 3 4" xfId="34066"/>
    <cellStyle name="Normal 5 4 2 6 4" xfId="8853"/>
    <cellStyle name="Normal 5 4 2 6 4 2" xfId="23236"/>
    <cellStyle name="Normal 5 4 2 6 4 2 2" xfId="51971"/>
    <cellStyle name="Normal 5 4 2 6 4 3" xfId="37647"/>
    <cellStyle name="Normal 5 4 2 6 5" xfId="16073"/>
    <cellStyle name="Normal 5 4 2 6 5 2" xfId="44809"/>
    <cellStyle name="Normal 5 4 2 6 6" xfId="30485"/>
    <cellStyle name="Normal 5 4 2 7" xfId="2415"/>
    <cellStyle name="Normal 5 4 2 7 2" xfId="6075"/>
    <cellStyle name="Normal 5 4 2 7 2 2" xfId="13335"/>
    <cellStyle name="Normal 5 4 2 7 2 2 2" xfId="27713"/>
    <cellStyle name="Normal 5 4 2 7 2 2 2 2" xfId="56447"/>
    <cellStyle name="Normal 5 4 2 7 2 2 3" xfId="42123"/>
    <cellStyle name="Normal 5 4 2 7 2 3" xfId="20550"/>
    <cellStyle name="Normal 5 4 2 7 2 3 2" xfId="49285"/>
    <cellStyle name="Normal 5 4 2 7 2 4" xfId="34961"/>
    <cellStyle name="Normal 5 4 2 7 3" xfId="9748"/>
    <cellStyle name="Normal 5 4 2 7 3 2" xfId="24131"/>
    <cellStyle name="Normal 5 4 2 7 3 2 2" xfId="52866"/>
    <cellStyle name="Normal 5 4 2 7 3 3" xfId="38542"/>
    <cellStyle name="Normal 5 4 2 7 4" xfId="16968"/>
    <cellStyle name="Normal 5 4 2 7 4 2" xfId="45704"/>
    <cellStyle name="Normal 5 4 2 7 5" xfId="31380"/>
    <cellStyle name="Normal 5 4 2 8" xfId="4272"/>
    <cellStyle name="Normal 5 4 2 8 2" xfId="11544"/>
    <cellStyle name="Normal 5 4 2 8 2 2" xfId="25923"/>
    <cellStyle name="Normal 5 4 2 8 2 2 2" xfId="54657"/>
    <cellStyle name="Normal 5 4 2 8 2 3" xfId="40333"/>
    <cellStyle name="Normal 5 4 2 8 3" xfId="18760"/>
    <cellStyle name="Normal 5 4 2 8 3 2" xfId="47495"/>
    <cellStyle name="Normal 5 4 2 8 4" xfId="33171"/>
    <cellStyle name="Normal 5 4 2 9" xfId="7940"/>
    <cellStyle name="Normal 5 4 2 9 2" xfId="22341"/>
    <cellStyle name="Normal 5 4 2 9 2 2" xfId="51076"/>
    <cellStyle name="Normal 5 4 2 9 3" xfId="36752"/>
    <cellStyle name="Normal 5 4 3" xfId="428"/>
    <cellStyle name="Normal 5 4 3 10" xfId="29618"/>
    <cellStyle name="Normal 5 4 3 2" xfId="628"/>
    <cellStyle name="Normal 5 4 3 2 2" xfId="900"/>
    <cellStyle name="Normal 5 4 3 2 2 2" xfId="1347"/>
    <cellStyle name="Normal 5 4 3 2 2 2 2" xfId="2330"/>
    <cellStyle name="Normal 5 4 3 2 2 2 2 2" xfId="4122"/>
    <cellStyle name="Normal 5 4 3 2 2 2 2 2 2" xfId="7781"/>
    <cellStyle name="Normal 5 4 3 2 2 2 2 2 2 2" xfId="15041"/>
    <cellStyle name="Normal 5 4 3 2 2 2 2 2 2 2 2" xfId="29419"/>
    <cellStyle name="Normal 5 4 3 2 2 2 2 2 2 2 2 2" xfId="58153"/>
    <cellStyle name="Normal 5 4 3 2 2 2 2 2 2 2 3" xfId="43829"/>
    <cellStyle name="Normal 5 4 3 2 2 2 2 2 2 3" xfId="22256"/>
    <cellStyle name="Normal 5 4 3 2 2 2 2 2 2 3 2" xfId="50991"/>
    <cellStyle name="Normal 5 4 3 2 2 2 2 2 2 4" xfId="36667"/>
    <cellStyle name="Normal 5 4 3 2 2 2 2 2 3" xfId="11454"/>
    <cellStyle name="Normal 5 4 3 2 2 2 2 2 3 2" xfId="25837"/>
    <cellStyle name="Normal 5 4 3 2 2 2 2 2 3 2 2" xfId="54572"/>
    <cellStyle name="Normal 5 4 3 2 2 2 2 2 3 3" xfId="40248"/>
    <cellStyle name="Normal 5 4 3 2 2 2 2 2 4" xfId="18674"/>
    <cellStyle name="Normal 5 4 3 2 2 2 2 2 4 2" xfId="47410"/>
    <cellStyle name="Normal 5 4 3 2 2 2 2 2 5" xfId="33086"/>
    <cellStyle name="Normal 5 4 3 2 2 2 2 3" xfId="5991"/>
    <cellStyle name="Normal 5 4 3 2 2 2 2 3 2" xfId="13251"/>
    <cellStyle name="Normal 5 4 3 2 2 2 2 3 2 2" xfId="27629"/>
    <cellStyle name="Normal 5 4 3 2 2 2 2 3 2 2 2" xfId="56363"/>
    <cellStyle name="Normal 5 4 3 2 2 2 2 3 2 3" xfId="42039"/>
    <cellStyle name="Normal 5 4 3 2 2 2 2 3 3" xfId="20466"/>
    <cellStyle name="Normal 5 4 3 2 2 2 2 3 3 2" xfId="49201"/>
    <cellStyle name="Normal 5 4 3 2 2 2 2 3 4" xfId="34877"/>
    <cellStyle name="Normal 5 4 3 2 2 2 2 4" xfId="9664"/>
    <cellStyle name="Normal 5 4 3 2 2 2 2 4 2" xfId="24047"/>
    <cellStyle name="Normal 5 4 3 2 2 2 2 4 2 2" xfId="52782"/>
    <cellStyle name="Normal 5 4 3 2 2 2 2 4 3" xfId="38458"/>
    <cellStyle name="Normal 5 4 3 2 2 2 2 5" xfId="16884"/>
    <cellStyle name="Normal 5 4 3 2 2 2 2 5 2" xfId="45620"/>
    <cellStyle name="Normal 5 4 3 2 2 2 2 6" xfId="31296"/>
    <cellStyle name="Normal 5 4 3 2 2 2 3" xfId="3226"/>
    <cellStyle name="Normal 5 4 3 2 2 2 3 2" xfId="6886"/>
    <cellStyle name="Normal 5 4 3 2 2 2 3 2 2" xfId="14146"/>
    <cellStyle name="Normal 5 4 3 2 2 2 3 2 2 2" xfId="28524"/>
    <cellStyle name="Normal 5 4 3 2 2 2 3 2 2 2 2" xfId="57258"/>
    <cellStyle name="Normal 5 4 3 2 2 2 3 2 2 3" xfId="42934"/>
    <cellStyle name="Normal 5 4 3 2 2 2 3 2 3" xfId="21361"/>
    <cellStyle name="Normal 5 4 3 2 2 2 3 2 3 2" xfId="50096"/>
    <cellStyle name="Normal 5 4 3 2 2 2 3 2 4" xfId="35772"/>
    <cellStyle name="Normal 5 4 3 2 2 2 3 3" xfId="10559"/>
    <cellStyle name="Normal 5 4 3 2 2 2 3 3 2" xfId="24942"/>
    <cellStyle name="Normal 5 4 3 2 2 2 3 3 2 2" xfId="53677"/>
    <cellStyle name="Normal 5 4 3 2 2 2 3 3 3" xfId="39353"/>
    <cellStyle name="Normal 5 4 3 2 2 2 3 4" xfId="17779"/>
    <cellStyle name="Normal 5 4 3 2 2 2 3 4 2" xfId="46515"/>
    <cellStyle name="Normal 5 4 3 2 2 2 3 5" xfId="32191"/>
    <cellStyle name="Normal 5 4 3 2 2 2 4" xfId="5091"/>
    <cellStyle name="Normal 5 4 3 2 2 2 4 2" xfId="12356"/>
    <cellStyle name="Normal 5 4 3 2 2 2 4 2 2" xfId="26734"/>
    <cellStyle name="Normal 5 4 3 2 2 2 4 2 2 2" xfId="55468"/>
    <cellStyle name="Normal 5 4 3 2 2 2 4 2 3" xfId="41144"/>
    <cellStyle name="Normal 5 4 3 2 2 2 4 3" xfId="19571"/>
    <cellStyle name="Normal 5 4 3 2 2 2 4 3 2" xfId="48306"/>
    <cellStyle name="Normal 5 4 3 2 2 2 4 4" xfId="33982"/>
    <cellStyle name="Normal 5 4 3 2 2 2 5" xfId="8763"/>
    <cellStyle name="Normal 5 4 3 2 2 2 5 2" xfId="23152"/>
    <cellStyle name="Normal 5 4 3 2 2 2 5 2 2" xfId="51887"/>
    <cellStyle name="Normal 5 4 3 2 2 2 5 3" xfId="37563"/>
    <cellStyle name="Normal 5 4 3 2 2 2 6" xfId="15989"/>
    <cellStyle name="Normal 5 4 3 2 2 2 6 2" xfId="44725"/>
    <cellStyle name="Normal 5 4 3 2 2 2 7" xfId="30401"/>
    <cellStyle name="Normal 5 4 3 2 2 3" xfId="1883"/>
    <cellStyle name="Normal 5 4 3 2 2 3 2" xfId="3675"/>
    <cellStyle name="Normal 5 4 3 2 2 3 2 2" xfId="7334"/>
    <cellStyle name="Normal 5 4 3 2 2 3 2 2 2" xfId="14594"/>
    <cellStyle name="Normal 5 4 3 2 2 3 2 2 2 2" xfId="28972"/>
    <cellStyle name="Normal 5 4 3 2 2 3 2 2 2 2 2" xfId="57706"/>
    <cellStyle name="Normal 5 4 3 2 2 3 2 2 2 3" xfId="43382"/>
    <cellStyle name="Normal 5 4 3 2 2 3 2 2 3" xfId="21809"/>
    <cellStyle name="Normal 5 4 3 2 2 3 2 2 3 2" xfId="50544"/>
    <cellStyle name="Normal 5 4 3 2 2 3 2 2 4" xfId="36220"/>
    <cellStyle name="Normal 5 4 3 2 2 3 2 3" xfId="11007"/>
    <cellStyle name="Normal 5 4 3 2 2 3 2 3 2" xfId="25390"/>
    <cellStyle name="Normal 5 4 3 2 2 3 2 3 2 2" xfId="54125"/>
    <cellStyle name="Normal 5 4 3 2 2 3 2 3 3" xfId="39801"/>
    <cellStyle name="Normal 5 4 3 2 2 3 2 4" xfId="18227"/>
    <cellStyle name="Normal 5 4 3 2 2 3 2 4 2" xfId="46963"/>
    <cellStyle name="Normal 5 4 3 2 2 3 2 5" xfId="32639"/>
    <cellStyle name="Normal 5 4 3 2 2 3 3" xfId="5544"/>
    <cellStyle name="Normal 5 4 3 2 2 3 3 2" xfId="12804"/>
    <cellStyle name="Normal 5 4 3 2 2 3 3 2 2" xfId="27182"/>
    <cellStyle name="Normal 5 4 3 2 2 3 3 2 2 2" xfId="55916"/>
    <cellStyle name="Normal 5 4 3 2 2 3 3 2 3" xfId="41592"/>
    <cellStyle name="Normal 5 4 3 2 2 3 3 3" xfId="20019"/>
    <cellStyle name="Normal 5 4 3 2 2 3 3 3 2" xfId="48754"/>
    <cellStyle name="Normal 5 4 3 2 2 3 3 4" xfId="34430"/>
    <cellStyle name="Normal 5 4 3 2 2 3 4" xfId="9217"/>
    <cellStyle name="Normal 5 4 3 2 2 3 4 2" xfId="23600"/>
    <cellStyle name="Normal 5 4 3 2 2 3 4 2 2" xfId="52335"/>
    <cellStyle name="Normal 5 4 3 2 2 3 4 3" xfId="38011"/>
    <cellStyle name="Normal 5 4 3 2 2 3 5" xfId="16437"/>
    <cellStyle name="Normal 5 4 3 2 2 3 5 2" xfId="45173"/>
    <cellStyle name="Normal 5 4 3 2 2 3 6" xfId="30849"/>
    <cellStyle name="Normal 5 4 3 2 2 4" xfId="2779"/>
    <cellStyle name="Normal 5 4 3 2 2 4 2" xfId="6439"/>
    <cellStyle name="Normal 5 4 3 2 2 4 2 2" xfId="13699"/>
    <cellStyle name="Normal 5 4 3 2 2 4 2 2 2" xfId="28077"/>
    <cellStyle name="Normal 5 4 3 2 2 4 2 2 2 2" xfId="56811"/>
    <cellStyle name="Normal 5 4 3 2 2 4 2 2 3" xfId="42487"/>
    <cellStyle name="Normal 5 4 3 2 2 4 2 3" xfId="20914"/>
    <cellStyle name="Normal 5 4 3 2 2 4 2 3 2" xfId="49649"/>
    <cellStyle name="Normal 5 4 3 2 2 4 2 4" xfId="35325"/>
    <cellStyle name="Normal 5 4 3 2 2 4 3" xfId="10112"/>
    <cellStyle name="Normal 5 4 3 2 2 4 3 2" xfId="24495"/>
    <cellStyle name="Normal 5 4 3 2 2 4 3 2 2" xfId="53230"/>
    <cellStyle name="Normal 5 4 3 2 2 4 3 3" xfId="38906"/>
    <cellStyle name="Normal 5 4 3 2 2 4 4" xfId="17332"/>
    <cellStyle name="Normal 5 4 3 2 2 4 4 2" xfId="46068"/>
    <cellStyle name="Normal 5 4 3 2 2 4 5" xfId="31744"/>
    <cellStyle name="Normal 5 4 3 2 2 5" xfId="4644"/>
    <cellStyle name="Normal 5 4 3 2 2 5 2" xfId="11909"/>
    <cellStyle name="Normal 5 4 3 2 2 5 2 2" xfId="26287"/>
    <cellStyle name="Normal 5 4 3 2 2 5 2 2 2" xfId="55021"/>
    <cellStyle name="Normal 5 4 3 2 2 5 2 3" xfId="40697"/>
    <cellStyle name="Normal 5 4 3 2 2 5 3" xfId="19124"/>
    <cellStyle name="Normal 5 4 3 2 2 5 3 2" xfId="47859"/>
    <cellStyle name="Normal 5 4 3 2 2 5 4" xfId="33535"/>
    <cellStyle name="Normal 5 4 3 2 2 6" xfId="8316"/>
    <cellStyle name="Normal 5 4 3 2 2 6 2" xfId="22705"/>
    <cellStyle name="Normal 5 4 3 2 2 6 2 2" xfId="51440"/>
    <cellStyle name="Normal 5 4 3 2 2 6 3" xfId="37116"/>
    <cellStyle name="Normal 5 4 3 2 2 7" xfId="15542"/>
    <cellStyle name="Normal 5 4 3 2 2 7 2" xfId="44278"/>
    <cellStyle name="Normal 5 4 3 2 2 8" xfId="29954"/>
    <cellStyle name="Normal 5 4 3 2 3" xfId="1123"/>
    <cellStyle name="Normal 5 4 3 2 3 2" xfId="2106"/>
    <cellStyle name="Normal 5 4 3 2 3 2 2" xfId="3898"/>
    <cellStyle name="Normal 5 4 3 2 3 2 2 2" xfId="7557"/>
    <cellStyle name="Normal 5 4 3 2 3 2 2 2 2" xfId="14817"/>
    <cellStyle name="Normal 5 4 3 2 3 2 2 2 2 2" xfId="29195"/>
    <cellStyle name="Normal 5 4 3 2 3 2 2 2 2 2 2" xfId="57929"/>
    <cellStyle name="Normal 5 4 3 2 3 2 2 2 2 3" xfId="43605"/>
    <cellStyle name="Normal 5 4 3 2 3 2 2 2 3" xfId="22032"/>
    <cellStyle name="Normal 5 4 3 2 3 2 2 2 3 2" xfId="50767"/>
    <cellStyle name="Normal 5 4 3 2 3 2 2 2 4" xfId="36443"/>
    <cellStyle name="Normal 5 4 3 2 3 2 2 3" xfId="11230"/>
    <cellStyle name="Normal 5 4 3 2 3 2 2 3 2" xfId="25613"/>
    <cellStyle name="Normal 5 4 3 2 3 2 2 3 2 2" xfId="54348"/>
    <cellStyle name="Normal 5 4 3 2 3 2 2 3 3" xfId="40024"/>
    <cellStyle name="Normal 5 4 3 2 3 2 2 4" xfId="18450"/>
    <cellStyle name="Normal 5 4 3 2 3 2 2 4 2" xfId="47186"/>
    <cellStyle name="Normal 5 4 3 2 3 2 2 5" xfId="32862"/>
    <cellStyle name="Normal 5 4 3 2 3 2 3" xfId="5767"/>
    <cellStyle name="Normal 5 4 3 2 3 2 3 2" xfId="13027"/>
    <cellStyle name="Normal 5 4 3 2 3 2 3 2 2" xfId="27405"/>
    <cellStyle name="Normal 5 4 3 2 3 2 3 2 2 2" xfId="56139"/>
    <cellStyle name="Normal 5 4 3 2 3 2 3 2 3" xfId="41815"/>
    <cellStyle name="Normal 5 4 3 2 3 2 3 3" xfId="20242"/>
    <cellStyle name="Normal 5 4 3 2 3 2 3 3 2" xfId="48977"/>
    <cellStyle name="Normal 5 4 3 2 3 2 3 4" xfId="34653"/>
    <cellStyle name="Normal 5 4 3 2 3 2 4" xfId="9440"/>
    <cellStyle name="Normal 5 4 3 2 3 2 4 2" xfId="23823"/>
    <cellStyle name="Normal 5 4 3 2 3 2 4 2 2" xfId="52558"/>
    <cellStyle name="Normal 5 4 3 2 3 2 4 3" xfId="38234"/>
    <cellStyle name="Normal 5 4 3 2 3 2 5" xfId="16660"/>
    <cellStyle name="Normal 5 4 3 2 3 2 5 2" xfId="45396"/>
    <cellStyle name="Normal 5 4 3 2 3 2 6" xfId="31072"/>
    <cellStyle name="Normal 5 4 3 2 3 3" xfId="3002"/>
    <cellStyle name="Normal 5 4 3 2 3 3 2" xfId="6662"/>
    <cellStyle name="Normal 5 4 3 2 3 3 2 2" xfId="13922"/>
    <cellStyle name="Normal 5 4 3 2 3 3 2 2 2" xfId="28300"/>
    <cellStyle name="Normal 5 4 3 2 3 3 2 2 2 2" xfId="57034"/>
    <cellStyle name="Normal 5 4 3 2 3 3 2 2 3" xfId="42710"/>
    <cellStyle name="Normal 5 4 3 2 3 3 2 3" xfId="21137"/>
    <cellStyle name="Normal 5 4 3 2 3 3 2 3 2" xfId="49872"/>
    <cellStyle name="Normal 5 4 3 2 3 3 2 4" xfId="35548"/>
    <cellStyle name="Normal 5 4 3 2 3 3 3" xfId="10335"/>
    <cellStyle name="Normal 5 4 3 2 3 3 3 2" xfId="24718"/>
    <cellStyle name="Normal 5 4 3 2 3 3 3 2 2" xfId="53453"/>
    <cellStyle name="Normal 5 4 3 2 3 3 3 3" xfId="39129"/>
    <cellStyle name="Normal 5 4 3 2 3 3 4" xfId="17555"/>
    <cellStyle name="Normal 5 4 3 2 3 3 4 2" xfId="46291"/>
    <cellStyle name="Normal 5 4 3 2 3 3 5" xfId="31967"/>
    <cellStyle name="Normal 5 4 3 2 3 4" xfId="4867"/>
    <cellStyle name="Normal 5 4 3 2 3 4 2" xfId="12132"/>
    <cellStyle name="Normal 5 4 3 2 3 4 2 2" xfId="26510"/>
    <cellStyle name="Normal 5 4 3 2 3 4 2 2 2" xfId="55244"/>
    <cellStyle name="Normal 5 4 3 2 3 4 2 3" xfId="40920"/>
    <cellStyle name="Normal 5 4 3 2 3 4 3" xfId="19347"/>
    <cellStyle name="Normal 5 4 3 2 3 4 3 2" xfId="48082"/>
    <cellStyle name="Normal 5 4 3 2 3 4 4" xfId="33758"/>
    <cellStyle name="Normal 5 4 3 2 3 5" xfId="8539"/>
    <cellStyle name="Normal 5 4 3 2 3 5 2" xfId="22928"/>
    <cellStyle name="Normal 5 4 3 2 3 5 2 2" xfId="51663"/>
    <cellStyle name="Normal 5 4 3 2 3 5 3" xfId="37339"/>
    <cellStyle name="Normal 5 4 3 2 3 6" xfId="15765"/>
    <cellStyle name="Normal 5 4 3 2 3 6 2" xfId="44501"/>
    <cellStyle name="Normal 5 4 3 2 3 7" xfId="30177"/>
    <cellStyle name="Normal 5 4 3 2 4" xfId="1655"/>
    <cellStyle name="Normal 5 4 3 2 4 2" xfId="3451"/>
    <cellStyle name="Normal 5 4 3 2 4 2 2" xfId="7110"/>
    <cellStyle name="Normal 5 4 3 2 4 2 2 2" xfId="14370"/>
    <cellStyle name="Normal 5 4 3 2 4 2 2 2 2" xfId="28748"/>
    <cellStyle name="Normal 5 4 3 2 4 2 2 2 2 2" xfId="57482"/>
    <cellStyle name="Normal 5 4 3 2 4 2 2 2 3" xfId="43158"/>
    <cellStyle name="Normal 5 4 3 2 4 2 2 3" xfId="21585"/>
    <cellStyle name="Normal 5 4 3 2 4 2 2 3 2" xfId="50320"/>
    <cellStyle name="Normal 5 4 3 2 4 2 2 4" xfId="35996"/>
    <cellStyle name="Normal 5 4 3 2 4 2 3" xfId="10783"/>
    <cellStyle name="Normal 5 4 3 2 4 2 3 2" xfId="25166"/>
    <cellStyle name="Normal 5 4 3 2 4 2 3 2 2" xfId="53901"/>
    <cellStyle name="Normal 5 4 3 2 4 2 3 3" xfId="39577"/>
    <cellStyle name="Normal 5 4 3 2 4 2 4" xfId="18003"/>
    <cellStyle name="Normal 5 4 3 2 4 2 4 2" xfId="46739"/>
    <cellStyle name="Normal 5 4 3 2 4 2 5" xfId="32415"/>
    <cellStyle name="Normal 5 4 3 2 4 3" xfId="5320"/>
    <cellStyle name="Normal 5 4 3 2 4 3 2" xfId="12580"/>
    <cellStyle name="Normal 5 4 3 2 4 3 2 2" xfId="26958"/>
    <cellStyle name="Normal 5 4 3 2 4 3 2 2 2" xfId="55692"/>
    <cellStyle name="Normal 5 4 3 2 4 3 2 3" xfId="41368"/>
    <cellStyle name="Normal 5 4 3 2 4 3 3" xfId="19795"/>
    <cellStyle name="Normal 5 4 3 2 4 3 3 2" xfId="48530"/>
    <cellStyle name="Normal 5 4 3 2 4 3 4" xfId="34206"/>
    <cellStyle name="Normal 5 4 3 2 4 4" xfId="8993"/>
    <cellStyle name="Normal 5 4 3 2 4 4 2" xfId="23376"/>
    <cellStyle name="Normal 5 4 3 2 4 4 2 2" xfId="52111"/>
    <cellStyle name="Normal 5 4 3 2 4 4 3" xfId="37787"/>
    <cellStyle name="Normal 5 4 3 2 4 5" xfId="16213"/>
    <cellStyle name="Normal 5 4 3 2 4 5 2" xfId="44949"/>
    <cellStyle name="Normal 5 4 3 2 4 6" xfId="30625"/>
    <cellStyle name="Normal 5 4 3 2 5" xfId="2555"/>
    <cellStyle name="Normal 5 4 3 2 5 2" xfId="6215"/>
    <cellStyle name="Normal 5 4 3 2 5 2 2" xfId="13475"/>
    <cellStyle name="Normal 5 4 3 2 5 2 2 2" xfId="27853"/>
    <cellStyle name="Normal 5 4 3 2 5 2 2 2 2" xfId="56587"/>
    <cellStyle name="Normal 5 4 3 2 5 2 2 3" xfId="42263"/>
    <cellStyle name="Normal 5 4 3 2 5 2 3" xfId="20690"/>
    <cellStyle name="Normal 5 4 3 2 5 2 3 2" xfId="49425"/>
    <cellStyle name="Normal 5 4 3 2 5 2 4" xfId="35101"/>
    <cellStyle name="Normal 5 4 3 2 5 3" xfId="9888"/>
    <cellStyle name="Normal 5 4 3 2 5 3 2" xfId="24271"/>
    <cellStyle name="Normal 5 4 3 2 5 3 2 2" xfId="53006"/>
    <cellStyle name="Normal 5 4 3 2 5 3 3" xfId="38682"/>
    <cellStyle name="Normal 5 4 3 2 5 4" xfId="17108"/>
    <cellStyle name="Normal 5 4 3 2 5 4 2" xfId="45844"/>
    <cellStyle name="Normal 5 4 3 2 5 5" xfId="31520"/>
    <cellStyle name="Normal 5 4 3 2 6" xfId="4418"/>
    <cellStyle name="Normal 5 4 3 2 6 2" xfId="11685"/>
    <cellStyle name="Normal 5 4 3 2 6 2 2" xfId="26063"/>
    <cellStyle name="Normal 5 4 3 2 6 2 2 2" xfId="54797"/>
    <cellStyle name="Normal 5 4 3 2 6 2 3" xfId="40473"/>
    <cellStyle name="Normal 5 4 3 2 6 3" xfId="18900"/>
    <cellStyle name="Normal 5 4 3 2 6 3 2" xfId="47635"/>
    <cellStyle name="Normal 5 4 3 2 6 4" xfId="33311"/>
    <cellStyle name="Normal 5 4 3 2 7" xfId="8089"/>
    <cellStyle name="Normal 5 4 3 2 7 2" xfId="22481"/>
    <cellStyle name="Normal 5 4 3 2 7 2 2" xfId="51216"/>
    <cellStyle name="Normal 5 4 3 2 7 3" xfId="36892"/>
    <cellStyle name="Normal 5 4 3 2 8" xfId="15318"/>
    <cellStyle name="Normal 5 4 3 2 8 2" xfId="44054"/>
    <cellStyle name="Normal 5 4 3 2 9" xfId="29730"/>
    <cellStyle name="Normal 5 4 3 3" xfId="786"/>
    <cellStyle name="Normal 5 4 3 3 2" xfId="1235"/>
    <cellStyle name="Normal 5 4 3 3 2 2" xfId="2218"/>
    <cellStyle name="Normal 5 4 3 3 2 2 2" xfId="4010"/>
    <cellStyle name="Normal 5 4 3 3 2 2 2 2" xfId="7669"/>
    <cellStyle name="Normal 5 4 3 3 2 2 2 2 2" xfId="14929"/>
    <cellStyle name="Normal 5 4 3 3 2 2 2 2 2 2" xfId="29307"/>
    <cellStyle name="Normal 5 4 3 3 2 2 2 2 2 2 2" xfId="58041"/>
    <cellStyle name="Normal 5 4 3 3 2 2 2 2 2 3" xfId="43717"/>
    <cellStyle name="Normal 5 4 3 3 2 2 2 2 3" xfId="22144"/>
    <cellStyle name="Normal 5 4 3 3 2 2 2 2 3 2" xfId="50879"/>
    <cellStyle name="Normal 5 4 3 3 2 2 2 2 4" xfId="36555"/>
    <cellStyle name="Normal 5 4 3 3 2 2 2 3" xfId="11342"/>
    <cellStyle name="Normal 5 4 3 3 2 2 2 3 2" xfId="25725"/>
    <cellStyle name="Normal 5 4 3 3 2 2 2 3 2 2" xfId="54460"/>
    <cellStyle name="Normal 5 4 3 3 2 2 2 3 3" xfId="40136"/>
    <cellStyle name="Normal 5 4 3 3 2 2 2 4" xfId="18562"/>
    <cellStyle name="Normal 5 4 3 3 2 2 2 4 2" xfId="47298"/>
    <cellStyle name="Normal 5 4 3 3 2 2 2 5" xfId="32974"/>
    <cellStyle name="Normal 5 4 3 3 2 2 3" xfId="5879"/>
    <cellStyle name="Normal 5 4 3 3 2 2 3 2" xfId="13139"/>
    <cellStyle name="Normal 5 4 3 3 2 2 3 2 2" xfId="27517"/>
    <cellStyle name="Normal 5 4 3 3 2 2 3 2 2 2" xfId="56251"/>
    <cellStyle name="Normal 5 4 3 3 2 2 3 2 3" xfId="41927"/>
    <cellStyle name="Normal 5 4 3 3 2 2 3 3" xfId="20354"/>
    <cellStyle name="Normal 5 4 3 3 2 2 3 3 2" xfId="49089"/>
    <cellStyle name="Normal 5 4 3 3 2 2 3 4" xfId="34765"/>
    <cellStyle name="Normal 5 4 3 3 2 2 4" xfId="9552"/>
    <cellStyle name="Normal 5 4 3 3 2 2 4 2" xfId="23935"/>
    <cellStyle name="Normal 5 4 3 3 2 2 4 2 2" xfId="52670"/>
    <cellStyle name="Normal 5 4 3 3 2 2 4 3" xfId="38346"/>
    <cellStyle name="Normal 5 4 3 3 2 2 5" xfId="16772"/>
    <cellStyle name="Normal 5 4 3 3 2 2 5 2" xfId="45508"/>
    <cellStyle name="Normal 5 4 3 3 2 2 6" xfId="31184"/>
    <cellStyle name="Normal 5 4 3 3 2 3" xfId="3114"/>
    <cellStyle name="Normal 5 4 3 3 2 3 2" xfId="6774"/>
    <cellStyle name="Normal 5 4 3 3 2 3 2 2" xfId="14034"/>
    <cellStyle name="Normal 5 4 3 3 2 3 2 2 2" xfId="28412"/>
    <cellStyle name="Normal 5 4 3 3 2 3 2 2 2 2" xfId="57146"/>
    <cellStyle name="Normal 5 4 3 3 2 3 2 2 3" xfId="42822"/>
    <cellStyle name="Normal 5 4 3 3 2 3 2 3" xfId="21249"/>
    <cellStyle name="Normal 5 4 3 3 2 3 2 3 2" xfId="49984"/>
    <cellStyle name="Normal 5 4 3 3 2 3 2 4" xfId="35660"/>
    <cellStyle name="Normal 5 4 3 3 2 3 3" xfId="10447"/>
    <cellStyle name="Normal 5 4 3 3 2 3 3 2" xfId="24830"/>
    <cellStyle name="Normal 5 4 3 3 2 3 3 2 2" xfId="53565"/>
    <cellStyle name="Normal 5 4 3 3 2 3 3 3" xfId="39241"/>
    <cellStyle name="Normal 5 4 3 3 2 3 4" xfId="17667"/>
    <cellStyle name="Normal 5 4 3 3 2 3 4 2" xfId="46403"/>
    <cellStyle name="Normal 5 4 3 3 2 3 5" xfId="32079"/>
    <cellStyle name="Normal 5 4 3 3 2 4" xfId="4979"/>
    <cellStyle name="Normal 5 4 3 3 2 4 2" xfId="12244"/>
    <cellStyle name="Normal 5 4 3 3 2 4 2 2" xfId="26622"/>
    <cellStyle name="Normal 5 4 3 3 2 4 2 2 2" xfId="55356"/>
    <cellStyle name="Normal 5 4 3 3 2 4 2 3" xfId="41032"/>
    <cellStyle name="Normal 5 4 3 3 2 4 3" xfId="19459"/>
    <cellStyle name="Normal 5 4 3 3 2 4 3 2" xfId="48194"/>
    <cellStyle name="Normal 5 4 3 3 2 4 4" xfId="33870"/>
    <cellStyle name="Normal 5 4 3 3 2 5" xfId="8651"/>
    <cellStyle name="Normal 5 4 3 3 2 5 2" xfId="23040"/>
    <cellStyle name="Normal 5 4 3 3 2 5 2 2" xfId="51775"/>
    <cellStyle name="Normal 5 4 3 3 2 5 3" xfId="37451"/>
    <cellStyle name="Normal 5 4 3 3 2 6" xfId="15877"/>
    <cellStyle name="Normal 5 4 3 3 2 6 2" xfId="44613"/>
    <cellStyle name="Normal 5 4 3 3 2 7" xfId="30289"/>
    <cellStyle name="Normal 5 4 3 3 3" xfId="1771"/>
    <cellStyle name="Normal 5 4 3 3 3 2" xfId="3563"/>
    <cellStyle name="Normal 5 4 3 3 3 2 2" xfId="7222"/>
    <cellStyle name="Normal 5 4 3 3 3 2 2 2" xfId="14482"/>
    <cellStyle name="Normal 5 4 3 3 3 2 2 2 2" xfId="28860"/>
    <cellStyle name="Normal 5 4 3 3 3 2 2 2 2 2" xfId="57594"/>
    <cellStyle name="Normal 5 4 3 3 3 2 2 2 3" xfId="43270"/>
    <cellStyle name="Normal 5 4 3 3 3 2 2 3" xfId="21697"/>
    <cellStyle name="Normal 5 4 3 3 3 2 2 3 2" xfId="50432"/>
    <cellStyle name="Normal 5 4 3 3 3 2 2 4" xfId="36108"/>
    <cellStyle name="Normal 5 4 3 3 3 2 3" xfId="10895"/>
    <cellStyle name="Normal 5 4 3 3 3 2 3 2" xfId="25278"/>
    <cellStyle name="Normal 5 4 3 3 3 2 3 2 2" xfId="54013"/>
    <cellStyle name="Normal 5 4 3 3 3 2 3 3" xfId="39689"/>
    <cellStyle name="Normal 5 4 3 3 3 2 4" xfId="18115"/>
    <cellStyle name="Normal 5 4 3 3 3 2 4 2" xfId="46851"/>
    <cellStyle name="Normal 5 4 3 3 3 2 5" xfId="32527"/>
    <cellStyle name="Normal 5 4 3 3 3 3" xfId="5432"/>
    <cellStyle name="Normal 5 4 3 3 3 3 2" xfId="12692"/>
    <cellStyle name="Normal 5 4 3 3 3 3 2 2" xfId="27070"/>
    <cellStyle name="Normal 5 4 3 3 3 3 2 2 2" xfId="55804"/>
    <cellStyle name="Normal 5 4 3 3 3 3 2 3" xfId="41480"/>
    <cellStyle name="Normal 5 4 3 3 3 3 3" xfId="19907"/>
    <cellStyle name="Normal 5 4 3 3 3 3 3 2" xfId="48642"/>
    <cellStyle name="Normal 5 4 3 3 3 3 4" xfId="34318"/>
    <cellStyle name="Normal 5 4 3 3 3 4" xfId="9105"/>
    <cellStyle name="Normal 5 4 3 3 3 4 2" xfId="23488"/>
    <cellStyle name="Normal 5 4 3 3 3 4 2 2" xfId="52223"/>
    <cellStyle name="Normal 5 4 3 3 3 4 3" xfId="37899"/>
    <cellStyle name="Normal 5 4 3 3 3 5" xfId="16325"/>
    <cellStyle name="Normal 5 4 3 3 3 5 2" xfId="45061"/>
    <cellStyle name="Normal 5 4 3 3 3 6" xfId="30737"/>
    <cellStyle name="Normal 5 4 3 3 4" xfId="2667"/>
    <cellStyle name="Normal 5 4 3 3 4 2" xfId="6327"/>
    <cellStyle name="Normal 5 4 3 3 4 2 2" xfId="13587"/>
    <cellStyle name="Normal 5 4 3 3 4 2 2 2" xfId="27965"/>
    <cellStyle name="Normal 5 4 3 3 4 2 2 2 2" xfId="56699"/>
    <cellStyle name="Normal 5 4 3 3 4 2 2 3" xfId="42375"/>
    <cellStyle name="Normal 5 4 3 3 4 2 3" xfId="20802"/>
    <cellStyle name="Normal 5 4 3 3 4 2 3 2" xfId="49537"/>
    <cellStyle name="Normal 5 4 3 3 4 2 4" xfId="35213"/>
    <cellStyle name="Normal 5 4 3 3 4 3" xfId="10000"/>
    <cellStyle name="Normal 5 4 3 3 4 3 2" xfId="24383"/>
    <cellStyle name="Normal 5 4 3 3 4 3 2 2" xfId="53118"/>
    <cellStyle name="Normal 5 4 3 3 4 3 3" xfId="38794"/>
    <cellStyle name="Normal 5 4 3 3 4 4" xfId="17220"/>
    <cellStyle name="Normal 5 4 3 3 4 4 2" xfId="45956"/>
    <cellStyle name="Normal 5 4 3 3 4 5" xfId="31632"/>
    <cellStyle name="Normal 5 4 3 3 5" xfId="4531"/>
    <cellStyle name="Normal 5 4 3 3 5 2" xfId="11797"/>
    <cellStyle name="Normal 5 4 3 3 5 2 2" xfId="26175"/>
    <cellStyle name="Normal 5 4 3 3 5 2 2 2" xfId="54909"/>
    <cellStyle name="Normal 5 4 3 3 5 2 3" xfId="40585"/>
    <cellStyle name="Normal 5 4 3 3 5 3" xfId="19012"/>
    <cellStyle name="Normal 5 4 3 3 5 3 2" xfId="47747"/>
    <cellStyle name="Normal 5 4 3 3 5 4" xfId="33423"/>
    <cellStyle name="Normal 5 4 3 3 6" xfId="8204"/>
    <cellStyle name="Normal 5 4 3 3 6 2" xfId="22593"/>
    <cellStyle name="Normal 5 4 3 3 6 2 2" xfId="51328"/>
    <cellStyle name="Normal 5 4 3 3 6 3" xfId="37004"/>
    <cellStyle name="Normal 5 4 3 3 7" xfId="15430"/>
    <cellStyle name="Normal 5 4 3 3 7 2" xfId="44166"/>
    <cellStyle name="Normal 5 4 3 3 8" xfId="29842"/>
    <cellStyle name="Normal 5 4 3 4" xfId="1011"/>
    <cellStyle name="Normal 5 4 3 4 2" xfId="1994"/>
    <cellStyle name="Normal 5 4 3 4 2 2" xfId="3786"/>
    <cellStyle name="Normal 5 4 3 4 2 2 2" xfId="7445"/>
    <cellStyle name="Normal 5 4 3 4 2 2 2 2" xfId="14705"/>
    <cellStyle name="Normal 5 4 3 4 2 2 2 2 2" xfId="29083"/>
    <cellStyle name="Normal 5 4 3 4 2 2 2 2 2 2" xfId="57817"/>
    <cellStyle name="Normal 5 4 3 4 2 2 2 2 3" xfId="43493"/>
    <cellStyle name="Normal 5 4 3 4 2 2 2 3" xfId="21920"/>
    <cellStyle name="Normal 5 4 3 4 2 2 2 3 2" xfId="50655"/>
    <cellStyle name="Normal 5 4 3 4 2 2 2 4" xfId="36331"/>
    <cellStyle name="Normal 5 4 3 4 2 2 3" xfId="11118"/>
    <cellStyle name="Normal 5 4 3 4 2 2 3 2" xfId="25501"/>
    <cellStyle name="Normal 5 4 3 4 2 2 3 2 2" xfId="54236"/>
    <cellStyle name="Normal 5 4 3 4 2 2 3 3" xfId="39912"/>
    <cellStyle name="Normal 5 4 3 4 2 2 4" xfId="18338"/>
    <cellStyle name="Normal 5 4 3 4 2 2 4 2" xfId="47074"/>
    <cellStyle name="Normal 5 4 3 4 2 2 5" xfId="32750"/>
    <cellStyle name="Normal 5 4 3 4 2 3" xfId="5655"/>
    <cellStyle name="Normal 5 4 3 4 2 3 2" xfId="12915"/>
    <cellStyle name="Normal 5 4 3 4 2 3 2 2" xfId="27293"/>
    <cellStyle name="Normal 5 4 3 4 2 3 2 2 2" xfId="56027"/>
    <cellStyle name="Normal 5 4 3 4 2 3 2 3" xfId="41703"/>
    <cellStyle name="Normal 5 4 3 4 2 3 3" xfId="20130"/>
    <cellStyle name="Normal 5 4 3 4 2 3 3 2" xfId="48865"/>
    <cellStyle name="Normal 5 4 3 4 2 3 4" xfId="34541"/>
    <cellStyle name="Normal 5 4 3 4 2 4" xfId="9328"/>
    <cellStyle name="Normal 5 4 3 4 2 4 2" xfId="23711"/>
    <cellStyle name="Normal 5 4 3 4 2 4 2 2" xfId="52446"/>
    <cellStyle name="Normal 5 4 3 4 2 4 3" xfId="38122"/>
    <cellStyle name="Normal 5 4 3 4 2 5" xfId="16548"/>
    <cellStyle name="Normal 5 4 3 4 2 5 2" xfId="45284"/>
    <cellStyle name="Normal 5 4 3 4 2 6" xfId="30960"/>
    <cellStyle name="Normal 5 4 3 4 3" xfId="2890"/>
    <cellStyle name="Normal 5 4 3 4 3 2" xfId="6550"/>
    <cellStyle name="Normal 5 4 3 4 3 2 2" xfId="13810"/>
    <cellStyle name="Normal 5 4 3 4 3 2 2 2" xfId="28188"/>
    <cellStyle name="Normal 5 4 3 4 3 2 2 2 2" xfId="56922"/>
    <cellStyle name="Normal 5 4 3 4 3 2 2 3" xfId="42598"/>
    <cellStyle name="Normal 5 4 3 4 3 2 3" xfId="21025"/>
    <cellStyle name="Normal 5 4 3 4 3 2 3 2" xfId="49760"/>
    <cellStyle name="Normal 5 4 3 4 3 2 4" xfId="35436"/>
    <cellStyle name="Normal 5 4 3 4 3 3" xfId="10223"/>
    <cellStyle name="Normal 5 4 3 4 3 3 2" xfId="24606"/>
    <cellStyle name="Normal 5 4 3 4 3 3 2 2" xfId="53341"/>
    <cellStyle name="Normal 5 4 3 4 3 3 3" xfId="39017"/>
    <cellStyle name="Normal 5 4 3 4 3 4" xfId="17443"/>
    <cellStyle name="Normal 5 4 3 4 3 4 2" xfId="46179"/>
    <cellStyle name="Normal 5 4 3 4 3 5" xfId="31855"/>
    <cellStyle name="Normal 5 4 3 4 4" xfId="4755"/>
    <cellStyle name="Normal 5 4 3 4 4 2" xfId="12020"/>
    <cellStyle name="Normal 5 4 3 4 4 2 2" xfId="26398"/>
    <cellStyle name="Normal 5 4 3 4 4 2 2 2" xfId="55132"/>
    <cellStyle name="Normal 5 4 3 4 4 2 3" xfId="40808"/>
    <cellStyle name="Normal 5 4 3 4 4 3" xfId="19235"/>
    <cellStyle name="Normal 5 4 3 4 4 3 2" xfId="47970"/>
    <cellStyle name="Normal 5 4 3 4 4 4" xfId="33646"/>
    <cellStyle name="Normal 5 4 3 4 5" xfId="8427"/>
    <cellStyle name="Normal 5 4 3 4 5 2" xfId="22816"/>
    <cellStyle name="Normal 5 4 3 4 5 2 2" xfId="51551"/>
    <cellStyle name="Normal 5 4 3 4 5 3" xfId="37227"/>
    <cellStyle name="Normal 5 4 3 4 6" xfId="15653"/>
    <cellStyle name="Normal 5 4 3 4 6 2" xfId="44389"/>
    <cellStyle name="Normal 5 4 3 4 7" xfId="30065"/>
    <cellStyle name="Normal 5 4 3 5" xfId="1535"/>
    <cellStyle name="Normal 5 4 3 5 2" xfId="3339"/>
    <cellStyle name="Normal 5 4 3 5 2 2" xfId="6998"/>
    <cellStyle name="Normal 5 4 3 5 2 2 2" xfId="14258"/>
    <cellStyle name="Normal 5 4 3 5 2 2 2 2" xfId="28636"/>
    <cellStyle name="Normal 5 4 3 5 2 2 2 2 2" xfId="57370"/>
    <cellStyle name="Normal 5 4 3 5 2 2 2 3" xfId="43046"/>
    <cellStyle name="Normal 5 4 3 5 2 2 3" xfId="21473"/>
    <cellStyle name="Normal 5 4 3 5 2 2 3 2" xfId="50208"/>
    <cellStyle name="Normal 5 4 3 5 2 2 4" xfId="35884"/>
    <cellStyle name="Normal 5 4 3 5 2 3" xfId="10671"/>
    <cellStyle name="Normal 5 4 3 5 2 3 2" xfId="25054"/>
    <cellStyle name="Normal 5 4 3 5 2 3 2 2" xfId="53789"/>
    <cellStyle name="Normal 5 4 3 5 2 3 3" xfId="39465"/>
    <cellStyle name="Normal 5 4 3 5 2 4" xfId="17891"/>
    <cellStyle name="Normal 5 4 3 5 2 4 2" xfId="46627"/>
    <cellStyle name="Normal 5 4 3 5 2 5" xfId="32303"/>
    <cellStyle name="Normal 5 4 3 5 3" xfId="5208"/>
    <cellStyle name="Normal 5 4 3 5 3 2" xfId="12468"/>
    <cellStyle name="Normal 5 4 3 5 3 2 2" xfId="26846"/>
    <cellStyle name="Normal 5 4 3 5 3 2 2 2" xfId="55580"/>
    <cellStyle name="Normal 5 4 3 5 3 2 3" xfId="41256"/>
    <cellStyle name="Normal 5 4 3 5 3 3" xfId="19683"/>
    <cellStyle name="Normal 5 4 3 5 3 3 2" xfId="48418"/>
    <cellStyle name="Normal 5 4 3 5 3 4" xfId="34094"/>
    <cellStyle name="Normal 5 4 3 5 4" xfId="8881"/>
    <cellStyle name="Normal 5 4 3 5 4 2" xfId="23264"/>
    <cellStyle name="Normal 5 4 3 5 4 2 2" xfId="51999"/>
    <cellStyle name="Normal 5 4 3 5 4 3" xfId="37675"/>
    <cellStyle name="Normal 5 4 3 5 5" xfId="16101"/>
    <cellStyle name="Normal 5 4 3 5 5 2" xfId="44837"/>
    <cellStyle name="Normal 5 4 3 5 6" xfId="30513"/>
    <cellStyle name="Normal 5 4 3 6" xfId="2443"/>
    <cellStyle name="Normal 5 4 3 6 2" xfId="6103"/>
    <cellStyle name="Normal 5 4 3 6 2 2" xfId="13363"/>
    <cellStyle name="Normal 5 4 3 6 2 2 2" xfId="27741"/>
    <cellStyle name="Normal 5 4 3 6 2 2 2 2" xfId="56475"/>
    <cellStyle name="Normal 5 4 3 6 2 2 3" xfId="42151"/>
    <cellStyle name="Normal 5 4 3 6 2 3" xfId="20578"/>
    <cellStyle name="Normal 5 4 3 6 2 3 2" xfId="49313"/>
    <cellStyle name="Normal 5 4 3 6 2 4" xfId="34989"/>
    <cellStyle name="Normal 5 4 3 6 3" xfId="9776"/>
    <cellStyle name="Normal 5 4 3 6 3 2" xfId="24159"/>
    <cellStyle name="Normal 5 4 3 6 3 2 2" xfId="52894"/>
    <cellStyle name="Normal 5 4 3 6 3 3" xfId="38570"/>
    <cellStyle name="Normal 5 4 3 6 4" xfId="16996"/>
    <cellStyle name="Normal 5 4 3 6 4 2" xfId="45732"/>
    <cellStyle name="Normal 5 4 3 6 5" xfId="31408"/>
    <cellStyle name="Normal 5 4 3 7" xfId="4302"/>
    <cellStyle name="Normal 5 4 3 7 2" xfId="11572"/>
    <cellStyle name="Normal 5 4 3 7 2 2" xfId="25951"/>
    <cellStyle name="Normal 5 4 3 7 2 2 2" xfId="54685"/>
    <cellStyle name="Normal 5 4 3 7 2 3" xfId="40361"/>
    <cellStyle name="Normal 5 4 3 7 3" xfId="18788"/>
    <cellStyle name="Normal 5 4 3 7 3 2" xfId="47523"/>
    <cellStyle name="Normal 5 4 3 7 4" xfId="33199"/>
    <cellStyle name="Normal 5 4 3 8" xfId="7971"/>
    <cellStyle name="Normal 5 4 3 8 2" xfId="22369"/>
    <cellStyle name="Normal 5 4 3 8 2 2" xfId="51104"/>
    <cellStyle name="Normal 5 4 3 8 3" xfId="36780"/>
    <cellStyle name="Normal 5 4 3 9" xfId="15206"/>
    <cellStyle name="Normal 5 4 3 9 2" xfId="43942"/>
    <cellStyle name="Normal 5 4 4" xfId="557"/>
    <cellStyle name="Normal 5 4 4 2" xfId="844"/>
    <cellStyle name="Normal 5 4 4 2 2" xfId="1291"/>
    <cellStyle name="Normal 5 4 4 2 2 2" xfId="2274"/>
    <cellStyle name="Normal 5 4 4 2 2 2 2" xfId="4066"/>
    <cellStyle name="Normal 5 4 4 2 2 2 2 2" xfId="7725"/>
    <cellStyle name="Normal 5 4 4 2 2 2 2 2 2" xfId="14985"/>
    <cellStyle name="Normal 5 4 4 2 2 2 2 2 2 2" xfId="29363"/>
    <cellStyle name="Normal 5 4 4 2 2 2 2 2 2 2 2" xfId="58097"/>
    <cellStyle name="Normal 5 4 4 2 2 2 2 2 2 3" xfId="43773"/>
    <cellStyle name="Normal 5 4 4 2 2 2 2 2 3" xfId="22200"/>
    <cellStyle name="Normal 5 4 4 2 2 2 2 2 3 2" xfId="50935"/>
    <cellStyle name="Normal 5 4 4 2 2 2 2 2 4" xfId="36611"/>
    <cellStyle name="Normal 5 4 4 2 2 2 2 3" xfId="11398"/>
    <cellStyle name="Normal 5 4 4 2 2 2 2 3 2" xfId="25781"/>
    <cellStyle name="Normal 5 4 4 2 2 2 2 3 2 2" xfId="54516"/>
    <cellStyle name="Normal 5 4 4 2 2 2 2 3 3" xfId="40192"/>
    <cellStyle name="Normal 5 4 4 2 2 2 2 4" xfId="18618"/>
    <cellStyle name="Normal 5 4 4 2 2 2 2 4 2" xfId="47354"/>
    <cellStyle name="Normal 5 4 4 2 2 2 2 5" xfId="33030"/>
    <cellStyle name="Normal 5 4 4 2 2 2 3" xfId="5935"/>
    <cellStyle name="Normal 5 4 4 2 2 2 3 2" xfId="13195"/>
    <cellStyle name="Normal 5 4 4 2 2 2 3 2 2" xfId="27573"/>
    <cellStyle name="Normal 5 4 4 2 2 2 3 2 2 2" xfId="56307"/>
    <cellStyle name="Normal 5 4 4 2 2 2 3 2 3" xfId="41983"/>
    <cellStyle name="Normal 5 4 4 2 2 2 3 3" xfId="20410"/>
    <cellStyle name="Normal 5 4 4 2 2 2 3 3 2" xfId="49145"/>
    <cellStyle name="Normal 5 4 4 2 2 2 3 4" xfId="34821"/>
    <cellStyle name="Normal 5 4 4 2 2 2 4" xfId="9608"/>
    <cellStyle name="Normal 5 4 4 2 2 2 4 2" xfId="23991"/>
    <cellStyle name="Normal 5 4 4 2 2 2 4 2 2" xfId="52726"/>
    <cellStyle name="Normal 5 4 4 2 2 2 4 3" xfId="38402"/>
    <cellStyle name="Normal 5 4 4 2 2 2 5" xfId="16828"/>
    <cellStyle name="Normal 5 4 4 2 2 2 5 2" xfId="45564"/>
    <cellStyle name="Normal 5 4 4 2 2 2 6" xfId="31240"/>
    <cellStyle name="Normal 5 4 4 2 2 3" xfId="3170"/>
    <cellStyle name="Normal 5 4 4 2 2 3 2" xfId="6830"/>
    <cellStyle name="Normal 5 4 4 2 2 3 2 2" xfId="14090"/>
    <cellStyle name="Normal 5 4 4 2 2 3 2 2 2" xfId="28468"/>
    <cellStyle name="Normal 5 4 4 2 2 3 2 2 2 2" xfId="57202"/>
    <cellStyle name="Normal 5 4 4 2 2 3 2 2 3" xfId="42878"/>
    <cellStyle name="Normal 5 4 4 2 2 3 2 3" xfId="21305"/>
    <cellStyle name="Normal 5 4 4 2 2 3 2 3 2" xfId="50040"/>
    <cellStyle name="Normal 5 4 4 2 2 3 2 4" xfId="35716"/>
    <cellStyle name="Normal 5 4 4 2 2 3 3" xfId="10503"/>
    <cellStyle name="Normal 5 4 4 2 2 3 3 2" xfId="24886"/>
    <cellStyle name="Normal 5 4 4 2 2 3 3 2 2" xfId="53621"/>
    <cellStyle name="Normal 5 4 4 2 2 3 3 3" xfId="39297"/>
    <cellStyle name="Normal 5 4 4 2 2 3 4" xfId="17723"/>
    <cellStyle name="Normal 5 4 4 2 2 3 4 2" xfId="46459"/>
    <cellStyle name="Normal 5 4 4 2 2 3 5" xfId="32135"/>
    <cellStyle name="Normal 5 4 4 2 2 4" xfId="5035"/>
    <cellStyle name="Normal 5 4 4 2 2 4 2" xfId="12300"/>
    <cellStyle name="Normal 5 4 4 2 2 4 2 2" xfId="26678"/>
    <cellStyle name="Normal 5 4 4 2 2 4 2 2 2" xfId="55412"/>
    <cellStyle name="Normal 5 4 4 2 2 4 2 3" xfId="41088"/>
    <cellStyle name="Normal 5 4 4 2 2 4 3" xfId="19515"/>
    <cellStyle name="Normal 5 4 4 2 2 4 3 2" xfId="48250"/>
    <cellStyle name="Normal 5 4 4 2 2 4 4" xfId="33926"/>
    <cellStyle name="Normal 5 4 4 2 2 5" xfId="8707"/>
    <cellStyle name="Normal 5 4 4 2 2 5 2" xfId="23096"/>
    <cellStyle name="Normal 5 4 4 2 2 5 2 2" xfId="51831"/>
    <cellStyle name="Normal 5 4 4 2 2 5 3" xfId="37507"/>
    <cellStyle name="Normal 5 4 4 2 2 6" xfId="15933"/>
    <cellStyle name="Normal 5 4 4 2 2 6 2" xfId="44669"/>
    <cellStyle name="Normal 5 4 4 2 2 7" xfId="30345"/>
    <cellStyle name="Normal 5 4 4 2 3" xfId="1827"/>
    <cellStyle name="Normal 5 4 4 2 3 2" xfId="3619"/>
    <cellStyle name="Normal 5 4 4 2 3 2 2" xfId="7278"/>
    <cellStyle name="Normal 5 4 4 2 3 2 2 2" xfId="14538"/>
    <cellStyle name="Normal 5 4 4 2 3 2 2 2 2" xfId="28916"/>
    <cellStyle name="Normal 5 4 4 2 3 2 2 2 2 2" xfId="57650"/>
    <cellStyle name="Normal 5 4 4 2 3 2 2 2 3" xfId="43326"/>
    <cellStyle name="Normal 5 4 4 2 3 2 2 3" xfId="21753"/>
    <cellStyle name="Normal 5 4 4 2 3 2 2 3 2" xfId="50488"/>
    <cellStyle name="Normal 5 4 4 2 3 2 2 4" xfId="36164"/>
    <cellStyle name="Normal 5 4 4 2 3 2 3" xfId="10951"/>
    <cellStyle name="Normal 5 4 4 2 3 2 3 2" xfId="25334"/>
    <cellStyle name="Normal 5 4 4 2 3 2 3 2 2" xfId="54069"/>
    <cellStyle name="Normal 5 4 4 2 3 2 3 3" xfId="39745"/>
    <cellStyle name="Normal 5 4 4 2 3 2 4" xfId="18171"/>
    <cellStyle name="Normal 5 4 4 2 3 2 4 2" xfId="46907"/>
    <cellStyle name="Normal 5 4 4 2 3 2 5" xfId="32583"/>
    <cellStyle name="Normal 5 4 4 2 3 3" xfId="5488"/>
    <cellStyle name="Normal 5 4 4 2 3 3 2" xfId="12748"/>
    <cellStyle name="Normal 5 4 4 2 3 3 2 2" xfId="27126"/>
    <cellStyle name="Normal 5 4 4 2 3 3 2 2 2" xfId="55860"/>
    <cellStyle name="Normal 5 4 4 2 3 3 2 3" xfId="41536"/>
    <cellStyle name="Normal 5 4 4 2 3 3 3" xfId="19963"/>
    <cellStyle name="Normal 5 4 4 2 3 3 3 2" xfId="48698"/>
    <cellStyle name="Normal 5 4 4 2 3 3 4" xfId="34374"/>
    <cellStyle name="Normal 5 4 4 2 3 4" xfId="9161"/>
    <cellStyle name="Normal 5 4 4 2 3 4 2" xfId="23544"/>
    <cellStyle name="Normal 5 4 4 2 3 4 2 2" xfId="52279"/>
    <cellStyle name="Normal 5 4 4 2 3 4 3" xfId="37955"/>
    <cellStyle name="Normal 5 4 4 2 3 5" xfId="16381"/>
    <cellStyle name="Normal 5 4 4 2 3 5 2" xfId="45117"/>
    <cellStyle name="Normal 5 4 4 2 3 6" xfId="30793"/>
    <cellStyle name="Normal 5 4 4 2 4" xfId="2723"/>
    <cellStyle name="Normal 5 4 4 2 4 2" xfId="6383"/>
    <cellStyle name="Normal 5 4 4 2 4 2 2" xfId="13643"/>
    <cellStyle name="Normal 5 4 4 2 4 2 2 2" xfId="28021"/>
    <cellStyle name="Normal 5 4 4 2 4 2 2 2 2" xfId="56755"/>
    <cellStyle name="Normal 5 4 4 2 4 2 2 3" xfId="42431"/>
    <cellStyle name="Normal 5 4 4 2 4 2 3" xfId="20858"/>
    <cellStyle name="Normal 5 4 4 2 4 2 3 2" xfId="49593"/>
    <cellStyle name="Normal 5 4 4 2 4 2 4" xfId="35269"/>
    <cellStyle name="Normal 5 4 4 2 4 3" xfId="10056"/>
    <cellStyle name="Normal 5 4 4 2 4 3 2" xfId="24439"/>
    <cellStyle name="Normal 5 4 4 2 4 3 2 2" xfId="53174"/>
    <cellStyle name="Normal 5 4 4 2 4 3 3" xfId="38850"/>
    <cellStyle name="Normal 5 4 4 2 4 4" xfId="17276"/>
    <cellStyle name="Normal 5 4 4 2 4 4 2" xfId="46012"/>
    <cellStyle name="Normal 5 4 4 2 4 5" xfId="31688"/>
    <cellStyle name="Normal 5 4 4 2 5" xfId="4588"/>
    <cellStyle name="Normal 5 4 4 2 5 2" xfId="11853"/>
    <cellStyle name="Normal 5 4 4 2 5 2 2" xfId="26231"/>
    <cellStyle name="Normal 5 4 4 2 5 2 2 2" xfId="54965"/>
    <cellStyle name="Normal 5 4 4 2 5 2 3" xfId="40641"/>
    <cellStyle name="Normal 5 4 4 2 5 3" xfId="19068"/>
    <cellStyle name="Normal 5 4 4 2 5 3 2" xfId="47803"/>
    <cellStyle name="Normal 5 4 4 2 5 4" xfId="33479"/>
    <cellStyle name="Normal 5 4 4 2 6" xfId="8260"/>
    <cellStyle name="Normal 5 4 4 2 6 2" xfId="22649"/>
    <cellStyle name="Normal 5 4 4 2 6 2 2" xfId="51384"/>
    <cellStyle name="Normal 5 4 4 2 6 3" xfId="37060"/>
    <cellStyle name="Normal 5 4 4 2 7" xfId="15486"/>
    <cellStyle name="Normal 5 4 4 2 7 2" xfId="44222"/>
    <cellStyle name="Normal 5 4 4 2 8" xfId="29898"/>
    <cellStyle name="Normal 5 4 4 3" xfId="1067"/>
    <cellStyle name="Normal 5 4 4 3 2" xfId="2050"/>
    <cellStyle name="Normal 5 4 4 3 2 2" xfId="3842"/>
    <cellStyle name="Normal 5 4 4 3 2 2 2" xfId="7501"/>
    <cellStyle name="Normal 5 4 4 3 2 2 2 2" xfId="14761"/>
    <cellStyle name="Normal 5 4 4 3 2 2 2 2 2" xfId="29139"/>
    <cellStyle name="Normal 5 4 4 3 2 2 2 2 2 2" xfId="57873"/>
    <cellStyle name="Normal 5 4 4 3 2 2 2 2 3" xfId="43549"/>
    <cellStyle name="Normal 5 4 4 3 2 2 2 3" xfId="21976"/>
    <cellStyle name="Normal 5 4 4 3 2 2 2 3 2" xfId="50711"/>
    <cellStyle name="Normal 5 4 4 3 2 2 2 4" xfId="36387"/>
    <cellStyle name="Normal 5 4 4 3 2 2 3" xfId="11174"/>
    <cellStyle name="Normal 5 4 4 3 2 2 3 2" xfId="25557"/>
    <cellStyle name="Normal 5 4 4 3 2 2 3 2 2" xfId="54292"/>
    <cellStyle name="Normal 5 4 4 3 2 2 3 3" xfId="39968"/>
    <cellStyle name="Normal 5 4 4 3 2 2 4" xfId="18394"/>
    <cellStyle name="Normal 5 4 4 3 2 2 4 2" xfId="47130"/>
    <cellStyle name="Normal 5 4 4 3 2 2 5" xfId="32806"/>
    <cellStyle name="Normal 5 4 4 3 2 3" xfId="5711"/>
    <cellStyle name="Normal 5 4 4 3 2 3 2" xfId="12971"/>
    <cellStyle name="Normal 5 4 4 3 2 3 2 2" xfId="27349"/>
    <cellStyle name="Normal 5 4 4 3 2 3 2 2 2" xfId="56083"/>
    <cellStyle name="Normal 5 4 4 3 2 3 2 3" xfId="41759"/>
    <cellStyle name="Normal 5 4 4 3 2 3 3" xfId="20186"/>
    <cellStyle name="Normal 5 4 4 3 2 3 3 2" xfId="48921"/>
    <cellStyle name="Normal 5 4 4 3 2 3 4" xfId="34597"/>
    <cellStyle name="Normal 5 4 4 3 2 4" xfId="9384"/>
    <cellStyle name="Normal 5 4 4 3 2 4 2" xfId="23767"/>
    <cellStyle name="Normal 5 4 4 3 2 4 2 2" xfId="52502"/>
    <cellStyle name="Normal 5 4 4 3 2 4 3" xfId="38178"/>
    <cellStyle name="Normal 5 4 4 3 2 5" xfId="16604"/>
    <cellStyle name="Normal 5 4 4 3 2 5 2" xfId="45340"/>
    <cellStyle name="Normal 5 4 4 3 2 6" xfId="31016"/>
    <cellStyle name="Normal 5 4 4 3 3" xfId="2946"/>
    <cellStyle name="Normal 5 4 4 3 3 2" xfId="6606"/>
    <cellStyle name="Normal 5 4 4 3 3 2 2" xfId="13866"/>
    <cellStyle name="Normal 5 4 4 3 3 2 2 2" xfId="28244"/>
    <cellStyle name="Normal 5 4 4 3 3 2 2 2 2" xfId="56978"/>
    <cellStyle name="Normal 5 4 4 3 3 2 2 3" xfId="42654"/>
    <cellStyle name="Normal 5 4 4 3 3 2 3" xfId="21081"/>
    <cellStyle name="Normal 5 4 4 3 3 2 3 2" xfId="49816"/>
    <cellStyle name="Normal 5 4 4 3 3 2 4" xfId="35492"/>
    <cellStyle name="Normal 5 4 4 3 3 3" xfId="10279"/>
    <cellStyle name="Normal 5 4 4 3 3 3 2" xfId="24662"/>
    <cellStyle name="Normal 5 4 4 3 3 3 2 2" xfId="53397"/>
    <cellStyle name="Normal 5 4 4 3 3 3 3" xfId="39073"/>
    <cellStyle name="Normal 5 4 4 3 3 4" xfId="17499"/>
    <cellStyle name="Normal 5 4 4 3 3 4 2" xfId="46235"/>
    <cellStyle name="Normal 5 4 4 3 3 5" xfId="31911"/>
    <cellStyle name="Normal 5 4 4 3 4" xfId="4811"/>
    <cellStyle name="Normal 5 4 4 3 4 2" xfId="12076"/>
    <cellStyle name="Normal 5 4 4 3 4 2 2" xfId="26454"/>
    <cellStyle name="Normal 5 4 4 3 4 2 2 2" xfId="55188"/>
    <cellStyle name="Normal 5 4 4 3 4 2 3" xfId="40864"/>
    <cellStyle name="Normal 5 4 4 3 4 3" xfId="19291"/>
    <cellStyle name="Normal 5 4 4 3 4 3 2" xfId="48026"/>
    <cellStyle name="Normal 5 4 4 3 4 4" xfId="33702"/>
    <cellStyle name="Normal 5 4 4 3 5" xfId="8483"/>
    <cellStyle name="Normal 5 4 4 3 5 2" xfId="22872"/>
    <cellStyle name="Normal 5 4 4 3 5 2 2" xfId="51607"/>
    <cellStyle name="Normal 5 4 4 3 5 3" xfId="37283"/>
    <cellStyle name="Normal 5 4 4 3 6" xfId="15709"/>
    <cellStyle name="Normal 5 4 4 3 6 2" xfId="44445"/>
    <cellStyle name="Normal 5 4 4 3 7" xfId="30121"/>
    <cellStyle name="Normal 5 4 4 4" xfId="1598"/>
    <cellStyle name="Normal 5 4 4 4 2" xfId="3395"/>
    <cellStyle name="Normal 5 4 4 4 2 2" xfId="7054"/>
    <cellStyle name="Normal 5 4 4 4 2 2 2" xfId="14314"/>
    <cellStyle name="Normal 5 4 4 4 2 2 2 2" xfId="28692"/>
    <cellStyle name="Normal 5 4 4 4 2 2 2 2 2" xfId="57426"/>
    <cellStyle name="Normal 5 4 4 4 2 2 2 3" xfId="43102"/>
    <cellStyle name="Normal 5 4 4 4 2 2 3" xfId="21529"/>
    <cellStyle name="Normal 5 4 4 4 2 2 3 2" xfId="50264"/>
    <cellStyle name="Normal 5 4 4 4 2 2 4" xfId="35940"/>
    <cellStyle name="Normal 5 4 4 4 2 3" xfId="10727"/>
    <cellStyle name="Normal 5 4 4 4 2 3 2" xfId="25110"/>
    <cellStyle name="Normal 5 4 4 4 2 3 2 2" xfId="53845"/>
    <cellStyle name="Normal 5 4 4 4 2 3 3" xfId="39521"/>
    <cellStyle name="Normal 5 4 4 4 2 4" xfId="17947"/>
    <cellStyle name="Normal 5 4 4 4 2 4 2" xfId="46683"/>
    <cellStyle name="Normal 5 4 4 4 2 5" xfId="32359"/>
    <cellStyle name="Normal 5 4 4 4 3" xfId="5264"/>
    <cellStyle name="Normal 5 4 4 4 3 2" xfId="12524"/>
    <cellStyle name="Normal 5 4 4 4 3 2 2" xfId="26902"/>
    <cellStyle name="Normal 5 4 4 4 3 2 2 2" xfId="55636"/>
    <cellStyle name="Normal 5 4 4 4 3 2 3" xfId="41312"/>
    <cellStyle name="Normal 5 4 4 4 3 3" xfId="19739"/>
    <cellStyle name="Normal 5 4 4 4 3 3 2" xfId="48474"/>
    <cellStyle name="Normal 5 4 4 4 3 4" xfId="34150"/>
    <cellStyle name="Normal 5 4 4 4 4" xfId="8937"/>
    <cellStyle name="Normal 5 4 4 4 4 2" xfId="23320"/>
    <cellStyle name="Normal 5 4 4 4 4 2 2" xfId="52055"/>
    <cellStyle name="Normal 5 4 4 4 4 3" xfId="37731"/>
    <cellStyle name="Normal 5 4 4 4 5" xfId="16157"/>
    <cellStyle name="Normal 5 4 4 4 5 2" xfId="44893"/>
    <cellStyle name="Normal 5 4 4 4 6" xfId="30569"/>
    <cellStyle name="Normal 5 4 4 5" xfId="2499"/>
    <cellStyle name="Normal 5 4 4 5 2" xfId="6159"/>
    <cellStyle name="Normal 5 4 4 5 2 2" xfId="13419"/>
    <cellStyle name="Normal 5 4 4 5 2 2 2" xfId="27797"/>
    <cellStyle name="Normal 5 4 4 5 2 2 2 2" xfId="56531"/>
    <cellStyle name="Normal 5 4 4 5 2 2 3" xfId="42207"/>
    <cellStyle name="Normal 5 4 4 5 2 3" xfId="20634"/>
    <cellStyle name="Normal 5 4 4 5 2 3 2" xfId="49369"/>
    <cellStyle name="Normal 5 4 4 5 2 4" xfId="35045"/>
    <cellStyle name="Normal 5 4 4 5 3" xfId="9832"/>
    <cellStyle name="Normal 5 4 4 5 3 2" xfId="24215"/>
    <cellStyle name="Normal 5 4 4 5 3 2 2" xfId="52950"/>
    <cellStyle name="Normal 5 4 4 5 3 3" xfId="38626"/>
    <cellStyle name="Normal 5 4 4 5 4" xfId="17052"/>
    <cellStyle name="Normal 5 4 4 5 4 2" xfId="45788"/>
    <cellStyle name="Normal 5 4 4 5 5" xfId="31464"/>
    <cellStyle name="Normal 5 4 4 6" xfId="4362"/>
    <cellStyle name="Normal 5 4 4 6 2" xfId="11629"/>
    <cellStyle name="Normal 5 4 4 6 2 2" xfId="26007"/>
    <cellStyle name="Normal 5 4 4 6 2 2 2" xfId="54741"/>
    <cellStyle name="Normal 5 4 4 6 2 3" xfId="40417"/>
    <cellStyle name="Normal 5 4 4 6 3" xfId="18844"/>
    <cellStyle name="Normal 5 4 4 6 3 2" xfId="47579"/>
    <cellStyle name="Normal 5 4 4 6 4" xfId="33255"/>
    <cellStyle name="Normal 5 4 4 7" xfId="8032"/>
    <cellStyle name="Normal 5 4 4 7 2" xfId="22425"/>
    <cellStyle name="Normal 5 4 4 7 2 2" xfId="51160"/>
    <cellStyle name="Normal 5 4 4 7 3" xfId="36836"/>
    <cellStyle name="Normal 5 4 4 8" xfId="15262"/>
    <cellStyle name="Normal 5 4 4 8 2" xfId="43998"/>
    <cellStyle name="Normal 5 4 4 9" xfId="29674"/>
    <cellStyle name="Normal 5 4 5" xfId="728"/>
    <cellStyle name="Normal 5 4 5 2" xfId="1179"/>
    <cellStyle name="Normal 5 4 5 2 2" xfId="2162"/>
    <cellStyle name="Normal 5 4 5 2 2 2" xfId="3954"/>
    <cellStyle name="Normal 5 4 5 2 2 2 2" xfId="7613"/>
    <cellStyle name="Normal 5 4 5 2 2 2 2 2" xfId="14873"/>
    <cellStyle name="Normal 5 4 5 2 2 2 2 2 2" xfId="29251"/>
    <cellStyle name="Normal 5 4 5 2 2 2 2 2 2 2" xfId="57985"/>
    <cellStyle name="Normal 5 4 5 2 2 2 2 2 3" xfId="43661"/>
    <cellStyle name="Normal 5 4 5 2 2 2 2 3" xfId="22088"/>
    <cellStyle name="Normal 5 4 5 2 2 2 2 3 2" xfId="50823"/>
    <cellStyle name="Normal 5 4 5 2 2 2 2 4" xfId="36499"/>
    <cellStyle name="Normal 5 4 5 2 2 2 3" xfId="11286"/>
    <cellStyle name="Normal 5 4 5 2 2 2 3 2" xfId="25669"/>
    <cellStyle name="Normal 5 4 5 2 2 2 3 2 2" xfId="54404"/>
    <cellStyle name="Normal 5 4 5 2 2 2 3 3" xfId="40080"/>
    <cellStyle name="Normal 5 4 5 2 2 2 4" xfId="18506"/>
    <cellStyle name="Normal 5 4 5 2 2 2 4 2" xfId="47242"/>
    <cellStyle name="Normal 5 4 5 2 2 2 5" xfId="32918"/>
    <cellStyle name="Normal 5 4 5 2 2 3" xfId="5823"/>
    <cellStyle name="Normal 5 4 5 2 2 3 2" xfId="13083"/>
    <cellStyle name="Normal 5 4 5 2 2 3 2 2" xfId="27461"/>
    <cellStyle name="Normal 5 4 5 2 2 3 2 2 2" xfId="56195"/>
    <cellStyle name="Normal 5 4 5 2 2 3 2 3" xfId="41871"/>
    <cellStyle name="Normal 5 4 5 2 2 3 3" xfId="20298"/>
    <cellStyle name="Normal 5 4 5 2 2 3 3 2" xfId="49033"/>
    <cellStyle name="Normal 5 4 5 2 2 3 4" xfId="34709"/>
    <cellStyle name="Normal 5 4 5 2 2 4" xfId="9496"/>
    <cellStyle name="Normal 5 4 5 2 2 4 2" xfId="23879"/>
    <cellStyle name="Normal 5 4 5 2 2 4 2 2" xfId="52614"/>
    <cellStyle name="Normal 5 4 5 2 2 4 3" xfId="38290"/>
    <cellStyle name="Normal 5 4 5 2 2 5" xfId="16716"/>
    <cellStyle name="Normal 5 4 5 2 2 5 2" xfId="45452"/>
    <cellStyle name="Normal 5 4 5 2 2 6" xfId="31128"/>
    <cellStyle name="Normal 5 4 5 2 3" xfId="3058"/>
    <cellStyle name="Normal 5 4 5 2 3 2" xfId="6718"/>
    <cellStyle name="Normal 5 4 5 2 3 2 2" xfId="13978"/>
    <cellStyle name="Normal 5 4 5 2 3 2 2 2" xfId="28356"/>
    <cellStyle name="Normal 5 4 5 2 3 2 2 2 2" xfId="57090"/>
    <cellStyle name="Normal 5 4 5 2 3 2 2 3" xfId="42766"/>
    <cellStyle name="Normal 5 4 5 2 3 2 3" xfId="21193"/>
    <cellStyle name="Normal 5 4 5 2 3 2 3 2" xfId="49928"/>
    <cellStyle name="Normal 5 4 5 2 3 2 4" xfId="35604"/>
    <cellStyle name="Normal 5 4 5 2 3 3" xfId="10391"/>
    <cellStyle name="Normal 5 4 5 2 3 3 2" xfId="24774"/>
    <cellStyle name="Normal 5 4 5 2 3 3 2 2" xfId="53509"/>
    <cellStyle name="Normal 5 4 5 2 3 3 3" xfId="39185"/>
    <cellStyle name="Normal 5 4 5 2 3 4" xfId="17611"/>
    <cellStyle name="Normal 5 4 5 2 3 4 2" xfId="46347"/>
    <cellStyle name="Normal 5 4 5 2 3 5" xfId="32023"/>
    <cellStyle name="Normal 5 4 5 2 4" xfId="4923"/>
    <cellStyle name="Normal 5 4 5 2 4 2" xfId="12188"/>
    <cellStyle name="Normal 5 4 5 2 4 2 2" xfId="26566"/>
    <cellStyle name="Normal 5 4 5 2 4 2 2 2" xfId="55300"/>
    <cellStyle name="Normal 5 4 5 2 4 2 3" xfId="40976"/>
    <cellStyle name="Normal 5 4 5 2 4 3" xfId="19403"/>
    <cellStyle name="Normal 5 4 5 2 4 3 2" xfId="48138"/>
    <cellStyle name="Normal 5 4 5 2 4 4" xfId="33814"/>
    <cellStyle name="Normal 5 4 5 2 5" xfId="8595"/>
    <cellStyle name="Normal 5 4 5 2 5 2" xfId="22984"/>
    <cellStyle name="Normal 5 4 5 2 5 2 2" xfId="51719"/>
    <cellStyle name="Normal 5 4 5 2 5 3" xfId="37395"/>
    <cellStyle name="Normal 5 4 5 2 6" xfId="15821"/>
    <cellStyle name="Normal 5 4 5 2 6 2" xfId="44557"/>
    <cellStyle name="Normal 5 4 5 2 7" xfId="30233"/>
    <cellStyle name="Normal 5 4 5 3" xfId="1715"/>
    <cellStyle name="Normal 5 4 5 3 2" xfId="3507"/>
    <cellStyle name="Normal 5 4 5 3 2 2" xfId="7166"/>
    <cellStyle name="Normal 5 4 5 3 2 2 2" xfId="14426"/>
    <cellStyle name="Normal 5 4 5 3 2 2 2 2" xfId="28804"/>
    <cellStyle name="Normal 5 4 5 3 2 2 2 2 2" xfId="57538"/>
    <cellStyle name="Normal 5 4 5 3 2 2 2 3" xfId="43214"/>
    <cellStyle name="Normal 5 4 5 3 2 2 3" xfId="21641"/>
    <cellStyle name="Normal 5 4 5 3 2 2 3 2" xfId="50376"/>
    <cellStyle name="Normal 5 4 5 3 2 2 4" xfId="36052"/>
    <cellStyle name="Normal 5 4 5 3 2 3" xfId="10839"/>
    <cellStyle name="Normal 5 4 5 3 2 3 2" xfId="25222"/>
    <cellStyle name="Normal 5 4 5 3 2 3 2 2" xfId="53957"/>
    <cellStyle name="Normal 5 4 5 3 2 3 3" xfId="39633"/>
    <cellStyle name="Normal 5 4 5 3 2 4" xfId="18059"/>
    <cellStyle name="Normal 5 4 5 3 2 4 2" xfId="46795"/>
    <cellStyle name="Normal 5 4 5 3 2 5" xfId="32471"/>
    <cellStyle name="Normal 5 4 5 3 3" xfId="5376"/>
    <cellStyle name="Normal 5 4 5 3 3 2" xfId="12636"/>
    <cellStyle name="Normal 5 4 5 3 3 2 2" xfId="27014"/>
    <cellStyle name="Normal 5 4 5 3 3 2 2 2" xfId="55748"/>
    <cellStyle name="Normal 5 4 5 3 3 2 3" xfId="41424"/>
    <cellStyle name="Normal 5 4 5 3 3 3" xfId="19851"/>
    <cellStyle name="Normal 5 4 5 3 3 3 2" xfId="48586"/>
    <cellStyle name="Normal 5 4 5 3 3 4" xfId="34262"/>
    <cellStyle name="Normal 5 4 5 3 4" xfId="9049"/>
    <cellStyle name="Normal 5 4 5 3 4 2" xfId="23432"/>
    <cellStyle name="Normal 5 4 5 3 4 2 2" xfId="52167"/>
    <cellStyle name="Normal 5 4 5 3 4 3" xfId="37843"/>
    <cellStyle name="Normal 5 4 5 3 5" xfId="16269"/>
    <cellStyle name="Normal 5 4 5 3 5 2" xfId="45005"/>
    <cellStyle name="Normal 5 4 5 3 6" xfId="30681"/>
    <cellStyle name="Normal 5 4 5 4" xfId="2611"/>
    <cellStyle name="Normal 5 4 5 4 2" xfId="6271"/>
    <cellStyle name="Normal 5 4 5 4 2 2" xfId="13531"/>
    <cellStyle name="Normal 5 4 5 4 2 2 2" xfId="27909"/>
    <cellStyle name="Normal 5 4 5 4 2 2 2 2" xfId="56643"/>
    <cellStyle name="Normal 5 4 5 4 2 2 3" xfId="42319"/>
    <cellStyle name="Normal 5 4 5 4 2 3" xfId="20746"/>
    <cellStyle name="Normal 5 4 5 4 2 3 2" xfId="49481"/>
    <cellStyle name="Normal 5 4 5 4 2 4" xfId="35157"/>
    <cellStyle name="Normal 5 4 5 4 3" xfId="9944"/>
    <cellStyle name="Normal 5 4 5 4 3 2" xfId="24327"/>
    <cellStyle name="Normal 5 4 5 4 3 2 2" xfId="53062"/>
    <cellStyle name="Normal 5 4 5 4 3 3" xfId="38738"/>
    <cellStyle name="Normal 5 4 5 4 4" xfId="17164"/>
    <cellStyle name="Normal 5 4 5 4 4 2" xfId="45900"/>
    <cellStyle name="Normal 5 4 5 4 5" xfId="31576"/>
    <cellStyle name="Normal 5 4 5 5" xfId="4475"/>
    <cellStyle name="Normal 5 4 5 5 2" xfId="11741"/>
    <cellStyle name="Normal 5 4 5 5 2 2" xfId="26119"/>
    <cellStyle name="Normal 5 4 5 5 2 2 2" xfId="54853"/>
    <cellStyle name="Normal 5 4 5 5 2 3" xfId="40529"/>
    <cellStyle name="Normal 5 4 5 5 3" xfId="18956"/>
    <cellStyle name="Normal 5 4 5 5 3 2" xfId="47691"/>
    <cellStyle name="Normal 5 4 5 5 4" xfId="33367"/>
    <cellStyle name="Normal 5 4 5 6" xfId="8148"/>
    <cellStyle name="Normal 5 4 5 6 2" xfId="22537"/>
    <cellStyle name="Normal 5 4 5 6 2 2" xfId="51272"/>
    <cellStyle name="Normal 5 4 5 6 3" xfId="36948"/>
    <cellStyle name="Normal 5 4 5 7" xfId="15374"/>
    <cellStyle name="Normal 5 4 5 7 2" xfId="44110"/>
    <cellStyle name="Normal 5 4 5 8" xfId="29786"/>
    <cellStyle name="Normal 5 4 6" xfId="955"/>
    <cellStyle name="Normal 5 4 6 2" xfId="1938"/>
    <cellStyle name="Normal 5 4 6 2 2" xfId="3730"/>
    <cellStyle name="Normal 5 4 6 2 2 2" xfId="7389"/>
    <cellStyle name="Normal 5 4 6 2 2 2 2" xfId="14649"/>
    <cellStyle name="Normal 5 4 6 2 2 2 2 2" xfId="29027"/>
    <cellStyle name="Normal 5 4 6 2 2 2 2 2 2" xfId="57761"/>
    <cellStyle name="Normal 5 4 6 2 2 2 2 3" xfId="43437"/>
    <cellStyle name="Normal 5 4 6 2 2 2 3" xfId="21864"/>
    <cellStyle name="Normal 5 4 6 2 2 2 3 2" xfId="50599"/>
    <cellStyle name="Normal 5 4 6 2 2 2 4" xfId="36275"/>
    <cellStyle name="Normal 5 4 6 2 2 3" xfId="11062"/>
    <cellStyle name="Normal 5 4 6 2 2 3 2" xfId="25445"/>
    <cellStyle name="Normal 5 4 6 2 2 3 2 2" xfId="54180"/>
    <cellStyle name="Normal 5 4 6 2 2 3 3" xfId="39856"/>
    <cellStyle name="Normal 5 4 6 2 2 4" xfId="18282"/>
    <cellStyle name="Normal 5 4 6 2 2 4 2" xfId="47018"/>
    <cellStyle name="Normal 5 4 6 2 2 5" xfId="32694"/>
    <cellStyle name="Normal 5 4 6 2 3" xfId="5599"/>
    <cellStyle name="Normal 5 4 6 2 3 2" xfId="12859"/>
    <cellStyle name="Normal 5 4 6 2 3 2 2" xfId="27237"/>
    <cellStyle name="Normal 5 4 6 2 3 2 2 2" xfId="55971"/>
    <cellStyle name="Normal 5 4 6 2 3 2 3" xfId="41647"/>
    <cellStyle name="Normal 5 4 6 2 3 3" xfId="20074"/>
    <cellStyle name="Normal 5 4 6 2 3 3 2" xfId="48809"/>
    <cellStyle name="Normal 5 4 6 2 3 4" xfId="34485"/>
    <cellStyle name="Normal 5 4 6 2 4" xfId="9272"/>
    <cellStyle name="Normal 5 4 6 2 4 2" xfId="23655"/>
    <cellStyle name="Normal 5 4 6 2 4 2 2" xfId="52390"/>
    <cellStyle name="Normal 5 4 6 2 4 3" xfId="38066"/>
    <cellStyle name="Normal 5 4 6 2 5" xfId="16492"/>
    <cellStyle name="Normal 5 4 6 2 5 2" xfId="45228"/>
    <cellStyle name="Normal 5 4 6 2 6" xfId="30904"/>
    <cellStyle name="Normal 5 4 6 3" xfId="2834"/>
    <cellStyle name="Normal 5 4 6 3 2" xfId="6494"/>
    <cellStyle name="Normal 5 4 6 3 2 2" xfId="13754"/>
    <cellStyle name="Normal 5 4 6 3 2 2 2" xfId="28132"/>
    <cellStyle name="Normal 5 4 6 3 2 2 2 2" xfId="56866"/>
    <cellStyle name="Normal 5 4 6 3 2 2 3" xfId="42542"/>
    <cellStyle name="Normal 5 4 6 3 2 3" xfId="20969"/>
    <cellStyle name="Normal 5 4 6 3 2 3 2" xfId="49704"/>
    <cellStyle name="Normal 5 4 6 3 2 4" xfId="35380"/>
    <cellStyle name="Normal 5 4 6 3 3" xfId="10167"/>
    <cellStyle name="Normal 5 4 6 3 3 2" xfId="24550"/>
    <cellStyle name="Normal 5 4 6 3 3 2 2" xfId="53285"/>
    <cellStyle name="Normal 5 4 6 3 3 3" xfId="38961"/>
    <cellStyle name="Normal 5 4 6 3 4" xfId="17387"/>
    <cellStyle name="Normal 5 4 6 3 4 2" xfId="46123"/>
    <cellStyle name="Normal 5 4 6 3 5" xfId="31799"/>
    <cellStyle name="Normal 5 4 6 4" xfId="4699"/>
    <cellStyle name="Normal 5 4 6 4 2" xfId="11964"/>
    <cellStyle name="Normal 5 4 6 4 2 2" xfId="26342"/>
    <cellStyle name="Normal 5 4 6 4 2 2 2" xfId="55076"/>
    <cellStyle name="Normal 5 4 6 4 2 3" xfId="40752"/>
    <cellStyle name="Normal 5 4 6 4 3" xfId="19179"/>
    <cellStyle name="Normal 5 4 6 4 3 2" xfId="47914"/>
    <cellStyle name="Normal 5 4 6 4 4" xfId="33590"/>
    <cellStyle name="Normal 5 4 6 5" xfId="8371"/>
    <cellStyle name="Normal 5 4 6 5 2" xfId="22760"/>
    <cellStyle name="Normal 5 4 6 5 2 2" xfId="51495"/>
    <cellStyle name="Normal 5 4 6 5 3" xfId="37171"/>
    <cellStyle name="Normal 5 4 6 6" xfId="15597"/>
    <cellStyle name="Normal 5 4 6 6 2" xfId="44333"/>
    <cellStyle name="Normal 5 4 6 7" xfId="30009"/>
    <cellStyle name="Normal 5 4 7" xfId="1466"/>
    <cellStyle name="Normal 5 4 7 2" xfId="3283"/>
    <cellStyle name="Normal 5 4 7 2 2" xfId="6942"/>
    <cellStyle name="Normal 5 4 7 2 2 2" xfId="14202"/>
    <cellStyle name="Normal 5 4 7 2 2 2 2" xfId="28580"/>
    <cellStyle name="Normal 5 4 7 2 2 2 2 2" xfId="57314"/>
    <cellStyle name="Normal 5 4 7 2 2 2 3" xfId="42990"/>
    <cellStyle name="Normal 5 4 7 2 2 3" xfId="21417"/>
    <cellStyle name="Normal 5 4 7 2 2 3 2" xfId="50152"/>
    <cellStyle name="Normal 5 4 7 2 2 4" xfId="35828"/>
    <cellStyle name="Normal 5 4 7 2 3" xfId="10615"/>
    <cellStyle name="Normal 5 4 7 2 3 2" xfId="24998"/>
    <cellStyle name="Normal 5 4 7 2 3 2 2" xfId="53733"/>
    <cellStyle name="Normal 5 4 7 2 3 3" xfId="39409"/>
    <cellStyle name="Normal 5 4 7 2 4" xfId="17835"/>
    <cellStyle name="Normal 5 4 7 2 4 2" xfId="46571"/>
    <cellStyle name="Normal 5 4 7 2 5" xfId="32247"/>
    <cellStyle name="Normal 5 4 7 3" xfId="5151"/>
    <cellStyle name="Normal 5 4 7 3 2" xfId="12412"/>
    <cellStyle name="Normal 5 4 7 3 2 2" xfId="26790"/>
    <cellStyle name="Normal 5 4 7 3 2 2 2" xfId="55524"/>
    <cellStyle name="Normal 5 4 7 3 2 3" xfId="41200"/>
    <cellStyle name="Normal 5 4 7 3 3" xfId="19627"/>
    <cellStyle name="Normal 5 4 7 3 3 2" xfId="48362"/>
    <cellStyle name="Normal 5 4 7 3 4" xfId="34038"/>
    <cellStyle name="Normal 5 4 7 4" xfId="8823"/>
    <cellStyle name="Normal 5 4 7 4 2" xfId="23208"/>
    <cellStyle name="Normal 5 4 7 4 2 2" xfId="51943"/>
    <cellStyle name="Normal 5 4 7 4 3" xfId="37619"/>
    <cellStyle name="Normal 5 4 7 5" xfId="16045"/>
    <cellStyle name="Normal 5 4 7 5 2" xfId="44781"/>
    <cellStyle name="Normal 5 4 7 6" xfId="30457"/>
    <cellStyle name="Normal 5 4 8" xfId="2387"/>
    <cellStyle name="Normal 5 4 8 2" xfId="6047"/>
    <cellStyle name="Normal 5 4 8 2 2" xfId="13307"/>
    <cellStyle name="Normal 5 4 8 2 2 2" xfId="27685"/>
    <cellStyle name="Normal 5 4 8 2 2 2 2" xfId="56419"/>
    <cellStyle name="Normal 5 4 8 2 2 3" xfId="42095"/>
    <cellStyle name="Normal 5 4 8 2 3" xfId="20522"/>
    <cellStyle name="Normal 5 4 8 2 3 2" xfId="49257"/>
    <cellStyle name="Normal 5 4 8 2 4" xfId="34933"/>
    <cellStyle name="Normal 5 4 8 3" xfId="9720"/>
    <cellStyle name="Normal 5 4 8 3 2" xfId="24103"/>
    <cellStyle name="Normal 5 4 8 3 2 2" xfId="52838"/>
    <cellStyle name="Normal 5 4 8 3 3" xfId="38514"/>
    <cellStyle name="Normal 5 4 8 4" xfId="16940"/>
    <cellStyle name="Normal 5 4 8 4 2" xfId="45676"/>
    <cellStyle name="Normal 5 4 8 5" xfId="31352"/>
    <cellStyle name="Normal 5 4 9" xfId="4239"/>
    <cellStyle name="Normal 5 4 9 2" xfId="11516"/>
    <cellStyle name="Normal 5 4 9 2 2" xfId="25895"/>
    <cellStyle name="Normal 5 4 9 2 2 2" xfId="54629"/>
    <cellStyle name="Normal 5 4 9 2 3" xfId="40305"/>
    <cellStyle name="Normal 5 4 9 3" xfId="18732"/>
    <cellStyle name="Normal 5 4 9 3 2" xfId="47467"/>
    <cellStyle name="Normal 5 4 9 4" xfId="33143"/>
    <cellStyle name="Normal 5 5" xfId="342"/>
    <cellStyle name="Normal 5 5 10" xfId="15164"/>
    <cellStyle name="Normal 5 5 10 2" xfId="43900"/>
    <cellStyle name="Normal 5 5 11" xfId="29576"/>
    <cellStyle name="Normal 5 5 2" xfId="442"/>
    <cellStyle name="Normal 5 5 2 10" xfId="29632"/>
    <cellStyle name="Normal 5 5 2 2" xfId="642"/>
    <cellStyle name="Normal 5 5 2 2 2" xfId="914"/>
    <cellStyle name="Normal 5 5 2 2 2 2" xfId="1361"/>
    <cellStyle name="Normal 5 5 2 2 2 2 2" xfId="2344"/>
    <cellStyle name="Normal 5 5 2 2 2 2 2 2" xfId="4136"/>
    <cellStyle name="Normal 5 5 2 2 2 2 2 2 2" xfId="7795"/>
    <cellStyle name="Normal 5 5 2 2 2 2 2 2 2 2" xfId="15055"/>
    <cellStyle name="Normal 5 5 2 2 2 2 2 2 2 2 2" xfId="29433"/>
    <cellStyle name="Normal 5 5 2 2 2 2 2 2 2 2 2 2" xfId="58167"/>
    <cellStyle name="Normal 5 5 2 2 2 2 2 2 2 2 3" xfId="43843"/>
    <cellStyle name="Normal 5 5 2 2 2 2 2 2 2 3" xfId="22270"/>
    <cellStyle name="Normal 5 5 2 2 2 2 2 2 2 3 2" xfId="51005"/>
    <cellStyle name="Normal 5 5 2 2 2 2 2 2 2 4" xfId="36681"/>
    <cellStyle name="Normal 5 5 2 2 2 2 2 2 3" xfId="11468"/>
    <cellStyle name="Normal 5 5 2 2 2 2 2 2 3 2" xfId="25851"/>
    <cellStyle name="Normal 5 5 2 2 2 2 2 2 3 2 2" xfId="54586"/>
    <cellStyle name="Normal 5 5 2 2 2 2 2 2 3 3" xfId="40262"/>
    <cellStyle name="Normal 5 5 2 2 2 2 2 2 4" xfId="18688"/>
    <cellStyle name="Normal 5 5 2 2 2 2 2 2 4 2" xfId="47424"/>
    <cellStyle name="Normal 5 5 2 2 2 2 2 2 5" xfId="33100"/>
    <cellStyle name="Normal 5 5 2 2 2 2 2 3" xfId="6005"/>
    <cellStyle name="Normal 5 5 2 2 2 2 2 3 2" xfId="13265"/>
    <cellStyle name="Normal 5 5 2 2 2 2 2 3 2 2" xfId="27643"/>
    <cellStyle name="Normal 5 5 2 2 2 2 2 3 2 2 2" xfId="56377"/>
    <cellStyle name="Normal 5 5 2 2 2 2 2 3 2 3" xfId="42053"/>
    <cellStyle name="Normal 5 5 2 2 2 2 2 3 3" xfId="20480"/>
    <cellStyle name="Normal 5 5 2 2 2 2 2 3 3 2" xfId="49215"/>
    <cellStyle name="Normal 5 5 2 2 2 2 2 3 4" xfId="34891"/>
    <cellStyle name="Normal 5 5 2 2 2 2 2 4" xfId="9678"/>
    <cellStyle name="Normal 5 5 2 2 2 2 2 4 2" xfId="24061"/>
    <cellStyle name="Normal 5 5 2 2 2 2 2 4 2 2" xfId="52796"/>
    <cellStyle name="Normal 5 5 2 2 2 2 2 4 3" xfId="38472"/>
    <cellStyle name="Normal 5 5 2 2 2 2 2 5" xfId="16898"/>
    <cellStyle name="Normal 5 5 2 2 2 2 2 5 2" xfId="45634"/>
    <cellStyle name="Normal 5 5 2 2 2 2 2 6" xfId="31310"/>
    <cellStyle name="Normal 5 5 2 2 2 2 3" xfId="3240"/>
    <cellStyle name="Normal 5 5 2 2 2 2 3 2" xfId="6900"/>
    <cellStyle name="Normal 5 5 2 2 2 2 3 2 2" xfId="14160"/>
    <cellStyle name="Normal 5 5 2 2 2 2 3 2 2 2" xfId="28538"/>
    <cellStyle name="Normal 5 5 2 2 2 2 3 2 2 2 2" xfId="57272"/>
    <cellStyle name="Normal 5 5 2 2 2 2 3 2 2 3" xfId="42948"/>
    <cellStyle name="Normal 5 5 2 2 2 2 3 2 3" xfId="21375"/>
    <cellStyle name="Normal 5 5 2 2 2 2 3 2 3 2" xfId="50110"/>
    <cellStyle name="Normal 5 5 2 2 2 2 3 2 4" xfId="35786"/>
    <cellStyle name="Normal 5 5 2 2 2 2 3 3" xfId="10573"/>
    <cellStyle name="Normal 5 5 2 2 2 2 3 3 2" xfId="24956"/>
    <cellStyle name="Normal 5 5 2 2 2 2 3 3 2 2" xfId="53691"/>
    <cellStyle name="Normal 5 5 2 2 2 2 3 3 3" xfId="39367"/>
    <cellStyle name="Normal 5 5 2 2 2 2 3 4" xfId="17793"/>
    <cellStyle name="Normal 5 5 2 2 2 2 3 4 2" xfId="46529"/>
    <cellStyle name="Normal 5 5 2 2 2 2 3 5" xfId="32205"/>
    <cellStyle name="Normal 5 5 2 2 2 2 4" xfId="5105"/>
    <cellStyle name="Normal 5 5 2 2 2 2 4 2" xfId="12370"/>
    <cellStyle name="Normal 5 5 2 2 2 2 4 2 2" xfId="26748"/>
    <cellStyle name="Normal 5 5 2 2 2 2 4 2 2 2" xfId="55482"/>
    <cellStyle name="Normal 5 5 2 2 2 2 4 2 3" xfId="41158"/>
    <cellStyle name="Normal 5 5 2 2 2 2 4 3" xfId="19585"/>
    <cellStyle name="Normal 5 5 2 2 2 2 4 3 2" xfId="48320"/>
    <cellStyle name="Normal 5 5 2 2 2 2 4 4" xfId="33996"/>
    <cellStyle name="Normal 5 5 2 2 2 2 5" xfId="8777"/>
    <cellStyle name="Normal 5 5 2 2 2 2 5 2" xfId="23166"/>
    <cellStyle name="Normal 5 5 2 2 2 2 5 2 2" xfId="51901"/>
    <cellStyle name="Normal 5 5 2 2 2 2 5 3" xfId="37577"/>
    <cellStyle name="Normal 5 5 2 2 2 2 6" xfId="16003"/>
    <cellStyle name="Normal 5 5 2 2 2 2 6 2" xfId="44739"/>
    <cellStyle name="Normal 5 5 2 2 2 2 7" xfId="30415"/>
    <cellStyle name="Normal 5 5 2 2 2 3" xfId="1897"/>
    <cellStyle name="Normal 5 5 2 2 2 3 2" xfId="3689"/>
    <cellStyle name="Normal 5 5 2 2 2 3 2 2" xfId="7348"/>
    <cellStyle name="Normal 5 5 2 2 2 3 2 2 2" xfId="14608"/>
    <cellStyle name="Normal 5 5 2 2 2 3 2 2 2 2" xfId="28986"/>
    <cellStyle name="Normal 5 5 2 2 2 3 2 2 2 2 2" xfId="57720"/>
    <cellStyle name="Normal 5 5 2 2 2 3 2 2 2 3" xfId="43396"/>
    <cellStyle name="Normal 5 5 2 2 2 3 2 2 3" xfId="21823"/>
    <cellStyle name="Normal 5 5 2 2 2 3 2 2 3 2" xfId="50558"/>
    <cellStyle name="Normal 5 5 2 2 2 3 2 2 4" xfId="36234"/>
    <cellStyle name="Normal 5 5 2 2 2 3 2 3" xfId="11021"/>
    <cellStyle name="Normal 5 5 2 2 2 3 2 3 2" xfId="25404"/>
    <cellStyle name="Normal 5 5 2 2 2 3 2 3 2 2" xfId="54139"/>
    <cellStyle name="Normal 5 5 2 2 2 3 2 3 3" xfId="39815"/>
    <cellStyle name="Normal 5 5 2 2 2 3 2 4" xfId="18241"/>
    <cellStyle name="Normal 5 5 2 2 2 3 2 4 2" xfId="46977"/>
    <cellStyle name="Normal 5 5 2 2 2 3 2 5" xfId="32653"/>
    <cellStyle name="Normal 5 5 2 2 2 3 3" xfId="5558"/>
    <cellStyle name="Normal 5 5 2 2 2 3 3 2" xfId="12818"/>
    <cellStyle name="Normal 5 5 2 2 2 3 3 2 2" xfId="27196"/>
    <cellStyle name="Normal 5 5 2 2 2 3 3 2 2 2" xfId="55930"/>
    <cellStyle name="Normal 5 5 2 2 2 3 3 2 3" xfId="41606"/>
    <cellStyle name="Normal 5 5 2 2 2 3 3 3" xfId="20033"/>
    <cellStyle name="Normal 5 5 2 2 2 3 3 3 2" xfId="48768"/>
    <cellStyle name="Normal 5 5 2 2 2 3 3 4" xfId="34444"/>
    <cellStyle name="Normal 5 5 2 2 2 3 4" xfId="9231"/>
    <cellStyle name="Normal 5 5 2 2 2 3 4 2" xfId="23614"/>
    <cellStyle name="Normal 5 5 2 2 2 3 4 2 2" xfId="52349"/>
    <cellStyle name="Normal 5 5 2 2 2 3 4 3" xfId="38025"/>
    <cellStyle name="Normal 5 5 2 2 2 3 5" xfId="16451"/>
    <cellStyle name="Normal 5 5 2 2 2 3 5 2" xfId="45187"/>
    <cellStyle name="Normal 5 5 2 2 2 3 6" xfId="30863"/>
    <cellStyle name="Normal 5 5 2 2 2 4" xfId="2793"/>
    <cellStyle name="Normal 5 5 2 2 2 4 2" xfId="6453"/>
    <cellStyle name="Normal 5 5 2 2 2 4 2 2" xfId="13713"/>
    <cellStyle name="Normal 5 5 2 2 2 4 2 2 2" xfId="28091"/>
    <cellStyle name="Normal 5 5 2 2 2 4 2 2 2 2" xfId="56825"/>
    <cellStyle name="Normal 5 5 2 2 2 4 2 2 3" xfId="42501"/>
    <cellStyle name="Normal 5 5 2 2 2 4 2 3" xfId="20928"/>
    <cellStyle name="Normal 5 5 2 2 2 4 2 3 2" xfId="49663"/>
    <cellStyle name="Normal 5 5 2 2 2 4 2 4" xfId="35339"/>
    <cellStyle name="Normal 5 5 2 2 2 4 3" xfId="10126"/>
    <cellStyle name="Normal 5 5 2 2 2 4 3 2" xfId="24509"/>
    <cellStyle name="Normal 5 5 2 2 2 4 3 2 2" xfId="53244"/>
    <cellStyle name="Normal 5 5 2 2 2 4 3 3" xfId="38920"/>
    <cellStyle name="Normal 5 5 2 2 2 4 4" xfId="17346"/>
    <cellStyle name="Normal 5 5 2 2 2 4 4 2" xfId="46082"/>
    <cellStyle name="Normal 5 5 2 2 2 4 5" xfId="31758"/>
    <cellStyle name="Normal 5 5 2 2 2 5" xfId="4658"/>
    <cellStyle name="Normal 5 5 2 2 2 5 2" xfId="11923"/>
    <cellStyle name="Normal 5 5 2 2 2 5 2 2" xfId="26301"/>
    <cellStyle name="Normal 5 5 2 2 2 5 2 2 2" xfId="55035"/>
    <cellStyle name="Normal 5 5 2 2 2 5 2 3" xfId="40711"/>
    <cellStyle name="Normal 5 5 2 2 2 5 3" xfId="19138"/>
    <cellStyle name="Normal 5 5 2 2 2 5 3 2" xfId="47873"/>
    <cellStyle name="Normal 5 5 2 2 2 5 4" xfId="33549"/>
    <cellStyle name="Normal 5 5 2 2 2 6" xfId="8330"/>
    <cellStyle name="Normal 5 5 2 2 2 6 2" xfId="22719"/>
    <cellStyle name="Normal 5 5 2 2 2 6 2 2" xfId="51454"/>
    <cellStyle name="Normal 5 5 2 2 2 6 3" xfId="37130"/>
    <cellStyle name="Normal 5 5 2 2 2 7" xfId="15556"/>
    <cellStyle name="Normal 5 5 2 2 2 7 2" xfId="44292"/>
    <cellStyle name="Normal 5 5 2 2 2 8" xfId="29968"/>
    <cellStyle name="Normal 5 5 2 2 3" xfId="1137"/>
    <cellStyle name="Normal 5 5 2 2 3 2" xfId="2120"/>
    <cellStyle name="Normal 5 5 2 2 3 2 2" xfId="3912"/>
    <cellStyle name="Normal 5 5 2 2 3 2 2 2" xfId="7571"/>
    <cellStyle name="Normal 5 5 2 2 3 2 2 2 2" xfId="14831"/>
    <cellStyle name="Normal 5 5 2 2 3 2 2 2 2 2" xfId="29209"/>
    <cellStyle name="Normal 5 5 2 2 3 2 2 2 2 2 2" xfId="57943"/>
    <cellStyle name="Normal 5 5 2 2 3 2 2 2 2 3" xfId="43619"/>
    <cellStyle name="Normal 5 5 2 2 3 2 2 2 3" xfId="22046"/>
    <cellStyle name="Normal 5 5 2 2 3 2 2 2 3 2" xfId="50781"/>
    <cellStyle name="Normal 5 5 2 2 3 2 2 2 4" xfId="36457"/>
    <cellStyle name="Normal 5 5 2 2 3 2 2 3" xfId="11244"/>
    <cellStyle name="Normal 5 5 2 2 3 2 2 3 2" xfId="25627"/>
    <cellStyle name="Normal 5 5 2 2 3 2 2 3 2 2" xfId="54362"/>
    <cellStyle name="Normal 5 5 2 2 3 2 2 3 3" xfId="40038"/>
    <cellStyle name="Normal 5 5 2 2 3 2 2 4" xfId="18464"/>
    <cellStyle name="Normal 5 5 2 2 3 2 2 4 2" xfId="47200"/>
    <cellStyle name="Normal 5 5 2 2 3 2 2 5" xfId="32876"/>
    <cellStyle name="Normal 5 5 2 2 3 2 3" xfId="5781"/>
    <cellStyle name="Normal 5 5 2 2 3 2 3 2" xfId="13041"/>
    <cellStyle name="Normal 5 5 2 2 3 2 3 2 2" xfId="27419"/>
    <cellStyle name="Normal 5 5 2 2 3 2 3 2 2 2" xfId="56153"/>
    <cellStyle name="Normal 5 5 2 2 3 2 3 2 3" xfId="41829"/>
    <cellStyle name="Normal 5 5 2 2 3 2 3 3" xfId="20256"/>
    <cellStyle name="Normal 5 5 2 2 3 2 3 3 2" xfId="48991"/>
    <cellStyle name="Normal 5 5 2 2 3 2 3 4" xfId="34667"/>
    <cellStyle name="Normal 5 5 2 2 3 2 4" xfId="9454"/>
    <cellStyle name="Normal 5 5 2 2 3 2 4 2" xfId="23837"/>
    <cellStyle name="Normal 5 5 2 2 3 2 4 2 2" xfId="52572"/>
    <cellStyle name="Normal 5 5 2 2 3 2 4 3" xfId="38248"/>
    <cellStyle name="Normal 5 5 2 2 3 2 5" xfId="16674"/>
    <cellStyle name="Normal 5 5 2 2 3 2 5 2" xfId="45410"/>
    <cellStyle name="Normal 5 5 2 2 3 2 6" xfId="31086"/>
    <cellStyle name="Normal 5 5 2 2 3 3" xfId="3016"/>
    <cellStyle name="Normal 5 5 2 2 3 3 2" xfId="6676"/>
    <cellStyle name="Normal 5 5 2 2 3 3 2 2" xfId="13936"/>
    <cellStyle name="Normal 5 5 2 2 3 3 2 2 2" xfId="28314"/>
    <cellStyle name="Normal 5 5 2 2 3 3 2 2 2 2" xfId="57048"/>
    <cellStyle name="Normal 5 5 2 2 3 3 2 2 3" xfId="42724"/>
    <cellStyle name="Normal 5 5 2 2 3 3 2 3" xfId="21151"/>
    <cellStyle name="Normal 5 5 2 2 3 3 2 3 2" xfId="49886"/>
    <cellStyle name="Normal 5 5 2 2 3 3 2 4" xfId="35562"/>
    <cellStyle name="Normal 5 5 2 2 3 3 3" xfId="10349"/>
    <cellStyle name="Normal 5 5 2 2 3 3 3 2" xfId="24732"/>
    <cellStyle name="Normal 5 5 2 2 3 3 3 2 2" xfId="53467"/>
    <cellStyle name="Normal 5 5 2 2 3 3 3 3" xfId="39143"/>
    <cellStyle name="Normal 5 5 2 2 3 3 4" xfId="17569"/>
    <cellStyle name="Normal 5 5 2 2 3 3 4 2" xfId="46305"/>
    <cellStyle name="Normal 5 5 2 2 3 3 5" xfId="31981"/>
    <cellStyle name="Normal 5 5 2 2 3 4" xfId="4881"/>
    <cellStyle name="Normal 5 5 2 2 3 4 2" xfId="12146"/>
    <cellStyle name="Normal 5 5 2 2 3 4 2 2" xfId="26524"/>
    <cellStyle name="Normal 5 5 2 2 3 4 2 2 2" xfId="55258"/>
    <cellStyle name="Normal 5 5 2 2 3 4 2 3" xfId="40934"/>
    <cellStyle name="Normal 5 5 2 2 3 4 3" xfId="19361"/>
    <cellStyle name="Normal 5 5 2 2 3 4 3 2" xfId="48096"/>
    <cellStyle name="Normal 5 5 2 2 3 4 4" xfId="33772"/>
    <cellStyle name="Normal 5 5 2 2 3 5" xfId="8553"/>
    <cellStyle name="Normal 5 5 2 2 3 5 2" xfId="22942"/>
    <cellStyle name="Normal 5 5 2 2 3 5 2 2" xfId="51677"/>
    <cellStyle name="Normal 5 5 2 2 3 5 3" xfId="37353"/>
    <cellStyle name="Normal 5 5 2 2 3 6" xfId="15779"/>
    <cellStyle name="Normal 5 5 2 2 3 6 2" xfId="44515"/>
    <cellStyle name="Normal 5 5 2 2 3 7" xfId="30191"/>
    <cellStyle name="Normal 5 5 2 2 4" xfId="1669"/>
    <cellStyle name="Normal 5 5 2 2 4 2" xfId="3465"/>
    <cellStyle name="Normal 5 5 2 2 4 2 2" xfId="7124"/>
    <cellStyle name="Normal 5 5 2 2 4 2 2 2" xfId="14384"/>
    <cellStyle name="Normal 5 5 2 2 4 2 2 2 2" xfId="28762"/>
    <cellStyle name="Normal 5 5 2 2 4 2 2 2 2 2" xfId="57496"/>
    <cellStyle name="Normal 5 5 2 2 4 2 2 2 3" xfId="43172"/>
    <cellStyle name="Normal 5 5 2 2 4 2 2 3" xfId="21599"/>
    <cellStyle name="Normal 5 5 2 2 4 2 2 3 2" xfId="50334"/>
    <cellStyle name="Normal 5 5 2 2 4 2 2 4" xfId="36010"/>
    <cellStyle name="Normal 5 5 2 2 4 2 3" xfId="10797"/>
    <cellStyle name="Normal 5 5 2 2 4 2 3 2" xfId="25180"/>
    <cellStyle name="Normal 5 5 2 2 4 2 3 2 2" xfId="53915"/>
    <cellStyle name="Normal 5 5 2 2 4 2 3 3" xfId="39591"/>
    <cellStyle name="Normal 5 5 2 2 4 2 4" xfId="18017"/>
    <cellStyle name="Normal 5 5 2 2 4 2 4 2" xfId="46753"/>
    <cellStyle name="Normal 5 5 2 2 4 2 5" xfId="32429"/>
    <cellStyle name="Normal 5 5 2 2 4 3" xfId="5334"/>
    <cellStyle name="Normal 5 5 2 2 4 3 2" xfId="12594"/>
    <cellStyle name="Normal 5 5 2 2 4 3 2 2" xfId="26972"/>
    <cellStyle name="Normal 5 5 2 2 4 3 2 2 2" xfId="55706"/>
    <cellStyle name="Normal 5 5 2 2 4 3 2 3" xfId="41382"/>
    <cellStyle name="Normal 5 5 2 2 4 3 3" xfId="19809"/>
    <cellStyle name="Normal 5 5 2 2 4 3 3 2" xfId="48544"/>
    <cellStyle name="Normal 5 5 2 2 4 3 4" xfId="34220"/>
    <cellStyle name="Normal 5 5 2 2 4 4" xfId="9007"/>
    <cellStyle name="Normal 5 5 2 2 4 4 2" xfId="23390"/>
    <cellStyle name="Normal 5 5 2 2 4 4 2 2" xfId="52125"/>
    <cellStyle name="Normal 5 5 2 2 4 4 3" xfId="37801"/>
    <cellStyle name="Normal 5 5 2 2 4 5" xfId="16227"/>
    <cellStyle name="Normal 5 5 2 2 4 5 2" xfId="44963"/>
    <cellStyle name="Normal 5 5 2 2 4 6" xfId="30639"/>
    <cellStyle name="Normal 5 5 2 2 5" xfId="2569"/>
    <cellStyle name="Normal 5 5 2 2 5 2" xfId="6229"/>
    <cellStyle name="Normal 5 5 2 2 5 2 2" xfId="13489"/>
    <cellStyle name="Normal 5 5 2 2 5 2 2 2" xfId="27867"/>
    <cellStyle name="Normal 5 5 2 2 5 2 2 2 2" xfId="56601"/>
    <cellStyle name="Normal 5 5 2 2 5 2 2 3" xfId="42277"/>
    <cellStyle name="Normal 5 5 2 2 5 2 3" xfId="20704"/>
    <cellStyle name="Normal 5 5 2 2 5 2 3 2" xfId="49439"/>
    <cellStyle name="Normal 5 5 2 2 5 2 4" xfId="35115"/>
    <cellStyle name="Normal 5 5 2 2 5 3" xfId="9902"/>
    <cellStyle name="Normal 5 5 2 2 5 3 2" xfId="24285"/>
    <cellStyle name="Normal 5 5 2 2 5 3 2 2" xfId="53020"/>
    <cellStyle name="Normal 5 5 2 2 5 3 3" xfId="38696"/>
    <cellStyle name="Normal 5 5 2 2 5 4" xfId="17122"/>
    <cellStyle name="Normal 5 5 2 2 5 4 2" xfId="45858"/>
    <cellStyle name="Normal 5 5 2 2 5 5" xfId="31534"/>
    <cellStyle name="Normal 5 5 2 2 6" xfId="4432"/>
    <cellStyle name="Normal 5 5 2 2 6 2" xfId="11699"/>
    <cellStyle name="Normal 5 5 2 2 6 2 2" xfId="26077"/>
    <cellStyle name="Normal 5 5 2 2 6 2 2 2" xfId="54811"/>
    <cellStyle name="Normal 5 5 2 2 6 2 3" xfId="40487"/>
    <cellStyle name="Normal 5 5 2 2 6 3" xfId="18914"/>
    <cellStyle name="Normal 5 5 2 2 6 3 2" xfId="47649"/>
    <cellStyle name="Normal 5 5 2 2 6 4" xfId="33325"/>
    <cellStyle name="Normal 5 5 2 2 7" xfId="8103"/>
    <cellStyle name="Normal 5 5 2 2 7 2" xfId="22495"/>
    <cellStyle name="Normal 5 5 2 2 7 2 2" xfId="51230"/>
    <cellStyle name="Normal 5 5 2 2 7 3" xfId="36906"/>
    <cellStyle name="Normal 5 5 2 2 8" xfId="15332"/>
    <cellStyle name="Normal 5 5 2 2 8 2" xfId="44068"/>
    <cellStyle name="Normal 5 5 2 2 9" xfId="29744"/>
    <cellStyle name="Normal 5 5 2 3" xfId="800"/>
    <cellStyle name="Normal 5 5 2 3 2" xfId="1249"/>
    <cellStyle name="Normal 5 5 2 3 2 2" xfId="2232"/>
    <cellStyle name="Normal 5 5 2 3 2 2 2" xfId="4024"/>
    <cellStyle name="Normal 5 5 2 3 2 2 2 2" xfId="7683"/>
    <cellStyle name="Normal 5 5 2 3 2 2 2 2 2" xfId="14943"/>
    <cellStyle name="Normal 5 5 2 3 2 2 2 2 2 2" xfId="29321"/>
    <cellStyle name="Normal 5 5 2 3 2 2 2 2 2 2 2" xfId="58055"/>
    <cellStyle name="Normal 5 5 2 3 2 2 2 2 2 3" xfId="43731"/>
    <cellStyle name="Normal 5 5 2 3 2 2 2 2 3" xfId="22158"/>
    <cellStyle name="Normal 5 5 2 3 2 2 2 2 3 2" xfId="50893"/>
    <cellStyle name="Normal 5 5 2 3 2 2 2 2 4" xfId="36569"/>
    <cellStyle name="Normal 5 5 2 3 2 2 2 3" xfId="11356"/>
    <cellStyle name="Normal 5 5 2 3 2 2 2 3 2" xfId="25739"/>
    <cellStyle name="Normal 5 5 2 3 2 2 2 3 2 2" xfId="54474"/>
    <cellStyle name="Normal 5 5 2 3 2 2 2 3 3" xfId="40150"/>
    <cellStyle name="Normal 5 5 2 3 2 2 2 4" xfId="18576"/>
    <cellStyle name="Normal 5 5 2 3 2 2 2 4 2" xfId="47312"/>
    <cellStyle name="Normal 5 5 2 3 2 2 2 5" xfId="32988"/>
    <cellStyle name="Normal 5 5 2 3 2 2 3" xfId="5893"/>
    <cellStyle name="Normal 5 5 2 3 2 2 3 2" xfId="13153"/>
    <cellStyle name="Normal 5 5 2 3 2 2 3 2 2" xfId="27531"/>
    <cellStyle name="Normal 5 5 2 3 2 2 3 2 2 2" xfId="56265"/>
    <cellStyle name="Normal 5 5 2 3 2 2 3 2 3" xfId="41941"/>
    <cellStyle name="Normal 5 5 2 3 2 2 3 3" xfId="20368"/>
    <cellStyle name="Normal 5 5 2 3 2 2 3 3 2" xfId="49103"/>
    <cellStyle name="Normal 5 5 2 3 2 2 3 4" xfId="34779"/>
    <cellStyle name="Normal 5 5 2 3 2 2 4" xfId="9566"/>
    <cellStyle name="Normal 5 5 2 3 2 2 4 2" xfId="23949"/>
    <cellStyle name="Normal 5 5 2 3 2 2 4 2 2" xfId="52684"/>
    <cellStyle name="Normal 5 5 2 3 2 2 4 3" xfId="38360"/>
    <cellStyle name="Normal 5 5 2 3 2 2 5" xfId="16786"/>
    <cellStyle name="Normal 5 5 2 3 2 2 5 2" xfId="45522"/>
    <cellStyle name="Normal 5 5 2 3 2 2 6" xfId="31198"/>
    <cellStyle name="Normal 5 5 2 3 2 3" xfId="3128"/>
    <cellStyle name="Normal 5 5 2 3 2 3 2" xfId="6788"/>
    <cellStyle name="Normal 5 5 2 3 2 3 2 2" xfId="14048"/>
    <cellStyle name="Normal 5 5 2 3 2 3 2 2 2" xfId="28426"/>
    <cellStyle name="Normal 5 5 2 3 2 3 2 2 2 2" xfId="57160"/>
    <cellStyle name="Normal 5 5 2 3 2 3 2 2 3" xfId="42836"/>
    <cellStyle name="Normal 5 5 2 3 2 3 2 3" xfId="21263"/>
    <cellStyle name="Normal 5 5 2 3 2 3 2 3 2" xfId="49998"/>
    <cellStyle name="Normal 5 5 2 3 2 3 2 4" xfId="35674"/>
    <cellStyle name="Normal 5 5 2 3 2 3 3" xfId="10461"/>
    <cellStyle name="Normal 5 5 2 3 2 3 3 2" xfId="24844"/>
    <cellStyle name="Normal 5 5 2 3 2 3 3 2 2" xfId="53579"/>
    <cellStyle name="Normal 5 5 2 3 2 3 3 3" xfId="39255"/>
    <cellStyle name="Normal 5 5 2 3 2 3 4" xfId="17681"/>
    <cellStyle name="Normal 5 5 2 3 2 3 4 2" xfId="46417"/>
    <cellStyle name="Normal 5 5 2 3 2 3 5" xfId="32093"/>
    <cellStyle name="Normal 5 5 2 3 2 4" xfId="4993"/>
    <cellStyle name="Normal 5 5 2 3 2 4 2" xfId="12258"/>
    <cellStyle name="Normal 5 5 2 3 2 4 2 2" xfId="26636"/>
    <cellStyle name="Normal 5 5 2 3 2 4 2 2 2" xfId="55370"/>
    <cellStyle name="Normal 5 5 2 3 2 4 2 3" xfId="41046"/>
    <cellStyle name="Normal 5 5 2 3 2 4 3" xfId="19473"/>
    <cellStyle name="Normal 5 5 2 3 2 4 3 2" xfId="48208"/>
    <cellStyle name="Normal 5 5 2 3 2 4 4" xfId="33884"/>
    <cellStyle name="Normal 5 5 2 3 2 5" xfId="8665"/>
    <cellStyle name="Normal 5 5 2 3 2 5 2" xfId="23054"/>
    <cellStyle name="Normal 5 5 2 3 2 5 2 2" xfId="51789"/>
    <cellStyle name="Normal 5 5 2 3 2 5 3" xfId="37465"/>
    <cellStyle name="Normal 5 5 2 3 2 6" xfId="15891"/>
    <cellStyle name="Normal 5 5 2 3 2 6 2" xfId="44627"/>
    <cellStyle name="Normal 5 5 2 3 2 7" xfId="30303"/>
    <cellStyle name="Normal 5 5 2 3 3" xfId="1785"/>
    <cellStyle name="Normal 5 5 2 3 3 2" xfId="3577"/>
    <cellStyle name="Normal 5 5 2 3 3 2 2" xfId="7236"/>
    <cellStyle name="Normal 5 5 2 3 3 2 2 2" xfId="14496"/>
    <cellStyle name="Normal 5 5 2 3 3 2 2 2 2" xfId="28874"/>
    <cellStyle name="Normal 5 5 2 3 3 2 2 2 2 2" xfId="57608"/>
    <cellStyle name="Normal 5 5 2 3 3 2 2 2 3" xfId="43284"/>
    <cellStyle name="Normal 5 5 2 3 3 2 2 3" xfId="21711"/>
    <cellStyle name="Normal 5 5 2 3 3 2 2 3 2" xfId="50446"/>
    <cellStyle name="Normal 5 5 2 3 3 2 2 4" xfId="36122"/>
    <cellStyle name="Normal 5 5 2 3 3 2 3" xfId="10909"/>
    <cellStyle name="Normal 5 5 2 3 3 2 3 2" xfId="25292"/>
    <cellStyle name="Normal 5 5 2 3 3 2 3 2 2" xfId="54027"/>
    <cellStyle name="Normal 5 5 2 3 3 2 3 3" xfId="39703"/>
    <cellStyle name="Normal 5 5 2 3 3 2 4" xfId="18129"/>
    <cellStyle name="Normal 5 5 2 3 3 2 4 2" xfId="46865"/>
    <cellStyle name="Normal 5 5 2 3 3 2 5" xfId="32541"/>
    <cellStyle name="Normal 5 5 2 3 3 3" xfId="5446"/>
    <cellStyle name="Normal 5 5 2 3 3 3 2" xfId="12706"/>
    <cellStyle name="Normal 5 5 2 3 3 3 2 2" xfId="27084"/>
    <cellStyle name="Normal 5 5 2 3 3 3 2 2 2" xfId="55818"/>
    <cellStyle name="Normal 5 5 2 3 3 3 2 3" xfId="41494"/>
    <cellStyle name="Normal 5 5 2 3 3 3 3" xfId="19921"/>
    <cellStyle name="Normal 5 5 2 3 3 3 3 2" xfId="48656"/>
    <cellStyle name="Normal 5 5 2 3 3 3 4" xfId="34332"/>
    <cellStyle name="Normal 5 5 2 3 3 4" xfId="9119"/>
    <cellStyle name="Normal 5 5 2 3 3 4 2" xfId="23502"/>
    <cellStyle name="Normal 5 5 2 3 3 4 2 2" xfId="52237"/>
    <cellStyle name="Normal 5 5 2 3 3 4 3" xfId="37913"/>
    <cellStyle name="Normal 5 5 2 3 3 5" xfId="16339"/>
    <cellStyle name="Normal 5 5 2 3 3 5 2" xfId="45075"/>
    <cellStyle name="Normal 5 5 2 3 3 6" xfId="30751"/>
    <cellStyle name="Normal 5 5 2 3 4" xfId="2681"/>
    <cellStyle name="Normal 5 5 2 3 4 2" xfId="6341"/>
    <cellStyle name="Normal 5 5 2 3 4 2 2" xfId="13601"/>
    <cellStyle name="Normal 5 5 2 3 4 2 2 2" xfId="27979"/>
    <cellStyle name="Normal 5 5 2 3 4 2 2 2 2" xfId="56713"/>
    <cellStyle name="Normal 5 5 2 3 4 2 2 3" xfId="42389"/>
    <cellStyle name="Normal 5 5 2 3 4 2 3" xfId="20816"/>
    <cellStyle name="Normal 5 5 2 3 4 2 3 2" xfId="49551"/>
    <cellStyle name="Normal 5 5 2 3 4 2 4" xfId="35227"/>
    <cellStyle name="Normal 5 5 2 3 4 3" xfId="10014"/>
    <cellStyle name="Normal 5 5 2 3 4 3 2" xfId="24397"/>
    <cellStyle name="Normal 5 5 2 3 4 3 2 2" xfId="53132"/>
    <cellStyle name="Normal 5 5 2 3 4 3 3" xfId="38808"/>
    <cellStyle name="Normal 5 5 2 3 4 4" xfId="17234"/>
    <cellStyle name="Normal 5 5 2 3 4 4 2" xfId="45970"/>
    <cellStyle name="Normal 5 5 2 3 4 5" xfId="31646"/>
    <cellStyle name="Normal 5 5 2 3 5" xfId="4545"/>
    <cellStyle name="Normal 5 5 2 3 5 2" xfId="11811"/>
    <cellStyle name="Normal 5 5 2 3 5 2 2" xfId="26189"/>
    <cellStyle name="Normal 5 5 2 3 5 2 2 2" xfId="54923"/>
    <cellStyle name="Normal 5 5 2 3 5 2 3" xfId="40599"/>
    <cellStyle name="Normal 5 5 2 3 5 3" xfId="19026"/>
    <cellStyle name="Normal 5 5 2 3 5 3 2" xfId="47761"/>
    <cellStyle name="Normal 5 5 2 3 5 4" xfId="33437"/>
    <cellStyle name="Normal 5 5 2 3 6" xfId="8218"/>
    <cellStyle name="Normal 5 5 2 3 6 2" xfId="22607"/>
    <cellStyle name="Normal 5 5 2 3 6 2 2" xfId="51342"/>
    <cellStyle name="Normal 5 5 2 3 6 3" xfId="37018"/>
    <cellStyle name="Normal 5 5 2 3 7" xfId="15444"/>
    <cellStyle name="Normal 5 5 2 3 7 2" xfId="44180"/>
    <cellStyle name="Normal 5 5 2 3 8" xfId="29856"/>
    <cellStyle name="Normal 5 5 2 4" xfId="1025"/>
    <cellStyle name="Normal 5 5 2 4 2" xfId="2008"/>
    <cellStyle name="Normal 5 5 2 4 2 2" xfId="3800"/>
    <cellStyle name="Normal 5 5 2 4 2 2 2" xfId="7459"/>
    <cellStyle name="Normal 5 5 2 4 2 2 2 2" xfId="14719"/>
    <cellStyle name="Normal 5 5 2 4 2 2 2 2 2" xfId="29097"/>
    <cellStyle name="Normal 5 5 2 4 2 2 2 2 2 2" xfId="57831"/>
    <cellStyle name="Normal 5 5 2 4 2 2 2 2 3" xfId="43507"/>
    <cellStyle name="Normal 5 5 2 4 2 2 2 3" xfId="21934"/>
    <cellStyle name="Normal 5 5 2 4 2 2 2 3 2" xfId="50669"/>
    <cellStyle name="Normal 5 5 2 4 2 2 2 4" xfId="36345"/>
    <cellStyle name="Normal 5 5 2 4 2 2 3" xfId="11132"/>
    <cellStyle name="Normal 5 5 2 4 2 2 3 2" xfId="25515"/>
    <cellStyle name="Normal 5 5 2 4 2 2 3 2 2" xfId="54250"/>
    <cellStyle name="Normal 5 5 2 4 2 2 3 3" xfId="39926"/>
    <cellStyle name="Normal 5 5 2 4 2 2 4" xfId="18352"/>
    <cellStyle name="Normal 5 5 2 4 2 2 4 2" xfId="47088"/>
    <cellStyle name="Normal 5 5 2 4 2 2 5" xfId="32764"/>
    <cellStyle name="Normal 5 5 2 4 2 3" xfId="5669"/>
    <cellStyle name="Normal 5 5 2 4 2 3 2" xfId="12929"/>
    <cellStyle name="Normal 5 5 2 4 2 3 2 2" xfId="27307"/>
    <cellStyle name="Normal 5 5 2 4 2 3 2 2 2" xfId="56041"/>
    <cellStyle name="Normal 5 5 2 4 2 3 2 3" xfId="41717"/>
    <cellStyle name="Normal 5 5 2 4 2 3 3" xfId="20144"/>
    <cellStyle name="Normal 5 5 2 4 2 3 3 2" xfId="48879"/>
    <cellStyle name="Normal 5 5 2 4 2 3 4" xfId="34555"/>
    <cellStyle name="Normal 5 5 2 4 2 4" xfId="9342"/>
    <cellStyle name="Normal 5 5 2 4 2 4 2" xfId="23725"/>
    <cellStyle name="Normal 5 5 2 4 2 4 2 2" xfId="52460"/>
    <cellStyle name="Normal 5 5 2 4 2 4 3" xfId="38136"/>
    <cellStyle name="Normal 5 5 2 4 2 5" xfId="16562"/>
    <cellStyle name="Normal 5 5 2 4 2 5 2" xfId="45298"/>
    <cellStyle name="Normal 5 5 2 4 2 6" xfId="30974"/>
    <cellStyle name="Normal 5 5 2 4 3" xfId="2904"/>
    <cellStyle name="Normal 5 5 2 4 3 2" xfId="6564"/>
    <cellStyle name="Normal 5 5 2 4 3 2 2" xfId="13824"/>
    <cellStyle name="Normal 5 5 2 4 3 2 2 2" xfId="28202"/>
    <cellStyle name="Normal 5 5 2 4 3 2 2 2 2" xfId="56936"/>
    <cellStyle name="Normal 5 5 2 4 3 2 2 3" xfId="42612"/>
    <cellStyle name="Normal 5 5 2 4 3 2 3" xfId="21039"/>
    <cellStyle name="Normal 5 5 2 4 3 2 3 2" xfId="49774"/>
    <cellStyle name="Normal 5 5 2 4 3 2 4" xfId="35450"/>
    <cellStyle name="Normal 5 5 2 4 3 3" xfId="10237"/>
    <cellStyle name="Normal 5 5 2 4 3 3 2" xfId="24620"/>
    <cellStyle name="Normal 5 5 2 4 3 3 2 2" xfId="53355"/>
    <cellStyle name="Normal 5 5 2 4 3 3 3" xfId="39031"/>
    <cellStyle name="Normal 5 5 2 4 3 4" xfId="17457"/>
    <cellStyle name="Normal 5 5 2 4 3 4 2" xfId="46193"/>
    <cellStyle name="Normal 5 5 2 4 3 5" xfId="31869"/>
    <cellStyle name="Normal 5 5 2 4 4" xfId="4769"/>
    <cellStyle name="Normal 5 5 2 4 4 2" xfId="12034"/>
    <cellStyle name="Normal 5 5 2 4 4 2 2" xfId="26412"/>
    <cellStyle name="Normal 5 5 2 4 4 2 2 2" xfId="55146"/>
    <cellStyle name="Normal 5 5 2 4 4 2 3" xfId="40822"/>
    <cellStyle name="Normal 5 5 2 4 4 3" xfId="19249"/>
    <cellStyle name="Normal 5 5 2 4 4 3 2" xfId="47984"/>
    <cellStyle name="Normal 5 5 2 4 4 4" xfId="33660"/>
    <cellStyle name="Normal 5 5 2 4 5" xfId="8441"/>
    <cellStyle name="Normal 5 5 2 4 5 2" xfId="22830"/>
    <cellStyle name="Normal 5 5 2 4 5 2 2" xfId="51565"/>
    <cellStyle name="Normal 5 5 2 4 5 3" xfId="37241"/>
    <cellStyle name="Normal 5 5 2 4 6" xfId="15667"/>
    <cellStyle name="Normal 5 5 2 4 6 2" xfId="44403"/>
    <cellStyle name="Normal 5 5 2 4 7" xfId="30079"/>
    <cellStyle name="Normal 5 5 2 5" xfId="1549"/>
    <cellStyle name="Normal 5 5 2 5 2" xfId="3353"/>
    <cellStyle name="Normal 5 5 2 5 2 2" xfId="7012"/>
    <cellStyle name="Normal 5 5 2 5 2 2 2" xfId="14272"/>
    <cellStyle name="Normal 5 5 2 5 2 2 2 2" xfId="28650"/>
    <cellStyle name="Normal 5 5 2 5 2 2 2 2 2" xfId="57384"/>
    <cellStyle name="Normal 5 5 2 5 2 2 2 3" xfId="43060"/>
    <cellStyle name="Normal 5 5 2 5 2 2 3" xfId="21487"/>
    <cellStyle name="Normal 5 5 2 5 2 2 3 2" xfId="50222"/>
    <cellStyle name="Normal 5 5 2 5 2 2 4" xfId="35898"/>
    <cellStyle name="Normal 5 5 2 5 2 3" xfId="10685"/>
    <cellStyle name="Normal 5 5 2 5 2 3 2" xfId="25068"/>
    <cellStyle name="Normal 5 5 2 5 2 3 2 2" xfId="53803"/>
    <cellStyle name="Normal 5 5 2 5 2 3 3" xfId="39479"/>
    <cellStyle name="Normal 5 5 2 5 2 4" xfId="17905"/>
    <cellStyle name="Normal 5 5 2 5 2 4 2" xfId="46641"/>
    <cellStyle name="Normal 5 5 2 5 2 5" xfId="32317"/>
    <cellStyle name="Normal 5 5 2 5 3" xfId="5222"/>
    <cellStyle name="Normal 5 5 2 5 3 2" xfId="12482"/>
    <cellStyle name="Normal 5 5 2 5 3 2 2" xfId="26860"/>
    <cellStyle name="Normal 5 5 2 5 3 2 2 2" xfId="55594"/>
    <cellStyle name="Normal 5 5 2 5 3 2 3" xfId="41270"/>
    <cellStyle name="Normal 5 5 2 5 3 3" xfId="19697"/>
    <cellStyle name="Normal 5 5 2 5 3 3 2" xfId="48432"/>
    <cellStyle name="Normal 5 5 2 5 3 4" xfId="34108"/>
    <cellStyle name="Normal 5 5 2 5 4" xfId="8895"/>
    <cellStyle name="Normal 5 5 2 5 4 2" xfId="23278"/>
    <cellStyle name="Normal 5 5 2 5 4 2 2" xfId="52013"/>
    <cellStyle name="Normal 5 5 2 5 4 3" xfId="37689"/>
    <cellStyle name="Normal 5 5 2 5 5" xfId="16115"/>
    <cellStyle name="Normal 5 5 2 5 5 2" xfId="44851"/>
    <cellStyle name="Normal 5 5 2 5 6" xfId="30527"/>
    <cellStyle name="Normal 5 5 2 6" xfId="2457"/>
    <cellStyle name="Normal 5 5 2 6 2" xfId="6117"/>
    <cellStyle name="Normal 5 5 2 6 2 2" xfId="13377"/>
    <cellStyle name="Normal 5 5 2 6 2 2 2" xfId="27755"/>
    <cellStyle name="Normal 5 5 2 6 2 2 2 2" xfId="56489"/>
    <cellStyle name="Normal 5 5 2 6 2 2 3" xfId="42165"/>
    <cellStyle name="Normal 5 5 2 6 2 3" xfId="20592"/>
    <cellStyle name="Normal 5 5 2 6 2 3 2" xfId="49327"/>
    <cellStyle name="Normal 5 5 2 6 2 4" xfId="35003"/>
    <cellStyle name="Normal 5 5 2 6 3" xfId="9790"/>
    <cellStyle name="Normal 5 5 2 6 3 2" xfId="24173"/>
    <cellStyle name="Normal 5 5 2 6 3 2 2" xfId="52908"/>
    <cellStyle name="Normal 5 5 2 6 3 3" xfId="38584"/>
    <cellStyle name="Normal 5 5 2 6 4" xfId="17010"/>
    <cellStyle name="Normal 5 5 2 6 4 2" xfId="45746"/>
    <cellStyle name="Normal 5 5 2 6 5" xfId="31422"/>
    <cellStyle name="Normal 5 5 2 7" xfId="4316"/>
    <cellStyle name="Normal 5 5 2 7 2" xfId="11586"/>
    <cellStyle name="Normal 5 5 2 7 2 2" xfId="25965"/>
    <cellStyle name="Normal 5 5 2 7 2 2 2" xfId="54699"/>
    <cellStyle name="Normal 5 5 2 7 2 3" xfId="40375"/>
    <cellStyle name="Normal 5 5 2 7 3" xfId="18802"/>
    <cellStyle name="Normal 5 5 2 7 3 2" xfId="47537"/>
    <cellStyle name="Normal 5 5 2 7 4" xfId="33213"/>
    <cellStyle name="Normal 5 5 2 8" xfId="7985"/>
    <cellStyle name="Normal 5 5 2 8 2" xfId="22383"/>
    <cellStyle name="Normal 5 5 2 8 2 2" xfId="51118"/>
    <cellStyle name="Normal 5 5 2 8 3" xfId="36794"/>
    <cellStyle name="Normal 5 5 2 9" xfId="15220"/>
    <cellStyle name="Normal 5 5 2 9 2" xfId="43956"/>
    <cellStyle name="Normal 5 5 3" xfId="581"/>
    <cellStyle name="Normal 5 5 3 2" xfId="858"/>
    <cellStyle name="Normal 5 5 3 2 2" xfId="1305"/>
    <cellStyle name="Normal 5 5 3 2 2 2" xfId="2288"/>
    <cellStyle name="Normal 5 5 3 2 2 2 2" xfId="4080"/>
    <cellStyle name="Normal 5 5 3 2 2 2 2 2" xfId="7739"/>
    <cellStyle name="Normal 5 5 3 2 2 2 2 2 2" xfId="14999"/>
    <cellStyle name="Normal 5 5 3 2 2 2 2 2 2 2" xfId="29377"/>
    <cellStyle name="Normal 5 5 3 2 2 2 2 2 2 2 2" xfId="58111"/>
    <cellStyle name="Normal 5 5 3 2 2 2 2 2 2 3" xfId="43787"/>
    <cellStyle name="Normal 5 5 3 2 2 2 2 2 3" xfId="22214"/>
    <cellStyle name="Normal 5 5 3 2 2 2 2 2 3 2" xfId="50949"/>
    <cellStyle name="Normal 5 5 3 2 2 2 2 2 4" xfId="36625"/>
    <cellStyle name="Normal 5 5 3 2 2 2 2 3" xfId="11412"/>
    <cellStyle name="Normal 5 5 3 2 2 2 2 3 2" xfId="25795"/>
    <cellStyle name="Normal 5 5 3 2 2 2 2 3 2 2" xfId="54530"/>
    <cellStyle name="Normal 5 5 3 2 2 2 2 3 3" xfId="40206"/>
    <cellStyle name="Normal 5 5 3 2 2 2 2 4" xfId="18632"/>
    <cellStyle name="Normal 5 5 3 2 2 2 2 4 2" xfId="47368"/>
    <cellStyle name="Normal 5 5 3 2 2 2 2 5" xfId="33044"/>
    <cellStyle name="Normal 5 5 3 2 2 2 3" xfId="5949"/>
    <cellStyle name="Normal 5 5 3 2 2 2 3 2" xfId="13209"/>
    <cellStyle name="Normal 5 5 3 2 2 2 3 2 2" xfId="27587"/>
    <cellStyle name="Normal 5 5 3 2 2 2 3 2 2 2" xfId="56321"/>
    <cellStyle name="Normal 5 5 3 2 2 2 3 2 3" xfId="41997"/>
    <cellStyle name="Normal 5 5 3 2 2 2 3 3" xfId="20424"/>
    <cellStyle name="Normal 5 5 3 2 2 2 3 3 2" xfId="49159"/>
    <cellStyle name="Normal 5 5 3 2 2 2 3 4" xfId="34835"/>
    <cellStyle name="Normal 5 5 3 2 2 2 4" xfId="9622"/>
    <cellStyle name="Normal 5 5 3 2 2 2 4 2" xfId="24005"/>
    <cellStyle name="Normal 5 5 3 2 2 2 4 2 2" xfId="52740"/>
    <cellStyle name="Normal 5 5 3 2 2 2 4 3" xfId="38416"/>
    <cellStyle name="Normal 5 5 3 2 2 2 5" xfId="16842"/>
    <cellStyle name="Normal 5 5 3 2 2 2 5 2" xfId="45578"/>
    <cellStyle name="Normal 5 5 3 2 2 2 6" xfId="31254"/>
    <cellStyle name="Normal 5 5 3 2 2 3" xfId="3184"/>
    <cellStyle name="Normal 5 5 3 2 2 3 2" xfId="6844"/>
    <cellStyle name="Normal 5 5 3 2 2 3 2 2" xfId="14104"/>
    <cellStyle name="Normal 5 5 3 2 2 3 2 2 2" xfId="28482"/>
    <cellStyle name="Normal 5 5 3 2 2 3 2 2 2 2" xfId="57216"/>
    <cellStyle name="Normal 5 5 3 2 2 3 2 2 3" xfId="42892"/>
    <cellStyle name="Normal 5 5 3 2 2 3 2 3" xfId="21319"/>
    <cellStyle name="Normal 5 5 3 2 2 3 2 3 2" xfId="50054"/>
    <cellStyle name="Normal 5 5 3 2 2 3 2 4" xfId="35730"/>
    <cellStyle name="Normal 5 5 3 2 2 3 3" xfId="10517"/>
    <cellStyle name="Normal 5 5 3 2 2 3 3 2" xfId="24900"/>
    <cellStyle name="Normal 5 5 3 2 2 3 3 2 2" xfId="53635"/>
    <cellStyle name="Normal 5 5 3 2 2 3 3 3" xfId="39311"/>
    <cellStyle name="Normal 5 5 3 2 2 3 4" xfId="17737"/>
    <cellStyle name="Normal 5 5 3 2 2 3 4 2" xfId="46473"/>
    <cellStyle name="Normal 5 5 3 2 2 3 5" xfId="32149"/>
    <cellStyle name="Normal 5 5 3 2 2 4" xfId="5049"/>
    <cellStyle name="Normal 5 5 3 2 2 4 2" xfId="12314"/>
    <cellStyle name="Normal 5 5 3 2 2 4 2 2" xfId="26692"/>
    <cellStyle name="Normal 5 5 3 2 2 4 2 2 2" xfId="55426"/>
    <cellStyle name="Normal 5 5 3 2 2 4 2 3" xfId="41102"/>
    <cellStyle name="Normal 5 5 3 2 2 4 3" xfId="19529"/>
    <cellStyle name="Normal 5 5 3 2 2 4 3 2" xfId="48264"/>
    <cellStyle name="Normal 5 5 3 2 2 4 4" xfId="33940"/>
    <cellStyle name="Normal 5 5 3 2 2 5" xfId="8721"/>
    <cellStyle name="Normal 5 5 3 2 2 5 2" xfId="23110"/>
    <cellStyle name="Normal 5 5 3 2 2 5 2 2" xfId="51845"/>
    <cellStyle name="Normal 5 5 3 2 2 5 3" xfId="37521"/>
    <cellStyle name="Normal 5 5 3 2 2 6" xfId="15947"/>
    <cellStyle name="Normal 5 5 3 2 2 6 2" xfId="44683"/>
    <cellStyle name="Normal 5 5 3 2 2 7" xfId="30359"/>
    <cellStyle name="Normal 5 5 3 2 3" xfId="1841"/>
    <cellStyle name="Normal 5 5 3 2 3 2" xfId="3633"/>
    <cellStyle name="Normal 5 5 3 2 3 2 2" xfId="7292"/>
    <cellStyle name="Normal 5 5 3 2 3 2 2 2" xfId="14552"/>
    <cellStyle name="Normal 5 5 3 2 3 2 2 2 2" xfId="28930"/>
    <cellStyle name="Normal 5 5 3 2 3 2 2 2 2 2" xfId="57664"/>
    <cellStyle name="Normal 5 5 3 2 3 2 2 2 3" xfId="43340"/>
    <cellStyle name="Normal 5 5 3 2 3 2 2 3" xfId="21767"/>
    <cellStyle name="Normal 5 5 3 2 3 2 2 3 2" xfId="50502"/>
    <cellStyle name="Normal 5 5 3 2 3 2 2 4" xfId="36178"/>
    <cellStyle name="Normal 5 5 3 2 3 2 3" xfId="10965"/>
    <cellStyle name="Normal 5 5 3 2 3 2 3 2" xfId="25348"/>
    <cellStyle name="Normal 5 5 3 2 3 2 3 2 2" xfId="54083"/>
    <cellStyle name="Normal 5 5 3 2 3 2 3 3" xfId="39759"/>
    <cellStyle name="Normal 5 5 3 2 3 2 4" xfId="18185"/>
    <cellStyle name="Normal 5 5 3 2 3 2 4 2" xfId="46921"/>
    <cellStyle name="Normal 5 5 3 2 3 2 5" xfId="32597"/>
    <cellStyle name="Normal 5 5 3 2 3 3" xfId="5502"/>
    <cellStyle name="Normal 5 5 3 2 3 3 2" xfId="12762"/>
    <cellStyle name="Normal 5 5 3 2 3 3 2 2" xfId="27140"/>
    <cellStyle name="Normal 5 5 3 2 3 3 2 2 2" xfId="55874"/>
    <cellStyle name="Normal 5 5 3 2 3 3 2 3" xfId="41550"/>
    <cellStyle name="Normal 5 5 3 2 3 3 3" xfId="19977"/>
    <cellStyle name="Normal 5 5 3 2 3 3 3 2" xfId="48712"/>
    <cellStyle name="Normal 5 5 3 2 3 3 4" xfId="34388"/>
    <cellStyle name="Normal 5 5 3 2 3 4" xfId="9175"/>
    <cellStyle name="Normal 5 5 3 2 3 4 2" xfId="23558"/>
    <cellStyle name="Normal 5 5 3 2 3 4 2 2" xfId="52293"/>
    <cellStyle name="Normal 5 5 3 2 3 4 3" xfId="37969"/>
    <cellStyle name="Normal 5 5 3 2 3 5" xfId="16395"/>
    <cellStyle name="Normal 5 5 3 2 3 5 2" xfId="45131"/>
    <cellStyle name="Normal 5 5 3 2 3 6" xfId="30807"/>
    <cellStyle name="Normal 5 5 3 2 4" xfId="2737"/>
    <cellStyle name="Normal 5 5 3 2 4 2" xfId="6397"/>
    <cellStyle name="Normal 5 5 3 2 4 2 2" xfId="13657"/>
    <cellStyle name="Normal 5 5 3 2 4 2 2 2" xfId="28035"/>
    <cellStyle name="Normal 5 5 3 2 4 2 2 2 2" xfId="56769"/>
    <cellStyle name="Normal 5 5 3 2 4 2 2 3" xfId="42445"/>
    <cellStyle name="Normal 5 5 3 2 4 2 3" xfId="20872"/>
    <cellStyle name="Normal 5 5 3 2 4 2 3 2" xfId="49607"/>
    <cellStyle name="Normal 5 5 3 2 4 2 4" xfId="35283"/>
    <cellStyle name="Normal 5 5 3 2 4 3" xfId="10070"/>
    <cellStyle name="Normal 5 5 3 2 4 3 2" xfId="24453"/>
    <cellStyle name="Normal 5 5 3 2 4 3 2 2" xfId="53188"/>
    <cellStyle name="Normal 5 5 3 2 4 3 3" xfId="38864"/>
    <cellStyle name="Normal 5 5 3 2 4 4" xfId="17290"/>
    <cellStyle name="Normal 5 5 3 2 4 4 2" xfId="46026"/>
    <cellStyle name="Normal 5 5 3 2 4 5" xfId="31702"/>
    <cellStyle name="Normal 5 5 3 2 5" xfId="4602"/>
    <cellStyle name="Normal 5 5 3 2 5 2" xfId="11867"/>
    <cellStyle name="Normal 5 5 3 2 5 2 2" xfId="26245"/>
    <cellStyle name="Normal 5 5 3 2 5 2 2 2" xfId="54979"/>
    <cellStyle name="Normal 5 5 3 2 5 2 3" xfId="40655"/>
    <cellStyle name="Normal 5 5 3 2 5 3" xfId="19082"/>
    <cellStyle name="Normal 5 5 3 2 5 3 2" xfId="47817"/>
    <cellStyle name="Normal 5 5 3 2 5 4" xfId="33493"/>
    <cellStyle name="Normal 5 5 3 2 6" xfId="8274"/>
    <cellStyle name="Normal 5 5 3 2 6 2" xfId="22663"/>
    <cellStyle name="Normal 5 5 3 2 6 2 2" xfId="51398"/>
    <cellStyle name="Normal 5 5 3 2 6 3" xfId="37074"/>
    <cellStyle name="Normal 5 5 3 2 7" xfId="15500"/>
    <cellStyle name="Normal 5 5 3 2 7 2" xfId="44236"/>
    <cellStyle name="Normal 5 5 3 2 8" xfId="29912"/>
    <cellStyle name="Normal 5 5 3 3" xfId="1081"/>
    <cellStyle name="Normal 5 5 3 3 2" xfId="2064"/>
    <cellStyle name="Normal 5 5 3 3 2 2" xfId="3856"/>
    <cellStyle name="Normal 5 5 3 3 2 2 2" xfId="7515"/>
    <cellStyle name="Normal 5 5 3 3 2 2 2 2" xfId="14775"/>
    <cellStyle name="Normal 5 5 3 3 2 2 2 2 2" xfId="29153"/>
    <cellStyle name="Normal 5 5 3 3 2 2 2 2 2 2" xfId="57887"/>
    <cellStyle name="Normal 5 5 3 3 2 2 2 2 3" xfId="43563"/>
    <cellStyle name="Normal 5 5 3 3 2 2 2 3" xfId="21990"/>
    <cellStyle name="Normal 5 5 3 3 2 2 2 3 2" xfId="50725"/>
    <cellStyle name="Normal 5 5 3 3 2 2 2 4" xfId="36401"/>
    <cellStyle name="Normal 5 5 3 3 2 2 3" xfId="11188"/>
    <cellStyle name="Normal 5 5 3 3 2 2 3 2" xfId="25571"/>
    <cellStyle name="Normal 5 5 3 3 2 2 3 2 2" xfId="54306"/>
    <cellStyle name="Normal 5 5 3 3 2 2 3 3" xfId="39982"/>
    <cellStyle name="Normal 5 5 3 3 2 2 4" xfId="18408"/>
    <cellStyle name="Normal 5 5 3 3 2 2 4 2" xfId="47144"/>
    <cellStyle name="Normal 5 5 3 3 2 2 5" xfId="32820"/>
    <cellStyle name="Normal 5 5 3 3 2 3" xfId="5725"/>
    <cellStyle name="Normal 5 5 3 3 2 3 2" xfId="12985"/>
    <cellStyle name="Normal 5 5 3 3 2 3 2 2" xfId="27363"/>
    <cellStyle name="Normal 5 5 3 3 2 3 2 2 2" xfId="56097"/>
    <cellStyle name="Normal 5 5 3 3 2 3 2 3" xfId="41773"/>
    <cellStyle name="Normal 5 5 3 3 2 3 3" xfId="20200"/>
    <cellStyle name="Normal 5 5 3 3 2 3 3 2" xfId="48935"/>
    <cellStyle name="Normal 5 5 3 3 2 3 4" xfId="34611"/>
    <cellStyle name="Normal 5 5 3 3 2 4" xfId="9398"/>
    <cellStyle name="Normal 5 5 3 3 2 4 2" xfId="23781"/>
    <cellStyle name="Normal 5 5 3 3 2 4 2 2" xfId="52516"/>
    <cellStyle name="Normal 5 5 3 3 2 4 3" xfId="38192"/>
    <cellStyle name="Normal 5 5 3 3 2 5" xfId="16618"/>
    <cellStyle name="Normal 5 5 3 3 2 5 2" xfId="45354"/>
    <cellStyle name="Normal 5 5 3 3 2 6" xfId="31030"/>
    <cellStyle name="Normal 5 5 3 3 3" xfId="2960"/>
    <cellStyle name="Normal 5 5 3 3 3 2" xfId="6620"/>
    <cellStyle name="Normal 5 5 3 3 3 2 2" xfId="13880"/>
    <cellStyle name="Normal 5 5 3 3 3 2 2 2" xfId="28258"/>
    <cellStyle name="Normal 5 5 3 3 3 2 2 2 2" xfId="56992"/>
    <cellStyle name="Normal 5 5 3 3 3 2 2 3" xfId="42668"/>
    <cellStyle name="Normal 5 5 3 3 3 2 3" xfId="21095"/>
    <cellStyle name="Normal 5 5 3 3 3 2 3 2" xfId="49830"/>
    <cellStyle name="Normal 5 5 3 3 3 2 4" xfId="35506"/>
    <cellStyle name="Normal 5 5 3 3 3 3" xfId="10293"/>
    <cellStyle name="Normal 5 5 3 3 3 3 2" xfId="24676"/>
    <cellStyle name="Normal 5 5 3 3 3 3 2 2" xfId="53411"/>
    <cellStyle name="Normal 5 5 3 3 3 3 3" xfId="39087"/>
    <cellStyle name="Normal 5 5 3 3 3 4" xfId="17513"/>
    <cellStyle name="Normal 5 5 3 3 3 4 2" xfId="46249"/>
    <cellStyle name="Normal 5 5 3 3 3 5" xfId="31925"/>
    <cellStyle name="Normal 5 5 3 3 4" xfId="4825"/>
    <cellStyle name="Normal 5 5 3 3 4 2" xfId="12090"/>
    <cellStyle name="Normal 5 5 3 3 4 2 2" xfId="26468"/>
    <cellStyle name="Normal 5 5 3 3 4 2 2 2" xfId="55202"/>
    <cellStyle name="Normal 5 5 3 3 4 2 3" xfId="40878"/>
    <cellStyle name="Normal 5 5 3 3 4 3" xfId="19305"/>
    <cellStyle name="Normal 5 5 3 3 4 3 2" xfId="48040"/>
    <cellStyle name="Normal 5 5 3 3 4 4" xfId="33716"/>
    <cellStyle name="Normal 5 5 3 3 5" xfId="8497"/>
    <cellStyle name="Normal 5 5 3 3 5 2" xfId="22886"/>
    <cellStyle name="Normal 5 5 3 3 5 2 2" xfId="51621"/>
    <cellStyle name="Normal 5 5 3 3 5 3" xfId="37297"/>
    <cellStyle name="Normal 5 5 3 3 6" xfId="15723"/>
    <cellStyle name="Normal 5 5 3 3 6 2" xfId="44459"/>
    <cellStyle name="Normal 5 5 3 3 7" xfId="30135"/>
    <cellStyle name="Normal 5 5 3 4" xfId="1613"/>
    <cellStyle name="Normal 5 5 3 4 2" xfId="3409"/>
    <cellStyle name="Normal 5 5 3 4 2 2" xfId="7068"/>
    <cellStyle name="Normal 5 5 3 4 2 2 2" xfId="14328"/>
    <cellStyle name="Normal 5 5 3 4 2 2 2 2" xfId="28706"/>
    <cellStyle name="Normal 5 5 3 4 2 2 2 2 2" xfId="57440"/>
    <cellStyle name="Normal 5 5 3 4 2 2 2 3" xfId="43116"/>
    <cellStyle name="Normal 5 5 3 4 2 2 3" xfId="21543"/>
    <cellStyle name="Normal 5 5 3 4 2 2 3 2" xfId="50278"/>
    <cellStyle name="Normal 5 5 3 4 2 2 4" xfId="35954"/>
    <cellStyle name="Normal 5 5 3 4 2 3" xfId="10741"/>
    <cellStyle name="Normal 5 5 3 4 2 3 2" xfId="25124"/>
    <cellStyle name="Normal 5 5 3 4 2 3 2 2" xfId="53859"/>
    <cellStyle name="Normal 5 5 3 4 2 3 3" xfId="39535"/>
    <cellStyle name="Normal 5 5 3 4 2 4" xfId="17961"/>
    <cellStyle name="Normal 5 5 3 4 2 4 2" xfId="46697"/>
    <cellStyle name="Normal 5 5 3 4 2 5" xfId="32373"/>
    <cellStyle name="Normal 5 5 3 4 3" xfId="5278"/>
    <cellStyle name="Normal 5 5 3 4 3 2" xfId="12538"/>
    <cellStyle name="Normal 5 5 3 4 3 2 2" xfId="26916"/>
    <cellStyle name="Normal 5 5 3 4 3 2 2 2" xfId="55650"/>
    <cellStyle name="Normal 5 5 3 4 3 2 3" xfId="41326"/>
    <cellStyle name="Normal 5 5 3 4 3 3" xfId="19753"/>
    <cellStyle name="Normal 5 5 3 4 3 3 2" xfId="48488"/>
    <cellStyle name="Normal 5 5 3 4 3 4" xfId="34164"/>
    <cellStyle name="Normal 5 5 3 4 4" xfId="8951"/>
    <cellStyle name="Normal 5 5 3 4 4 2" xfId="23334"/>
    <cellStyle name="Normal 5 5 3 4 4 2 2" xfId="52069"/>
    <cellStyle name="Normal 5 5 3 4 4 3" xfId="37745"/>
    <cellStyle name="Normal 5 5 3 4 5" xfId="16171"/>
    <cellStyle name="Normal 5 5 3 4 5 2" xfId="44907"/>
    <cellStyle name="Normal 5 5 3 4 6" xfId="30583"/>
    <cellStyle name="Normal 5 5 3 5" xfId="2513"/>
    <cellStyle name="Normal 5 5 3 5 2" xfId="6173"/>
    <cellStyle name="Normal 5 5 3 5 2 2" xfId="13433"/>
    <cellStyle name="Normal 5 5 3 5 2 2 2" xfId="27811"/>
    <cellStyle name="Normal 5 5 3 5 2 2 2 2" xfId="56545"/>
    <cellStyle name="Normal 5 5 3 5 2 2 3" xfId="42221"/>
    <cellStyle name="Normal 5 5 3 5 2 3" xfId="20648"/>
    <cellStyle name="Normal 5 5 3 5 2 3 2" xfId="49383"/>
    <cellStyle name="Normal 5 5 3 5 2 4" xfId="35059"/>
    <cellStyle name="Normal 5 5 3 5 3" xfId="9846"/>
    <cellStyle name="Normal 5 5 3 5 3 2" xfId="24229"/>
    <cellStyle name="Normal 5 5 3 5 3 2 2" xfId="52964"/>
    <cellStyle name="Normal 5 5 3 5 3 3" xfId="38640"/>
    <cellStyle name="Normal 5 5 3 5 4" xfId="17066"/>
    <cellStyle name="Normal 5 5 3 5 4 2" xfId="45802"/>
    <cellStyle name="Normal 5 5 3 5 5" xfId="31478"/>
    <cellStyle name="Normal 5 5 3 6" xfId="4376"/>
    <cellStyle name="Normal 5 5 3 6 2" xfId="11643"/>
    <cellStyle name="Normal 5 5 3 6 2 2" xfId="26021"/>
    <cellStyle name="Normal 5 5 3 6 2 2 2" xfId="54755"/>
    <cellStyle name="Normal 5 5 3 6 2 3" xfId="40431"/>
    <cellStyle name="Normal 5 5 3 6 3" xfId="18858"/>
    <cellStyle name="Normal 5 5 3 6 3 2" xfId="47593"/>
    <cellStyle name="Normal 5 5 3 6 4" xfId="33269"/>
    <cellStyle name="Normal 5 5 3 7" xfId="8047"/>
    <cellStyle name="Normal 5 5 3 7 2" xfId="22439"/>
    <cellStyle name="Normal 5 5 3 7 2 2" xfId="51174"/>
    <cellStyle name="Normal 5 5 3 7 3" xfId="36850"/>
    <cellStyle name="Normal 5 5 3 8" xfId="15276"/>
    <cellStyle name="Normal 5 5 3 8 2" xfId="44012"/>
    <cellStyle name="Normal 5 5 3 9" xfId="29688"/>
    <cellStyle name="Normal 5 5 4" xfId="743"/>
    <cellStyle name="Normal 5 5 4 2" xfId="1193"/>
    <cellStyle name="Normal 5 5 4 2 2" xfId="2176"/>
    <cellStyle name="Normal 5 5 4 2 2 2" xfId="3968"/>
    <cellStyle name="Normal 5 5 4 2 2 2 2" xfId="7627"/>
    <cellStyle name="Normal 5 5 4 2 2 2 2 2" xfId="14887"/>
    <cellStyle name="Normal 5 5 4 2 2 2 2 2 2" xfId="29265"/>
    <cellStyle name="Normal 5 5 4 2 2 2 2 2 2 2" xfId="57999"/>
    <cellStyle name="Normal 5 5 4 2 2 2 2 2 3" xfId="43675"/>
    <cellStyle name="Normal 5 5 4 2 2 2 2 3" xfId="22102"/>
    <cellStyle name="Normal 5 5 4 2 2 2 2 3 2" xfId="50837"/>
    <cellStyle name="Normal 5 5 4 2 2 2 2 4" xfId="36513"/>
    <cellStyle name="Normal 5 5 4 2 2 2 3" xfId="11300"/>
    <cellStyle name="Normal 5 5 4 2 2 2 3 2" xfId="25683"/>
    <cellStyle name="Normal 5 5 4 2 2 2 3 2 2" xfId="54418"/>
    <cellStyle name="Normal 5 5 4 2 2 2 3 3" xfId="40094"/>
    <cellStyle name="Normal 5 5 4 2 2 2 4" xfId="18520"/>
    <cellStyle name="Normal 5 5 4 2 2 2 4 2" xfId="47256"/>
    <cellStyle name="Normal 5 5 4 2 2 2 5" xfId="32932"/>
    <cellStyle name="Normal 5 5 4 2 2 3" xfId="5837"/>
    <cellStyle name="Normal 5 5 4 2 2 3 2" xfId="13097"/>
    <cellStyle name="Normal 5 5 4 2 2 3 2 2" xfId="27475"/>
    <cellStyle name="Normal 5 5 4 2 2 3 2 2 2" xfId="56209"/>
    <cellStyle name="Normal 5 5 4 2 2 3 2 3" xfId="41885"/>
    <cellStyle name="Normal 5 5 4 2 2 3 3" xfId="20312"/>
    <cellStyle name="Normal 5 5 4 2 2 3 3 2" xfId="49047"/>
    <cellStyle name="Normal 5 5 4 2 2 3 4" xfId="34723"/>
    <cellStyle name="Normal 5 5 4 2 2 4" xfId="9510"/>
    <cellStyle name="Normal 5 5 4 2 2 4 2" xfId="23893"/>
    <cellStyle name="Normal 5 5 4 2 2 4 2 2" xfId="52628"/>
    <cellStyle name="Normal 5 5 4 2 2 4 3" xfId="38304"/>
    <cellStyle name="Normal 5 5 4 2 2 5" xfId="16730"/>
    <cellStyle name="Normal 5 5 4 2 2 5 2" xfId="45466"/>
    <cellStyle name="Normal 5 5 4 2 2 6" xfId="31142"/>
    <cellStyle name="Normal 5 5 4 2 3" xfId="3072"/>
    <cellStyle name="Normal 5 5 4 2 3 2" xfId="6732"/>
    <cellStyle name="Normal 5 5 4 2 3 2 2" xfId="13992"/>
    <cellStyle name="Normal 5 5 4 2 3 2 2 2" xfId="28370"/>
    <cellStyle name="Normal 5 5 4 2 3 2 2 2 2" xfId="57104"/>
    <cellStyle name="Normal 5 5 4 2 3 2 2 3" xfId="42780"/>
    <cellStyle name="Normal 5 5 4 2 3 2 3" xfId="21207"/>
    <cellStyle name="Normal 5 5 4 2 3 2 3 2" xfId="49942"/>
    <cellStyle name="Normal 5 5 4 2 3 2 4" xfId="35618"/>
    <cellStyle name="Normal 5 5 4 2 3 3" xfId="10405"/>
    <cellStyle name="Normal 5 5 4 2 3 3 2" xfId="24788"/>
    <cellStyle name="Normal 5 5 4 2 3 3 2 2" xfId="53523"/>
    <cellStyle name="Normal 5 5 4 2 3 3 3" xfId="39199"/>
    <cellStyle name="Normal 5 5 4 2 3 4" xfId="17625"/>
    <cellStyle name="Normal 5 5 4 2 3 4 2" xfId="46361"/>
    <cellStyle name="Normal 5 5 4 2 3 5" xfId="32037"/>
    <cellStyle name="Normal 5 5 4 2 4" xfId="4937"/>
    <cellStyle name="Normal 5 5 4 2 4 2" xfId="12202"/>
    <cellStyle name="Normal 5 5 4 2 4 2 2" xfId="26580"/>
    <cellStyle name="Normal 5 5 4 2 4 2 2 2" xfId="55314"/>
    <cellStyle name="Normal 5 5 4 2 4 2 3" xfId="40990"/>
    <cellStyle name="Normal 5 5 4 2 4 3" xfId="19417"/>
    <cellStyle name="Normal 5 5 4 2 4 3 2" xfId="48152"/>
    <cellStyle name="Normal 5 5 4 2 4 4" xfId="33828"/>
    <cellStyle name="Normal 5 5 4 2 5" xfId="8609"/>
    <cellStyle name="Normal 5 5 4 2 5 2" xfId="22998"/>
    <cellStyle name="Normal 5 5 4 2 5 2 2" xfId="51733"/>
    <cellStyle name="Normal 5 5 4 2 5 3" xfId="37409"/>
    <cellStyle name="Normal 5 5 4 2 6" xfId="15835"/>
    <cellStyle name="Normal 5 5 4 2 6 2" xfId="44571"/>
    <cellStyle name="Normal 5 5 4 2 7" xfId="30247"/>
    <cellStyle name="Normal 5 5 4 3" xfId="1729"/>
    <cellStyle name="Normal 5 5 4 3 2" xfId="3521"/>
    <cellStyle name="Normal 5 5 4 3 2 2" xfId="7180"/>
    <cellStyle name="Normal 5 5 4 3 2 2 2" xfId="14440"/>
    <cellStyle name="Normal 5 5 4 3 2 2 2 2" xfId="28818"/>
    <cellStyle name="Normal 5 5 4 3 2 2 2 2 2" xfId="57552"/>
    <cellStyle name="Normal 5 5 4 3 2 2 2 3" xfId="43228"/>
    <cellStyle name="Normal 5 5 4 3 2 2 3" xfId="21655"/>
    <cellStyle name="Normal 5 5 4 3 2 2 3 2" xfId="50390"/>
    <cellStyle name="Normal 5 5 4 3 2 2 4" xfId="36066"/>
    <cellStyle name="Normal 5 5 4 3 2 3" xfId="10853"/>
    <cellStyle name="Normal 5 5 4 3 2 3 2" xfId="25236"/>
    <cellStyle name="Normal 5 5 4 3 2 3 2 2" xfId="53971"/>
    <cellStyle name="Normal 5 5 4 3 2 3 3" xfId="39647"/>
    <cellStyle name="Normal 5 5 4 3 2 4" xfId="18073"/>
    <cellStyle name="Normal 5 5 4 3 2 4 2" xfId="46809"/>
    <cellStyle name="Normal 5 5 4 3 2 5" xfId="32485"/>
    <cellStyle name="Normal 5 5 4 3 3" xfId="5390"/>
    <cellStyle name="Normal 5 5 4 3 3 2" xfId="12650"/>
    <cellStyle name="Normal 5 5 4 3 3 2 2" xfId="27028"/>
    <cellStyle name="Normal 5 5 4 3 3 2 2 2" xfId="55762"/>
    <cellStyle name="Normal 5 5 4 3 3 2 3" xfId="41438"/>
    <cellStyle name="Normal 5 5 4 3 3 3" xfId="19865"/>
    <cellStyle name="Normal 5 5 4 3 3 3 2" xfId="48600"/>
    <cellStyle name="Normal 5 5 4 3 3 4" xfId="34276"/>
    <cellStyle name="Normal 5 5 4 3 4" xfId="9063"/>
    <cellStyle name="Normal 5 5 4 3 4 2" xfId="23446"/>
    <cellStyle name="Normal 5 5 4 3 4 2 2" xfId="52181"/>
    <cellStyle name="Normal 5 5 4 3 4 3" xfId="37857"/>
    <cellStyle name="Normal 5 5 4 3 5" xfId="16283"/>
    <cellStyle name="Normal 5 5 4 3 5 2" xfId="45019"/>
    <cellStyle name="Normal 5 5 4 3 6" xfId="30695"/>
    <cellStyle name="Normal 5 5 4 4" xfId="2625"/>
    <cellStyle name="Normal 5 5 4 4 2" xfId="6285"/>
    <cellStyle name="Normal 5 5 4 4 2 2" xfId="13545"/>
    <cellStyle name="Normal 5 5 4 4 2 2 2" xfId="27923"/>
    <cellStyle name="Normal 5 5 4 4 2 2 2 2" xfId="56657"/>
    <cellStyle name="Normal 5 5 4 4 2 2 3" xfId="42333"/>
    <cellStyle name="Normal 5 5 4 4 2 3" xfId="20760"/>
    <cellStyle name="Normal 5 5 4 4 2 3 2" xfId="49495"/>
    <cellStyle name="Normal 5 5 4 4 2 4" xfId="35171"/>
    <cellStyle name="Normal 5 5 4 4 3" xfId="9958"/>
    <cellStyle name="Normal 5 5 4 4 3 2" xfId="24341"/>
    <cellStyle name="Normal 5 5 4 4 3 2 2" xfId="53076"/>
    <cellStyle name="Normal 5 5 4 4 3 3" xfId="38752"/>
    <cellStyle name="Normal 5 5 4 4 4" xfId="17178"/>
    <cellStyle name="Normal 5 5 4 4 4 2" xfId="45914"/>
    <cellStyle name="Normal 5 5 4 4 5" xfId="31590"/>
    <cellStyle name="Normal 5 5 4 5" xfId="4489"/>
    <cellStyle name="Normal 5 5 4 5 2" xfId="11755"/>
    <cellStyle name="Normal 5 5 4 5 2 2" xfId="26133"/>
    <cellStyle name="Normal 5 5 4 5 2 2 2" xfId="54867"/>
    <cellStyle name="Normal 5 5 4 5 2 3" xfId="40543"/>
    <cellStyle name="Normal 5 5 4 5 3" xfId="18970"/>
    <cellStyle name="Normal 5 5 4 5 3 2" xfId="47705"/>
    <cellStyle name="Normal 5 5 4 5 4" xfId="33381"/>
    <cellStyle name="Normal 5 5 4 6" xfId="8162"/>
    <cellStyle name="Normal 5 5 4 6 2" xfId="22551"/>
    <cellStyle name="Normal 5 5 4 6 2 2" xfId="51286"/>
    <cellStyle name="Normal 5 5 4 6 3" xfId="36962"/>
    <cellStyle name="Normal 5 5 4 7" xfId="15388"/>
    <cellStyle name="Normal 5 5 4 7 2" xfId="44124"/>
    <cellStyle name="Normal 5 5 4 8" xfId="29800"/>
    <cellStyle name="Normal 5 5 5" xfId="969"/>
    <cellStyle name="Normal 5 5 5 2" xfId="1952"/>
    <cellStyle name="Normal 5 5 5 2 2" xfId="3744"/>
    <cellStyle name="Normal 5 5 5 2 2 2" xfId="7403"/>
    <cellStyle name="Normal 5 5 5 2 2 2 2" xfId="14663"/>
    <cellStyle name="Normal 5 5 5 2 2 2 2 2" xfId="29041"/>
    <cellStyle name="Normal 5 5 5 2 2 2 2 2 2" xfId="57775"/>
    <cellStyle name="Normal 5 5 5 2 2 2 2 3" xfId="43451"/>
    <cellStyle name="Normal 5 5 5 2 2 2 3" xfId="21878"/>
    <cellStyle name="Normal 5 5 5 2 2 2 3 2" xfId="50613"/>
    <cellStyle name="Normal 5 5 5 2 2 2 4" xfId="36289"/>
    <cellStyle name="Normal 5 5 5 2 2 3" xfId="11076"/>
    <cellStyle name="Normal 5 5 5 2 2 3 2" xfId="25459"/>
    <cellStyle name="Normal 5 5 5 2 2 3 2 2" xfId="54194"/>
    <cellStyle name="Normal 5 5 5 2 2 3 3" xfId="39870"/>
    <cellStyle name="Normal 5 5 5 2 2 4" xfId="18296"/>
    <cellStyle name="Normal 5 5 5 2 2 4 2" xfId="47032"/>
    <cellStyle name="Normal 5 5 5 2 2 5" xfId="32708"/>
    <cellStyle name="Normal 5 5 5 2 3" xfId="5613"/>
    <cellStyle name="Normal 5 5 5 2 3 2" xfId="12873"/>
    <cellStyle name="Normal 5 5 5 2 3 2 2" xfId="27251"/>
    <cellStyle name="Normal 5 5 5 2 3 2 2 2" xfId="55985"/>
    <cellStyle name="Normal 5 5 5 2 3 2 3" xfId="41661"/>
    <cellStyle name="Normal 5 5 5 2 3 3" xfId="20088"/>
    <cellStyle name="Normal 5 5 5 2 3 3 2" xfId="48823"/>
    <cellStyle name="Normal 5 5 5 2 3 4" xfId="34499"/>
    <cellStyle name="Normal 5 5 5 2 4" xfId="9286"/>
    <cellStyle name="Normal 5 5 5 2 4 2" xfId="23669"/>
    <cellStyle name="Normal 5 5 5 2 4 2 2" xfId="52404"/>
    <cellStyle name="Normal 5 5 5 2 4 3" xfId="38080"/>
    <cellStyle name="Normal 5 5 5 2 5" xfId="16506"/>
    <cellStyle name="Normal 5 5 5 2 5 2" xfId="45242"/>
    <cellStyle name="Normal 5 5 5 2 6" xfId="30918"/>
    <cellStyle name="Normal 5 5 5 3" xfId="2848"/>
    <cellStyle name="Normal 5 5 5 3 2" xfId="6508"/>
    <cellStyle name="Normal 5 5 5 3 2 2" xfId="13768"/>
    <cellStyle name="Normal 5 5 5 3 2 2 2" xfId="28146"/>
    <cellStyle name="Normal 5 5 5 3 2 2 2 2" xfId="56880"/>
    <cellStyle name="Normal 5 5 5 3 2 2 3" xfId="42556"/>
    <cellStyle name="Normal 5 5 5 3 2 3" xfId="20983"/>
    <cellStyle name="Normal 5 5 5 3 2 3 2" xfId="49718"/>
    <cellStyle name="Normal 5 5 5 3 2 4" xfId="35394"/>
    <cellStyle name="Normal 5 5 5 3 3" xfId="10181"/>
    <cellStyle name="Normal 5 5 5 3 3 2" xfId="24564"/>
    <cellStyle name="Normal 5 5 5 3 3 2 2" xfId="53299"/>
    <cellStyle name="Normal 5 5 5 3 3 3" xfId="38975"/>
    <cellStyle name="Normal 5 5 5 3 4" xfId="17401"/>
    <cellStyle name="Normal 5 5 5 3 4 2" xfId="46137"/>
    <cellStyle name="Normal 5 5 5 3 5" xfId="31813"/>
    <cellStyle name="Normal 5 5 5 4" xfId="4713"/>
    <cellStyle name="Normal 5 5 5 4 2" xfId="11978"/>
    <cellStyle name="Normal 5 5 5 4 2 2" xfId="26356"/>
    <cellStyle name="Normal 5 5 5 4 2 2 2" xfId="55090"/>
    <cellStyle name="Normal 5 5 5 4 2 3" xfId="40766"/>
    <cellStyle name="Normal 5 5 5 4 3" xfId="19193"/>
    <cellStyle name="Normal 5 5 5 4 3 2" xfId="47928"/>
    <cellStyle name="Normal 5 5 5 4 4" xfId="33604"/>
    <cellStyle name="Normal 5 5 5 5" xfId="8385"/>
    <cellStyle name="Normal 5 5 5 5 2" xfId="22774"/>
    <cellStyle name="Normal 5 5 5 5 2 2" xfId="51509"/>
    <cellStyle name="Normal 5 5 5 5 3" xfId="37185"/>
    <cellStyle name="Normal 5 5 5 6" xfId="15611"/>
    <cellStyle name="Normal 5 5 5 6 2" xfId="44347"/>
    <cellStyle name="Normal 5 5 5 7" xfId="30023"/>
    <cellStyle name="Normal 5 5 6" xfId="1488"/>
    <cellStyle name="Normal 5 5 6 2" xfId="3297"/>
    <cellStyle name="Normal 5 5 6 2 2" xfId="6956"/>
    <cellStyle name="Normal 5 5 6 2 2 2" xfId="14216"/>
    <cellStyle name="Normal 5 5 6 2 2 2 2" xfId="28594"/>
    <cellStyle name="Normal 5 5 6 2 2 2 2 2" xfId="57328"/>
    <cellStyle name="Normal 5 5 6 2 2 2 3" xfId="43004"/>
    <cellStyle name="Normal 5 5 6 2 2 3" xfId="21431"/>
    <cellStyle name="Normal 5 5 6 2 2 3 2" xfId="50166"/>
    <cellStyle name="Normal 5 5 6 2 2 4" xfId="35842"/>
    <cellStyle name="Normal 5 5 6 2 3" xfId="10629"/>
    <cellStyle name="Normal 5 5 6 2 3 2" xfId="25012"/>
    <cellStyle name="Normal 5 5 6 2 3 2 2" xfId="53747"/>
    <cellStyle name="Normal 5 5 6 2 3 3" xfId="39423"/>
    <cellStyle name="Normal 5 5 6 2 4" xfId="17849"/>
    <cellStyle name="Normal 5 5 6 2 4 2" xfId="46585"/>
    <cellStyle name="Normal 5 5 6 2 5" xfId="32261"/>
    <cellStyle name="Normal 5 5 6 3" xfId="5165"/>
    <cellStyle name="Normal 5 5 6 3 2" xfId="12426"/>
    <cellStyle name="Normal 5 5 6 3 2 2" xfId="26804"/>
    <cellStyle name="Normal 5 5 6 3 2 2 2" xfId="55538"/>
    <cellStyle name="Normal 5 5 6 3 2 3" xfId="41214"/>
    <cellStyle name="Normal 5 5 6 3 3" xfId="19641"/>
    <cellStyle name="Normal 5 5 6 3 3 2" xfId="48376"/>
    <cellStyle name="Normal 5 5 6 3 4" xfId="34052"/>
    <cellStyle name="Normal 5 5 6 4" xfId="8839"/>
    <cellStyle name="Normal 5 5 6 4 2" xfId="23222"/>
    <cellStyle name="Normal 5 5 6 4 2 2" xfId="51957"/>
    <cellStyle name="Normal 5 5 6 4 3" xfId="37633"/>
    <cellStyle name="Normal 5 5 6 5" xfId="16059"/>
    <cellStyle name="Normal 5 5 6 5 2" xfId="44795"/>
    <cellStyle name="Normal 5 5 6 6" xfId="30471"/>
    <cellStyle name="Normal 5 5 7" xfId="2401"/>
    <cellStyle name="Normal 5 5 7 2" xfId="6061"/>
    <cellStyle name="Normal 5 5 7 2 2" xfId="13321"/>
    <cellStyle name="Normal 5 5 7 2 2 2" xfId="27699"/>
    <cellStyle name="Normal 5 5 7 2 2 2 2" xfId="56433"/>
    <cellStyle name="Normal 5 5 7 2 2 3" xfId="42109"/>
    <cellStyle name="Normal 5 5 7 2 3" xfId="20536"/>
    <cellStyle name="Normal 5 5 7 2 3 2" xfId="49271"/>
    <cellStyle name="Normal 5 5 7 2 4" xfId="34947"/>
    <cellStyle name="Normal 5 5 7 3" xfId="9734"/>
    <cellStyle name="Normal 5 5 7 3 2" xfId="24117"/>
    <cellStyle name="Normal 5 5 7 3 2 2" xfId="52852"/>
    <cellStyle name="Normal 5 5 7 3 3" xfId="38528"/>
    <cellStyle name="Normal 5 5 7 4" xfId="16954"/>
    <cellStyle name="Normal 5 5 7 4 2" xfId="45690"/>
    <cellStyle name="Normal 5 5 7 5" xfId="31366"/>
    <cellStyle name="Normal 5 5 8" xfId="4258"/>
    <cellStyle name="Normal 5 5 8 2" xfId="11530"/>
    <cellStyle name="Normal 5 5 8 2 2" xfId="25909"/>
    <cellStyle name="Normal 5 5 8 2 2 2" xfId="54643"/>
    <cellStyle name="Normal 5 5 8 2 3" xfId="40319"/>
    <cellStyle name="Normal 5 5 8 3" xfId="18746"/>
    <cellStyle name="Normal 5 5 8 3 2" xfId="47481"/>
    <cellStyle name="Normal 5 5 8 4" xfId="33157"/>
    <cellStyle name="Normal 5 5 9" xfId="7926"/>
    <cellStyle name="Normal 5 5 9 2" xfId="22327"/>
    <cellStyle name="Normal 5 5 9 2 2" xfId="51062"/>
    <cellStyle name="Normal 5 5 9 3" xfId="36738"/>
    <cellStyle name="Normal 5 6" xfId="414"/>
    <cellStyle name="Normal 5 6 10" xfId="29604"/>
    <cellStyle name="Normal 5 6 2" xfId="614"/>
    <cellStyle name="Normal 5 6 2 2" xfId="886"/>
    <cellStyle name="Normal 5 6 2 2 2" xfId="1333"/>
    <cellStyle name="Normal 5 6 2 2 2 2" xfId="2316"/>
    <cellStyle name="Normal 5 6 2 2 2 2 2" xfId="4108"/>
    <cellStyle name="Normal 5 6 2 2 2 2 2 2" xfId="7767"/>
    <cellStyle name="Normal 5 6 2 2 2 2 2 2 2" xfId="15027"/>
    <cellStyle name="Normal 5 6 2 2 2 2 2 2 2 2" xfId="29405"/>
    <cellStyle name="Normal 5 6 2 2 2 2 2 2 2 2 2" xfId="58139"/>
    <cellStyle name="Normal 5 6 2 2 2 2 2 2 2 3" xfId="43815"/>
    <cellStyle name="Normal 5 6 2 2 2 2 2 2 3" xfId="22242"/>
    <cellStyle name="Normal 5 6 2 2 2 2 2 2 3 2" xfId="50977"/>
    <cellStyle name="Normal 5 6 2 2 2 2 2 2 4" xfId="36653"/>
    <cellStyle name="Normal 5 6 2 2 2 2 2 3" xfId="11440"/>
    <cellStyle name="Normal 5 6 2 2 2 2 2 3 2" xfId="25823"/>
    <cellStyle name="Normal 5 6 2 2 2 2 2 3 2 2" xfId="54558"/>
    <cellStyle name="Normal 5 6 2 2 2 2 2 3 3" xfId="40234"/>
    <cellStyle name="Normal 5 6 2 2 2 2 2 4" xfId="18660"/>
    <cellStyle name="Normal 5 6 2 2 2 2 2 4 2" xfId="47396"/>
    <cellStyle name="Normal 5 6 2 2 2 2 2 5" xfId="33072"/>
    <cellStyle name="Normal 5 6 2 2 2 2 3" xfId="5977"/>
    <cellStyle name="Normal 5 6 2 2 2 2 3 2" xfId="13237"/>
    <cellStyle name="Normal 5 6 2 2 2 2 3 2 2" xfId="27615"/>
    <cellStyle name="Normal 5 6 2 2 2 2 3 2 2 2" xfId="56349"/>
    <cellStyle name="Normal 5 6 2 2 2 2 3 2 3" xfId="42025"/>
    <cellStyle name="Normal 5 6 2 2 2 2 3 3" xfId="20452"/>
    <cellStyle name="Normal 5 6 2 2 2 2 3 3 2" xfId="49187"/>
    <cellStyle name="Normal 5 6 2 2 2 2 3 4" xfId="34863"/>
    <cellStyle name="Normal 5 6 2 2 2 2 4" xfId="9650"/>
    <cellStyle name="Normal 5 6 2 2 2 2 4 2" xfId="24033"/>
    <cellStyle name="Normal 5 6 2 2 2 2 4 2 2" xfId="52768"/>
    <cellStyle name="Normal 5 6 2 2 2 2 4 3" xfId="38444"/>
    <cellStyle name="Normal 5 6 2 2 2 2 5" xfId="16870"/>
    <cellStyle name="Normal 5 6 2 2 2 2 5 2" xfId="45606"/>
    <cellStyle name="Normal 5 6 2 2 2 2 6" xfId="31282"/>
    <cellStyle name="Normal 5 6 2 2 2 3" xfId="3212"/>
    <cellStyle name="Normal 5 6 2 2 2 3 2" xfId="6872"/>
    <cellStyle name="Normal 5 6 2 2 2 3 2 2" xfId="14132"/>
    <cellStyle name="Normal 5 6 2 2 2 3 2 2 2" xfId="28510"/>
    <cellStyle name="Normal 5 6 2 2 2 3 2 2 2 2" xfId="57244"/>
    <cellStyle name="Normal 5 6 2 2 2 3 2 2 3" xfId="42920"/>
    <cellStyle name="Normal 5 6 2 2 2 3 2 3" xfId="21347"/>
    <cellStyle name="Normal 5 6 2 2 2 3 2 3 2" xfId="50082"/>
    <cellStyle name="Normal 5 6 2 2 2 3 2 4" xfId="35758"/>
    <cellStyle name="Normal 5 6 2 2 2 3 3" xfId="10545"/>
    <cellStyle name="Normal 5 6 2 2 2 3 3 2" xfId="24928"/>
    <cellStyle name="Normal 5 6 2 2 2 3 3 2 2" xfId="53663"/>
    <cellStyle name="Normal 5 6 2 2 2 3 3 3" xfId="39339"/>
    <cellStyle name="Normal 5 6 2 2 2 3 4" xfId="17765"/>
    <cellStyle name="Normal 5 6 2 2 2 3 4 2" xfId="46501"/>
    <cellStyle name="Normal 5 6 2 2 2 3 5" xfId="32177"/>
    <cellStyle name="Normal 5 6 2 2 2 4" xfId="5077"/>
    <cellStyle name="Normal 5 6 2 2 2 4 2" xfId="12342"/>
    <cellStyle name="Normal 5 6 2 2 2 4 2 2" xfId="26720"/>
    <cellStyle name="Normal 5 6 2 2 2 4 2 2 2" xfId="55454"/>
    <cellStyle name="Normal 5 6 2 2 2 4 2 3" xfId="41130"/>
    <cellStyle name="Normal 5 6 2 2 2 4 3" xfId="19557"/>
    <cellStyle name="Normal 5 6 2 2 2 4 3 2" xfId="48292"/>
    <cellStyle name="Normal 5 6 2 2 2 4 4" xfId="33968"/>
    <cellStyle name="Normal 5 6 2 2 2 5" xfId="8749"/>
    <cellStyle name="Normal 5 6 2 2 2 5 2" xfId="23138"/>
    <cellStyle name="Normal 5 6 2 2 2 5 2 2" xfId="51873"/>
    <cellStyle name="Normal 5 6 2 2 2 5 3" xfId="37549"/>
    <cellStyle name="Normal 5 6 2 2 2 6" xfId="15975"/>
    <cellStyle name="Normal 5 6 2 2 2 6 2" xfId="44711"/>
    <cellStyle name="Normal 5 6 2 2 2 7" xfId="30387"/>
    <cellStyle name="Normal 5 6 2 2 3" xfId="1869"/>
    <cellStyle name="Normal 5 6 2 2 3 2" xfId="3661"/>
    <cellStyle name="Normal 5 6 2 2 3 2 2" xfId="7320"/>
    <cellStyle name="Normal 5 6 2 2 3 2 2 2" xfId="14580"/>
    <cellStyle name="Normal 5 6 2 2 3 2 2 2 2" xfId="28958"/>
    <cellStyle name="Normal 5 6 2 2 3 2 2 2 2 2" xfId="57692"/>
    <cellStyle name="Normal 5 6 2 2 3 2 2 2 3" xfId="43368"/>
    <cellStyle name="Normal 5 6 2 2 3 2 2 3" xfId="21795"/>
    <cellStyle name="Normal 5 6 2 2 3 2 2 3 2" xfId="50530"/>
    <cellStyle name="Normal 5 6 2 2 3 2 2 4" xfId="36206"/>
    <cellStyle name="Normal 5 6 2 2 3 2 3" xfId="10993"/>
    <cellStyle name="Normal 5 6 2 2 3 2 3 2" xfId="25376"/>
    <cellStyle name="Normal 5 6 2 2 3 2 3 2 2" xfId="54111"/>
    <cellStyle name="Normal 5 6 2 2 3 2 3 3" xfId="39787"/>
    <cellStyle name="Normal 5 6 2 2 3 2 4" xfId="18213"/>
    <cellStyle name="Normal 5 6 2 2 3 2 4 2" xfId="46949"/>
    <cellStyle name="Normal 5 6 2 2 3 2 5" xfId="32625"/>
    <cellStyle name="Normal 5 6 2 2 3 3" xfId="5530"/>
    <cellStyle name="Normal 5 6 2 2 3 3 2" xfId="12790"/>
    <cellStyle name="Normal 5 6 2 2 3 3 2 2" xfId="27168"/>
    <cellStyle name="Normal 5 6 2 2 3 3 2 2 2" xfId="55902"/>
    <cellStyle name="Normal 5 6 2 2 3 3 2 3" xfId="41578"/>
    <cellStyle name="Normal 5 6 2 2 3 3 3" xfId="20005"/>
    <cellStyle name="Normal 5 6 2 2 3 3 3 2" xfId="48740"/>
    <cellStyle name="Normal 5 6 2 2 3 3 4" xfId="34416"/>
    <cellStyle name="Normal 5 6 2 2 3 4" xfId="9203"/>
    <cellStyle name="Normal 5 6 2 2 3 4 2" xfId="23586"/>
    <cellStyle name="Normal 5 6 2 2 3 4 2 2" xfId="52321"/>
    <cellStyle name="Normal 5 6 2 2 3 4 3" xfId="37997"/>
    <cellStyle name="Normal 5 6 2 2 3 5" xfId="16423"/>
    <cellStyle name="Normal 5 6 2 2 3 5 2" xfId="45159"/>
    <cellStyle name="Normal 5 6 2 2 3 6" xfId="30835"/>
    <cellStyle name="Normal 5 6 2 2 4" xfId="2765"/>
    <cellStyle name="Normal 5 6 2 2 4 2" xfId="6425"/>
    <cellStyle name="Normal 5 6 2 2 4 2 2" xfId="13685"/>
    <cellStyle name="Normal 5 6 2 2 4 2 2 2" xfId="28063"/>
    <cellStyle name="Normal 5 6 2 2 4 2 2 2 2" xfId="56797"/>
    <cellStyle name="Normal 5 6 2 2 4 2 2 3" xfId="42473"/>
    <cellStyle name="Normal 5 6 2 2 4 2 3" xfId="20900"/>
    <cellStyle name="Normal 5 6 2 2 4 2 3 2" xfId="49635"/>
    <cellStyle name="Normal 5 6 2 2 4 2 4" xfId="35311"/>
    <cellStyle name="Normal 5 6 2 2 4 3" xfId="10098"/>
    <cellStyle name="Normal 5 6 2 2 4 3 2" xfId="24481"/>
    <cellStyle name="Normal 5 6 2 2 4 3 2 2" xfId="53216"/>
    <cellStyle name="Normal 5 6 2 2 4 3 3" xfId="38892"/>
    <cellStyle name="Normal 5 6 2 2 4 4" xfId="17318"/>
    <cellStyle name="Normal 5 6 2 2 4 4 2" xfId="46054"/>
    <cellStyle name="Normal 5 6 2 2 4 5" xfId="31730"/>
    <cellStyle name="Normal 5 6 2 2 5" xfId="4630"/>
    <cellStyle name="Normal 5 6 2 2 5 2" xfId="11895"/>
    <cellStyle name="Normal 5 6 2 2 5 2 2" xfId="26273"/>
    <cellStyle name="Normal 5 6 2 2 5 2 2 2" xfId="55007"/>
    <cellStyle name="Normal 5 6 2 2 5 2 3" xfId="40683"/>
    <cellStyle name="Normal 5 6 2 2 5 3" xfId="19110"/>
    <cellStyle name="Normal 5 6 2 2 5 3 2" xfId="47845"/>
    <cellStyle name="Normal 5 6 2 2 5 4" xfId="33521"/>
    <cellStyle name="Normal 5 6 2 2 6" xfId="8302"/>
    <cellStyle name="Normal 5 6 2 2 6 2" xfId="22691"/>
    <cellStyle name="Normal 5 6 2 2 6 2 2" xfId="51426"/>
    <cellStyle name="Normal 5 6 2 2 6 3" xfId="37102"/>
    <cellStyle name="Normal 5 6 2 2 7" xfId="15528"/>
    <cellStyle name="Normal 5 6 2 2 7 2" xfId="44264"/>
    <cellStyle name="Normal 5 6 2 2 8" xfId="29940"/>
    <cellStyle name="Normal 5 6 2 3" xfId="1109"/>
    <cellStyle name="Normal 5 6 2 3 2" xfId="2092"/>
    <cellStyle name="Normal 5 6 2 3 2 2" xfId="3884"/>
    <cellStyle name="Normal 5 6 2 3 2 2 2" xfId="7543"/>
    <cellStyle name="Normal 5 6 2 3 2 2 2 2" xfId="14803"/>
    <cellStyle name="Normal 5 6 2 3 2 2 2 2 2" xfId="29181"/>
    <cellStyle name="Normal 5 6 2 3 2 2 2 2 2 2" xfId="57915"/>
    <cellStyle name="Normal 5 6 2 3 2 2 2 2 3" xfId="43591"/>
    <cellStyle name="Normal 5 6 2 3 2 2 2 3" xfId="22018"/>
    <cellStyle name="Normal 5 6 2 3 2 2 2 3 2" xfId="50753"/>
    <cellStyle name="Normal 5 6 2 3 2 2 2 4" xfId="36429"/>
    <cellStyle name="Normal 5 6 2 3 2 2 3" xfId="11216"/>
    <cellStyle name="Normal 5 6 2 3 2 2 3 2" xfId="25599"/>
    <cellStyle name="Normal 5 6 2 3 2 2 3 2 2" xfId="54334"/>
    <cellStyle name="Normal 5 6 2 3 2 2 3 3" xfId="40010"/>
    <cellStyle name="Normal 5 6 2 3 2 2 4" xfId="18436"/>
    <cellStyle name="Normal 5 6 2 3 2 2 4 2" xfId="47172"/>
    <cellStyle name="Normal 5 6 2 3 2 2 5" xfId="32848"/>
    <cellStyle name="Normal 5 6 2 3 2 3" xfId="5753"/>
    <cellStyle name="Normal 5 6 2 3 2 3 2" xfId="13013"/>
    <cellStyle name="Normal 5 6 2 3 2 3 2 2" xfId="27391"/>
    <cellStyle name="Normal 5 6 2 3 2 3 2 2 2" xfId="56125"/>
    <cellStyle name="Normal 5 6 2 3 2 3 2 3" xfId="41801"/>
    <cellStyle name="Normal 5 6 2 3 2 3 3" xfId="20228"/>
    <cellStyle name="Normal 5 6 2 3 2 3 3 2" xfId="48963"/>
    <cellStyle name="Normal 5 6 2 3 2 3 4" xfId="34639"/>
    <cellStyle name="Normal 5 6 2 3 2 4" xfId="9426"/>
    <cellStyle name="Normal 5 6 2 3 2 4 2" xfId="23809"/>
    <cellStyle name="Normal 5 6 2 3 2 4 2 2" xfId="52544"/>
    <cellStyle name="Normal 5 6 2 3 2 4 3" xfId="38220"/>
    <cellStyle name="Normal 5 6 2 3 2 5" xfId="16646"/>
    <cellStyle name="Normal 5 6 2 3 2 5 2" xfId="45382"/>
    <cellStyle name="Normal 5 6 2 3 2 6" xfId="31058"/>
    <cellStyle name="Normal 5 6 2 3 3" xfId="2988"/>
    <cellStyle name="Normal 5 6 2 3 3 2" xfId="6648"/>
    <cellStyle name="Normal 5 6 2 3 3 2 2" xfId="13908"/>
    <cellStyle name="Normal 5 6 2 3 3 2 2 2" xfId="28286"/>
    <cellStyle name="Normal 5 6 2 3 3 2 2 2 2" xfId="57020"/>
    <cellStyle name="Normal 5 6 2 3 3 2 2 3" xfId="42696"/>
    <cellStyle name="Normal 5 6 2 3 3 2 3" xfId="21123"/>
    <cellStyle name="Normal 5 6 2 3 3 2 3 2" xfId="49858"/>
    <cellStyle name="Normal 5 6 2 3 3 2 4" xfId="35534"/>
    <cellStyle name="Normal 5 6 2 3 3 3" xfId="10321"/>
    <cellStyle name="Normal 5 6 2 3 3 3 2" xfId="24704"/>
    <cellStyle name="Normal 5 6 2 3 3 3 2 2" xfId="53439"/>
    <cellStyle name="Normal 5 6 2 3 3 3 3" xfId="39115"/>
    <cellStyle name="Normal 5 6 2 3 3 4" xfId="17541"/>
    <cellStyle name="Normal 5 6 2 3 3 4 2" xfId="46277"/>
    <cellStyle name="Normal 5 6 2 3 3 5" xfId="31953"/>
    <cellStyle name="Normal 5 6 2 3 4" xfId="4853"/>
    <cellStyle name="Normal 5 6 2 3 4 2" xfId="12118"/>
    <cellStyle name="Normal 5 6 2 3 4 2 2" xfId="26496"/>
    <cellStyle name="Normal 5 6 2 3 4 2 2 2" xfId="55230"/>
    <cellStyle name="Normal 5 6 2 3 4 2 3" xfId="40906"/>
    <cellStyle name="Normal 5 6 2 3 4 3" xfId="19333"/>
    <cellStyle name="Normal 5 6 2 3 4 3 2" xfId="48068"/>
    <cellStyle name="Normal 5 6 2 3 4 4" xfId="33744"/>
    <cellStyle name="Normal 5 6 2 3 5" xfId="8525"/>
    <cellStyle name="Normal 5 6 2 3 5 2" xfId="22914"/>
    <cellStyle name="Normal 5 6 2 3 5 2 2" xfId="51649"/>
    <cellStyle name="Normal 5 6 2 3 5 3" xfId="37325"/>
    <cellStyle name="Normal 5 6 2 3 6" xfId="15751"/>
    <cellStyle name="Normal 5 6 2 3 6 2" xfId="44487"/>
    <cellStyle name="Normal 5 6 2 3 7" xfId="30163"/>
    <cellStyle name="Normal 5 6 2 4" xfId="1641"/>
    <cellStyle name="Normal 5 6 2 4 2" xfId="3437"/>
    <cellStyle name="Normal 5 6 2 4 2 2" xfId="7096"/>
    <cellStyle name="Normal 5 6 2 4 2 2 2" xfId="14356"/>
    <cellStyle name="Normal 5 6 2 4 2 2 2 2" xfId="28734"/>
    <cellStyle name="Normal 5 6 2 4 2 2 2 2 2" xfId="57468"/>
    <cellStyle name="Normal 5 6 2 4 2 2 2 3" xfId="43144"/>
    <cellStyle name="Normal 5 6 2 4 2 2 3" xfId="21571"/>
    <cellStyle name="Normal 5 6 2 4 2 2 3 2" xfId="50306"/>
    <cellStyle name="Normal 5 6 2 4 2 2 4" xfId="35982"/>
    <cellStyle name="Normal 5 6 2 4 2 3" xfId="10769"/>
    <cellStyle name="Normal 5 6 2 4 2 3 2" xfId="25152"/>
    <cellStyle name="Normal 5 6 2 4 2 3 2 2" xfId="53887"/>
    <cellStyle name="Normal 5 6 2 4 2 3 3" xfId="39563"/>
    <cellStyle name="Normal 5 6 2 4 2 4" xfId="17989"/>
    <cellStyle name="Normal 5 6 2 4 2 4 2" xfId="46725"/>
    <cellStyle name="Normal 5 6 2 4 2 5" xfId="32401"/>
    <cellStyle name="Normal 5 6 2 4 3" xfId="5306"/>
    <cellStyle name="Normal 5 6 2 4 3 2" xfId="12566"/>
    <cellStyle name="Normal 5 6 2 4 3 2 2" xfId="26944"/>
    <cellStyle name="Normal 5 6 2 4 3 2 2 2" xfId="55678"/>
    <cellStyle name="Normal 5 6 2 4 3 2 3" xfId="41354"/>
    <cellStyle name="Normal 5 6 2 4 3 3" xfId="19781"/>
    <cellStyle name="Normal 5 6 2 4 3 3 2" xfId="48516"/>
    <cellStyle name="Normal 5 6 2 4 3 4" xfId="34192"/>
    <cellStyle name="Normal 5 6 2 4 4" xfId="8979"/>
    <cellStyle name="Normal 5 6 2 4 4 2" xfId="23362"/>
    <cellStyle name="Normal 5 6 2 4 4 2 2" xfId="52097"/>
    <cellStyle name="Normal 5 6 2 4 4 3" xfId="37773"/>
    <cellStyle name="Normal 5 6 2 4 5" xfId="16199"/>
    <cellStyle name="Normal 5 6 2 4 5 2" xfId="44935"/>
    <cellStyle name="Normal 5 6 2 4 6" xfId="30611"/>
    <cellStyle name="Normal 5 6 2 5" xfId="2541"/>
    <cellStyle name="Normal 5 6 2 5 2" xfId="6201"/>
    <cellStyle name="Normal 5 6 2 5 2 2" xfId="13461"/>
    <cellStyle name="Normal 5 6 2 5 2 2 2" xfId="27839"/>
    <cellStyle name="Normal 5 6 2 5 2 2 2 2" xfId="56573"/>
    <cellStyle name="Normal 5 6 2 5 2 2 3" xfId="42249"/>
    <cellStyle name="Normal 5 6 2 5 2 3" xfId="20676"/>
    <cellStyle name="Normal 5 6 2 5 2 3 2" xfId="49411"/>
    <cellStyle name="Normal 5 6 2 5 2 4" xfId="35087"/>
    <cellStyle name="Normal 5 6 2 5 3" xfId="9874"/>
    <cellStyle name="Normal 5 6 2 5 3 2" xfId="24257"/>
    <cellStyle name="Normal 5 6 2 5 3 2 2" xfId="52992"/>
    <cellStyle name="Normal 5 6 2 5 3 3" xfId="38668"/>
    <cellStyle name="Normal 5 6 2 5 4" xfId="17094"/>
    <cellStyle name="Normal 5 6 2 5 4 2" xfId="45830"/>
    <cellStyle name="Normal 5 6 2 5 5" xfId="31506"/>
    <cellStyle name="Normal 5 6 2 6" xfId="4404"/>
    <cellStyle name="Normal 5 6 2 6 2" xfId="11671"/>
    <cellStyle name="Normal 5 6 2 6 2 2" xfId="26049"/>
    <cellStyle name="Normal 5 6 2 6 2 2 2" xfId="54783"/>
    <cellStyle name="Normal 5 6 2 6 2 3" xfId="40459"/>
    <cellStyle name="Normal 5 6 2 6 3" xfId="18886"/>
    <cellStyle name="Normal 5 6 2 6 3 2" xfId="47621"/>
    <cellStyle name="Normal 5 6 2 6 4" xfId="33297"/>
    <cellStyle name="Normal 5 6 2 7" xfId="8075"/>
    <cellStyle name="Normal 5 6 2 7 2" xfId="22467"/>
    <cellStyle name="Normal 5 6 2 7 2 2" xfId="51202"/>
    <cellStyle name="Normal 5 6 2 7 3" xfId="36878"/>
    <cellStyle name="Normal 5 6 2 8" xfId="15304"/>
    <cellStyle name="Normal 5 6 2 8 2" xfId="44040"/>
    <cellStyle name="Normal 5 6 2 9" xfId="29716"/>
    <cellStyle name="Normal 5 6 3" xfId="772"/>
    <cellStyle name="Normal 5 6 3 2" xfId="1221"/>
    <cellStyle name="Normal 5 6 3 2 2" xfId="2204"/>
    <cellStyle name="Normal 5 6 3 2 2 2" xfId="3996"/>
    <cellStyle name="Normal 5 6 3 2 2 2 2" xfId="7655"/>
    <cellStyle name="Normal 5 6 3 2 2 2 2 2" xfId="14915"/>
    <cellStyle name="Normal 5 6 3 2 2 2 2 2 2" xfId="29293"/>
    <cellStyle name="Normal 5 6 3 2 2 2 2 2 2 2" xfId="58027"/>
    <cellStyle name="Normal 5 6 3 2 2 2 2 2 3" xfId="43703"/>
    <cellStyle name="Normal 5 6 3 2 2 2 2 3" xfId="22130"/>
    <cellStyle name="Normal 5 6 3 2 2 2 2 3 2" xfId="50865"/>
    <cellStyle name="Normal 5 6 3 2 2 2 2 4" xfId="36541"/>
    <cellStyle name="Normal 5 6 3 2 2 2 3" xfId="11328"/>
    <cellStyle name="Normal 5 6 3 2 2 2 3 2" xfId="25711"/>
    <cellStyle name="Normal 5 6 3 2 2 2 3 2 2" xfId="54446"/>
    <cellStyle name="Normal 5 6 3 2 2 2 3 3" xfId="40122"/>
    <cellStyle name="Normal 5 6 3 2 2 2 4" xfId="18548"/>
    <cellStyle name="Normal 5 6 3 2 2 2 4 2" xfId="47284"/>
    <cellStyle name="Normal 5 6 3 2 2 2 5" xfId="32960"/>
    <cellStyle name="Normal 5 6 3 2 2 3" xfId="5865"/>
    <cellStyle name="Normal 5 6 3 2 2 3 2" xfId="13125"/>
    <cellStyle name="Normal 5 6 3 2 2 3 2 2" xfId="27503"/>
    <cellStyle name="Normal 5 6 3 2 2 3 2 2 2" xfId="56237"/>
    <cellStyle name="Normal 5 6 3 2 2 3 2 3" xfId="41913"/>
    <cellStyle name="Normal 5 6 3 2 2 3 3" xfId="20340"/>
    <cellStyle name="Normal 5 6 3 2 2 3 3 2" xfId="49075"/>
    <cellStyle name="Normal 5 6 3 2 2 3 4" xfId="34751"/>
    <cellStyle name="Normal 5 6 3 2 2 4" xfId="9538"/>
    <cellStyle name="Normal 5 6 3 2 2 4 2" xfId="23921"/>
    <cellStyle name="Normal 5 6 3 2 2 4 2 2" xfId="52656"/>
    <cellStyle name="Normal 5 6 3 2 2 4 3" xfId="38332"/>
    <cellStyle name="Normal 5 6 3 2 2 5" xfId="16758"/>
    <cellStyle name="Normal 5 6 3 2 2 5 2" xfId="45494"/>
    <cellStyle name="Normal 5 6 3 2 2 6" xfId="31170"/>
    <cellStyle name="Normal 5 6 3 2 3" xfId="3100"/>
    <cellStyle name="Normal 5 6 3 2 3 2" xfId="6760"/>
    <cellStyle name="Normal 5 6 3 2 3 2 2" xfId="14020"/>
    <cellStyle name="Normal 5 6 3 2 3 2 2 2" xfId="28398"/>
    <cellStyle name="Normal 5 6 3 2 3 2 2 2 2" xfId="57132"/>
    <cellStyle name="Normal 5 6 3 2 3 2 2 3" xfId="42808"/>
    <cellStyle name="Normal 5 6 3 2 3 2 3" xfId="21235"/>
    <cellStyle name="Normal 5 6 3 2 3 2 3 2" xfId="49970"/>
    <cellStyle name="Normal 5 6 3 2 3 2 4" xfId="35646"/>
    <cellStyle name="Normal 5 6 3 2 3 3" xfId="10433"/>
    <cellStyle name="Normal 5 6 3 2 3 3 2" xfId="24816"/>
    <cellStyle name="Normal 5 6 3 2 3 3 2 2" xfId="53551"/>
    <cellStyle name="Normal 5 6 3 2 3 3 3" xfId="39227"/>
    <cellStyle name="Normal 5 6 3 2 3 4" xfId="17653"/>
    <cellStyle name="Normal 5 6 3 2 3 4 2" xfId="46389"/>
    <cellStyle name="Normal 5 6 3 2 3 5" xfId="32065"/>
    <cellStyle name="Normal 5 6 3 2 4" xfId="4965"/>
    <cellStyle name="Normal 5 6 3 2 4 2" xfId="12230"/>
    <cellStyle name="Normal 5 6 3 2 4 2 2" xfId="26608"/>
    <cellStyle name="Normal 5 6 3 2 4 2 2 2" xfId="55342"/>
    <cellStyle name="Normal 5 6 3 2 4 2 3" xfId="41018"/>
    <cellStyle name="Normal 5 6 3 2 4 3" xfId="19445"/>
    <cellStyle name="Normal 5 6 3 2 4 3 2" xfId="48180"/>
    <cellStyle name="Normal 5 6 3 2 4 4" xfId="33856"/>
    <cellStyle name="Normal 5 6 3 2 5" xfId="8637"/>
    <cellStyle name="Normal 5 6 3 2 5 2" xfId="23026"/>
    <cellStyle name="Normal 5 6 3 2 5 2 2" xfId="51761"/>
    <cellStyle name="Normal 5 6 3 2 5 3" xfId="37437"/>
    <cellStyle name="Normal 5 6 3 2 6" xfId="15863"/>
    <cellStyle name="Normal 5 6 3 2 6 2" xfId="44599"/>
    <cellStyle name="Normal 5 6 3 2 7" xfId="30275"/>
    <cellStyle name="Normal 5 6 3 3" xfId="1757"/>
    <cellStyle name="Normal 5 6 3 3 2" xfId="3549"/>
    <cellStyle name="Normal 5 6 3 3 2 2" xfId="7208"/>
    <cellStyle name="Normal 5 6 3 3 2 2 2" xfId="14468"/>
    <cellStyle name="Normal 5 6 3 3 2 2 2 2" xfId="28846"/>
    <cellStyle name="Normal 5 6 3 3 2 2 2 2 2" xfId="57580"/>
    <cellStyle name="Normal 5 6 3 3 2 2 2 3" xfId="43256"/>
    <cellStyle name="Normal 5 6 3 3 2 2 3" xfId="21683"/>
    <cellStyle name="Normal 5 6 3 3 2 2 3 2" xfId="50418"/>
    <cellStyle name="Normal 5 6 3 3 2 2 4" xfId="36094"/>
    <cellStyle name="Normal 5 6 3 3 2 3" xfId="10881"/>
    <cellStyle name="Normal 5 6 3 3 2 3 2" xfId="25264"/>
    <cellStyle name="Normal 5 6 3 3 2 3 2 2" xfId="53999"/>
    <cellStyle name="Normal 5 6 3 3 2 3 3" xfId="39675"/>
    <cellStyle name="Normal 5 6 3 3 2 4" xfId="18101"/>
    <cellStyle name="Normal 5 6 3 3 2 4 2" xfId="46837"/>
    <cellStyle name="Normal 5 6 3 3 2 5" xfId="32513"/>
    <cellStyle name="Normal 5 6 3 3 3" xfId="5418"/>
    <cellStyle name="Normal 5 6 3 3 3 2" xfId="12678"/>
    <cellStyle name="Normal 5 6 3 3 3 2 2" xfId="27056"/>
    <cellStyle name="Normal 5 6 3 3 3 2 2 2" xfId="55790"/>
    <cellStyle name="Normal 5 6 3 3 3 2 3" xfId="41466"/>
    <cellStyle name="Normal 5 6 3 3 3 3" xfId="19893"/>
    <cellStyle name="Normal 5 6 3 3 3 3 2" xfId="48628"/>
    <cellStyle name="Normal 5 6 3 3 3 4" xfId="34304"/>
    <cellStyle name="Normal 5 6 3 3 4" xfId="9091"/>
    <cellStyle name="Normal 5 6 3 3 4 2" xfId="23474"/>
    <cellStyle name="Normal 5 6 3 3 4 2 2" xfId="52209"/>
    <cellStyle name="Normal 5 6 3 3 4 3" xfId="37885"/>
    <cellStyle name="Normal 5 6 3 3 5" xfId="16311"/>
    <cellStyle name="Normal 5 6 3 3 5 2" xfId="45047"/>
    <cellStyle name="Normal 5 6 3 3 6" xfId="30723"/>
    <cellStyle name="Normal 5 6 3 4" xfId="2653"/>
    <cellStyle name="Normal 5 6 3 4 2" xfId="6313"/>
    <cellStyle name="Normal 5 6 3 4 2 2" xfId="13573"/>
    <cellStyle name="Normal 5 6 3 4 2 2 2" xfId="27951"/>
    <cellStyle name="Normal 5 6 3 4 2 2 2 2" xfId="56685"/>
    <cellStyle name="Normal 5 6 3 4 2 2 3" xfId="42361"/>
    <cellStyle name="Normal 5 6 3 4 2 3" xfId="20788"/>
    <cellStyle name="Normal 5 6 3 4 2 3 2" xfId="49523"/>
    <cellStyle name="Normal 5 6 3 4 2 4" xfId="35199"/>
    <cellStyle name="Normal 5 6 3 4 3" xfId="9986"/>
    <cellStyle name="Normal 5 6 3 4 3 2" xfId="24369"/>
    <cellStyle name="Normal 5 6 3 4 3 2 2" xfId="53104"/>
    <cellStyle name="Normal 5 6 3 4 3 3" xfId="38780"/>
    <cellStyle name="Normal 5 6 3 4 4" xfId="17206"/>
    <cellStyle name="Normal 5 6 3 4 4 2" xfId="45942"/>
    <cellStyle name="Normal 5 6 3 4 5" xfId="31618"/>
    <cellStyle name="Normal 5 6 3 5" xfId="4517"/>
    <cellStyle name="Normal 5 6 3 5 2" xfId="11783"/>
    <cellStyle name="Normal 5 6 3 5 2 2" xfId="26161"/>
    <cellStyle name="Normal 5 6 3 5 2 2 2" xfId="54895"/>
    <cellStyle name="Normal 5 6 3 5 2 3" xfId="40571"/>
    <cellStyle name="Normal 5 6 3 5 3" xfId="18998"/>
    <cellStyle name="Normal 5 6 3 5 3 2" xfId="47733"/>
    <cellStyle name="Normal 5 6 3 5 4" xfId="33409"/>
    <cellStyle name="Normal 5 6 3 6" xfId="8190"/>
    <cellStyle name="Normal 5 6 3 6 2" xfId="22579"/>
    <cellStyle name="Normal 5 6 3 6 2 2" xfId="51314"/>
    <cellStyle name="Normal 5 6 3 6 3" xfId="36990"/>
    <cellStyle name="Normal 5 6 3 7" xfId="15416"/>
    <cellStyle name="Normal 5 6 3 7 2" xfId="44152"/>
    <cellStyle name="Normal 5 6 3 8" xfId="29828"/>
    <cellStyle name="Normal 5 6 4" xfId="997"/>
    <cellStyle name="Normal 5 6 4 2" xfId="1980"/>
    <cellStyle name="Normal 5 6 4 2 2" xfId="3772"/>
    <cellStyle name="Normal 5 6 4 2 2 2" xfId="7431"/>
    <cellStyle name="Normal 5 6 4 2 2 2 2" xfId="14691"/>
    <cellStyle name="Normal 5 6 4 2 2 2 2 2" xfId="29069"/>
    <cellStyle name="Normal 5 6 4 2 2 2 2 2 2" xfId="57803"/>
    <cellStyle name="Normal 5 6 4 2 2 2 2 3" xfId="43479"/>
    <cellStyle name="Normal 5 6 4 2 2 2 3" xfId="21906"/>
    <cellStyle name="Normal 5 6 4 2 2 2 3 2" xfId="50641"/>
    <cellStyle name="Normal 5 6 4 2 2 2 4" xfId="36317"/>
    <cellStyle name="Normal 5 6 4 2 2 3" xfId="11104"/>
    <cellStyle name="Normal 5 6 4 2 2 3 2" xfId="25487"/>
    <cellStyle name="Normal 5 6 4 2 2 3 2 2" xfId="54222"/>
    <cellStyle name="Normal 5 6 4 2 2 3 3" xfId="39898"/>
    <cellStyle name="Normal 5 6 4 2 2 4" xfId="18324"/>
    <cellStyle name="Normal 5 6 4 2 2 4 2" xfId="47060"/>
    <cellStyle name="Normal 5 6 4 2 2 5" xfId="32736"/>
    <cellStyle name="Normal 5 6 4 2 3" xfId="5641"/>
    <cellStyle name="Normal 5 6 4 2 3 2" xfId="12901"/>
    <cellStyle name="Normal 5 6 4 2 3 2 2" xfId="27279"/>
    <cellStyle name="Normal 5 6 4 2 3 2 2 2" xfId="56013"/>
    <cellStyle name="Normal 5 6 4 2 3 2 3" xfId="41689"/>
    <cellStyle name="Normal 5 6 4 2 3 3" xfId="20116"/>
    <cellStyle name="Normal 5 6 4 2 3 3 2" xfId="48851"/>
    <cellStyle name="Normal 5 6 4 2 3 4" xfId="34527"/>
    <cellStyle name="Normal 5 6 4 2 4" xfId="9314"/>
    <cellStyle name="Normal 5 6 4 2 4 2" xfId="23697"/>
    <cellStyle name="Normal 5 6 4 2 4 2 2" xfId="52432"/>
    <cellStyle name="Normal 5 6 4 2 4 3" xfId="38108"/>
    <cellStyle name="Normal 5 6 4 2 5" xfId="16534"/>
    <cellStyle name="Normal 5 6 4 2 5 2" xfId="45270"/>
    <cellStyle name="Normal 5 6 4 2 6" xfId="30946"/>
    <cellStyle name="Normal 5 6 4 3" xfId="2876"/>
    <cellStyle name="Normal 5 6 4 3 2" xfId="6536"/>
    <cellStyle name="Normal 5 6 4 3 2 2" xfId="13796"/>
    <cellStyle name="Normal 5 6 4 3 2 2 2" xfId="28174"/>
    <cellStyle name="Normal 5 6 4 3 2 2 2 2" xfId="56908"/>
    <cellStyle name="Normal 5 6 4 3 2 2 3" xfId="42584"/>
    <cellStyle name="Normal 5 6 4 3 2 3" xfId="21011"/>
    <cellStyle name="Normal 5 6 4 3 2 3 2" xfId="49746"/>
    <cellStyle name="Normal 5 6 4 3 2 4" xfId="35422"/>
    <cellStyle name="Normal 5 6 4 3 3" xfId="10209"/>
    <cellStyle name="Normal 5 6 4 3 3 2" xfId="24592"/>
    <cellStyle name="Normal 5 6 4 3 3 2 2" xfId="53327"/>
    <cellStyle name="Normal 5 6 4 3 3 3" xfId="39003"/>
    <cellStyle name="Normal 5 6 4 3 4" xfId="17429"/>
    <cellStyle name="Normal 5 6 4 3 4 2" xfId="46165"/>
    <cellStyle name="Normal 5 6 4 3 5" xfId="31841"/>
    <cellStyle name="Normal 5 6 4 4" xfId="4741"/>
    <cellStyle name="Normal 5 6 4 4 2" xfId="12006"/>
    <cellStyle name="Normal 5 6 4 4 2 2" xfId="26384"/>
    <cellStyle name="Normal 5 6 4 4 2 2 2" xfId="55118"/>
    <cellStyle name="Normal 5 6 4 4 2 3" xfId="40794"/>
    <cellStyle name="Normal 5 6 4 4 3" xfId="19221"/>
    <cellStyle name="Normal 5 6 4 4 3 2" xfId="47956"/>
    <cellStyle name="Normal 5 6 4 4 4" xfId="33632"/>
    <cellStyle name="Normal 5 6 4 5" xfId="8413"/>
    <cellStyle name="Normal 5 6 4 5 2" xfId="22802"/>
    <cellStyle name="Normal 5 6 4 5 2 2" xfId="51537"/>
    <cellStyle name="Normal 5 6 4 5 3" xfId="37213"/>
    <cellStyle name="Normal 5 6 4 6" xfId="15639"/>
    <cellStyle name="Normal 5 6 4 6 2" xfId="44375"/>
    <cellStyle name="Normal 5 6 4 7" xfId="30051"/>
    <cellStyle name="Normal 5 6 5" xfId="1521"/>
    <cellStyle name="Normal 5 6 5 2" xfId="3325"/>
    <cellStyle name="Normal 5 6 5 2 2" xfId="6984"/>
    <cellStyle name="Normal 5 6 5 2 2 2" xfId="14244"/>
    <cellStyle name="Normal 5 6 5 2 2 2 2" xfId="28622"/>
    <cellStyle name="Normal 5 6 5 2 2 2 2 2" xfId="57356"/>
    <cellStyle name="Normal 5 6 5 2 2 2 3" xfId="43032"/>
    <cellStyle name="Normal 5 6 5 2 2 3" xfId="21459"/>
    <cellStyle name="Normal 5 6 5 2 2 3 2" xfId="50194"/>
    <cellStyle name="Normal 5 6 5 2 2 4" xfId="35870"/>
    <cellStyle name="Normal 5 6 5 2 3" xfId="10657"/>
    <cellStyle name="Normal 5 6 5 2 3 2" xfId="25040"/>
    <cellStyle name="Normal 5 6 5 2 3 2 2" xfId="53775"/>
    <cellStyle name="Normal 5 6 5 2 3 3" xfId="39451"/>
    <cellStyle name="Normal 5 6 5 2 4" xfId="17877"/>
    <cellStyle name="Normal 5 6 5 2 4 2" xfId="46613"/>
    <cellStyle name="Normal 5 6 5 2 5" xfId="32289"/>
    <cellStyle name="Normal 5 6 5 3" xfId="5194"/>
    <cellStyle name="Normal 5 6 5 3 2" xfId="12454"/>
    <cellStyle name="Normal 5 6 5 3 2 2" xfId="26832"/>
    <cellStyle name="Normal 5 6 5 3 2 2 2" xfId="55566"/>
    <cellStyle name="Normal 5 6 5 3 2 3" xfId="41242"/>
    <cellStyle name="Normal 5 6 5 3 3" xfId="19669"/>
    <cellStyle name="Normal 5 6 5 3 3 2" xfId="48404"/>
    <cellStyle name="Normal 5 6 5 3 4" xfId="34080"/>
    <cellStyle name="Normal 5 6 5 4" xfId="8867"/>
    <cellStyle name="Normal 5 6 5 4 2" xfId="23250"/>
    <cellStyle name="Normal 5 6 5 4 2 2" xfId="51985"/>
    <cellStyle name="Normal 5 6 5 4 3" xfId="37661"/>
    <cellStyle name="Normal 5 6 5 5" xfId="16087"/>
    <cellStyle name="Normal 5 6 5 5 2" xfId="44823"/>
    <cellStyle name="Normal 5 6 5 6" xfId="30499"/>
    <cellStyle name="Normal 5 6 6" xfId="2429"/>
    <cellStyle name="Normal 5 6 6 2" xfId="6089"/>
    <cellStyle name="Normal 5 6 6 2 2" xfId="13349"/>
    <cellStyle name="Normal 5 6 6 2 2 2" xfId="27727"/>
    <cellStyle name="Normal 5 6 6 2 2 2 2" xfId="56461"/>
    <cellStyle name="Normal 5 6 6 2 2 3" xfId="42137"/>
    <cellStyle name="Normal 5 6 6 2 3" xfId="20564"/>
    <cellStyle name="Normal 5 6 6 2 3 2" xfId="49299"/>
    <cellStyle name="Normal 5 6 6 2 4" xfId="34975"/>
    <cellStyle name="Normal 5 6 6 3" xfId="9762"/>
    <cellStyle name="Normal 5 6 6 3 2" xfId="24145"/>
    <cellStyle name="Normal 5 6 6 3 2 2" xfId="52880"/>
    <cellStyle name="Normal 5 6 6 3 3" xfId="38556"/>
    <cellStyle name="Normal 5 6 6 4" xfId="16982"/>
    <cellStyle name="Normal 5 6 6 4 2" xfId="45718"/>
    <cellStyle name="Normal 5 6 6 5" xfId="31394"/>
    <cellStyle name="Normal 5 6 7" xfId="4288"/>
    <cellStyle name="Normal 5 6 7 2" xfId="11558"/>
    <cellStyle name="Normal 5 6 7 2 2" xfId="25937"/>
    <cellStyle name="Normal 5 6 7 2 2 2" xfId="54671"/>
    <cellStyle name="Normal 5 6 7 2 3" xfId="40347"/>
    <cellStyle name="Normal 5 6 7 3" xfId="18774"/>
    <cellStyle name="Normal 5 6 7 3 2" xfId="47509"/>
    <cellStyle name="Normal 5 6 7 4" xfId="33185"/>
    <cellStyle name="Normal 5 6 8" xfId="7957"/>
    <cellStyle name="Normal 5 6 8 2" xfId="22355"/>
    <cellStyle name="Normal 5 6 8 2 2" xfId="51090"/>
    <cellStyle name="Normal 5 6 8 3" xfId="36766"/>
    <cellStyle name="Normal 5 6 9" xfId="15192"/>
    <cellStyle name="Normal 5 6 9 2" xfId="43928"/>
    <cellStyle name="Normal 5 7" xfId="520"/>
    <cellStyle name="Normal 5 7 2" xfId="829"/>
    <cellStyle name="Normal 5 7 2 2" xfId="1277"/>
    <cellStyle name="Normal 5 7 2 2 2" xfId="2260"/>
    <cellStyle name="Normal 5 7 2 2 2 2" xfId="4052"/>
    <cellStyle name="Normal 5 7 2 2 2 2 2" xfId="7711"/>
    <cellStyle name="Normal 5 7 2 2 2 2 2 2" xfId="14971"/>
    <cellStyle name="Normal 5 7 2 2 2 2 2 2 2" xfId="29349"/>
    <cellStyle name="Normal 5 7 2 2 2 2 2 2 2 2" xfId="58083"/>
    <cellStyle name="Normal 5 7 2 2 2 2 2 2 3" xfId="43759"/>
    <cellStyle name="Normal 5 7 2 2 2 2 2 3" xfId="22186"/>
    <cellStyle name="Normal 5 7 2 2 2 2 2 3 2" xfId="50921"/>
    <cellStyle name="Normal 5 7 2 2 2 2 2 4" xfId="36597"/>
    <cellStyle name="Normal 5 7 2 2 2 2 3" xfId="11384"/>
    <cellStyle name="Normal 5 7 2 2 2 2 3 2" xfId="25767"/>
    <cellStyle name="Normal 5 7 2 2 2 2 3 2 2" xfId="54502"/>
    <cellStyle name="Normal 5 7 2 2 2 2 3 3" xfId="40178"/>
    <cellStyle name="Normal 5 7 2 2 2 2 4" xfId="18604"/>
    <cellStyle name="Normal 5 7 2 2 2 2 4 2" xfId="47340"/>
    <cellStyle name="Normal 5 7 2 2 2 2 5" xfId="33016"/>
    <cellStyle name="Normal 5 7 2 2 2 3" xfId="5921"/>
    <cellStyle name="Normal 5 7 2 2 2 3 2" xfId="13181"/>
    <cellStyle name="Normal 5 7 2 2 2 3 2 2" xfId="27559"/>
    <cellStyle name="Normal 5 7 2 2 2 3 2 2 2" xfId="56293"/>
    <cellStyle name="Normal 5 7 2 2 2 3 2 3" xfId="41969"/>
    <cellStyle name="Normal 5 7 2 2 2 3 3" xfId="20396"/>
    <cellStyle name="Normal 5 7 2 2 2 3 3 2" xfId="49131"/>
    <cellStyle name="Normal 5 7 2 2 2 3 4" xfId="34807"/>
    <cellStyle name="Normal 5 7 2 2 2 4" xfId="9594"/>
    <cellStyle name="Normal 5 7 2 2 2 4 2" xfId="23977"/>
    <cellStyle name="Normal 5 7 2 2 2 4 2 2" xfId="52712"/>
    <cellStyle name="Normal 5 7 2 2 2 4 3" xfId="38388"/>
    <cellStyle name="Normal 5 7 2 2 2 5" xfId="16814"/>
    <cellStyle name="Normal 5 7 2 2 2 5 2" xfId="45550"/>
    <cellStyle name="Normal 5 7 2 2 2 6" xfId="31226"/>
    <cellStyle name="Normal 5 7 2 2 3" xfId="3156"/>
    <cellStyle name="Normal 5 7 2 2 3 2" xfId="6816"/>
    <cellStyle name="Normal 5 7 2 2 3 2 2" xfId="14076"/>
    <cellStyle name="Normal 5 7 2 2 3 2 2 2" xfId="28454"/>
    <cellStyle name="Normal 5 7 2 2 3 2 2 2 2" xfId="57188"/>
    <cellStyle name="Normal 5 7 2 2 3 2 2 3" xfId="42864"/>
    <cellStyle name="Normal 5 7 2 2 3 2 3" xfId="21291"/>
    <cellStyle name="Normal 5 7 2 2 3 2 3 2" xfId="50026"/>
    <cellStyle name="Normal 5 7 2 2 3 2 4" xfId="35702"/>
    <cellStyle name="Normal 5 7 2 2 3 3" xfId="10489"/>
    <cellStyle name="Normal 5 7 2 2 3 3 2" xfId="24872"/>
    <cellStyle name="Normal 5 7 2 2 3 3 2 2" xfId="53607"/>
    <cellStyle name="Normal 5 7 2 2 3 3 3" xfId="39283"/>
    <cellStyle name="Normal 5 7 2 2 3 4" xfId="17709"/>
    <cellStyle name="Normal 5 7 2 2 3 4 2" xfId="46445"/>
    <cellStyle name="Normal 5 7 2 2 3 5" xfId="32121"/>
    <cellStyle name="Normal 5 7 2 2 4" xfId="5021"/>
    <cellStyle name="Normal 5 7 2 2 4 2" xfId="12286"/>
    <cellStyle name="Normal 5 7 2 2 4 2 2" xfId="26664"/>
    <cellStyle name="Normal 5 7 2 2 4 2 2 2" xfId="55398"/>
    <cellStyle name="Normal 5 7 2 2 4 2 3" xfId="41074"/>
    <cellStyle name="Normal 5 7 2 2 4 3" xfId="19501"/>
    <cellStyle name="Normal 5 7 2 2 4 3 2" xfId="48236"/>
    <cellStyle name="Normal 5 7 2 2 4 4" xfId="33912"/>
    <cellStyle name="Normal 5 7 2 2 5" xfId="8693"/>
    <cellStyle name="Normal 5 7 2 2 5 2" xfId="23082"/>
    <cellStyle name="Normal 5 7 2 2 5 2 2" xfId="51817"/>
    <cellStyle name="Normal 5 7 2 2 5 3" xfId="37493"/>
    <cellStyle name="Normal 5 7 2 2 6" xfId="15919"/>
    <cellStyle name="Normal 5 7 2 2 6 2" xfId="44655"/>
    <cellStyle name="Normal 5 7 2 2 7" xfId="30331"/>
    <cellStyle name="Normal 5 7 2 3" xfId="1813"/>
    <cellStyle name="Normal 5 7 2 3 2" xfId="3605"/>
    <cellStyle name="Normal 5 7 2 3 2 2" xfId="7264"/>
    <cellStyle name="Normal 5 7 2 3 2 2 2" xfId="14524"/>
    <cellStyle name="Normal 5 7 2 3 2 2 2 2" xfId="28902"/>
    <cellStyle name="Normal 5 7 2 3 2 2 2 2 2" xfId="57636"/>
    <cellStyle name="Normal 5 7 2 3 2 2 2 3" xfId="43312"/>
    <cellStyle name="Normal 5 7 2 3 2 2 3" xfId="21739"/>
    <cellStyle name="Normal 5 7 2 3 2 2 3 2" xfId="50474"/>
    <cellStyle name="Normal 5 7 2 3 2 2 4" xfId="36150"/>
    <cellStyle name="Normal 5 7 2 3 2 3" xfId="10937"/>
    <cellStyle name="Normal 5 7 2 3 2 3 2" xfId="25320"/>
    <cellStyle name="Normal 5 7 2 3 2 3 2 2" xfId="54055"/>
    <cellStyle name="Normal 5 7 2 3 2 3 3" xfId="39731"/>
    <cellStyle name="Normal 5 7 2 3 2 4" xfId="18157"/>
    <cellStyle name="Normal 5 7 2 3 2 4 2" xfId="46893"/>
    <cellStyle name="Normal 5 7 2 3 2 5" xfId="32569"/>
    <cellStyle name="Normal 5 7 2 3 3" xfId="5474"/>
    <cellStyle name="Normal 5 7 2 3 3 2" xfId="12734"/>
    <cellStyle name="Normal 5 7 2 3 3 2 2" xfId="27112"/>
    <cellStyle name="Normal 5 7 2 3 3 2 2 2" xfId="55846"/>
    <cellStyle name="Normal 5 7 2 3 3 2 3" xfId="41522"/>
    <cellStyle name="Normal 5 7 2 3 3 3" xfId="19949"/>
    <cellStyle name="Normal 5 7 2 3 3 3 2" xfId="48684"/>
    <cellStyle name="Normal 5 7 2 3 3 4" xfId="34360"/>
    <cellStyle name="Normal 5 7 2 3 4" xfId="9147"/>
    <cellStyle name="Normal 5 7 2 3 4 2" xfId="23530"/>
    <cellStyle name="Normal 5 7 2 3 4 2 2" xfId="52265"/>
    <cellStyle name="Normal 5 7 2 3 4 3" xfId="37941"/>
    <cellStyle name="Normal 5 7 2 3 5" xfId="16367"/>
    <cellStyle name="Normal 5 7 2 3 5 2" xfId="45103"/>
    <cellStyle name="Normal 5 7 2 3 6" xfId="30779"/>
    <cellStyle name="Normal 5 7 2 4" xfId="2709"/>
    <cellStyle name="Normal 5 7 2 4 2" xfId="6369"/>
    <cellStyle name="Normal 5 7 2 4 2 2" xfId="13629"/>
    <cellStyle name="Normal 5 7 2 4 2 2 2" xfId="28007"/>
    <cellStyle name="Normal 5 7 2 4 2 2 2 2" xfId="56741"/>
    <cellStyle name="Normal 5 7 2 4 2 2 3" xfId="42417"/>
    <cellStyle name="Normal 5 7 2 4 2 3" xfId="20844"/>
    <cellStyle name="Normal 5 7 2 4 2 3 2" xfId="49579"/>
    <cellStyle name="Normal 5 7 2 4 2 4" xfId="35255"/>
    <cellStyle name="Normal 5 7 2 4 3" xfId="10042"/>
    <cellStyle name="Normal 5 7 2 4 3 2" xfId="24425"/>
    <cellStyle name="Normal 5 7 2 4 3 2 2" xfId="53160"/>
    <cellStyle name="Normal 5 7 2 4 3 3" xfId="38836"/>
    <cellStyle name="Normal 5 7 2 4 4" xfId="17262"/>
    <cellStyle name="Normal 5 7 2 4 4 2" xfId="45998"/>
    <cellStyle name="Normal 5 7 2 4 5" xfId="31674"/>
    <cellStyle name="Normal 5 7 2 5" xfId="4574"/>
    <cellStyle name="Normal 5 7 2 5 2" xfId="11839"/>
    <cellStyle name="Normal 5 7 2 5 2 2" xfId="26217"/>
    <cellStyle name="Normal 5 7 2 5 2 2 2" xfId="54951"/>
    <cellStyle name="Normal 5 7 2 5 2 3" xfId="40627"/>
    <cellStyle name="Normal 5 7 2 5 3" xfId="19054"/>
    <cellStyle name="Normal 5 7 2 5 3 2" xfId="47789"/>
    <cellStyle name="Normal 5 7 2 5 4" xfId="33465"/>
    <cellStyle name="Normal 5 7 2 6" xfId="8246"/>
    <cellStyle name="Normal 5 7 2 6 2" xfId="22635"/>
    <cellStyle name="Normal 5 7 2 6 2 2" xfId="51370"/>
    <cellStyle name="Normal 5 7 2 6 3" xfId="37046"/>
    <cellStyle name="Normal 5 7 2 7" xfId="15472"/>
    <cellStyle name="Normal 5 7 2 7 2" xfId="44208"/>
    <cellStyle name="Normal 5 7 2 8" xfId="29884"/>
    <cellStyle name="Normal 5 7 3" xfId="1053"/>
    <cellStyle name="Normal 5 7 3 2" xfId="2036"/>
    <cellStyle name="Normal 5 7 3 2 2" xfId="3828"/>
    <cellStyle name="Normal 5 7 3 2 2 2" xfId="7487"/>
    <cellStyle name="Normal 5 7 3 2 2 2 2" xfId="14747"/>
    <cellStyle name="Normal 5 7 3 2 2 2 2 2" xfId="29125"/>
    <cellStyle name="Normal 5 7 3 2 2 2 2 2 2" xfId="57859"/>
    <cellStyle name="Normal 5 7 3 2 2 2 2 3" xfId="43535"/>
    <cellStyle name="Normal 5 7 3 2 2 2 3" xfId="21962"/>
    <cellStyle name="Normal 5 7 3 2 2 2 3 2" xfId="50697"/>
    <cellStyle name="Normal 5 7 3 2 2 2 4" xfId="36373"/>
    <cellStyle name="Normal 5 7 3 2 2 3" xfId="11160"/>
    <cellStyle name="Normal 5 7 3 2 2 3 2" xfId="25543"/>
    <cellStyle name="Normal 5 7 3 2 2 3 2 2" xfId="54278"/>
    <cellStyle name="Normal 5 7 3 2 2 3 3" xfId="39954"/>
    <cellStyle name="Normal 5 7 3 2 2 4" xfId="18380"/>
    <cellStyle name="Normal 5 7 3 2 2 4 2" xfId="47116"/>
    <cellStyle name="Normal 5 7 3 2 2 5" xfId="32792"/>
    <cellStyle name="Normal 5 7 3 2 3" xfId="5697"/>
    <cellStyle name="Normal 5 7 3 2 3 2" xfId="12957"/>
    <cellStyle name="Normal 5 7 3 2 3 2 2" xfId="27335"/>
    <cellStyle name="Normal 5 7 3 2 3 2 2 2" xfId="56069"/>
    <cellStyle name="Normal 5 7 3 2 3 2 3" xfId="41745"/>
    <cellStyle name="Normal 5 7 3 2 3 3" xfId="20172"/>
    <cellStyle name="Normal 5 7 3 2 3 3 2" xfId="48907"/>
    <cellStyle name="Normal 5 7 3 2 3 4" xfId="34583"/>
    <cellStyle name="Normal 5 7 3 2 4" xfId="9370"/>
    <cellStyle name="Normal 5 7 3 2 4 2" xfId="23753"/>
    <cellStyle name="Normal 5 7 3 2 4 2 2" xfId="52488"/>
    <cellStyle name="Normal 5 7 3 2 4 3" xfId="38164"/>
    <cellStyle name="Normal 5 7 3 2 5" xfId="16590"/>
    <cellStyle name="Normal 5 7 3 2 5 2" xfId="45326"/>
    <cellStyle name="Normal 5 7 3 2 6" xfId="31002"/>
    <cellStyle name="Normal 5 7 3 3" xfId="2932"/>
    <cellStyle name="Normal 5 7 3 3 2" xfId="6592"/>
    <cellStyle name="Normal 5 7 3 3 2 2" xfId="13852"/>
    <cellStyle name="Normal 5 7 3 3 2 2 2" xfId="28230"/>
    <cellStyle name="Normal 5 7 3 3 2 2 2 2" xfId="56964"/>
    <cellStyle name="Normal 5 7 3 3 2 2 3" xfId="42640"/>
    <cellStyle name="Normal 5 7 3 3 2 3" xfId="21067"/>
    <cellStyle name="Normal 5 7 3 3 2 3 2" xfId="49802"/>
    <cellStyle name="Normal 5 7 3 3 2 4" xfId="35478"/>
    <cellStyle name="Normal 5 7 3 3 3" xfId="10265"/>
    <cellStyle name="Normal 5 7 3 3 3 2" xfId="24648"/>
    <cellStyle name="Normal 5 7 3 3 3 2 2" xfId="53383"/>
    <cellStyle name="Normal 5 7 3 3 3 3" xfId="39059"/>
    <cellStyle name="Normal 5 7 3 3 4" xfId="17485"/>
    <cellStyle name="Normal 5 7 3 3 4 2" xfId="46221"/>
    <cellStyle name="Normal 5 7 3 3 5" xfId="31897"/>
    <cellStyle name="Normal 5 7 3 4" xfId="4797"/>
    <cellStyle name="Normal 5 7 3 4 2" xfId="12062"/>
    <cellStyle name="Normal 5 7 3 4 2 2" xfId="26440"/>
    <cellStyle name="Normal 5 7 3 4 2 2 2" xfId="55174"/>
    <cellStyle name="Normal 5 7 3 4 2 3" xfId="40850"/>
    <cellStyle name="Normal 5 7 3 4 3" xfId="19277"/>
    <cellStyle name="Normal 5 7 3 4 3 2" xfId="48012"/>
    <cellStyle name="Normal 5 7 3 4 4" xfId="33688"/>
    <cellStyle name="Normal 5 7 3 5" xfId="8469"/>
    <cellStyle name="Normal 5 7 3 5 2" xfId="22858"/>
    <cellStyle name="Normal 5 7 3 5 2 2" xfId="51593"/>
    <cellStyle name="Normal 5 7 3 5 3" xfId="37269"/>
    <cellStyle name="Normal 5 7 3 6" xfId="15695"/>
    <cellStyle name="Normal 5 7 3 6 2" xfId="44431"/>
    <cellStyle name="Normal 5 7 3 7" xfId="30107"/>
    <cellStyle name="Normal 5 7 4" xfId="1582"/>
    <cellStyle name="Normal 5 7 4 2" xfId="3381"/>
    <cellStyle name="Normal 5 7 4 2 2" xfId="7040"/>
    <cellStyle name="Normal 5 7 4 2 2 2" xfId="14300"/>
    <cellStyle name="Normal 5 7 4 2 2 2 2" xfId="28678"/>
    <cellStyle name="Normal 5 7 4 2 2 2 2 2" xfId="57412"/>
    <cellStyle name="Normal 5 7 4 2 2 2 3" xfId="43088"/>
    <cellStyle name="Normal 5 7 4 2 2 3" xfId="21515"/>
    <cellStyle name="Normal 5 7 4 2 2 3 2" xfId="50250"/>
    <cellStyle name="Normal 5 7 4 2 2 4" xfId="35926"/>
    <cellStyle name="Normal 5 7 4 2 3" xfId="10713"/>
    <cellStyle name="Normal 5 7 4 2 3 2" xfId="25096"/>
    <cellStyle name="Normal 5 7 4 2 3 2 2" xfId="53831"/>
    <cellStyle name="Normal 5 7 4 2 3 3" xfId="39507"/>
    <cellStyle name="Normal 5 7 4 2 4" xfId="17933"/>
    <cellStyle name="Normal 5 7 4 2 4 2" xfId="46669"/>
    <cellStyle name="Normal 5 7 4 2 5" xfId="32345"/>
    <cellStyle name="Normal 5 7 4 3" xfId="5250"/>
    <cellStyle name="Normal 5 7 4 3 2" xfId="12510"/>
    <cellStyle name="Normal 5 7 4 3 2 2" xfId="26888"/>
    <cellStyle name="Normal 5 7 4 3 2 2 2" xfId="55622"/>
    <cellStyle name="Normal 5 7 4 3 2 3" xfId="41298"/>
    <cellStyle name="Normal 5 7 4 3 3" xfId="19725"/>
    <cellStyle name="Normal 5 7 4 3 3 2" xfId="48460"/>
    <cellStyle name="Normal 5 7 4 3 4" xfId="34136"/>
    <cellStyle name="Normal 5 7 4 4" xfId="8923"/>
    <cellStyle name="Normal 5 7 4 4 2" xfId="23306"/>
    <cellStyle name="Normal 5 7 4 4 2 2" xfId="52041"/>
    <cellStyle name="Normal 5 7 4 4 3" xfId="37717"/>
    <cellStyle name="Normal 5 7 4 5" xfId="16143"/>
    <cellStyle name="Normal 5 7 4 5 2" xfId="44879"/>
    <cellStyle name="Normal 5 7 4 6" xfId="30555"/>
    <cellStyle name="Normal 5 7 5" xfId="2485"/>
    <cellStyle name="Normal 5 7 5 2" xfId="6145"/>
    <cellStyle name="Normal 5 7 5 2 2" xfId="13405"/>
    <cellStyle name="Normal 5 7 5 2 2 2" xfId="27783"/>
    <cellStyle name="Normal 5 7 5 2 2 2 2" xfId="56517"/>
    <cellStyle name="Normal 5 7 5 2 2 3" xfId="42193"/>
    <cellStyle name="Normal 5 7 5 2 3" xfId="20620"/>
    <cellStyle name="Normal 5 7 5 2 3 2" xfId="49355"/>
    <cellStyle name="Normal 5 7 5 2 4" xfId="35031"/>
    <cellStyle name="Normal 5 7 5 3" xfId="9818"/>
    <cellStyle name="Normal 5 7 5 3 2" xfId="24201"/>
    <cellStyle name="Normal 5 7 5 3 2 2" xfId="52936"/>
    <cellStyle name="Normal 5 7 5 3 3" xfId="38612"/>
    <cellStyle name="Normal 5 7 5 4" xfId="17038"/>
    <cellStyle name="Normal 5 7 5 4 2" xfId="45774"/>
    <cellStyle name="Normal 5 7 5 5" xfId="31450"/>
    <cellStyle name="Normal 5 7 6" xfId="4347"/>
    <cellStyle name="Normal 5 7 6 2" xfId="11615"/>
    <cellStyle name="Normal 5 7 6 2 2" xfId="25993"/>
    <cellStyle name="Normal 5 7 6 2 2 2" xfId="54727"/>
    <cellStyle name="Normal 5 7 6 2 3" xfId="40403"/>
    <cellStyle name="Normal 5 7 6 3" xfId="18830"/>
    <cellStyle name="Normal 5 7 6 3 2" xfId="47565"/>
    <cellStyle name="Normal 5 7 6 4" xfId="33241"/>
    <cellStyle name="Normal 5 7 7" xfId="8017"/>
    <cellStyle name="Normal 5 7 7 2" xfId="22411"/>
    <cellStyle name="Normal 5 7 7 2 2" xfId="51146"/>
    <cellStyle name="Normal 5 7 7 3" xfId="36822"/>
    <cellStyle name="Normal 5 7 8" xfId="15248"/>
    <cellStyle name="Normal 5 7 8 2" xfId="43984"/>
    <cellStyle name="Normal 5 7 9" xfId="29660"/>
    <cellStyle name="Normal 5 8" xfId="714"/>
    <cellStyle name="Normal 5 8 2" xfId="1165"/>
    <cellStyle name="Normal 5 8 2 2" xfId="2148"/>
    <cellStyle name="Normal 5 8 2 2 2" xfId="3940"/>
    <cellStyle name="Normal 5 8 2 2 2 2" xfId="7599"/>
    <cellStyle name="Normal 5 8 2 2 2 2 2" xfId="14859"/>
    <cellStyle name="Normal 5 8 2 2 2 2 2 2" xfId="29237"/>
    <cellStyle name="Normal 5 8 2 2 2 2 2 2 2" xfId="57971"/>
    <cellStyle name="Normal 5 8 2 2 2 2 2 3" xfId="43647"/>
    <cellStyle name="Normal 5 8 2 2 2 2 3" xfId="22074"/>
    <cellStyle name="Normal 5 8 2 2 2 2 3 2" xfId="50809"/>
    <cellStyle name="Normal 5 8 2 2 2 2 4" xfId="36485"/>
    <cellStyle name="Normal 5 8 2 2 2 3" xfId="11272"/>
    <cellStyle name="Normal 5 8 2 2 2 3 2" xfId="25655"/>
    <cellStyle name="Normal 5 8 2 2 2 3 2 2" xfId="54390"/>
    <cellStyle name="Normal 5 8 2 2 2 3 3" xfId="40066"/>
    <cellStyle name="Normal 5 8 2 2 2 4" xfId="18492"/>
    <cellStyle name="Normal 5 8 2 2 2 4 2" xfId="47228"/>
    <cellStyle name="Normal 5 8 2 2 2 5" xfId="32904"/>
    <cellStyle name="Normal 5 8 2 2 3" xfId="5809"/>
    <cellStyle name="Normal 5 8 2 2 3 2" xfId="13069"/>
    <cellStyle name="Normal 5 8 2 2 3 2 2" xfId="27447"/>
    <cellStyle name="Normal 5 8 2 2 3 2 2 2" xfId="56181"/>
    <cellStyle name="Normal 5 8 2 2 3 2 3" xfId="41857"/>
    <cellStyle name="Normal 5 8 2 2 3 3" xfId="20284"/>
    <cellStyle name="Normal 5 8 2 2 3 3 2" xfId="49019"/>
    <cellStyle name="Normal 5 8 2 2 3 4" xfId="34695"/>
    <cellStyle name="Normal 5 8 2 2 4" xfId="9482"/>
    <cellStyle name="Normal 5 8 2 2 4 2" xfId="23865"/>
    <cellStyle name="Normal 5 8 2 2 4 2 2" xfId="52600"/>
    <cellStyle name="Normal 5 8 2 2 4 3" xfId="38276"/>
    <cellStyle name="Normal 5 8 2 2 5" xfId="16702"/>
    <cellStyle name="Normal 5 8 2 2 5 2" xfId="45438"/>
    <cellStyle name="Normal 5 8 2 2 6" xfId="31114"/>
    <cellStyle name="Normal 5 8 2 3" xfId="3044"/>
    <cellStyle name="Normal 5 8 2 3 2" xfId="6704"/>
    <cellStyle name="Normal 5 8 2 3 2 2" xfId="13964"/>
    <cellStyle name="Normal 5 8 2 3 2 2 2" xfId="28342"/>
    <cellStyle name="Normal 5 8 2 3 2 2 2 2" xfId="57076"/>
    <cellStyle name="Normal 5 8 2 3 2 2 3" xfId="42752"/>
    <cellStyle name="Normal 5 8 2 3 2 3" xfId="21179"/>
    <cellStyle name="Normal 5 8 2 3 2 3 2" xfId="49914"/>
    <cellStyle name="Normal 5 8 2 3 2 4" xfId="35590"/>
    <cellStyle name="Normal 5 8 2 3 3" xfId="10377"/>
    <cellStyle name="Normal 5 8 2 3 3 2" xfId="24760"/>
    <cellStyle name="Normal 5 8 2 3 3 2 2" xfId="53495"/>
    <cellStyle name="Normal 5 8 2 3 3 3" xfId="39171"/>
    <cellStyle name="Normal 5 8 2 3 4" xfId="17597"/>
    <cellStyle name="Normal 5 8 2 3 4 2" xfId="46333"/>
    <cellStyle name="Normal 5 8 2 3 5" xfId="32009"/>
    <cellStyle name="Normal 5 8 2 4" xfId="4909"/>
    <cellStyle name="Normal 5 8 2 4 2" xfId="12174"/>
    <cellStyle name="Normal 5 8 2 4 2 2" xfId="26552"/>
    <cellStyle name="Normal 5 8 2 4 2 2 2" xfId="55286"/>
    <cellStyle name="Normal 5 8 2 4 2 3" xfId="40962"/>
    <cellStyle name="Normal 5 8 2 4 3" xfId="19389"/>
    <cellStyle name="Normal 5 8 2 4 3 2" xfId="48124"/>
    <cellStyle name="Normal 5 8 2 4 4" xfId="33800"/>
    <cellStyle name="Normal 5 8 2 5" xfId="8581"/>
    <cellStyle name="Normal 5 8 2 5 2" xfId="22970"/>
    <cellStyle name="Normal 5 8 2 5 2 2" xfId="51705"/>
    <cellStyle name="Normal 5 8 2 5 3" xfId="37381"/>
    <cellStyle name="Normal 5 8 2 6" xfId="15807"/>
    <cellStyle name="Normal 5 8 2 6 2" xfId="44543"/>
    <cellStyle name="Normal 5 8 2 7" xfId="30219"/>
    <cellStyle name="Normal 5 8 3" xfId="1701"/>
    <cellStyle name="Normal 5 8 3 2" xfId="3493"/>
    <cellStyle name="Normal 5 8 3 2 2" xfId="7152"/>
    <cellStyle name="Normal 5 8 3 2 2 2" xfId="14412"/>
    <cellStyle name="Normal 5 8 3 2 2 2 2" xfId="28790"/>
    <cellStyle name="Normal 5 8 3 2 2 2 2 2" xfId="57524"/>
    <cellStyle name="Normal 5 8 3 2 2 2 3" xfId="43200"/>
    <cellStyle name="Normal 5 8 3 2 2 3" xfId="21627"/>
    <cellStyle name="Normal 5 8 3 2 2 3 2" xfId="50362"/>
    <cellStyle name="Normal 5 8 3 2 2 4" xfId="36038"/>
    <cellStyle name="Normal 5 8 3 2 3" xfId="10825"/>
    <cellStyle name="Normal 5 8 3 2 3 2" xfId="25208"/>
    <cellStyle name="Normal 5 8 3 2 3 2 2" xfId="53943"/>
    <cellStyle name="Normal 5 8 3 2 3 3" xfId="39619"/>
    <cellStyle name="Normal 5 8 3 2 4" xfId="18045"/>
    <cellStyle name="Normal 5 8 3 2 4 2" xfId="46781"/>
    <cellStyle name="Normal 5 8 3 2 5" xfId="32457"/>
    <cellStyle name="Normal 5 8 3 3" xfId="5362"/>
    <cellStyle name="Normal 5 8 3 3 2" xfId="12622"/>
    <cellStyle name="Normal 5 8 3 3 2 2" xfId="27000"/>
    <cellStyle name="Normal 5 8 3 3 2 2 2" xfId="55734"/>
    <cellStyle name="Normal 5 8 3 3 2 3" xfId="41410"/>
    <cellStyle name="Normal 5 8 3 3 3" xfId="19837"/>
    <cellStyle name="Normal 5 8 3 3 3 2" xfId="48572"/>
    <cellStyle name="Normal 5 8 3 3 4" xfId="34248"/>
    <cellStyle name="Normal 5 8 3 4" xfId="9035"/>
    <cellStyle name="Normal 5 8 3 4 2" xfId="23418"/>
    <cellStyle name="Normal 5 8 3 4 2 2" xfId="52153"/>
    <cellStyle name="Normal 5 8 3 4 3" xfId="37829"/>
    <cellStyle name="Normal 5 8 3 5" xfId="16255"/>
    <cellStyle name="Normal 5 8 3 5 2" xfId="44991"/>
    <cellStyle name="Normal 5 8 3 6" xfId="30667"/>
    <cellStyle name="Normal 5 8 4" xfId="2597"/>
    <cellStyle name="Normal 5 8 4 2" xfId="6257"/>
    <cellStyle name="Normal 5 8 4 2 2" xfId="13517"/>
    <cellStyle name="Normal 5 8 4 2 2 2" xfId="27895"/>
    <cellStyle name="Normal 5 8 4 2 2 2 2" xfId="56629"/>
    <cellStyle name="Normal 5 8 4 2 2 3" xfId="42305"/>
    <cellStyle name="Normal 5 8 4 2 3" xfId="20732"/>
    <cellStyle name="Normal 5 8 4 2 3 2" xfId="49467"/>
    <cellStyle name="Normal 5 8 4 2 4" xfId="35143"/>
    <cellStyle name="Normal 5 8 4 3" xfId="9930"/>
    <cellStyle name="Normal 5 8 4 3 2" xfId="24313"/>
    <cellStyle name="Normal 5 8 4 3 2 2" xfId="53048"/>
    <cellStyle name="Normal 5 8 4 3 3" xfId="38724"/>
    <cellStyle name="Normal 5 8 4 4" xfId="17150"/>
    <cellStyle name="Normal 5 8 4 4 2" xfId="45886"/>
    <cellStyle name="Normal 5 8 4 5" xfId="31562"/>
    <cellStyle name="Normal 5 8 5" xfId="4461"/>
    <cellStyle name="Normal 5 8 5 2" xfId="11727"/>
    <cellStyle name="Normal 5 8 5 2 2" xfId="26105"/>
    <cellStyle name="Normal 5 8 5 2 2 2" xfId="54839"/>
    <cellStyle name="Normal 5 8 5 2 3" xfId="40515"/>
    <cellStyle name="Normal 5 8 5 3" xfId="18942"/>
    <cellStyle name="Normal 5 8 5 3 2" xfId="47677"/>
    <cellStyle name="Normal 5 8 5 4" xfId="33353"/>
    <cellStyle name="Normal 5 8 6" xfId="8134"/>
    <cellStyle name="Normal 5 8 6 2" xfId="22523"/>
    <cellStyle name="Normal 5 8 6 2 2" xfId="51258"/>
    <cellStyle name="Normal 5 8 6 3" xfId="36934"/>
    <cellStyle name="Normal 5 8 7" xfId="15360"/>
    <cellStyle name="Normal 5 8 7 2" xfId="44096"/>
    <cellStyle name="Normal 5 8 8" xfId="29772"/>
    <cellStyle name="Normal 5 9" xfId="941"/>
    <cellStyle name="Normal 5 9 2" xfId="1924"/>
    <cellStyle name="Normal 5 9 2 2" xfId="3716"/>
    <cellStyle name="Normal 5 9 2 2 2" xfId="7375"/>
    <cellStyle name="Normal 5 9 2 2 2 2" xfId="14635"/>
    <cellStyle name="Normal 5 9 2 2 2 2 2" xfId="29013"/>
    <cellStyle name="Normal 5 9 2 2 2 2 2 2" xfId="57747"/>
    <cellStyle name="Normal 5 9 2 2 2 2 3" xfId="43423"/>
    <cellStyle name="Normal 5 9 2 2 2 3" xfId="21850"/>
    <cellStyle name="Normal 5 9 2 2 2 3 2" xfId="50585"/>
    <cellStyle name="Normal 5 9 2 2 2 4" xfId="36261"/>
    <cellStyle name="Normal 5 9 2 2 3" xfId="11048"/>
    <cellStyle name="Normal 5 9 2 2 3 2" xfId="25431"/>
    <cellStyle name="Normal 5 9 2 2 3 2 2" xfId="54166"/>
    <cellStyle name="Normal 5 9 2 2 3 3" xfId="39842"/>
    <cellStyle name="Normal 5 9 2 2 4" xfId="18268"/>
    <cellStyle name="Normal 5 9 2 2 4 2" xfId="47004"/>
    <cellStyle name="Normal 5 9 2 2 5" xfId="32680"/>
    <cellStyle name="Normal 5 9 2 3" xfId="5585"/>
    <cellStyle name="Normal 5 9 2 3 2" xfId="12845"/>
    <cellStyle name="Normal 5 9 2 3 2 2" xfId="27223"/>
    <cellStyle name="Normal 5 9 2 3 2 2 2" xfId="55957"/>
    <cellStyle name="Normal 5 9 2 3 2 3" xfId="41633"/>
    <cellStyle name="Normal 5 9 2 3 3" xfId="20060"/>
    <cellStyle name="Normal 5 9 2 3 3 2" xfId="48795"/>
    <cellStyle name="Normal 5 9 2 3 4" xfId="34471"/>
    <cellStyle name="Normal 5 9 2 4" xfId="9258"/>
    <cellStyle name="Normal 5 9 2 4 2" xfId="23641"/>
    <cellStyle name="Normal 5 9 2 4 2 2" xfId="52376"/>
    <cellStyle name="Normal 5 9 2 4 3" xfId="38052"/>
    <cellStyle name="Normal 5 9 2 5" xfId="16478"/>
    <cellStyle name="Normal 5 9 2 5 2" xfId="45214"/>
    <cellStyle name="Normal 5 9 2 6" xfId="30890"/>
    <cellStyle name="Normal 5 9 3" xfId="2820"/>
    <cellStyle name="Normal 5 9 3 2" xfId="6480"/>
    <cellStyle name="Normal 5 9 3 2 2" xfId="13740"/>
    <cellStyle name="Normal 5 9 3 2 2 2" xfId="28118"/>
    <cellStyle name="Normal 5 9 3 2 2 2 2" xfId="56852"/>
    <cellStyle name="Normal 5 9 3 2 2 3" xfId="42528"/>
    <cellStyle name="Normal 5 9 3 2 3" xfId="20955"/>
    <cellStyle name="Normal 5 9 3 2 3 2" xfId="49690"/>
    <cellStyle name="Normal 5 9 3 2 4" xfId="35366"/>
    <cellStyle name="Normal 5 9 3 3" xfId="10153"/>
    <cellStyle name="Normal 5 9 3 3 2" xfId="24536"/>
    <cellStyle name="Normal 5 9 3 3 2 2" xfId="53271"/>
    <cellStyle name="Normal 5 9 3 3 3" xfId="38947"/>
    <cellStyle name="Normal 5 9 3 4" xfId="17373"/>
    <cellStyle name="Normal 5 9 3 4 2" xfId="46109"/>
    <cellStyle name="Normal 5 9 3 5" xfId="31785"/>
    <cellStyle name="Normal 5 9 4" xfId="4685"/>
    <cellStyle name="Normal 5 9 4 2" xfId="11950"/>
    <cellStyle name="Normal 5 9 4 2 2" xfId="26328"/>
    <cellStyle name="Normal 5 9 4 2 2 2" xfId="55062"/>
    <cellStyle name="Normal 5 9 4 2 3" xfId="40738"/>
    <cellStyle name="Normal 5 9 4 3" xfId="19165"/>
    <cellStyle name="Normal 5 9 4 3 2" xfId="47900"/>
    <cellStyle name="Normal 5 9 4 4" xfId="33576"/>
    <cellStyle name="Normal 5 9 5" xfId="8357"/>
    <cellStyle name="Normal 5 9 5 2" xfId="22746"/>
    <cellStyle name="Normal 5 9 5 2 2" xfId="51481"/>
    <cellStyle name="Normal 5 9 5 3" xfId="37157"/>
    <cellStyle name="Normal 5 9 6" xfId="15583"/>
    <cellStyle name="Normal 5 9 6 2" xfId="44319"/>
    <cellStyle name="Normal 5 9 7" xfId="29995"/>
    <cellStyle name="Normal 6" xfId="142"/>
    <cellStyle name="Normal 6 2" xfId="294"/>
    <cellStyle name="Normal 7" xfId="141"/>
    <cellStyle name="Normal 7 10" xfId="4222"/>
    <cellStyle name="Normal 7 10 2" xfId="11506"/>
    <cellStyle name="Normal 7 10 2 2" xfId="25886"/>
    <cellStyle name="Normal 7 10 2 2 2" xfId="54620"/>
    <cellStyle name="Normal 7 10 2 3" xfId="40296"/>
    <cellStyle name="Normal 7 10 3" xfId="18723"/>
    <cellStyle name="Normal 7 10 3 2" xfId="47458"/>
    <cellStyle name="Normal 7 10 4" xfId="33134"/>
    <cellStyle name="Normal 7 11" xfId="7890"/>
    <cellStyle name="Normal 7 11 2" xfId="22304"/>
    <cellStyle name="Normal 7 11 2 2" xfId="51039"/>
    <cellStyle name="Normal 7 11 3" xfId="36715"/>
    <cellStyle name="Normal 7 12" xfId="15140"/>
    <cellStyle name="Normal 7 12 2" xfId="43877"/>
    <cellStyle name="Normal 7 13" xfId="29553"/>
    <cellStyle name="Normal 7 2" xfId="274"/>
    <cellStyle name="Normal 7 2 10" xfId="7913"/>
    <cellStyle name="Normal 7 2 10 2" xfId="22318"/>
    <cellStyle name="Normal 7 2 10 2 2" xfId="51053"/>
    <cellStyle name="Normal 7 2 10 3" xfId="36729"/>
    <cellStyle name="Normal 7 2 11" xfId="15155"/>
    <cellStyle name="Normal 7 2 11 2" xfId="43891"/>
    <cellStyle name="Normal 7 2 12" xfId="29567"/>
    <cellStyle name="Normal 7 2 2" xfId="361"/>
    <cellStyle name="Normal 7 2 2 10" xfId="15183"/>
    <cellStyle name="Normal 7 2 2 10 2" xfId="43919"/>
    <cellStyle name="Normal 7 2 2 11" xfId="29595"/>
    <cellStyle name="Normal 7 2 2 2" xfId="461"/>
    <cellStyle name="Normal 7 2 2 2 10" xfId="29651"/>
    <cellStyle name="Normal 7 2 2 2 2" xfId="661"/>
    <cellStyle name="Normal 7 2 2 2 2 2" xfId="933"/>
    <cellStyle name="Normal 7 2 2 2 2 2 2" xfId="1380"/>
    <cellStyle name="Normal 7 2 2 2 2 2 2 2" xfId="2363"/>
    <cellStyle name="Normal 7 2 2 2 2 2 2 2 2" xfId="4155"/>
    <cellStyle name="Normal 7 2 2 2 2 2 2 2 2 2" xfId="7814"/>
    <cellStyle name="Normal 7 2 2 2 2 2 2 2 2 2 2" xfId="15074"/>
    <cellStyle name="Normal 7 2 2 2 2 2 2 2 2 2 2 2" xfId="29452"/>
    <cellStyle name="Normal 7 2 2 2 2 2 2 2 2 2 2 2 2" xfId="58186"/>
    <cellStyle name="Normal 7 2 2 2 2 2 2 2 2 2 2 3" xfId="43862"/>
    <cellStyle name="Normal 7 2 2 2 2 2 2 2 2 2 3" xfId="22289"/>
    <cellStyle name="Normal 7 2 2 2 2 2 2 2 2 2 3 2" xfId="51024"/>
    <cellStyle name="Normal 7 2 2 2 2 2 2 2 2 2 4" xfId="36700"/>
    <cellStyle name="Normal 7 2 2 2 2 2 2 2 2 3" xfId="11487"/>
    <cellStyle name="Normal 7 2 2 2 2 2 2 2 2 3 2" xfId="25870"/>
    <cellStyle name="Normal 7 2 2 2 2 2 2 2 2 3 2 2" xfId="54605"/>
    <cellStyle name="Normal 7 2 2 2 2 2 2 2 2 3 3" xfId="40281"/>
    <cellStyle name="Normal 7 2 2 2 2 2 2 2 2 4" xfId="18707"/>
    <cellStyle name="Normal 7 2 2 2 2 2 2 2 2 4 2" xfId="47443"/>
    <cellStyle name="Normal 7 2 2 2 2 2 2 2 2 5" xfId="33119"/>
    <cellStyle name="Normal 7 2 2 2 2 2 2 2 3" xfId="6024"/>
    <cellStyle name="Normal 7 2 2 2 2 2 2 2 3 2" xfId="13284"/>
    <cellStyle name="Normal 7 2 2 2 2 2 2 2 3 2 2" xfId="27662"/>
    <cellStyle name="Normal 7 2 2 2 2 2 2 2 3 2 2 2" xfId="56396"/>
    <cellStyle name="Normal 7 2 2 2 2 2 2 2 3 2 3" xfId="42072"/>
    <cellStyle name="Normal 7 2 2 2 2 2 2 2 3 3" xfId="20499"/>
    <cellStyle name="Normal 7 2 2 2 2 2 2 2 3 3 2" xfId="49234"/>
    <cellStyle name="Normal 7 2 2 2 2 2 2 2 3 4" xfId="34910"/>
    <cellStyle name="Normal 7 2 2 2 2 2 2 2 4" xfId="9697"/>
    <cellStyle name="Normal 7 2 2 2 2 2 2 2 4 2" xfId="24080"/>
    <cellStyle name="Normal 7 2 2 2 2 2 2 2 4 2 2" xfId="52815"/>
    <cellStyle name="Normal 7 2 2 2 2 2 2 2 4 3" xfId="38491"/>
    <cellStyle name="Normal 7 2 2 2 2 2 2 2 5" xfId="16917"/>
    <cellStyle name="Normal 7 2 2 2 2 2 2 2 5 2" xfId="45653"/>
    <cellStyle name="Normal 7 2 2 2 2 2 2 2 6" xfId="31329"/>
    <cellStyle name="Normal 7 2 2 2 2 2 2 3" xfId="3259"/>
    <cellStyle name="Normal 7 2 2 2 2 2 2 3 2" xfId="6919"/>
    <cellStyle name="Normal 7 2 2 2 2 2 2 3 2 2" xfId="14179"/>
    <cellStyle name="Normal 7 2 2 2 2 2 2 3 2 2 2" xfId="28557"/>
    <cellStyle name="Normal 7 2 2 2 2 2 2 3 2 2 2 2" xfId="57291"/>
    <cellStyle name="Normal 7 2 2 2 2 2 2 3 2 2 3" xfId="42967"/>
    <cellStyle name="Normal 7 2 2 2 2 2 2 3 2 3" xfId="21394"/>
    <cellStyle name="Normal 7 2 2 2 2 2 2 3 2 3 2" xfId="50129"/>
    <cellStyle name="Normal 7 2 2 2 2 2 2 3 2 4" xfId="35805"/>
    <cellStyle name="Normal 7 2 2 2 2 2 2 3 3" xfId="10592"/>
    <cellStyle name="Normal 7 2 2 2 2 2 2 3 3 2" xfId="24975"/>
    <cellStyle name="Normal 7 2 2 2 2 2 2 3 3 2 2" xfId="53710"/>
    <cellStyle name="Normal 7 2 2 2 2 2 2 3 3 3" xfId="39386"/>
    <cellStyle name="Normal 7 2 2 2 2 2 2 3 4" xfId="17812"/>
    <cellStyle name="Normal 7 2 2 2 2 2 2 3 4 2" xfId="46548"/>
    <cellStyle name="Normal 7 2 2 2 2 2 2 3 5" xfId="32224"/>
    <cellStyle name="Normal 7 2 2 2 2 2 2 4" xfId="5124"/>
    <cellStyle name="Normal 7 2 2 2 2 2 2 4 2" xfId="12389"/>
    <cellStyle name="Normal 7 2 2 2 2 2 2 4 2 2" xfId="26767"/>
    <cellStyle name="Normal 7 2 2 2 2 2 2 4 2 2 2" xfId="55501"/>
    <cellStyle name="Normal 7 2 2 2 2 2 2 4 2 3" xfId="41177"/>
    <cellStyle name="Normal 7 2 2 2 2 2 2 4 3" xfId="19604"/>
    <cellStyle name="Normal 7 2 2 2 2 2 2 4 3 2" xfId="48339"/>
    <cellStyle name="Normal 7 2 2 2 2 2 2 4 4" xfId="34015"/>
    <cellStyle name="Normal 7 2 2 2 2 2 2 5" xfId="8796"/>
    <cellStyle name="Normal 7 2 2 2 2 2 2 5 2" xfId="23185"/>
    <cellStyle name="Normal 7 2 2 2 2 2 2 5 2 2" xfId="51920"/>
    <cellStyle name="Normal 7 2 2 2 2 2 2 5 3" xfId="37596"/>
    <cellStyle name="Normal 7 2 2 2 2 2 2 6" xfId="16022"/>
    <cellStyle name="Normal 7 2 2 2 2 2 2 6 2" xfId="44758"/>
    <cellStyle name="Normal 7 2 2 2 2 2 2 7" xfId="30434"/>
    <cellStyle name="Normal 7 2 2 2 2 2 3" xfId="1916"/>
    <cellStyle name="Normal 7 2 2 2 2 2 3 2" xfId="3708"/>
    <cellStyle name="Normal 7 2 2 2 2 2 3 2 2" xfId="7367"/>
    <cellStyle name="Normal 7 2 2 2 2 2 3 2 2 2" xfId="14627"/>
    <cellStyle name="Normal 7 2 2 2 2 2 3 2 2 2 2" xfId="29005"/>
    <cellStyle name="Normal 7 2 2 2 2 2 3 2 2 2 2 2" xfId="57739"/>
    <cellStyle name="Normal 7 2 2 2 2 2 3 2 2 2 3" xfId="43415"/>
    <cellStyle name="Normal 7 2 2 2 2 2 3 2 2 3" xfId="21842"/>
    <cellStyle name="Normal 7 2 2 2 2 2 3 2 2 3 2" xfId="50577"/>
    <cellStyle name="Normal 7 2 2 2 2 2 3 2 2 4" xfId="36253"/>
    <cellStyle name="Normal 7 2 2 2 2 2 3 2 3" xfId="11040"/>
    <cellStyle name="Normal 7 2 2 2 2 2 3 2 3 2" xfId="25423"/>
    <cellStyle name="Normal 7 2 2 2 2 2 3 2 3 2 2" xfId="54158"/>
    <cellStyle name="Normal 7 2 2 2 2 2 3 2 3 3" xfId="39834"/>
    <cellStyle name="Normal 7 2 2 2 2 2 3 2 4" xfId="18260"/>
    <cellStyle name="Normal 7 2 2 2 2 2 3 2 4 2" xfId="46996"/>
    <cellStyle name="Normal 7 2 2 2 2 2 3 2 5" xfId="32672"/>
    <cellStyle name="Normal 7 2 2 2 2 2 3 3" xfId="5577"/>
    <cellStyle name="Normal 7 2 2 2 2 2 3 3 2" xfId="12837"/>
    <cellStyle name="Normal 7 2 2 2 2 2 3 3 2 2" xfId="27215"/>
    <cellStyle name="Normal 7 2 2 2 2 2 3 3 2 2 2" xfId="55949"/>
    <cellStyle name="Normal 7 2 2 2 2 2 3 3 2 3" xfId="41625"/>
    <cellStyle name="Normal 7 2 2 2 2 2 3 3 3" xfId="20052"/>
    <cellStyle name="Normal 7 2 2 2 2 2 3 3 3 2" xfId="48787"/>
    <cellStyle name="Normal 7 2 2 2 2 2 3 3 4" xfId="34463"/>
    <cellStyle name="Normal 7 2 2 2 2 2 3 4" xfId="9250"/>
    <cellStyle name="Normal 7 2 2 2 2 2 3 4 2" xfId="23633"/>
    <cellStyle name="Normal 7 2 2 2 2 2 3 4 2 2" xfId="52368"/>
    <cellStyle name="Normal 7 2 2 2 2 2 3 4 3" xfId="38044"/>
    <cellStyle name="Normal 7 2 2 2 2 2 3 5" xfId="16470"/>
    <cellStyle name="Normal 7 2 2 2 2 2 3 5 2" xfId="45206"/>
    <cellStyle name="Normal 7 2 2 2 2 2 3 6" xfId="30882"/>
    <cellStyle name="Normal 7 2 2 2 2 2 4" xfId="2812"/>
    <cellStyle name="Normal 7 2 2 2 2 2 4 2" xfId="6472"/>
    <cellStyle name="Normal 7 2 2 2 2 2 4 2 2" xfId="13732"/>
    <cellStyle name="Normal 7 2 2 2 2 2 4 2 2 2" xfId="28110"/>
    <cellStyle name="Normal 7 2 2 2 2 2 4 2 2 2 2" xfId="56844"/>
    <cellStyle name="Normal 7 2 2 2 2 2 4 2 2 3" xfId="42520"/>
    <cellStyle name="Normal 7 2 2 2 2 2 4 2 3" xfId="20947"/>
    <cellStyle name="Normal 7 2 2 2 2 2 4 2 3 2" xfId="49682"/>
    <cellStyle name="Normal 7 2 2 2 2 2 4 2 4" xfId="35358"/>
    <cellStyle name="Normal 7 2 2 2 2 2 4 3" xfId="10145"/>
    <cellStyle name="Normal 7 2 2 2 2 2 4 3 2" xfId="24528"/>
    <cellStyle name="Normal 7 2 2 2 2 2 4 3 2 2" xfId="53263"/>
    <cellStyle name="Normal 7 2 2 2 2 2 4 3 3" xfId="38939"/>
    <cellStyle name="Normal 7 2 2 2 2 2 4 4" xfId="17365"/>
    <cellStyle name="Normal 7 2 2 2 2 2 4 4 2" xfId="46101"/>
    <cellStyle name="Normal 7 2 2 2 2 2 4 5" xfId="31777"/>
    <cellStyle name="Normal 7 2 2 2 2 2 5" xfId="4677"/>
    <cellStyle name="Normal 7 2 2 2 2 2 5 2" xfId="11942"/>
    <cellStyle name="Normal 7 2 2 2 2 2 5 2 2" xfId="26320"/>
    <cellStyle name="Normal 7 2 2 2 2 2 5 2 2 2" xfId="55054"/>
    <cellStyle name="Normal 7 2 2 2 2 2 5 2 3" xfId="40730"/>
    <cellStyle name="Normal 7 2 2 2 2 2 5 3" xfId="19157"/>
    <cellStyle name="Normal 7 2 2 2 2 2 5 3 2" xfId="47892"/>
    <cellStyle name="Normal 7 2 2 2 2 2 5 4" xfId="33568"/>
    <cellStyle name="Normal 7 2 2 2 2 2 6" xfId="8349"/>
    <cellStyle name="Normal 7 2 2 2 2 2 6 2" xfId="22738"/>
    <cellStyle name="Normal 7 2 2 2 2 2 6 2 2" xfId="51473"/>
    <cellStyle name="Normal 7 2 2 2 2 2 6 3" xfId="37149"/>
    <cellStyle name="Normal 7 2 2 2 2 2 7" xfId="15575"/>
    <cellStyle name="Normal 7 2 2 2 2 2 7 2" xfId="44311"/>
    <cellStyle name="Normal 7 2 2 2 2 2 8" xfId="29987"/>
    <cellStyle name="Normal 7 2 2 2 2 3" xfId="1156"/>
    <cellStyle name="Normal 7 2 2 2 2 3 2" xfId="2139"/>
    <cellStyle name="Normal 7 2 2 2 2 3 2 2" xfId="3931"/>
    <cellStyle name="Normal 7 2 2 2 2 3 2 2 2" xfId="7590"/>
    <cellStyle name="Normal 7 2 2 2 2 3 2 2 2 2" xfId="14850"/>
    <cellStyle name="Normal 7 2 2 2 2 3 2 2 2 2 2" xfId="29228"/>
    <cellStyle name="Normal 7 2 2 2 2 3 2 2 2 2 2 2" xfId="57962"/>
    <cellStyle name="Normal 7 2 2 2 2 3 2 2 2 2 3" xfId="43638"/>
    <cellStyle name="Normal 7 2 2 2 2 3 2 2 2 3" xfId="22065"/>
    <cellStyle name="Normal 7 2 2 2 2 3 2 2 2 3 2" xfId="50800"/>
    <cellStyle name="Normal 7 2 2 2 2 3 2 2 2 4" xfId="36476"/>
    <cellStyle name="Normal 7 2 2 2 2 3 2 2 3" xfId="11263"/>
    <cellStyle name="Normal 7 2 2 2 2 3 2 2 3 2" xfId="25646"/>
    <cellStyle name="Normal 7 2 2 2 2 3 2 2 3 2 2" xfId="54381"/>
    <cellStyle name="Normal 7 2 2 2 2 3 2 2 3 3" xfId="40057"/>
    <cellStyle name="Normal 7 2 2 2 2 3 2 2 4" xfId="18483"/>
    <cellStyle name="Normal 7 2 2 2 2 3 2 2 4 2" xfId="47219"/>
    <cellStyle name="Normal 7 2 2 2 2 3 2 2 5" xfId="32895"/>
    <cellStyle name="Normal 7 2 2 2 2 3 2 3" xfId="5800"/>
    <cellStyle name="Normal 7 2 2 2 2 3 2 3 2" xfId="13060"/>
    <cellStyle name="Normal 7 2 2 2 2 3 2 3 2 2" xfId="27438"/>
    <cellStyle name="Normal 7 2 2 2 2 3 2 3 2 2 2" xfId="56172"/>
    <cellStyle name="Normal 7 2 2 2 2 3 2 3 2 3" xfId="41848"/>
    <cellStyle name="Normal 7 2 2 2 2 3 2 3 3" xfId="20275"/>
    <cellStyle name="Normal 7 2 2 2 2 3 2 3 3 2" xfId="49010"/>
    <cellStyle name="Normal 7 2 2 2 2 3 2 3 4" xfId="34686"/>
    <cellStyle name="Normal 7 2 2 2 2 3 2 4" xfId="9473"/>
    <cellStyle name="Normal 7 2 2 2 2 3 2 4 2" xfId="23856"/>
    <cellStyle name="Normal 7 2 2 2 2 3 2 4 2 2" xfId="52591"/>
    <cellStyle name="Normal 7 2 2 2 2 3 2 4 3" xfId="38267"/>
    <cellStyle name="Normal 7 2 2 2 2 3 2 5" xfId="16693"/>
    <cellStyle name="Normal 7 2 2 2 2 3 2 5 2" xfId="45429"/>
    <cellStyle name="Normal 7 2 2 2 2 3 2 6" xfId="31105"/>
    <cellStyle name="Normal 7 2 2 2 2 3 3" xfId="3035"/>
    <cellStyle name="Normal 7 2 2 2 2 3 3 2" xfId="6695"/>
    <cellStyle name="Normal 7 2 2 2 2 3 3 2 2" xfId="13955"/>
    <cellStyle name="Normal 7 2 2 2 2 3 3 2 2 2" xfId="28333"/>
    <cellStyle name="Normal 7 2 2 2 2 3 3 2 2 2 2" xfId="57067"/>
    <cellStyle name="Normal 7 2 2 2 2 3 3 2 2 3" xfId="42743"/>
    <cellStyle name="Normal 7 2 2 2 2 3 3 2 3" xfId="21170"/>
    <cellStyle name="Normal 7 2 2 2 2 3 3 2 3 2" xfId="49905"/>
    <cellStyle name="Normal 7 2 2 2 2 3 3 2 4" xfId="35581"/>
    <cellStyle name="Normal 7 2 2 2 2 3 3 3" xfId="10368"/>
    <cellStyle name="Normal 7 2 2 2 2 3 3 3 2" xfId="24751"/>
    <cellStyle name="Normal 7 2 2 2 2 3 3 3 2 2" xfId="53486"/>
    <cellStyle name="Normal 7 2 2 2 2 3 3 3 3" xfId="39162"/>
    <cellStyle name="Normal 7 2 2 2 2 3 3 4" xfId="17588"/>
    <cellStyle name="Normal 7 2 2 2 2 3 3 4 2" xfId="46324"/>
    <cellStyle name="Normal 7 2 2 2 2 3 3 5" xfId="32000"/>
    <cellStyle name="Normal 7 2 2 2 2 3 4" xfId="4900"/>
    <cellStyle name="Normal 7 2 2 2 2 3 4 2" xfId="12165"/>
    <cellStyle name="Normal 7 2 2 2 2 3 4 2 2" xfId="26543"/>
    <cellStyle name="Normal 7 2 2 2 2 3 4 2 2 2" xfId="55277"/>
    <cellStyle name="Normal 7 2 2 2 2 3 4 2 3" xfId="40953"/>
    <cellStyle name="Normal 7 2 2 2 2 3 4 3" xfId="19380"/>
    <cellStyle name="Normal 7 2 2 2 2 3 4 3 2" xfId="48115"/>
    <cellStyle name="Normal 7 2 2 2 2 3 4 4" xfId="33791"/>
    <cellStyle name="Normal 7 2 2 2 2 3 5" xfId="8572"/>
    <cellStyle name="Normal 7 2 2 2 2 3 5 2" xfId="22961"/>
    <cellStyle name="Normal 7 2 2 2 2 3 5 2 2" xfId="51696"/>
    <cellStyle name="Normal 7 2 2 2 2 3 5 3" xfId="37372"/>
    <cellStyle name="Normal 7 2 2 2 2 3 6" xfId="15798"/>
    <cellStyle name="Normal 7 2 2 2 2 3 6 2" xfId="44534"/>
    <cellStyle name="Normal 7 2 2 2 2 3 7" xfId="30210"/>
    <cellStyle name="Normal 7 2 2 2 2 4" xfId="1688"/>
    <cellStyle name="Normal 7 2 2 2 2 4 2" xfId="3484"/>
    <cellStyle name="Normal 7 2 2 2 2 4 2 2" xfId="7143"/>
    <cellStyle name="Normal 7 2 2 2 2 4 2 2 2" xfId="14403"/>
    <cellStyle name="Normal 7 2 2 2 2 4 2 2 2 2" xfId="28781"/>
    <cellStyle name="Normal 7 2 2 2 2 4 2 2 2 2 2" xfId="57515"/>
    <cellStyle name="Normal 7 2 2 2 2 4 2 2 2 3" xfId="43191"/>
    <cellStyle name="Normal 7 2 2 2 2 4 2 2 3" xfId="21618"/>
    <cellStyle name="Normal 7 2 2 2 2 4 2 2 3 2" xfId="50353"/>
    <cellStyle name="Normal 7 2 2 2 2 4 2 2 4" xfId="36029"/>
    <cellStyle name="Normal 7 2 2 2 2 4 2 3" xfId="10816"/>
    <cellStyle name="Normal 7 2 2 2 2 4 2 3 2" xfId="25199"/>
    <cellStyle name="Normal 7 2 2 2 2 4 2 3 2 2" xfId="53934"/>
    <cellStyle name="Normal 7 2 2 2 2 4 2 3 3" xfId="39610"/>
    <cellStyle name="Normal 7 2 2 2 2 4 2 4" xfId="18036"/>
    <cellStyle name="Normal 7 2 2 2 2 4 2 4 2" xfId="46772"/>
    <cellStyle name="Normal 7 2 2 2 2 4 2 5" xfId="32448"/>
    <cellStyle name="Normal 7 2 2 2 2 4 3" xfId="5353"/>
    <cellStyle name="Normal 7 2 2 2 2 4 3 2" xfId="12613"/>
    <cellStyle name="Normal 7 2 2 2 2 4 3 2 2" xfId="26991"/>
    <cellStyle name="Normal 7 2 2 2 2 4 3 2 2 2" xfId="55725"/>
    <cellStyle name="Normal 7 2 2 2 2 4 3 2 3" xfId="41401"/>
    <cellStyle name="Normal 7 2 2 2 2 4 3 3" xfId="19828"/>
    <cellStyle name="Normal 7 2 2 2 2 4 3 3 2" xfId="48563"/>
    <cellStyle name="Normal 7 2 2 2 2 4 3 4" xfId="34239"/>
    <cellStyle name="Normal 7 2 2 2 2 4 4" xfId="9026"/>
    <cellStyle name="Normal 7 2 2 2 2 4 4 2" xfId="23409"/>
    <cellStyle name="Normal 7 2 2 2 2 4 4 2 2" xfId="52144"/>
    <cellStyle name="Normal 7 2 2 2 2 4 4 3" xfId="37820"/>
    <cellStyle name="Normal 7 2 2 2 2 4 5" xfId="16246"/>
    <cellStyle name="Normal 7 2 2 2 2 4 5 2" xfId="44982"/>
    <cellStyle name="Normal 7 2 2 2 2 4 6" xfId="30658"/>
    <cellStyle name="Normal 7 2 2 2 2 5" xfId="2588"/>
    <cellStyle name="Normal 7 2 2 2 2 5 2" xfId="6248"/>
    <cellStyle name="Normal 7 2 2 2 2 5 2 2" xfId="13508"/>
    <cellStyle name="Normal 7 2 2 2 2 5 2 2 2" xfId="27886"/>
    <cellStyle name="Normal 7 2 2 2 2 5 2 2 2 2" xfId="56620"/>
    <cellStyle name="Normal 7 2 2 2 2 5 2 2 3" xfId="42296"/>
    <cellStyle name="Normal 7 2 2 2 2 5 2 3" xfId="20723"/>
    <cellStyle name="Normal 7 2 2 2 2 5 2 3 2" xfId="49458"/>
    <cellStyle name="Normal 7 2 2 2 2 5 2 4" xfId="35134"/>
    <cellStyle name="Normal 7 2 2 2 2 5 3" xfId="9921"/>
    <cellStyle name="Normal 7 2 2 2 2 5 3 2" xfId="24304"/>
    <cellStyle name="Normal 7 2 2 2 2 5 3 2 2" xfId="53039"/>
    <cellStyle name="Normal 7 2 2 2 2 5 3 3" xfId="38715"/>
    <cellStyle name="Normal 7 2 2 2 2 5 4" xfId="17141"/>
    <cellStyle name="Normal 7 2 2 2 2 5 4 2" xfId="45877"/>
    <cellStyle name="Normal 7 2 2 2 2 5 5" xfId="31553"/>
    <cellStyle name="Normal 7 2 2 2 2 6" xfId="4451"/>
    <cellStyle name="Normal 7 2 2 2 2 6 2" xfId="11718"/>
    <cellStyle name="Normal 7 2 2 2 2 6 2 2" xfId="26096"/>
    <cellStyle name="Normal 7 2 2 2 2 6 2 2 2" xfId="54830"/>
    <cellStyle name="Normal 7 2 2 2 2 6 2 3" xfId="40506"/>
    <cellStyle name="Normal 7 2 2 2 2 6 3" xfId="18933"/>
    <cellStyle name="Normal 7 2 2 2 2 6 3 2" xfId="47668"/>
    <cellStyle name="Normal 7 2 2 2 2 6 4" xfId="33344"/>
    <cellStyle name="Normal 7 2 2 2 2 7" xfId="8122"/>
    <cellStyle name="Normal 7 2 2 2 2 7 2" xfId="22514"/>
    <cellStyle name="Normal 7 2 2 2 2 7 2 2" xfId="51249"/>
    <cellStyle name="Normal 7 2 2 2 2 7 3" xfId="36925"/>
    <cellStyle name="Normal 7 2 2 2 2 8" xfId="15351"/>
    <cellStyle name="Normal 7 2 2 2 2 8 2" xfId="44087"/>
    <cellStyle name="Normal 7 2 2 2 2 9" xfId="29763"/>
    <cellStyle name="Normal 7 2 2 2 3" xfId="819"/>
    <cellStyle name="Normal 7 2 2 2 3 2" xfId="1268"/>
    <cellStyle name="Normal 7 2 2 2 3 2 2" xfId="2251"/>
    <cellStyle name="Normal 7 2 2 2 3 2 2 2" xfId="4043"/>
    <cellStyle name="Normal 7 2 2 2 3 2 2 2 2" xfId="7702"/>
    <cellStyle name="Normal 7 2 2 2 3 2 2 2 2 2" xfId="14962"/>
    <cellStyle name="Normal 7 2 2 2 3 2 2 2 2 2 2" xfId="29340"/>
    <cellStyle name="Normal 7 2 2 2 3 2 2 2 2 2 2 2" xfId="58074"/>
    <cellStyle name="Normal 7 2 2 2 3 2 2 2 2 2 3" xfId="43750"/>
    <cellStyle name="Normal 7 2 2 2 3 2 2 2 2 3" xfId="22177"/>
    <cellStyle name="Normal 7 2 2 2 3 2 2 2 2 3 2" xfId="50912"/>
    <cellStyle name="Normal 7 2 2 2 3 2 2 2 2 4" xfId="36588"/>
    <cellStyle name="Normal 7 2 2 2 3 2 2 2 3" xfId="11375"/>
    <cellStyle name="Normal 7 2 2 2 3 2 2 2 3 2" xfId="25758"/>
    <cellStyle name="Normal 7 2 2 2 3 2 2 2 3 2 2" xfId="54493"/>
    <cellStyle name="Normal 7 2 2 2 3 2 2 2 3 3" xfId="40169"/>
    <cellStyle name="Normal 7 2 2 2 3 2 2 2 4" xfId="18595"/>
    <cellStyle name="Normal 7 2 2 2 3 2 2 2 4 2" xfId="47331"/>
    <cellStyle name="Normal 7 2 2 2 3 2 2 2 5" xfId="33007"/>
    <cellStyle name="Normal 7 2 2 2 3 2 2 3" xfId="5912"/>
    <cellStyle name="Normal 7 2 2 2 3 2 2 3 2" xfId="13172"/>
    <cellStyle name="Normal 7 2 2 2 3 2 2 3 2 2" xfId="27550"/>
    <cellStyle name="Normal 7 2 2 2 3 2 2 3 2 2 2" xfId="56284"/>
    <cellStyle name="Normal 7 2 2 2 3 2 2 3 2 3" xfId="41960"/>
    <cellStyle name="Normal 7 2 2 2 3 2 2 3 3" xfId="20387"/>
    <cellStyle name="Normal 7 2 2 2 3 2 2 3 3 2" xfId="49122"/>
    <cellStyle name="Normal 7 2 2 2 3 2 2 3 4" xfId="34798"/>
    <cellStyle name="Normal 7 2 2 2 3 2 2 4" xfId="9585"/>
    <cellStyle name="Normal 7 2 2 2 3 2 2 4 2" xfId="23968"/>
    <cellStyle name="Normal 7 2 2 2 3 2 2 4 2 2" xfId="52703"/>
    <cellStyle name="Normal 7 2 2 2 3 2 2 4 3" xfId="38379"/>
    <cellStyle name="Normal 7 2 2 2 3 2 2 5" xfId="16805"/>
    <cellStyle name="Normal 7 2 2 2 3 2 2 5 2" xfId="45541"/>
    <cellStyle name="Normal 7 2 2 2 3 2 2 6" xfId="31217"/>
    <cellStyle name="Normal 7 2 2 2 3 2 3" xfId="3147"/>
    <cellStyle name="Normal 7 2 2 2 3 2 3 2" xfId="6807"/>
    <cellStyle name="Normal 7 2 2 2 3 2 3 2 2" xfId="14067"/>
    <cellStyle name="Normal 7 2 2 2 3 2 3 2 2 2" xfId="28445"/>
    <cellStyle name="Normal 7 2 2 2 3 2 3 2 2 2 2" xfId="57179"/>
    <cellStyle name="Normal 7 2 2 2 3 2 3 2 2 3" xfId="42855"/>
    <cellStyle name="Normal 7 2 2 2 3 2 3 2 3" xfId="21282"/>
    <cellStyle name="Normal 7 2 2 2 3 2 3 2 3 2" xfId="50017"/>
    <cellStyle name="Normal 7 2 2 2 3 2 3 2 4" xfId="35693"/>
    <cellStyle name="Normal 7 2 2 2 3 2 3 3" xfId="10480"/>
    <cellStyle name="Normal 7 2 2 2 3 2 3 3 2" xfId="24863"/>
    <cellStyle name="Normal 7 2 2 2 3 2 3 3 2 2" xfId="53598"/>
    <cellStyle name="Normal 7 2 2 2 3 2 3 3 3" xfId="39274"/>
    <cellStyle name="Normal 7 2 2 2 3 2 3 4" xfId="17700"/>
    <cellStyle name="Normal 7 2 2 2 3 2 3 4 2" xfId="46436"/>
    <cellStyle name="Normal 7 2 2 2 3 2 3 5" xfId="32112"/>
    <cellStyle name="Normal 7 2 2 2 3 2 4" xfId="5012"/>
    <cellStyle name="Normal 7 2 2 2 3 2 4 2" xfId="12277"/>
    <cellStyle name="Normal 7 2 2 2 3 2 4 2 2" xfId="26655"/>
    <cellStyle name="Normal 7 2 2 2 3 2 4 2 2 2" xfId="55389"/>
    <cellStyle name="Normal 7 2 2 2 3 2 4 2 3" xfId="41065"/>
    <cellStyle name="Normal 7 2 2 2 3 2 4 3" xfId="19492"/>
    <cellStyle name="Normal 7 2 2 2 3 2 4 3 2" xfId="48227"/>
    <cellStyle name="Normal 7 2 2 2 3 2 4 4" xfId="33903"/>
    <cellStyle name="Normal 7 2 2 2 3 2 5" xfId="8684"/>
    <cellStyle name="Normal 7 2 2 2 3 2 5 2" xfId="23073"/>
    <cellStyle name="Normal 7 2 2 2 3 2 5 2 2" xfId="51808"/>
    <cellStyle name="Normal 7 2 2 2 3 2 5 3" xfId="37484"/>
    <cellStyle name="Normal 7 2 2 2 3 2 6" xfId="15910"/>
    <cellStyle name="Normal 7 2 2 2 3 2 6 2" xfId="44646"/>
    <cellStyle name="Normal 7 2 2 2 3 2 7" xfId="30322"/>
    <cellStyle name="Normal 7 2 2 2 3 3" xfId="1804"/>
    <cellStyle name="Normal 7 2 2 2 3 3 2" xfId="3596"/>
    <cellStyle name="Normal 7 2 2 2 3 3 2 2" xfId="7255"/>
    <cellStyle name="Normal 7 2 2 2 3 3 2 2 2" xfId="14515"/>
    <cellStyle name="Normal 7 2 2 2 3 3 2 2 2 2" xfId="28893"/>
    <cellStyle name="Normal 7 2 2 2 3 3 2 2 2 2 2" xfId="57627"/>
    <cellStyle name="Normal 7 2 2 2 3 3 2 2 2 3" xfId="43303"/>
    <cellStyle name="Normal 7 2 2 2 3 3 2 2 3" xfId="21730"/>
    <cellStyle name="Normal 7 2 2 2 3 3 2 2 3 2" xfId="50465"/>
    <cellStyle name="Normal 7 2 2 2 3 3 2 2 4" xfId="36141"/>
    <cellStyle name="Normal 7 2 2 2 3 3 2 3" xfId="10928"/>
    <cellStyle name="Normal 7 2 2 2 3 3 2 3 2" xfId="25311"/>
    <cellStyle name="Normal 7 2 2 2 3 3 2 3 2 2" xfId="54046"/>
    <cellStyle name="Normal 7 2 2 2 3 3 2 3 3" xfId="39722"/>
    <cellStyle name="Normal 7 2 2 2 3 3 2 4" xfId="18148"/>
    <cellStyle name="Normal 7 2 2 2 3 3 2 4 2" xfId="46884"/>
    <cellStyle name="Normal 7 2 2 2 3 3 2 5" xfId="32560"/>
    <cellStyle name="Normal 7 2 2 2 3 3 3" xfId="5465"/>
    <cellStyle name="Normal 7 2 2 2 3 3 3 2" xfId="12725"/>
    <cellStyle name="Normal 7 2 2 2 3 3 3 2 2" xfId="27103"/>
    <cellStyle name="Normal 7 2 2 2 3 3 3 2 2 2" xfId="55837"/>
    <cellStyle name="Normal 7 2 2 2 3 3 3 2 3" xfId="41513"/>
    <cellStyle name="Normal 7 2 2 2 3 3 3 3" xfId="19940"/>
    <cellStyle name="Normal 7 2 2 2 3 3 3 3 2" xfId="48675"/>
    <cellStyle name="Normal 7 2 2 2 3 3 3 4" xfId="34351"/>
    <cellStyle name="Normal 7 2 2 2 3 3 4" xfId="9138"/>
    <cellStyle name="Normal 7 2 2 2 3 3 4 2" xfId="23521"/>
    <cellStyle name="Normal 7 2 2 2 3 3 4 2 2" xfId="52256"/>
    <cellStyle name="Normal 7 2 2 2 3 3 4 3" xfId="37932"/>
    <cellStyle name="Normal 7 2 2 2 3 3 5" xfId="16358"/>
    <cellStyle name="Normal 7 2 2 2 3 3 5 2" xfId="45094"/>
    <cellStyle name="Normal 7 2 2 2 3 3 6" xfId="30770"/>
    <cellStyle name="Normal 7 2 2 2 3 4" xfId="2700"/>
    <cellStyle name="Normal 7 2 2 2 3 4 2" xfId="6360"/>
    <cellStyle name="Normal 7 2 2 2 3 4 2 2" xfId="13620"/>
    <cellStyle name="Normal 7 2 2 2 3 4 2 2 2" xfId="27998"/>
    <cellStyle name="Normal 7 2 2 2 3 4 2 2 2 2" xfId="56732"/>
    <cellStyle name="Normal 7 2 2 2 3 4 2 2 3" xfId="42408"/>
    <cellStyle name="Normal 7 2 2 2 3 4 2 3" xfId="20835"/>
    <cellStyle name="Normal 7 2 2 2 3 4 2 3 2" xfId="49570"/>
    <cellStyle name="Normal 7 2 2 2 3 4 2 4" xfId="35246"/>
    <cellStyle name="Normal 7 2 2 2 3 4 3" xfId="10033"/>
    <cellStyle name="Normal 7 2 2 2 3 4 3 2" xfId="24416"/>
    <cellStyle name="Normal 7 2 2 2 3 4 3 2 2" xfId="53151"/>
    <cellStyle name="Normal 7 2 2 2 3 4 3 3" xfId="38827"/>
    <cellStyle name="Normal 7 2 2 2 3 4 4" xfId="17253"/>
    <cellStyle name="Normal 7 2 2 2 3 4 4 2" xfId="45989"/>
    <cellStyle name="Normal 7 2 2 2 3 4 5" xfId="31665"/>
    <cellStyle name="Normal 7 2 2 2 3 5" xfId="4564"/>
    <cellStyle name="Normal 7 2 2 2 3 5 2" xfId="11830"/>
    <cellStyle name="Normal 7 2 2 2 3 5 2 2" xfId="26208"/>
    <cellStyle name="Normal 7 2 2 2 3 5 2 2 2" xfId="54942"/>
    <cellStyle name="Normal 7 2 2 2 3 5 2 3" xfId="40618"/>
    <cellStyle name="Normal 7 2 2 2 3 5 3" xfId="19045"/>
    <cellStyle name="Normal 7 2 2 2 3 5 3 2" xfId="47780"/>
    <cellStyle name="Normal 7 2 2 2 3 5 4" xfId="33456"/>
    <cellStyle name="Normal 7 2 2 2 3 6" xfId="8237"/>
    <cellStyle name="Normal 7 2 2 2 3 6 2" xfId="22626"/>
    <cellStyle name="Normal 7 2 2 2 3 6 2 2" xfId="51361"/>
    <cellStyle name="Normal 7 2 2 2 3 6 3" xfId="37037"/>
    <cellStyle name="Normal 7 2 2 2 3 7" xfId="15463"/>
    <cellStyle name="Normal 7 2 2 2 3 7 2" xfId="44199"/>
    <cellStyle name="Normal 7 2 2 2 3 8" xfId="29875"/>
    <cellStyle name="Normal 7 2 2 2 4" xfId="1044"/>
    <cellStyle name="Normal 7 2 2 2 4 2" xfId="2027"/>
    <cellStyle name="Normal 7 2 2 2 4 2 2" xfId="3819"/>
    <cellStyle name="Normal 7 2 2 2 4 2 2 2" xfId="7478"/>
    <cellStyle name="Normal 7 2 2 2 4 2 2 2 2" xfId="14738"/>
    <cellStyle name="Normal 7 2 2 2 4 2 2 2 2 2" xfId="29116"/>
    <cellStyle name="Normal 7 2 2 2 4 2 2 2 2 2 2" xfId="57850"/>
    <cellStyle name="Normal 7 2 2 2 4 2 2 2 2 3" xfId="43526"/>
    <cellStyle name="Normal 7 2 2 2 4 2 2 2 3" xfId="21953"/>
    <cellStyle name="Normal 7 2 2 2 4 2 2 2 3 2" xfId="50688"/>
    <cellStyle name="Normal 7 2 2 2 4 2 2 2 4" xfId="36364"/>
    <cellStyle name="Normal 7 2 2 2 4 2 2 3" xfId="11151"/>
    <cellStyle name="Normal 7 2 2 2 4 2 2 3 2" xfId="25534"/>
    <cellStyle name="Normal 7 2 2 2 4 2 2 3 2 2" xfId="54269"/>
    <cellStyle name="Normal 7 2 2 2 4 2 2 3 3" xfId="39945"/>
    <cellStyle name="Normal 7 2 2 2 4 2 2 4" xfId="18371"/>
    <cellStyle name="Normal 7 2 2 2 4 2 2 4 2" xfId="47107"/>
    <cellStyle name="Normal 7 2 2 2 4 2 2 5" xfId="32783"/>
    <cellStyle name="Normal 7 2 2 2 4 2 3" xfId="5688"/>
    <cellStyle name="Normal 7 2 2 2 4 2 3 2" xfId="12948"/>
    <cellStyle name="Normal 7 2 2 2 4 2 3 2 2" xfId="27326"/>
    <cellStyle name="Normal 7 2 2 2 4 2 3 2 2 2" xfId="56060"/>
    <cellStyle name="Normal 7 2 2 2 4 2 3 2 3" xfId="41736"/>
    <cellStyle name="Normal 7 2 2 2 4 2 3 3" xfId="20163"/>
    <cellStyle name="Normal 7 2 2 2 4 2 3 3 2" xfId="48898"/>
    <cellStyle name="Normal 7 2 2 2 4 2 3 4" xfId="34574"/>
    <cellStyle name="Normal 7 2 2 2 4 2 4" xfId="9361"/>
    <cellStyle name="Normal 7 2 2 2 4 2 4 2" xfId="23744"/>
    <cellStyle name="Normal 7 2 2 2 4 2 4 2 2" xfId="52479"/>
    <cellStyle name="Normal 7 2 2 2 4 2 4 3" xfId="38155"/>
    <cellStyle name="Normal 7 2 2 2 4 2 5" xfId="16581"/>
    <cellStyle name="Normal 7 2 2 2 4 2 5 2" xfId="45317"/>
    <cellStyle name="Normal 7 2 2 2 4 2 6" xfId="30993"/>
    <cellStyle name="Normal 7 2 2 2 4 3" xfId="2923"/>
    <cellStyle name="Normal 7 2 2 2 4 3 2" xfId="6583"/>
    <cellStyle name="Normal 7 2 2 2 4 3 2 2" xfId="13843"/>
    <cellStyle name="Normal 7 2 2 2 4 3 2 2 2" xfId="28221"/>
    <cellStyle name="Normal 7 2 2 2 4 3 2 2 2 2" xfId="56955"/>
    <cellStyle name="Normal 7 2 2 2 4 3 2 2 3" xfId="42631"/>
    <cellStyle name="Normal 7 2 2 2 4 3 2 3" xfId="21058"/>
    <cellStyle name="Normal 7 2 2 2 4 3 2 3 2" xfId="49793"/>
    <cellStyle name="Normal 7 2 2 2 4 3 2 4" xfId="35469"/>
    <cellStyle name="Normal 7 2 2 2 4 3 3" xfId="10256"/>
    <cellStyle name="Normal 7 2 2 2 4 3 3 2" xfId="24639"/>
    <cellStyle name="Normal 7 2 2 2 4 3 3 2 2" xfId="53374"/>
    <cellStyle name="Normal 7 2 2 2 4 3 3 3" xfId="39050"/>
    <cellStyle name="Normal 7 2 2 2 4 3 4" xfId="17476"/>
    <cellStyle name="Normal 7 2 2 2 4 3 4 2" xfId="46212"/>
    <cellStyle name="Normal 7 2 2 2 4 3 5" xfId="31888"/>
    <cellStyle name="Normal 7 2 2 2 4 4" xfId="4788"/>
    <cellStyle name="Normal 7 2 2 2 4 4 2" xfId="12053"/>
    <cellStyle name="Normal 7 2 2 2 4 4 2 2" xfId="26431"/>
    <cellStyle name="Normal 7 2 2 2 4 4 2 2 2" xfId="55165"/>
    <cellStyle name="Normal 7 2 2 2 4 4 2 3" xfId="40841"/>
    <cellStyle name="Normal 7 2 2 2 4 4 3" xfId="19268"/>
    <cellStyle name="Normal 7 2 2 2 4 4 3 2" xfId="48003"/>
    <cellStyle name="Normal 7 2 2 2 4 4 4" xfId="33679"/>
    <cellStyle name="Normal 7 2 2 2 4 5" xfId="8460"/>
    <cellStyle name="Normal 7 2 2 2 4 5 2" xfId="22849"/>
    <cellStyle name="Normal 7 2 2 2 4 5 2 2" xfId="51584"/>
    <cellStyle name="Normal 7 2 2 2 4 5 3" xfId="37260"/>
    <cellStyle name="Normal 7 2 2 2 4 6" xfId="15686"/>
    <cellStyle name="Normal 7 2 2 2 4 6 2" xfId="44422"/>
    <cellStyle name="Normal 7 2 2 2 4 7" xfId="30098"/>
    <cellStyle name="Normal 7 2 2 2 5" xfId="1568"/>
    <cellStyle name="Normal 7 2 2 2 5 2" xfId="3372"/>
    <cellStyle name="Normal 7 2 2 2 5 2 2" xfId="7031"/>
    <cellStyle name="Normal 7 2 2 2 5 2 2 2" xfId="14291"/>
    <cellStyle name="Normal 7 2 2 2 5 2 2 2 2" xfId="28669"/>
    <cellStyle name="Normal 7 2 2 2 5 2 2 2 2 2" xfId="57403"/>
    <cellStyle name="Normal 7 2 2 2 5 2 2 2 3" xfId="43079"/>
    <cellStyle name="Normal 7 2 2 2 5 2 2 3" xfId="21506"/>
    <cellStyle name="Normal 7 2 2 2 5 2 2 3 2" xfId="50241"/>
    <cellStyle name="Normal 7 2 2 2 5 2 2 4" xfId="35917"/>
    <cellStyle name="Normal 7 2 2 2 5 2 3" xfId="10704"/>
    <cellStyle name="Normal 7 2 2 2 5 2 3 2" xfId="25087"/>
    <cellStyle name="Normal 7 2 2 2 5 2 3 2 2" xfId="53822"/>
    <cellStyle name="Normal 7 2 2 2 5 2 3 3" xfId="39498"/>
    <cellStyle name="Normal 7 2 2 2 5 2 4" xfId="17924"/>
    <cellStyle name="Normal 7 2 2 2 5 2 4 2" xfId="46660"/>
    <cellStyle name="Normal 7 2 2 2 5 2 5" xfId="32336"/>
    <cellStyle name="Normal 7 2 2 2 5 3" xfId="5241"/>
    <cellStyle name="Normal 7 2 2 2 5 3 2" xfId="12501"/>
    <cellStyle name="Normal 7 2 2 2 5 3 2 2" xfId="26879"/>
    <cellStyle name="Normal 7 2 2 2 5 3 2 2 2" xfId="55613"/>
    <cellStyle name="Normal 7 2 2 2 5 3 2 3" xfId="41289"/>
    <cellStyle name="Normal 7 2 2 2 5 3 3" xfId="19716"/>
    <cellStyle name="Normal 7 2 2 2 5 3 3 2" xfId="48451"/>
    <cellStyle name="Normal 7 2 2 2 5 3 4" xfId="34127"/>
    <cellStyle name="Normal 7 2 2 2 5 4" xfId="8914"/>
    <cellStyle name="Normal 7 2 2 2 5 4 2" xfId="23297"/>
    <cellStyle name="Normal 7 2 2 2 5 4 2 2" xfId="52032"/>
    <cellStyle name="Normal 7 2 2 2 5 4 3" xfId="37708"/>
    <cellStyle name="Normal 7 2 2 2 5 5" xfId="16134"/>
    <cellStyle name="Normal 7 2 2 2 5 5 2" xfId="44870"/>
    <cellStyle name="Normal 7 2 2 2 5 6" xfId="30546"/>
    <cellStyle name="Normal 7 2 2 2 6" xfId="2476"/>
    <cellStyle name="Normal 7 2 2 2 6 2" xfId="6136"/>
    <cellStyle name="Normal 7 2 2 2 6 2 2" xfId="13396"/>
    <cellStyle name="Normal 7 2 2 2 6 2 2 2" xfId="27774"/>
    <cellStyle name="Normal 7 2 2 2 6 2 2 2 2" xfId="56508"/>
    <cellStyle name="Normal 7 2 2 2 6 2 2 3" xfId="42184"/>
    <cellStyle name="Normal 7 2 2 2 6 2 3" xfId="20611"/>
    <cellStyle name="Normal 7 2 2 2 6 2 3 2" xfId="49346"/>
    <cellStyle name="Normal 7 2 2 2 6 2 4" xfId="35022"/>
    <cellStyle name="Normal 7 2 2 2 6 3" xfId="9809"/>
    <cellStyle name="Normal 7 2 2 2 6 3 2" xfId="24192"/>
    <cellStyle name="Normal 7 2 2 2 6 3 2 2" xfId="52927"/>
    <cellStyle name="Normal 7 2 2 2 6 3 3" xfId="38603"/>
    <cellStyle name="Normal 7 2 2 2 6 4" xfId="17029"/>
    <cellStyle name="Normal 7 2 2 2 6 4 2" xfId="45765"/>
    <cellStyle name="Normal 7 2 2 2 6 5" xfId="31441"/>
    <cellStyle name="Normal 7 2 2 2 7" xfId="4335"/>
    <cellStyle name="Normal 7 2 2 2 7 2" xfId="11605"/>
    <cellStyle name="Normal 7 2 2 2 7 2 2" xfId="25984"/>
    <cellStyle name="Normal 7 2 2 2 7 2 2 2" xfId="54718"/>
    <cellStyle name="Normal 7 2 2 2 7 2 3" xfId="40394"/>
    <cellStyle name="Normal 7 2 2 2 7 3" xfId="18821"/>
    <cellStyle name="Normal 7 2 2 2 7 3 2" xfId="47556"/>
    <cellStyle name="Normal 7 2 2 2 7 4" xfId="33232"/>
    <cellStyle name="Normal 7 2 2 2 8" xfId="8004"/>
    <cellStyle name="Normal 7 2 2 2 8 2" xfId="22402"/>
    <cellStyle name="Normal 7 2 2 2 8 2 2" xfId="51137"/>
    <cellStyle name="Normal 7 2 2 2 8 3" xfId="36813"/>
    <cellStyle name="Normal 7 2 2 2 9" xfId="15239"/>
    <cellStyle name="Normal 7 2 2 2 9 2" xfId="43975"/>
    <cellStyle name="Normal 7 2 2 3" xfId="600"/>
    <cellStyle name="Normal 7 2 2 3 2" xfId="877"/>
    <cellStyle name="Normal 7 2 2 3 2 2" xfId="1324"/>
    <cellStyle name="Normal 7 2 2 3 2 2 2" xfId="2307"/>
    <cellStyle name="Normal 7 2 2 3 2 2 2 2" xfId="4099"/>
    <cellStyle name="Normal 7 2 2 3 2 2 2 2 2" xfId="7758"/>
    <cellStyle name="Normal 7 2 2 3 2 2 2 2 2 2" xfId="15018"/>
    <cellStyle name="Normal 7 2 2 3 2 2 2 2 2 2 2" xfId="29396"/>
    <cellStyle name="Normal 7 2 2 3 2 2 2 2 2 2 2 2" xfId="58130"/>
    <cellStyle name="Normal 7 2 2 3 2 2 2 2 2 2 3" xfId="43806"/>
    <cellStyle name="Normal 7 2 2 3 2 2 2 2 2 3" xfId="22233"/>
    <cellStyle name="Normal 7 2 2 3 2 2 2 2 2 3 2" xfId="50968"/>
    <cellStyle name="Normal 7 2 2 3 2 2 2 2 2 4" xfId="36644"/>
    <cellStyle name="Normal 7 2 2 3 2 2 2 2 3" xfId="11431"/>
    <cellStyle name="Normal 7 2 2 3 2 2 2 2 3 2" xfId="25814"/>
    <cellStyle name="Normal 7 2 2 3 2 2 2 2 3 2 2" xfId="54549"/>
    <cellStyle name="Normal 7 2 2 3 2 2 2 2 3 3" xfId="40225"/>
    <cellStyle name="Normal 7 2 2 3 2 2 2 2 4" xfId="18651"/>
    <cellStyle name="Normal 7 2 2 3 2 2 2 2 4 2" xfId="47387"/>
    <cellStyle name="Normal 7 2 2 3 2 2 2 2 5" xfId="33063"/>
    <cellStyle name="Normal 7 2 2 3 2 2 2 3" xfId="5968"/>
    <cellStyle name="Normal 7 2 2 3 2 2 2 3 2" xfId="13228"/>
    <cellStyle name="Normal 7 2 2 3 2 2 2 3 2 2" xfId="27606"/>
    <cellStyle name="Normal 7 2 2 3 2 2 2 3 2 2 2" xfId="56340"/>
    <cellStyle name="Normal 7 2 2 3 2 2 2 3 2 3" xfId="42016"/>
    <cellStyle name="Normal 7 2 2 3 2 2 2 3 3" xfId="20443"/>
    <cellStyle name="Normal 7 2 2 3 2 2 2 3 3 2" xfId="49178"/>
    <cellStyle name="Normal 7 2 2 3 2 2 2 3 4" xfId="34854"/>
    <cellStyle name="Normal 7 2 2 3 2 2 2 4" xfId="9641"/>
    <cellStyle name="Normal 7 2 2 3 2 2 2 4 2" xfId="24024"/>
    <cellStyle name="Normal 7 2 2 3 2 2 2 4 2 2" xfId="52759"/>
    <cellStyle name="Normal 7 2 2 3 2 2 2 4 3" xfId="38435"/>
    <cellStyle name="Normal 7 2 2 3 2 2 2 5" xfId="16861"/>
    <cellStyle name="Normal 7 2 2 3 2 2 2 5 2" xfId="45597"/>
    <cellStyle name="Normal 7 2 2 3 2 2 2 6" xfId="31273"/>
    <cellStyle name="Normal 7 2 2 3 2 2 3" xfId="3203"/>
    <cellStyle name="Normal 7 2 2 3 2 2 3 2" xfId="6863"/>
    <cellStyle name="Normal 7 2 2 3 2 2 3 2 2" xfId="14123"/>
    <cellStyle name="Normal 7 2 2 3 2 2 3 2 2 2" xfId="28501"/>
    <cellStyle name="Normal 7 2 2 3 2 2 3 2 2 2 2" xfId="57235"/>
    <cellStyle name="Normal 7 2 2 3 2 2 3 2 2 3" xfId="42911"/>
    <cellStyle name="Normal 7 2 2 3 2 2 3 2 3" xfId="21338"/>
    <cellStyle name="Normal 7 2 2 3 2 2 3 2 3 2" xfId="50073"/>
    <cellStyle name="Normal 7 2 2 3 2 2 3 2 4" xfId="35749"/>
    <cellStyle name="Normal 7 2 2 3 2 2 3 3" xfId="10536"/>
    <cellStyle name="Normal 7 2 2 3 2 2 3 3 2" xfId="24919"/>
    <cellStyle name="Normal 7 2 2 3 2 2 3 3 2 2" xfId="53654"/>
    <cellStyle name="Normal 7 2 2 3 2 2 3 3 3" xfId="39330"/>
    <cellStyle name="Normal 7 2 2 3 2 2 3 4" xfId="17756"/>
    <cellStyle name="Normal 7 2 2 3 2 2 3 4 2" xfId="46492"/>
    <cellStyle name="Normal 7 2 2 3 2 2 3 5" xfId="32168"/>
    <cellStyle name="Normal 7 2 2 3 2 2 4" xfId="5068"/>
    <cellStyle name="Normal 7 2 2 3 2 2 4 2" xfId="12333"/>
    <cellStyle name="Normal 7 2 2 3 2 2 4 2 2" xfId="26711"/>
    <cellStyle name="Normal 7 2 2 3 2 2 4 2 2 2" xfId="55445"/>
    <cellStyle name="Normal 7 2 2 3 2 2 4 2 3" xfId="41121"/>
    <cellStyle name="Normal 7 2 2 3 2 2 4 3" xfId="19548"/>
    <cellStyle name="Normal 7 2 2 3 2 2 4 3 2" xfId="48283"/>
    <cellStyle name="Normal 7 2 2 3 2 2 4 4" xfId="33959"/>
    <cellStyle name="Normal 7 2 2 3 2 2 5" xfId="8740"/>
    <cellStyle name="Normal 7 2 2 3 2 2 5 2" xfId="23129"/>
    <cellStyle name="Normal 7 2 2 3 2 2 5 2 2" xfId="51864"/>
    <cellStyle name="Normal 7 2 2 3 2 2 5 3" xfId="37540"/>
    <cellStyle name="Normal 7 2 2 3 2 2 6" xfId="15966"/>
    <cellStyle name="Normal 7 2 2 3 2 2 6 2" xfId="44702"/>
    <cellStyle name="Normal 7 2 2 3 2 2 7" xfId="30378"/>
    <cellStyle name="Normal 7 2 2 3 2 3" xfId="1860"/>
    <cellStyle name="Normal 7 2 2 3 2 3 2" xfId="3652"/>
    <cellStyle name="Normal 7 2 2 3 2 3 2 2" xfId="7311"/>
    <cellStyle name="Normal 7 2 2 3 2 3 2 2 2" xfId="14571"/>
    <cellStyle name="Normal 7 2 2 3 2 3 2 2 2 2" xfId="28949"/>
    <cellStyle name="Normal 7 2 2 3 2 3 2 2 2 2 2" xfId="57683"/>
    <cellStyle name="Normal 7 2 2 3 2 3 2 2 2 3" xfId="43359"/>
    <cellStyle name="Normal 7 2 2 3 2 3 2 2 3" xfId="21786"/>
    <cellStyle name="Normal 7 2 2 3 2 3 2 2 3 2" xfId="50521"/>
    <cellStyle name="Normal 7 2 2 3 2 3 2 2 4" xfId="36197"/>
    <cellStyle name="Normal 7 2 2 3 2 3 2 3" xfId="10984"/>
    <cellStyle name="Normal 7 2 2 3 2 3 2 3 2" xfId="25367"/>
    <cellStyle name="Normal 7 2 2 3 2 3 2 3 2 2" xfId="54102"/>
    <cellStyle name="Normal 7 2 2 3 2 3 2 3 3" xfId="39778"/>
    <cellStyle name="Normal 7 2 2 3 2 3 2 4" xfId="18204"/>
    <cellStyle name="Normal 7 2 2 3 2 3 2 4 2" xfId="46940"/>
    <cellStyle name="Normal 7 2 2 3 2 3 2 5" xfId="32616"/>
    <cellStyle name="Normal 7 2 2 3 2 3 3" xfId="5521"/>
    <cellStyle name="Normal 7 2 2 3 2 3 3 2" xfId="12781"/>
    <cellStyle name="Normal 7 2 2 3 2 3 3 2 2" xfId="27159"/>
    <cellStyle name="Normal 7 2 2 3 2 3 3 2 2 2" xfId="55893"/>
    <cellStyle name="Normal 7 2 2 3 2 3 3 2 3" xfId="41569"/>
    <cellStyle name="Normal 7 2 2 3 2 3 3 3" xfId="19996"/>
    <cellStyle name="Normal 7 2 2 3 2 3 3 3 2" xfId="48731"/>
    <cellStyle name="Normal 7 2 2 3 2 3 3 4" xfId="34407"/>
    <cellStyle name="Normal 7 2 2 3 2 3 4" xfId="9194"/>
    <cellStyle name="Normal 7 2 2 3 2 3 4 2" xfId="23577"/>
    <cellStyle name="Normal 7 2 2 3 2 3 4 2 2" xfId="52312"/>
    <cellStyle name="Normal 7 2 2 3 2 3 4 3" xfId="37988"/>
    <cellStyle name="Normal 7 2 2 3 2 3 5" xfId="16414"/>
    <cellStyle name="Normal 7 2 2 3 2 3 5 2" xfId="45150"/>
    <cellStyle name="Normal 7 2 2 3 2 3 6" xfId="30826"/>
    <cellStyle name="Normal 7 2 2 3 2 4" xfId="2756"/>
    <cellStyle name="Normal 7 2 2 3 2 4 2" xfId="6416"/>
    <cellStyle name="Normal 7 2 2 3 2 4 2 2" xfId="13676"/>
    <cellStyle name="Normal 7 2 2 3 2 4 2 2 2" xfId="28054"/>
    <cellStyle name="Normal 7 2 2 3 2 4 2 2 2 2" xfId="56788"/>
    <cellStyle name="Normal 7 2 2 3 2 4 2 2 3" xfId="42464"/>
    <cellStyle name="Normal 7 2 2 3 2 4 2 3" xfId="20891"/>
    <cellStyle name="Normal 7 2 2 3 2 4 2 3 2" xfId="49626"/>
    <cellStyle name="Normal 7 2 2 3 2 4 2 4" xfId="35302"/>
    <cellStyle name="Normal 7 2 2 3 2 4 3" xfId="10089"/>
    <cellStyle name="Normal 7 2 2 3 2 4 3 2" xfId="24472"/>
    <cellStyle name="Normal 7 2 2 3 2 4 3 2 2" xfId="53207"/>
    <cellStyle name="Normal 7 2 2 3 2 4 3 3" xfId="38883"/>
    <cellStyle name="Normal 7 2 2 3 2 4 4" xfId="17309"/>
    <cellStyle name="Normal 7 2 2 3 2 4 4 2" xfId="46045"/>
    <cellStyle name="Normal 7 2 2 3 2 4 5" xfId="31721"/>
    <cellStyle name="Normal 7 2 2 3 2 5" xfId="4621"/>
    <cellStyle name="Normal 7 2 2 3 2 5 2" xfId="11886"/>
    <cellStyle name="Normal 7 2 2 3 2 5 2 2" xfId="26264"/>
    <cellStyle name="Normal 7 2 2 3 2 5 2 2 2" xfId="54998"/>
    <cellStyle name="Normal 7 2 2 3 2 5 2 3" xfId="40674"/>
    <cellStyle name="Normal 7 2 2 3 2 5 3" xfId="19101"/>
    <cellStyle name="Normal 7 2 2 3 2 5 3 2" xfId="47836"/>
    <cellStyle name="Normal 7 2 2 3 2 5 4" xfId="33512"/>
    <cellStyle name="Normal 7 2 2 3 2 6" xfId="8293"/>
    <cellStyle name="Normal 7 2 2 3 2 6 2" xfId="22682"/>
    <cellStyle name="Normal 7 2 2 3 2 6 2 2" xfId="51417"/>
    <cellStyle name="Normal 7 2 2 3 2 6 3" xfId="37093"/>
    <cellStyle name="Normal 7 2 2 3 2 7" xfId="15519"/>
    <cellStyle name="Normal 7 2 2 3 2 7 2" xfId="44255"/>
    <cellStyle name="Normal 7 2 2 3 2 8" xfId="29931"/>
    <cellStyle name="Normal 7 2 2 3 3" xfId="1100"/>
    <cellStyle name="Normal 7 2 2 3 3 2" xfId="2083"/>
    <cellStyle name="Normal 7 2 2 3 3 2 2" xfId="3875"/>
    <cellStyle name="Normal 7 2 2 3 3 2 2 2" xfId="7534"/>
    <cellStyle name="Normal 7 2 2 3 3 2 2 2 2" xfId="14794"/>
    <cellStyle name="Normal 7 2 2 3 3 2 2 2 2 2" xfId="29172"/>
    <cellStyle name="Normal 7 2 2 3 3 2 2 2 2 2 2" xfId="57906"/>
    <cellStyle name="Normal 7 2 2 3 3 2 2 2 2 3" xfId="43582"/>
    <cellStyle name="Normal 7 2 2 3 3 2 2 2 3" xfId="22009"/>
    <cellStyle name="Normal 7 2 2 3 3 2 2 2 3 2" xfId="50744"/>
    <cellStyle name="Normal 7 2 2 3 3 2 2 2 4" xfId="36420"/>
    <cellStyle name="Normal 7 2 2 3 3 2 2 3" xfId="11207"/>
    <cellStyle name="Normal 7 2 2 3 3 2 2 3 2" xfId="25590"/>
    <cellStyle name="Normal 7 2 2 3 3 2 2 3 2 2" xfId="54325"/>
    <cellStyle name="Normal 7 2 2 3 3 2 2 3 3" xfId="40001"/>
    <cellStyle name="Normal 7 2 2 3 3 2 2 4" xfId="18427"/>
    <cellStyle name="Normal 7 2 2 3 3 2 2 4 2" xfId="47163"/>
    <cellStyle name="Normal 7 2 2 3 3 2 2 5" xfId="32839"/>
    <cellStyle name="Normal 7 2 2 3 3 2 3" xfId="5744"/>
    <cellStyle name="Normal 7 2 2 3 3 2 3 2" xfId="13004"/>
    <cellStyle name="Normal 7 2 2 3 3 2 3 2 2" xfId="27382"/>
    <cellStyle name="Normal 7 2 2 3 3 2 3 2 2 2" xfId="56116"/>
    <cellStyle name="Normal 7 2 2 3 3 2 3 2 3" xfId="41792"/>
    <cellStyle name="Normal 7 2 2 3 3 2 3 3" xfId="20219"/>
    <cellStyle name="Normal 7 2 2 3 3 2 3 3 2" xfId="48954"/>
    <cellStyle name="Normal 7 2 2 3 3 2 3 4" xfId="34630"/>
    <cellStyle name="Normal 7 2 2 3 3 2 4" xfId="9417"/>
    <cellStyle name="Normal 7 2 2 3 3 2 4 2" xfId="23800"/>
    <cellStyle name="Normal 7 2 2 3 3 2 4 2 2" xfId="52535"/>
    <cellStyle name="Normal 7 2 2 3 3 2 4 3" xfId="38211"/>
    <cellStyle name="Normal 7 2 2 3 3 2 5" xfId="16637"/>
    <cellStyle name="Normal 7 2 2 3 3 2 5 2" xfId="45373"/>
    <cellStyle name="Normal 7 2 2 3 3 2 6" xfId="31049"/>
    <cellStyle name="Normal 7 2 2 3 3 3" xfId="2979"/>
    <cellStyle name="Normal 7 2 2 3 3 3 2" xfId="6639"/>
    <cellStyle name="Normal 7 2 2 3 3 3 2 2" xfId="13899"/>
    <cellStyle name="Normal 7 2 2 3 3 3 2 2 2" xfId="28277"/>
    <cellStyle name="Normal 7 2 2 3 3 3 2 2 2 2" xfId="57011"/>
    <cellStyle name="Normal 7 2 2 3 3 3 2 2 3" xfId="42687"/>
    <cellStyle name="Normal 7 2 2 3 3 3 2 3" xfId="21114"/>
    <cellStyle name="Normal 7 2 2 3 3 3 2 3 2" xfId="49849"/>
    <cellStyle name="Normal 7 2 2 3 3 3 2 4" xfId="35525"/>
    <cellStyle name="Normal 7 2 2 3 3 3 3" xfId="10312"/>
    <cellStyle name="Normal 7 2 2 3 3 3 3 2" xfId="24695"/>
    <cellStyle name="Normal 7 2 2 3 3 3 3 2 2" xfId="53430"/>
    <cellStyle name="Normal 7 2 2 3 3 3 3 3" xfId="39106"/>
    <cellStyle name="Normal 7 2 2 3 3 3 4" xfId="17532"/>
    <cellStyle name="Normal 7 2 2 3 3 3 4 2" xfId="46268"/>
    <cellStyle name="Normal 7 2 2 3 3 3 5" xfId="31944"/>
    <cellStyle name="Normal 7 2 2 3 3 4" xfId="4844"/>
    <cellStyle name="Normal 7 2 2 3 3 4 2" xfId="12109"/>
    <cellStyle name="Normal 7 2 2 3 3 4 2 2" xfId="26487"/>
    <cellStyle name="Normal 7 2 2 3 3 4 2 2 2" xfId="55221"/>
    <cellStyle name="Normal 7 2 2 3 3 4 2 3" xfId="40897"/>
    <cellStyle name="Normal 7 2 2 3 3 4 3" xfId="19324"/>
    <cellStyle name="Normal 7 2 2 3 3 4 3 2" xfId="48059"/>
    <cellStyle name="Normal 7 2 2 3 3 4 4" xfId="33735"/>
    <cellStyle name="Normal 7 2 2 3 3 5" xfId="8516"/>
    <cellStyle name="Normal 7 2 2 3 3 5 2" xfId="22905"/>
    <cellStyle name="Normal 7 2 2 3 3 5 2 2" xfId="51640"/>
    <cellStyle name="Normal 7 2 2 3 3 5 3" xfId="37316"/>
    <cellStyle name="Normal 7 2 2 3 3 6" xfId="15742"/>
    <cellStyle name="Normal 7 2 2 3 3 6 2" xfId="44478"/>
    <cellStyle name="Normal 7 2 2 3 3 7" xfId="30154"/>
    <cellStyle name="Normal 7 2 2 3 4" xfId="1632"/>
    <cellStyle name="Normal 7 2 2 3 4 2" xfId="3428"/>
    <cellStyle name="Normal 7 2 2 3 4 2 2" xfId="7087"/>
    <cellStyle name="Normal 7 2 2 3 4 2 2 2" xfId="14347"/>
    <cellStyle name="Normal 7 2 2 3 4 2 2 2 2" xfId="28725"/>
    <cellStyle name="Normal 7 2 2 3 4 2 2 2 2 2" xfId="57459"/>
    <cellStyle name="Normal 7 2 2 3 4 2 2 2 3" xfId="43135"/>
    <cellStyle name="Normal 7 2 2 3 4 2 2 3" xfId="21562"/>
    <cellStyle name="Normal 7 2 2 3 4 2 2 3 2" xfId="50297"/>
    <cellStyle name="Normal 7 2 2 3 4 2 2 4" xfId="35973"/>
    <cellStyle name="Normal 7 2 2 3 4 2 3" xfId="10760"/>
    <cellStyle name="Normal 7 2 2 3 4 2 3 2" xfId="25143"/>
    <cellStyle name="Normal 7 2 2 3 4 2 3 2 2" xfId="53878"/>
    <cellStyle name="Normal 7 2 2 3 4 2 3 3" xfId="39554"/>
    <cellStyle name="Normal 7 2 2 3 4 2 4" xfId="17980"/>
    <cellStyle name="Normal 7 2 2 3 4 2 4 2" xfId="46716"/>
    <cellStyle name="Normal 7 2 2 3 4 2 5" xfId="32392"/>
    <cellStyle name="Normal 7 2 2 3 4 3" xfId="5297"/>
    <cellStyle name="Normal 7 2 2 3 4 3 2" xfId="12557"/>
    <cellStyle name="Normal 7 2 2 3 4 3 2 2" xfId="26935"/>
    <cellStyle name="Normal 7 2 2 3 4 3 2 2 2" xfId="55669"/>
    <cellStyle name="Normal 7 2 2 3 4 3 2 3" xfId="41345"/>
    <cellStyle name="Normal 7 2 2 3 4 3 3" xfId="19772"/>
    <cellStyle name="Normal 7 2 2 3 4 3 3 2" xfId="48507"/>
    <cellStyle name="Normal 7 2 2 3 4 3 4" xfId="34183"/>
    <cellStyle name="Normal 7 2 2 3 4 4" xfId="8970"/>
    <cellStyle name="Normal 7 2 2 3 4 4 2" xfId="23353"/>
    <cellStyle name="Normal 7 2 2 3 4 4 2 2" xfId="52088"/>
    <cellStyle name="Normal 7 2 2 3 4 4 3" xfId="37764"/>
    <cellStyle name="Normal 7 2 2 3 4 5" xfId="16190"/>
    <cellStyle name="Normal 7 2 2 3 4 5 2" xfId="44926"/>
    <cellStyle name="Normal 7 2 2 3 4 6" xfId="30602"/>
    <cellStyle name="Normal 7 2 2 3 5" xfId="2532"/>
    <cellStyle name="Normal 7 2 2 3 5 2" xfId="6192"/>
    <cellStyle name="Normal 7 2 2 3 5 2 2" xfId="13452"/>
    <cellStyle name="Normal 7 2 2 3 5 2 2 2" xfId="27830"/>
    <cellStyle name="Normal 7 2 2 3 5 2 2 2 2" xfId="56564"/>
    <cellStyle name="Normal 7 2 2 3 5 2 2 3" xfId="42240"/>
    <cellStyle name="Normal 7 2 2 3 5 2 3" xfId="20667"/>
    <cellStyle name="Normal 7 2 2 3 5 2 3 2" xfId="49402"/>
    <cellStyle name="Normal 7 2 2 3 5 2 4" xfId="35078"/>
    <cellStyle name="Normal 7 2 2 3 5 3" xfId="9865"/>
    <cellStyle name="Normal 7 2 2 3 5 3 2" xfId="24248"/>
    <cellStyle name="Normal 7 2 2 3 5 3 2 2" xfId="52983"/>
    <cellStyle name="Normal 7 2 2 3 5 3 3" xfId="38659"/>
    <cellStyle name="Normal 7 2 2 3 5 4" xfId="17085"/>
    <cellStyle name="Normal 7 2 2 3 5 4 2" xfId="45821"/>
    <cellStyle name="Normal 7 2 2 3 5 5" xfId="31497"/>
    <cellStyle name="Normal 7 2 2 3 6" xfId="4395"/>
    <cellStyle name="Normal 7 2 2 3 6 2" xfId="11662"/>
    <cellStyle name="Normal 7 2 2 3 6 2 2" xfId="26040"/>
    <cellStyle name="Normal 7 2 2 3 6 2 2 2" xfId="54774"/>
    <cellStyle name="Normal 7 2 2 3 6 2 3" xfId="40450"/>
    <cellStyle name="Normal 7 2 2 3 6 3" xfId="18877"/>
    <cellStyle name="Normal 7 2 2 3 6 3 2" xfId="47612"/>
    <cellStyle name="Normal 7 2 2 3 6 4" xfId="33288"/>
    <cellStyle name="Normal 7 2 2 3 7" xfId="8066"/>
    <cellStyle name="Normal 7 2 2 3 7 2" xfId="22458"/>
    <cellStyle name="Normal 7 2 2 3 7 2 2" xfId="51193"/>
    <cellStyle name="Normal 7 2 2 3 7 3" xfId="36869"/>
    <cellStyle name="Normal 7 2 2 3 8" xfId="15295"/>
    <cellStyle name="Normal 7 2 2 3 8 2" xfId="44031"/>
    <cellStyle name="Normal 7 2 2 3 9" xfId="29707"/>
    <cellStyle name="Normal 7 2 2 4" xfId="762"/>
    <cellStyle name="Normal 7 2 2 4 2" xfId="1212"/>
    <cellStyle name="Normal 7 2 2 4 2 2" xfId="2195"/>
    <cellStyle name="Normal 7 2 2 4 2 2 2" xfId="3987"/>
    <cellStyle name="Normal 7 2 2 4 2 2 2 2" xfId="7646"/>
    <cellStyle name="Normal 7 2 2 4 2 2 2 2 2" xfId="14906"/>
    <cellStyle name="Normal 7 2 2 4 2 2 2 2 2 2" xfId="29284"/>
    <cellStyle name="Normal 7 2 2 4 2 2 2 2 2 2 2" xfId="58018"/>
    <cellStyle name="Normal 7 2 2 4 2 2 2 2 2 3" xfId="43694"/>
    <cellStyle name="Normal 7 2 2 4 2 2 2 2 3" xfId="22121"/>
    <cellStyle name="Normal 7 2 2 4 2 2 2 2 3 2" xfId="50856"/>
    <cellStyle name="Normal 7 2 2 4 2 2 2 2 4" xfId="36532"/>
    <cellStyle name="Normal 7 2 2 4 2 2 2 3" xfId="11319"/>
    <cellStyle name="Normal 7 2 2 4 2 2 2 3 2" xfId="25702"/>
    <cellStyle name="Normal 7 2 2 4 2 2 2 3 2 2" xfId="54437"/>
    <cellStyle name="Normal 7 2 2 4 2 2 2 3 3" xfId="40113"/>
    <cellStyle name="Normal 7 2 2 4 2 2 2 4" xfId="18539"/>
    <cellStyle name="Normal 7 2 2 4 2 2 2 4 2" xfId="47275"/>
    <cellStyle name="Normal 7 2 2 4 2 2 2 5" xfId="32951"/>
    <cellStyle name="Normal 7 2 2 4 2 2 3" xfId="5856"/>
    <cellStyle name="Normal 7 2 2 4 2 2 3 2" xfId="13116"/>
    <cellStyle name="Normal 7 2 2 4 2 2 3 2 2" xfId="27494"/>
    <cellStyle name="Normal 7 2 2 4 2 2 3 2 2 2" xfId="56228"/>
    <cellStyle name="Normal 7 2 2 4 2 2 3 2 3" xfId="41904"/>
    <cellStyle name="Normal 7 2 2 4 2 2 3 3" xfId="20331"/>
    <cellStyle name="Normal 7 2 2 4 2 2 3 3 2" xfId="49066"/>
    <cellStyle name="Normal 7 2 2 4 2 2 3 4" xfId="34742"/>
    <cellStyle name="Normal 7 2 2 4 2 2 4" xfId="9529"/>
    <cellStyle name="Normal 7 2 2 4 2 2 4 2" xfId="23912"/>
    <cellStyle name="Normal 7 2 2 4 2 2 4 2 2" xfId="52647"/>
    <cellStyle name="Normal 7 2 2 4 2 2 4 3" xfId="38323"/>
    <cellStyle name="Normal 7 2 2 4 2 2 5" xfId="16749"/>
    <cellStyle name="Normal 7 2 2 4 2 2 5 2" xfId="45485"/>
    <cellStyle name="Normal 7 2 2 4 2 2 6" xfId="31161"/>
    <cellStyle name="Normal 7 2 2 4 2 3" xfId="3091"/>
    <cellStyle name="Normal 7 2 2 4 2 3 2" xfId="6751"/>
    <cellStyle name="Normal 7 2 2 4 2 3 2 2" xfId="14011"/>
    <cellStyle name="Normal 7 2 2 4 2 3 2 2 2" xfId="28389"/>
    <cellStyle name="Normal 7 2 2 4 2 3 2 2 2 2" xfId="57123"/>
    <cellStyle name="Normal 7 2 2 4 2 3 2 2 3" xfId="42799"/>
    <cellStyle name="Normal 7 2 2 4 2 3 2 3" xfId="21226"/>
    <cellStyle name="Normal 7 2 2 4 2 3 2 3 2" xfId="49961"/>
    <cellStyle name="Normal 7 2 2 4 2 3 2 4" xfId="35637"/>
    <cellStyle name="Normal 7 2 2 4 2 3 3" xfId="10424"/>
    <cellStyle name="Normal 7 2 2 4 2 3 3 2" xfId="24807"/>
    <cellStyle name="Normal 7 2 2 4 2 3 3 2 2" xfId="53542"/>
    <cellStyle name="Normal 7 2 2 4 2 3 3 3" xfId="39218"/>
    <cellStyle name="Normal 7 2 2 4 2 3 4" xfId="17644"/>
    <cellStyle name="Normal 7 2 2 4 2 3 4 2" xfId="46380"/>
    <cellStyle name="Normal 7 2 2 4 2 3 5" xfId="32056"/>
    <cellStyle name="Normal 7 2 2 4 2 4" xfId="4956"/>
    <cellStyle name="Normal 7 2 2 4 2 4 2" xfId="12221"/>
    <cellStyle name="Normal 7 2 2 4 2 4 2 2" xfId="26599"/>
    <cellStyle name="Normal 7 2 2 4 2 4 2 2 2" xfId="55333"/>
    <cellStyle name="Normal 7 2 2 4 2 4 2 3" xfId="41009"/>
    <cellStyle name="Normal 7 2 2 4 2 4 3" xfId="19436"/>
    <cellStyle name="Normal 7 2 2 4 2 4 3 2" xfId="48171"/>
    <cellStyle name="Normal 7 2 2 4 2 4 4" xfId="33847"/>
    <cellStyle name="Normal 7 2 2 4 2 5" xfId="8628"/>
    <cellStyle name="Normal 7 2 2 4 2 5 2" xfId="23017"/>
    <cellStyle name="Normal 7 2 2 4 2 5 2 2" xfId="51752"/>
    <cellStyle name="Normal 7 2 2 4 2 5 3" xfId="37428"/>
    <cellStyle name="Normal 7 2 2 4 2 6" xfId="15854"/>
    <cellStyle name="Normal 7 2 2 4 2 6 2" xfId="44590"/>
    <cellStyle name="Normal 7 2 2 4 2 7" xfId="30266"/>
    <cellStyle name="Normal 7 2 2 4 3" xfId="1748"/>
    <cellStyle name="Normal 7 2 2 4 3 2" xfId="3540"/>
    <cellStyle name="Normal 7 2 2 4 3 2 2" xfId="7199"/>
    <cellStyle name="Normal 7 2 2 4 3 2 2 2" xfId="14459"/>
    <cellStyle name="Normal 7 2 2 4 3 2 2 2 2" xfId="28837"/>
    <cellStyle name="Normal 7 2 2 4 3 2 2 2 2 2" xfId="57571"/>
    <cellStyle name="Normal 7 2 2 4 3 2 2 2 3" xfId="43247"/>
    <cellStyle name="Normal 7 2 2 4 3 2 2 3" xfId="21674"/>
    <cellStyle name="Normal 7 2 2 4 3 2 2 3 2" xfId="50409"/>
    <cellStyle name="Normal 7 2 2 4 3 2 2 4" xfId="36085"/>
    <cellStyle name="Normal 7 2 2 4 3 2 3" xfId="10872"/>
    <cellStyle name="Normal 7 2 2 4 3 2 3 2" xfId="25255"/>
    <cellStyle name="Normal 7 2 2 4 3 2 3 2 2" xfId="53990"/>
    <cellStyle name="Normal 7 2 2 4 3 2 3 3" xfId="39666"/>
    <cellStyle name="Normal 7 2 2 4 3 2 4" xfId="18092"/>
    <cellStyle name="Normal 7 2 2 4 3 2 4 2" xfId="46828"/>
    <cellStyle name="Normal 7 2 2 4 3 2 5" xfId="32504"/>
    <cellStyle name="Normal 7 2 2 4 3 3" xfId="5409"/>
    <cellStyle name="Normal 7 2 2 4 3 3 2" xfId="12669"/>
    <cellStyle name="Normal 7 2 2 4 3 3 2 2" xfId="27047"/>
    <cellStyle name="Normal 7 2 2 4 3 3 2 2 2" xfId="55781"/>
    <cellStyle name="Normal 7 2 2 4 3 3 2 3" xfId="41457"/>
    <cellStyle name="Normal 7 2 2 4 3 3 3" xfId="19884"/>
    <cellStyle name="Normal 7 2 2 4 3 3 3 2" xfId="48619"/>
    <cellStyle name="Normal 7 2 2 4 3 3 4" xfId="34295"/>
    <cellStyle name="Normal 7 2 2 4 3 4" xfId="9082"/>
    <cellStyle name="Normal 7 2 2 4 3 4 2" xfId="23465"/>
    <cellStyle name="Normal 7 2 2 4 3 4 2 2" xfId="52200"/>
    <cellStyle name="Normal 7 2 2 4 3 4 3" xfId="37876"/>
    <cellStyle name="Normal 7 2 2 4 3 5" xfId="16302"/>
    <cellStyle name="Normal 7 2 2 4 3 5 2" xfId="45038"/>
    <cellStyle name="Normal 7 2 2 4 3 6" xfId="30714"/>
    <cellStyle name="Normal 7 2 2 4 4" xfId="2644"/>
    <cellStyle name="Normal 7 2 2 4 4 2" xfId="6304"/>
    <cellStyle name="Normal 7 2 2 4 4 2 2" xfId="13564"/>
    <cellStyle name="Normal 7 2 2 4 4 2 2 2" xfId="27942"/>
    <cellStyle name="Normal 7 2 2 4 4 2 2 2 2" xfId="56676"/>
    <cellStyle name="Normal 7 2 2 4 4 2 2 3" xfId="42352"/>
    <cellStyle name="Normal 7 2 2 4 4 2 3" xfId="20779"/>
    <cellStyle name="Normal 7 2 2 4 4 2 3 2" xfId="49514"/>
    <cellStyle name="Normal 7 2 2 4 4 2 4" xfId="35190"/>
    <cellStyle name="Normal 7 2 2 4 4 3" xfId="9977"/>
    <cellStyle name="Normal 7 2 2 4 4 3 2" xfId="24360"/>
    <cellStyle name="Normal 7 2 2 4 4 3 2 2" xfId="53095"/>
    <cellStyle name="Normal 7 2 2 4 4 3 3" xfId="38771"/>
    <cellStyle name="Normal 7 2 2 4 4 4" xfId="17197"/>
    <cellStyle name="Normal 7 2 2 4 4 4 2" xfId="45933"/>
    <cellStyle name="Normal 7 2 2 4 4 5" xfId="31609"/>
    <cellStyle name="Normal 7 2 2 4 5" xfId="4508"/>
    <cellStyle name="Normal 7 2 2 4 5 2" xfId="11774"/>
    <cellStyle name="Normal 7 2 2 4 5 2 2" xfId="26152"/>
    <cellStyle name="Normal 7 2 2 4 5 2 2 2" xfId="54886"/>
    <cellStyle name="Normal 7 2 2 4 5 2 3" xfId="40562"/>
    <cellStyle name="Normal 7 2 2 4 5 3" xfId="18989"/>
    <cellStyle name="Normal 7 2 2 4 5 3 2" xfId="47724"/>
    <cellStyle name="Normal 7 2 2 4 5 4" xfId="33400"/>
    <cellStyle name="Normal 7 2 2 4 6" xfId="8181"/>
    <cellStyle name="Normal 7 2 2 4 6 2" xfId="22570"/>
    <cellStyle name="Normal 7 2 2 4 6 2 2" xfId="51305"/>
    <cellStyle name="Normal 7 2 2 4 6 3" xfId="36981"/>
    <cellStyle name="Normal 7 2 2 4 7" xfId="15407"/>
    <cellStyle name="Normal 7 2 2 4 7 2" xfId="44143"/>
    <cellStyle name="Normal 7 2 2 4 8" xfId="29819"/>
    <cellStyle name="Normal 7 2 2 5" xfId="988"/>
    <cellStyle name="Normal 7 2 2 5 2" xfId="1971"/>
    <cellStyle name="Normal 7 2 2 5 2 2" xfId="3763"/>
    <cellStyle name="Normal 7 2 2 5 2 2 2" xfId="7422"/>
    <cellStyle name="Normal 7 2 2 5 2 2 2 2" xfId="14682"/>
    <cellStyle name="Normal 7 2 2 5 2 2 2 2 2" xfId="29060"/>
    <cellStyle name="Normal 7 2 2 5 2 2 2 2 2 2" xfId="57794"/>
    <cellStyle name="Normal 7 2 2 5 2 2 2 2 3" xfId="43470"/>
    <cellStyle name="Normal 7 2 2 5 2 2 2 3" xfId="21897"/>
    <cellStyle name="Normal 7 2 2 5 2 2 2 3 2" xfId="50632"/>
    <cellStyle name="Normal 7 2 2 5 2 2 2 4" xfId="36308"/>
    <cellStyle name="Normal 7 2 2 5 2 2 3" xfId="11095"/>
    <cellStyle name="Normal 7 2 2 5 2 2 3 2" xfId="25478"/>
    <cellStyle name="Normal 7 2 2 5 2 2 3 2 2" xfId="54213"/>
    <cellStyle name="Normal 7 2 2 5 2 2 3 3" xfId="39889"/>
    <cellStyle name="Normal 7 2 2 5 2 2 4" xfId="18315"/>
    <cellStyle name="Normal 7 2 2 5 2 2 4 2" xfId="47051"/>
    <cellStyle name="Normal 7 2 2 5 2 2 5" xfId="32727"/>
    <cellStyle name="Normal 7 2 2 5 2 3" xfId="5632"/>
    <cellStyle name="Normal 7 2 2 5 2 3 2" xfId="12892"/>
    <cellStyle name="Normal 7 2 2 5 2 3 2 2" xfId="27270"/>
    <cellStyle name="Normal 7 2 2 5 2 3 2 2 2" xfId="56004"/>
    <cellStyle name="Normal 7 2 2 5 2 3 2 3" xfId="41680"/>
    <cellStyle name="Normal 7 2 2 5 2 3 3" xfId="20107"/>
    <cellStyle name="Normal 7 2 2 5 2 3 3 2" xfId="48842"/>
    <cellStyle name="Normal 7 2 2 5 2 3 4" xfId="34518"/>
    <cellStyle name="Normal 7 2 2 5 2 4" xfId="9305"/>
    <cellStyle name="Normal 7 2 2 5 2 4 2" xfId="23688"/>
    <cellStyle name="Normal 7 2 2 5 2 4 2 2" xfId="52423"/>
    <cellStyle name="Normal 7 2 2 5 2 4 3" xfId="38099"/>
    <cellStyle name="Normal 7 2 2 5 2 5" xfId="16525"/>
    <cellStyle name="Normal 7 2 2 5 2 5 2" xfId="45261"/>
    <cellStyle name="Normal 7 2 2 5 2 6" xfId="30937"/>
    <cellStyle name="Normal 7 2 2 5 3" xfId="2867"/>
    <cellStyle name="Normal 7 2 2 5 3 2" xfId="6527"/>
    <cellStyle name="Normal 7 2 2 5 3 2 2" xfId="13787"/>
    <cellStyle name="Normal 7 2 2 5 3 2 2 2" xfId="28165"/>
    <cellStyle name="Normal 7 2 2 5 3 2 2 2 2" xfId="56899"/>
    <cellStyle name="Normal 7 2 2 5 3 2 2 3" xfId="42575"/>
    <cellStyle name="Normal 7 2 2 5 3 2 3" xfId="21002"/>
    <cellStyle name="Normal 7 2 2 5 3 2 3 2" xfId="49737"/>
    <cellStyle name="Normal 7 2 2 5 3 2 4" xfId="35413"/>
    <cellStyle name="Normal 7 2 2 5 3 3" xfId="10200"/>
    <cellStyle name="Normal 7 2 2 5 3 3 2" xfId="24583"/>
    <cellStyle name="Normal 7 2 2 5 3 3 2 2" xfId="53318"/>
    <cellStyle name="Normal 7 2 2 5 3 3 3" xfId="38994"/>
    <cellStyle name="Normal 7 2 2 5 3 4" xfId="17420"/>
    <cellStyle name="Normal 7 2 2 5 3 4 2" xfId="46156"/>
    <cellStyle name="Normal 7 2 2 5 3 5" xfId="31832"/>
    <cellStyle name="Normal 7 2 2 5 4" xfId="4732"/>
    <cellStyle name="Normal 7 2 2 5 4 2" xfId="11997"/>
    <cellStyle name="Normal 7 2 2 5 4 2 2" xfId="26375"/>
    <cellStyle name="Normal 7 2 2 5 4 2 2 2" xfId="55109"/>
    <cellStyle name="Normal 7 2 2 5 4 2 3" xfId="40785"/>
    <cellStyle name="Normal 7 2 2 5 4 3" xfId="19212"/>
    <cellStyle name="Normal 7 2 2 5 4 3 2" xfId="47947"/>
    <cellStyle name="Normal 7 2 2 5 4 4" xfId="33623"/>
    <cellStyle name="Normal 7 2 2 5 5" xfId="8404"/>
    <cellStyle name="Normal 7 2 2 5 5 2" xfId="22793"/>
    <cellStyle name="Normal 7 2 2 5 5 2 2" xfId="51528"/>
    <cellStyle name="Normal 7 2 2 5 5 3" xfId="37204"/>
    <cellStyle name="Normal 7 2 2 5 6" xfId="15630"/>
    <cellStyle name="Normal 7 2 2 5 6 2" xfId="44366"/>
    <cellStyle name="Normal 7 2 2 5 7" xfId="30042"/>
    <cellStyle name="Normal 7 2 2 6" xfId="1507"/>
    <cellStyle name="Normal 7 2 2 6 2" xfId="3316"/>
    <cellStyle name="Normal 7 2 2 6 2 2" xfId="6975"/>
    <cellStyle name="Normal 7 2 2 6 2 2 2" xfId="14235"/>
    <cellStyle name="Normal 7 2 2 6 2 2 2 2" xfId="28613"/>
    <cellStyle name="Normal 7 2 2 6 2 2 2 2 2" xfId="57347"/>
    <cellStyle name="Normal 7 2 2 6 2 2 2 3" xfId="43023"/>
    <cellStyle name="Normal 7 2 2 6 2 2 3" xfId="21450"/>
    <cellStyle name="Normal 7 2 2 6 2 2 3 2" xfId="50185"/>
    <cellStyle name="Normal 7 2 2 6 2 2 4" xfId="35861"/>
    <cellStyle name="Normal 7 2 2 6 2 3" xfId="10648"/>
    <cellStyle name="Normal 7 2 2 6 2 3 2" xfId="25031"/>
    <cellStyle name="Normal 7 2 2 6 2 3 2 2" xfId="53766"/>
    <cellStyle name="Normal 7 2 2 6 2 3 3" xfId="39442"/>
    <cellStyle name="Normal 7 2 2 6 2 4" xfId="17868"/>
    <cellStyle name="Normal 7 2 2 6 2 4 2" xfId="46604"/>
    <cellStyle name="Normal 7 2 2 6 2 5" xfId="32280"/>
    <cellStyle name="Normal 7 2 2 6 3" xfId="5184"/>
    <cellStyle name="Normal 7 2 2 6 3 2" xfId="12445"/>
    <cellStyle name="Normal 7 2 2 6 3 2 2" xfId="26823"/>
    <cellStyle name="Normal 7 2 2 6 3 2 2 2" xfId="55557"/>
    <cellStyle name="Normal 7 2 2 6 3 2 3" xfId="41233"/>
    <cellStyle name="Normal 7 2 2 6 3 3" xfId="19660"/>
    <cellStyle name="Normal 7 2 2 6 3 3 2" xfId="48395"/>
    <cellStyle name="Normal 7 2 2 6 3 4" xfId="34071"/>
    <cellStyle name="Normal 7 2 2 6 4" xfId="8858"/>
    <cellStyle name="Normal 7 2 2 6 4 2" xfId="23241"/>
    <cellStyle name="Normal 7 2 2 6 4 2 2" xfId="51976"/>
    <cellStyle name="Normal 7 2 2 6 4 3" xfId="37652"/>
    <cellStyle name="Normal 7 2 2 6 5" xfId="16078"/>
    <cellStyle name="Normal 7 2 2 6 5 2" xfId="44814"/>
    <cellStyle name="Normal 7 2 2 6 6" xfId="30490"/>
    <cellStyle name="Normal 7 2 2 7" xfId="2420"/>
    <cellStyle name="Normal 7 2 2 7 2" xfId="6080"/>
    <cellStyle name="Normal 7 2 2 7 2 2" xfId="13340"/>
    <cellStyle name="Normal 7 2 2 7 2 2 2" xfId="27718"/>
    <cellStyle name="Normal 7 2 2 7 2 2 2 2" xfId="56452"/>
    <cellStyle name="Normal 7 2 2 7 2 2 3" xfId="42128"/>
    <cellStyle name="Normal 7 2 2 7 2 3" xfId="20555"/>
    <cellStyle name="Normal 7 2 2 7 2 3 2" xfId="49290"/>
    <cellStyle name="Normal 7 2 2 7 2 4" xfId="34966"/>
    <cellStyle name="Normal 7 2 2 7 3" xfId="9753"/>
    <cellStyle name="Normal 7 2 2 7 3 2" xfId="24136"/>
    <cellStyle name="Normal 7 2 2 7 3 2 2" xfId="52871"/>
    <cellStyle name="Normal 7 2 2 7 3 3" xfId="38547"/>
    <cellStyle name="Normal 7 2 2 7 4" xfId="16973"/>
    <cellStyle name="Normal 7 2 2 7 4 2" xfId="45709"/>
    <cellStyle name="Normal 7 2 2 7 5" xfId="31385"/>
    <cellStyle name="Normal 7 2 2 8" xfId="4277"/>
    <cellStyle name="Normal 7 2 2 8 2" xfId="11549"/>
    <cellStyle name="Normal 7 2 2 8 2 2" xfId="25928"/>
    <cellStyle name="Normal 7 2 2 8 2 2 2" xfId="54662"/>
    <cellStyle name="Normal 7 2 2 8 2 3" xfId="40338"/>
    <cellStyle name="Normal 7 2 2 8 3" xfId="18765"/>
    <cellStyle name="Normal 7 2 2 8 3 2" xfId="47500"/>
    <cellStyle name="Normal 7 2 2 8 4" xfId="33176"/>
    <cellStyle name="Normal 7 2 2 9" xfId="7945"/>
    <cellStyle name="Normal 7 2 2 9 2" xfId="22346"/>
    <cellStyle name="Normal 7 2 2 9 2 2" xfId="51081"/>
    <cellStyle name="Normal 7 2 2 9 3" xfId="36757"/>
    <cellStyle name="Normal 7 2 3" xfId="433"/>
    <cellStyle name="Normal 7 2 3 10" xfId="29623"/>
    <cellStyle name="Normal 7 2 3 2" xfId="633"/>
    <cellStyle name="Normal 7 2 3 2 2" xfId="905"/>
    <cellStyle name="Normal 7 2 3 2 2 2" xfId="1352"/>
    <cellStyle name="Normal 7 2 3 2 2 2 2" xfId="2335"/>
    <cellStyle name="Normal 7 2 3 2 2 2 2 2" xfId="4127"/>
    <cellStyle name="Normal 7 2 3 2 2 2 2 2 2" xfId="7786"/>
    <cellStyle name="Normal 7 2 3 2 2 2 2 2 2 2" xfId="15046"/>
    <cellStyle name="Normal 7 2 3 2 2 2 2 2 2 2 2" xfId="29424"/>
    <cellStyle name="Normal 7 2 3 2 2 2 2 2 2 2 2 2" xfId="58158"/>
    <cellStyle name="Normal 7 2 3 2 2 2 2 2 2 2 3" xfId="43834"/>
    <cellStyle name="Normal 7 2 3 2 2 2 2 2 2 3" xfId="22261"/>
    <cellStyle name="Normal 7 2 3 2 2 2 2 2 2 3 2" xfId="50996"/>
    <cellStyle name="Normal 7 2 3 2 2 2 2 2 2 4" xfId="36672"/>
    <cellStyle name="Normal 7 2 3 2 2 2 2 2 3" xfId="11459"/>
    <cellStyle name="Normal 7 2 3 2 2 2 2 2 3 2" xfId="25842"/>
    <cellStyle name="Normal 7 2 3 2 2 2 2 2 3 2 2" xfId="54577"/>
    <cellStyle name="Normal 7 2 3 2 2 2 2 2 3 3" xfId="40253"/>
    <cellStyle name="Normal 7 2 3 2 2 2 2 2 4" xfId="18679"/>
    <cellStyle name="Normal 7 2 3 2 2 2 2 2 4 2" xfId="47415"/>
    <cellStyle name="Normal 7 2 3 2 2 2 2 2 5" xfId="33091"/>
    <cellStyle name="Normal 7 2 3 2 2 2 2 3" xfId="5996"/>
    <cellStyle name="Normal 7 2 3 2 2 2 2 3 2" xfId="13256"/>
    <cellStyle name="Normal 7 2 3 2 2 2 2 3 2 2" xfId="27634"/>
    <cellStyle name="Normal 7 2 3 2 2 2 2 3 2 2 2" xfId="56368"/>
    <cellStyle name="Normal 7 2 3 2 2 2 2 3 2 3" xfId="42044"/>
    <cellStyle name="Normal 7 2 3 2 2 2 2 3 3" xfId="20471"/>
    <cellStyle name="Normal 7 2 3 2 2 2 2 3 3 2" xfId="49206"/>
    <cellStyle name="Normal 7 2 3 2 2 2 2 3 4" xfId="34882"/>
    <cellStyle name="Normal 7 2 3 2 2 2 2 4" xfId="9669"/>
    <cellStyle name="Normal 7 2 3 2 2 2 2 4 2" xfId="24052"/>
    <cellStyle name="Normal 7 2 3 2 2 2 2 4 2 2" xfId="52787"/>
    <cellStyle name="Normal 7 2 3 2 2 2 2 4 3" xfId="38463"/>
    <cellStyle name="Normal 7 2 3 2 2 2 2 5" xfId="16889"/>
    <cellStyle name="Normal 7 2 3 2 2 2 2 5 2" xfId="45625"/>
    <cellStyle name="Normal 7 2 3 2 2 2 2 6" xfId="31301"/>
    <cellStyle name="Normal 7 2 3 2 2 2 3" xfId="3231"/>
    <cellStyle name="Normal 7 2 3 2 2 2 3 2" xfId="6891"/>
    <cellStyle name="Normal 7 2 3 2 2 2 3 2 2" xfId="14151"/>
    <cellStyle name="Normal 7 2 3 2 2 2 3 2 2 2" xfId="28529"/>
    <cellStyle name="Normal 7 2 3 2 2 2 3 2 2 2 2" xfId="57263"/>
    <cellStyle name="Normal 7 2 3 2 2 2 3 2 2 3" xfId="42939"/>
    <cellStyle name="Normal 7 2 3 2 2 2 3 2 3" xfId="21366"/>
    <cellStyle name="Normal 7 2 3 2 2 2 3 2 3 2" xfId="50101"/>
    <cellStyle name="Normal 7 2 3 2 2 2 3 2 4" xfId="35777"/>
    <cellStyle name="Normal 7 2 3 2 2 2 3 3" xfId="10564"/>
    <cellStyle name="Normal 7 2 3 2 2 2 3 3 2" xfId="24947"/>
    <cellStyle name="Normal 7 2 3 2 2 2 3 3 2 2" xfId="53682"/>
    <cellStyle name="Normal 7 2 3 2 2 2 3 3 3" xfId="39358"/>
    <cellStyle name="Normal 7 2 3 2 2 2 3 4" xfId="17784"/>
    <cellStyle name="Normal 7 2 3 2 2 2 3 4 2" xfId="46520"/>
    <cellStyle name="Normal 7 2 3 2 2 2 3 5" xfId="32196"/>
    <cellStyle name="Normal 7 2 3 2 2 2 4" xfId="5096"/>
    <cellStyle name="Normal 7 2 3 2 2 2 4 2" xfId="12361"/>
    <cellStyle name="Normal 7 2 3 2 2 2 4 2 2" xfId="26739"/>
    <cellStyle name="Normal 7 2 3 2 2 2 4 2 2 2" xfId="55473"/>
    <cellStyle name="Normal 7 2 3 2 2 2 4 2 3" xfId="41149"/>
    <cellStyle name="Normal 7 2 3 2 2 2 4 3" xfId="19576"/>
    <cellStyle name="Normal 7 2 3 2 2 2 4 3 2" xfId="48311"/>
    <cellStyle name="Normal 7 2 3 2 2 2 4 4" xfId="33987"/>
    <cellStyle name="Normal 7 2 3 2 2 2 5" xfId="8768"/>
    <cellStyle name="Normal 7 2 3 2 2 2 5 2" xfId="23157"/>
    <cellStyle name="Normal 7 2 3 2 2 2 5 2 2" xfId="51892"/>
    <cellStyle name="Normal 7 2 3 2 2 2 5 3" xfId="37568"/>
    <cellStyle name="Normal 7 2 3 2 2 2 6" xfId="15994"/>
    <cellStyle name="Normal 7 2 3 2 2 2 6 2" xfId="44730"/>
    <cellStyle name="Normal 7 2 3 2 2 2 7" xfId="30406"/>
    <cellStyle name="Normal 7 2 3 2 2 3" xfId="1888"/>
    <cellStyle name="Normal 7 2 3 2 2 3 2" xfId="3680"/>
    <cellStyle name="Normal 7 2 3 2 2 3 2 2" xfId="7339"/>
    <cellStyle name="Normal 7 2 3 2 2 3 2 2 2" xfId="14599"/>
    <cellStyle name="Normal 7 2 3 2 2 3 2 2 2 2" xfId="28977"/>
    <cellStyle name="Normal 7 2 3 2 2 3 2 2 2 2 2" xfId="57711"/>
    <cellStyle name="Normal 7 2 3 2 2 3 2 2 2 3" xfId="43387"/>
    <cellStyle name="Normal 7 2 3 2 2 3 2 2 3" xfId="21814"/>
    <cellStyle name="Normal 7 2 3 2 2 3 2 2 3 2" xfId="50549"/>
    <cellStyle name="Normal 7 2 3 2 2 3 2 2 4" xfId="36225"/>
    <cellStyle name="Normal 7 2 3 2 2 3 2 3" xfId="11012"/>
    <cellStyle name="Normal 7 2 3 2 2 3 2 3 2" xfId="25395"/>
    <cellStyle name="Normal 7 2 3 2 2 3 2 3 2 2" xfId="54130"/>
    <cellStyle name="Normal 7 2 3 2 2 3 2 3 3" xfId="39806"/>
    <cellStyle name="Normal 7 2 3 2 2 3 2 4" xfId="18232"/>
    <cellStyle name="Normal 7 2 3 2 2 3 2 4 2" xfId="46968"/>
    <cellStyle name="Normal 7 2 3 2 2 3 2 5" xfId="32644"/>
    <cellStyle name="Normal 7 2 3 2 2 3 3" xfId="5549"/>
    <cellStyle name="Normal 7 2 3 2 2 3 3 2" xfId="12809"/>
    <cellStyle name="Normal 7 2 3 2 2 3 3 2 2" xfId="27187"/>
    <cellStyle name="Normal 7 2 3 2 2 3 3 2 2 2" xfId="55921"/>
    <cellStyle name="Normal 7 2 3 2 2 3 3 2 3" xfId="41597"/>
    <cellStyle name="Normal 7 2 3 2 2 3 3 3" xfId="20024"/>
    <cellStyle name="Normal 7 2 3 2 2 3 3 3 2" xfId="48759"/>
    <cellStyle name="Normal 7 2 3 2 2 3 3 4" xfId="34435"/>
    <cellStyle name="Normal 7 2 3 2 2 3 4" xfId="9222"/>
    <cellStyle name="Normal 7 2 3 2 2 3 4 2" xfId="23605"/>
    <cellStyle name="Normal 7 2 3 2 2 3 4 2 2" xfId="52340"/>
    <cellStyle name="Normal 7 2 3 2 2 3 4 3" xfId="38016"/>
    <cellStyle name="Normal 7 2 3 2 2 3 5" xfId="16442"/>
    <cellStyle name="Normal 7 2 3 2 2 3 5 2" xfId="45178"/>
    <cellStyle name="Normal 7 2 3 2 2 3 6" xfId="30854"/>
    <cellStyle name="Normal 7 2 3 2 2 4" xfId="2784"/>
    <cellStyle name="Normal 7 2 3 2 2 4 2" xfId="6444"/>
    <cellStyle name="Normal 7 2 3 2 2 4 2 2" xfId="13704"/>
    <cellStyle name="Normal 7 2 3 2 2 4 2 2 2" xfId="28082"/>
    <cellStyle name="Normal 7 2 3 2 2 4 2 2 2 2" xfId="56816"/>
    <cellStyle name="Normal 7 2 3 2 2 4 2 2 3" xfId="42492"/>
    <cellStyle name="Normal 7 2 3 2 2 4 2 3" xfId="20919"/>
    <cellStyle name="Normal 7 2 3 2 2 4 2 3 2" xfId="49654"/>
    <cellStyle name="Normal 7 2 3 2 2 4 2 4" xfId="35330"/>
    <cellStyle name="Normal 7 2 3 2 2 4 3" xfId="10117"/>
    <cellStyle name="Normal 7 2 3 2 2 4 3 2" xfId="24500"/>
    <cellStyle name="Normal 7 2 3 2 2 4 3 2 2" xfId="53235"/>
    <cellStyle name="Normal 7 2 3 2 2 4 3 3" xfId="38911"/>
    <cellStyle name="Normal 7 2 3 2 2 4 4" xfId="17337"/>
    <cellStyle name="Normal 7 2 3 2 2 4 4 2" xfId="46073"/>
    <cellStyle name="Normal 7 2 3 2 2 4 5" xfId="31749"/>
    <cellStyle name="Normal 7 2 3 2 2 5" xfId="4649"/>
    <cellStyle name="Normal 7 2 3 2 2 5 2" xfId="11914"/>
    <cellStyle name="Normal 7 2 3 2 2 5 2 2" xfId="26292"/>
    <cellStyle name="Normal 7 2 3 2 2 5 2 2 2" xfId="55026"/>
    <cellStyle name="Normal 7 2 3 2 2 5 2 3" xfId="40702"/>
    <cellStyle name="Normal 7 2 3 2 2 5 3" xfId="19129"/>
    <cellStyle name="Normal 7 2 3 2 2 5 3 2" xfId="47864"/>
    <cellStyle name="Normal 7 2 3 2 2 5 4" xfId="33540"/>
    <cellStyle name="Normal 7 2 3 2 2 6" xfId="8321"/>
    <cellStyle name="Normal 7 2 3 2 2 6 2" xfId="22710"/>
    <cellStyle name="Normal 7 2 3 2 2 6 2 2" xfId="51445"/>
    <cellStyle name="Normal 7 2 3 2 2 6 3" xfId="37121"/>
    <cellStyle name="Normal 7 2 3 2 2 7" xfId="15547"/>
    <cellStyle name="Normal 7 2 3 2 2 7 2" xfId="44283"/>
    <cellStyle name="Normal 7 2 3 2 2 8" xfId="29959"/>
    <cellStyle name="Normal 7 2 3 2 3" xfId="1128"/>
    <cellStyle name="Normal 7 2 3 2 3 2" xfId="2111"/>
    <cellStyle name="Normal 7 2 3 2 3 2 2" xfId="3903"/>
    <cellStyle name="Normal 7 2 3 2 3 2 2 2" xfId="7562"/>
    <cellStyle name="Normal 7 2 3 2 3 2 2 2 2" xfId="14822"/>
    <cellStyle name="Normal 7 2 3 2 3 2 2 2 2 2" xfId="29200"/>
    <cellStyle name="Normal 7 2 3 2 3 2 2 2 2 2 2" xfId="57934"/>
    <cellStyle name="Normal 7 2 3 2 3 2 2 2 2 3" xfId="43610"/>
    <cellStyle name="Normal 7 2 3 2 3 2 2 2 3" xfId="22037"/>
    <cellStyle name="Normal 7 2 3 2 3 2 2 2 3 2" xfId="50772"/>
    <cellStyle name="Normal 7 2 3 2 3 2 2 2 4" xfId="36448"/>
    <cellStyle name="Normal 7 2 3 2 3 2 2 3" xfId="11235"/>
    <cellStyle name="Normal 7 2 3 2 3 2 2 3 2" xfId="25618"/>
    <cellStyle name="Normal 7 2 3 2 3 2 2 3 2 2" xfId="54353"/>
    <cellStyle name="Normal 7 2 3 2 3 2 2 3 3" xfId="40029"/>
    <cellStyle name="Normal 7 2 3 2 3 2 2 4" xfId="18455"/>
    <cellStyle name="Normal 7 2 3 2 3 2 2 4 2" xfId="47191"/>
    <cellStyle name="Normal 7 2 3 2 3 2 2 5" xfId="32867"/>
    <cellStyle name="Normal 7 2 3 2 3 2 3" xfId="5772"/>
    <cellStyle name="Normal 7 2 3 2 3 2 3 2" xfId="13032"/>
    <cellStyle name="Normal 7 2 3 2 3 2 3 2 2" xfId="27410"/>
    <cellStyle name="Normal 7 2 3 2 3 2 3 2 2 2" xfId="56144"/>
    <cellStyle name="Normal 7 2 3 2 3 2 3 2 3" xfId="41820"/>
    <cellStyle name="Normal 7 2 3 2 3 2 3 3" xfId="20247"/>
    <cellStyle name="Normal 7 2 3 2 3 2 3 3 2" xfId="48982"/>
    <cellStyle name="Normal 7 2 3 2 3 2 3 4" xfId="34658"/>
    <cellStyle name="Normal 7 2 3 2 3 2 4" xfId="9445"/>
    <cellStyle name="Normal 7 2 3 2 3 2 4 2" xfId="23828"/>
    <cellStyle name="Normal 7 2 3 2 3 2 4 2 2" xfId="52563"/>
    <cellStyle name="Normal 7 2 3 2 3 2 4 3" xfId="38239"/>
    <cellStyle name="Normal 7 2 3 2 3 2 5" xfId="16665"/>
    <cellStyle name="Normal 7 2 3 2 3 2 5 2" xfId="45401"/>
    <cellStyle name="Normal 7 2 3 2 3 2 6" xfId="31077"/>
    <cellStyle name="Normal 7 2 3 2 3 3" xfId="3007"/>
    <cellStyle name="Normal 7 2 3 2 3 3 2" xfId="6667"/>
    <cellStyle name="Normal 7 2 3 2 3 3 2 2" xfId="13927"/>
    <cellStyle name="Normal 7 2 3 2 3 3 2 2 2" xfId="28305"/>
    <cellStyle name="Normal 7 2 3 2 3 3 2 2 2 2" xfId="57039"/>
    <cellStyle name="Normal 7 2 3 2 3 3 2 2 3" xfId="42715"/>
    <cellStyle name="Normal 7 2 3 2 3 3 2 3" xfId="21142"/>
    <cellStyle name="Normal 7 2 3 2 3 3 2 3 2" xfId="49877"/>
    <cellStyle name="Normal 7 2 3 2 3 3 2 4" xfId="35553"/>
    <cellStyle name="Normal 7 2 3 2 3 3 3" xfId="10340"/>
    <cellStyle name="Normal 7 2 3 2 3 3 3 2" xfId="24723"/>
    <cellStyle name="Normal 7 2 3 2 3 3 3 2 2" xfId="53458"/>
    <cellStyle name="Normal 7 2 3 2 3 3 3 3" xfId="39134"/>
    <cellStyle name="Normal 7 2 3 2 3 3 4" xfId="17560"/>
    <cellStyle name="Normal 7 2 3 2 3 3 4 2" xfId="46296"/>
    <cellStyle name="Normal 7 2 3 2 3 3 5" xfId="31972"/>
    <cellStyle name="Normal 7 2 3 2 3 4" xfId="4872"/>
    <cellStyle name="Normal 7 2 3 2 3 4 2" xfId="12137"/>
    <cellStyle name="Normal 7 2 3 2 3 4 2 2" xfId="26515"/>
    <cellStyle name="Normal 7 2 3 2 3 4 2 2 2" xfId="55249"/>
    <cellStyle name="Normal 7 2 3 2 3 4 2 3" xfId="40925"/>
    <cellStyle name="Normal 7 2 3 2 3 4 3" xfId="19352"/>
    <cellStyle name="Normal 7 2 3 2 3 4 3 2" xfId="48087"/>
    <cellStyle name="Normal 7 2 3 2 3 4 4" xfId="33763"/>
    <cellStyle name="Normal 7 2 3 2 3 5" xfId="8544"/>
    <cellStyle name="Normal 7 2 3 2 3 5 2" xfId="22933"/>
    <cellStyle name="Normal 7 2 3 2 3 5 2 2" xfId="51668"/>
    <cellStyle name="Normal 7 2 3 2 3 5 3" xfId="37344"/>
    <cellStyle name="Normal 7 2 3 2 3 6" xfId="15770"/>
    <cellStyle name="Normal 7 2 3 2 3 6 2" xfId="44506"/>
    <cellStyle name="Normal 7 2 3 2 3 7" xfId="30182"/>
    <cellStyle name="Normal 7 2 3 2 4" xfId="1660"/>
    <cellStyle name="Normal 7 2 3 2 4 2" xfId="3456"/>
    <cellStyle name="Normal 7 2 3 2 4 2 2" xfId="7115"/>
    <cellStyle name="Normal 7 2 3 2 4 2 2 2" xfId="14375"/>
    <cellStyle name="Normal 7 2 3 2 4 2 2 2 2" xfId="28753"/>
    <cellStyle name="Normal 7 2 3 2 4 2 2 2 2 2" xfId="57487"/>
    <cellStyle name="Normal 7 2 3 2 4 2 2 2 3" xfId="43163"/>
    <cellStyle name="Normal 7 2 3 2 4 2 2 3" xfId="21590"/>
    <cellStyle name="Normal 7 2 3 2 4 2 2 3 2" xfId="50325"/>
    <cellStyle name="Normal 7 2 3 2 4 2 2 4" xfId="36001"/>
    <cellStyle name="Normal 7 2 3 2 4 2 3" xfId="10788"/>
    <cellStyle name="Normal 7 2 3 2 4 2 3 2" xfId="25171"/>
    <cellStyle name="Normal 7 2 3 2 4 2 3 2 2" xfId="53906"/>
    <cellStyle name="Normal 7 2 3 2 4 2 3 3" xfId="39582"/>
    <cellStyle name="Normal 7 2 3 2 4 2 4" xfId="18008"/>
    <cellStyle name="Normal 7 2 3 2 4 2 4 2" xfId="46744"/>
    <cellStyle name="Normal 7 2 3 2 4 2 5" xfId="32420"/>
    <cellStyle name="Normal 7 2 3 2 4 3" xfId="5325"/>
    <cellStyle name="Normal 7 2 3 2 4 3 2" xfId="12585"/>
    <cellStyle name="Normal 7 2 3 2 4 3 2 2" xfId="26963"/>
    <cellStyle name="Normal 7 2 3 2 4 3 2 2 2" xfId="55697"/>
    <cellStyle name="Normal 7 2 3 2 4 3 2 3" xfId="41373"/>
    <cellStyle name="Normal 7 2 3 2 4 3 3" xfId="19800"/>
    <cellStyle name="Normal 7 2 3 2 4 3 3 2" xfId="48535"/>
    <cellStyle name="Normal 7 2 3 2 4 3 4" xfId="34211"/>
    <cellStyle name="Normal 7 2 3 2 4 4" xfId="8998"/>
    <cellStyle name="Normal 7 2 3 2 4 4 2" xfId="23381"/>
    <cellStyle name="Normal 7 2 3 2 4 4 2 2" xfId="52116"/>
    <cellStyle name="Normal 7 2 3 2 4 4 3" xfId="37792"/>
    <cellStyle name="Normal 7 2 3 2 4 5" xfId="16218"/>
    <cellStyle name="Normal 7 2 3 2 4 5 2" xfId="44954"/>
    <cellStyle name="Normal 7 2 3 2 4 6" xfId="30630"/>
    <cellStyle name="Normal 7 2 3 2 5" xfId="2560"/>
    <cellStyle name="Normal 7 2 3 2 5 2" xfId="6220"/>
    <cellStyle name="Normal 7 2 3 2 5 2 2" xfId="13480"/>
    <cellStyle name="Normal 7 2 3 2 5 2 2 2" xfId="27858"/>
    <cellStyle name="Normal 7 2 3 2 5 2 2 2 2" xfId="56592"/>
    <cellStyle name="Normal 7 2 3 2 5 2 2 3" xfId="42268"/>
    <cellStyle name="Normal 7 2 3 2 5 2 3" xfId="20695"/>
    <cellStyle name="Normal 7 2 3 2 5 2 3 2" xfId="49430"/>
    <cellStyle name="Normal 7 2 3 2 5 2 4" xfId="35106"/>
    <cellStyle name="Normal 7 2 3 2 5 3" xfId="9893"/>
    <cellStyle name="Normal 7 2 3 2 5 3 2" xfId="24276"/>
    <cellStyle name="Normal 7 2 3 2 5 3 2 2" xfId="53011"/>
    <cellStyle name="Normal 7 2 3 2 5 3 3" xfId="38687"/>
    <cellStyle name="Normal 7 2 3 2 5 4" xfId="17113"/>
    <cellStyle name="Normal 7 2 3 2 5 4 2" xfId="45849"/>
    <cellStyle name="Normal 7 2 3 2 5 5" xfId="31525"/>
    <cellStyle name="Normal 7 2 3 2 6" xfId="4423"/>
    <cellStyle name="Normal 7 2 3 2 6 2" xfId="11690"/>
    <cellStyle name="Normal 7 2 3 2 6 2 2" xfId="26068"/>
    <cellStyle name="Normal 7 2 3 2 6 2 2 2" xfId="54802"/>
    <cellStyle name="Normal 7 2 3 2 6 2 3" xfId="40478"/>
    <cellStyle name="Normal 7 2 3 2 6 3" xfId="18905"/>
    <cellStyle name="Normal 7 2 3 2 6 3 2" xfId="47640"/>
    <cellStyle name="Normal 7 2 3 2 6 4" xfId="33316"/>
    <cellStyle name="Normal 7 2 3 2 7" xfId="8094"/>
    <cellStyle name="Normal 7 2 3 2 7 2" xfId="22486"/>
    <cellStyle name="Normal 7 2 3 2 7 2 2" xfId="51221"/>
    <cellStyle name="Normal 7 2 3 2 7 3" xfId="36897"/>
    <cellStyle name="Normal 7 2 3 2 8" xfId="15323"/>
    <cellStyle name="Normal 7 2 3 2 8 2" xfId="44059"/>
    <cellStyle name="Normal 7 2 3 2 9" xfId="29735"/>
    <cellStyle name="Normal 7 2 3 3" xfId="791"/>
    <cellStyle name="Normal 7 2 3 3 2" xfId="1240"/>
    <cellStyle name="Normal 7 2 3 3 2 2" xfId="2223"/>
    <cellStyle name="Normal 7 2 3 3 2 2 2" xfId="4015"/>
    <cellStyle name="Normal 7 2 3 3 2 2 2 2" xfId="7674"/>
    <cellStyle name="Normal 7 2 3 3 2 2 2 2 2" xfId="14934"/>
    <cellStyle name="Normal 7 2 3 3 2 2 2 2 2 2" xfId="29312"/>
    <cellStyle name="Normal 7 2 3 3 2 2 2 2 2 2 2" xfId="58046"/>
    <cellStyle name="Normal 7 2 3 3 2 2 2 2 2 3" xfId="43722"/>
    <cellStyle name="Normal 7 2 3 3 2 2 2 2 3" xfId="22149"/>
    <cellStyle name="Normal 7 2 3 3 2 2 2 2 3 2" xfId="50884"/>
    <cellStyle name="Normal 7 2 3 3 2 2 2 2 4" xfId="36560"/>
    <cellStyle name="Normal 7 2 3 3 2 2 2 3" xfId="11347"/>
    <cellStyle name="Normal 7 2 3 3 2 2 2 3 2" xfId="25730"/>
    <cellStyle name="Normal 7 2 3 3 2 2 2 3 2 2" xfId="54465"/>
    <cellStyle name="Normal 7 2 3 3 2 2 2 3 3" xfId="40141"/>
    <cellStyle name="Normal 7 2 3 3 2 2 2 4" xfId="18567"/>
    <cellStyle name="Normal 7 2 3 3 2 2 2 4 2" xfId="47303"/>
    <cellStyle name="Normal 7 2 3 3 2 2 2 5" xfId="32979"/>
    <cellStyle name="Normal 7 2 3 3 2 2 3" xfId="5884"/>
    <cellStyle name="Normal 7 2 3 3 2 2 3 2" xfId="13144"/>
    <cellStyle name="Normal 7 2 3 3 2 2 3 2 2" xfId="27522"/>
    <cellStyle name="Normal 7 2 3 3 2 2 3 2 2 2" xfId="56256"/>
    <cellStyle name="Normal 7 2 3 3 2 2 3 2 3" xfId="41932"/>
    <cellStyle name="Normal 7 2 3 3 2 2 3 3" xfId="20359"/>
    <cellStyle name="Normal 7 2 3 3 2 2 3 3 2" xfId="49094"/>
    <cellStyle name="Normal 7 2 3 3 2 2 3 4" xfId="34770"/>
    <cellStyle name="Normal 7 2 3 3 2 2 4" xfId="9557"/>
    <cellStyle name="Normal 7 2 3 3 2 2 4 2" xfId="23940"/>
    <cellStyle name="Normal 7 2 3 3 2 2 4 2 2" xfId="52675"/>
    <cellStyle name="Normal 7 2 3 3 2 2 4 3" xfId="38351"/>
    <cellStyle name="Normal 7 2 3 3 2 2 5" xfId="16777"/>
    <cellStyle name="Normal 7 2 3 3 2 2 5 2" xfId="45513"/>
    <cellStyle name="Normal 7 2 3 3 2 2 6" xfId="31189"/>
    <cellStyle name="Normal 7 2 3 3 2 3" xfId="3119"/>
    <cellStyle name="Normal 7 2 3 3 2 3 2" xfId="6779"/>
    <cellStyle name="Normal 7 2 3 3 2 3 2 2" xfId="14039"/>
    <cellStyle name="Normal 7 2 3 3 2 3 2 2 2" xfId="28417"/>
    <cellStyle name="Normal 7 2 3 3 2 3 2 2 2 2" xfId="57151"/>
    <cellStyle name="Normal 7 2 3 3 2 3 2 2 3" xfId="42827"/>
    <cellStyle name="Normal 7 2 3 3 2 3 2 3" xfId="21254"/>
    <cellStyle name="Normal 7 2 3 3 2 3 2 3 2" xfId="49989"/>
    <cellStyle name="Normal 7 2 3 3 2 3 2 4" xfId="35665"/>
    <cellStyle name="Normal 7 2 3 3 2 3 3" xfId="10452"/>
    <cellStyle name="Normal 7 2 3 3 2 3 3 2" xfId="24835"/>
    <cellStyle name="Normal 7 2 3 3 2 3 3 2 2" xfId="53570"/>
    <cellStyle name="Normal 7 2 3 3 2 3 3 3" xfId="39246"/>
    <cellStyle name="Normal 7 2 3 3 2 3 4" xfId="17672"/>
    <cellStyle name="Normal 7 2 3 3 2 3 4 2" xfId="46408"/>
    <cellStyle name="Normal 7 2 3 3 2 3 5" xfId="32084"/>
    <cellStyle name="Normal 7 2 3 3 2 4" xfId="4984"/>
    <cellStyle name="Normal 7 2 3 3 2 4 2" xfId="12249"/>
    <cellStyle name="Normal 7 2 3 3 2 4 2 2" xfId="26627"/>
    <cellStyle name="Normal 7 2 3 3 2 4 2 2 2" xfId="55361"/>
    <cellStyle name="Normal 7 2 3 3 2 4 2 3" xfId="41037"/>
    <cellStyle name="Normal 7 2 3 3 2 4 3" xfId="19464"/>
    <cellStyle name="Normal 7 2 3 3 2 4 3 2" xfId="48199"/>
    <cellStyle name="Normal 7 2 3 3 2 4 4" xfId="33875"/>
    <cellStyle name="Normal 7 2 3 3 2 5" xfId="8656"/>
    <cellStyle name="Normal 7 2 3 3 2 5 2" xfId="23045"/>
    <cellStyle name="Normal 7 2 3 3 2 5 2 2" xfId="51780"/>
    <cellStyle name="Normal 7 2 3 3 2 5 3" xfId="37456"/>
    <cellStyle name="Normal 7 2 3 3 2 6" xfId="15882"/>
    <cellStyle name="Normal 7 2 3 3 2 6 2" xfId="44618"/>
    <cellStyle name="Normal 7 2 3 3 2 7" xfId="30294"/>
    <cellStyle name="Normal 7 2 3 3 3" xfId="1776"/>
    <cellStyle name="Normal 7 2 3 3 3 2" xfId="3568"/>
    <cellStyle name="Normal 7 2 3 3 3 2 2" xfId="7227"/>
    <cellStyle name="Normal 7 2 3 3 3 2 2 2" xfId="14487"/>
    <cellStyle name="Normal 7 2 3 3 3 2 2 2 2" xfId="28865"/>
    <cellStyle name="Normal 7 2 3 3 3 2 2 2 2 2" xfId="57599"/>
    <cellStyle name="Normal 7 2 3 3 3 2 2 2 3" xfId="43275"/>
    <cellStyle name="Normal 7 2 3 3 3 2 2 3" xfId="21702"/>
    <cellStyle name="Normal 7 2 3 3 3 2 2 3 2" xfId="50437"/>
    <cellStyle name="Normal 7 2 3 3 3 2 2 4" xfId="36113"/>
    <cellStyle name="Normal 7 2 3 3 3 2 3" xfId="10900"/>
    <cellStyle name="Normal 7 2 3 3 3 2 3 2" xfId="25283"/>
    <cellStyle name="Normal 7 2 3 3 3 2 3 2 2" xfId="54018"/>
    <cellStyle name="Normal 7 2 3 3 3 2 3 3" xfId="39694"/>
    <cellStyle name="Normal 7 2 3 3 3 2 4" xfId="18120"/>
    <cellStyle name="Normal 7 2 3 3 3 2 4 2" xfId="46856"/>
    <cellStyle name="Normal 7 2 3 3 3 2 5" xfId="32532"/>
    <cellStyle name="Normal 7 2 3 3 3 3" xfId="5437"/>
    <cellStyle name="Normal 7 2 3 3 3 3 2" xfId="12697"/>
    <cellStyle name="Normal 7 2 3 3 3 3 2 2" xfId="27075"/>
    <cellStyle name="Normal 7 2 3 3 3 3 2 2 2" xfId="55809"/>
    <cellStyle name="Normal 7 2 3 3 3 3 2 3" xfId="41485"/>
    <cellStyle name="Normal 7 2 3 3 3 3 3" xfId="19912"/>
    <cellStyle name="Normal 7 2 3 3 3 3 3 2" xfId="48647"/>
    <cellStyle name="Normal 7 2 3 3 3 3 4" xfId="34323"/>
    <cellStyle name="Normal 7 2 3 3 3 4" xfId="9110"/>
    <cellStyle name="Normal 7 2 3 3 3 4 2" xfId="23493"/>
    <cellStyle name="Normal 7 2 3 3 3 4 2 2" xfId="52228"/>
    <cellStyle name="Normal 7 2 3 3 3 4 3" xfId="37904"/>
    <cellStyle name="Normal 7 2 3 3 3 5" xfId="16330"/>
    <cellStyle name="Normal 7 2 3 3 3 5 2" xfId="45066"/>
    <cellStyle name="Normal 7 2 3 3 3 6" xfId="30742"/>
    <cellStyle name="Normal 7 2 3 3 4" xfId="2672"/>
    <cellStyle name="Normal 7 2 3 3 4 2" xfId="6332"/>
    <cellStyle name="Normal 7 2 3 3 4 2 2" xfId="13592"/>
    <cellStyle name="Normal 7 2 3 3 4 2 2 2" xfId="27970"/>
    <cellStyle name="Normal 7 2 3 3 4 2 2 2 2" xfId="56704"/>
    <cellStyle name="Normal 7 2 3 3 4 2 2 3" xfId="42380"/>
    <cellStyle name="Normal 7 2 3 3 4 2 3" xfId="20807"/>
    <cellStyle name="Normal 7 2 3 3 4 2 3 2" xfId="49542"/>
    <cellStyle name="Normal 7 2 3 3 4 2 4" xfId="35218"/>
    <cellStyle name="Normal 7 2 3 3 4 3" xfId="10005"/>
    <cellStyle name="Normal 7 2 3 3 4 3 2" xfId="24388"/>
    <cellStyle name="Normal 7 2 3 3 4 3 2 2" xfId="53123"/>
    <cellStyle name="Normal 7 2 3 3 4 3 3" xfId="38799"/>
    <cellStyle name="Normal 7 2 3 3 4 4" xfId="17225"/>
    <cellStyle name="Normal 7 2 3 3 4 4 2" xfId="45961"/>
    <cellStyle name="Normal 7 2 3 3 4 5" xfId="31637"/>
    <cellStyle name="Normal 7 2 3 3 5" xfId="4536"/>
    <cellStyle name="Normal 7 2 3 3 5 2" xfId="11802"/>
    <cellStyle name="Normal 7 2 3 3 5 2 2" xfId="26180"/>
    <cellStyle name="Normal 7 2 3 3 5 2 2 2" xfId="54914"/>
    <cellStyle name="Normal 7 2 3 3 5 2 3" xfId="40590"/>
    <cellStyle name="Normal 7 2 3 3 5 3" xfId="19017"/>
    <cellStyle name="Normal 7 2 3 3 5 3 2" xfId="47752"/>
    <cellStyle name="Normal 7 2 3 3 5 4" xfId="33428"/>
    <cellStyle name="Normal 7 2 3 3 6" xfId="8209"/>
    <cellStyle name="Normal 7 2 3 3 6 2" xfId="22598"/>
    <cellStyle name="Normal 7 2 3 3 6 2 2" xfId="51333"/>
    <cellStyle name="Normal 7 2 3 3 6 3" xfId="37009"/>
    <cellStyle name="Normal 7 2 3 3 7" xfId="15435"/>
    <cellStyle name="Normal 7 2 3 3 7 2" xfId="44171"/>
    <cellStyle name="Normal 7 2 3 3 8" xfId="29847"/>
    <cellStyle name="Normal 7 2 3 4" xfId="1016"/>
    <cellStyle name="Normal 7 2 3 4 2" xfId="1999"/>
    <cellStyle name="Normal 7 2 3 4 2 2" xfId="3791"/>
    <cellStyle name="Normal 7 2 3 4 2 2 2" xfId="7450"/>
    <cellStyle name="Normal 7 2 3 4 2 2 2 2" xfId="14710"/>
    <cellStyle name="Normal 7 2 3 4 2 2 2 2 2" xfId="29088"/>
    <cellStyle name="Normal 7 2 3 4 2 2 2 2 2 2" xfId="57822"/>
    <cellStyle name="Normal 7 2 3 4 2 2 2 2 3" xfId="43498"/>
    <cellStyle name="Normal 7 2 3 4 2 2 2 3" xfId="21925"/>
    <cellStyle name="Normal 7 2 3 4 2 2 2 3 2" xfId="50660"/>
    <cellStyle name="Normal 7 2 3 4 2 2 2 4" xfId="36336"/>
    <cellStyle name="Normal 7 2 3 4 2 2 3" xfId="11123"/>
    <cellStyle name="Normal 7 2 3 4 2 2 3 2" xfId="25506"/>
    <cellStyle name="Normal 7 2 3 4 2 2 3 2 2" xfId="54241"/>
    <cellStyle name="Normal 7 2 3 4 2 2 3 3" xfId="39917"/>
    <cellStyle name="Normal 7 2 3 4 2 2 4" xfId="18343"/>
    <cellStyle name="Normal 7 2 3 4 2 2 4 2" xfId="47079"/>
    <cellStyle name="Normal 7 2 3 4 2 2 5" xfId="32755"/>
    <cellStyle name="Normal 7 2 3 4 2 3" xfId="5660"/>
    <cellStyle name="Normal 7 2 3 4 2 3 2" xfId="12920"/>
    <cellStyle name="Normal 7 2 3 4 2 3 2 2" xfId="27298"/>
    <cellStyle name="Normal 7 2 3 4 2 3 2 2 2" xfId="56032"/>
    <cellStyle name="Normal 7 2 3 4 2 3 2 3" xfId="41708"/>
    <cellStyle name="Normal 7 2 3 4 2 3 3" xfId="20135"/>
    <cellStyle name="Normal 7 2 3 4 2 3 3 2" xfId="48870"/>
    <cellStyle name="Normal 7 2 3 4 2 3 4" xfId="34546"/>
    <cellStyle name="Normal 7 2 3 4 2 4" xfId="9333"/>
    <cellStyle name="Normal 7 2 3 4 2 4 2" xfId="23716"/>
    <cellStyle name="Normal 7 2 3 4 2 4 2 2" xfId="52451"/>
    <cellStyle name="Normal 7 2 3 4 2 4 3" xfId="38127"/>
    <cellStyle name="Normal 7 2 3 4 2 5" xfId="16553"/>
    <cellStyle name="Normal 7 2 3 4 2 5 2" xfId="45289"/>
    <cellStyle name="Normal 7 2 3 4 2 6" xfId="30965"/>
    <cellStyle name="Normal 7 2 3 4 3" xfId="2895"/>
    <cellStyle name="Normal 7 2 3 4 3 2" xfId="6555"/>
    <cellStyle name="Normal 7 2 3 4 3 2 2" xfId="13815"/>
    <cellStyle name="Normal 7 2 3 4 3 2 2 2" xfId="28193"/>
    <cellStyle name="Normal 7 2 3 4 3 2 2 2 2" xfId="56927"/>
    <cellStyle name="Normal 7 2 3 4 3 2 2 3" xfId="42603"/>
    <cellStyle name="Normal 7 2 3 4 3 2 3" xfId="21030"/>
    <cellStyle name="Normal 7 2 3 4 3 2 3 2" xfId="49765"/>
    <cellStyle name="Normal 7 2 3 4 3 2 4" xfId="35441"/>
    <cellStyle name="Normal 7 2 3 4 3 3" xfId="10228"/>
    <cellStyle name="Normal 7 2 3 4 3 3 2" xfId="24611"/>
    <cellStyle name="Normal 7 2 3 4 3 3 2 2" xfId="53346"/>
    <cellStyle name="Normal 7 2 3 4 3 3 3" xfId="39022"/>
    <cellStyle name="Normal 7 2 3 4 3 4" xfId="17448"/>
    <cellStyle name="Normal 7 2 3 4 3 4 2" xfId="46184"/>
    <cellStyle name="Normal 7 2 3 4 3 5" xfId="31860"/>
    <cellStyle name="Normal 7 2 3 4 4" xfId="4760"/>
    <cellStyle name="Normal 7 2 3 4 4 2" xfId="12025"/>
    <cellStyle name="Normal 7 2 3 4 4 2 2" xfId="26403"/>
    <cellStyle name="Normal 7 2 3 4 4 2 2 2" xfId="55137"/>
    <cellStyle name="Normal 7 2 3 4 4 2 3" xfId="40813"/>
    <cellStyle name="Normal 7 2 3 4 4 3" xfId="19240"/>
    <cellStyle name="Normal 7 2 3 4 4 3 2" xfId="47975"/>
    <cellStyle name="Normal 7 2 3 4 4 4" xfId="33651"/>
    <cellStyle name="Normal 7 2 3 4 5" xfId="8432"/>
    <cellStyle name="Normal 7 2 3 4 5 2" xfId="22821"/>
    <cellStyle name="Normal 7 2 3 4 5 2 2" xfId="51556"/>
    <cellStyle name="Normal 7 2 3 4 5 3" xfId="37232"/>
    <cellStyle name="Normal 7 2 3 4 6" xfId="15658"/>
    <cellStyle name="Normal 7 2 3 4 6 2" xfId="44394"/>
    <cellStyle name="Normal 7 2 3 4 7" xfId="30070"/>
    <cellStyle name="Normal 7 2 3 5" xfId="1540"/>
    <cellStyle name="Normal 7 2 3 5 2" xfId="3344"/>
    <cellStyle name="Normal 7 2 3 5 2 2" xfId="7003"/>
    <cellStyle name="Normal 7 2 3 5 2 2 2" xfId="14263"/>
    <cellStyle name="Normal 7 2 3 5 2 2 2 2" xfId="28641"/>
    <cellStyle name="Normal 7 2 3 5 2 2 2 2 2" xfId="57375"/>
    <cellStyle name="Normal 7 2 3 5 2 2 2 3" xfId="43051"/>
    <cellStyle name="Normal 7 2 3 5 2 2 3" xfId="21478"/>
    <cellStyle name="Normal 7 2 3 5 2 2 3 2" xfId="50213"/>
    <cellStyle name="Normal 7 2 3 5 2 2 4" xfId="35889"/>
    <cellStyle name="Normal 7 2 3 5 2 3" xfId="10676"/>
    <cellStyle name="Normal 7 2 3 5 2 3 2" xfId="25059"/>
    <cellStyle name="Normal 7 2 3 5 2 3 2 2" xfId="53794"/>
    <cellStyle name="Normal 7 2 3 5 2 3 3" xfId="39470"/>
    <cellStyle name="Normal 7 2 3 5 2 4" xfId="17896"/>
    <cellStyle name="Normal 7 2 3 5 2 4 2" xfId="46632"/>
    <cellStyle name="Normal 7 2 3 5 2 5" xfId="32308"/>
    <cellStyle name="Normal 7 2 3 5 3" xfId="5213"/>
    <cellStyle name="Normal 7 2 3 5 3 2" xfId="12473"/>
    <cellStyle name="Normal 7 2 3 5 3 2 2" xfId="26851"/>
    <cellStyle name="Normal 7 2 3 5 3 2 2 2" xfId="55585"/>
    <cellStyle name="Normal 7 2 3 5 3 2 3" xfId="41261"/>
    <cellStyle name="Normal 7 2 3 5 3 3" xfId="19688"/>
    <cellStyle name="Normal 7 2 3 5 3 3 2" xfId="48423"/>
    <cellStyle name="Normal 7 2 3 5 3 4" xfId="34099"/>
    <cellStyle name="Normal 7 2 3 5 4" xfId="8886"/>
    <cellStyle name="Normal 7 2 3 5 4 2" xfId="23269"/>
    <cellStyle name="Normal 7 2 3 5 4 2 2" xfId="52004"/>
    <cellStyle name="Normal 7 2 3 5 4 3" xfId="37680"/>
    <cellStyle name="Normal 7 2 3 5 5" xfId="16106"/>
    <cellStyle name="Normal 7 2 3 5 5 2" xfId="44842"/>
    <cellStyle name="Normal 7 2 3 5 6" xfId="30518"/>
    <cellStyle name="Normal 7 2 3 6" xfId="2448"/>
    <cellStyle name="Normal 7 2 3 6 2" xfId="6108"/>
    <cellStyle name="Normal 7 2 3 6 2 2" xfId="13368"/>
    <cellStyle name="Normal 7 2 3 6 2 2 2" xfId="27746"/>
    <cellStyle name="Normal 7 2 3 6 2 2 2 2" xfId="56480"/>
    <cellStyle name="Normal 7 2 3 6 2 2 3" xfId="42156"/>
    <cellStyle name="Normal 7 2 3 6 2 3" xfId="20583"/>
    <cellStyle name="Normal 7 2 3 6 2 3 2" xfId="49318"/>
    <cellStyle name="Normal 7 2 3 6 2 4" xfId="34994"/>
    <cellStyle name="Normal 7 2 3 6 3" xfId="9781"/>
    <cellStyle name="Normal 7 2 3 6 3 2" xfId="24164"/>
    <cellStyle name="Normal 7 2 3 6 3 2 2" xfId="52899"/>
    <cellStyle name="Normal 7 2 3 6 3 3" xfId="38575"/>
    <cellStyle name="Normal 7 2 3 6 4" xfId="17001"/>
    <cellStyle name="Normal 7 2 3 6 4 2" xfId="45737"/>
    <cellStyle name="Normal 7 2 3 6 5" xfId="31413"/>
    <cellStyle name="Normal 7 2 3 7" xfId="4307"/>
    <cellStyle name="Normal 7 2 3 7 2" xfId="11577"/>
    <cellStyle name="Normal 7 2 3 7 2 2" xfId="25956"/>
    <cellStyle name="Normal 7 2 3 7 2 2 2" xfId="54690"/>
    <cellStyle name="Normal 7 2 3 7 2 3" xfId="40366"/>
    <cellStyle name="Normal 7 2 3 7 3" xfId="18793"/>
    <cellStyle name="Normal 7 2 3 7 3 2" xfId="47528"/>
    <cellStyle name="Normal 7 2 3 7 4" xfId="33204"/>
    <cellStyle name="Normal 7 2 3 8" xfId="7976"/>
    <cellStyle name="Normal 7 2 3 8 2" xfId="22374"/>
    <cellStyle name="Normal 7 2 3 8 2 2" xfId="51109"/>
    <cellStyle name="Normal 7 2 3 8 3" xfId="36785"/>
    <cellStyle name="Normal 7 2 3 9" xfId="15211"/>
    <cellStyle name="Normal 7 2 3 9 2" xfId="43947"/>
    <cellStyle name="Normal 7 2 4" xfId="564"/>
    <cellStyle name="Normal 7 2 4 2" xfId="849"/>
    <cellStyle name="Normal 7 2 4 2 2" xfId="1296"/>
    <cellStyle name="Normal 7 2 4 2 2 2" xfId="2279"/>
    <cellStyle name="Normal 7 2 4 2 2 2 2" xfId="4071"/>
    <cellStyle name="Normal 7 2 4 2 2 2 2 2" xfId="7730"/>
    <cellStyle name="Normal 7 2 4 2 2 2 2 2 2" xfId="14990"/>
    <cellStyle name="Normal 7 2 4 2 2 2 2 2 2 2" xfId="29368"/>
    <cellStyle name="Normal 7 2 4 2 2 2 2 2 2 2 2" xfId="58102"/>
    <cellStyle name="Normal 7 2 4 2 2 2 2 2 2 3" xfId="43778"/>
    <cellStyle name="Normal 7 2 4 2 2 2 2 2 3" xfId="22205"/>
    <cellStyle name="Normal 7 2 4 2 2 2 2 2 3 2" xfId="50940"/>
    <cellStyle name="Normal 7 2 4 2 2 2 2 2 4" xfId="36616"/>
    <cellStyle name="Normal 7 2 4 2 2 2 2 3" xfId="11403"/>
    <cellStyle name="Normal 7 2 4 2 2 2 2 3 2" xfId="25786"/>
    <cellStyle name="Normal 7 2 4 2 2 2 2 3 2 2" xfId="54521"/>
    <cellStyle name="Normal 7 2 4 2 2 2 2 3 3" xfId="40197"/>
    <cellStyle name="Normal 7 2 4 2 2 2 2 4" xfId="18623"/>
    <cellStyle name="Normal 7 2 4 2 2 2 2 4 2" xfId="47359"/>
    <cellStyle name="Normal 7 2 4 2 2 2 2 5" xfId="33035"/>
    <cellStyle name="Normal 7 2 4 2 2 2 3" xfId="5940"/>
    <cellStyle name="Normal 7 2 4 2 2 2 3 2" xfId="13200"/>
    <cellStyle name="Normal 7 2 4 2 2 2 3 2 2" xfId="27578"/>
    <cellStyle name="Normal 7 2 4 2 2 2 3 2 2 2" xfId="56312"/>
    <cellStyle name="Normal 7 2 4 2 2 2 3 2 3" xfId="41988"/>
    <cellStyle name="Normal 7 2 4 2 2 2 3 3" xfId="20415"/>
    <cellStyle name="Normal 7 2 4 2 2 2 3 3 2" xfId="49150"/>
    <cellStyle name="Normal 7 2 4 2 2 2 3 4" xfId="34826"/>
    <cellStyle name="Normal 7 2 4 2 2 2 4" xfId="9613"/>
    <cellStyle name="Normal 7 2 4 2 2 2 4 2" xfId="23996"/>
    <cellStyle name="Normal 7 2 4 2 2 2 4 2 2" xfId="52731"/>
    <cellStyle name="Normal 7 2 4 2 2 2 4 3" xfId="38407"/>
    <cellStyle name="Normal 7 2 4 2 2 2 5" xfId="16833"/>
    <cellStyle name="Normal 7 2 4 2 2 2 5 2" xfId="45569"/>
    <cellStyle name="Normal 7 2 4 2 2 2 6" xfId="31245"/>
    <cellStyle name="Normal 7 2 4 2 2 3" xfId="3175"/>
    <cellStyle name="Normal 7 2 4 2 2 3 2" xfId="6835"/>
    <cellStyle name="Normal 7 2 4 2 2 3 2 2" xfId="14095"/>
    <cellStyle name="Normal 7 2 4 2 2 3 2 2 2" xfId="28473"/>
    <cellStyle name="Normal 7 2 4 2 2 3 2 2 2 2" xfId="57207"/>
    <cellStyle name="Normal 7 2 4 2 2 3 2 2 3" xfId="42883"/>
    <cellStyle name="Normal 7 2 4 2 2 3 2 3" xfId="21310"/>
    <cellStyle name="Normal 7 2 4 2 2 3 2 3 2" xfId="50045"/>
    <cellStyle name="Normal 7 2 4 2 2 3 2 4" xfId="35721"/>
    <cellStyle name="Normal 7 2 4 2 2 3 3" xfId="10508"/>
    <cellStyle name="Normal 7 2 4 2 2 3 3 2" xfId="24891"/>
    <cellStyle name="Normal 7 2 4 2 2 3 3 2 2" xfId="53626"/>
    <cellStyle name="Normal 7 2 4 2 2 3 3 3" xfId="39302"/>
    <cellStyle name="Normal 7 2 4 2 2 3 4" xfId="17728"/>
    <cellStyle name="Normal 7 2 4 2 2 3 4 2" xfId="46464"/>
    <cellStyle name="Normal 7 2 4 2 2 3 5" xfId="32140"/>
    <cellStyle name="Normal 7 2 4 2 2 4" xfId="5040"/>
    <cellStyle name="Normal 7 2 4 2 2 4 2" xfId="12305"/>
    <cellStyle name="Normal 7 2 4 2 2 4 2 2" xfId="26683"/>
    <cellStyle name="Normal 7 2 4 2 2 4 2 2 2" xfId="55417"/>
    <cellStyle name="Normal 7 2 4 2 2 4 2 3" xfId="41093"/>
    <cellStyle name="Normal 7 2 4 2 2 4 3" xfId="19520"/>
    <cellStyle name="Normal 7 2 4 2 2 4 3 2" xfId="48255"/>
    <cellStyle name="Normal 7 2 4 2 2 4 4" xfId="33931"/>
    <cellStyle name="Normal 7 2 4 2 2 5" xfId="8712"/>
    <cellStyle name="Normal 7 2 4 2 2 5 2" xfId="23101"/>
    <cellStyle name="Normal 7 2 4 2 2 5 2 2" xfId="51836"/>
    <cellStyle name="Normal 7 2 4 2 2 5 3" xfId="37512"/>
    <cellStyle name="Normal 7 2 4 2 2 6" xfId="15938"/>
    <cellStyle name="Normal 7 2 4 2 2 6 2" xfId="44674"/>
    <cellStyle name="Normal 7 2 4 2 2 7" xfId="30350"/>
    <cellStyle name="Normal 7 2 4 2 3" xfId="1832"/>
    <cellStyle name="Normal 7 2 4 2 3 2" xfId="3624"/>
    <cellStyle name="Normal 7 2 4 2 3 2 2" xfId="7283"/>
    <cellStyle name="Normal 7 2 4 2 3 2 2 2" xfId="14543"/>
    <cellStyle name="Normal 7 2 4 2 3 2 2 2 2" xfId="28921"/>
    <cellStyle name="Normal 7 2 4 2 3 2 2 2 2 2" xfId="57655"/>
    <cellStyle name="Normal 7 2 4 2 3 2 2 2 3" xfId="43331"/>
    <cellStyle name="Normal 7 2 4 2 3 2 2 3" xfId="21758"/>
    <cellStyle name="Normal 7 2 4 2 3 2 2 3 2" xfId="50493"/>
    <cellStyle name="Normal 7 2 4 2 3 2 2 4" xfId="36169"/>
    <cellStyle name="Normal 7 2 4 2 3 2 3" xfId="10956"/>
    <cellStyle name="Normal 7 2 4 2 3 2 3 2" xfId="25339"/>
    <cellStyle name="Normal 7 2 4 2 3 2 3 2 2" xfId="54074"/>
    <cellStyle name="Normal 7 2 4 2 3 2 3 3" xfId="39750"/>
    <cellStyle name="Normal 7 2 4 2 3 2 4" xfId="18176"/>
    <cellStyle name="Normal 7 2 4 2 3 2 4 2" xfId="46912"/>
    <cellStyle name="Normal 7 2 4 2 3 2 5" xfId="32588"/>
    <cellStyle name="Normal 7 2 4 2 3 3" xfId="5493"/>
    <cellStyle name="Normal 7 2 4 2 3 3 2" xfId="12753"/>
    <cellStyle name="Normal 7 2 4 2 3 3 2 2" xfId="27131"/>
    <cellStyle name="Normal 7 2 4 2 3 3 2 2 2" xfId="55865"/>
    <cellStyle name="Normal 7 2 4 2 3 3 2 3" xfId="41541"/>
    <cellStyle name="Normal 7 2 4 2 3 3 3" xfId="19968"/>
    <cellStyle name="Normal 7 2 4 2 3 3 3 2" xfId="48703"/>
    <cellStyle name="Normal 7 2 4 2 3 3 4" xfId="34379"/>
    <cellStyle name="Normal 7 2 4 2 3 4" xfId="9166"/>
    <cellStyle name="Normal 7 2 4 2 3 4 2" xfId="23549"/>
    <cellStyle name="Normal 7 2 4 2 3 4 2 2" xfId="52284"/>
    <cellStyle name="Normal 7 2 4 2 3 4 3" xfId="37960"/>
    <cellStyle name="Normal 7 2 4 2 3 5" xfId="16386"/>
    <cellStyle name="Normal 7 2 4 2 3 5 2" xfId="45122"/>
    <cellStyle name="Normal 7 2 4 2 3 6" xfId="30798"/>
    <cellStyle name="Normal 7 2 4 2 4" xfId="2728"/>
    <cellStyle name="Normal 7 2 4 2 4 2" xfId="6388"/>
    <cellStyle name="Normal 7 2 4 2 4 2 2" xfId="13648"/>
    <cellStyle name="Normal 7 2 4 2 4 2 2 2" xfId="28026"/>
    <cellStyle name="Normal 7 2 4 2 4 2 2 2 2" xfId="56760"/>
    <cellStyle name="Normal 7 2 4 2 4 2 2 3" xfId="42436"/>
    <cellStyle name="Normal 7 2 4 2 4 2 3" xfId="20863"/>
    <cellStyle name="Normal 7 2 4 2 4 2 3 2" xfId="49598"/>
    <cellStyle name="Normal 7 2 4 2 4 2 4" xfId="35274"/>
    <cellStyle name="Normal 7 2 4 2 4 3" xfId="10061"/>
    <cellStyle name="Normal 7 2 4 2 4 3 2" xfId="24444"/>
    <cellStyle name="Normal 7 2 4 2 4 3 2 2" xfId="53179"/>
    <cellStyle name="Normal 7 2 4 2 4 3 3" xfId="38855"/>
    <cellStyle name="Normal 7 2 4 2 4 4" xfId="17281"/>
    <cellStyle name="Normal 7 2 4 2 4 4 2" xfId="46017"/>
    <cellStyle name="Normal 7 2 4 2 4 5" xfId="31693"/>
    <cellStyle name="Normal 7 2 4 2 5" xfId="4593"/>
    <cellStyle name="Normal 7 2 4 2 5 2" xfId="11858"/>
    <cellStyle name="Normal 7 2 4 2 5 2 2" xfId="26236"/>
    <cellStyle name="Normal 7 2 4 2 5 2 2 2" xfId="54970"/>
    <cellStyle name="Normal 7 2 4 2 5 2 3" xfId="40646"/>
    <cellStyle name="Normal 7 2 4 2 5 3" xfId="19073"/>
    <cellStyle name="Normal 7 2 4 2 5 3 2" xfId="47808"/>
    <cellStyle name="Normal 7 2 4 2 5 4" xfId="33484"/>
    <cellStyle name="Normal 7 2 4 2 6" xfId="8265"/>
    <cellStyle name="Normal 7 2 4 2 6 2" xfId="22654"/>
    <cellStyle name="Normal 7 2 4 2 6 2 2" xfId="51389"/>
    <cellStyle name="Normal 7 2 4 2 6 3" xfId="37065"/>
    <cellStyle name="Normal 7 2 4 2 7" xfId="15491"/>
    <cellStyle name="Normal 7 2 4 2 7 2" xfId="44227"/>
    <cellStyle name="Normal 7 2 4 2 8" xfId="29903"/>
    <cellStyle name="Normal 7 2 4 3" xfId="1072"/>
    <cellStyle name="Normal 7 2 4 3 2" xfId="2055"/>
    <cellStyle name="Normal 7 2 4 3 2 2" xfId="3847"/>
    <cellStyle name="Normal 7 2 4 3 2 2 2" xfId="7506"/>
    <cellStyle name="Normal 7 2 4 3 2 2 2 2" xfId="14766"/>
    <cellStyle name="Normal 7 2 4 3 2 2 2 2 2" xfId="29144"/>
    <cellStyle name="Normal 7 2 4 3 2 2 2 2 2 2" xfId="57878"/>
    <cellStyle name="Normal 7 2 4 3 2 2 2 2 3" xfId="43554"/>
    <cellStyle name="Normal 7 2 4 3 2 2 2 3" xfId="21981"/>
    <cellStyle name="Normal 7 2 4 3 2 2 2 3 2" xfId="50716"/>
    <cellStyle name="Normal 7 2 4 3 2 2 2 4" xfId="36392"/>
    <cellStyle name="Normal 7 2 4 3 2 2 3" xfId="11179"/>
    <cellStyle name="Normal 7 2 4 3 2 2 3 2" xfId="25562"/>
    <cellStyle name="Normal 7 2 4 3 2 2 3 2 2" xfId="54297"/>
    <cellStyle name="Normal 7 2 4 3 2 2 3 3" xfId="39973"/>
    <cellStyle name="Normal 7 2 4 3 2 2 4" xfId="18399"/>
    <cellStyle name="Normal 7 2 4 3 2 2 4 2" xfId="47135"/>
    <cellStyle name="Normal 7 2 4 3 2 2 5" xfId="32811"/>
    <cellStyle name="Normal 7 2 4 3 2 3" xfId="5716"/>
    <cellStyle name="Normal 7 2 4 3 2 3 2" xfId="12976"/>
    <cellStyle name="Normal 7 2 4 3 2 3 2 2" xfId="27354"/>
    <cellStyle name="Normal 7 2 4 3 2 3 2 2 2" xfId="56088"/>
    <cellStyle name="Normal 7 2 4 3 2 3 2 3" xfId="41764"/>
    <cellStyle name="Normal 7 2 4 3 2 3 3" xfId="20191"/>
    <cellStyle name="Normal 7 2 4 3 2 3 3 2" xfId="48926"/>
    <cellStyle name="Normal 7 2 4 3 2 3 4" xfId="34602"/>
    <cellStyle name="Normal 7 2 4 3 2 4" xfId="9389"/>
    <cellStyle name="Normal 7 2 4 3 2 4 2" xfId="23772"/>
    <cellStyle name="Normal 7 2 4 3 2 4 2 2" xfId="52507"/>
    <cellStyle name="Normal 7 2 4 3 2 4 3" xfId="38183"/>
    <cellStyle name="Normal 7 2 4 3 2 5" xfId="16609"/>
    <cellStyle name="Normal 7 2 4 3 2 5 2" xfId="45345"/>
    <cellStyle name="Normal 7 2 4 3 2 6" xfId="31021"/>
    <cellStyle name="Normal 7 2 4 3 3" xfId="2951"/>
    <cellStyle name="Normal 7 2 4 3 3 2" xfId="6611"/>
    <cellStyle name="Normal 7 2 4 3 3 2 2" xfId="13871"/>
    <cellStyle name="Normal 7 2 4 3 3 2 2 2" xfId="28249"/>
    <cellStyle name="Normal 7 2 4 3 3 2 2 2 2" xfId="56983"/>
    <cellStyle name="Normal 7 2 4 3 3 2 2 3" xfId="42659"/>
    <cellStyle name="Normal 7 2 4 3 3 2 3" xfId="21086"/>
    <cellStyle name="Normal 7 2 4 3 3 2 3 2" xfId="49821"/>
    <cellStyle name="Normal 7 2 4 3 3 2 4" xfId="35497"/>
    <cellStyle name="Normal 7 2 4 3 3 3" xfId="10284"/>
    <cellStyle name="Normal 7 2 4 3 3 3 2" xfId="24667"/>
    <cellStyle name="Normal 7 2 4 3 3 3 2 2" xfId="53402"/>
    <cellStyle name="Normal 7 2 4 3 3 3 3" xfId="39078"/>
    <cellStyle name="Normal 7 2 4 3 3 4" xfId="17504"/>
    <cellStyle name="Normal 7 2 4 3 3 4 2" xfId="46240"/>
    <cellStyle name="Normal 7 2 4 3 3 5" xfId="31916"/>
    <cellStyle name="Normal 7 2 4 3 4" xfId="4816"/>
    <cellStyle name="Normal 7 2 4 3 4 2" xfId="12081"/>
    <cellStyle name="Normal 7 2 4 3 4 2 2" xfId="26459"/>
    <cellStyle name="Normal 7 2 4 3 4 2 2 2" xfId="55193"/>
    <cellStyle name="Normal 7 2 4 3 4 2 3" xfId="40869"/>
    <cellStyle name="Normal 7 2 4 3 4 3" xfId="19296"/>
    <cellStyle name="Normal 7 2 4 3 4 3 2" xfId="48031"/>
    <cellStyle name="Normal 7 2 4 3 4 4" xfId="33707"/>
    <cellStyle name="Normal 7 2 4 3 5" xfId="8488"/>
    <cellStyle name="Normal 7 2 4 3 5 2" xfId="22877"/>
    <cellStyle name="Normal 7 2 4 3 5 2 2" xfId="51612"/>
    <cellStyle name="Normal 7 2 4 3 5 3" xfId="37288"/>
    <cellStyle name="Normal 7 2 4 3 6" xfId="15714"/>
    <cellStyle name="Normal 7 2 4 3 6 2" xfId="44450"/>
    <cellStyle name="Normal 7 2 4 3 7" xfId="30126"/>
    <cellStyle name="Normal 7 2 4 4" xfId="1603"/>
    <cellStyle name="Normal 7 2 4 4 2" xfId="3400"/>
    <cellStyle name="Normal 7 2 4 4 2 2" xfId="7059"/>
    <cellStyle name="Normal 7 2 4 4 2 2 2" xfId="14319"/>
    <cellStyle name="Normal 7 2 4 4 2 2 2 2" xfId="28697"/>
    <cellStyle name="Normal 7 2 4 4 2 2 2 2 2" xfId="57431"/>
    <cellStyle name="Normal 7 2 4 4 2 2 2 3" xfId="43107"/>
    <cellStyle name="Normal 7 2 4 4 2 2 3" xfId="21534"/>
    <cellStyle name="Normal 7 2 4 4 2 2 3 2" xfId="50269"/>
    <cellStyle name="Normal 7 2 4 4 2 2 4" xfId="35945"/>
    <cellStyle name="Normal 7 2 4 4 2 3" xfId="10732"/>
    <cellStyle name="Normal 7 2 4 4 2 3 2" xfId="25115"/>
    <cellStyle name="Normal 7 2 4 4 2 3 2 2" xfId="53850"/>
    <cellStyle name="Normal 7 2 4 4 2 3 3" xfId="39526"/>
    <cellStyle name="Normal 7 2 4 4 2 4" xfId="17952"/>
    <cellStyle name="Normal 7 2 4 4 2 4 2" xfId="46688"/>
    <cellStyle name="Normal 7 2 4 4 2 5" xfId="32364"/>
    <cellStyle name="Normal 7 2 4 4 3" xfId="5269"/>
    <cellStyle name="Normal 7 2 4 4 3 2" xfId="12529"/>
    <cellStyle name="Normal 7 2 4 4 3 2 2" xfId="26907"/>
    <cellStyle name="Normal 7 2 4 4 3 2 2 2" xfId="55641"/>
    <cellStyle name="Normal 7 2 4 4 3 2 3" xfId="41317"/>
    <cellStyle name="Normal 7 2 4 4 3 3" xfId="19744"/>
    <cellStyle name="Normal 7 2 4 4 3 3 2" xfId="48479"/>
    <cellStyle name="Normal 7 2 4 4 3 4" xfId="34155"/>
    <cellStyle name="Normal 7 2 4 4 4" xfId="8942"/>
    <cellStyle name="Normal 7 2 4 4 4 2" xfId="23325"/>
    <cellStyle name="Normal 7 2 4 4 4 2 2" xfId="52060"/>
    <cellStyle name="Normal 7 2 4 4 4 3" xfId="37736"/>
    <cellStyle name="Normal 7 2 4 4 5" xfId="16162"/>
    <cellStyle name="Normal 7 2 4 4 5 2" xfId="44898"/>
    <cellStyle name="Normal 7 2 4 4 6" xfId="30574"/>
    <cellStyle name="Normal 7 2 4 5" xfId="2504"/>
    <cellStyle name="Normal 7 2 4 5 2" xfId="6164"/>
    <cellStyle name="Normal 7 2 4 5 2 2" xfId="13424"/>
    <cellStyle name="Normal 7 2 4 5 2 2 2" xfId="27802"/>
    <cellStyle name="Normal 7 2 4 5 2 2 2 2" xfId="56536"/>
    <cellStyle name="Normal 7 2 4 5 2 2 3" xfId="42212"/>
    <cellStyle name="Normal 7 2 4 5 2 3" xfId="20639"/>
    <cellStyle name="Normal 7 2 4 5 2 3 2" xfId="49374"/>
    <cellStyle name="Normal 7 2 4 5 2 4" xfId="35050"/>
    <cellStyle name="Normal 7 2 4 5 3" xfId="9837"/>
    <cellStyle name="Normal 7 2 4 5 3 2" xfId="24220"/>
    <cellStyle name="Normal 7 2 4 5 3 2 2" xfId="52955"/>
    <cellStyle name="Normal 7 2 4 5 3 3" xfId="38631"/>
    <cellStyle name="Normal 7 2 4 5 4" xfId="17057"/>
    <cellStyle name="Normal 7 2 4 5 4 2" xfId="45793"/>
    <cellStyle name="Normal 7 2 4 5 5" xfId="31469"/>
    <cellStyle name="Normal 7 2 4 6" xfId="4367"/>
    <cellStyle name="Normal 7 2 4 6 2" xfId="11634"/>
    <cellStyle name="Normal 7 2 4 6 2 2" xfId="26012"/>
    <cellStyle name="Normal 7 2 4 6 2 2 2" xfId="54746"/>
    <cellStyle name="Normal 7 2 4 6 2 3" xfId="40422"/>
    <cellStyle name="Normal 7 2 4 6 3" xfId="18849"/>
    <cellStyle name="Normal 7 2 4 6 3 2" xfId="47584"/>
    <cellStyle name="Normal 7 2 4 6 4" xfId="33260"/>
    <cellStyle name="Normal 7 2 4 7" xfId="8037"/>
    <cellStyle name="Normal 7 2 4 7 2" xfId="22430"/>
    <cellStyle name="Normal 7 2 4 7 2 2" xfId="51165"/>
    <cellStyle name="Normal 7 2 4 7 3" xfId="36841"/>
    <cellStyle name="Normal 7 2 4 8" xfId="15267"/>
    <cellStyle name="Normal 7 2 4 8 2" xfId="44003"/>
    <cellStyle name="Normal 7 2 4 9" xfId="29679"/>
    <cellStyle name="Normal 7 2 5" xfId="733"/>
    <cellStyle name="Normal 7 2 5 2" xfId="1184"/>
    <cellStyle name="Normal 7 2 5 2 2" xfId="2167"/>
    <cellStyle name="Normal 7 2 5 2 2 2" xfId="3959"/>
    <cellStyle name="Normal 7 2 5 2 2 2 2" xfId="7618"/>
    <cellStyle name="Normal 7 2 5 2 2 2 2 2" xfId="14878"/>
    <cellStyle name="Normal 7 2 5 2 2 2 2 2 2" xfId="29256"/>
    <cellStyle name="Normal 7 2 5 2 2 2 2 2 2 2" xfId="57990"/>
    <cellStyle name="Normal 7 2 5 2 2 2 2 2 3" xfId="43666"/>
    <cellStyle name="Normal 7 2 5 2 2 2 2 3" xfId="22093"/>
    <cellStyle name="Normal 7 2 5 2 2 2 2 3 2" xfId="50828"/>
    <cellStyle name="Normal 7 2 5 2 2 2 2 4" xfId="36504"/>
    <cellStyle name="Normal 7 2 5 2 2 2 3" xfId="11291"/>
    <cellStyle name="Normal 7 2 5 2 2 2 3 2" xfId="25674"/>
    <cellStyle name="Normal 7 2 5 2 2 2 3 2 2" xfId="54409"/>
    <cellStyle name="Normal 7 2 5 2 2 2 3 3" xfId="40085"/>
    <cellStyle name="Normal 7 2 5 2 2 2 4" xfId="18511"/>
    <cellStyle name="Normal 7 2 5 2 2 2 4 2" xfId="47247"/>
    <cellStyle name="Normal 7 2 5 2 2 2 5" xfId="32923"/>
    <cellStyle name="Normal 7 2 5 2 2 3" xfId="5828"/>
    <cellStyle name="Normal 7 2 5 2 2 3 2" xfId="13088"/>
    <cellStyle name="Normal 7 2 5 2 2 3 2 2" xfId="27466"/>
    <cellStyle name="Normal 7 2 5 2 2 3 2 2 2" xfId="56200"/>
    <cellStyle name="Normal 7 2 5 2 2 3 2 3" xfId="41876"/>
    <cellStyle name="Normal 7 2 5 2 2 3 3" xfId="20303"/>
    <cellStyle name="Normal 7 2 5 2 2 3 3 2" xfId="49038"/>
    <cellStyle name="Normal 7 2 5 2 2 3 4" xfId="34714"/>
    <cellStyle name="Normal 7 2 5 2 2 4" xfId="9501"/>
    <cellStyle name="Normal 7 2 5 2 2 4 2" xfId="23884"/>
    <cellStyle name="Normal 7 2 5 2 2 4 2 2" xfId="52619"/>
    <cellStyle name="Normal 7 2 5 2 2 4 3" xfId="38295"/>
    <cellStyle name="Normal 7 2 5 2 2 5" xfId="16721"/>
    <cellStyle name="Normal 7 2 5 2 2 5 2" xfId="45457"/>
    <cellStyle name="Normal 7 2 5 2 2 6" xfId="31133"/>
    <cellStyle name="Normal 7 2 5 2 3" xfId="3063"/>
    <cellStyle name="Normal 7 2 5 2 3 2" xfId="6723"/>
    <cellStyle name="Normal 7 2 5 2 3 2 2" xfId="13983"/>
    <cellStyle name="Normal 7 2 5 2 3 2 2 2" xfId="28361"/>
    <cellStyle name="Normal 7 2 5 2 3 2 2 2 2" xfId="57095"/>
    <cellStyle name="Normal 7 2 5 2 3 2 2 3" xfId="42771"/>
    <cellStyle name="Normal 7 2 5 2 3 2 3" xfId="21198"/>
    <cellStyle name="Normal 7 2 5 2 3 2 3 2" xfId="49933"/>
    <cellStyle name="Normal 7 2 5 2 3 2 4" xfId="35609"/>
    <cellStyle name="Normal 7 2 5 2 3 3" xfId="10396"/>
    <cellStyle name="Normal 7 2 5 2 3 3 2" xfId="24779"/>
    <cellStyle name="Normal 7 2 5 2 3 3 2 2" xfId="53514"/>
    <cellStyle name="Normal 7 2 5 2 3 3 3" xfId="39190"/>
    <cellStyle name="Normal 7 2 5 2 3 4" xfId="17616"/>
    <cellStyle name="Normal 7 2 5 2 3 4 2" xfId="46352"/>
    <cellStyle name="Normal 7 2 5 2 3 5" xfId="32028"/>
    <cellStyle name="Normal 7 2 5 2 4" xfId="4928"/>
    <cellStyle name="Normal 7 2 5 2 4 2" xfId="12193"/>
    <cellStyle name="Normal 7 2 5 2 4 2 2" xfId="26571"/>
    <cellStyle name="Normal 7 2 5 2 4 2 2 2" xfId="55305"/>
    <cellStyle name="Normal 7 2 5 2 4 2 3" xfId="40981"/>
    <cellStyle name="Normal 7 2 5 2 4 3" xfId="19408"/>
    <cellStyle name="Normal 7 2 5 2 4 3 2" xfId="48143"/>
    <cellStyle name="Normal 7 2 5 2 4 4" xfId="33819"/>
    <cellStyle name="Normal 7 2 5 2 5" xfId="8600"/>
    <cellStyle name="Normal 7 2 5 2 5 2" xfId="22989"/>
    <cellStyle name="Normal 7 2 5 2 5 2 2" xfId="51724"/>
    <cellStyle name="Normal 7 2 5 2 5 3" xfId="37400"/>
    <cellStyle name="Normal 7 2 5 2 6" xfId="15826"/>
    <cellStyle name="Normal 7 2 5 2 6 2" xfId="44562"/>
    <cellStyle name="Normal 7 2 5 2 7" xfId="30238"/>
    <cellStyle name="Normal 7 2 5 3" xfId="1720"/>
    <cellStyle name="Normal 7 2 5 3 2" xfId="3512"/>
    <cellStyle name="Normal 7 2 5 3 2 2" xfId="7171"/>
    <cellStyle name="Normal 7 2 5 3 2 2 2" xfId="14431"/>
    <cellStyle name="Normal 7 2 5 3 2 2 2 2" xfId="28809"/>
    <cellStyle name="Normal 7 2 5 3 2 2 2 2 2" xfId="57543"/>
    <cellStyle name="Normal 7 2 5 3 2 2 2 3" xfId="43219"/>
    <cellStyle name="Normal 7 2 5 3 2 2 3" xfId="21646"/>
    <cellStyle name="Normal 7 2 5 3 2 2 3 2" xfId="50381"/>
    <cellStyle name="Normal 7 2 5 3 2 2 4" xfId="36057"/>
    <cellStyle name="Normal 7 2 5 3 2 3" xfId="10844"/>
    <cellStyle name="Normal 7 2 5 3 2 3 2" xfId="25227"/>
    <cellStyle name="Normal 7 2 5 3 2 3 2 2" xfId="53962"/>
    <cellStyle name="Normal 7 2 5 3 2 3 3" xfId="39638"/>
    <cellStyle name="Normal 7 2 5 3 2 4" xfId="18064"/>
    <cellStyle name="Normal 7 2 5 3 2 4 2" xfId="46800"/>
    <cellStyle name="Normal 7 2 5 3 2 5" xfId="32476"/>
    <cellStyle name="Normal 7 2 5 3 3" xfId="5381"/>
    <cellStyle name="Normal 7 2 5 3 3 2" xfId="12641"/>
    <cellStyle name="Normal 7 2 5 3 3 2 2" xfId="27019"/>
    <cellStyle name="Normal 7 2 5 3 3 2 2 2" xfId="55753"/>
    <cellStyle name="Normal 7 2 5 3 3 2 3" xfId="41429"/>
    <cellStyle name="Normal 7 2 5 3 3 3" xfId="19856"/>
    <cellStyle name="Normal 7 2 5 3 3 3 2" xfId="48591"/>
    <cellStyle name="Normal 7 2 5 3 3 4" xfId="34267"/>
    <cellStyle name="Normal 7 2 5 3 4" xfId="9054"/>
    <cellStyle name="Normal 7 2 5 3 4 2" xfId="23437"/>
    <cellStyle name="Normal 7 2 5 3 4 2 2" xfId="52172"/>
    <cellStyle name="Normal 7 2 5 3 4 3" xfId="37848"/>
    <cellStyle name="Normal 7 2 5 3 5" xfId="16274"/>
    <cellStyle name="Normal 7 2 5 3 5 2" xfId="45010"/>
    <cellStyle name="Normal 7 2 5 3 6" xfId="30686"/>
    <cellStyle name="Normal 7 2 5 4" xfId="2616"/>
    <cellStyle name="Normal 7 2 5 4 2" xfId="6276"/>
    <cellStyle name="Normal 7 2 5 4 2 2" xfId="13536"/>
    <cellStyle name="Normal 7 2 5 4 2 2 2" xfId="27914"/>
    <cellStyle name="Normal 7 2 5 4 2 2 2 2" xfId="56648"/>
    <cellStyle name="Normal 7 2 5 4 2 2 3" xfId="42324"/>
    <cellStyle name="Normal 7 2 5 4 2 3" xfId="20751"/>
    <cellStyle name="Normal 7 2 5 4 2 3 2" xfId="49486"/>
    <cellStyle name="Normal 7 2 5 4 2 4" xfId="35162"/>
    <cellStyle name="Normal 7 2 5 4 3" xfId="9949"/>
    <cellStyle name="Normal 7 2 5 4 3 2" xfId="24332"/>
    <cellStyle name="Normal 7 2 5 4 3 2 2" xfId="53067"/>
    <cellStyle name="Normal 7 2 5 4 3 3" xfId="38743"/>
    <cellStyle name="Normal 7 2 5 4 4" xfId="17169"/>
    <cellStyle name="Normal 7 2 5 4 4 2" xfId="45905"/>
    <cellStyle name="Normal 7 2 5 4 5" xfId="31581"/>
    <cellStyle name="Normal 7 2 5 5" xfId="4480"/>
    <cellStyle name="Normal 7 2 5 5 2" xfId="11746"/>
    <cellStyle name="Normal 7 2 5 5 2 2" xfId="26124"/>
    <cellStyle name="Normal 7 2 5 5 2 2 2" xfId="54858"/>
    <cellStyle name="Normal 7 2 5 5 2 3" xfId="40534"/>
    <cellStyle name="Normal 7 2 5 5 3" xfId="18961"/>
    <cellStyle name="Normal 7 2 5 5 3 2" xfId="47696"/>
    <cellStyle name="Normal 7 2 5 5 4" xfId="33372"/>
    <cellStyle name="Normal 7 2 5 6" xfId="8153"/>
    <cellStyle name="Normal 7 2 5 6 2" xfId="22542"/>
    <cellStyle name="Normal 7 2 5 6 2 2" xfId="51277"/>
    <cellStyle name="Normal 7 2 5 6 3" xfId="36953"/>
    <cellStyle name="Normal 7 2 5 7" xfId="15379"/>
    <cellStyle name="Normal 7 2 5 7 2" xfId="44115"/>
    <cellStyle name="Normal 7 2 5 8" xfId="29791"/>
    <cellStyle name="Normal 7 2 6" xfId="960"/>
    <cellStyle name="Normal 7 2 6 2" xfId="1943"/>
    <cellStyle name="Normal 7 2 6 2 2" xfId="3735"/>
    <cellStyle name="Normal 7 2 6 2 2 2" xfId="7394"/>
    <cellStyle name="Normal 7 2 6 2 2 2 2" xfId="14654"/>
    <cellStyle name="Normal 7 2 6 2 2 2 2 2" xfId="29032"/>
    <cellStyle name="Normal 7 2 6 2 2 2 2 2 2" xfId="57766"/>
    <cellStyle name="Normal 7 2 6 2 2 2 2 3" xfId="43442"/>
    <cellStyle name="Normal 7 2 6 2 2 2 3" xfId="21869"/>
    <cellStyle name="Normal 7 2 6 2 2 2 3 2" xfId="50604"/>
    <cellStyle name="Normal 7 2 6 2 2 2 4" xfId="36280"/>
    <cellStyle name="Normal 7 2 6 2 2 3" xfId="11067"/>
    <cellStyle name="Normal 7 2 6 2 2 3 2" xfId="25450"/>
    <cellStyle name="Normal 7 2 6 2 2 3 2 2" xfId="54185"/>
    <cellStyle name="Normal 7 2 6 2 2 3 3" xfId="39861"/>
    <cellStyle name="Normal 7 2 6 2 2 4" xfId="18287"/>
    <cellStyle name="Normal 7 2 6 2 2 4 2" xfId="47023"/>
    <cellStyle name="Normal 7 2 6 2 2 5" xfId="32699"/>
    <cellStyle name="Normal 7 2 6 2 3" xfId="5604"/>
    <cellStyle name="Normal 7 2 6 2 3 2" xfId="12864"/>
    <cellStyle name="Normal 7 2 6 2 3 2 2" xfId="27242"/>
    <cellStyle name="Normal 7 2 6 2 3 2 2 2" xfId="55976"/>
    <cellStyle name="Normal 7 2 6 2 3 2 3" xfId="41652"/>
    <cellStyle name="Normal 7 2 6 2 3 3" xfId="20079"/>
    <cellStyle name="Normal 7 2 6 2 3 3 2" xfId="48814"/>
    <cellStyle name="Normal 7 2 6 2 3 4" xfId="34490"/>
    <cellStyle name="Normal 7 2 6 2 4" xfId="9277"/>
    <cellStyle name="Normal 7 2 6 2 4 2" xfId="23660"/>
    <cellStyle name="Normal 7 2 6 2 4 2 2" xfId="52395"/>
    <cellStyle name="Normal 7 2 6 2 4 3" xfId="38071"/>
    <cellStyle name="Normal 7 2 6 2 5" xfId="16497"/>
    <cellStyle name="Normal 7 2 6 2 5 2" xfId="45233"/>
    <cellStyle name="Normal 7 2 6 2 6" xfId="30909"/>
    <cellStyle name="Normal 7 2 6 3" xfId="2839"/>
    <cellStyle name="Normal 7 2 6 3 2" xfId="6499"/>
    <cellStyle name="Normal 7 2 6 3 2 2" xfId="13759"/>
    <cellStyle name="Normal 7 2 6 3 2 2 2" xfId="28137"/>
    <cellStyle name="Normal 7 2 6 3 2 2 2 2" xfId="56871"/>
    <cellStyle name="Normal 7 2 6 3 2 2 3" xfId="42547"/>
    <cellStyle name="Normal 7 2 6 3 2 3" xfId="20974"/>
    <cellStyle name="Normal 7 2 6 3 2 3 2" xfId="49709"/>
    <cellStyle name="Normal 7 2 6 3 2 4" xfId="35385"/>
    <cellStyle name="Normal 7 2 6 3 3" xfId="10172"/>
    <cellStyle name="Normal 7 2 6 3 3 2" xfId="24555"/>
    <cellStyle name="Normal 7 2 6 3 3 2 2" xfId="53290"/>
    <cellStyle name="Normal 7 2 6 3 3 3" xfId="38966"/>
    <cellStyle name="Normal 7 2 6 3 4" xfId="17392"/>
    <cellStyle name="Normal 7 2 6 3 4 2" xfId="46128"/>
    <cellStyle name="Normal 7 2 6 3 5" xfId="31804"/>
    <cellStyle name="Normal 7 2 6 4" xfId="4704"/>
    <cellStyle name="Normal 7 2 6 4 2" xfId="11969"/>
    <cellStyle name="Normal 7 2 6 4 2 2" xfId="26347"/>
    <cellStyle name="Normal 7 2 6 4 2 2 2" xfId="55081"/>
    <cellStyle name="Normal 7 2 6 4 2 3" xfId="40757"/>
    <cellStyle name="Normal 7 2 6 4 3" xfId="19184"/>
    <cellStyle name="Normal 7 2 6 4 3 2" xfId="47919"/>
    <cellStyle name="Normal 7 2 6 4 4" xfId="33595"/>
    <cellStyle name="Normal 7 2 6 5" xfId="8376"/>
    <cellStyle name="Normal 7 2 6 5 2" xfId="22765"/>
    <cellStyle name="Normal 7 2 6 5 2 2" xfId="51500"/>
    <cellStyle name="Normal 7 2 6 5 3" xfId="37176"/>
    <cellStyle name="Normal 7 2 6 6" xfId="15602"/>
    <cellStyle name="Normal 7 2 6 6 2" xfId="44338"/>
    <cellStyle name="Normal 7 2 6 7" xfId="30014"/>
    <cellStyle name="Normal 7 2 7" xfId="1473"/>
    <cellStyle name="Normal 7 2 7 2" xfId="3288"/>
    <cellStyle name="Normal 7 2 7 2 2" xfId="6947"/>
    <cellStyle name="Normal 7 2 7 2 2 2" xfId="14207"/>
    <cellStyle name="Normal 7 2 7 2 2 2 2" xfId="28585"/>
    <cellStyle name="Normal 7 2 7 2 2 2 2 2" xfId="57319"/>
    <cellStyle name="Normal 7 2 7 2 2 2 3" xfId="42995"/>
    <cellStyle name="Normal 7 2 7 2 2 3" xfId="21422"/>
    <cellStyle name="Normal 7 2 7 2 2 3 2" xfId="50157"/>
    <cellStyle name="Normal 7 2 7 2 2 4" xfId="35833"/>
    <cellStyle name="Normal 7 2 7 2 3" xfId="10620"/>
    <cellStyle name="Normal 7 2 7 2 3 2" xfId="25003"/>
    <cellStyle name="Normal 7 2 7 2 3 2 2" xfId="53738"/>
    <cellStyle name="Normal 7 2 7 2 3 3" xfId="39414"/>
    <cellStyle name="Normal 7 2 7 2 4" xfId="17840"/>
    <cellStyle name="Normal 7 2 7 2 4 2" xfId="46576"/>
    <cellStyle name="Normal 7 2 7 2 5" xfId="32252"/>
    <cellStyle name="Normal 7 2 7 3" xfId="5156"/>
    <cellStyle name="Normal 7 2 7 3 2" xfId="12417"/>
    <cellStyle name="Normal 7 2 7 3 2 2" xfId="26795"/>
    <cellStyle name="Normal 7 2 7 3 2 2 2" xfId="55529"/>
    <cellStyle name="Normal 7 2 7 3 2 3" xfId="41205"/>
    <cellStyle name="Normal 7 2 7 3 3" xfId="19632"/>
    <cellStyle name="Normal 7 2 7 3 3 2" xfId="48367"/>
    <cellStyle name="Normal 7 2 7 3 4" xfId="34043"/>
    <cellStyle name="Normal 7 2 7 4" xfId="8829"/>
    <cellStyle name="Normal 7 2 7 4 2" xfId="23213"/>
    <cellStyle name="Normal 7 2 7 4 2 2" xfId="51948"/>
    <cellStyle name="Normal 7 2 7 4 3" xfId="37624"/>
    <cellStyle name="Normal 7 2 7 5" xfId="16050"/>
    <cellStyle name="Normal 7 2 7 5 2" xfId="44786"/>
    <cellStyle name="Normal 7 2 7 6" xfId="30462"/>
    <cellStyle name="Normal 7 2 8" xfId="2392"/>
    <cellStyle name="Normal 7 2 8 2" xfId="6052"/>
    <cellStyle name="Normal 7 2 8 2 2" xfId="13312"/>
    <cellStyle name="Normal 7 2 8 2 2 2" xfId="27690"/>
    <cellStyle name="Normal 7 2 8 2 2 2 2" xfId="56424"/>
    <cellStyle name="Normal 7 2 8 2 2 3" xfId="42100"/>
    <cellStyle name="Normal 7 2 8 2 3" xfId="20527"/>
    <cellStyle name="Normal 7 2 8 2 3 2" xfId="49262"/>
    <cellStyle name="Normal 7 2 8 2 4" xfId="34938"/>
    <cellStyle name="Normal 7 2 8 3" xfId="9725"/>
    <cellStyle name="Normal 7 2 8 3 2" xfId="24108"/>
    <cellStyle name="Normal 7 2 8 3 2 2" xfId="52843"/>
    <cellStyle name="Normal 7 2 8 3 3" xfId="38519"/>
    <cellStyle name="Normal 7 2 8 4" xfId="16945"/>
    <cellStyle name="Normal 7 2 8 4 2" xfId="45681"/>
    <cellStyle name="Normal 7 2 8 5" xfId="31357"/>
    <cellStyle name="Normal 7 2 9" xfId="4245"/>
    <cellStyle name="Normal 7 2 9 2" xfId="11521"/>
    <cellStyle name="Normal 7 2 9 2 2" xfId="25900"/>
    <cellStyle name="Normal 7 2 9 2 2 2" xfId="54634"/>
    <cellStyle name="Normal 7 2 9 2 3" xfId="40310"/>
    <cellStyle name="Normal 7 2 9 3" xfId="18737"/>
    <cellStyle name="Normal 7 2 9 3 2" xfId="47472"/>
    <cellStyle name="Normal 7 2 9 4" xfId="33148"/>
    <cellStyle name="Normal 7 3" xfId="347"/>
    <cellStyle name="Normal 7 3 10" xfId="15169"/>
    <cellStyle name="Normal 7 3 10 2" xfId="43905"/>
    <cellStyle name="Normal 7 3 11" xfId="29581"/>
    <cellStyle name="Normal 7 3 2" xfId="447"/>
    <cellStyle name="Normal 7 3 2 10" xfId="29637"/>
    <cellStyle name="Normal 7 3 2 2" xfId="647"/>
    <cellStyle name="Normal 7 3 2 2 2" xfId="919"/>
    <cellStyle name="Normal 7 3 2 2 2 2" xfId="1366"/>
    <cellStyle name="Normal 7 3 2 2 2 2 2" xfId="2349"/>
    <cellStyle name="Normal 7 3 2 2 2 2 2 2" xfId="4141"/>
    <cellStyle name="Normal 7 3 2 2 2 2 2 2 2" xfId="7800"/>
    <cellStyle name="Normal 7 3 2 2 2 2 2 2 2 2" xfId="15060"/>
    <cellStyle name="Normal 7 3 2 2 2 2 2 2 2 2 2" xfId="29438"/>
    <cellStyle name="Normal 7 3 2 2 2 2 2 2 2 2 2 2" xfId="58172"/>
    <cellStyle name="Normal 7 3 2 2 2 2 2 2 2 2 3" xfId="43848"/>
    <cellStyle name="Normal 7 3 2 2 2 2 2 2 2 3" xfId="22275"/>
    <cellStyle name="Normal 7 3 2 2 2 2 2 2 2 3 2" xfId="51010"/>
    <cellStyle name="Normal 7 3 2 2 2 2 2 2 2 4" xfId="36686"/>
    <cellStyle name="Normal 7 3 2 2 2 2 2 2 3" xfId="11473"/>
    <cellStyle name="Normal 7 3 2 2 2 2 2 2 3 2" xfId="25856"/>
    <cellStyle name="Normal 7 3 2 2 2 2 2 2 3 2 2" xfId="54591"/>
    <cellStyle name="Normal 7 3 2 2 2 2 2 2 3 3" xfId="40267"/>
    <cellStyle name="Normal 7 3 2 2 2 2 2 2 4" xfId="18693"/>
    <cellStyle name="Normal 7 3 2 2 2 2 2 2 4 2" xfId="47429"/>
    <cellStyle name="Normal 7 3 2 2 2 2 2 2 5" xfId="33105"/>
    <cellStyle name="Normal 7 3 2 2 2 2 2 3" xfId="6010"/>
    <cellStyle name="Normal 7 3 2 2 2 2 2 3 2" xfId="13270"/>
    <cellStyle name="Normal 7 3 2 2 2 2 2 3 2 2" xfId="27648"/>
    <cellStyle name="Normal 7 3 2 2 2 2 2 3 2 2 2" xfId="56382"/>
    <cellStyle name="Normal 7 3 2 2 2 2 2 3 2 3" xfId="42058"/>
    <cellStyle name="Normal 7 3 2 2 2 2 2 3 3" xfId="20485"/>
    <cellStyle name="Normal 7 3 2 2 2 2 2 3 3 2" xfId="49220"/>
    <cellStyle name="Normal 7 3 2 2 2 2 2 3 4" xfId="34896"/>
    <cellStyle name="Normal 7 3 2 2 2 2 2 4" xfId="9683"/>
    <cellStyle name="Normal 7 3 2 2 2 2 2 4 2" xfId="24066"/>
    <cellStyle name="Normal 7 3 2 2 2 2 2 4 2 2" xfId="52801"/>
    <cellStyle name="Normal 7 3 2 2 2 2 2 4 3" xfId="38477"/>
    <cellStyle name="Normal 7 3 2 2 2 2 2 5" xfId="16903"/>
    <cellStyle name="Normal 7 3 2 2 2 2 2 5 2" xfId="45639"/>
    <cellStyle name="Normal 7 3 2 2 2 2 2 6" xfId="31315"/>
    <cellStyle name="Normal 7 3 2 2 2 2 3" xfId="3245"/>
    <cellStyle name="Normal 7 3 2 2 2 2 3 2" xfId="6905"/>
    <cellStyle name="Normal 7 3 2 2 2 2 3 2 2" xfId="14165"/>
    <cellStyle name="Normal 7 3 2 2 2 2 3 2 2 2" xfId="28543"/>
    <cellStyle name="Normal 7 3 2 2 2 2 3 2 2 2 2" xfId="57277"/>
    <cellStyle name="Normal 7 3 2 2 2 2 3 2 2 3" xfId="42953"/>
    <cellStyle name="Normal 7 3 2 2 2 2 3 2 3" xfId="21380"/>
    <cellStyle name="Normal 7 3 2 2 2 2 3 2 3 2" xfId="50115"/>
    <cellStyle name="Normal 7 3 2 2 2 2 3 2 4" xfId="35791"/>
    <cellStyle name="Normal 7 3 2 2 2 2 3 3" xfId="10578"/>
    <cellStyle name="Normal 7 3 2 2 2 2 3 3 2" xfId="24961"/>
    <cellStyle name="Normal 7 3 2 2 2 2 3 3 2 2" xfId="53696"/>
    <cellStyle name="Normal 7 3 2 2 2 2 3 3 3" xfId="39372"/>
    <cellStyle name="Normal 7 3 2 2 2 2 3 4" xfId="17798"/>
    <cellStyle name="Normal 7 3 2 2 2 2 3 4 2" xfId="46534"/>
    <cellStyle name="Normal 7 3 2 2 2 2 3 5" xfId="32210"/>
    <cellStyle name="Normal 7 3 2 2 2 2 4" xfId="5110"/>
    <cellStyle name="Normal 7 3 2 2 2 2 4 2" xfId="12375"/>
    <cellStyle name="Normal 7 3 2 2 2 2 4 2 2" xfId="26753"/>
    <cellStyle name="Normal 7 3 2 2 2 2 4 2 2 2" xfId="55487"/>
    <cellStyle name="Normal 7 3 2 2 2 2 4 2 3" xfId="41163"/>
    <cellStyle name="Normal 7 3 2 2 2 2 4 3" xfId="19590"/>
    <cellStyle name="Normal 7 3 2 2 2 2 4 3 2" xfId="48325"/>
    <cellStyle name="Normal 7 3 2 2 2 2 4 4" xfId="34001"/>
    <cellStyle name="Normal 7 3 2 2 2 2 5" xfId="8782"/>
    <cellStyle name="Normal 7 3 2 2 2 2 5 2" xfId="23171"/>
    <cellStyle name="Normal 7 3 2 2 2 2 5 2 2" xfId="51906"/>
    <cellStyle name="Normal 7 3 2 2 2 2 5 3" xfId="37582"/>
    <cellStyle name="Normal 7 3 2 2 2 2 6" xfId="16008"/>
    <cellStyle name="Normal 7 3 2 2 2 2 6 2" xfId="44744"/>
    <cellStyle name="Normal 7 3 2 2 2 2 7" xfId="30420"/>
    <cellStyle name="Normal 7 3 2 2 2 3" xfId="1902"/>
    <cellStyle name="Normal 7 3 2 2 2 3 2" xfId="3694"/>
    <cellStyle name="Normal 7 3 2 2 2 3 2 2" xfId="7353"/>
    <cellStyle name="Normal 7 3 2 2 2 3 2 2 2" xfId="14613"/>
    <cellStyle name="Normal 7 3 2 2 2 3 2 2 2 2" xfId="28991"/>
    <cellStyle name="Normal 7 3 2 2 2 3 2 2 2 2 2" xfId="57725"/>
    <cellStyle name="Normal 7 3 2 2 2 3 2 2 2 3" xfId="43401"/>
    <cellStyle name="Normal 7 3 2 2 2 3 2 2 3" xfId="21828"/>
    <cellStyle name="Normal 7 3 2 2 2 3 2 2 3 2" xfId="50563"/>
    <cellStyle name="Normal 7 3 2 2 2 3 2 2 4" xfId="36239"/>
    <cellStyle name="Normal 7 3 2 2 2 3 2 3" xfId="11026"/>
    <cellStyle name="Normal 7 3 2 2 2 3 2 3 2" xfId="25409"/>
    <cellStyle name="Normal 7 3 2 2 2 3 2 3 2 2" xfId="54144"/>
    <cellStyle name="Normal 7 3 2 2 2 3 2 3 3" xfId="39820"/>
    <cellStyle name="Normal 7 3 2 2 2 3 2 4" xfId="18246"/>
    <cellStyle name="Normal 7 3 2 2 2 3 2 4 2" xfId="46982"/>
    <cellStyle name="Normal 7 3 2 2 2 3 2 5" xfId="32658"/>
    <cellStyle name="Normal 7 3 2 2 2 3 3" xfId="5563"/>
    <cellStyle name="Normal 7 3 2 2 2 3 3 2" xfId="12823"/>
    <cellStyle name="Normal 7 3 2 2 2 3 3 2 2" xfId="27201"/>
    <cellStyle name="Normal 7 3 2 2 2 3 3 2 2 2" xfId="55935"/>
    <cellStyle name="Normal 7 3 2 2 2 3 3 2 3" xfId="41611"/>
    <cellStyle name="Normal 7 3 2 2 2 3 3 3" xfId="20038"/>
    <cellStyle name="Normal 7 3 2 2 2 3 3 3 2" xfId="48773"/>
    <cellStyle name="Normal 7 3 2 2 2 3 3 4" xfId="34449"/>
    <cellStyle name="Normal 7 3 2 2 2 3 4" xfId="9236"/>
    <cellStyle name="Normal 7 3 2 2 2 3 4 2" xfId="23619"/>
    <cellStyle name="Normal 7 3 2 2 2 3 4 2 2" xfId="52354"/>
    <cellStyle name="Normal 7 3 2 2 2 3 4 3" xfId="38030"/>
    <cellStyle name="Normal 7 3 2 2 2 3 5" xfId="16456"/>
    <cellStyle name="Normal 7 3 2 2 2 3 5 2" xfId="45192"/>
    <cellStyle name="Normal 7 3 2 2 2 3 6" xfId="30868"/>
    <cellStyle name="Normal 7 3 2 2 2 4" xfId="2798"/>
    <cellStyle name="Normal 7 3 2 2 2 4 2" xfId="6458"/>
    <cellStyle name="Normal 7 3 2 2 2 4 2 2" xfId="13718"/>
    <cellStyle name="Normal 7 3 2 2 2 4 2 2 2" xfId="28096"/>
    <cellStyle name="Normal 7 3 2 2 2 4 2 2 2 2" xfId="56830"/>
    <cellStyle name="Normal 7 3 2 2 2 4 2 2 3" xfId="42506"/>
    <cellStyle name="Normal 7 3 2 2 2 4 2 3" xfId="20933"/>
    <cellStyle name="Normal 7 3 2 2 2 4 2 3 2" xfId="49668"/>
    <cellStyle name="Normal 7 3 2 2 2 4 2 4" xfId="35344"/>
    <cellStyle name="Normal 7 3 2 2 2 4 3" xfId="10131"/>
    <cellStyle name="Normal 7 3 2 2 2 4 3 2" xfId="24514"/>
    <cellStyle name="Normal 7 3 2 2 2 4 3 2 2" xfId="53249"/>
    <cellStyle name="Normal 7 3 2 2 2 4 3 3" xfId="38925"/>
    <cellStyle name="Normal 7 3 2 2 2 4 4" xfId="17351"/>
    <cellStyle name="Normal 7 3 2 2 2 4 4 2" xfId="46087"/>
    <cellStyle name="Normal 7 3 2 2 2 4 5" xfId="31763"/>
    <cellStyle name="Normal 7 3 2 2 2 5" xfId="4663"/>
    <cellStyle name="Normal 7 3 2 2 2 5 2" xfId="11928"/>
    <cellStyle name="Normal 7 3 2 2 2 5 2 2" xfId="26306"/>
    <cellStyle name="Normal 7 3 2 2 2 5 2 2 2" xfId="55040"/>
    <cellStyle name="Normal 7 3 2 2 2 5 2 3" xfId="40716"/>
    <cellStyle name="Normal 7 3 2 2 2 5 3" xfId="19143"/>
    <cellStyle name="Normal 7 3 2 2 2 5 3 2" xfId="47878"/>
    <cellStyle name="Normal 7 3 2 2 2 5 4" xfId="33554"/>
    <cellStyle name="Normal 7 3 2 2 2 6" xfId="8335"/>
    <cellStyle name="Normal 7 3 2 2 2 6 2" xfId="22724"/>
    <cellStyle name="Normal 7 3 2 2 2 6 2 2" xfId="51459"/>
    <cellStyle name="Normal 7 3 2 2 2 6 3" xfId="37135"/>
    <cellStyle name="Normal 7 3 2 2 2 7" xfId="15561"/>
    <cellStyle name="Normal 7 3 2 2 2 7 2" xfId="44297"/>
    <cellStyle name="Normal 7 3 2 2 2 8" xfId="29973"/>
    <cellStyle name="Normal 7 3 2 2 3" xfId="1142"/>
    <cellStyle name="Normal 7 3 2 2 3 2" xfId="2125"/>
    <cellStyle name="Normal 7 3 2 2 3 2 2" xfId="3917"/>
    <cellStyle name="Normal 7 3 2 2 3 2 2 2" xfId="7576"/>
    <cellStyle name="Normal 7 3 2 2 3 2 2 2 2" xfId="14836"/>
    <cellStyle name="Normal 7 3 2 2 3 2 2 2 2 2" xfId="29214"/>
    <cellStyle name="Normal 7 3 2 2 3 2 2 2 2 2 2" xfId="57948"/>
    <cellStyle name="Normal 7 3 2 2 3 2 2 2 2 3" xfId="43624"/>
    <cellStyle name="Normal 7 3 2 2 3 2 2 2 3" xfId="22051"/>
    <cellStyle name="Normal 7 3 2 2 3 2 2 2 3 2" xfId="50786"/>
    <cellStyle name="Normal 7 3 2 2 3 2 2 2 4" xfId="36462"/>
    <cellStyle name="Normal 7 3 2 2 3 2 2 3" xfId="11249"/>
    <cellStyle name="Normal 7 3 2 2 3 2 2 3 2" xfId="25632"/>
    <cellStyle name="Normal 7 3 2 2 3 2 2 3 2 2" xfId="54367"/>
    <cellStyle name="Normal 7 3 2 2 3 2 2 3 3" xfId="40043"/>
    <cellStyle name="Normal 7 3 2 2 3 2 2 4" xfId="18469"/>
    <cellStyle name="Normal 7 3 2 2 3 2 2 4 2" xfId="47205"/>
    <cellStyle name="Normal 7 3 2 2 3 2 2 5" xfId="32881"/>
    <cellStyle name="Normal 7 3 2 2 3 2 3" xfId="5786"/>
    <cellStyle name="Normal 7 3 2 2 3 2 3 2" xfId="13046"/>
    <cellStyle name="Normal 7 3 2 2 3 2 3 2 2" xfId="27424"/>
    <cellStyle name="Normal 7 3 2 2 3 2 3 2 2 2" xfId="56158"/>
    <cellStyle name="Normal 7 3 2 2 3 2 3 2 3" xfId="41834"/>
    <cellStyle name="Normal 7 3 2 2 3 2 3 3" xfId="20261"/>
    <cellStyle name="Normal 7 3 2 2 3 2 3 3 2" xfId="48996"/>
    <cellStyle name="Normal 7 3 2 2 3 2 3 4" xfId="34672"/>
    <cellStyle name="Normal 7 3 2 2 3 2 4" xfId="9459"/>
    <cellStyle name="Normal 7 3 2 2 3 2 4 2" xfId="23842"/>
    <cellStyle name="Normal 7 3 2 2 3 2 4 2 2" xfId="52577"/>
    <cellStyle name="Normal 7 3 2 2 3 2 4 3" xfId="38253"/>
    <cellStyle name="Normal 7 3 2 2 3 2 5" xfId="16679"/>
    <cellStyle name="Normal 7 3 2 2 3 2 5 2" xfId="45415"/>
    <cellStyle name="Normal 7 3 2 2 3 2 6" xfId="31091"/>
    <cellStyle name="Normal 7 3 2 2 3 3" xfId="3021"/>
    <cellStyle name="Normal 7 3 2 2 3 3 2" xfId="6681"/>
    <cellStyle name="Normal 7 3 2 2 3 3 2 2" xfId="13941"/>
    <cellStyle name="Normal 7 3 2 2 3 3 2 2 2" xfId="28319"/>
    <cellStyle name="Normal 7 3 2 2 3 3 2 2 2 2" xfId="57053"/>
    <cellStyle name="Normal 7 3 2 2 3 3 2 2 3" xfId="42729"/>
    <cellStyle name="Normal 7 3 2 2 3 3 2 3" xfId="21156"/>
    <cellStyle name="Normal 7 3 2 2 3 3 2 3 2" xfId="49891"/>
    <cellStyle name="Normal 7 3 2 2 3 3 2 4" xfId="35567"/>
    <cellStyle name="Normal 7 3 2 2 3 3 3" xfId="10354"/>
    <cellStyle name="Normal 7 3 2 2 3 3 3 2" xfId="24737"/>
    <cellStyle name="Normal 7 3 2 2 3 3 3 2 2" xfId="53472"/>
    <cellStyle name="Normal 7 3 2 2 3 3 3 3" xfId="39148"/>
    <cellStyle name="Normal 7 3 2 2 3 3 4" xfId="17574"/>
    <cellStyle name="Normal 7 3 2 2 3 3 4 2" xfId="46310"/>
    <cellStyle name="Normal 7 3 2 2 3 3 5" xfId="31986"/>
    <cellStyle name="Normal 7 3 2 2 3 4" xfId="4886"/>
    <cellStyle name="Normal 7 3 2 2 3 4 2" xfId="12151"/>
    <cellStyle name="Normal 7 3 2 2 3 4 2 2" xfId="26529"/>
    <cellStyle name="Normal 7 3 2 2 3 4 2 2 2" xfId="55263"/>
    <cellStyle name="Normal 7 3 2 2 3 4 2 3" xfId="40939"/>
    <cellStyle name="Normal 7 3 2 2 3 4 3" xfId="19366"/>
    <cellStyle name="Normal 7 3 2 2 3 4 3 2" xfId="48101"/>
    <cellStyle name="Normal 7 3 2 2 3 4 4" xfId="33777"/>
    <cellStyle name="Normal 7 3 2 2 3 5" xfId="8558"/>
    <cellStyle name="Normal 7 3 2 2 3 5 2" xfId="22947"/>
    <cellStyle name="Normal 7 3 2 2 3 5 2 2" xfId="51682"/>
    <cellStyle name="Normal 7 3 2 2 3 5 3" xfId="37358"/>
    <cellStyle name="Normal 7 3 2 2 3 6" xfId="15784"/>
    <cellStyle name="Normal 7 3 2 2 3 6 2" xfId="44520"/>
    <cellStyle name="Normal 7 3 2 2 3 7" xfId="30196"/>
    <cellStyle name="Normal 7 3 2 2 4" xfId="1674"/>
    <cellStyle name="Normal 7 3 2 2 4 2" xfId="3470"/>
    <cellStyle name="Normal 7 3 2 2 4 2 2" xfId="7129"/>
    <cellStyle name="Normal 7 3 2 2 4 2 2 2" xfId="14389"/>
    <cellStyle name="Normal 7 3 2 2 4 2 2 2 2" xfId="28767"/>
    <cellStyle name="Normal 7 3 2 2 4 2 2 2 2 2" xfId="57501"/>
    <cellStyle name="Normal 7 3 2 2 4 2 2 2 3" xfId="43177"/>
    <cellStyle name="Normal 7 3 2 2 4 2 2 3" xfId="21604"/>
    <cellStyle name="Normal 7 3 2 2 4 2 2 3 2" xfId="50339"/>
    <cellStyle name="Normal 7 3 2 2 4 2 2 4" xfId="36015"/>
    <cellStyle name="Normal 7 3 2 2 4 2 3" xfId="10802"/>
    <cellStyle name="Normal 7 3 2 2 4 2 3 2" xfId="25185"/>
    <cellStyle name="Normal 7 3 2 2 4 2 3 2 2" xfId="53920"/>
    <cellStyle name="Normal 7 3 2 2 4 2 3 3" xfId="39596"/>
    <cellStyle name="Normal 7 3 2 2 4 2 4" xfId="18022"/>
    <cellStyle name="Normal 7 3 2 2 4 2 4 2" xfId="46758"/>
    <cellStyle name="Normal 7 3 2 2 4 2 5" xfId="32434"/>
    <cellStyle name="Normal 7 3 2 2 4 3" xfId="5339"/>
    <cellStyle name="Normal 7 3 2 2 4 3 2" xfId="12599"/>
    <cellStyle name="Normal 7 3 2 2 4 3 2 2" xfId="26977"/>
    <cellStyle name="Normal 7 3 2 2 4 3 2 2 2" xfId="55711"/>
    <cellStyle name="Normal 7 3 2 2 4 3 2 3" xfId="41387"/>
    <cellStyle name="Normal 7 3 2 2 4 3 3" xfId="19814"/>
    <cellStyle name="Normal 7 3 2 2 4 3 3 2" xfId="48549"/>
    <cellStyle name="Normal 7 3 2 2 4 3 4" xfId="34225"/>
    <cellStyle name="Normal 7 3 2 2 4 4" xfId="9012"/>
    <cellStyle name="Normal 7 3 2 2 4 4 2" xfId="23395"/>
    <cellStyle name="Normal 7 3 2 2 4 4 2 2" xfId="52130"/>
    <cellStyle name="Normal 7 3 2 2 4 4 3" xfId="37806"/>
    <cellStyle name="Normal 7 3 2 2 4 5" xfId="16232"/>
    <cellStyle name="Normal 7 3 2 2 4 5 2" xfId="44968"/>
    <cellStyle name="Normal 7 3 2 2 4 6" xfId="30644"/>
    <cellStyle name="Normal 7 3 2 2 5" xfId="2574"/>
    <cellStyle name="Normal 7 3 2 2 5 2" xfId="6234"/>
    <cellStyle name="Normal 7 3 2 2 5 2 2" xfId="13494"/>
    <cellStyle name="Normal 7 3 2 2 5 2 2 2" xfId="27872"/>
    <cellStyle name="Normal 7 3 2 2 5 2 2 2 2" xfId="56606"/>
    <cellStyle name="Normal 7 3 2 2 5 2 2 3" xfId="42282"/>
    <cellStyle name="Normal 7 3 2 2 5 2 3" xfId="20709"/>
    <cellStyle name="Normal 7 3 2 2 5 2 3 2" xfId="49444"/>
    <cellStyle name="Normal 7 3 2 2 5 2 4" xfId="35120"/>
    <cellStyle name="Normal 7 3 2 2 5 3" xfId="9907"/>
    <cellStyle name="Normal 7 3 2 2 5 3 2" xfId="24290"/>
    <cellStyle name="Normal 7 3 2 2 5 3 2 2" xfId="53025"/>
    <cellStyle name="Normal 7 3 2 2 5 3 3" xfId="38701"/>
    <cellStyle name="Normal 7 3 2 2 5 4" xfId="17127"/>
    <cellStyle name="Normal 7 3 2 2 5 4 2" xfId="45863"/>
    <cellStyle name="Normal 7 3 2 2 5 5" xfId="31539"/>
    <cellStyle name="Normal 7 3 2 2 6" xfId="4437"/>
    <cellStyle name="Normal 7 3 2 2 6 2" xfId="11704"/>
    <cellStyle name="Normal 7 3 2 2 6 2 2" xfId="26082"/>
    <cellStyle name="Normal 7 3 2 2 6 2 2 2" xfId="54816"/>
    <cellStyle name="Normal 7 3 2 2 6 2 3" xfId="40492"/>
    <cellStyle name="Normal 7 3 2 2 6 3" xfId="18919"/>
    <cellStyle name="Normal 7 3 2 2 6 3 2" xfId="47654"/>
    <cellStyle name="Normal 7 3 2 2 6 4" xfId="33330"/>
    <cellStyle name="Normal 7 3 2 2 7" xfId="8108"/>
    <cellStyle name="Normal 7 3 2 2 7 2" xfId="22500"/>
    <cellStyle name="Normal 7 3 2 2 7 2 2" xfId="51235"/>
    <cellStyle name="Normal 7 3 2 2 7 3" xfId="36911"/>
    <cellStyle name="Normal 7 3 2 2 8" xfId="15337"/>
    <cellStyle name="Normal 7 3 2 2 8 2" xfId="44073"/>
    <cellStyle name="Normal 7 3 2 2 9" xfId="29749"/>
    <cellStyle name="Normal 7 3 2 3" xfId="805"/>
    <cellStyle name="Normal 7 3 2 3 2" xfId="1254"/>
    <cellStyle name="Normal 7 3 2 3 2 2" xfId="2237"/>
    <cellStyle name="Normal 7 3 2 3 2 2 2" xfId="4029"/>
    <cellStyle name="Normal 7 3 2 3 2 2 2 2" xfId="7688"/>
    <cellStyle name="Normal 7 3 2 3 2 2 2 2 2" xfId="14948"/>
    <cellStyle name="Normal 7 3 2 3 2 2 2 2 2 2" xfId="29326"/>
    <cellStyle name="Normal 7 3 2 3 2 2 2 2 2 2 2" xfId="58060"/>
    <cellStyle name="Normal 7 3 2 3 2 2 2 2 2 3" xfId="43736"/>
    <cellStyle name="Normal 7 3 2 3 2 2 2 2 3" xfId="22163"/>
    <cellStyle name="Normal 7 3 2 3 2 2 2 2 3 2" xfId="50898"/>
    <cellStyle name="Normal 7 3 2 3 2 2 2 2 4" xfId="36574"/>
    <cellStyle name="Normal 7 3 2 3 2 2 2 3" xfId="11361"/>
    <cellStyle name="Normal 7 3 2 3 2 2 2 3 2" xfId="25744"/>
    <cellStyle name="Normal 7 3 2 3 2 2 2 3 2 2" xfId="54479"/>
    <cellStyle name="Normal 7 3 2 3 2 2 2 3 3" xfId="40155"/>
    <cellStyle name="Normal 7 3 2 3 2 2 2 4" xfId="18581"/>
    <cellStyle name="Normal 7 3 2 3 2 2 2 4 2" xfId="47317"/>
    <cellStyle name="Normal 7 3 2 3 2 2 2 5" xfId="32993"/>
    <cellStyle name="Normal 7 3 2 3 2 2 3" xfId="5898"/>
    <cellStyle name="Normal 7 3 2 3 2 2 3 2" xfId="13158"/>
    <cellStyle name="Normal 7 3 2 3 2 2 3 2 2" xfId="27536"/>
    <cellStyle name="Normal 7 3 2 3 2 2 3 2 2 2" xfId="56270"/>
    <cellStyle name="Normal 7 3 2 3 2 2 3 2 3" xfId="41946"/>
    <cellStyle name="Normal 7 3 2 3 2 2 3 3" xfId="20373"/>
    <cellStyle name="Normal 7 3 2 3 2 2 3 3 2" xfId="49108"/>
    <cellStyle name="Normal 7 3 2 3 2 2 3 4" xfId="34784"/>
    <cellStyle name="Normal 7 3 2 3 2 2 4" xfId="9571"/>
    <cellStyle name="Normal 7 3 2 3 2 2 4 2" xfId="23954"/>
    <cellStyle name="Normal 7 3 2 3 2 2 4 2 2" xfId="52689"/>
    <cellStyle name="Normal 7 3 2 3 2 2 4 3" xfId="38365"/>
    <cellStyle name="Normal 7 3 2 3 2 2 5" xfId="16791"/>
    <cellStyle name="Normal 7 3 2 3 2 2 5 2" xfId="45527"/>
    <cellStyle name="Normal 7 3 2 3 2 2 6" xfId="31203"/>
    <cellStyle name="Normal 7 3 2 3 2 3" xfId="3133"/>
    <cellStyle name="Normal 7 3 2 3 2 3 2" xfId="6793"/>
    <cellStyle name="Normal 7 3 2 3 2 3 2 2" xfId="14053"/>
    <cellStyle name="Normal 7 3 2 3 2 3 2 2 2" xfId="28431"/>
    <cellStyle name="Normal 7 3 2 3 2 3 2 2 2 2" xfId="57165"/>
    <cellStyle name="Normal 7 3 2 3 2 3 2 2 3" xfId="42841"/>
    <cellStyle name="Normal 7 3 2 3 2 3 2 3" xfId="21268"/>
    <cellStyle name="Normal 7 3 2 3 2 3 2 3 2" xfId="50003"/>
    <cellStyle name="Normal 7 3 2 3 2 3 2 4" xfId="35679"/>
    <cellStyle name="Normal 7 3 2 3 2 3 3" xfId="10466"/>
    <cellStyle name="Normal 7 3 2 3 2 3 3 2" xfId="24849"/>
    <cellStyle name="Normal 7 3 2 3 2 3 3 2 2" xfId="53584"/>
    <cellStyle name="Normal 7 3 2 3 2 3 3 3" xfId="39260"/>
    <cellStyle name="Normal 7 3 2 3 2 3 4" xfId="17686"/>
    <cellStyle name="Normal 7 3 2 3 2 3 4 2" xfId="46422"/>
    <cellStyle name="Normal 7 3 2 3 2 3 5" xfId="32098"/>
    <cellStyle name="Normal 7 3 2 3 2 4" xfId="4998"/>
    <cellStyle name="Normal 7 3 2 3 2 4 2" xfId="12263"/>
    <cellStyle name="Normal 7 3 2 3 2 4 2 2" xfId="26641"/>
    <cellStyle name="Normal 7 3 2 3 2 4 2 2 2" xfId="55375"/>
    <cellStyle name="Normal 7 3 2 3 2 4 2 3" xfId="41051"/>
    <cellStyle name="Normal 7 3 2 3 2 4 3" xfId="19478"/>
    <cellStyle name="Normal 7 3 2 3 2 4 3 2" xfId="48213"/>
    <cellStyle name="Normal 7 3 2 3 2 4 4" xfId="33889"/>
    <cellStyle name="Normal 7 3 2 3 2 5" xfId="8670"/>
    <cellStyle name="Normal 7 3 2 3 2 5 2" xfId="23059"/>
    <cellStyle name="Normal 7 3 2 3 2 5 2 2" xfId="51794"/>
    <cellStyle name="Normal 7 3 2 3 2 5 3" xfId="37470"/>
    <cellStyle name="Normal 7 3 2 3 2 6" xfId="15896"/>
    <cellStyle name="Normal 7 3 2 3 2 6 2" xfId="44632"/>
    <cellStyle name="Normal 7 3 2 3 2 7" xfId="30308"/>
    <cellStyle name="Normal 7 3 2 3 3" xfId="1790"/>
    <cellStyle name="Normal 7 3 2 3 3 2" xfId="3582"/>
    <cellStyle name="Normal 7 3 2 3 3 2 2" xfId="7241"/>
    <cellStyle name="Normal 7 3 2 3 3 2 2 2" xfId="14501"/>
    <cellStyle name="Normal 7 3 2 3 3 2 2 2 2" xfId="28879"/>
    <cellStyle name="Normal 7 3 2 3 3 2 2 2 2 2" xfId="57613"/>
    <cellStyle name="Normal 7 3 2 3 3 2 2 2 3" xfId="43289"/>
    <cellStyle name="Normal 7 3 2 3 3 2 2 3" xfId="21716"/>
    <cellStyle name="Normal 7 3 2 3 3 2 2 3 2" xfId="50451"/>
    <cellStyle name="Normal 7 3 2 3 3 2 2 4" xfId="36127"/>
    <cellStyle name="Normal 7 3 2 3 3 2 3" xfId="10914"/>
    <cellStyle name="Normal 7 3 2 3 3 2 3 2" xfId="25297"/>
    <cellStyle name="Normal 7 3 2 3 3 2 3 2 2" xfId="54032"/>
    <cellStyle name="Normal 7 3 2 3 3 2 3 3" xfId="39708"/>
    <cellStyle name="Normal 7 3 2 3 3 2 4" xfId="18134"/>
    <cellStyle name="Normal 7 3 2 3 3 2 4 2" xfId="46870"/>
    <cellStyle name="Normal 7 3 2 3 3 2 5" xfId="32546"/>
    <cellStyle name="Normal 7 3 2 3 3 3" xfId="5451"/>
    <cellStyle name="Normal 7 3 2 3 3 3 2" xfId="12711"/>
    <cellStyle name="Normal 7 3 2 3 3 3 2 2" xfId="27089"/>
    <cellStyle name="Normal 7 3 2 3 3 3 2 2 2" xfId="55823"/>
    <cellStyle name="Normal 7 3 2 3 3 3 2 3" xfId="41499"/>
    <cellStyle name="Normal 7 3 2 3 3 3 3" xfId="19926"/>
    <cellStyle name="Normal 7 3 2 3 3 3 3 2" xfId="48661"/>
    <cellStyle name="Normal 7 3 2 3 3 3 4" xfId="34337"/>
    <cellStyle name="Normal 7 3 2 3 3 4" xfId="9124"/>
    <cellStyle name="Normal 7 3 2 3 3 4 2" xfId="23507"/>
    <cellStyle name="Normal 7 3 2 3 3 4 2 2" xfId="52242"/>
    <cellStyle name="Normal 7 3 2 3 3 4 3" xfId="37918"/>
    <cellStyle name="Normal 7 3 2 3 3 5" xfId="16344"/>
    <cellStyle name="Normal 7 3 2 3 3 5 2" xfId="45080"/>
    <cellStyle name="Normal 7 3 2 3 3 6" xfId="30756"/>
    <cellStyle name="Normal 7 3 2 3 4" xfId="2686"/>
    <cellStyle name="Normal 7 3 2 3 4 2" xfId="6346"/>
    <cellStyle name="Normal 7 3 2 3 4 2 2" xfId="13606"/>
    <cellStyle name="Normal 7 3 2 3 4 2 2 2" xfId="27984"/>
    <cellStyle name="Normal 7 3 2 3 4 2 2 2 2" xfId="56718"/>
    <cellStyle name="Normal 7 3 2 3 4 2 2 3" xfId="42394"/>
    <cellStyle name="Normal 7 3 2 3 4 2 3" xfId="20821"/>
    <cellStyle name="Normal 7 3 2 3 4 2 3 2" xfId="49556"/>
    <cellStyle name="Normal 7 3 2 3 4 2 4" xfId="35232"/>
    <cellStyle name="Normal 7 3 2 3 4 3" xfId="10019"/>
    <cellStyle name="Normal 7 3 2 3 4 3 2" xfId="24402"/>
    <cellStyle name="Normal 7 3 2 3 4 3 2 2" xfId="53137"/>
    <cellStyle name="Normal 7 3 2 3 4 3 3" xfId="38813"/>
    <cellStyle name="Normal 7 3 2 3 4 4" xfId="17239"/>
    <cellStyle name="Normal 7 3 2 3 4 4 2" xfId="45975"/>
    <cellStyle name="Normal 7 3 2 3 4 5" xfId="31651"/>
    <cellStyle name="Normal 7 3 2 3 5" xfId="4550"/>
    <cellStyle name="Normal 7 3 2 3 5 2" xfId="11816"/>
    <cellStyle name="Normal 7 3 2 3 5 2 2" xfId="26194"/>
    <cellStyle name="Normal 7 3 2 3 5 2 2 2" xfId="54928"/>
    <cellStyle name="Normal 7 3 2 3 5 2 3" xfId="40604"/>
    <cellStyle name="Normal 7 3 2 3 5 3" xfId="19031"/>
    <cellStyle name="Normal 7 3 2 3 5 3 2" xfId="47766"/>
    <cellStyle name="Normal 7 3 2 3 5 4" xfId="33442"/>
    <cellStyle name="Normal 7 3 2 3 6" xfId="8223"/>
    <cellStyle name="Normal 7 3 2 3 6 2" xfId="22612"/>
    <cellStyle name="Normal 7 3 2 3 6 2 2" xfId="51347"/>
    <cellStyle name="Normal 7 3 2 3 6 3" xfId="37023"/>
    <cellStyle name="Normal 7 3 2 3 7" xfId="15449"/>
    <cellStyle name="Normal 7 3 2 3 7 2" xfId="44185"/>
    <cellStyle name="Normal 7 3 2 3 8" xfId="29861"/>
    <cellStyle name="Normal 7 3 2 4" xfId="1030"/>
    <cellStyle name="Normal 7 3 2 4 2" xfId="2013"/>
    <cellStyle name="Normal 7 3 2 4 2 2" xfId="3805"/>
    <cellStyle name="Normal 7 3 2 4 2 2 2" xfId="7464"/>
    <cellStyle name="Normal 7 3 2 4 2 2 2 2" xfId="14724"/>
    <cellStyle name="Normal 7 3 2 4 2 2 2 2 2" xfId="29102"/>
    <cellStyle name="Normal 7 3 2 4 2 2 2 2 2 2" xfId="57836"/>
    <cellStyle name="Normal 7 3 2 4 2 2 2 2 3" xfId="43512"/>
    <cellStyle name="Normal 7 3 2 4 2 2 2 3" xfId="21939"/>
    <cellStyle name="Normal 7 3 2 4 2 2 2 3 2" xfId="50674"/>
    <cellStyle name="Normal 7 3 2 4 2 2 2 4" xfId="36350"/>
    <cellStyle name="Normal 7 3 2 4 2 2 3" xfId="11137"/>
    <cellStyle name="Normal 7 3 2 4 2 2 3 2" xfId="25520"/>
    <cellStyle name="Normal 7 3 2 4 2 2 3 2 2" xfId="54255"/>
    <cellStyle name="Normal 7 3 2 4 2 2 3 3" xfId="39931"/>
    <cellStyle name="Normal 7 3 2 4 2 2 4" xfId="18357"/>
    <cellStyle name="Normal 7 3 2 4 2 2 4 2" xfId="47093"/>
    <cellStyle name="Normal 7 3 2 4 2 2 5" xfId="32769"/>
    <cellStyle name="Normal 7 3 2 4 2 3" xfId="5674"/>
    <cellStyle name="Normal 7 3 2 4 2 3 2" xfId="12934"/>
    <cellStyle name="Normal 7 3 2 4 2 3 2 2" xfId="27312"/>
    <cellStyle name="Normal 7 3 2 4 2 3 2 2 2" xfId="56046"/>
    <cellStyle name="Normal 7 3 2 4 2 3 2 3" xfId="41722"/>
    <cellStyle name="Normal 7 3 2 4 2 3 3" xfId="20149"/>
    <cellStyle name="Normal 7 3 2 4 2 3 3 2" xfId="48884"/>
    <cellStyle name="Normal 7 3 2 4 2 3 4" xfId="34560"/>
    <cellStyle name="Normal 7 3 2 4 2 4" xfId="9347"/>
    <cellStyle name="Normal 7 3 2 4 2 4 2" xfId="23730"/>
    <cellStyle name="Normal 7 3 2 4 2 4 2 2" xfId="52465"/>
    <cellStyle name="Normal 7 3 2 4 2 4 3" xfId="38141"/>
    <cellStyle name="Normal 7 3 2 4 2 5" xfId="16567"/>
    <cellStyle name="Normal 7 3 2 4 2 5 2" xfId="45303"/>
    <cellStyle name="Normal 7 3 2 4 2 6" xfId="30979"/>
    <cellStyle name="Normal 7 3 2 4 3" xfId="2909"/>
    <cellStyle name="Normal 7 3 2 4 3 2" xfId="6569"/>
    <cellStyle name="Normal 7 3 2 4 3 2 2" xfId="13829"/>
    <cellStyle name="Normal 7 3 2 4 3 2 2 2" xfId="28207"/>
    <cellStyle name="Normal 7 3 2 4 3 2 2 2 2" xfId="56941"/>
    <cellStyle name="Normal 7 3 2 4 3 2 2 3" xfId="42617"/>
    <cellStyle name="Normal 7 3 2 4 3 2 3" xfId="21044"/>
    <cellStyle name="Normal 7 3 2 4 3 2 3 2" xfId="49779"/>
    <cellStyle name="Normal 7 3 2 4 3 2 4" xfId="35455"/>
    <cellStyle name="Normal 7 3 2 4 3 3" xfId="10242"/>
    <cellStyle name="Normal 7 3 2 4 3 3 2" xfId="24625"/>
    <cellStyle name="Normal 7 3 2 4 3 3 2 2" xfId="53360"/>
    <cellStyle name="Normal 7 3 2 4 3 3 3" xfId="39036"/>
    <cellStyle name="Normal 7 3 2 4 3 4" xfId="17462"/>
    <cellStyle name="Normal 7 3 2 4 3 4 2" xfId="46198"/>
    <cellStyle name="Normal 7 3 2 4 3 5" xfId="31874"/>
    <cellStyle name="Normal 7 3 2 4 4" xfId="4774"/>
    <cellStyle name="Normal 7 3 2 4 4 2" xfId="12039"/>
    <cellStyle name="Normal 7 3 2 4 4 2 2" xfId="26417"/>
    <cellStyle name="Normal 7 3 2 4 4 2 2 2" xfId="55151"/>
    <cellStyle name="Normal 7 3 2 4 4 2 3" xfId="40827"/>
    <cellStyle name="Normal 7 3 2 4 4 3" xfId="19254"/>
    <cellStyle name="Normal 7 3 2 4 4 3 2" xfId="47989"/>
    <cellStyle name="Normal 7 3 2 4 4 4" xfId="33665"/>
    <cellStyle name="Normal 7 3 2 4 5" xfId="8446"/>
    <cellStyle name="Normal 7 3 2 4 5 2" xfId="22835"/>
    <cellStyle name="Normal 7 3 2 4 5 2 2" xfId="51570"/>
    <cellStyle name="Normal 7 3 2 4 5 3" xfId="37246"/>
    <cellStyle name="Normal 7 3 2 4 6" xfId="15672"/>
    <cellStyle name="Normal 7 3 2 4 6 2" xfId="44408"/>
    <cellStyle name="Normal 7 3 2 4 7" xfId="30084"/>
    <cellStyle name="Normal 7 3 2 5" xfId="1554"/>
    <cellStyle name="Normal 7 3 2 5 2" xfId="3358"/>
    <cellStyle name="Normal 7 3 2 5 2 2" xfId="7017"/>
    <cellStyle name="Normal 7 3 2 5 2 2 2" xfId="14277"/>
    <cellStyle name="Normal 7 3 2 5 2 2 2 2" xfId="28655"/>
    <cellStyle name="Normal 7 3 2 5 2 2 2 2 2" xfId="57389"/>
    <cellStyle name="Normal 7 3 2 5 2 2 2 3" xfId="43065"/>
    <cellStyle name="Normal 7 3 2 5 2 2 3" xfId="21492"/>
    <cellStyle name="Normal 7 3 2 5 2 2 3 2" xfId="50227"/>
    <cellStyle name="Normal 7 3 2 5 2 2 4" xfId="35903"/>
    <cellStyle name="Normal 7 3 2 5 2 3" xfId="10690"/>
    <cellStyle name="Normal 7 3 2 5 2 3 2" xfId="25073"/>
    <cellStyle name="Normal 7 3 2 5 2 3 2 2" xfId="53808"/>
    <cellStyle name="Normal 7 3 2 5 2 3 3" xfId="39484"/>
    <cellStyle name="Normal 7 3 2 5 2 4" xfId="17910"/>
    <cellStyle name="Normal 7 3 2 5 2 4 2" xfId="46646"/>
    <cellStyle name="Normal 7 3 2 5 2 5" xfId="32322"/>
    <cellStyle name="Normal 7 3 2 5 3" xfId="5227"/>
    <cellStyle name="Normal 7 3 2 5 3 2" xfId="12487"/>
    <cellStyle name="Normal 7 3 2 5 3 2 2" xfId="26865"/>
    <cellStyle name="Normal 7 3 2 5 3 2 2 2" xfId="55599"/>
    <cellStyle name="Normal 7 3 2 5 3 2 3" xfId="41275"/>
    <cellStyle name="Normal 7 3 2 5 3 3" xfId="19702"/>
    <cellStyle name="Normal 7 3 2 5 3 3 2" xfId="48437"/>
    <cellStyle name="Normal 7 3 2 5 3 4" xfId="34113"/>
    <cellStyle name="Normal 7 3 2 5 4" xfId="8900"/>
    <cellStyle name="Normal 7 3 2 5 4 2" xfId="23283"/>
    <cellStyle name="Normal 7 3 2 5 4 2 2" xfId="52018"/>
    <cellStyle name="Normal 7 3 2 5 4 3" xfId="37694"/>
    <cellStyle name="Normal 7 3 2 5 5" xfId="16120"/>
    <cellStyle name="Normal 7 3 2 5 5 2" xfId="44856"/>
    <cellStyle name="Normal 7 3 2 5 6" xfId="30532"/>
    <cellStyle name="Normal 7 3 2 6" xfId="2462"/>
    <cellStyle name="Normal 7 3 2 6 2" xfId="6122"/>
    <cellStyle name="Normal 7 3 2 6 2 2" xfId="13382"/>
    <cellStyle name="Normal 7 3 2 6 2 2 2" xfId="27760"/>
    <cellStyle name="Normal 7 3 2 6 2 2 2 2" xfId="56494"/>
    <cellStyle name="Normal 7 3 2 6 2 2 3" xfId="42170"/>
    <cellStyle name="Normal 7 3 2 6 2 3" xfId="20597"/>
    <cellStyle name="Normal 7 3 2 6 2 3 2" xfId="49332"/>
    <cellStyle name="Normal 7 3 2 6 2 4" xfId="35008"/>
    <cellStyle name="Normal 7 3 2 6 3" xfId="9795"/>
    <cellStyle name="Normal 7 3 2 6 3 2" xfId="24178"/>
    <cellStyle name="Normal 7 3 2 6 3 2 2" xfId="52913"/>
    <cellStyle name="Normal 7 3 2 6 3 3" xfId="38589"/>
    <cellStyle name="Normal 7 3 2 6 4" xfId="17015"/>
    <cellStyle name="Normal 7 3 2 6 4 2" xfId="45751"/>
    <cellStyle name="Normal 7 3 2 6 5" xfId="31427"/>
    <cellStyle name="Normal 7 3 2 7" xfId="4321"/>
    <cellStyle name="Normal 7 3 2 7 2" xfId="11591"/>
    <cellStyle name="Normal 7 3 2 7 2 2" xfId="25970"/>
    <cellStyle name="Normal 7 3 2 7 2 2 2" xfId="54704"/>
    <cellStyle name="Normal 7 3 2 7 2 3" xfId="40380"/>
    <cellStyle name="Normal 7 3 2 7 3" xfId="18807"/>
    <cellStyle name="Normal 7 3 2 7 3 2" xfId="47542"/>
    <cellStyle name="Normal 7 3 2 7 4" xfId="33218"/>
    <cellStyle name="Normal 7 3 2 8" xfId="7990"/>
    <cellStyle name="Normal 7 3 2 8 2" xfId="22388"/>
    <cellStyle name="Normal 7 3 2 8 2 2" xfId="51123"/>
    <cellStyle name="Normal 7 3 2 8 3" xfId="36799"/>
    <cellStyle name="Normal 7 3 2 9" xfId="15225"/>
    <cellStyle name="Normal 7 3 2 9 2" xfId="43961"/>
    <cellStyle name="Normal 7 3 3" xfId="586"/>
    <cellStyle name="Normal 7 3 3 2" xfId="863"/>
    <cellStyle name="Normal 7 3 3 2 2" xfId="1310"/>
    <cellStyle name="Normal 7 3 3 2 2 2" xfId="2293"/>
    <cellStyle name="Normal 7 3 3 2 2 2 2" xfId="4085"/>
    <cellStyle name="Normal 7 3 3 2 2 2 2 2" xfId="7744"/>
    <cellStyle name="Normal 7 3 3 2 2 2 2 2 2" xfId="15004"/>
    <cellStyle name="Normal 7 3 3 2 2 2 2 2 2 2" xfId="29382"/>
    <cellStyle name="Normal 7 3 3 2 2 2 2 2 2 2 2" xfId="58116"/>
    <cellStyle name="Normal 7 3 3 2 2 2 2 2 2 3" xfId="43792"/>
    <cellStyle name="Normal 7 3 3 2 2 2 2 2 3" xfId="22219"/>
    <cellStyle name="Normal 7 3 3 2 2 2 2 2 3 2" xfId="50954"/>
    <cellStyle name="Normal 7 3 3 2 2 2 2 2 4" xfId="36630"/>
    <cellStyle name="Normal 7 3 3 2 2 2 2 3" xfId="11417"/>
    <cellStyle name="Normal 7 3 3 2 2 2 2 3 2" xfId="25800"/>
    <cellStyle name="Normal 7 3 3 2 2 2 2 3 2 2" xfId="54535"/>
    <cellStyle name="Normal 7 3 3 2 2 2 2 3 3" xfId="40211"/>
    <cellStyle name="Normal 7 3 3 2 2 2 2 4" xfId="18637"/>
    <cellStyle name="Normal 7 3 3 2 2 2 2 4 2" xfId="47373"/>
    <cellStyle name="Normal 7 3 3 2 2 2 2 5" xfId="33049"/>
    <cellStyle name="Normal 7 3 3 2 2 2 3" xfId="5954"/>
    <cellStyle name="Normal 7 3 3 2 2 2 3 2" xfId="13214"/>
    <cellStyle name="Normal 7 3 3 2 2 2 3 2 2" xfId="27592"/>
    <cellStyle name="Normal 7 3 3 2 2 2 3 2 2 2" xfId="56326"/>
    <cellStyle name="Normal 7 3 3 2 2 2 3 2 3" xfId="42002"/>
    <cellStyle name="Normal 7 3 3 2 2 2 3 3" xfId="20429"/>
    <cellStyle name="Normal 7 3 3 2 2 2 3 3 2" xfId="49164"/>
    <cellStyle name="Normal 7 3 3 2 2 2 3 4" xfId="34840"/>
    <cellStyle name="Normal 7 3 3 2 2 2 4" xfId="9627"/>
    <cellStyle name="Normal 7 3 3 2 2 2 4 2" xfId="24010"/>
    <cellStyle name="Normal 7 3 3 2 2 2 4 2 2" xfId="52745"/>
    <cellStyle name="Normal 7 3 3 2 2 2 4 3" xfId="38421"/>
    <cellStyle name="Normal 7 3 3 2 2 2 5" xfId="16847"/>
    <cellStyle name="Normal 7 3 3 2 2 2 5 2" xfId="45583"/>
    <cellStyle name="Normal 7 3 3 2 2 2 6" xfId="31259"/>
    <cellStyle name="Normal 7 3 3 2 2 3" xfId="3189"/>
    <cellStyle name="Normal 7 3 3 2 2 3 2" xfId="6849"/>
    <cellStyle name="Normal 7 3 3 2 2 3 2 2" xfId="14109"/>
    <cellStyle name="Normal 7 3 3 2 2 3 2 2 2" xfId="28487"/>
    <cellStyle name="Normal 7 3 3 2 2 3 2 2 2 2" xfId="57221"/>
    <cellStyle name="Normal 7 3 3 2 2 3 2 2 3" xfId="42897"/>
    <cellStyle name="Normal 7 3 3 2 2 3 2 3" xfId="21324"/>
    <cellStyle name="Normal 7 3 3 2 2 3 2 3 2" xfId="50059"/>
    <cellStyle name="Normal 7 3 3 2 2 3 2 4" xfId="35735"/>
    <cellStyle name="Normal 7 3 3 2 2 3 3" xfId="10522"/>
    <cellStyle name="Normal 7 3 3 2 2 3 3 2" xfId="24905"/>
    <cellStyle name="Normal 7 3 3 2 2 3 3 2 2" xfId="53640"/>
    <cellStyle name="Normal 7 3 3 2 2 3 3 3" xfId="39316"/>
    <cellStyle name="Normal 7 3 3 2 2 3 4" xfId="17742"/>
    <cellStyle name="Normal 7 3 3 2 2 3 4 2" xfId="46478"/>
    <cellStyle name="Normal 7 3 3 2 2 3 5" xfId="32154"/>
    <cellStyle name="Normal 7 3 3 2 2 4" xfId="5054"/>
    <cellStyle name="Normal 7 3 3 2 2 4 2" xfId="12319"/>
    <cellStyle name="Normal 7 3 3 2 2 4 2 2" xfId="26697"/>
    <cellStyle name="Normal 7 3 3 2 2 4 2 2 2" xfId="55431"/>
    <cellStyle name="Normal 7 3 3 2 2 4 2 3" xfId="41107"/>
    <cellStyle name="Normal 7 3 3 2 2 4 3" xfId="19534"/>
    <cellStyle name="Normal 7 3 3 2 2 4 3 2" xfId="48269"/>
    <cellStyle name="Normal 7 3 3 2 2 4 4" xfId="33945"/>
    <cellStyle name="Normal 7 3 3 2 2 5" xfId="8726"/>
    <cellStyle name="Normal 7 3 3 2 2 5 2" xfId="23115"/>
    <cellStyle name="Normal 7 3 3 2 2 5 2 2" xfId="51850"/>
    <cellStyle name="Normal 7 3 3 2 2 5 3" xfId="37526"/>
    <cellStyle name="Normal 7 3 3 2 2 6" xfId="15952"/>
    <cellStyle name="Normal 7 3 3 2 2 6 2" xfId="44688"/>
    <cellStyle name="Normal 7 3 3 2 2 7" xfId="30364"/>
    <cellStyle name="Normal 7 3 3 2 3" xfId="1846"/>
    <cellStyle name="Normal 7 3 3 2 3 2" xfId="3638"/>
    <cellStyle name="Normal 7 3 3 2 3 2 2" xfId="7297"/>
    <cellStyle name="Normal 7 3 3 2 3 2 2 2" xfId="14557"/>
    <cellStyle name="Normal 7 3 3 2 3 2 2 2 2" xfId="28935"/>
    <cellStyle name="Normal 7 3 3 2 3 2 2 2 2 2" xfId="57669"/>
    <cellStyle name="Normal 7 3 3 2 3 2 2 2 3" xfId="43345"/>
    <cellStyle name="Normal 7 3 3 2 3 2 2 3" xfId="21772"/>
    <cellStyle name="Normal 7 3 3 2 3 2 2 3 2" xfId="50507"/>
    <cellStyle name="Normal 7 3 3 2 3 2 2 4" xfId="36183"/>
    <cellStyle name="Normal 7 3 3 2 3 2 3" xfId="10970"/>
    <cellStyle name="Normal 7 3 3 2 3 2 3 2" xfId="25353"/>
    <cellStyle name="Normal 7 3 3 2 3 2 3 2 2" xfId="54088"/>
    <cellStyle name="Normal 7 3 3 2 3 2 3 3" xfId="39764"/>
    <cellStyle name="Normal 7 3 3 2 3 2 4" xfId="18190"/>
    <cellStyle name="Normal 7 3 3 2 3 2 4 2" xfId="46926"/>
    <cellStyle name="Normal 7 3 3 2 3 2 5" xfId="32602"/>
    <cellStyle name="Normal 7 3 3 2 3 3" xfId="5507"/>
    <cellStyle name="Normal 7 3 3 2 3 3 2" xfId="12767"/>
    <cellStyle name="Normal 7 3 3 2 3 3 2 2" xfId="27145"/>
    <cellStyle name="Normal 7 3 3 2 3 3 2 2 2" xfId="55879"/>
    <cellStyle name="Normal 7 3 3 2 3 3 2 3" xfId="41555"/>
    <cellStyle name="Normal 7 3 3 2 3 3 3" xfId="19982"/>
    <cellStyle name="Normal 7 3 3 2 3 3 3 2" xfId="48717"/>
    <cellStyle name="Normal 7 3 3 2 3 3 4" xfId="34393"/>
    <cellStyle name="Normal 7 3 3 2 3 4" xfId="9180"/>
    <cellStyle name="Normal 7 3 3 2 3 4 2" xfId="23563"/>
    <cellStyle name="Normal 7 3 3 2 3 4 2 2" xfId="52298"/>
    <cellStyle name="Normal 7 3 3 2 3 4 3" xfId="37974"/>
    <cellStyle name="Normal 7 3 3 2 3 5" xfId="16400"/>
    <cellStyle name="Normal 7 3 3 2 3 5 2" xfId="45136"/>
    <cellStyle name="Normal 7 3 3 2 3 6" xfId="30812"/>
    <cellStyle name="Normal 7 3 3 2 4" xfId="2742"/>
    <cellStyle name="Normal 7 3 3 2 4 2" xfId="6402"/>
    <cellStyle name="Normal 7 3 3 2 4 2 2" xfId="13662"/>
    <cellStyle name="Normal 7 3 3 2 4 2 2 2" xfId="28040"/>
    <cellStyle name="Normal 7 3 3 2 4 2 2 2 2" xfId="56774"/>
    <cellStyle name="Normal 7 3 3 2 4 2 2 3" xfId="42450"/>
    <cellStyle name="Normal 7 3 3 2 4 2 3" xfId="20877"/>
    <cellStyle name="Normal 7 3 3 2 4 2 3 2" xfId="49612"/>
    <cellStyle name="Normal 7 3 3 2 4 2 4" xfId="35288"/>
    <cellStyle name="Normal 7 3 3 2 4 3" xfId="10075"/>
    <cellStyle name="Normal 7 3 3 2 4 3 2" xfId="24458"/>
    <cellStyle name="Normal 7 3 3 2 4 3 2 2" xfId="53193"/>
    <cellStyle name="Normal 7 3 3 2 4 3 3" xfId="38869"/>
    <cellStyle name="Normal 7 3 3 2 4 4" xfId="17295"/>
    <cellStyle name="Normal 7 3 3 2 4 4 2" xfId="46031"/>
    <cellStyle name="Normal 7 3 3 2 4 5" xfId="31707"/>
    <cellStyle name="Normal 7 3 3 2 5" xfId="4607"/>
    <cellStyle name="Normal 7 3 3 2 5 2" xfId="11872"/>
    <cellStyle name="Normal 7 3 3 2 5 2 2" xfId="26250"/>
    <cellStyle name="Normal 7 3 3 2 5 2 2 2" xfId="54984"/>
    <cellStyle name="Normal 7 3 3 2 5 2 3" xfId="40660"/>
    <cellStyle name="Normal 7 3 3 2 5 3" xfId="19087"/>
    <cellStyle name="Normal 7 3 3 2 5 3 2" xfId="47822"/>
    <cellStyle name="Normal 7 3 3 2 5 4" xfId="33498"/>
    <cellStyle name="Normal 7 3 3 2 6" xfId="8279"/>
    <cellStyle name="Normal 7 3 3 2 6 2" xfId="22668"/>
    <cellStyle name="Normal 7 3 3 2 6 2 2" xfId="51403"/>
    <cellStyle name="Normal 7 3 3 2 6 3" xfId="37079"/>
    <cellStyle name="Normal 7 3 3 2 7" xfId="15505"/>
    <cellStyle name="Normal 7 3 3 2 7 2" xfId="44241"/>
    <cellStyle name="Normal 7 3 3 2 8" xfId="29917"/>
    <cellStyle name="Normal 7 3 3 3" xfId="1086"/>
    <cellStyle name="Normal 7 3 3 3 2" xfId="2069"/>
    <cellStyle name="Normal 7 3 3 3 2 2" xfId="3861"/>
    <cellStyle name="Normal 7 3 3 3 2 2 2" xfId="7520"/>
    <cellStyle name="Normal 7 3 3 3 2 2 2 2" xfId="14780"/>
    <cellStyle name="Normal 7 3 3 3 2 2 2 2 2" xfId="29158"/>
    <cellStyle name="Normal 7 3 3 3 2 2 2 2 2 2" xfId="57892"/>
    <cellStyle name="Normal 7 3 3 3 2 2 2 2 3" xfId="43568"/>
    <cellStyle name="Normal 7 3 3 3 2 2 2 3" xfId="21995"/>
    <cellStyle name="Normal 7 3 3 3 2 2 2 3 2" xfId="50730"/>
    <cellStyle name="Normal 7 3 3 3 2 2 2 4" xfId="36406"/>
    <cellStyle name="Normal 7 3 3 3 2 2 3" xfId="11193"/>
    <cellStyle name="Normal 7 3 3 3 2 2 3 2" xfId="25576"/>
    <cellStyle name="Normal 7 3 3 3 2 2 3 2 2" xfId="54311"/>
    <cellStyle name="Normal 7 3 3 3 2 2 3 3" xfId="39987"/>
    <cellStyle name="Normal 7 3 3 3 2 2 4" xfId="18413"/>
    <cellStyle name="Normal 7 3 3 3 2 2 4 2" xfId="47149"/>
    <cellStyle name="Normal 7 3 3 3 2 2 5" xfId="32825"/>
    <cellStyle name="Normal 7 3 3 3 2 3" xfId="5730"/>
    <cellStyle name="Normal 7 3 3 3 2 3 2" xfId="12990"/>
    <cellStyle name="Normal 7 3 3 3 2 3 2 2" xfId="27368"/>
    <cellStyle name="Normal 7 3 3 3 2 3 2 2 2" xfId="56102"/>
    <cellStyle name="Normal 7 3 3 3 2 3 2 3" xfId="41778"/>
    <cellStyle name="Normal 7 3 3 3 2 3 3" xfId="20205"/>
    <cellStyle name="Normal 7 3 3 3 2 3 3 2" xfId="48940"/>
    <cellStyle name="Normal 7 3 3 3 2 3 4" xfId="34616"/>
    <cellStyle name="Normal 7 3 3 3 2 4" xfId="9403"/>
    <cellStyle name="Normal 7 3 3 3 2 4 2" xfId="23786"/>
    <cellStyle name="Normal 7 3 3 3 2 4 2 2" xfId="52521"/>
    <cellStyle name="Normal 7 3 3 3 2 4 3" xfId="38197"/>
    <cellStyle name="Normal 7 3 3 3 2 5" xfId="16623"/>
    <cellStyle name="Normal 7 3 3 3 2 5 2" xfId="45359"/>
    <cellStyle name="Normal 7 3 3 3 2 6" xfId="31035"/>
    <cellStyle name="Normal 7 3 3 3 3" xfId="2965"/>
    <cellStyle name="Normal 7 3 3 3 3 2" xfId="6625"/>
    <cellStyle name="Normal 7 3 3 3 3 2 2" xfId="13885"/>
    <cellStyle name="Normal 7 3 3 3 3 2 2 2" xfId="28263"/>
    <cellStyle name="Normal 7 3 3 3 3 2 2 2 2" xfId="56997"/>
    <cellStyle name="Normal 7 3 3 3 3 2 2 3" xfId="42673"/>
    <cellStyle name="Normal 7 3 3 3 3 2 3" xfId="21100"/>
    <cellStyle name="Normal 7 3 3 3 3 2 3 2" xfId="49835"/>
    <cellStyle name="Normal 7 3 3 3 3 2 4" xfId="35511"/>
    <cellStyle name="Normal 7 3 3 3 3 3" xfId="10298"/>
    <cellStyle name="Normal 7 3 3 3 3 3 2" xfId="24681"/>
    <cellStyle name="Normal 7 3 3 3 3 3 2 2" xfId="53416"/>
    <cellStyle name="Normal 7 3 3 3 3 3 3" xfId="39092"/>
    <cellStyle name="Normal 7 3 3 3 3 4" xfId="17518"/>
    <cellStyle name="Normal 7 3 3 3 3 4 2" xfId="46254"/>
    <cellStyle name="Normal 7 3 3 3 3 5" xfId="31930"/>
    <cellStyle name="Normal 7 3 3 3 4" xfId="4830"/>
    <cellStyle name="Normal 7 3 3 3 4 2" xfId="12095"/>
    <cellStyle name="Normal 7 3 3 3 4 2 2" xfId="26473"/>
    <cellStyle name="Normal 7 3 3 3 4 2 2 2" xfId="55207"/>
    <cellStyle name="Normal 7 3 3 3 4 2 3" xfId="40883"/>
    <cellStyle name="Normal 7 3 3 3 4 3" xfId="19310"/>
    <cellStyle name="Normal 7 3 3 3 4 3 2" xfId="48045"/>
    <cellStyle name="Normal 7 3 3 3 4 4" xfId="33721"/>
    <cellStyle name="Normal 7 3 3 3 5" xfId="8502"/>
    <cellStyle name="Normal 7 3 3 3 5 2" xfId="22891"/>
    <cellStyle name="Normal 7 3 3 3 5 2 2" xfId="51626"/>
    <cellStyle name="Normal 7 3 3 3 5 3" xfId="37302"/>
    <cellStyle name="Normal 7 3 3 3 6" xfId="15728"/>
    <cellStyle name="Normal 7 3 3 3 6 2" xfId="44464"/>
    <cellStyle name="Normal 7 3 3 3 7" xfId="30140"/>
    <cellStyle name="Normal 7 3 3 4" xfId="1618"/>
    <cellStyle name="Normal 7 3 3 4 2" xfId="3414"/>
    <cellStyle name="Normal 7 3 3 4 2 2" xfId="7073"/>
    <cellStyle name="Normal 7 3 3 4 2 2 2" xfId="14333"/>
    <cellStyle name="Normal 7 3 3 4 2 2 2 2" xfId="28711"/>
    <cellStyle name="Normal 7 3 3 4 2 2 2 2 2" xfId="57445"/>
    <cellStyle name="Normal 7 3 3 4 2 2 2 3" xfId="43121"/>
    <cellStyle name="Normal 7 3 3 4 2 2 3" xfId="21548"/>
    <cellStyle name="Normal 7 3 3 4 2 2 3 2" xfId="50283"/>
    <cellStyle name="Normal 7 3 3 4 2 2 4" xfId="35959"/>
    <cellStyle name="Normal 7 3 3 4 2 3" xfId="10746"/>
    <cellStyle name="Normal 7 3 3 4 2 3 2" xfId="25129"/>
    <cellStyle name="Normal 7 3 3 4 2 3 2 2" xfId="53864"/>
    <cellStyle name="Normal 7 3 3 4 2 3 3" xfId="39540"/>
    <cellStyle name="Normal 7 3 3 4 2 4" xfId="17966"/>
    <cellStyle name="Normal 7 3 3 4 2 4 2" xfId="46702"/>
    <cellStyle name="Normal 7 3 3 4 2 5" xfId="32378"/>
    <cellStyle name="Normal 7 3 3 4 3" xfId="5283"/>
    <cellStyle name="Normal 7 3 3 4 3 2" xfId="12543"/>
    <cellStyle name="Normal 7 3 3 4 3 2 2" xfId="26921"/>
    <cellStyle name="Normal 7 3 3 4 3 2 2 2" xfId="55655"/>
    <cellStyle name="Normal 7 3 3 4 3 2 3" xfId="41331"/>
    <cellStyle name="Normal 7 3 3 4 3 3" xfId="19758"/>
    <cellStyle name="Normal 7 3 3 4 3 3 2" xfId="48493"/>
    <cellStyle name="Normal 7 3 3 4 3 4" xfId="34169"/>
    <cellStyle name="Normal 7 3 3 4 4" xfId="8956"/>
    <cellStyle name="Normal 7 3 3 4 4 2" xfId="23339"/>
    <cellStyle name="Normal 7 3 3 4 4 2 2" xfId="52074"/>
    <cellStyle name="Normal 7 3 3 4 4 3" xfId="37750"/>
    <cellStyle name="Normal 7 3 3 4 5" xfId="16176"/>
    <cellStyle name="Normal 7 3 3 4 5 2" xfId="44912"/>
    <cellStyle name="Normal 7 3 3 4 6" xfId="30588"/>
    <cellStyle name="Normal 7 3 3 5" xfId="2518"/>
    <cellStyle name="Normal 7 3 3 5 2" xfId="6178"/>
    <cellStyle name="Normal 7 3 3 5 2 2" xfId="13438"/>
    <cellStyle name="Normal 7 3 3 5 2 2 2" xfId="27816"/>
    <cellStyle name="Normal 7 3 3 5 2 2 2 2" xfId="56550"/>
    <cellStyle name="Normal 7 3 3 5 2 2 3" xfId="42226"/>
    <cellStyle name="Normal 7 3 3 5 2 3" xfId="20653"/>
    <cellStyle name="Normal 7 3 3 5 2 3 2" xfId="49388"/>
    <cellStyle name="Normal 7 3 3 5 2 4" xfId="35064"/>
    <cellStyle name="Normal 7 3 3 5 3" xfId="9851"/>
    <cellStyle name="Normal 7 3 3 5 3 2" xfId="24234"/>
    <cellStyle name="Normal 7 3 3 5 3 2 2" xfId="52969"/>
    <cellStyle name="Normal 7 3 3 5 3 3" xfId="38645"/>
    <cellStyle name="Normal 7 3 3 5 4" xfId="17071"/>
    <cellStyle name="Normal 7 3 3 5 4 2" xfId="45807"/>
    <cellStyle name="Normal 7 3 3 5 5" xfId="31483"/>
    <cellStyle name="Normal 7 3 3 6" xfId="4381"/>
    <cellStyle name="Normal 7 3 3 6 2" xfId="11648"/>
    <cellStyle name="Normal 7 3 3 6 2 2" xfId="26026"/>
    <cellStyle name="Normal 7 3 3 6 2 2 2" xfId="54760"/>
    <cellStyle name="Normal 7 3 3 6 2 3" xfId="40436"/>
    <cellStyle name="Normal 7 3 3 6 3" xfId="18863"/>
    <cellStyle name="Normal 7 3 3 6 3 2" xfId="47598"/>
    <cellStyle name="Normal 7 3 3 6 4" xfId="33274"/>
    <cellStyle name="Normal 7 3 3 7" xfId="8052"/>
    <cellStyle name="Normal 7 3 3 7 2" xfId="22444"/>
    <cellStyle name="Normal 7 3 3 7 2 2" xfId="51179"/>
    <cellStyle name="Normal 7 3 3 7 3" xfId="36855"/>
    <cellStyle name="Normal 7 3 3 8" xfId="15281"/>
    <cellStyle name="Normal 7 3 3 8 2" xfId="44017"/>
    <cellStyle name="Normal 7 3 3 9" xfId="29693"/>
    <cellStyle name="Normal 7 3 4" xfId="748"/>
    <cellStyle name="Normal 7 3 4 2" xfId="1198"/>
    <cellStyle name="Normal 7 3 4 2 2" xfId="2181"/>
    <cellStyle name="Normal 7 3 4 2 2 2" xfId="3973"/>
    <cellStyle name="Normal 7 3 4 2 2 2 2" xfId="7632"/>
    <cellStyle name="Normal 7 3 4 2 2 2 2 2" xfId="14892"/>
    <cellStyle name="Normal 7 3 4 2 2 2 2 2 2" xfId="29270"/>
    <cellStyle name="Normal 7 3 4 2 2 2 2 2 2 2" xfId="58004"/>
    <cellStyle name="Normal 7 3 4 2 2 2 2 2 3" xfId="43680"/>
    <cellStyle name="Normal 7 3 4 2 2 2 2 3" xfId="22107"/>
    <cellStyle name="Normal 7 3 4 2 2 2 2 3 2" xfId="50842"/>
    <cellStyle name="Normal 7 3 4 2 2 2 2 4" xfId="36518"/>
    <cellStyle name="Normal 7 3 4 2 2 2 3" xfId="11305"/>
    <cellStyle name="Normal 7 3 4 2 2 2 3 2" xfId="25688"/>
    <cellStyle name="Normal 7 3 4 2 2 2 3 2 2" xfId="54423"/>
    <cellStyle name="Normal 7 3 4 2 2 2 3 3" xfId="40099"/>
    <cellStyle name="Normal 7 3 4 2 2 2 4" xfId="18525"/>
    <cellStyle name="Normal 7 3 4 2 2 2 4 2" xfId="47261"/>
    <cellStyle name="Normal 7 3 4 2 2 2 5" xfId="32937"/>
    <cellStyle name="Normal 7 3 4 2 2 3" xfId="5842"/>
    <cellStyle name="Normal 7 3 4 2 2 3 2" xfId="13102"/>
    <cellStyle name="Normal 7 3 4 2 2 3 2 2" xfId="27480"/>
    <cellStyle name="Normal 7 3 4 2 2 3 2 2 2" xfId="56214"/>
    <cellStyle name="Normal 7 3 4 2 2 3 2 3" xfId="41890"/>
    <cellStyle name="Normal 7 3 4 2 2 3 3" xfId="20317"/>
    <cellStyle name="Normal 7 3 4 2 2 3 3 2" xfId="49052"/>
    <cellStyle name="Normal 7 3 4 2 2 3 4" xfId="34728"/>
    <cellStyle name="Normal 7 3 4 2 2 4" xfId="9515"/>
    <cellStyle name="Normal 7 3 4 2 2 4 2" xfId="23898"/>
    <cellStyle name="Normal 7 3 4 2 2 4 2 2" xfId="52633"/>
    <cellStyle name="Normal 7 3 4 2 2 4 3" xfId="38309"/>
    <cellStyle name="Normal 7 3 4 2 2 5" xfId="16735"/>
    <cellStyle name="Normal 7 3 4 2 2 5 2" xfId="45471"/>
    <cellStyle name="Normal 7 3 4 2 2 6" xfId="31147"/>
    <cellStyle name="Normal 7 3 4 2 3" xfId="3077"/>
    <cellStyle name="Normal 7 3 4 2 3 2" xfId="6737"/>
    <cellStyle name="Normal 7 3 4 2 3 2 2" xfId="13997"/>
    <cellStyle name="Normal 7 3 4 2 3 2 2 2" xfId="28375"/>
    <cellStyle name="Normal 7 3 4 2 3 2 2 2 2" xfId="57109"/>
    <cellStyle name="Normal 7 3 4 2 3 2 2 3" xfId="42785"/>
    <cellStyle name="Normal 7 3 4 2 3 2 3" xfId="21212"/>
    <cellStyle name="Normal 7 3 4 2 3 2 3 2" xfId="49947"/>
    <cellStyle name="Normal 7 3 4 2 3 2 4" xfId="35623"/>
    <cellStyle name="Normal 7 3 4 2 3 3" xfId="10410"/>
    <cellStyle name="Normal 7 3 4 2 3 3 2" xfId="24793"/>
    <cellStyle name="Normal 7 3 4 2 3 3 2 2" xfId="53528"/>
    <cellStyle name="Normal 7 3 4 2 3 3 3" xfId="39204"/>
    <cellStyle name="Normal 7 3 4 2 3 4" xfId="17630"/>
    <cellStyle name="Normal 7 3 4 2 3 4 2" xfId="46366"/>
    <cellStyle name="Normal 7 3 4 2 3 5" xfId="32042"/>
    <cellStyle name="Normal 7 3 4 2 4" xfId="4942"/>
    <cellStyle name="Normal 7 3 4 2 4 2" xfId="12207"/>
    <cellStyle name="Normal 7 3 4 2 4 2 2" xfId="26585"/>
    <cellStyle name="Normal 7 3 4 2 4 2 2 2" xfId="55319"/>
    <cellStyle name="Normal 7 3 4 2 4 2 3" xfId="40995"/>
    <cellStyle name="Normal 7 3 4 2 4 3" xfId="19422"/>
    <cellStyle name="Normal 7 3 4 2 4 3 2" xfId="48157"/>
    <cellStyle name="Normal 7 3 4 2 4 4" xfId="33833"/>
    <cellStyle name="Normal 7 3 4 2 5" xfId="8614"/>
    <cellStyle name="Normal 7 3 4 2 5 2" xfId="23003"/>
    <cellStyle name="Normal 7 3 4 2 5 2 2" xfId="51738"/>
    <cellStyle name="Normal 7 3 4 2 5 3" xfId="37414"/>
    <cellStyle name="Normal 7 3 4 2 6" xfId="15840"/>
    <cellStyle name="Normal 7 3 4 2 6 2" xfId="44576"/>
    <cellStyle name="Normal 7 3 4 2 7" xfId="30252"/>
    <cellStyle name="Normal 7 3 4 3" xfId="1734"/>
    <cellStyle name="Normal 7 3 4 3 2" xfId="3526"/>
    <cellStyle name="Normal 7 3 4 3 2 2" xfId="7185"/>
    <cellStyle name="Normal 7 3 4 3 2 2 2" xfId="14445"/>
    <cellStyle name="Normal 7 3 4 3 2 2 2 2" xfId="28823"/>
    <cellStyle name="Normal 7 3 4 3 2 2 2 2 2" xfId="57557"/>
    <cellStyle name="Normal 7 3 4 3 2 2 2 3" xfId="43233"/>
    <cellStyle name="Normal 7 3 4 3 2 2 3" xfId="21660"/>
    <cellStyle name="Normal 7 3 4 3 2 2 3 2" xfId="50395"/>
    <cellStyle name="Normal 7 3 4 3 2 2 4" xfId="36071"/>
    <cellStyle name="Normal 7 3 4 3 2 3" xfId="10858"/>
    <cellStyle name="Normal 7 3 4 3 2 3 2" xfId="25241"/>
    <cellStyle name="Normal 7 3 4 3 2 3 2 2" xfId="53976"/>
    <cellStyle name="Normal 7 3 4 3 2 3 3" xfId="39652"/>
    <cellStyle name="Normal 7 3 4 3 2 4" xfId="18078"/>
    <cellStyle name="Normal 7 3 4 3 2 4 2" xfId="46814"/>
    <cellStyle name="Normal 7 3 4 3 2 5" xfId="32490"/>
    <cellStyle name="Normal 7 3 4 3 3" xfId="5395"/>
    <cellStyle name="Normal 7 3 4 3 3 2" xfId="12655"/>
    <cellStyle name="Normal 7 3 4 3 3 2 2" xfId="27033"/>
    <cellStyle name="Normal 7 3 4 3 3 2 2 2" xfId="55767"/>
    <cellStyle name="Normal 7 3 4 3 3 2 3" xfId="41443"/>
    <cellStyle name="Normal 7 3 4 3 3 3" xfId="19870"/>
    <cellStyle name="Normal 7 3 4 3 3 3 2" xfId="48605"/>
    <cellStyle name="Normal 7 3 4 3 3 4" xfId="34281"/>
    <cellStyle name="Normal 7 3 4 3 4" xfId="9068"/>
    <cellStyle name="Normal 7 3 4 3 4 2" xfId="23451"/>
    <cellStyle name="Normal 7 3 4 3 4 2 2" xfId="52186"/>
    <cellStyle name="Normal 7 3 4 3 4 3" xfId="37862"/>
    <cellStyle name="Normal 7 3 4 3 5" xfId="16288"/>
    <cellStyle name="Normal 7 3 4 3 5 2" xfId="45024"/>
    <cellStyle name="Normal 7 3 4 3 6" xfId="30700"/>
    <cellStyle name="Normal 7 3 4 4" xfId="2630"/>
    <cellStyle name="Normal 7 3 4 4 2" xfId="6290"/>
    <cellStyle name="Normal 7 3 4 4 2 2" xfId="13550"/>
    <cellStyle name="Normal 7 3 4 4 2 2 2" xfId="27928"/>
    <cellStyle name="Normal 7 3 4 4 2 2 2 2" xfId="56662"/>
    <cellStyle name="Normal 7 3 4 4 2 2 3" xfId="42338"/>
    <cellStyle name="Normal 7 3 4 4 2 3" xfId="20765"/>
    <cellStyle name="Normal 7 3 4 4 2 3 2" xfId="49500"/>
    <cellStyle name="Normal 7 3 4 4 2 4" xfId="35176"/>
    <cellStyle name="Normal 7 3 4 4 3" xfId="9963"/>
    <cellStyle name="Normal 7 3 4 4 3 2" xfId="24346"/>
    <cellStyle name="Normal 7 3 4 4 3 2 2" xfId="53081"/>
    <cellStyle name="Normal 7 3 4 4 3 3" xfId="38757"/>
    <cellStyle name="Normal 7 3 4 4 4" xfId="17183"/>
    <cellStyle name="Normal 7 3 4 4 4 2" xfId="45919"/>
    <cellStyle name="Normal 7 3 4 4 5" xfId="31595"/>
    <cellStyle name="Normal 7 3 4 5" xfId="4494"/>
    <cellStyle name="Normal 7 3 4 5 2" xfId="11760"/>
    <cellStyle name="Normal 7 3 4 5 2 2" xfId="26138"/>
    <cellStyle name="Normal 7 3 4 5 2 2 2" xfId="54872"/>
    <cellStyle name="Normal 7 3 4 5 2 3" xfId="40548"/>
    <cellStyle name="Normal 7 3 4 5 3" xfId="18975"/>
    <cellStyle name="Normal 7 3 4 5 3 2" xfId="47710"/>
    <cellStyle name="Normal 7 3 4 5 4" xfId="33386"/>
    <cellStyle name="Normal 7 3 4 6" xfId="8167"/>
    <cellStyle name="Normal 7 3 4 6 2" xfId="22556"/>
    <cellStyle name="Normal 7 3 4 6 2 2" xfId="51291"/>
    <cellStyle name="Normal 7 3 4 6 3" xfId="36967"/>
    <cellStyle name="Normal 7 3 4 7" xfId="15393"/>
    <cellStyle name="Normal 7 3 4 7 2" xfId="44129"/>
    <cellStyle name="Normal 7 3 4 8" xfId="29805"/>
    <cellStyle name="Normal 7 3 5" xfId="974"/>
    <cellStyle name="Normal 7 3 5 2" xfId="1957"/>
    <cellStyle name="Normal 7 3 5 2 2" xfId="3749"/>
    <cellStyle name="Normal 7 3 5 2 2 2" xfId="7408"/>
    <cellStyle name="Normal 7 3 5 2 2 2 2" xfId="14668"/>
    <cellStyle name="Normal 7 3 5 2 2 2 2 2" xfId="29046"/>
    <cellStyle name="Normal 7 3 5 2 2 2 2 2 2" xfId="57780"/>
    <cellStyle name="Normal 7 3 5 2 2 2 2 3" xfId="43456"/>
    <cellStyle name="Normal 7 3 5 2 2 2 3" xfId="21883"/>
    <cellStyle name="Normal 7 3 5 2 2 2 3 2" xfId="50618"/>
    <cellStyle name="Normal 7 3 5 2 2 2 4" xfId="36294"/>
    <cellStyle name="Normal 7 3 5 2 2 3" xfId="11081"/>
    <cellStyle name="Normal 7 3 5 2 2 3 2" xfId="25464"/>
    <cellStyle name="Normal 7 3 5 2 2 3 2 2" xfId="54199"/>
    <cellStyle name="Normal 7 3 5 2 2 3 3" xfId="39875"/>
    <cellStyle name="Normal 7 3 5 2 2 4" xfId="18301"/>
    <cellStyle name="Normal 7 3 5 2 2 4 2" xfId="47037"/>
    <cellStyle name="Normal 7 3 5 2 2 5" xfId="32713"/>
    <cellStyle name="Normal 7 3 5 2 3" xfId="5618"/>
    <cellStyle name="Normal 7 3 5 2 3 2" xfId="12878"/>
    <cellStyle name="Normal 7 3 5 2 3 2 2" xfId="27256"/>
    <cellStyle name="Normal 7 3 5 2 3 2 2 2" xfId="55990"/>
    <cellStyle name="Normal 7 3 5 2 3 2 3" xfId="41666"/>
    <cellStyle name="Normal 7 3 5 2 3 3" xfId="20093"/>
    <cellStyle name="Normal 7 3 5 2 3 3 2" xfId="48828"/>
    <cellStyle name="Normal 7 3 5 2 3 4" xfId="34504"/>
    <cellStyle name="Normal 7 3 5 2 4" xfId="9291"/>
    <cellStyle name="Normal 7 3 5 2 4 2" xfId="23674"/>
    <cellStyle name="Normal 7 3 5 2 4 2 2" xfId="52409"/>
    <cellStyle name="Normal 7 3 5 2 4 3" xfId="38085"/>
    <cellStyle name="Normal 7 3 5 2 5" xfId="16511"/>
    <cellStyle name="Normal 7 3 5 2 5 2" xfId="45247"/>
    <cellStyle name="Normal 7 3 5 2 6" xfId="30923"/>
    <cellStyle name="Normal 7 3 5 3" xfId="2853"/>
    <cellStyle name="Normal 7 3 5 3 2" xfId="6513"/>
    <cellStyle name="Normal 7 3 5 3 2 2" xfId="13773"/>
    <cellStyle name="Normal 7 3 5 3 2 2 2" xfId="28151"/>
    <cellStyle name="Normal 7 3 5 3 2 2 2 2" xfId="56885"/>
    <cellStyle name="Normal 7 3 5 3 2 2 3" xfId="42561"/>
    <cellStyle name="Normal 7 3 5 3 2 3" xfId="20988"/>
    <cellStyle name="Normal 7 3 5 3 2 3 2" xfId="49723"/>
    <cellStyle name="Normal 7 3 5 3 2 4" xfId="35399"/>
    <cellStyle name="Normal 7 3 5 3 3" xfId="10186"/>
    <cellStyle name="Normal 7 3 5 3 3 2" xfId="24569"/>
    <cellStyle name="Normal 7 3 5 3 3 2 2" xfId="53304"/>
    <cellStyle name="Normal 7 3 5 3 3 3" xfId="38980"/>
    <cellStyle name="Normal 7 3 5 3 4" xfId="17406"/>
    <cellStyle name="Normal 7 3 5 3 4 2" xfId="46142"/>
    <cellStyle name="Normal 7 3 5 3 5" xfId="31818"/>
    <cellStyle name="Normal 7 3 5 4" xfId="4718"/>
    <cellStyle name="Normal 7 3 5 4 2" xfId="11983"/>
    <cellStyle name="Normal 7 3 5 4 2 2" xfId="26361"/>
    <cellStyle name="Normal 7 3 5 4 2 2 2" xfId="55095"/>
    <cellStyle name="Normal 7 3 5 4 2 3" xfId="40771"/>
    <cellStyle name="Normal 7 3 5 4 3" xfId="19198"/>
    <cellStyle name="Normal 7 3 5 4 3 2" xfId="47933"/>
    <cellStyle name="Normal 7 3 5 4 4" xfId="33609"/>
    <cellStyle name="Normal 7 3 5 5" xfId="8390"/>
    <cellStyle name="Normal 7 3 5 5 2" xfId="22779"/>
    <cellStyle name="Normal 7 3 5 5 2 2" xfId="51514"/>
    <cellStyle name="Normal 7 3 5 5 3" xfId="37190"/>
    <cellStyle name="Normal 7 3 5 6" xfId="15616"/>
    <cellStyle name="Normal 7 3 5 6 2" xfId="44352"/>
    <cellStyle name="Normal 7 3 5 7" xfId="30028"/>
    <cellStyle name="Normal 7 3 6" xfId="1493"/>
    <cellStyle name="Normal 7 3 6 2" xfId="3302"/>
    <cellStyle name="Normal 7 3 6 2 2" xfId="6961"/>
    <cellStyle name="Normal 7 3 6 2 2 2" xfId="14221"/>
    <cellStyle name="Normal 7 3 6 2 2 2 2" xfId="28599"/>
    <cellStyle name="Normal 7 3 6 2 2 2 2 2" xfId="57333"/>
    <cellStyle name="Normal 7 3 6 2 2 2 3" xfId="43009"/>
    <cellStyle name="Normal 7 3 6 2 2 3" xfId="21436"/>
    <cellStyle name="Normal 7 3 6 2 2 3 2" xfId="50171"/>
    <cellStyle name="Normal 7 3 6 2 2 4" xfId="35847"/>
    <cellStyle name="Normal 7 3 6 2 3" xfId="10634"/>
    <cellStyle name="Normal 7 3 6 2 3 2" xfId="25017"/>
    <cellStyle name="Normal 7 3 6 2 3 2 2" xfId="53752"/>
    <cellStyle name="Normal 7 3 6 2 3 3" xfId="39428"/>
    <cellStyle name="Normal 7 3 6 2 4" xfId="17854"/>
    <cellStyle name="Normal 7 3 6 2 4 2" xfId="46590"/>
    <cellStyle name="Normal 7 3 6 2 5" xfId="32266"/>
    <cellStyle name="Normal 7 3 6 3" xfId="5170"/>
    <cellStyle name="Normal 7 3 6 3 2" xfId="12431"/>
    <cellStyle name="Normal 7 3 6 3 2 2" xfId="26809"/>
    <cellStyle name="Normal 7 3 6 3 2 2 2" xfId="55543"/>
    <cellStyle name="Normal 7 3 6 3 2 3" xfId="41219"/>
    <cellStyle name="Normal 7 3 6 3 3" xfId="19646"/>
    <cellStyle name="Normal 7 3 6 3 3 2" xfId="48381"/>
    <cellStyle name="Normal 7 3 6 3 4" xfId="34057"/>
    <cellStyle name="Normal 7 3 6 4" xfId="8844"/>
    <cellStyle name="Normal 7 3 6 4 2" xfId="23227"/>
    <cellStyle name="Normal 7 3 6 4 2 2" xfId="51962"/>
    <cellStyle name="Normal 7 3 6 4 3" xfId="37638"/>
    <cellStyle name="Normal 7 3 6 5" xfId="16064"/>
    <cellStyle name="Normal 7 3 6 5 2" xfId="44800"/>
    <cellStyle name="Normal 7 3 6 6" xfId="30476"/>
    <cellStyle name="Normal 7 3 7" xfId="2406"/>
    <cellStyle name="Normal 7 3 7 2" xfId="6066"/>
    <cellStyle name="Normal 7 3 7 2 2" xfId="13326"/>
    <cellStyle name="Normal 7 3 7 2 2 2" xfId="27704"/>
    <cellStyle name="Normal 7 3 7 2 2 2 2" xfId="56438"/>
    <cellStyle name="Normal 7 3 7 2 2 3" xfId="42114"/>
    <cellStyle name="Normal 7 3 7 2 3" xfId="20541"/>
    <cellStyle name="Normal 7 3 7 2 3 2" xfId="49276"/>
    <cellStyle name="Normal 7 3 7 2 4" xfId="34952"/>
    <cellStyle name="Normal 7 3 7 3" xfId="9739"/>
    <cellStyle name="Normal 7 3 7 3 2" xfId="24122"/>
    <cellStyle name="Normal 7 3 7 3 2 2" xfId="52857"/>
    <cellStyle name="Normal 7 3 7 3 3" xfId="38533"/>
    <cellStyle name="Normal 7 3 7 4" xfId="16959"/>
    <cellStyle name="Normal 7 3 7 4 2" xfId="45695"/>
    <cellStyle name="Normal 7 3 7 5" xfId="31371"/>
    <cellStyle name="Normal 7 3 8" xfId="4263"/>
    <cellStyle name="Normal 7 3 8 2" xfId="11535"/>
    <cellStyle name="Normal 7 3 8 2 2" xfId="25914"/>
    <cellStyle name="Normal 7 3 8 2 2 2" xfId="54648"/>
    <cellStyle name="Normal 7 3 8 2 3" xfId="40324"/>
    <cellStyle name="Normal 7 3 8 3" xfId="18751"/>
    <cellStyle name="Normal 7 3 8 3 2" xfId="47486"/>
    <cellStyle name="Normal 7 3 8 4" xfId="33162"/>
    <cellStyle name="Normal 7 3 9" xfId="7931"/>
    <cellStyle name="Normal 7 3 9 2" xfId="22332"/>
    <cellStyle name="Normal 7 3 9 2 2" xfId="51067"/>
    <cellStyle name="Normal 7 3 9 3" xfId="36743"/>
    <cellStyle name="Normal 7 4" xfId="419"/>
    <cellStyle name="Normal 7 4 10" xfId="29609"/>
    <cellStyle name="Normal 7 4 2" xfId="619"/>
    <cellStyle name="Normal 7 4 2 2" xfId="891"/>
    <cellStyle name="Normal 7 4 2 2 2" xfId="1338"/>
    <cellStyle name="Normal 7 4 2 2 2 2" xfId="2321"/>
    <cellStyle name="Normal 7 4 2 2 2 2 2" xfId="4113"/>
    <cellStyle name="Normal 7 4 2 2 2 2 2 2" xfId="7772"/>
    <cellStyle name="Normal 7 4 2 2 2 2 2 2 2" xfId="15032"/>
    <cellStyle name="Normal 7 4 2 2 2 2 2 2 2 2" xfId="29410"/>
    <cellStyle name="Normal 7 4 2 2 2 2 2 2 2 2 2" xfId="58144"/>
    <cellStyle name="Normal 7 4 2 2 2 2 2 2 2 3" xfId="43820"/>
    <cellStyle name="Normal 7 4 2 2 2 2 2 2 3" xfId="22247"/>
    <cellStyle name="Normal 7 4 2 2 2 2 2 2 3 2" xfId="50982"/>
    <cellStyle name="Normal 7 4 2 2 2 2 2 2 4" xfId="36658"/>
    <cellStyle name="Normal 7 4 2 2 2 2 2 3" xfId="11445"/>
    <cellStyle name="Normal 7 4 2 2 2 2 2 3 2" xfId="25828"/>
    <cellStyle name="Normal 7 4 2 2 2 2 2 3 2 2" xfId="54563"/>
    <cellStyle name="Normal 7 4 2 2 2 2 2 3 3" xfId="40239"/>
    <cellStyle name="Normal 7 4 2 2 2 2 2 4" xfId="18665"/>
    <cellStyle name="Normal 7 4 2 2 2 2 2 4 2" xfId="47401"/>
    <cellStyle name="Normal 7 4 2 2 2 2 2 5" xfId="33077"/>
    <cellStyle name="Normal 7 4 2 2 2 2 3" xfId="5982"/>
    <cellStyle name="Normal 7 4 2 2 2 2 3 2" xfId="13242"/>
    <cellStyle name="Normal 7 4 2 2 2 2 3 2 2" xfId="27620"/>
    <cellStyle name="Normal 7 4 2 2 2 2 3 2 2 2" xfId="56354"/>
    <cellStyle name="Normal 7 4 2 2 2 2 3 2 3" xfId="42030"/>
    <cellStyle name="Normal 7 4 2 2 2 2 3 3" xfId="20457"/>
    <cellStyle name="Normal 7 4 2 2 2 2 3 3 2" xfId="49192"/>
    <cellStyle name="Normal 7 4 2 2 2 2 3 4" xfId="34868"/>
    <cellStyle name="Normal 7 4 2 2 2 2 4" xfId="9655"/>
    <cellStyle name="Normal 7 4 2 2 2 2 4 2" xfId="24038"/>
    <cellStyle name="Normal 7 4 2 2 2 2 4 2 2" xfId="52773"/>
    <cellStyle name="Normal 7 4 2 2 2 2 4 3" xfId="38449"/>
    <cellStyle name="Normal 7 4 2 2 2 2 5" xfId="16875"/>
    <cellStyle name="Normal 7 4 2 2 2 2 5 2" xfId="45611"/>
    <cellStyle name="Normal 7 4 2 2 2 2 6" xfId="31287"/>
    <cellStyle name="Normal 7 4 2 2 2 3" xfId="3217"/>
    <cellStyle name="Normal 7 4 2 2 2 3 2" xfId="6877"/>
    <cellStyle name="Normal 7 4 2 2 2 3 2 2" xfId="14137"/>
    <cellStyle name="Normal 7 4 2 2 2 3 2 2 2" xfId="28515"/>
    <cellStyle name="Normal 7 4 2 2 2 3 2 2 2 2" xfId="57249"/>
    <cellStyle name="Normal 7 4 2 2 2 3 2 2 3" xfId="42925"/>
    <cellStyle name="Normal 7 4 2 2 2 3 2 3" xfId="21352"/>
    <cellStyle name="Normal 7 4 2 2 2 3 2 3 2" xfId="50087"/>
    <cellStyle name="Normal 7 4 2 2 2 3 2 4" xfId="35763"/>
    <cellStyle name="Normal 7 4 2 2 2 3 3" xfId="10550"/>
    <cellStyle name="Normal 7 4 2 2 2 3 3 2" xfId="24933"/>
    <cellStyle name="Normal 7 4 2 2 2 3 3 2 2" xfId="53668"/>
    <cellStyle name="Normal 7 4 2 2 2 3 3 3" xfId="39344"/>
    <cellStyle name="Normal 7 4 2 2 2 3 4" xfId="17770"/>
    <cellStyle name="Normal 7 4 2 2 2 3 4 2" xfId="46506"/>
    <cellStyle name="Normal 7 4 2 2 2 3 5" xfId="32182"/>
    <cellStyle name="Normal 7 4 2 2 2 4" xfId="5082"/>
    <cellStyle name="Normal 7 4 2 2 2 4 2" xfId="12347"/>
    <cellStyle name="Normal 7 4 2 2 2 4 2 2" xfId="26725"/>
    <cellStyle name="Normal 7 4 2 2 2 4 2 2 2" xfId="55459"/>
    <cellStyle name="Normal 7 4 2 2 2 4 2 3" xfId="41135"/>
    <cellStyle name="Normal 7 4 2 2 2 4 3" xfId="19562"/>
    <cellStyle name="Normal 7 4 2 2 2 4 3 2" xfId="48297"/>
    <cellStyle name="Normal 7 4 2 2 2 4 4" xfId="33973"/>
    <cellStyle name="Normal 7 4 2 2 2 5" xfId="8754"/>
    <cellStyle name="Normal 7 4 2 2 2 5 2" xfId="23143"/>
    <cellStyle name="Normal 7 4 2 2 2 5 2 2" xfId="51878"/>
    <cellStyle name="Normal 7 4 2 2 2 5 3" xfId="37554"/>
    <cellStyle name="Normal 7 4 2 2 2 6" xfId="15980"/>
    <cellStyle name="Normal 7 4 2 2 2 6 2" xfId="44716"/>
    <cellStyle name="Normal 7 4 2 2 2 7" xfId="30392"/>
    <cellStyle name="Normal 7 4 2 2 3" xfId="1874"/>
    <cellStyle name="Normal 7 4 2 2 3 2" xfId="3666"/>
    <cellStyle name="Normal 7 4 2 2 3 2 2" xfId="7325"/>
    <cellStyle name="Normal 7 4 2 2 3 2 2 2" xfId="14585"/>
    <cellStyle name="Normal 7 4 2 2 3 2 2 2 2" xfId="28963"/>
    <cellStyle name="Normal 7 4 2 2 3 2 2 2 2 2" xfId="57697"/>
    <cellStyle name="Normal 7 4 2 2 3 2 2 2 3" xfId="43373"/>
    <cellStyle name="Normal 7 4 2 2 3 2 2 3" xfId="21800"/>
    <cellStyle name="Normal 7 4 2 2 3 2 2 3 2" xfId="50535"/>
    <cellStyle name="Normal 7 4 2 2 3 2 2 4" xfId="36211"/>
    <cellStyle name="Normal 7 4 2 2 3 2 3" xfId="10998"/>
    <cellStyle name="Normal 7 4 2 2 3 2 3 2" xfId="25381"/>
    <cellStyle name="Normal 7 4 2 2 3 2 3 2 2" xfId="54116"/>
    <cellStyle name="Normal 7 4 2 2 3 2 3 3" xfId="39792"/>
    <cellStyle name="Normal 7 4 2 2 3 2 4" xfId="18218"/>
    <cellStyle name="Normal 7 4 2 2 3 2 4 2" xfId="46954"/>
    <cellStyle name="Normal 7 4 2 2 3 2 5" xfId="32630"/>
    <cellStyle name="Normal 7 4 2 2 3 3" xfId="5535"/>
    <cellStyle name="Normal 7 4 2 2 3 3 2" xfId="12795"/>
    <cellStyle name="Normal 7 4 2 2 3 3 2 2" xfId="27173"/>
    <cellStyle name="Normal 7 4 2 2 3 3 2 2 2" xfId="55907"/>
    <cellStyle name="Normal 7 4 2 2 3 3 2 3" xfId="41583"/>
    <cellStyle name="Normal 7 4 2 2 3 3 3" xfId="20010"/>
    <cellStyle name="Normal 7 4 2 2 3 3 3 2" xfId="48745"/>
    <cellStyle name="Normal 7 4 2 2 3 3 4" xfId="34421"/>
    <cellStyle name="Normal 7 4 2 2 3 4" xfId="9208"/>
    <cellStyle name="Normal 7 4 2 2 3 4 2" xfId="23591"/>
    <cellStyle name="Normal 7 4 2 2 3 4 2 2" xfId="52326"/>
    <cellStyle name="Normal 7 4 2 2 3 4 3" xfId="38002"/>
    <cellStyle name="Normal 7 4 2 2 3 5" xfId="16428"/>
    <cellStyle name="Normal 7 4 2 2 3 5 2" xfId="45164"/>
    <cellStyle name="Normal 7 4 2 2 3 6" xfId="30840"/>
    <cellStyle name="Normal 7 4 2 2 4" xfId="2770"/>
    <cellStyle name="Normal 7 4 2 2 4 2" xfId="6430"/>
    <cellStyle name="Normal 7 4 2 2 4 2 2" xfId="13690"/>
    <cellStyle name="Normal 7 4 2 2 4 2 2 2" xfId="28068"/>
    <cellStyle name="Normal 7 4 2 2 4 2 2 2 2" xfId="56802"/>
    <cellStyle name="Normal 7 4 2 2 4 2 2 3" xfId="42478"/>
    <cellStyle name="Normal 7 4 2 2 4 2 3" xfId="20905"/>
    <cellStyle name="Normal 7 4 2 2 4 2 3 2" xfId="49640"/>
    <cellStyle name="Normal 7 4 2 2 4 2 4" xfId="35316"/>
    <cellStyle name="Normal 7 4 2 2 4 3" xfId="10103"/>
    <cellStyle name="Normal 7 4 2 2 4 3 2" xfId="24486"/>
    <cellStyle name="Normal 7 4 2 2 4 3 2 2" xfId="53221"/>
    <cellStyle name="Normal 7 4 2 2 4 3 3" xfId="38897"/>
    <cellStyle name="Normal 7 4 2 2 4 4" xfId="17323"/>
    <cellStyle name="Normal 7 4 2 2 4 4 2" xfId="46059"/>
    <cellStyle name="Normal 7 4 2 2 4 5" xfId="31735"/>
    <cellStyle name="Normal 7 4 2 2 5" xfId="4635"/>
    <cellStyle name="Normal 7 4 2 2 5 2" xfId="11900"/>
    <cellStyle name="Normal 7 4 2 2 5 2 2" xfId="26278"/>
    <cellStyle name="Normal 7 4 2 2 5 2 2 2" xfId="55012"/>
    <cellStyle name="Normal 7 4 2 2 5 2 3" xfId="40688"/>
    <cellStyle name="Normal 7 4 2 2 5 3" xfId="19115"/>
    <cellStyle name="Normal 7 4 2 2 5 3 2" xfId="47850"/>
    <cellStyle name="Normal 7 4 2 2 5 4" xfId="33526"/>
    <cellStyle name="Normal 7 4 2 2 6" xfId="8307"/>
    <cellStyle name="Normal 7 4 2 2 6 2" xfId="22696"/>
    <cellStyle name="Normal 7 4 2 2 6 2 2" xfId="51431"/>
    <cellStyle name="Normal 7 4 2 2 6 3" xfId="37107"/>
    <cellStyle name="Normal 7 4 2 2 7" xfId="15533"/>
    <cellStyle name="Normal 7 4 2 2 7 2" xfId="44269"/>
    <cellStyle name="Normal 7 4 2 2 8" xfId="29945"/>
    <cellStyle name="Normal 7 4 2 3" xfId="1114"/>
    <cellStyle name="Normal 7 4 2 3 2" xfId="2097"/>
    <cellStyle name="Normal 7 4 2 3 2 2" xfId="3889"/>
    <cellStyle name="Normal 7 4 2 3 2 2 2" xfId="7548"/>
    <cellStyle name="Normal 7 4 2 3 2 2 2 2" xfId="14808"/>
    <cellStyle name="Normal 7 4 2 3 2 2 2 2 2" xfId="29186"/>
    <cellStyle name="Normal 7 4 2 3 2 2 2 2 2 2" xfId="57920"/>
    <cellStyle name="Normal 7 4 2 3 2 2 2 2 3" xfId="43596"/>
    <cellStyle name="Normal 7 4 2 3 2 2 2 3" xfId="22023"/>
    <cellStyle name="Normal 7 4 2 3 2 2 2 3 2" xfId="50758"/>
    <cellStyle name="Normal 7 4 2 3 2 2 2 4" xfId="36434"/>
    <cellStyle name="Normal 7 4 2 3 2 2 3" xfId="11221"/>
    <cellStyle name="Normal 7 4 2 3 2 2 3 2" xfId="25604"/>
    <cellStyle name="Normal 7 4 2 3 2 2 3 2 2" xfId="54339"/>
    <cellStyle name="Normal 7 4 2 3 2 2 3 3" xfId="40015"/>
    <cellStyle name="Normal 7 4 2 3 2 2 4" xfId="18441"/>
    <cellStyle name="Normal 7 4 2 3 2 2 4 2" xfId="47177"/>
    <cellStyle name="Normal 7 4 2 3 2 2 5" xfId="32853"/>
    <cellStyle name="Normal 7 4 2 3 2 3" xfId="5758"/>
    <cellStyle name="Normal 7 4 2 3 2 3 2" xfId="13018"/>
    <cellStyle name="Normal 7 4 2 3 2 3 2 2" xfId="27396"/>
    <cellStyle name="Normal 7 4 2 3 2 3 2 2 2" xfId="56130"/>
    <cellStyle name="Normal 7 4 2 3 2 3 2 3" xfId="41806"/>
    <cellStyle name="Normal 7 4 2 3 2 3 3" xfId="20233"/>
    <cellStyle name="Normal 7 4 2 3 2 3 3 2" xfId="48968"/>
    <cellStyle name="Normal 7 4 2 3 2 3 4" xfId="34644"/>
    <cellStyle name="Normal 7 4 2 3 2 4" xfId="9431"/>
    <cellStyle name="Normal 7 4 2 3 2 4 2" xfId="23814"/>
    <cellStyle name="Normal 7 4 2 3 2 4 2 2" xfId="52549"/>
    <cellStyle name="Normal 7 4 2 3 2 4 3" xfId="38225"/>
    <cellStyle name="Normal 7 4 2 3 2 5" xfId="16651"/>
    <cellStyle name="Normal 7 4 2 3 2 5 2" xfId="45387"/>
    <cellStyle name="Normal 7 4 2 3 2 6" xfId="31063"/>
    <cellStyle name="Normal 7 4 2 3 3" xfId="2993"/>
    <cellStyle name="Normal 7 4 2 3 3 2" xfId="6653"/>
    <cellStyle name="Normal 7 4 2 3 3 2 2" xfId="13913"/>
    <cellStyle name="Normal 7 4 2 3 3 2 2 2" xfId="28291"/>
    <cellStyle name="Normal 7 4 2 3 3 2 2 2 2" xfId="57025"/>
    <cellStyle name="Normal 7 4 2 3 3 2 2 3" xfId="42701"/>
    <cellStyle name="Normal 7 4 2 3 3 2 3" xfId="21128"/>
    <cellStyle name="Normal 7 4 2 3 3 2 3 2" xfId="49863"/>
    <cellStyle name="Normal 7 4 2 3 3 2 4" xfId="35539"/>
    <cellStyle name="Normal 7 4 2 3 3 3" xfId="10326"/>
    <cellStyle name="Normal 7 4 2 3 3 3 2" xfId="24709"/>
    <cellStyle name="Normal 7 4 2 3 3 3 2 2" xfId="53444"/>
    <cellStyle name="Normal 7 4 2 3 3 3 3" xfId="39120"/>
    <cellStyle name="Normal 7 4 2 3 3 4" xfId="17546"/>
    <cellStyle name="Normal 7 4 2 3 3 4 2" xfId="46282"/>
    <cellStyle name="Normal 7 4 2 3 3 5" xfId="31958"/>
    <cellStyle name="Normal 7 4 2 3 4" xfId="4858"/>
    <cellStyle name="Normal 7 4 2 3 4 2" xfId="12123"/>
    <cellStyle name="Normal 7 4 2 3 4 2 2" xfId="26501"/>
    <cellStyle name="Normal 7 4 2 3 4 2 2 2" xfId="55235"/>
    <cellStyle name="Normal 7 4 2 3 4 2 3" xfId="40911"/>
    <cellStyle name="Normal 7 4 2 3 4 3" xfId="19338"/>
    <cellStyle name="Normal 7 4 2 3 4 3 2" xfId="48073"/>
    <cellStyle name="Normal 7 4 2 3 4 4" xfId="33749"/>
    <cellStyle name="Normal 7 4 2 3 5" xfId="8530"/>
    <cellStyle name="Normal 7 4 2 3 5 2" xfId="22919"/>
    <cellStyle name="Normal 7 4 2 3 5 2 2" xfId="51654"/>
    <cellStyle name="Normal 7 4 2 3 5 3" xfId="37330"/>
    <cellStyle name="Normal 7 4 2 3 6" xfId="15756"/>
    <cellStyle name="Normal 7 4 2 3 6 2" xfId="44492"/>
    <cellStyle name="Normal 7 4 2 3 7" xfId="30168"/>
    <cellStyle name="Normal 7 4 2 4" xfId="1646"/>
    <cellStyle name="Normal 7 4 2 4 2" xfId="3442"/>
    <cellStyle name="Normal 7 4 2 4 2 2" xfId="7101"/>
    <cellStyle name="Normal 7 4 2 4 2 2 2" xfId="14361"/>
    <cellStyle name="Normal 7 4 2 4 2 2 2 2" xfId="28739"/>
    <cellStyle name="Normal 7 4 2 4 2 2 2 2 2" xfId="57473"/>
    <cellStyle name="Normal 7 4 2 4 2 2 2 3" xfId="43149"/>
    <cellStyle name="Normal 7 4 2 4 2 2 3" xfId="21576"/>
    <cellStyle name="Normal 7 4 2 4 2 2 3 2" xfId="50311"/>
    <cellStyle name="Normal 7 4 2 4 2 2 4" xfId="35987"/>
    <cellStyle name="Normal 7 4 2 4 2 3" xfId="10774"/>
    <cellStyle name="Normal 7 4 2 4 2 3 2" xfId="25157"/>
    <cellStyle name="Normal 7 4 2 4 2 3 2 2" xfId="53892"/>
    <cellStyle name="Normal 7 4 2 4 2 3 3" xfId="39568"/>
    <cellStyle name="Normal 7 4 2 4 2 4" xfId="17994"/>
    <cellStyle name="Normal 7 4 2 4 2 4 2" xfId="46730"/>
    <cellStyle name="Normal 7 4 2 4 2 5" xfId="32406"/>
    <cellStyle name="Normal 7 4 2 4 3" xfId="5311"/>
    <cellStyle name="Normal 7 4 2 4 3 2" xfId="12571"/>
    <cellStyle name="Normal 7 4 2 4 3 2 2" xfId="26949"/>
    <cellStyle name="Normal 7 4 2 4 3 2 2 2" xfId="55683"/>
    <cellStyle name="Normal 7 4 2 4 3 2 3" xfId="41359"/>
    <cellStyle name="Normal 7 4 2 4 3 3" xfId="19786"/>
    <cellStyle name="Normal 7 4 2 4 3 3 2" xfId="48521"/>
    <cellStyle name="Normal 7 4 2 4 3 4" xfId="34197"/>
    <cellStyle name="Normal 7 4 2 4 4" xfId="8984"/>
    <cellStyle name="Normal 7 4 2 4 4 2" xfId="23367"/>
    <cellStyle name="Normal 7 4 2 4 4 2 2" xfId="52102"/>
    <cellStyle name="Normal 7 4 2 4 4 3" xfId="37778"/>
    <cellStyle name="Normal 7 4 2 4 5" xfId="16204"/>
    <cellStyle name="Normal 7 4 2 4 5 2" xfId="44940"/>
    <cellStyle name="Normal 7 4 2 4 6" xfId="30616"/>
    <cellStyle name="Normal 7 4 2 5" xfId="2546"/>
    <cellStyle name="Normal 7 4 2 5 2" xfId="6206"/>
    <cellStyle name="Normal 7 4 2 5 2 2" xfId="13466"/>
    <cellStyle name="Normal 7 4 2 5 2 2 2" xfId="27844"/>
    <cellStyle name="Normal 7 4 2 5 2 2 2 2" xfId="56578"/>
    <cellStyle name="Normal 7 4 2 5 2 2 3" xfId="42254"/>
    <cellStyle name="Normal 7 4 2 5 2 3" xfId="20681"/>
    <cellStyle name="Normal 7 4 2 5 2 3 2" xfId="49416"/>
    <cellStyle name="Normal 7 4 2 5 2 4" xfId="35092"/>
    <cellStyle name="Normal 7 4 2 5 3" xfId="9879"/>
    <cellStyle name="Normal 7 4 2 5 3 2" xfId="24262"/>
    <cellStyle name="Normal 7 4 2 5 3 2 2" xfId="52997"/>
    <cellStyle name="Normal 7 4 2 5 3 3" xfId="38673"/>
    <cellStyle name="Normal 7 4 2 5 4" xfId="17099"/>
    <cellStyle name="Normal 7 4 2 5 4 2" xfId="45835"/>
    <cellStyle name="Normal 7 4 2 5 5" xfId="31511"/>
    <cellStyle name="Normal 7 4 2 6" xfId="4409"/>
    <cellStyle name="Normal 7 4 2 6 2" xfId="11676"/>
    <cellStyle name="Normal 7 4 2 6 2 2" xfId="26054"/>
    <cellStyle name="Normal 7 4 2 6 2 2 2" xfId="54788"/>
    <cellStyle name="Normal 7 4 2 6 2 3" xfId="40464"/>
    <cellStyle name="Normal 7 4 2 6 3" xfId="18891"/>
    <cellStyle name="Normal 7 4 2 6 3 2" xfId="47626"/>
    <cellStyle name="Normal 7 4 2 6 4" xfId="33302"/>
    <cellStyle name="Normal 7 4 2 7" xfId="8080"/>
    <cellStyle name="Normal 7 4 2 7 2" xfId="22472"/>
    <cellStyle name="Normal 7 4 2 7 2 2" xfId="51207"/>
    <cellStyle name="Normal 7 4 2 7 3" xfId="36883"/>
    <cellStyle name="Normal 7 4 2 8" xfId="15309"/>
    <cellStyle name="Normal 7 4 2 8 2" xfId="44045"/>
    <cellStyle name="Normal 7 4 2 9" xfId="29721"/>
    <cellStyle name="Normal 7 4 3" xfId="777"/>
    <cellStyle name="Normal 7 4 3 2" xfId="1226"/>
    <cellStyle name="Normal 7 4 3 2 2" xfId="2209"/>
    <cellStyle name="Normal 7 4 3 2 2 2" xfId="4001"/>
    <cellStyle name="Normal 7 4 3 2 2 2 2" xfId="7660"/>
    <cellStyle name="Normal 7 4 3 2 2 2 2 2" xfId="14920"/>
    <cellStyle name="Normal 7 4 3 2 2 2 2 2 2" xfId="29298"/>
    <cellStyle name="Normal 7 4 3 2 2 2 2 2 2 2" xfId="58032"/>
    <cellStyle name="Normal 7 4 3 2 2 2 2 2 3" xfId="43708"/>
    <cellStyle name="Normal 7 4 3 2 2 2 2 3" xfId="22135"/>
    <cellStyle name="Normal 7 4 3 2 2 2 2 3 2" xfId="50870"/>
    <cellStyle name="Normal 7 4 3 2 2 2 2 4" xfId="36546"/>
    <cellStyle name="Normal 7 4 3 2 2 2 3" xfId="11333"/>
    <cellStyle name="Normal 7 4 3 2 2 2 3 2" xfId="25716"/>
    <cellStyle name="Normal 7 4 3 2 2 2 3 2 2" xfId="54451"/>
    <cellStyle name="Normal 7 4 3 2 2 2 3 3" xfId="40127"/>
    <cellStyle name="Normal 7 4 3 2 2 2 4" xfId="18553"/>
    <cellStyle name="Normal 7 4 3 2 2 2 4 2" xfId="47289"/>
    <cellStyle name="Normal 7 4 3 2 2 2 5" xfId="32965"/>
    <cellStyle name="Normal 7 4 3 2 2 3" xfId="5870"/>
    <cellStyle name="Normal 7 4 3 2 2 3 2" xfId="13130"/>
    <cellStyle name="Normal 7 4 3 2 2 3 2 2" xfId="27508"/>
    <cellStyle name="Normal 7 4 3 2 2 3 2 2 2" xfId="56242"/>
    <cellStyle name="Normal 7 4 3 2 2 3 2 3" xfId="41918"/>
    <cellStyle name="Normal 7 4 3 2 2 3 3" xfId="20345"/>
    <cellStyle name="Normal 7 4 3 2 2 3 3 2" xfId="49080"/>
    <cellStyle name="Normal 7 4 3 2 2 3 4" xfId="34756"/>
    <cellStyle name="Normal 7 4 3 2 2 4" xfId="9543"/>
    <cellStyle name="Normal 7 4 3 2 2 4 2" xfId="23926"/>
    <cellStyle name="Normal 7 4 3 2 2 4 2 2" xfId="52661"/>
    <cellStyle name="Normal 7 4 3 2 2 4 3" xfId="38337"/>
    <cellStyle name="Normal 7 4 3 2 2 5" xfId="16763"/>
    <cellStyle name="Normal 7 4 3 2 2 5 2" xfId="45499"/>
    <cellStyle name="Normal 7 4 3 2 2 6" xfId="31175"/>
    <cellStyle name="Normal 7 4 3 2 3" xfId="3105"/>
    <cellStyle name="Normal 7 4 3 2 3 2" xfId="6765"/>
    <cellStyle name="Normal 7 4 3 2 3 2 2" xfId="14025"/>
    <cellStyle name="Normal 7 4 3 2 3 2 2 2" xfId="28403"/>
    <cellStyle name="Normal 7 4 3 2 3 2 2 2 2" xfId="57137"/>
    <cellStyle name="Normal 7 4 3 2 3 2 2 3" xfId="42813"/>
    <cellStyle name="Normal 7 4 3 2 3 2 3" xfId="21240"/>
    <cellStyle name="Normal 7 4 3 2 3 2 3 2" xfId="49975"/>
    <cellStyle name="Normal 7 4 3 2 3 2 4" xfId="35651"/>
    <cellStyle name="Normal 7 4 3 2 3 3" xfId="10438"/>
    <cellStyle name="Normal 7 4 3 2 3 3 2" xfId="24821"/>
    <cellStyle name="Normal 7 4 3 2 3 3 2 2" xfId="53556"/>
    <cellStyle name="Normal 7 4 3 2 3 3 3" xfId="39232"/>
    <cellStyle name="Normal 7 4 3 2 3 4" xfId="17658"/>
    <cellStyle name="Normal 7 4 3 2 3 4 2" xfId="46394"/>
    <cellStyle name="Normal 7 4 3 2 3 5" xfId="32070"/>
    <cellStyle name="Normal 7 4 3 2 4" xfId="4970"/>
    <cellStyle name="Normal 7 4 3 2 4 2" xfId="12235"/>
    <cellStyle name="Normal 7 4 3 2 4 2 2" xfId="26613"/>
    <cellStyle name="Normal 7 4 3 2 4 2 2 2" xfId="55347"/>
    <cellStyle name="Normal 7 4 3 2 4 2 3" xfId="41023"/>
    <cellStyle name="Normal 7 4 3 2 4 3" xfId="19450"/>
    <cellStyle name="Normal 7 4 3 2 4 3 2" xfId="48185"/>
    <cellStyle name="Normal 7 4 3 2 4 4" xfId="33861"/>
    <cellStyle name="Normal 7 4 3 2 5" xfId="8642"/>
    <cellStyle name="Normal 7 4 3 2 5 2" xfId="23031"/>
    <cellStyle name="Normal 7 4 3 2 5 2 2" xfId="51766"/>
    <cellStyle name="Normal 7 4 3 2 5 3" xfId="37442"/>
    <cellStyle name="Normal 7 4 3 2 6" xfId="15868"/>
    <cellStyle name="Normal 7 4 3 2 6 2" xfId="44604"/>
    <cellStyle name="Normal 7 4 3 2 7" xfId="30280"/>
    <cellStyle name="Normal 7 4 3 3" xfId="1762"/>
    <cellStyle name="Normal 7 4 3 3 2" xfId="3554"/>
    <cellStyle name="Normal 7 4 3 3 2 2" xfId="7213"/>
    <cellStyle name="Normal 7 4 3 3 2 2 2" xfId="14473"/>
    <cellStyle name="Normal 7 4 3 3 2 2 2 2" xfId="28851"/>
    <cellStyle name="Normal 7 4 3 3 2 2 2 2 2" xfId="57585"/>
    <cellStyle name="Normal 7 4 3 3 2 2 2 3" xfId="43261"/>
    <cellStyle name="Normal 7 4 3 3 2 2 3" xfId="21688"/>
    <cellStyle name="Normal 7 4 3 3 2 2 3 2" xfId="50423"/>
    <cellStyle name="Normal 7 4 3 3 2 2 4" xfId="36099"/>
    <cellStyle name="Normal 7 4 3 3 2 3" xfId="10886"/>
    <cellStyle name="Normal 7 4 3 3 2 3 2" xfId="25269"/>
    <cellStyle name="Normal 7 4 3 3 2 3 2 2" xfId="54004"/>
    <cellStyle name="Normal 7 4 3 3 2 3 3" xfId="39680"/>
    <cellStyle name="Normal 7 4 3 3 2 4" xfId="18106"/>
    <cellStyle name="Normal 7 4 3 3 2 4 2" xfId="46842"/>
    <cellStyle name="Normal 7 4 3 3 2 5" xfId="32518"/>
    <cellStyle name="Normal 7 4 3 3 3" xfId="5423"/>
    <cellStyle name="Normal 7 4 3 3 3 2" xfId="12683"/>
    <cellStyle name="Normal 7 4 3 3 3 2 2" xfId="27061"/>
    <cellStyle name="Normal 7 4 3 3 3 2 2 2" xfId="55795"/>
    <cellStyle name="Normal 7 4 3 3 3 2 3" xfId="41471"/>
    <cellStyle name="Normal 7 4 3 3 3 3" xfId="19898"/>
    <cellStyle name="Normal 7 4 3 3 3 3 2" xfId="48633"/>
    <cellStyle name="Normal 7 4 3 3 3 4" xfId="34309"/>
    <cellStyle name="Normal 7 4 3 3 4" xfId="9096"/>
    <cellStyle name="Normal 7 4 3 3 4 2" xfId="23479"/>
    <cellStyle name="Normal 7 4 3 3 4 2 2" xfId="52214"/>
    <cellStyle name="Normal 7 4 3 3 4 3" xfId="37890"/>
    <cellStyle name="Normal 7 4 3 3 5" xfId="16316"/>
    <cellStyle name="Normal 7 4 3 3 5 2" xfId="45052"/>
    <cellStyle name="Normal 7 4 3 3 6" xfId="30728"/>
    <cellStyle name="Normal 7 4 3 4" xfId="2658"/>
    <cellStyle name="Normal 7 4 3 4 2" xfId="6318"/>
    <cellStyle name="Normal 7 4 3 4 2 2" xfId="13578"/>
    <cellStyle name="Normal 7 4 3 4 2 2 2" xfId="27956"/>
    <cellStyle name="Normal 7 4 3 4 2 2 2 2" xfId="56690"/>
    <cellStyle name="Normal 7 4 3 4 2 2 3" xfId="42366"/>
    <cellStyle name="Normal 7 4 3 4 2 3" xfId="20793"/>
    <cellStyle name="Normal 7 4 3 4 2 3 2" xfId="49528"/>
    <cellStyle name="Normal 7 4 3 4 2 4" xfId="35204"/>
    <cellStyle name="Normal 7 4 3 4 3" xfId="9991"/>
    <cellStyle name="Normal 7 4 3 4 3 2" xfId="24374"/>
    <cellStyle name="Normal 7 4 3 4 3 2 2" xfId="53109"/>
    <cellStyle name="Normal 7 4 3 4 3 3" xfId="38785"/>
    <cellStyle name="Normal 7 4 3 4 4" xfId="17211"/>
    <cellStyle name="Normal 7 4 3 4 4 2" xfId="45947"/>
    <cellStyle name="Normal 7 4 3 4 5" xfId="31623"/>
    <cellStyle name="Normal 7 4 3 5" xfId="4522"/>
    <cellStyle name="Normal 7 4 3 5 2" xfId="11788"/>
    <cellStyle name="Normal 7 4 3 5 2 2" xfId="26166"/>
    <cellStyle name="Normal 7 4 3 5 2 2 2" xfId="54900"/>
    <cellStyle name="Normal 7 4 3 5 2 3" xfId="40576"/>
    <cellStyle name="Normal 7 4 3 5 3" xfId="19003"/>
    <cellStyle name="Normal 7 4 3 5 3 2" xfId="47738"/>
    <cellStyle name="Normal 7 4 3 5 4" xfId="33414"/>
    <cellStyle name="Normal 7 4 3 6" xfId="8195"/>
    <cellStyle name="Normal 7 4 3 6 2" xfId="22584"/>
    <cellStyle name="Normal 7 4 3 6 2 2" xfId="51319"/>
    <cellStyle name="Normal 7 4 3 6 3" xfId="36995"/>
    <cellStyle name="Normal 7 4 3 7" xfId="15421"/>
    <cellStyle name="Normal 7 4 3 7 2" xfId="44157"/>
    <cellStyle name="Normal 7 4 3 8" xfId="29833"/>
    <cellStyle name="Normal 7 4 4" xfId="1002"/>
    <cellStyle name="Normal 7 4 4 2" xfId="1985"/>
    <cellStyle name="Normal 7 4 4 2 2" xfId="3777"/>
    <cellStyle name="Normal 7 4 4 2 2 2" xfId="7436"/>
    <cellStyle name="Normal 7 4 4 2 2 2 2" xfId="14696"/>
    <cellStyle name="Normal 7 4 4 2 2 2 2 2" xfId="29074"/>
    <cellStyle name="Normal 7 4 4 2 2 2 2 2 2" xfId="57808"/>
    <cellStyle name="Normal 7 4 4 2 2 2 2 3" xfId="43484"/>
    <cellStyle name="Normal 7 4 4 2 2 2 3" xfId="21911"/>
    <cellStyle name="Normal 7 4 4 2 2 2 3 2" xfId="50646"/>
    <cellStyle name="Normal 7 4 4 2 2 2 4" xfId="36322"/>
    <cellStyle name="Normal 7 4 4 2 2 3" xfId="11109"/>
    <cellStyle name="Normal 7 4 4 2 2 3 2" xfId="25492"/>
    <cellStyle name="Normal 7 4 4 2 2 3 2 2" xfId="54227"/>
    <cellStyle name="Normal 7 4 4 2 2 3 3" xfId="39903"/>
    <cellStyle name="Normal 7 4 4 2 2 4" xfId="18329"/>
    <cellStyle name="Normal 7 4 4 2 2 4 2" xfId="47065"/>
    <cellStyle name="Normal 7 4 4 2 2 5" xfId="32741"/>
    <cellStyle name="Normal 7 4 4 2 3" xfId="5646"/>
    <cellStyle name="Normal 7 4 4 2 3 2" xfId="12906"/>
    <cellStyle name="Normal 7 4 4 2 3 2 2" xfId="27284"/>
    <cellStyle name="Normal 7 4 4 2 3 2 2 2" xfId="56018"/>
    <cellStyle name="Normal 7 4 4 2 3 2 3" xfId="41694"/>
    <cellStyle name="Normal 7 4 4 2 3 3" xfId="20121"/>
    <cellStyle name="Normal 7 4 4 2 3 3 2" xfId="48856"/>
    <cellStyle name="Normal 7 4 4 2 3 4" xfId="34532"/>
    <cellStyle name="Normal 7 4 4 2 4" xfId="9319"/>
    <cellStyle name="Normal 7 4 4 2 4 2" xfId="23702"/>
    <cellStyle name="Normal 7 4 4 2 4 2 2" xfId="52437"/>
    <cellStyle name="Normal 7 4 4 2 4 3" xfId="38113"/>
    <cellStyle name="Normal 7 4 4 2 5" xfId="16539"/>
    <cellStyle name="Normal 7 4 4 2 5 2" xfId="45275"/>
    <cellStyle name="Normal 7 4 4 2 6" xfId="30951"/>
    <cellStyle name="Normal 7 4 4 3" xfId="2881"/>
    <cellStyle name="Normal 7 4 4 3 2" xfId="6541"/>
    <cellStyle name="Normal 7 4 4 3 2 2" xfId="13801"/>
    <cellStyle name="Normal 7 4 4 3 2 2 2" xfId="28179"/>
    <cellStyle name="Normal 7 4 4 3 2 2 2 2" xfId="56913"/>
    <cellStyle name="Normal 7 4 4 3 2 2 3" xfId="42589"/>
    <cellStyle name="Normal 7 4 4 3 2 3" xfId="21016"/>
    <cellStyle name="Normal 7 4 4 3 2 3 2" xfId="49751"/>
    <cellStyle name="Normal 7 4 4 3 2 4" xfId="35427"/>
    <cellStyle name="Normal 7 4 4 3 3" xfId="10214"/>
    <cellStyle name="Normal 7 4 4 3 3 2" xfId="24597"/>
    <cellStyle name="Normal 7 4 4 3 3 2 2" xfId="53332"/>
    <cellStyle name="Normal 7 4 4 3 3 3" xfId="39008"/>
    <cellStyle name="Normal 7 4 4 3 4" xfId="17434"/>
    <cellStyle name="Normal 7 4 4 3 4 2" xfId="46170"/>
    <cellStyle name="Normal 7 4 4 3 5" xfId="31846"/>
    <cellStyle name="Normal 7 4 4 4" xfId="4746"/>
    <cellStyle name="Normal 7 4 4 4 2" xfId="12011"/>
    <cellStyle name="Normal 7 4 4 4 2 2" xfId="26389"/>
    <cellStyle name="Normal 7 4 4 4 2 2 2" xfId="55123"/>
    <cellStyle name="Normal 7 4 4 4 2 3" xfId="40799"/>
    <cellStyle name="Normal 7 4 4 4 3" xfId="19226"/>
    <cellStyle name="Normal 7 4 4 4 3 2" xfId="47961"/>
    <cellStyle name="Normal 7 4 4 4 4" xfId="33637"/>
    <cellStyle name="Normal 7 4 4 5" xfId="8418"/>
    <cellStyle name="Normal 7 4 4 5 2" xfId="22807"/>
    <cellStyle name="Normal 7 4 4 5 2 2" xfId="51542"/>
    <cellStyle name="Normal 7 4 4 5 3" xfId="37218"/>
    <cellStyle name="Normal 7 4 4 6" xfId="15644"/>
    <cellStyle name="Normal 7 4 4 6 2" xfId="44380"/>
    <cellStyle name="Normal 7 4 4 7" xfId="30056"/>
    <cellStyle name="Normal 7 4 5" xfId="1526"/>
    <cellStyle name="Normal 7 4 5 2" xfId="3330"/>
    <cellStyle name="Normal 7 4 5 2 2" xfId="6989"/>
    <cellStyle name="Normal 7 4 5 2 2 2" xfId="14249"/>
    <cellStyle name="Normal 7 4 5 2 2 2 2" xfId="28627"/>
    <cellStyle name="Normal 7 4 5 2 2 2 2 2" xfId="57361"/>
    <cellStyle name="Normal 7 4 5 2 2 2 3" xfId="43037"/>
    <cellStyle name="Normal 7 4 5 2 2 3" xfId="21464"/>
    <cellStyle name="Normal 7 4 5 2 2 3 2" xfId="50199"/>
    <cellStyle name="Normal 7 4 5 2 2 4" xfId="35875"/>
    <cellStyle name="Normal 7 4 5 2 3" xfId="10662"/>
    <cellStyle name="Normal 7 4 5 2 3 2" xfId="25045"/>
    <cellStyle name="Normal 7 4 5 2 3 2 2" xfId="53780"/>
    <cellStyle name="Normal 7 4 5 2 3 3" xfId="39456"/>
    <cellStyle name="Normal 7 4 5 2 4" xfId="17882"/>
    <cellStyle name="Normal 7 4 5 2 4 2" xfId="46618"/>
    <cellStyle name="Normal 7 4 5 2 5" xfId="32294"/>
    <cellStyle name="Normal 7 4 5 3" xfId="5199"/>
    <cellStyle name="Normal 7 4 5 3 2" xfId="12459"/>
    <cellStyle name="Normal 7 4 5 3 2 2" xfId="26837"/>
    <cellStyle name="Normal 7 4 5 3 2 2 2" xfId="55571"/>
    <cellStyle name="Normal 7 4 5 3 2 3" xfId="41247"/>
    <cellStyle name="Normal 7 4 5 3 3" xfId="19674"/>
    <cellStyle name="Normal 7 4 5 3 3 2" xfId="48409"/>
    <cellStyle name="Normal 7 4 5 3 4" xfId="34085"/>
    <cellStyle name="Normal 7 4 5 4" xfId="8872"/>
    <cellStyle name="Normal 7 4 5 4 2" xfId="23255"/>
    <cellStyle name="Normal 7 4 5 4 2 2" xfId="51990"/>
    <cellStyle name="Normal 7 4 5 4 3" xfId="37666"/>
    <cellStyle name="Normal 7 4 5 5" xfId="16092"/>
    <cellStyle name="Normal 7 4 5 5 2" xfId="44828"/>
    <cellStyle name="Normal 7 4 5 6" xfId="30504"/>
    <cellStyle name="Normal 7 4 6" xfId="2434"/>
    <cellStyle name="Normal 7 4 6 2" xfId="6094"/>
    <cellStyle name="Normal 7 4 6 2 2" xfId="13354"/>
    <cellStyle name="Normal 7 4 6 2 2 2" xfId="27732"/>
    <cellStyle name="Normal 7 4 6 2 2 2 2" xfId="56466"/>
    <cellStyle name="Normal 7 4 6 2 2 3" xfId="42142"/>
    <cellStyle name="Normal 7 4 6 2 3" xfId="20569"/>
    <cellStyle name="Normal 7 4 6 2 3 2" xfId="49304"/>
    <cellStyle name="Normal 7 4 6 2 4" xfId="34980"/>
    <cellStyle name="Normal 7 4 6 3" xfId="9767"/>
    <cellStyle name="Normal 7 4 6 3 2" xfId="24150"/>
    <cellStyle name="Normal 7 4 6 3 2 2" xfId="52885"/>
    <cellStyle name="Normal 7 4 6 3 3" xfId="38561"/>
    <cellStyle name="Normal 7 4 6 4" xfId="16987"/>
    <cellStyle name="Normal 7 4 6 4 2" xfId="45723"/>
    <cellStyle name="Normal 7 4 6 5" xfId="31399"/>
    <cellStyle name="Normal 7 4 7" xfId="4293"/>
    <cellStyle name="Normal 7 4 7 2" xfId="11563"/>
    <cellStyle name="Normal 7 4 7 2 2" xfId="25942"/>
    <cellStyle name="Normal 7 4 7 2 2 2" xfId="54676"/>
    <cellStyle name="Normal 7 4 7 2 3" xfId="40352"/>
    <cellStyle name="Normal 7 4 7 3" xfId="18779"/>
    <cellStyle name="Normal 7 4 7 3 2" xfId="47514"/>
    <cellStyle name="Normal 7 4 7 4" xfId="33190"/>
    <cellStyle name="Normal 7 4 8" xfId="7962"/>
    <cellStyle name="Normal 7 4 8 2" xfId="22360"/>
    <cellStyle name="Normal 7 4 8 2 2" xfId="51095"/>
    <cellStyle name="Normal 7 4 8 3" xfId="36771"/>
    <cellStyle name="Normal 7 4 9" xfId="15197"/>
    <cellStyle name="Normal 7 4 9 2" xfId="43933"/>
    <cellStyle name="Normal 7 5" xfId="534"/>
    <cellStyle name="Normal 7 5 2" xfId="834"/>
    <cellStyle name="Normal 7 5 2 2" xfId="1282"/>
    <cellStyle name="Normal 7 5 2 2 2" xfId="2265"/>
    <cellStyle name="Normal 7 5 2 2 2 2" xfId="4057"/>
    <cellStyle name="Normal 7 5 2 2 2 2 2" xfId="7716"/>
    <cellStyle name="Normal 7 5 2 2 2 2 2 2" xfId="14976"/>
    <cellStyle name="Normal 7 5 2 2 2 2 2 2 2" xfId="29354"/>
    <cellStyle name="Normal 7 5 2 2 2 2 2 2 2 2" xfId="58088"/>
    <cellStyle name="Normal 7 5 2 2 2 2 2 2 3" xfId="43764"/>
    <cellStyle name="Normal 7 5 2 2 2 2 2 3" xfId="22191"/>
    <cellStyle name="Normal 7 5 2 2 2 2 2 3 2" xfId="50926"/>
    <cellStyle name="Normal 7 5 2 2 2 2 2 4" xfId="36602"/>
    <cellStyle name="Normal 7 5 2 2 2 2 3" xfId="11389"/>
    <cellStyle name="Normal 7 5 2 2 2 2 3 2" xfId="25772"/>
    <cellStyle name="Normal 7 5 2 2 2 2 3 2 2" xfId="54507"/>
    <cellStyle name="Normal 7 5 2 2 2 2 3 3" xfId="40183"/>
    <cellStyle name="Normal 7 5 2 2 2 2 4" xfId="18609"/>
    <cellStyle name="Normal 7 5 2 2 2 2 4 2" xfId="47345"/>
    <cellStyle name="Normal 7 5 2 2 2 2 5" xfId="33021"/>
    <cellStyle name="Normal 7 5 2 2 2 3" xfId="5926"/>
    <cellStyle name="Normal 7 5 2 2 2 3 2" xfId="13186"/>
    <cellStyle name="Normal 7 5 2 2 2 3 2 2" xfId="27564"/>
    <cellStyle name="Normal 7 5 2 2 2 3 2 2 2" xfId="56298"/>
    <cellStyle name="Normal 7 5 2 2 2 3 2 3" xfId="41974"/>
    <cellStyle name="Normal 7 5 2 2 2 3 3" xfId="20401"/>
    <cellStyle name="Normal 7 5 2 2 2 3 3 2" xfId="49136"/>
    <cellStyle name="Normal 7 5 2 2 2 3 4" xfId="34812"/>
    <cellStyle name="Normal 7 5 2 2 2 4" xfId="9599"/>
    <cellStyle name="Normal 7 5 2 2 2 4 2" xfId="23982"/>
    <cellStyle name="Normal 7 5 2 2 2 4 2 2" xfId="52717"/>
    <cellStyle name="Normal 7 5 2 2 2 4 3" xfId="38393"/>
    <cellStyle name="Normal 7 5 2 2 2 5" xfId="16819"/>
    <cellStyle name="Normal 7 5 2 2 2 5 2" xfId="45555"/>
    <cellStyle name="Normal 7 5 2 2 2 6" xfId="31231"/>
    <cellStyle name="Normal 7 5 2 2 3" xfId="3161"/>
    <cellStyle name="Normal 7 5 2 2 3 2" xfId="6821"/>
    <cellStyle name="Normal 7 5 2 2 3 2 2" xfId="14081"/>
    <cellStyle name="Normal 7 5 2 2 3 2 2 2" xfId="28459"/>
    <cellStyle name="Normal 7 5 2 2 3 2 2 2 2" xfId="57193"/>
    <cellStyle name="Normal 7 5 2 2 3 2 2 3" xfId="42869"/>
    <cellStyle name="Normal 7 5 2 2 3 2 3" xfId="21296"/>
    <cellStyle name="Normal 7 5 2 2 3 2 3 2" xfId="50031"/>
    <cellStyle name="Normal 7 5 2 2 3 2 4" xfId="35707"/>
    <cellStyle name="Normal 7 5 2 2 3 3" xfId="10494"/>
    <cellStyle name="Normal 7 5 2 2 3 3 2" xfId="24877"/>
    <cellStyle name="Normal 7 5 2 2 3 3 2 2" xfId="53612"/>
    <cellStyle name="Normal 7 5 2 2 3 3 3" xfId="39288"/>
    <cellStyle name="Normal 7 5 2 2 3 4" xfId="17714"/>
    <cellStyle name="Normal 7 5 2 2 3 4 2" xfId="46450"/>
    <cellStyle name="Normal 7 5 2 2 3 5" xfId="32126"/>
    <cellStyle name="Normal 7 5 2 2 4" xfId="5026"/>
    <cellStyle name="Normal 7 5 2 2 4 2" xfId="12291"/>
    <cellStyle name="Normal 7 5 2 2 4 2 2" xfId="26669"/>
    <cellStyle name="Normal 7 5 2 2 4 2 2 2" xfId="55403"/>
    <cellStyle name="Normal 7 5 2 2 4 2 3" xfId="41079"/>
    <cellStyle name="Normal 7 5 2 2 4 3" xfId="19506"/>
    <cellStyle name="Normal 7 5 2 2 4 3 2" xfId="48241"/>
    <cellStyle name="Normal 7 5 2 2 4 4" xfId="33917"/>
    <cellStyle name="Normal 7 5 2 2 5" xfId="8698"/>
    <cellStyle name="Normal 7 5 2 2 5 2" xfId="23087"/>
    <cellStyle name="Normal 7 5 2 2 5 2 2" xfId="51822"/>
    <cellStyle name="Normal 7 5 2 2 5 3" xfId="37498"/>
    <cellStyle name="Normal 7 5 2 2 6" xfId="15924"/>
    <cellStyle name="Normal 7 5 2 2 6 2" xfId="44660"/>
    <cellStyle name="Normal 7 5 2 2 7" xfId="30336"/>
    <cellStyle name="Normal 7 5 2 3" xfId="1818"/>
    <cellStyle name="Normal 7 5 2 3 2" xfId="3610"/>
    <cellStyle name="Normal 7 5 2 3 2 2" xfId="7269"/>
    <cellStyle name="Normal 7 5 2 3 2 2 2" xfId="14529"/>
    <cellStyle name="Normal 7 5 2 3 2 2 2 2" xfId="28907"/>
    <cellStyle name="Normal 7 5 2 3 2 2 2 2 2" xfId="57641"/>
    <cellStyle name="Normal 7 5 2 3 2 2 2 3" xfId="43317"/>
    <cellStyle name="Normal 7 5 2 3 2 2 3" xfId="21744"/>
    <cellStyle name="Normal 7 5 2 3 2 2 3 2" xfId="50479"/>
    <cellStyle name="Normal 7 5 2 3 2 2 4" xfId="36155"/>
    <cellStyle name="Normal 7 5 2 3 2 3" xfId="10942"/>
    <cellStyle name="Normal 7 5 2 3 2 3 2" xfId="25325"/>
    <cellStyle name="Normal 7 5 2 3 2 3 2 2" xfId="54060"/>
    <cellStyle name="Normal 7 5 2 3 2 3 3" xfId="39736"/>
    <cellStyle name="Normal 7 5 2 3 2 4" xfId="18162"/>
    <cellStyle name="Normal 7 5 2 3 2 4 2" xfId="46898"/>
    <cellStyle name="Normal 7 5 2 3 2 5" xfId="32574"/>
    <cellStyle name="Normal 7 5 2 3 3" xfId="5479"/>
    <cellStyle name="Normal 7 5 2 3 3 2" xfId="12739"/>
    <cellStyle name="Normal 7 5 2 3 3 2 2" xfId="27117"/>
    <cellStyle name="Normal 7 5 2 3 3 2 2 2" xfId="55851"/>
    <cellStyle name="Normal 7 5 2 3 3 2 3" xfId="41527"/>
    <cellStyle name="Normal 7 5 2 3 3 3" xfId="19954"/>
    <cellStyle name="Normal 7 5 2 3 3 3 2" xfId="48689"/>
    <cellStyle name="Normal 7 5 2 3 3 4" xfId="34365"/>
    <cellStyle name="Normal 7 5 2 3 4" xfId="9152"/>
    <cellStyle name="Normal 7 5 2 3 4 2" xfId="23535"/>
    <cellStyle name="Normal 7 5 2 3 4 2 2" xfId="52270"/>
    <cellStyle name="Normal 7 5 2 3 4 3" xfId="37946"/>
    <cellStyle name="Normal 7 5 2 3 5" xfId="16372"/>
    <cellStyle name="Normal 7 5 2 3 5 2" xfId="45108"/>
    <cellStyle name="Normal 7 5 2 3 6" xfId="30784"/>
    <cellStyle name="Normal 7 5 2 4" xfId="2714"/>
    <cellStyle name="Normal 7 5 2 4 2" xfId="6374"/>
    <cellStyle name="Normal 7 5 2 4 2 2" xfId="13634"/>
    <cellStyle name="Normal 7 5 2 4 2 2 2" xfId="28012"/>
    <cellStyle name="Normal 7 5 2 4 2 2 2 2" xfId="56746"/>
    <cellStyle name="Normal 7 5 2 4 2 2 3" xfId="42422"/>
    <cellStyle name="Normal 7 5 2 4 2 3" xfId="20849"/>
    <cellStyle name="Normal 7 5 2 4 2 3 2" xfId="49584"/>
    <cellStyle name="Normal 7 5 2 4 2 4" xfId="35260"/>
    <cellStyle name="Normal 7 5 2 4 3" xfId="10047"/>
    <cellStyle name="Normal 7 5 2 4 3 2" xfId="24430"/>
    <cellStyle name="Normal 7 5 2 4 3 2 2" xfId="53165"/>
    <cellStyle name="Normal 7 5 2 4 3 3" xfId="38841"/>
    <cellStyle name="Normal 7 5 2 4 4" xfId="17267"/>
    <cellStyle name="Normal 7 5 2 4 4 2" xfId="46003"/>
    <cellStyle name="Normal 7 5 2 4 5" xfId="31679"/>
    <cellStyle name="Normal 7 5 2 5" xfId="4579"/>
    <cellStyle name="Normal 7 5 2 5 2" xfId="11844"/>
    <cellStyle name="Normal 7 5 2 5 2 2" xfId="26222"/>
    <cellStyle name="Normal 7 5 2 5 2 2 2" xfId="54956"/>
    <cellStyle name="Normal 7 5 2 5 2 3" xfId="40632"/>
    <cellStyle name="Normal 7 5 2 5 3" xfId="19059"/>
    <cellStyle name="Normal 7 5 2 5 3 2" xfId="47794"/>
    <cellStyle name="Normal 7 5 2 5 4" xfId="33470"/>
    <cellStyle name="Normal 7 5 2 6" xfId="8251"/>
    <cellStyle name="Normal 7 5 2 6 2" xfId="22640"/>
    <cellStyle name="Normal 7 5 2 6 2 2" xfId="51375"/>
    <cellStyle name="Normal 7 5 2 6 3" xfId="37051"/>
    <cellStyle name="Normal 7 5 2 7" xfId="15477"/>
    <cellStyle name="Normal 7 5 2 7 2" xfId="44213"/>
    <cellStyle name="Normal 7 5 2 8" xfId="29889"/>
    <cellStyle name="Normal 7 5 3" xfId="1058"/>
    <cellStyle name="Normal 7 5 3 2" xfId="2041"/>
    <cellStyle name="Normal 7 5 3 2 2" xfId="3833"/>
    <cellStyle name="Normal 7 5 3 2 2 2" xfId="7492"/>
    <cellStyle name="Normal 7 5 3 2 2 2 2" xfId="14752"/>
    <cellStyle name="Normal 7 5 3 2 2 2 2 2" xfId="29130"/>
    <cellStyle name="Normal 7 5 3 2 2 2 2 2 2" xfId="57864"/>
    <cellStyle name="Normal 7 5 3 2 2 2 2 3" xfId="43540"/>
    <cellStyle name="Normal 7 5 3 2 2 2 3" xfId="21967"/>
    <cellStyle name="Normal 7 5 3 2 2 2 3 2" xfId="50702"/>
    <cellStyle name="Normal 7 5 3 2 2 2 4" xfId="36378"/>
    <cellStyle name="Normal 7 5 3 2 2 3" xfId="11165"/>
    <cellStyle name="Normal 7 5 3 2 2 3 2" xfId="25548"/>
    <cellStyle name="Normal 7 5 3 2 2 3 2 2" xfId="54283"/>
    <cellStyle name="Normal 7 5 3 2 2 3 3" xfId="39959"/>
    <cellStyle name="Normal 7 5 3 2 2 4" xfId="18385"/>
    <cellStyle name="Normal 7 5 3 2 2 4 2" xfId="47121"/>
    <cellStyle name="Normal 7 5 3 2 2 5" xfId="32797"/>
    <cellStyle name="Normal 7 5 3 2 3" xfId="5702"/>
    <cellStyle name="Normal 7 5 3 2 3 2" xfId="12962"/>
    <cellStyle name="Normal 7 5 3 2 3 2 2" xfId="27340"/>
    <cellStyle name="Normal 7 5 3 2 3 2 2 2" xfId="56074"/>
    <cellStyle name="Normal 7 5 3 2 3 2 3" xfId="41750"/>
    <cellStyle name="Normal 7 5 3 2 3 3" xfId="20177"/>
    <cellStyle name="Normal 7 5 3 2 3 3 2" xfId="48912"/>
    <cellStyle name="Normal 7 5 3 2 3 4" xfId="34588"/>
    <cellStyle name="Normal 7 5 3 2 4" xfId="9375"/>
    <cellStyle name="Normal 7 5 3 2 4 2" xfId="23758"/>
    <cellStyle name="Normal 7 5 3 2 4 2 2" xfId="52493"/>
    <cellStyle name="Normal 7 5 3 2 4 3" xfId="38169"/>
    <cellStyle name="Normal 7 5 3 2 5" xfId="16595"/>
    <cellStyle name="Normal 7 5 3 2 5 2" xfId="45331"/>
    <cellStyle name="Normal 7 5 3 2 6" xfId="31007"/>
    <cellStyle name="Normal 7 5 3 3" xfId="2937"/>
    <cellStyle name="Normal 7 5 3 3 2" xfId="6597"/>
    <cellStyle name="Normal 7 5 3 3 2 2" xfId="13857"/>
    <cellStyle name="Normal 7 5 3 3 2 2 2" xfId="28235"/>
    <cellStyle name="Normal 7 5 3 3 2 2 2 2" xfId="56969"/>
    <cellStyle name="Normal 7 5 3 3 2 2 3" xfId="42645"/>
    <cellStyle name="Normal 7 5 3 3 2 3" xfId="21072"/>
    <cellStyle name="Normal 7 5 3 3 2 3 2" xfId="49807"/>
    <cellStyle name="Normal 7 5 3 3 2 4" xfId="35483"/>
    <cellStyle name="Normal 7 5 3 3 3" xfId="10270"/>
    <cellStyle name="Normal 7 5 3 3 3 2" xfId="24653"/>
    <cellStyle name="Normal 7 5 3 3 3 2 2" xfId="53388"/>
    <cellStyle name="Normal 7 5 3 3 3 3" xfId="39064"/>
    <cellStyle name="Normal 7 5 3 3 4" xfId="17490"/>
    <cellStyle name="Normal 7 5 3 3 4 2" xfId="46226"/>
    <cellStyle name="Normal 7 5 3 3 5" xfId="31902"/>
    <cellStyle name="Normal 7 5 3 4" xfId="4802"/>
    <cellStyle name="Normal 7 5 3 4 2" xfId="12067"/>
    <cellStyle name="Normal 7 5 3 4 2 2" xfId="26445"/>
    <cellStyle name="Normal 7 5 3 4 2 2 2" xfId="55179"/>
    <cellStyle name="Normal 7 5 3 4 2 3" xfId="40855"/>
    <cellStyle name="Normal 7 5 3 4 3" xfId="19282"/>
    <cellStyle name="Normal 7 5 3 4 3 2" xfId="48017"/>
    <cellStyle name="Normal 7 5 3 4 4" xfId="33693"/>
    <cellStyle name="Normal 7 5 3 5" xfId="8474"/>
    <cellStyle name="Normal 7 5 3 5 2" xfId="22863"/>
    <cellStyle name="Normal 7 5 3 5 2 2" xfId="51598"/>
    <cellStyle name="Normal 7 5 3 5 3" xfId="37274"/>
    <cellStyle name="Normal 7 5 3 6" xfId="15700"/>
    <cellStyle name="Normal 7 5 3 6 2" xfId="44436"/>
    <cellStyle name="Normal 7 5 3 7" xfId="30112"/>
    <cellStyle name="Normal 7 5 4" xfId="1589"/>
    <cellStyle name="Normal 7 5 4 2" xfId="3386"/>
    <cellStyle name="Normal 7 5 4 2 2" xfId="7045"/>
    <cellStyle name="Normal 7 5 4 2 2 2" xfId="14305"/>
    <cellStyle name="Normal 7 5 4 2 2 2 2" xfId="28683"/>
    <cellStyle name="Normal 7 5 4 2 2 2 2 2" xfId="57417"/>
    <cellStyle name="Normal 7 5 4 2 2 2 3" xfId="43093"/>
    <cellStyle name="Normal 7 5 4 2 2 3" xfId="21520"/>
    <cellStyle name="Normal 7 5 4 2 2 3 2" xfId="50255"/>
    <cellStyle name="Normal 7 5 4 2 2 4" xfId="35931"/>
    <cellStyle name="Normal 7 5 4 2 3" xfId="10718"/>
    <cellStyle name="Normal 7 5 4 2 3 2" xfId="25101"/>
    <cellStyle name="Normal 7 5 4 2 3 2 2" xfId="53836"/>
    <cellStyle name="Normal 7 5 4 2 3 3" xfId="39512"/>
    <cellStyle name="Normal 7 5 4 2 4" xfId="17938"/>
    <cellStyle name="Normal 7 5 4 2 4 2" xfId="46674"/>
    <cellStyle name="Normal 7 5 4 2 5" xfId="32350"/>
    <cellStyle name="Normal 7 5 4 3" xfId="5255"/>
    <cellStyle name="Normal 7 5 4 3 2" xfId="12515"/>
    <cellStyle name="Normal 7 5 4 3 2 2" xfId="26893"/>
    <cellStyle name="Normal 7 5 4 3 2 2 2" xfId="55627"/>
    <cellStyle name="Normal 7 5 4 3 2 3" xfId="41303"/>
    <cellStyle name="Normal 7 5 4 3 3" xfId="19730"/>
    <cellStyle name="Normal 7 5 4 3 3 2" xfId="48465"/>
    <cellStyle name="Normal 7 5 4 3 4" xfId="34141"/>
    <cellStyle name="Normal 7 5 4 4" xfId="8928"/>
    <cellStyle name="Normal 7 5 4 4 2" xfId="23311"/>
    <cellStyle name="Normal 7 5 4 4 2 2" xfId="52046"/>
    <cellStyle name="Normal 7 5 4 4 3" xfId="37722"/>
    <cellStyle name="Normal 7 5 4 5" xfId="16148"/>
    <cellStyle name="Normal 7 5 4 5 2" xfId="44884"/>
    <cellStyle name="Normal 7 5 4 6" xfId="30560"/>
    <cellStyle name="Normal 7 5 5" xfId="2490"/>
    <cellStyle name="Normal 7 5 5 2" xfId="6150"/>
    <cellStyle name="Normal 7 5 5 2 2" xfId="13410"/>
    <cellStyle name="Normal 7 5 5 2 2 2" xfId="27788"/>
    <cellStyle name="Normal 7 5 5 2 2 2 2" xfId="56522"/>
    <cellStyle name="Normal 7 5 5 2 2 3" xfId="42198"/>
    <cellStyle name="Normal 7 5 5 2 3" xfId="20625"/>
    <cellStyle name="Normal 7 5 5 2 3 2" xfId="49360"/>
    <cellStyle name="Normal 7 5 5 2 4" xfId="35036"/>
    <cellStyle name="Normal 7 5 5 3" xfId="9823"/>
    <cellStyle name="Normal 7 5 5 3 2" xfId="24206"/>
    <cellStyle name="Normal 7 5 5 3 2 2" xfId="52941"/>
    <cellStyle name="Normal 7 5 5 3 3" xfId="38617"/>
    <cellStyle name="Normal 7 5 5 4" xfId="17043"/>
    <cellStyle name="Normal 7 5 5 4 2" xfId="45779"/>
    <cellStyle name="Normal 7 5 5 5" xfId="31455"/>
    <cellStyle name="Normal 7 5 6" xfId="4352"/>
    <cellStyle name="Normal 7 5 6 2" xfId="11620"/>
    <cellStyle name="Normal 7 5 6 2 2" xfId="25998"/>
    <cellStyle name="Normal 7 5 6 2 2 2" xfId="54732"/>
    <cellStyle name="Normal 7 5 6 2 3" xfId="40408"/>
    <cellStyle name="Normal 7 5 6 3" xfId="18835"/>
    <cellStyle name="Normal 7 5 6 3 2" xfId="47570"/>
    <cellStyle name="Normal 7 5 6 4" xfId="33246"/>
    <cellStyle name="Normal 7 5 7" xfId="8023"/>
    <cellStyle name="Normal 7 5 7 2" xfId="22416"/>
    <cellStyle name="Normal 7 5 7 2 2" xfId="51151"/>
    <cellStyle name="Normal 7 5 7 3" xfId="36827"/>
    <cellStyle name="Normal 7 5 8" xfId="15253"/>
    <cellStyle name="Normal 7 5 8 2" xfId="43989"/>
    <cellStyle name="Normal 7 5 9" xfId="29665"/>
    <cellStyle name="Normal 7 6" xfId="719"/>
    <cellStyle name="Normal 7 6 2" xfId="1170"/>
    <cellStyle name="Normal 7 6 2 2" xfId="2153"/>
    <cellStyle name="Normal 7 6 2 2 2" xfId="3945"/>
    <cellStyle name="Normal 7 6 2 2 2 2" xfId="7604"/>
    <cellStyle name="Normal 7 6 2 2 2 2 2" xfId="14864"/>
    <cellStyle name="Normal 7 6 2 2 2 2 2 2" xfId="29242"/>
    <cellStyle name="Normal 7 6 2 2 2 2 2 2 2" xfId="57976"/>
    <cellStyle name="Normal 7 6 2 2 2 2 2 3" xfId="43652"/>
    <cellStyle name="Normal 7 6 2 2 2 2 3" xfId="22079"/>
    <cellStyle name="Normal 7 6 2 2 2 2 3 2" xfId="50814"/>
    <cellStyle name="Normal 7 6 2 2 2 2 4" xfId="36490"/>
    <cellStyle name="Normal 7 6 2 2 2 3" xfId="11277"/>
    <cellStyle name="Normal 7 6 2 2 2 3 2" xfId="25660"/>
    <cellStyle name="Normal 7 6 2 2 2 3 2 2" xfId="54395"/>
    <cellStyle name="Normal 7 6 2 2 2 3 3" xfId="40071"/>
    <cellStyle name="Normal 7 6 2 2 2 4" xfId="18497"/>
    <cellStyle name="Normal 7 6 2 2 2 4 2" xfId="47233"/>
    <cellStyle name="Normal 7 6 2 2 2 5" xfId="32909"/>
    <cellStyle name="Normal 7 6 2 2 3" xfId="5814"/>
    <cellStyle name="Normal 7 6 2 2 3 2" xfId="13074"/>
    <cellStyle name="Normal 7 6 2 2 3 2 2" xfId="27452"/>
    <cellStyle name="Normal 7 6 2 2 3 2 2 2" xfId="56186"/>
    <cellStyle name="Normal 7 6 2 2 3 2 3" xfId="41862"/>
    <cellStyle name="Normal 7 6 2 2 3 3" xfId="20289"/>
    <cellStyle name="Normal 7 6 2 2 3 3 2" xfId="49024"/>
    <cellStyle name="Normal 7 6 2 2 3 4" xfId="34700"/>
    <cellStyle name="Normal 7 6 2 2 4" xfId="9487"/>
    <cellStyle name="Normal 7 6 2 2 4 2" xfId="23870"/>
    <cellStyle name="Normal 7 6 2 2 4 2 2" xfId="52605"/>
    <cellStyle name="Normal 7 6 2 2 4 3" xfId="38281"/>
    <cellStyle name="Normal 7 6 2 2 5" xfId="16707"/>
    <cellStyle name="Normal 7 6 2 2 5 2" xfId="45443"/>
    <cellStyle name="Normal 7 6 2 2 6" xfId="31119"/>
    <cellStyle name="Normal 7 6 2 3" xfId="3049"/>
    <cellStyle name="Normal 7 6 2 3 2" xfId="6709"/>
    <cellStyle name="Normal 7 6 2 3 2 2" xfId="13969"/>
    <cellStyle name="Normal 7 6 2 3 2 2 2" xfId="28347"/>
    <cellStyle name="Normal 7 6 2 3 2 2 2 2" xfId="57081"/>
    <cellStyle name="Normal 7 6 2 3 2 2 3" xfId="42757"/>
    <cellStyle name="Normal 7 6 2 3 2 3" xfId="21184"/>
    <cellStyle name="Normal 7 6 2 3 2 3 2" xfId="49919"/>
    <cellStyle name="Normal 7 6 2 3 2 4" xfId="35595"/>
    <cellStyle name="Normal 7 6 2 3 3" xfId="10382"/>
    <cellStyle name="Normal 7 6 2 3 3 2" xfId="24765"/>
    <cellStyle name="Normal 7 6 2 3 3 2 2" xfId="53500"/>
    <cellStyle name="Normal 7 6 2 3 3 3" xfId="39176"/>
    <cellStyle name="Normal 7 6 2 3 4" xfId="17602"/>
    <cellStyle name="Normal 7 6 2 3 4 2" xfId="46338"/>
    <cellStyle name="Normal 7 6 2 3 5" xfId="32014"/>
    <cellStyle name="Normal 7 6 2 4" xfId="4914"/>
    <cellStyle name="Normal 7 6 2 4 2" xfId="12179"/>
    <cellStyle name="Normal 7 6 2 4 2 2" xfId="26557"/>
    <cellStyle name="Normal 7 6 2 4 2 2 2" xfId="55291"/>
    <cellStyle name="Normal 7 6 2 4 2 3" xfId="40967"/>
    <cellStyle name="Normal 7 6 2 4 3" xfId="19394"/>
    <cellStyle name="Normal 7 6 2 4 3 2" xfId="48129"/>
    <cellStyle name="Normal 7 6 2 4 4" xfId="33805"/>
    <cellStyle name="Normal 7 6 2 5" xfId="8586"/>
    <cellStyle name="Normal 7 6 2 5 2" xfId="22975"/>
    <cellStyle name="Normal 7 6 2 5 2 2" xfId="51710"/>
    <cellStyle name="Normal 7 6 2 5 3" xfId="37386"/>
    <cellStyle name="Normal 7 6 2 6" xfId="15812"/>
    <cellStyle name="Normal 7 6 2 6 2" xfId="44548"/>
    <cellStyle name="Normal 7 6 2 7" xfId="30224"/>
    <cellStyle name="Normal 7 6 3" xfId="1706"/>
    <cellStyle name="Normal 7 6 3 2" xfId="3498"/>
    <cellStyle name="Normal 7 6 3 2 2" xfId="7157"/>
    <cellStyle name="Normal 7 6 3 2 2 2" xfId="14417"/>
    <cellStyle name="Normal 7 6 3 2 2 2 2" xfId="28795"/>
    <cellStyle name="Normal 7 6 3 2 2 2 2 2" xfId="57529"/>
    <cellStyle name="Normal 7 6 3 2 2 2 3" xfId="43205"/>
    <cellStyle name="Normal 7 6 3 2 2 3" xfId="21632"/>
    <cellStyle name="Normal 7 6 3 2 2 3 2" xfId="50367"/>
    <cellStyle name="Normal 7 6 3 2 2 4" xfId="36043"/>
    <cellStyle name="Normal 7 6 3 2 3" xfId="10830"/>
    <cellStyle name="Normal 7 6 3 2 3 2" xfId="25213"/>
    <cellStyle name="Normal 7 6 3 2 3 2 2" xfId="53948"/>
    <cellStyle name="Normal 7 6 3 2 3 3" xfId="39624"/>
    <cellStyle name="Normal 7 6 3 2 4" xfId="18050"/>
    <cellStyle name="Normal 7 6 3 2 4 2" xfId="46786"/>
    <cellStyle name="Normal 7 6 3 2 5" xfId="32462"/>
    <cellStyle name="Normal 7 6 3 3" xfId="5367"/>
    <cellStyle name="Normal 7 6 3 3 2" xfId="12627"/>
    <cellStyle name="Normal 7 6 3 3 2 2" xfId="27005"/>
    <cellStyle name="Normal 7 6 3 3 2 2 2" xfId="55739"/>
    <cellStyle name="Normal 7 6 3 3 2 3" xfId="41415"/>
    <cellStyle name="Normal 7 6 3 3 3" xfId="19842"/>
    <cellStyle name="Normal 7 6 3 3 3 2" xfId="48577"/>
    <cellStyle name="Normal 7 6 3 3 4" xfId="34253"/>
    <cellStyle name="Normal 7 6 3 4" xfId="9040"/>
    <cellStyle name="Normal 7 6 3 4 2" xfId="23423"/>
    <cellStyle name="Normal 7 6 3 4 2 2" xfId="52158"/>
    <cellStyle name="Normal 7 6 3 4 3" xfId="37834"/>
    <cellStyle name="Normal 7 6 3 5" xfId="16260"/>
    <cellStyle name="Normal 7 6 3 5 2" xfId="44996"/>
    <cellStyle name="Normal 7 6 3 6" xfId="30672"/>
    <cellStyle name="Normal 7 6 4" xfId="2602"/>
    <cellStyle name="Normal 7 6 4 2" xfId="6262"/>
    <cellStyle name="Normal 7 6 4 2 2" xfId="13522"/>
    <cellStyle name="Normal 7 6 4 2 2 2" xfId="27900"/>
    <cellStyle name="Normal 7 6 4 2 2 2 2" xfId="56634"/>
    <cellStyle name="Normal 7 6 4 2 2 3" xfId="42310"/>
    <cellStyle name="Normal 7 6 4 2 3" xfId="20737"/>
    <cellStyle name="Normal 7 6 4 2 3 2" xfId="49472"/>
    <cellStyle name="Normal 7 6 4 2 4" xfId="35148"/>
    <cellStyle name="Normal 7 6 4 3" xfId="9935"/>
    <cellStyle name="Normal 7 6 4 3 2" xfId="24318"/>
    <cellStyle name="Normal 7 6 4 3 2 2" xfId="53053"/>
    <cellStyle name="Normal 7 6 4 3 3" xfId="38729"/>
    <cellStyle name="Normal 7 6 4 4" xfId="17155"/>
    <cellStyle name="Normal 7 6 4 4 2" xfId="45891"/>
    <cellStyle name="Normal 7 6 4 5" xfId="31567"/>
    <cellStyle name="Normal 7 6 5" xfId="4466"/>
    <cellStyle name="Normal 7 6 5 2" xfId="11732"/>
    <cellStyle name="Normal 7 6 5 2 2" xfId="26110"/>
    <cellStyle name="Normal 7 6 5 2 2 2" xfId="54844"/>
    <cellStyle name="Normal 7 6 5 2 3" xfId="40520"/>
    <cellStyle name="Normal 7 6 5 3" xfId="18947"/>
    <cellStyle name="Normal 7 6 5 3 2" xfId="47682"/>
    <cellStyle name="Normal 7 6 5 4" xfId="33358"/>
    <cellStyle name="Normal 7 6 6" xfId="8139"/>
    <cellStyle name="Normal 7 6 6 2" xfId="22528"/>
    <cellStyle name="Normal 7 6 6 2 2" xfId="51263"/>
    <cellStyle name="Normal 7 6 6 3" xfId="36939"/>
    <cellStyle name="Normal 7 6 7" xfId="15365"/>
    <cellStyle name="Normal 7 6 7 2" xfId="44101"/>
    <cellStyle name="Normal 7 6 8" xfId="29777"/>
    <cellStyle name="Normal 7 7" xfId="946"/>
    <cellStyle name="Normal 7 7 2" xfId="1929"/>
    <cellStyle name="Normal 7 7 2 2" xfId="3721"/>
    <cellStyle name="Normal 7 7 2 2 2" xfId="7380"/>
    <cellStyle name="Normal 7 7 2 2 2 2" xfId="14640"/>
    <cellStyle name="Normal 7 7 2 2 2 2 2" xfId="29018"/>
    <cellStyle name="Normal 7 7 2 2 2 2 2 2" xfId="57752"/>
    <cellStyle name="Normal 7 7 2 2 2 2 3" xfId="43428"/>
    <cellStyle name="Normal 7 7 2 2 2 3" xfId="21855"/>
    <cellStyle name="Normal 7 7 2 2 2 3 2" xfId="50590"/>
    <cellStyle name="Normal 7 7 2 2 2 4" xfId="36266"/>
    <cellStyle name="Normal 7 7 2 2 3" xfId="11053"/>
    <cellStyle name="Normal 7 7 2 2 3 2" xfId="25436"/>
    <cellStyle name="Normal 7 7 2 2 3 2 2" xfId="54171"/>
    <cellStyle name="Normal 7 7 2 2 3 3" xfId="39847"/>
    <cellStyle name="Normal 7 7 2 2 4" xfId="18273"/>
    <cellStyle name="Normal 7 7 2 2 4 2" xfId="47009"/>
    <cellStyle name="Normal 7 7 2 2 5" xfId="32685"/>
    <cellStyle name="Normal 7 7 2 3" xfId="5590"/>
    <cellStyle name="Normal 7 7 2 3 2" xfId="12850"/>
    <cellStyle name="Normal 7 7 2 3 2 2" xfId="27228"/>
    <cellStyle name="Normal 7 7 2 3 2 2 2" xfId="55962"/>
    <cellStyle name="Normal 7 7 2 3 2 3" xfId="41638"/>
    <cellStyle name="Normal 7 7 2 3 3" xfId="20065"/>
    <cellStyle name="Normal 7 7 2 3 3 2" xfId="48800"/>
    <cellStyle name="Normal 7 7 2 3 4" xfId="34476"/>
    <cellStyle name="Normal 7 7 2 4" xfId="9263"/>
    <cellStyle name="Normal 7 7 2 4 2" xfId="23646"/>
    <cellStyle name="Normal 7 7 2 4 2 2" xfId="52381"/>
    <cellStyle name="Normal 7 7 2 4 3" xfId="38057"/>
    <cellStyle name="Normal 7 7 2 5" xfId="16483"/>
    <cellStyle name="Normal 7 7 2 5 2" xfId="45219"/>
    <cellStyle name="Normal 7 7 2 6" xfId="30895"/>
    <cellStyle name="Normal 7 7 3" xfId="2825"/>
    <cellStyle name="Normal 7 7 3 2" xfId="6485"/>
    <cellStyle name="Normal 7 7 3 2 2" xfId="13745"/>
    <cellStyle name="Normal 7 7 3 2 2 2" xfId="28123"/>
    <cellStyle name="Normal 7 7 3 2 2 2 2" xfId="56857"/>
    <cellStyle name="Normal 7 7 3 2 2 3" xfId="42533"/>
    <cellStyle name="Normal 7 7 3 2 3" xfId="20960"/>
    <cellStyle name="Normal 7 7 3 2 3 2" xfId="49695"/>
    <cellStyle name="Normal 7 7 3 2 4" xfId="35371"/>
    <cellStyle name="Normal 7 7 3 3" xfId="10158"/>
    <cellStyle name="Normal 7 7 3 3 2" xfId="24541"/>
    <cellStyle name="Normal 7 7 3 3 2 2" xfId="53276"/>
    <cellStyle name="Normal 7 7 3 3 3" xfId="38952"/>
    <cellStyle name="Normal 7 7 3 4" xfId="17378"/>
    <cellStyle name="Normal 7 7 3 4 2" xfId="46114"/>
    <cellStyle name="Normal 7 7 3 5" xfId="31790"/>
    <cellStyle name="Normal 7 7 4" xfId="4690"/>
    <cellStyle name="Normal 7 7 4 2" xfId="11955"/>
    <cellStyle name="Normal 7 7 4 2 2" xfId="26333"/>
    <cellStyle name="Normal 7 7 4 2 2 2" xfId="55067"/>
    <cellStyle name="Normal 7 7 4 2 3" xfId="40743"/>
    <cellStyle name="Normal 7 7 4 3" xfId="19170"/>
    <cellStyle name="Normal 7 7 4 3 2" xfId="47905"/>
    <cellStyle name="Normal 7 7 4 4" xfId="33581"/>
    <cellStyle name="Normal 7 7 5" xfId="8362"/>
    <cellStyle name="Normal 7 7 5 2" xfId="22751"/>
    <cellStyle name="Normal 7 7 5 2 2" xfId="51486"/>
    <cellStyle name="Normal 7 7 5 3" xfId="37162"/>
    <cellStyle name="Normal 7 7 6" xfId="15588"/>
    <cellStyle name="Normal 7 7 6 2" xfId="44324"/>
    <cellStyle name="Normal 7 7 7" xfId="30000"/>
    <cellStyle name="Normal 7 8" xfId="1446"/>
    <cellStyle name="Normal 7 8 2" xfId="3274"/>
    <cellStyle name="Normal 7 8 2 2" xfId="6933"/>
    <cellStyle name="Normal 7 8 2 2 2" xfId="14193"/>
    <cellStyle name="Normal 7 8 2 2 2 2" xfId="28571"/>
    <cellStyle name="Normal 7 8 2 2 2 2 2" xfId="57305"/>
    <cellStyle name="Normal 7 8 2 2 2 3" xfId="42981"/>
    <cellStyle name="Normal 7 8 2 2 3" xfId="21408"/>
    <cellStyle name="Normal 7 8 2 2 3 2" xfId="50143"/>
    <cellStyle name="Normal 7 8 2 2 4" xfId="35819"/>
    <cellStyle name="Normal 7 8 2 3" xfId="10606"/>
    <cellStyle name="Normal 7 8 2 3 2" xfId="24989"/>
    <cellStyle name="Normal 7 8 2 3 2 2" xfId="53724"/>
    <cellStyle name="Normal 7 8 2 3 3" xfId="39400"/>
    <cellStyle name="Normal 7 8 2 4" xfId="17826"/>
    <cellStyle name="Normal 7 8 2 4 2" xfId="46562"/>
    <cellStyle name="Normal 7 8 2 5" xfId="32238"/>
    <cellStyle name="Normal 7 8 3" xfId="5141"/>
    <cellStyle name="Normal 7 8 3 2" xfId="12403"/>
    <cellStyle name="Normal 7 8 3 2 2" xfId="26781"/>
    <cellStyle name="Normal 7 8 3 2 2 2" xfId="55515"/>
    <cellStyle name="Normal 7 8 3 2 3" xfId="41191"/>
    <cellStyle name="Normal 7 8 3 3" xfId="19618"/>
    <cellStyle name="Normal 7 8 3 3 2" xfId="48353"/>
    <cellStyle name="Normal 7 8 3 4" xfId="34029"/>
    <cellStyle name="Normal 7 8 4" xfId="8813"/>
    <cellStyle name="Normal 7 8 4 2" xfId="23199"/>
    <cellStyle name="Normal 7 8 4 2 2" xfId="51934"/>
    <cellStyle name="Normal 7 8 4 3" xfId="37610"/>
    <cellStyle name="Normal 7 8 5" xfId="16036"/>
    <cellStyle name="Normal 7 8 5 2" xfId="44772"/>
    <cellStyle name="Normal 7 8 6" xfId="30448"/>
    <cellStyle name="Normal 7 9" xfId="2378"/>
    <cellStyle name="Normal 7 9 2" xfId="6038"/>
    <cellStyle name="Normal 7 9 2 2" xfId="13298"/>
    <cellStyle name="Normal 7 9 2 2 2" xfId="27676"/>
    <cellStyle name="Normal 7 9 2 2 2 2" xfId="56410"/>
    <cellStyle name="Normal 7 9 2 2 3" xfId="42086"/>
    <cellStyle name="Normal 7 9 2 3" xfId="20513"/>
    <cellStyle name="Normal 7 9 2 3 2" xfId="49248"/>
    <cellStyle name="Normal 7 9 2 4" xfId="34924"/>
    <cellStyle name="Normal 7 9 3" xfId="9711"/>
    <cellStyle name="Normal 7 9 3 2" xfId="24094"/>
    <cellStyle name="Normal 7 9 3 2 2" xfId="52829"/>
    <cellStyle name="Normal 7 9 3 3" xfId="38505"/>
    <cellStyle name="Normal 7 9 4" xfId="16931"/>
    <cellStyle name="Normal 7 9 4 2" xfId="45667"/>
    <cellStyle name="Normal 7 9 5" xfId="31343"/>
    <cellStyle name="Normal 8" xfId="193"/>
    <cellStyle name="Normal 8 2" xfId="295"/>
    <cellStyle name="Normal 9" xfId="192"/>
    <cellStyle name="Normal 9 10" xfId="7901"/>
    <cellStyle name="Normal 9 10 2" xfId="22311"/>
    <cellStyle name="Normal 9 10 2 2" xfId="51046"/>
    <cellStyle name="Normal 9 10 3" xfId="36722"/>
    <cellStyle name="Normal 9 11" xfId="15148"/>
    <cellStyle name="Normal 9 11 2" xfId="43884"/>
    <cellStyle name="Normal 9 12" xfId="29560"/>
    <cellStyle name="Normal 9 2" xfId="354"/>
    <cellStyle name="Normal 9 2 10" xfId="15176"/>
    <cellStyle name="Normal 9 2 10 2" xfId="43912"/>
    <cellStyle name="Normal 9 2 11" xfId="29588"/>
    <cellStyle name="Normal 9 2 2" xfId="454"/>
    <cellStyle name="Normal 9 2 2 10" xfId="29644"/>
    <cellStyle name="Normal 9 2 2 2" xfId="654"/>
    <cellStyle name="Normal 9 2 2 2 2" xfId="926"/>
    <cellStyle name="Normal 9 2 2 2 2 2" xfId="1373"/>
    <cellStyle name="Normal 9 2 2 2 2 2 2" xfId="2356"/>
    <cellStyle name="Normal 9 2 2 2 2 2 2 2" xfId="4148"/>
    <cellStyle name="Normal 9 2 2 2 2 2 2 2 2" xfId="7807"/>
    <cellStyle name="Normal 9 2 2 2 2 2 2 2 2 2" xfId="15067"/>
    <cellStyle name="Normal 9 2 2 2 2 2 2 2 2 2 2" xfId="29445"/>
    <cellStyle name="Normal 9 2 2 2 2 2 2 2 2 2 2 2" xfId="58179"/>
    <cellStyle name="Normal 9 2 2 2 2 2 2 2 2 2 3" xfId="43855"/>
    <cellStyle name="Normal 9 2 2 2 2 2 2 2 2 3" xfId="22282"/>
    <cellStyle name="Normal 9 2 2 2 2 2 2 2 2 3 2" xfId="51017"/>
    <cellStyle name="Normal 9 2 2 2 2 2 2 2 2 4" xfId="36693"/>
    <cellStyle name="Normal 9 2 2 2 2 2 2 2 3" xfId="11480"/>
    <cellStyle name="Normal 9 2 2 2 2 2 2 2 3 2" xfId="25863"/>
    <cellStyle name="Normal 9 2 2 2 2 2 2 2 3 2 2" xfId="54598"/>
    <cellStyle name="Normal 9 2 2 2 2 2 2 2 3 3" xfId="40274"/>
    <cellStyle name="Normal 9 2 2 2 2 2 2 2 4" xfId="18700"/>
    <cellStyle name="Normal 9 2 2 2 2 2 2 2 4 2" xfId="47436"/>
    <cellStyle name="Normal 9 2 2 2 2 2 2 2 5" xfId="33112"/>
    <cellStyle name="Normal 9 2 2 2 2 2 2 3" xfId="6017"/>
    <cellStyle name="Normal 9 2 2 2 2 2 2 3 2" xfId="13277"/>
    <cellStyle name="Normal 9 2 2 2 2 2 2 3 2 2" xfId="27655"/>
    <cellStyle name="Normal 9 2 2 2 2 2 2 3 2 2 2" xfId="56389"/>
    <cellStyle name="Normal 9 2 2 2 2 2 2 3 2 3" xfId="42065"/>
    <cellStyle name="Normal 9 2 2 2 2 2 2 3 3" xfId="20492"/>
    <cellStyle name="Normal 9 2 2 2 2 2 2 3 3 2" xfId="49227"/>
    <cellStyle name="Normal 9 2 2 2 2 2 2 3 4" xfId="34903"/>
    <cellStyle name="Normal 9 2 2 2 2 2 2 4" xfId="9690"/>
    <cellStyle name="Normal 9 2 2 2 2 2 2 4 2" xfId="24073"/>
    <cellStyle name="Normal 9 2 2 2 2 2 2 4 2 2" xfId="52808"/>
    <cellStyle name="Normal 9 2 2 2 2 2 2 4 3" xfId="38484"/>
    <cellStyle name="Normal 9 2 2 2 2 2 2 5" xfId="16910"/>
    <cellStyle name="Normal 9 2 2 2 2 2 2 5 2" xfId="45646"/>
    <cellStyle name="Normal 9 2 2 2 2 2 2 6" xfId="31322"/>
    <cellStyle name="Normal 9 2 2 2 2 2 3" xfId="3252"/>
    <cellStyle name="Normal 9 2 2 2 2 2 3 2" xfId="6912"/>
    <cellStyle name="Normal 9 2 2 2 2 2 3 2 2" xfId="14172"/>
    <cellStyle name="Normal 9 2 2 2 2 2 3 2 2 2" xfId="28550"/>
    <cellStyle name="Normal 9 2 2 2 2 2 3 2 2 2 2" xfId="57284"/>
    <cellStyle name="Normal 9 2 2 2 2 2 3 2 2 3" xfId="42960"/>
    <cellStyle name="Normal 9 2 2 2 2 2 3 2 3" xfId="21387"/>
    <cellStyle name="Normal 9 2 2 2 2 2 3 2 3 2" xfId="50122"/>
    <cellStyle name="Normal 9 2 2 2 2 2 3 2 4" xfId="35798"/>
    <cellStyle name="Normal 9 2 2 2 2 2 3 3" xfId="10585"/>
    <cellStyle name="Normal 9 2 2 2 2 2 3 3 2" xfId="24968"/>
    <cellStyle name="Normal 9 2 2 2 2 2 3 3 2 2" xfId="53703"/>
    <cellStyle name="Normal 9 2 2 2 2 2 3 3 3" xfId="39379"/>
    <cellStyle name="Normal 9 2 2 2 2 2 3 4" xfId="17805"/>
    <cellStyle name="Normal 9 2 2 2 2 2 3 4 2" xfId="46541"/>
    <cellStyle name="Normal 9 2 2 2 2 2 3 5" xfId="32217"/>
    <cellStyle name="Normal 9 2 2 2 2 2 4" xfId="5117"/>
    <cellStyle name="Normal 9 2 2 2 2 2 4 2" xfId="12382"/>
    <cellStyle name="Normal 9 2 2 2 2 2 4 2 2" xfId="26760"/>
    <cellStyle name="Normal 9 2 2 2 2 2 4 2 2 2" xfId="55494"/>
    <cellStyle name="Normal 9 2 2 2 2 2 4 2 3" xfId="41170"/>
    <cellStyle name="Normal 9 2 2 2 2 2 4 3" xfId="19597"/>
    <cellStyle name="Normal 9 2 2 2 2 2 4 3 2" xfId="48332"/>
    <cellStyle name="Normal 9 2 2 2 2 2 4 4" xfId="34008"/>
    <cellStyle name="Normal 9 2 2 2 2 2 5" xfId="8789"/>
    <cellStyle name="Normal 9 2 2 2 2 2 5 2" xfId="23178"/>
    <cellStyle name="Normal 9 2 2 2 2 2 5 2 2" xfId="51913"/>
    <cellStyle name="Normal 9 2 2 2 2 2 5 3" xfId="37589"/>
    <cellStyle name="Normal 9 2 2 2 2 2 6" xfId="16015"/>
    <cellStyle name="Normal 9 2 2 2 2 2 6 2" xfId="44751"/>
    <cellStyle name="Normal 9 2 2 2 2 2 7" xfId="30427"/>
    <cellStyle name="Normal 9 2 2 2 2 3" xfId="1909"/>
    <cellStyle name="Normal 9 2 2 2 2 3 2" xfId="3701"/>
    <cellStyle name="Normal 9 2 2 2 2 3 2 2" xfId="7360"/>
    <cellStyle name="Normal 9 2 2 2 2 3 2 2 2" xfId="14620"/>
    <cellStyle name="Normal 9 2 2 2 2 3 2 2 2 2" xfId="28998"/>
    <cellStyle name="Normal 9 2 2 2 2 3 2 2 2 2 2" xfId="57732"/>
    <cellStyle name="Normal 9 2 2 2 2 3 2 2 2 3" xfId="43408"/>
    <cellStyle name="Normal 9 2 2 2 2 3 2 2 3" xfId="21835"/>
    <cellStyle name="Normal 9 2 2 2 2 3 2 2 3 2" xfId="50570"/>
    <cellStyle name="Normal 9 2 2 2 2 3 2 2 4" xfId="36246"/>
    <cellStyle name="Normal 9 2 2 2 2 3 2 3" xfId="11033"/>
    <cellStyle name="Normal 9 2 2 2 2 3 2 3 2" xfId="25416"/>
    <cellStyle name="Normal 9 2 2 2 2 3 2 3 2 2" xfId="54151"/>
    <cellStyle name="Normal 9 2 2 2 2 3 2 3 3" xfId="39827"/>
    <cellStyle name="Normal 9 2 2 2 2 3 2 4" xfId="18253"/>
    <cellStyle name="Normal 9 2 2 2 2 3 2 4 2" xfId="46989"/>
    <cellStyle name="Normal 9 2 2 2 2 3 2 5" xfId="32665"/>
    <cellStyle name="Normal 9 2 2 2 2 3 3" xfId="5570"/>
    <cellStyle name="Normal 9 2 2 2 2 3 3 2" xfId="12830"/>
    <cellStyle name="Normal 9 2 2 2 2 3 3 2 2" xfId="27208"/>
    <cellStyle name="Normal 9 2 2 2 2 3 3 2 2 2" xfId="55942"/>
    <cellStyle name="Normal 9 2 2 2 2 3 3 2 3" xfId="41618"/>
    <cellStyle name="Normal 9 2 2 2 2 3 3 3" xfId="20045"/>
    <cellStyle name="Normal 9 2 2 2 2 3 3 3 2" xfId="48780"/>
    <cellStyle name="Normal 9 2 2 2 2 3 3 4" xfId="34456"/>
    <cellStyle name="Normal 9 2 2 2 2 3 4" xfId="9243"/>
    <cellStyle name="Normal 9 2 2 2 2 3 4 2" xfId="23626"/>
    <cellStyle name="Normal 9 2 2 2 2 3 4 2 2" xfId="52361"/>
    <cellStyle name="Normal 9 2 2 2 2 3 4 3" xfId="38037"/>
    <cellStyle name="Normal 9 2 2 2 2 3 5" xfId="16463"/>
    <cellStyle name="Normal 9 2 2 2 2 3 5 2" xfId="45199"/>
    <cellStyle name="Normal 9 2 2 2 2 3 6" xfId="30875"/>
    <cellStyle name="Normal 9 2 2 2 2 4" xfId="2805"/>
    <cellStyle name="Normal 9 2 2 2 2 4 2" xfId="6465"/>
    <cellStyle name="Normal 9 2 2 2 2 4 2 2" xfId="13725"/>
    <cellStyle name="Normal 9 2 2 2 2 4 2 2 2" xfId="28103"/>
    <cellStyle name="Normal 9 2 2 2 2 4 2 2 2 2" xfId="56837"/>
    <cellStyle name="Normal 9 2 2 2 2 4 2 2 3" xfId="42513"/>
    <cellStyle name="Normal 9 2 2 2 2 4 2 3" xfId="20940"/>
    <cellStyle name="Normal 9 2 2 2 2 4 2 3 2" xfId="49675"/>
    <cellStyle name="Normal 9 2 2 2 2 4 2 4" xfId="35351"/>
    <cellStyle name="Normal 9 2 2 2 2 4 3" xfId="10138"/>
    <cellStyle name="Normal 9 2 2 2 2 4 3 2" xfId="24521"/>
    <cellStyle name="Normal 9 2 2 2 2 4 3 2 2" xfId="53256"/>
    <cellStyle name="Normal 9 2 2 2 2 4 3 3" xfId="38932"/>
    <cellStyle name="Normal 9 2 2 2 2 4 4" xfId="17358"/>
    <cellStyle name="Normal 9 2 2 2 2 4 4 2" xfId="46094"/>
    <cellStyle name="Normal 9 2 2 2 2 4 5" xfId="31770"/>
    <cellStyle name="Normal 9 2 2 2 2 5" xfId="4670"/>
    <cellStyle name="Normal 9 2 2 2 2 5 2" xfId="11935"/>
    <cellStyle name="Normal 9 2 2 2 2 5 2 2" xfId="26313"/>
    <cellStyle name="Normal 9 2 2 2 2 5 2 2 2" xfId="55047"/>
    <cellStyle name="Normal 9 2 2 2 2 5 2 3" xfId="40723"/>
    <cellStyle name="Normal 9 2 2 2 2 5 3" xfId="19150"/>
    <cellStyle name="Normal 9 2 2 2 2 5 3 2" xfId="47885"/>
    <cellStyle name="Normal 9 2 2 2 2 5 4" xfId="33561"/>
    <cellStyle name="Normal 9 2 2 2 2 6" xfId="8342"/>
    <cellStyle name="Normal 9 2 2 2 2 6 2" xfId="22731"/>
    <cellStyle name="Normal 9 2 2 2 2 6 2 2" xfId="51466"/>
    <cellStyle name="Normal 9 2 2 2 2 6 3" xfId="37142"/>
    <cellStyle name="Normal 9 2 2 2 2 7" xfId="15568"/>
    <cellStyle name="Normal 9 2 2 2 2 7 2" xfId="44304"/>
    <cellStyle name="Normal 9 2 2 2 2 8" xfId="29980"/>
    <cellStyle name="Normal 9 2 2 2 3" xfId="1149"/>
    <cellStyle name="Normal 9 2 2 2 3 2" xfId="2132"/>
    <cellStyle name="Normal 9 2 2 2 3 2 2" xfId="3924"/>
    <cellStyle name="Normal 9 2 2 2 3 2 2 2" xfId="7583"/>
    <cellStyle name="Normal 9 2 2 2 3 2 2 2 2" xfId="14843"/>
    <cellStyle name="Normal 9 2 2 2 3 2 2 2 2 2" xfId="29221"/>
    <cellStyle name="Normal 9 2 2 2 3 2 2 2 2 2 2" xfId="57955"/>
    <cellStyle name="Normal 9 2 2 2 3 2 2 2 2 3" xfId="43631"/>
    <cellStyle name="Normal 9 2 2 2 3 2 2 2 3" xfId="22058"/>
    <cellStyle name="Normal 9 2 2 2 3 2 2 2 3 2" xfId="50793"/>
    <cellStyle name="Normal 9 2 2 2 3 2 2 2 4" xfId="36469"/>
    <cellStyle name="Normal 9 2 2 2 3 2 2 3" xfId="11256"/>
    <cellStyle name="Normal 9 2 2 2 3 2 2 3 2" xfId="25639"/>
    <cellStyle name="Normal 9 2 2 2 3 2 2 3 2 2" xfId="54374"/>
    <cellStyle name="Normal 9 2 2 2 3 2 2 3 3" xfId="40050"/>
    <cellStyle name="Normal 9 2 2 2 3 2 2 4" xfId="18476"/>
    <cellStyle name="Normal 9 2 2 2 3 2 2 4 2" xfId="47212"/>
    <cellStyle name="Normal 9 2 2 2 3 2 2 5" xfId="32888"/>
    <cellStyle name="Normal 9 2 2 2 3 2 3" xfId="5793"/>
    <cellStyle name="Normal 9 2 2 2 3 2 3 2" xfId="13053"/>
    <cellStyle name="Normal 9 2 2 2 3 2 3 2 2" xfId="27431"/>
    <cellStyle name="Normal 9 2 2 2 3 2 3 2 2 2" xfId="56165"/>
    <cellStyle name="Normal 9 2 2 2 3 2 3 2 3" xfId="41841"/>
    <cellStyle name="Normal 9 2 2 2 3 2 3 3" xfId="20268"/>
    <cellStyle name="Normal 9 2 2 2 3 2 3 3 2" xfId="49003"/>
    <cellStyle name="Normal 9 2 2 2 3 2 3 4" xfId="34679"/>
    <cellStyle name="Normal 9 2 2 2 3 2 4" xfId="9466"/>
    <cellStyle name="Normal 9 2 2 2 3 2 4 2" xfId="23849"/>
    <cellStyle name="Normal 9 2 2 2 3 2 4 2 2" xfId="52584"/>
    <cellStyle name="Normal 9 2 2 2 3 2 4 3" xfId="38260"/>
    <cellStyle name="Normal 9 2 2 2 3 2 5" xfId="16686"/>
    <cellStyle name="Normal 9 2 2 2 3 2 5 2" xfId="45422"/>
    <cellStyle name="Normal 9 2 2 2 3 2 6" xfId="31098"/>
    <cellStyle name="Normal 9 2 2 2 3 3" xfId="3028"/>
    <cellStyle name="Normal 9 2 2 2 3 3 2" xfId="6688"/>
    <cellStyle name="Normal 9 2 2 2 3 3 2 2" xfId="13948"/>
    <cellStyle name="Normal 9 2 2 2 3 3 2 2 2" xfId="28326"/>
    <cellStyle name="Normal 9 2 2 2 3 3 2 2 2 2" xfId="57060"/>
    <cellStyle name="Normal 9 2 2 2 3 3 2 2 3" xfId="42736"/>
    <cellStyle name="Normal 9 2 2 2 3 3 2 3" xfId="21163"/>
    <cellStyle name="Normal 9 2 2 2 3 3 2 3 2" xfId="49898"/>
    <cellStyle name="Normal 9 2 2 2 3 3 2 4" xfId="35574"/>
    <cellStyle name="Normal 9 2 2 2 3 3 3" xfId="10361"/>
    <cellStyle name="Normal 9 2 2 2 3 3 3 2" xfId="24744"/>
    <cellStyle name="Normal 9 2 2 2 3 3 3 2 2" xfId="53479"/>
    <cellStyle name="Normal 9 2 2 2 3 3 3 3" xfId="39155"/>
    <cellStyle name="Normal 9 2 2 2 3 3 4" xfId="17581"/>
    <cellStyle name="Normal 9 2 2 2 3 3 4 2" xfId="46317"/>
    <cellStyle name="Normal 9 2 2 2 3 3 5" xfId="31993"/>
    <cellStyle name="Normal 9 2 2 2 3 4" xfId="4893"/>
    <cellStyle name="Normal 9 2 2 2 3 4 2" xfId="12158"/>
    <cellStyle name="Normal 9 2 2 2 3 4 2 2" xfId="26536"/>
    <cellStyle name="Normal 9 2 2 2 3 4 2 2 2" xfId="55270"/>
    <cellStyle name="Normal 9 2 2 2 3 4 2 3" xfId="40946"/>
    <cellStyle name="Normal 9 2 2 2 3 4 3" xfId="19373"/>
    <cellStyle name="Normal 9 2 2 2 3 4 3 2" xfId="48108"/>
    <cellStyle name="Normal 9 2 2 2 3 4 4" xfId="33784"/>
    <cellStyle name="Normal 9 2 2 2 3 5" xfId="8565"/>
    <cellStyle name="Normal 9 2 2 2 3 5 2" xfId="22954"/>
    <cellStyle name="Normal 9 2 2 2 3 5 2 2" xfId="51689"/>
    <cellStyle name="Normal 9 2 2 2 3 5 3" xfId="37365"/>
    <cellStyle name="Normal 9 2 2 2 3 6" xfId="15791"/>
    <cellStyle name="Normal 9 2 2 2 3 6 2" xfId="44527"/>
    <cellStyle name="Normal 9 2 2 2 3 7" xfId="30203"/>
    <cellStyle name="Normal 9 2 2 2 4" xfId="1681"/>
    <cellStyle name="Normal 9 2 2 2 4 2" xfId="3477"/>
    <cellStyle name="Normal 9 2 2 2 4 2 2" xfId="7136"/>
    <cellStyle name="Normal 9 2 2 2 4 2 2 2" xfId="14396"/>
    <cellStyle name="Normal 9 2 2 2 4 2 2 2 2" xfId="28774"/>
    <cellStyle name="Normal 9 2 2 2 4 2 2 2 2 2" xfId="57508"/>
    <cellStyle name="Normal 9 2 2 2 4 2 2 2 3" xfId="43184"/>
    <cellStyle name="Normal 9 2 2 2 4 2 2 3" xfId="21611"/>
    <cellStyle name="Normal 9 2 2 2 4 2 2 3 2" xfId="50346"/>
    <cellStyle name="Normal 9 2 2 2 4 2 2 4" xfId="36022"/>
    <cellStyle name="Normal 9 2 2 2 4 2 3" xfId="10809"/>
    <cellStyle name="Normal 9 2 2 2 4 2 3 2" xfId="25192"/>
    <cellStyle name="Normal 9 2 2 2 4 2 3 2 2" xfId="53927"/>
    <cellStyle name="Normal 9 2 2 2 4 2 3 3" xfId="39603"/>
    <cellStyle name="Normal 9 2 2 2 4 2 4" xfId="18029"/>
    <cellStyle name="Normal 9 2 2 2 4 2 4 2" xfId="46765"/>
    <cellStyle name="Normal 9 2 2 2 4 2 5" xfId="32441"/>
    <cellStyle name="Normal 9 2 2 2 4 3" xfId="5346"/>
    <cellStyle name="Normal 9 2 2 2 4 3 2" xfId="12606"/>
    <cellStyle name="Normal 9 2 2 2 4 3 2 2" xfId="26984"/>
    <cellStyle name="Normal 9 2 2 2 4 3 2 2 2" xfId="55718"/>
    <cellStyle name="Normal 9 2 2 2 4 3 2 3" xfId="41394"/>
    <cellStyle name="Normal 9 2 2 2 4 3 3" xfId="19821"/>
    <cellStyle name="Normal 9 2 2 2 4 3 3 2" xfId="48556"/>
    <cellStyle name="Normal 9 2 2 2 4 3 4" xfId="34232"/>
    <cellStyle name="Normal 9 2 2 2 4 4" xfId="9019"/>
    <cellStyle name="Normal 9 2 2 2 4 4 2" xfId="23402"/>
    <cellStyle name="Normal 9 2 2 2 4 4 2 2" xfId="52137"/>
    <cellStyle name="Normal 9 2 2 2 4 4 3" xfId="37813"/>
    <cellStyle name="Normal 9 2 2 2 4 5" xfId="16239"/>
    <cellStyle name="Normal 9 2 2 2 4 5 2" xfId="44975"/>
    <cellStyle name="Normal 9 2 2 2 4 6" xfId="30651"/>
    <cellStyle name="Normal 9 2 2 2 5" xfId="2581"/>
    <cellStyle name="Normal 9 2 2 2 5 2" xfId="6241"/>
    <cellStyle name="Normal 9 2 2 2 5 2 2" xfId="13501"/>
    <cellStyle name="Normal 9 2 2 2 5 2 2 2" xfId="27879"/>
    <cellStyle name="Normal 9 2 2 2 5 2 2 2 2" xfId="56613"/>
    <cellStyle name="Normal 9 2 2 2 5 2 2 3" xfId="42289"/>
    <cellStyle name="Normal 9 2 2 2 5 2 3" xfId="20716"/>
    <cellStyle name="Normal 9 2 2 2 5 2 3 2" xfId="49451"/>
    <cellStyle name="Normal 9 2 2 2 5 2 4" xfId="35127"/>
    <cellStyle name="Normal 9 2 2 2 5 3" xfId="9914"/>
    <cellStyle name="Normal 9 2 2 2 5 3 2" xfId="24297"/>
    <cellStyle name="Normal 9 2 2 2 5 3 2 2" xfId="53032"/>
    <cellStyle name="Normal 9 2 2 2 5 3 3" xfId="38708"/>
    <cellStyle name="Normal 9 2 2 2 5 4" xfId="17134"/>
    <cellStyle name="Normal 9 2 2 2 5 4 2" xfId="45870"/>
    <cellStyle name="Normal 9 2 2 2 5 5" xfId="31546"/>
    <cellStyle name="Normal 9 2 2 2 6" xfId="4444"/>
    <cellStyle name="Normal 9 2 2 2 6 2" xfId="11711"/>
    <cellStyle name="Normal 9 2 2 2 6 2 2" xfId="26089"/>
    <cellStyle name="Normal 9 2 2 2 6 2 2 2" xfId="54823"/>
    <cellStyle name="Normal 9 2 2 2 6 2 3" xfId="40499"/>
    <cellStyle name="Normal 9 2 2 2 6 3" xfId="18926"/>
    <cellStyle name="Normal 9 2 2 2 6 3 2" xfId="47661"/>
    <cellStyle name="Normal 9 2 2 2 6 4" xfId="33337"/>
    <cellStyle name="Normal 9 2 2 2 7" xfId="8115"/>
    <cellStyle name="Normal 9 2 2 2 7 2" xfId="22507"/>
    <cellStyle name="Normal 9 2 2 2 7 2 2" xfId="51242"/>
    <cellStyle name="Normal 9 2 2 2 7 3" xfId="36918"/>
    <cellStyle name="Normal 9 2 2 2 8" xfId="15344"/>
    <cellStyle name="Normal 9 2 2 2 8 2" xfId="44080"/>
    <cellStyle name="Normal 9 2 2 2 9" xfId="29756"/>
    <cellStyle name="Normal 9 2 2 3" xfId="812"/>
    <cellStyle name="Normal 9 2 2 3 2" xfId="1261"/>
    <cellStyle name="Normal 9 2 2 3 2 2" xfId="2244"/>
    <cellStyle name="Normal 9 2 2 3 2 2 2" xfId="4036"/>
    <cellStyle name="Normal 9 2 2 3 2 2 2 2" xfId="7695"/>
    <cellStyle name="Normal 9 2 2 3 2 2 2 2 2" xfId="14955"/>
    <cellStyle name="Normal 9 2 2 3 2 2 2 2 2 2" xfId="29333"/>
    <cellStyle name="Normal 9 2 2 3 2 2 2 2 2 2 2" xfId="58067"/>
    <cellStyle name="Normal 9 2 2 3 2 2 2 2 2 3" xfId="43743"/>
    <cellStyle name="Normal 9 2 2 3 2 2 2 2 3" xfId="22170"/>
    <cellStyle name="Normal 9 2 2 3 2 2 2 2 3 2" xfId="50905"/>
    <cellStyle name="Normal 9 2 2 3 2 2 2 2 4" xfId="36581"/>
    <cellStyle name="Normal 9 2 2 3 2 2 2 3" xfId="11368"/>
    <cellStyle name="Normal 9 2 2 3 2 2 2 3 2" xfId="25751"/>
    <cellStyle name="Normal 9 2 2 3 2 2 2 3 2 2" xfId="54486"/>
    <cellStyle name="Normal 9 2 2 3 2 2 2 3 3" xfId="40162"/>
    <cellStyle name="Normal 9 2 2 3 2 2 2 4" xfId="18588"/>
    <cellStyle name="Normal 9 2 2 3 2 2 2 4 2" xfId="47324"/>
    <cellStyle name="Normal 9 2 2 3 2 2 2 5" xfId="33000"/>
    <cellStyle name="Normal 9 2 2 3 2 2 3" xfId="5905"/>
    <cellStyle name="Normal 9 2 2 3 2 2 3 2" xfId="13165"/>
    <cellStyle name="Normal 9 2 2 3 2 2 3 2 2" xfId="27543"/>
    <cellStyle name="Normal 9 2 2 3 2 2 3 2 2 2" xfId="56277"/>
    <cellStyle name="Normal 9 2 2 3 2 2 3 2 3" xfId="41953"/>
    <cellStyle name="Normal 9 2 2 3 2 2 3 3" xfId="20380"/>
    <cellStyle name="Normal 9 2 2 3 2 2 3 3 2" xfId="49115"/>
    <cellStyle name="Normal 9 2 2 3 2 2 3 4" xfId="34791"/>
    <cellStyle name="Normal 9 2 2 3 2 2 4" xfId="9578"/>
    <cellStyle name="Normal 9 2 2 3 2 2 4 2" xfId="23961"/>
    <cellStyle name="Normal 9 2 2 3 2 2 4 2 2" xfId="52696"/>
    <cellStyle name="Normal 9 2 2 3 2 2 4 3" xfId="38372"/>
    <cellStyle name="Normal 9 2 2 3 2 2 5" xfId="16798"/>
    <cellStyle name="Normal 9 2 2 3 2 2 5 2" xfId="45534"/>
    <cellStyle name="Normal 9 2 2 3 2 2 6" xfId="31210"/>
    <cellStyle name="Normal 9 2 2 3 2 3" xfId="3140"/>
    <cellStyle name="Normal 9 2 2 3 2 3 2" xfId="6800"/>
    <cellStyle name="Normal 9 2 2 3 2 3 2 2" xfId="14060"/>
    <cellStyle name="Normal 9 2 2 3 2 3 2 2 2" xfId="28438"/>
    <cellStyle name="Normal 9 2 2 3 2 3 2 2 2 2" xfId="57172"/>
    <cellStyle name="Normal 9 2 2 3 2 3 2 2 3" xfId="42848"/>
    <cellStyle name="Normal 9 2 2 3 2 3 2 3" xfId="21275"/>
    <cellStyle name="Normal 9 2 2 3 2 3 2 3 2" xfId="50010"/>
    <cellStyle name="Normal 9 2 2 3 2 3 2 4" xfId="35686"/>
    <cellStyle name="Normal 9 2 2 3 2 3 3" xfId="10473"/>
    <cellStyle name="Normal 9 2 2 3 2 3 3 2" xfId="24856"/>
    <cellStyle name="Normal 9 2 2 3 2 3 3 2 2" xfId="53591"/>
    <cellStyle name="Normal 9 2 2 3 2 3 3 3" xfId="39267"/>
    <cellStyle name="Normal 9 2 2 3 2 3 4" xfId="17693"/>
    <cellStyle name="Normal 9 2 2 3 2 3 4 2" xfId="46429"/>
    <cellStyle name="Normal 9 2 2 3 2 3 5" xfId="32105"/>
    <cellStyle name="Normal 9 2 2 3 2 4" xfId="5005"/>
    <cellStyle name="Normal 9 2 2 3 2 4 2" xfId="12270"/>
    <cellStyle name="Normal 9 2 2 3 2 4 2 2" xfId="26648"/>
    <cellStyle name="Normal 9 2 2 3 2 4 2 2 2" xfId="55382"/>
    <cellStyle name="Normal 9 2 2 3 2 4 2 3" xfId="41058"/>
    <cellStyle name="Normal 9 2 2 3 2 4 3" xfId="19485"/>
    <cellStyle name="Normal 9 2 2 3 2 4 3 2" xfId="48220"/>
    <cellStyle name="Normal 9 2 2 3 2 4 4" xfId="33896"/>
    <cellStyle name="Normal 9 2 2 3 2 5" xfId="8677"/>
    <cellStyle name="Normal 9 2 2 3 2 5 2" xfId="23066"/>
    <cellStyle name="Normal 9 2 2 3 2 5 2 2" xfId="51801"/>
    <cellStyle name="Normal 9 2 2 3 2 5 3" xfId="37477"/>
    <cellStyle name="Normal 9 2 2 3 2 6" xfId="15903"/>
    <cellStyle name="Normal 9 2 2 3 2 6 2" xfId="44639"/>
    <cellStyle name="Normal 9 2 2 3 2 7" xfId="30315"/>
    <cellStyle name="Normal 9 2 2 3 3" xfId="1797"/>
    <cellStyle name="Normal 9 2 2 3 3 2" xfId="3589"/>
    <cellStyle name="Normal 9 2 2 3 3 2 2" xfId="7248"/>
    <cellStyle name="Normal 9 2 2 3 3 2 2 2" xfId="14508"/>
    <cellStyle name="Normal 9 2 2 3 3 2 2 2 2" xfId="28886"/>
    <cellStyle name="Normal 9 2 2 3 3 2 2 2 2 2" xfId="57620"/>
    <cellStyle name="Normal 9 2 2 3 3 2 2 2 3" xfId="43296"/>
    <cellStyle name="Normal 9 2 2 3 3 2 2 3" xfId="21723"/>
    <cellStyle name="Normal 9 2 2 3 3 2 2 3 2" xfId="50458"/>
    <cellStyle name="Normal 9 2 2 3 3 2 2 4" xfId="36134"/>
    <cellStyle name="Normal 9 2 2 3 3 2 3" xfId="10921"/>
    <cellStyle name="Normal 9 2 2 3 3 2 3 2" xfId="25304"/>
    <cellStyle name="Normal 9 2 2 3 3 2 3 2 2" xfId="54039"/>
    <cellStyle name="Normal 9 2 2 3 3 2 3 3" xfId="39715"/>
    <cellStyle name="Normal 9 2 2 3 3 2 4" xfId="18141"/>
    <cellStyle name="Normal 9 2 2 3 3 2 4 2" xfId="46877"/>
    <cellStyle name="Normal 9 2 2 3 3 2 5" xfId="32553"/>
    <cellStyle name="Normal 9 2 2 3 3 3" xfId="5458"/>
    <cellStyle name="Normal 9 2 2 3 3 3 2" xfId="12718"/>
    <cellStyle name="Normal 9 2 2 3 3 3 2 2" xfId="27096"/>
    <cellStyle name="Normal 9 2 2 3 3 3 2 2 2" xfId="55830"/>
    <cellStyle name="Normal 9 2 2 3 3 3 2 3" xfId="41506"/>
    <cellStyle name="Normal 9 2 2 3 3 3 3" xfId="19933"/>
    <cellStyle name="Normal 9 2 2 3 3 3 3 2" xfId="48668"/>
    <cellStyle name="Normal 9 2 2 3 3 3 4" xfId="34344"/>
    <cellStyle name="Normal 9 2 2 3 3 4" xfId="9131"/>
    <cellStyle name="Normal 9 2 2 3 3 4 2" xfId="23514"/>
    <cellStyle name="Normal 9 2 2 3 3 4 2 2" xfId="52249"/>
    <cellStyle name="Normal 9 2 2 3 3 4 3" xfId="37925"/>
    <cellStyle name="Normal 9 2 2 3 3 5" xfId="16351"/>
    <cellStyle name="Normal 9 2 2 3 3 5 2" xfId="45087"/>
    <cellStyle name="Normal 9 2 2 3 3 6" xfId="30763"/>
    <cellStyle name="Normal 9 2 2 3 4" xfId="2693"/>
    <cellStyle name="Normal 9 2 2 3 4 2" xfId="6353"/>
    <cellStyle name="Normal 9 2 2 3 4 2 2" xfId="13613"/>
    <cellStyle name="Normal 9 2 2 3 4 2 2 2" xfId="27991"/>
    <cellStyle name="Normal 9 2 2 3 4 2 2 2 2" xfId="56725"/>
    <cellStyle name="Normal 9 2 2 3 4 2 2 3" xfId="42401"/>
    <cellStyle name="Normal 9 2 2 3 4 2 3" xfId="20828"/>
    <cellStyle name="Normal 9 2 2 3 4 2 3 2" xfId="49563"/>
    <cellStyle name="Normal 9 2 2 3 4 2 4" xfId="35239"/>
    <cellStyle name="Normal 9 2 2 3 4 3" xfId="10026"/>
    <cellStyle name="Normal 9 2 2 3 4 3 2" xfId="24409"/>
    <cellStyle name="Normal 9 2 2 3 4 3 2 2" xfId="53144"/>
    <cellStyle name="Normal 9 2 2 3 4 3 3" xfId="38820"/>
    <cellStyle name="Normal 9 2 2 3 4 4" xfId="17246"/>
    <cellStyle name="Normal 9 2 2 3 4 4 2" xfId="45982"/>
    <cellStyle name="Normal 9 2 2 3 4 5" xfId="31658"/>
    <cellStyle name="Normal 9 2 2 3 5" xfId="4557"/>
    <cellStyle name="Normal 9 2 2 3 5 2" xfId="11823"/>
    <cellStyle name="Normal 9 2 2 3 5 2 2" xfId="26201"/>
    <cellStyle name="Normal 9 2 2 3 5 2 2 2" xfId="54935"/>
    <cellStyle name="Normal 9 2 2 3 5 2 3" xfId="40611"/>
    <cellStyle name="Normal 9 2 2 3 5 3" xfId="19038"/>
    <cellStyle name="Normal 9 2 2 3 5 3 2" xfId="47773"/>
    <cellStyle name="Normal 9 2 2 3 5 4" xfId="33449"/>
    <cellStyle name="Normal 9 2 2 3 6" xfId="8230"/>
    <cellStyle name="Normal 9 2 2 3 6 2" xfId="22619"/>
    <cellStyle name="Normal 9 2 2 3 6 2 2" xfId="51354"/>
    <cellStyle name="Normal 9 2 2 3 6 3" xfId="37030"/>
    <cellStyle name="Normal 9 2 2 3 7" xfId="15456"/>
    <cellStyle name="Normal 9 2 2 3 7 2" xfId="44192"/>
    <cellStyle name="Normal 9 2 2 3 8" xfId="29868"/>
    <cellStyle name="Normal 9 2 2 4" xfId="1037"/>
    <cellStyle name="Normal 9 2 2 4 2" xfId="2020"/>
    <cellStyle name="Normal 9 2 2 4 2 2" xfId="3812"/>
    <cellStyle name="Normal 9 2 2 4 2 2 2" xfId="7471"/>
    <cellStyle name="Normal 9 2 2 4 2 2 2 2" xfId="14731"/>
    <cellStyle name="Normal 9 2 2 4 2 2 2 2 2" xfId="29109"/>
    <cellStyle name="Normal 9 2 2 4 2 2 2 2 2 2" xfId="57843"/>
    <cellStyle name="Normal 9 2 2 4 2 2 2 2 3" xfId="43519"/>
    <cellStyle name="Normal 9 2 2 4 2 2 2 3" xfId="21946"/>
    <cellStyle name="Normal 9 2 2 4 2 2 2 3 2" xfId="50681"/>
    <cellStyle name="Normal 9 2 2 4 2 2 2 4" xfId="36357"/>
    <cellStyle name="Normal 9 2 2 4 2 2 3" xfId="11144"/>
    <cellStyle name="Normal 9 2 2 4 2 2 3 2" xfId="25527"/>
    <cellStyle name="Normal 9 2 2 4 2 2 3 2 2" xfId="54262"/>
    <cellStyle name="Normal 9 2 2 4 2 2 3 3" xfId="39938"/>
    <cellStyle name="Normal 9 2 2 4 2 2 4" xfId="18364"/>
    <cellStyle name="Normal 9 2 2 4 2 2 4 2" xfId="47100"/>
    <cellStyle name="Normal 9 2 2 4 2 2 5" xfId="32776"/>
    <cellStyle name="Normal 9 2 2 4 2 3" xfId="5681"/>
    <cellStyle name="Normal 9 2 2 4 2 3 2" xfId="12941"/>
    <cellStyle name="Normal 9 2 2 4 2 3 2 2" xfId="27319"/>
    <cellStyle name="Normal 9 2 2 4 2 3 2 2 2" xfId="56053"/>
    <cellStyle name="Normal 9 2 2 4 2 3 2 3" xfId="41729"/>
    <cellStyle name="Normal 9 2 2 4 2 3 3" xfId="20156"/>
    <cellStyle name="Normal 9 2 2 4 2 3 3 2" xfId="48891"/>
    <cellStyle name="Normal 9 2 2 4 2 3 4" xfId="34567"/>
    <cellStyle name="Normal 9 2 2 4 2 4" xfId="9354"/>
    <cellStyle name="Normal 9 2 2 4 2 4 2" xfId="23737"/>
    <cellStyle name="Normal 9 2 2 4 2 4 2 2" xfId="52472"/>
    <cellStyle name="Normal 9 2 2 4 2 4 3" xfId="38148"/>
    <cellStyle name="Normal 9 2 2 4 2 5" xfId="16574"/>
    <cellStyle name="Normal 9 2 2 4 2 5 2" xfId="45310"/>
    <cellStyle name="Normal 9 2 2 4 2 6" xfId="30986"/>
    <cellStyle name="Normal 9 2 2 4 3" xfId="2916"/>
    <cellStyle name="Normal 9 2 2 4 3 2" xfId="6576"/>
    <cellStyle name="Normal 9 2 2 4 3 2 2" xfId="13836"/>
    <cellStyle name="Normal 9 2 2 4 3 2 2 2" xfId="28214"/>
    <cellStyle name="Normal 9 2 2 4 3 2 2 2 2" xfId="56948"/>
    <cellStyle name="Normal 9 2 2 4 3 2 2 3" xfId="42624"/>
    <cellStyle name="Normal 9 2 2 4 3 2 3" xfId="21051"/>
    <cellStyle name="Normal 9 2 2 4 3 2 3 2" xfId="49786"/>
    <cellStyle name="Normal 9 2 2 4 3 2 4" xfId="35462"/>
    <cellStyle name="Normal 9 2 2 4 3 3" xfId="10249"/>
    <cellStyle name="Normal 9 2 2 4 3 3 2" xfId="24632"/>
    <cellStyle name="Normal 9 2 2 4 3 3 2 2" xfId="53367"/>
    <cellStyle name="Normal 9 2 2 4 3 3 3" xfId="39043"/>
    <cellStyle name="Normal 9 2 2 4 3 4" xfId="17469"/>
    <cellStyle name="Normal 9 2 2 4 3 4 2" xfId="46205"/>
    <cellStyle name="Normal 9 2 2 4 3 5" xfId="31881"/>
    <cellStyle name="Normal 9 2 2 4 4" xfId="4781"/>
    <cellStyle name="Normal 9 2 2 4 4 2" xfId="12046"/>
    <cellStyle name="Normal 9 2 2 4 4 2 2" xfId="26424"/>
    <cellStyle name="Normal 9 2 2 4 4 2 2 2" xfId="55158"/>
    <cellStyle name="Normal 9 2 2 4 4 2 3" xfId="40834"/>
    <cellStyle name="Normal 9 2 2 4 4 3" xfId="19261"/>
    <cellStyle name="Normal 9 2 2 4 4 3 2" xfId="47996"/>
    <cellStyle name="Normal 9 2 2 4 4 4" xfId="33672"/>
    <cellStyle name="Normal 9 2 2 4 5" xfId="8453"/>
    <cellStyle name="Normal 9 2 2 4 5 2" xfId="22842"/>
    <cellStyle name="Normal 9 2 2 4 5 2 2" xfId="51577"/>
    <cellStyle name="Normal 9 2 2 4 5 3" xfId="37253"/>
    <cellStyle name="Normal 9 2 2 4 6" xfId="15679"/>
    <cellStyle name="Normal 9 2 2 4 6 2" xfId="44415"/>
    <cellStyle name="Normal 9 2 2 4 7" xfId="30091"/>
    <cellStyle name="Normal 9 2 2 5" xfId="1561"/>
    <cellStyle name="Normal 9 2 2 5 2" xfId="3365"/>
    <cellStyle name="Normal 9 2 2 5 2 2" xfId="7024"/>
    <cellStyle name="Normal 9 2 2 5 2 2 2" xfId="14284"/>
    <cellStyle name="Normal 9 2 2 5 2 2 2 2" xfId="28662"/>
    <cellStyle name="Normal 9 2 2 5 2 2 2 2 2" xfId="57396"/>
    <cellStyle name="Normal 9 2 2 5 2 2 2 3" xfId="43072"/>
    <cellStyle name="Normal 9 2 2 5 2 2 3" xfId="21499"/>
    <cellStyle name="Normal 9 2 2 5 2 2 3 2" xfId="50234"/>
    <cellStyle name="Normal 9 2 2 5 2 2 4" xfId="35910"/>
    <cellStyle name="Normal 9 2 2 5 2 3" xfId="10697"/>
    <cellStyle name="Normal 9 2 2 5 2 3 2" xfId="25080"/>
    <cellStyle name="Normal 9 2 2 5 2 3 2 2" xfId="53815"/>
    <cellStyle name="Normal 9 2 2 5 2 3 3" xfId="39491"/>
    <cellStyle name="Normal 9 2 2 5 2 4" xfId="17917"/>
    <cellStyle name="Normal 9 2 2 5 2 4 2" xfId="46653"/>
    <cellStyle name="Normal 9 2 2 5 2 5" xfId="32329"/>
    <cellStyle name="Normal 9 2 2 5 3" xfId="5234"/>
    <cellStyle name="Normal 9 2 2 5 3 2" xfId="12494"/>
    <cellStyle name="Normal 9 2 2 5 3 2 2" xfId="26872"/>
    <cellStyle name="Normal 9 2 2 5 3 2 2 2" xfId="55606"/>
    <cellStyle name="Normal 9 2 2 5 3 2 3" xfId="41282"/>
    <cellStyle name="Normal 9 2 2 5 3 3" xfId="19709"/>
    <cellStyle name="Normal 9 2 2 5 3 3 2" xfId="48444"/>
    <cellStyle name="Normal 9 2 2 5 3 4" xfId="34120"/>
    <cellStyle name="Normal 9 2 2 5 4" xfId="8907"/>
    <cellStyle name="Normal 9 2 2 5 4 2" xfId="23290"/>
    <cellStyle name="Normal 9 2 2 5 4 2 2" xfId="52025"/>
    <cellStyle name="Normal 9 2 2 5 4 3" xfId="37701"/>
    <cellStyle name="Normal 9 2 2 5 5" xfId="16127"/>
    <cellStyle name="Normal 9 2 2 5 5 2" xfId="44863"/>
    <cellStyle name="Normal 9 2 2 5 6" xfId="30539"/>
    <cellStyle name="Normal 9 2 2 6" xfId="2469"/>
    <cellStyle name="Normal 9 2 2 6 2" xfId="6129"/>
    <cellStyle name="Normal 9 2 2 6 2 2" xfId="13389"/>
    <cellStyle name="Normal 9 2 2 6 2 2 2" xfId="27767"/>
    <cellStyle name="Normal 9 2 2 6 2 2 2 2" xfId="56501"/>
    <cellStyle name="Normal 9 2 2 6 2 2 3" xfId="42177"/>
    <cellStyle name="Normal 9 2 2 6 2 3" xfId="20604"/>
    <cellStyle name="Normal 9 2 2 6 2 3 2" xfId="49339"/>
    <cellStyle name="Normal 9 2 2 6 2 4" xfId="35015"/>
    <cellStyle name="Normal 9 2 2 6 3" xfId="9802"/>
    <cellStyle name="Normal 9 2 2 6 3 2" xfId="24185"/>
    <cellStyle name="Normal 9 2 2 6 3 2 2" xfId="52920"/>
    <cellStyle name="Normal 9 2 2 6 3 3" xfId="38596"/>
    <cellStyle name="Normal 9 2 2 6 4" xfId="17022"/>
    <cellStyle name="Normal 9 2 2 6 4 2" xfId="45758"/>
    <cellStyle name="Normal 9 2 2 6 5" xfId="31434"/>
    <cellStyle name="Normal 9 2 2 7" xfId="4328"/>
    <cellStyle name="Normal 9 2 2 7 2" xfId="11598"/>
    <cellStyle name="Normal 9 2 2 7 2 2" xfId="25977"/>
    <cellStyle name="Normal 9 2 2 7 2 2 2" xfId="54711"/>
    <cellStyle name="Normal 9 2 2 7 2 3" xfId="40387"/>
    <cellStyle name="Normal 9 2 2 7 3" xfId="18814"/>
    <cellStyle name="Normal 9 2 2 7 3 2" xfId="47549"/>
    <cellStyle name="Normal 9 2 2 7 4" xfId="33225"/>
    <cellStyle name="Normal 9 2 2 8" xfId="7997"/>
    <cellStyle name="Normal 9 2 2 8 2" xfId="22395"/>
    <cellStyle name="Normal 9 2 2 8 2 2" xfId="51130"/>
    <cellStyle name="Normal 9 2 2 8 3" xfId="36806"/>
    <cellStyle name="Normal 9 2 2 9" xfId="15232"/>
    <cellStyle name="Normal 9 2 2 9 2" xfId="43968"/>
    <cellStyle name="Normal 9 2 3" xfId="593"/>
    <cellStyle name="Normal 9 2 3 2" xfId="870"/>
    <cellStyle name="Normal 9 2 3 2 2" xfId="1317"/>
    <cellStyle name="Normal 9 2 3 2 2 2" xfId="2300"/>
    <cellStyle name="Normal 9 2 3 2 2 2 2" xfId="4092"/>
    <cellStyle name="Normal 9 2 3 2 2 2 2 2" xfId="7751"/>
    <cellStyle name="Normal 9 2 3 2 2 2 2 2 2" xfId="15011"/>
    <cellStyle name="Normal 9 2 3 2 2 2 2 2 2 2" xfId="29389"/>
    <cellStyle name="Normal 9 2 3 2 2 2 2 2 2 2 2" xfId="58123"/>
    <cellStyle name="Normal 9 2 3 2 2 2 2 2 2 3" xfId="43799"/>
    <cellStyle name="Normal 9 2 3 2 2 2 2 2 3" xfId="22226"/>
    <cellStyle name="Normal 9 2 3 2 2 2 2 2 3 2" xfId="50961"/>
    <cellStyle name="Normal 9 2 3 2 2 2 2 2 4" xfId="36637"/>
    <cellStyle name="Normal 9 2 3 2 2 2 2 3" xfId="11424"/>
    <cellStyle name="Normal 9 2 3 2 2 2 2 3 2" xfId="25807"/>
    <cellStyle name="Normal 9 2 3 2 2 2 2 3 2 2" xfId="54542"/>
    <cellStyle name="Normal 9 2 3 2 2 2 2 3 3" xfId="40218"/>
    <cellStyle name="Normal 9 2 3 2 2 2 2 4" xfId="18644"/>
    <cellStyle name="Normal 9 2 3 2 2 2 2 4 2" xfId="47380"/>
    <cellStyle name="Normal 9 2 3 2 2 2 2 5" xfId="33056"/>
    <cellStyle name="Normal 9 2 3 2 2 2 3" xfId="5961"/>
    <cellStyle name="Normal 9 2 3 2 2 2 3 2" xfId="13221"/>
    <cellStyle name="Normal 9 2 3 2 2 2 3 2 2" xfId="27599"/>
    <cellStyle name="Normal 9 2 3 2 2 2 3 2 2 2" xfId="56333"/>
    <cellStyle name="Normal 9 2 3 2 2 2 3 2 3" xfId="42009"/>
    <cellStyle name="Normal 9 2 3 2 2 2 3 3" xfId="20436"/>
    <cellStyle name="Normal 9 2 3 2 2 2 3 3 2" xfId="49171"/>
    <cellStyle name="Normal 9 2 3 2 2 2 3 4" xfId="34847"/>
    <cellStyle name="Normal 9 2 3 2 2 2 4" xfId="9634"/>
    <cellStyle name="Normal 9 2 3 2 2 2 4 2" xfId="24017"/>
    <cellStyle name="Normal 9 2 3 2 2 2 4 2 2" xfId="52752"/>
    <cellStyle name="Normal 9 2 3 2 2 2 4 3" xfId="38428"/>
    <cellStyle name="Normal 9 2 3 2 2 2 5" xfId="16854"/>
    <cellStyle name="Normal 9 2 3 2 2 2 5 2" xfId="45590"/>
    <cellStyle name="Normal 9 2 3 2 2 2 6" xfId="31266"/>
    <cellStyle name="Normal 9 2 3 2 2 3" xfId="3196"/>
    <cellStyle name="Normal 9 2 3 2 2 3 2" xfId="6856"/>
    <cellStyle name="Normal 9 2 3 2 2 3 2 2" xfId="14116"/>
    <cellStyle name="Normal 9 2 3 2 2 3 2 2 2" xfId="28494"/>
    <cellStyle name="Normal 9 2 3 2 2 3 2 2 2 2" xfId="57228"/>
    <cellStyle name="Normal 9 2 3 2 2 3 2 2 3" xfId="42904"/>
    <cellStyle name="Normal 9 2 3 2 2 3 2 3" xfId="21331"/>
    <cellStyle name="Normal 9 2 3 2 2 3 2 3 2" xfId="50066"/>
    <cellStyle name="Normal 9 2 3 2 2 3 2 4" xfId="35742"/>
    <cellStyle name="Normal 9 2 3 2 2 3 3" xfId="10529"/>
    <cellStyle name="Normal 9 2 3 2 2 3 3 2" xfId="24912"/>
    <cellStyle name="Normal 9 2 3 2 2 3 3 2 2" xfId="53647"/>
    <cellStyle name="Normal 9 2 3 2 2 3 3 3" xfId="39323"/>
    <cellStyle name="Normal 9 2 3 2 2 3 4" xfId="17749"/>
    <cellStyle name="Normal 9 2 3 2 2 3 4 2" xfId="46485"/>
    <cellStyle name="Normal 9 2 3 2 2 3 5" xfId="32161"/>
    <cellStyle name="Normal 9 2 3 2 2 4" xfId="5061"/>
    <cellStyle name="Normal 9 2 3 2 2 4 2" xfId="12326"/>
    <cellStyle name="Normal 9 2 3 2 2 4 2 2" xfId="26704"/>
    <cellStyle name="Normal 9 2 3 2 2 4 2 2 2" xfId="55438"/>
    <cellStyle name="Normal 9 2 3 2 2 4 2 3" xfId="41114"/>
    <cellStyle name="Normal 9 2 3 2 2 4 3" xfId="19541"/>
    <cellStyle name="Normal 9 2 3 2 2 4 3 2" xfId="48276"/>
    <cellStyle name="Normal 9 2 3 2 2 4 4" xfId="33952"/>
    <cellStyle name="Normal 9 2 3 2 2 5" xfId="8733"/>
    <cellStyle name="Normal 9 2 3 2 2 5 2" xfId="23122"/>
    <cellStyle name="Normal 9 2 3 2 2 5 2 2" xfId="51857"/>
    <cellStyle name="Normal 9 2 3 2 2 5 3" xfId="37533"/>
    <cellStyle name="Normal 9 2 3 2 2 6" xfId="15959"/>
    <cellStyle name="Normal 9 2 3 2 2 6 2" xfId="44695"/>
    <cellStyle name="Normal 9 2 3 2 2 7" xfId="30371"/>
    <cellStyle name="Normal 9 2 3 2 3" xfId="1853"/>
    <cellStyle name="Normal 9 2 3 2 3 2" xfId="3645"/>
    <cellStyle name="Normal 9 2 3 2 3 2 2" xfId="7304"/>
    <cellStyle name="Normal 9 2 3 2 3 2 2 2" xfId="14564"/>
    <cellStyle name="Normal 9 2 3 2 3 2 2 2 2" xfId="28942"/>
    <cellStyle name="Normal 9 2 3 2 3 2 2 2 2 2" xfId="57676"/>
    <cellStyle name="Normal 9 2 3 2 3 2 2 2 3" xfId="43352"/>
    <cellStyle name="Normal 9 2 3 2 3 2 2 3" xfId="21779"/>
    <cellStyle name="Normal 9 2 3 2 3 2 2 3 2" xfId="50514"/>
    <cellStyle name="Normal 9 2 3 2 3 2 2 4" xfId="36190"/>
    <cellStyle name="Normal 9 2 3 2 3 2 3" xfId="10977"/>
    <cellStyle name="Normal 9 2 3 2 3 2 3 2" xfId="25360"/>
    <cellStyle name="Normal 9 2 3 2 3 2 3 2 2" xfId="54095"/>
    <cellStyle name="Normal 9 2 3 2 3 2 3 3" xfId="39771"/>
    <cellStyle name="Normal 9 2 3 2 3 2 4" xfId="18197"/>
    <cellStyle name="Normal 9 2 3 2 3 2 4 2" xfId="46933"/>
    <cellStyle name="Normal 9 2 3 2 3 2 5" xfId="32609"/>
    <cellStyle name="Normal 9 2 3 2 3 3" xfId="5514"/>
    <cellStyle name="Normal 9 2 3 2 3 3 2" xfId="12774"/>
    <cellStyle name="Normal 9 2 3 2 3 3 2 2" xfId="27152"/>
    <cellStyle name="Normal 9 2 3 2 3 3 2 2 2" xfId="55886"/>
    <cellStyle name="Normal 9 2 3 2 3 3 2 3" xfId="41562"/>
    <cellStyle name="Normal 9 2 3 2 3 3 3" xfId="19989"/>
    <cellStyle name="Normal 9 2 3 2 3 3 3 2" xfId="48724"/>
    <cellStyle name="Normal 9 2 3 2 3 3 4" xfId="34400"/>
    <cellStyle name="Normal 9 2 3 2 3 4" xfId="9187"/>
    <cellStyle name="Normal 9 2 3 2 3 4 2" xfId="23570"/>
    <cellStyle name="Normal 9 2 3 2 3 4 2 2" xfId="52305"/>
    <cellStyle name="Normal 9 2 3 2 3 4 3" xfId="37981"/>
    <cellStyle name="Normal 9 2 3 2 3 5" xfId="16407"/>
    <cellStyle name="Normal 9 2 3 2 3 5 2" xfId="45143"/>
    <cellStyle name="Normal 9 2 3 2 3 6" xfId="30819"/>
    <cellStyle name="Normal 9 2 3 2 4" xfId="2749"/>
    <cellStyle name="Normal 9 2 3 2 4 2" xfId="6409"/>
    <cellStyle name="Normal 9 2 3 2 4 2 2" xfId="13669"/>
    <cellStyle name="Normal 9 2 3 2 4 2 2 2" xfId="28047"/>
    <cellStyle name="Normal 9 2 3 2 4 2 2 2 2" xfId="56781"/>
    <cellStyle name="Normal 9 2 3 2 4 2 2 3" xfId="42457"/>
    <cellStyle name="Normal 9 2 3 2 4 2 3" xfId="20884"/>
    <cellStyle name="Normal 9 2 3 2 4 2 3 2" xfId="49619"/>
    <cellStyle name="Normal 9 2 3 2 4 2 4" xfId="35295"/>
    <cellStyle name="Normal 9 2 3 2 4 3" xfId="10082"/>
    <cellStyle name="Normal 9 2 3 2 4 3 2" xfId="24465"/>
    <cellStyle name="Normal 9 2 3 2 4 3 2 2" xfId="53200"/>
    <cellStyle name="Normal 9 2 3 2 4 3 3" xfId="38876"/>
    <cellStyle name="Normal 9 2 3 2 4 4" xfId="17302"/>
    <cellStyle name="Normal 9 2 3 2 4 4 2" xfId="46038"/>
    <cellStyle name="Normal 9 2 3 2 4 5" xfId="31714"/>
    <cellStyle name="Normal 9 2 3 2 5" xfId="4614"/>
    <cellStyle name="Normal 9 2 3 2 5 2" xfId="11879"/>
    <cellStyle name="Normal 9 2 3 2 5 2 2" xfId="26257"/>
    <cellStyle name="Normal 9 2 3 2 5 2 2 2" xfId="54991"/>
    <cellStyle name="Normal 9 2 3 2 5 2 3" xfId="40667"/>
    <cellStyle name="Normal 9 2 3 2 5 3" xfId="19094"/>
    <cellStyle name="Normal 9 2 3 2 5 3 2" xfId="47829"/>
    <cellStyle name="Normal 9 2 3 2 5 4" xfId="33505"/>
    <cellStyle name="Normal 9 2 3 2 6" xfId="8286"/>
    <cellStyle name="Normal 9 2 3 2 6 2" xfId="22675"/>
    <cellStyle name="Normal 9 2 3 2 6 2 2" xfId="51410"/>
    <cellStyle name="Normal 9 2 3 2 6 3" xfId="37086"/>
    <cellStyle name="Normal 9 2 3 2 7" xfId="15512"/>
    <cellStyle name="Normal 9 2 3 2 7 2" xfId="44248"/>
    <cellStyle name="Normal 9 2 3 2 8" xfId="29924"/>
    <cellStyle name="Normal 9 2 3 3" xfId="1093"/>
    <cellStyle name="Normal 9 2 3 3 2" xfId="2076"/>
    <cellStyle name="Normal 9 2 3 3 2 2" xfId="3868"/>
    <cellStyle name="Normal 9 2 3 3 2 2 2" xfId="7527"/>
    <cellStyle name="Normal 9 2 3 3 2 2 2 2" xfId="14787"/>
    <cellStyle name="Normal 9 2 3 3 2 2 2 2 2" xfId="29165"/>
    <cellStyle name="Normal 9 2 3 3 2 2 2 2 2 2" xfId="57899"/>
    <cellStyle name="Normal 9 2 3 3 2 2 2 2 3" xfId="43575"/>
    <cellStyle name="Normal 9 2 3 3 2 2 2 3" xfId="22002"/>
    <cellStyle name="Normal 9 2 3 3 2 2 2 3 2" xfId="50737"/>
    <cellStyle name="Normal 9 2 3 3 2 2 2 4" xfId="36413"/>
    <cellStyle name="Normal 9 2 3 3 2 2 3" xfId="11200"/>
    <cellStyle name="Normal 9 2 3 3 2 2 3 2" xfId="25583"/>
    <cellStyle name="Normal 9 2 3 3 2 2 3 2 2" xfId="54318"/>
    <cellStyle name="Normal 9 2 3 3 2 2 3 3" xfId="39994"/>
    <cellStyle name="Normal 9 2 3 3 2 2 4" xfId="18420"/>
    <cellStyle name="Normal 9 2 3 3 2 2 4 2" xfId="47156"/>
    <cellStyle name="Normal 9 2 3 3 2 2 5" xfId="32832"/>
    <cellStyle name="Normal 9 2 3 3 2 3" xfId="5737"/>
    <cellStyle name="Normal 9 2 3 3 2 3 2" xfId="12997"/>
    <cellStyle name="Normal 9 2 3 3 2 3 2 2" xfId="27375"/>
    <cellStyle name="Normal 9 2 3 3 2 3 2 2 2" xfId="56109"/>
    <cellStyle name="Normal 9 2 3 3 2 3 2 3" xfId="41785"/>
    <cellStyle name="Normal 9 2 3 3 2 3 3" xfId="20212"/>
    <cellStyle name="Normal 9 2 3 3 2 3 3 2" xfId="48947"/>
    <cellStyle name="Normal 9 2 3 3 2 3 4" xfId="34623"/>
    <cellStyle name="Normal 9 2 3 3 2 4" xfId="9410"/>
    <cellStyle name="Normal 9 2 3 3 2 4 2" xfId="23793"/>
    <cellStyle name="Normal 9 2 3 3 2 4 2 2" xfId="52528"/>
    <cellStyle name="Normal 9 2 3 3 2 4 3" xfId="38204"/>
    <cellStyle name="Normal 9 2 3 3 2 5" xfId="16630"/>
    <cellStyle name="Normal 9 2 3 3 2 5 2" xfId="45366"/>
    <cellStyle name="Normal 9 2 3 3 2 6" xfId="31042"/>
    <cellStyle name="Normal 9 2 3 3 3" xfId="2972"/>
    <cellStyle name="Normal 9 2 3 3 3 2" xfId="6632"/>
    <cellStyle name="Normal 9 2 3 3 3 2 2" xfId="13892"/>
    <cellStyle name="Normal 9 2 3 3 3 2 2 2" xfId="28270"/>
    <cellStyle name="Normal 9 2 3 3 3 2 2 2 2" xfId="57004"/>
    <cellStyle name="Normal 9 2 3 3 3 2 2 3" xfId="42680"/>
    <cellStyle name="Normal 9 2 3 3 3 2 3" xfId="21107"/>
    <cellStyle name="Normal 9 2 3 3 3 2 3 2" xfId="49842"/>
    <cellStyle name="Normal 9 2 3 3 3 2 4" xfId="35518"/>
    <cellStyle name="Normal 9 2 3 3 3 3" xfId="10305"/>
    <cellStyle name="Normal 9 2 3 3 3 3 2" xfId="24688"/>
    <cellStyle name="Normal 9 2 3 3 3 3 2 2" xfId="53423"/>
    <cellStyle name="Normal 9 2 3 3 3 3 3" xfId="39099"/>
    <cellStyle name="Normal 9 2 3 3 3 4" xfId="17525"/>
    <cellStyle name="Normal 9 2 3 3 3 4 2" xfId="46261"/>
    <cellStyle name="Normal 9 2 3 3 3 5" xfId="31937"/>
    <cellStyle name="Normal 9 2 3 3 4" xfId="4837"/>
    <cellStyle name="Normal 9 2 3 3 4 2" xfId="12102"/>
    <cellStyle name="Normal 9 2 3 3 4 2 2" xfId="26480"/>
    <cellStyle name="Normal 9 2 3 3 4 2 2 2" xfId="55214"/>
    <cellStyle name="Normal 9 2 3 3 4 2 3" xfId="40890"/>
    <cellStyle name="Normal 9 2 3 3 4 3" xfId="19317"/>
    <cellStyle name="Normal 9 2 3 3 4 3 2" xfId="48052"/>
    <cellStyle name="Normal 9 2 3 3 4 4" xfId="33728"/>
    <cellStyle name="Normal 9 2 3 3 5" xfId="8509"/>
    <cellStyle name="Normal 9 2 3 3 5 2" xfId="22898"/>
    <cellStyle name="Normal 9 2 3 3 5 2 2" xfId="51633"/>
    <cellStyle name="Normal 9 2 3 3 5 3" xfId="37309"/>
    <cellStyle name="Normal 9 2 3 3 6" xfId="15735"/>
    <cellStyle name="Normal 9 2 3 3 6 2" xfId="44471"/>
    <cellStyle name="Normal 9 2 3 3 7" xfId="30147"/>
    <cellStyle name="Normal 9 2 3 4" xfId="1625"/>
    <cellStyle name="Normal 9 2 3 4 2" xfId="3421"/>
    <cellStyle name="Normal 9 2 3 4 2 2" xfId="7080"/>
    <cellStyle name="Normal 9 2 3 4 2 2 2" xfId="14340"/>
    <cellStyle name="Normal 9 2 3 4 2 2 2 2" xfId="28718"/>
    <cellStyle name="Normal 9 2 3 4 2 2 2 2 2" xfId="57452"/>
    <cellStyle name="Normal 9 2 3 4 2 2 2 3" xfId="43128"/>
    <cellStyle name="Normal 9 2 3 4 2 2 3" xfId="21555"/>
    <cellStyle name="Normal 9 2 3 4 2 2 3 2" xfId="50290"/>
    <cellStyle name="Normal 9 2 3 4 2 2 4" xfId="35966"/>
    <cellStyle name="Normal 9 2 3 4 2 3" xfId="10753"/>
    <cellStyle name="Normal 9 2 3 4 2 3 2" xfId="25136"/>
    <cellStyle name="Normal 9 2 3 4 2 3 2 2" xfId="53871"/>
    <cellStyle name="Normal 9 2 3 4 2 3 3" xfId="39547"/>
    <cellStyle name="Normal 9 2 3 4 2 4" xfId="17973"/>
    <cellStyle name="Normal 9 2 3 4 2 4 2" xfId="46709"/>
    <cellStyle name="Normal 9 2 3 4 2 5" xfId="32385"/>
    <cellStyle name="Normal 9 2 3 4 3" xfId="5290"/>
    <cellStyle name="Normal 9 2 3 4 3 2" xfId="12550"/>
    <cellStyle name="Normal 9 2 3 4 3 2 2" xfId="26928"/>
    <cellStyle name="Normal 9 2 3 4 3 2 2 2" xfId="55662"/>
    <cellStyle name="Normal 9 2 3 4 3 2 3" xfId="41338"/>
    <cellStyle name="Normal 9 2 3 4 3 3" xfId="19765"/>
    <cellStyle name="Normal 9 2 3 4 3 3 2" xfId="48500"/>
    <cellStyle name="Normal 9 2 3 4 3 4" xfId="34176"/>
    <cellStyle name="Normal 9 2 3 4 4" xfId="8963"/>
    <cellStyle name="Normal 9 2 3 4 4 2" xfId="23346"/>
    <cellStyle name="Normal 9 2 3 4 4 2 2" xfId="52081"/>
    <cellStyle name="Normal 9 2 3 4 4 3" xfId="37757"/>
    <cellStyle name="Normal 9 2 3 4 5" xfId="16183"/>
    <cellStyle name="Normal 9 2 3 4 5 2" xfId="44919"/>
    <cellStyle name="Normal 9 2 3 4 6" xfId="30595"/>
    <cellStyle name="Normal 9 2 3 5" xfId="2525"/>
    <cellStyle name="Normal 9 2 3 5 2" xfId="6185"/>
    <cellStyle name="Normal 9 2 3 5 2 2" xfId="13445"/>
    <cellStyle name="Normal 9 2 3 5 2 2 2" xfId="27823"/>
    <cellStyle name="Normal 9 2 3 5 2 2 2 2" xfId="56557"/>
    <cellStyle name="Normal 9 2 3 5 2 2 3" xfId="42233"/>
    <cellStyle name="Normal 9 2 3 5 2 3" xfId="20660"/>
    <cellStyle name="Normal 9 2 3 5 2 3 2" xfId="49395"/>
    <cellStyle name="Normal 9 2 3 5 2 4" xfId="35071"/>
    <cellStyle name="Normal 9 2 3 5 3" xfId="9858"/>
    <cellStyle name="Normal 9 2 3 5 3 2" xfId="24241"/>
    <cellStyle name="Normal 9 2 3 5 3 2 2" xfId="52976"/>
    <cellStyle name="Normal 9 2 3 5 3 3" xfId="38652"/>
    <cellStyle name="Normal 9 2 3 5 4" xfId="17078"/>
    <cellStyle name="Normal 9 2 3 5 4 2" xfId="45814"/>
    <cellStyle name="Normal 9 2 3 5 5" xfId="31490"/>
    <cellStyle name="Normal 9 2 3 6" xfId="4388"/>
    <cellStyle name="Normal 9 2 3 6 2" xfId="11655"/>
    <cellStyle name="Normal 9 2 3 6 2 2" xfId="26033"/>
    <cellStyle name="Normal 9 2 3 6 2 2 2" xfId="54767"/>
    <cellStyle name="Normal 9 2 3 6 2 3" xfId="40443"/>
    <cellStyle name="Normal 9 2 3 6 3" xfId="18870"/>
    <cellStyle name="Normal 9 2 3 6 3 2" xfId="47605"/>
    <cellStyle name="Normal 9 2 3 6 4" xfId="33281"/>
    <cellStyle name="Normal 9 2 3 7" xfId="8059"/>
    <cellStyle name="Normal 9 2 3 7 2" xfId="22451"/>
    <cellStyle name="Normal 9 2 3 7 2 2" xfId="51186"/>
    <cellStyle name="Normal 9 2 3 7 3" xfId="36862"/>
    <cellStyle name="Normal 9 2 3 8" xfId="15288"/>
    <cellStyle name="Normal 9 2 3 8 2" xfId="44024"/>
    <cellStyle name="Normal 9 2 3 9" xfId="29700"/>
    <cellStyle name="Normal 9 2 4" xfId="755"/>
    <cellStyle name="Normal 9 2 4 2" xfId="1205"/>
    <cellStyle name="Normal 9 2 4 2 2" xfId="2188"/>
    <cellStyle name="Normal 9 2 4 2 2 2" xfId="3980"/>
    <cellStyle name="Normal 9 2 4 2 2 2 2" xfId="7639"/>
    <cellStyle name="Normal 9 2 4 2 2 2 2 2" xfId="14899"/>
    <cellStyle name="Normal 9 2 4 2 2 2 2 2 2" xfId="29277"/>
    <cellStyle name="Normal 9 2 4 2 2 2 2 2 2 2" xfId="58011"/>
    <cellStyle name="Normal 9 2 4 2 2 2 2 2 3" xfId="43687"/>
    <cellStyle name="Normal 9 2 4 2 2 2 2 3" xfId="22114"/>
    <cellStyle name="Normal 9 2 4 2 2 2 2 3 2" xfId="50849"/>
    <cellStyle name="Normal 9 2 4 2 2 2 2 4" xfId="36525"/>
    <cellStyle name="Normal 9 2 4 2 2 2 3" xfId="11312"/>
    <cellStyle name="Normal 9 2 4 2 2 2 3 2" xfId="25695"/>
    <cellStyle name="Normal 9 2 4 2 2 2 3 2 2" xfId="54430"/>
    <cellStyle name="Normal 9 2 4 2 2 2 3 3" xfId="40106"/>
    <cellStyle name="Normal 9 2 4 2 2 2 4" xfId="18532"/>
    <cellStyle name="Normal 9 2 4 2 2 2 4 2" xfId="47268"/>
    <cellStyle name="Normal 9 2 4 2 2 2 5" xfId="32944"/>
    <cellStyle name="Normal 9 2 4 2 2 3" xfId="5849"/>
    <cellStyle name="Normal 9 2 4 2 2 3 2" xfId="13109"/>
    <cellStyle name="Normal 9 2 4 2 2 3 2 2" xfId="27487"/>
    <cellStyle name="Normal 9 2 4 2 2 3 2 2 2" xfId="56221"/>
    <cellStyle name="Normal 9 2 4 2 2 3 2 3" xfId="41897"/>
    <cellStyle name="Normal 9 2 4 2 2 3 3" xfId="20324"/>
    <cellStyle name="Normal 9 2 4 2 2 3 3 2" xfId="49059"/>
    <cellStyle name="Normal 9 2 4 2 2 3 4" xfId="34735"/>
    <cellStyle name="Normal 9 2 4 2 2 4" xfId="9522"/>
    <cellStyle name="Normal 9 2 4 2 2 4 2" xfId="23905"/>
    <cellStyle name="Normal 9 2 4 2 2 4 2 2" xfId="52640"/>
    <cellStyle name="Normal 9 2 4 2 2 4 3" xfId="38316"/>
    <cellStyle name="Normal 9 2 4 2 2 5" xfId="16742"/>
    <cellStyle name="Normal 9 2 4 2 2 5 2" xfId="45478"/>
    <cellStyle name="Normal 9 2 4 2 2 6" xfId="31154"/>
    <cellStyle name="Normal 9 2 4 2 3" xfId="3084"/>
    <cellStyle name="Normal 9 2 4 2 3 2" xfId="6744"/>
    <cellStyle name="Normal 9 2 4 2 3 2 2" xfId="14004"/>
    <cellStyle name="Normal 9 2 4 2 3 2 2 2" xfId="28382"/>
    <cellStyle name="Normal 9 2 4 2 3 2 2 2 2" xfId="57116"/>
    <cellStyle name="Normal 9 2 4 2 3 2 2 3" xfId="42792"/>
    <cellStyle name="Normal 9 2 4 2 3 2 3" xfId="21219"/>
    <cellStyle name="Normal 9 2 4 2 3 2 3 2" xfId="49954"/>
    <cellStyle name="Normal 9 2 4 2 3 2 4" xfId="35630"/>
    <cellStyle name="Normal 9 2 4 2 3 3" xfId="10417"/>
    <cellStyle name="Normal 9 2 4 2 3 3 2" xfId="24800"/>
    <cellStyle name="Normal 9 2 4 2 3 3 2 2" xfId="53535"/>
    <cellStyle name="Normal 9 2 4 2 3 3 3" xfId="39211"/>
    <cellStyle name="Normal 9 2 4 2 3 4" xfId="17637"/>
    <cellStyle name="Normal 9 2 4 2 3 4 2" xfId="46373"/>
    <cellStyle name="Normal 9 2 4 2 3 5" xfId="32049"/>
    <cellStyle name="Normal 9 2 4 2 4" xfId="4949"/>
    <cellStyle name="Normal 9 2 4 2 4 2" xfId="12214"/>
    <cellStyle name="Normal 9 2 4 2 4 2 2" xfId="26592"/>
    <cellStyle name="Normal 9 2 4 2 4 2 2 2" xfId="55326"/>
    <cellStyle name="Normal 9 2 4 2 4 2 3" xfId="41002"/>
    <cellStyle name="Normal 9 2 4 2 4 3" xfId="19429"/>
    <cellStyle name="Normal 9 2 4 2 4 3 2" xfId="48164"/>
    <cellStyle name="Normal 9 2 4 2 4 4" xfId="33840"/>
    <cellStyle name="Normal 9 2 4 2 5" xfId="8621"/>
    <cellStyle name="Normal 9 2 4 2 5 2" xfId="23010"/>
    <cellStyle name="Normal 9 2 4 2 5 2 2" xfId="51745"/>
    <cellStyle name="Normal 9 2 4 2 5 3" xfId="37421"/>
    <cellStyle name="Normal 9 2 4 2 6" xfId="15847"/>
    <cellStyle name="Normal 9 2 4 2 6 2" xfId="44583"/>
    <cellStyle name="Normal 9 2 4 2 7" xfId="30259"/>
    <cellStyle name="Normal 9 2 4 3" xfId="1741"/>
    <cellStyle name="Normal 9 2 4 3 2" xfId="3533"/>
    <cellStyle name="Normal 9 2 4 3 2 2" xfId="7192"/>
    <cellStyle name="Normal 9 2 4 3 2 2 2" xfId="14452"/>
    <cellStyle name="Normal 9 2 4 3 2 2 2 2" xfId="28830"/>
    <cellStyle name="Normal 9 2 4 3 2 2 2 2 2" xfId="57564"/>
    <cellStyle name="Normal 9 2 4 3 2 2 2 3" xfId="43240"/>
    <cellStyle name="Normal 9 2 4 3 2 2 3" xfId="21667"/>
    <cellStyle name="Normal 9 2 4 3 2 2 3 2" xfId="50402"/>
    <cellStyle name="Normal 9 2 4 3 2 2 4" xfId="36078"/>
    <cellStyle name="Normal 9 2 4 3 2 3" xfId="10865"/>
    <cellStyle name="Normal 9 2 4 3 2 3 2" xfId="25248"/>
    <cellStyle name="Normal 9 2 4 3 2 3 2 2" xfId="53983"/>
    <cellStyle name="Normal 9 2 4 3 2 3 3" xfId="39659"/>
    <cellStyle name="Normal 9 2 4 3 2 4" xfId="18085"/>
    <cellStyle name="Normal 9 2 4 3 2 4 2" xfId="46821"/>
    <cellStyle name="Normal 9 2 4 3 2 5" xfId="32497"/>
    <cellStyle name="Normal 9 2 4 3 3" xfId="5402"/>
    <cellStyle name="Normal 9 2 4 3 3 2" xfId="12662"/>
    <cellStyle name="Normal 9 2 4 3 3 2 2" xfId="27040"/>
    <cellStyle name="Normal 9 2 4 3 3 2 2 2" xfId="55774"/>
    <cellStyle name="Normal 9 2 4 3 3 2 3" xfId="41450"/>
    <cellStyle name="Normal 9 2 4 3 3 3" xfId="19877"/>
    <cellStyle name="Normal 9 2 4 3 3 3 2" xfId="48612"/>
    <cellStyle name="Normal 9 2 4 3 3 4" xfId="34288"/>
    <cellStyle name="Normal 9 2 4 3 4" xfId="9075"/>
    <cellStyle name="Normal 9 2 4 3 4 2" xfId="23458"/>
    <cellStyle name="Normal 9 2 4 3 4 2 2" xfId="52193"/>
    <cellStyle name="Normal 9 2 4 3 4 3" xfId="37869"/>
    <cellStyle name="Normal 9 2 4 3 5" xfId="16295"/>
    <cellStyle name="Normal 9 2 4 3 5 2" xfId="45031"/>
    <cellStyle name="Normal 9 2 4 3 6" xfId="30707"/>
    <cellStyle name="Normal 9 2 4 4" xfId="2637"/>
    <cellStyle name="Normal 9 2 4 4 2" xfId="6297"/>
    <cellStyle name="Normal 9 2 4 4 2 2" xfId="13557"/>
    <cellStyle name="Normal 9 2 4 4 2 2 2" xfId="27935"/>
    <cellStyle name="Normal 9 2 4 4 2 2 2 2" xfId="56669"/>
    <cellStyle name="Normal 9 2 4 4 2 2 3" xfId="42345"/>
    <cellStyle name="Normal 9 2 4 4 2 3" xfId="20772"/>
    <cellStyle name="Normal 9 2 4 4 2 3 2" xfId="49507"/>
    <cellStyle name="Normal 9 2 4 4 2 4" xfId="35183"/>
    <cellStyle name="Normal 9 2 4 4 3" xfId="9970"/>
    <cellStyle name="Normal 9 2 4 4 3 2" xfId="24353"/>
    <cellStyle name="Normal 9 2 4 4 3 2 2" xfId="53088"/>
    <cellStyle name="Normal 9 2 4 4 3 3" xfId="38764"/>
    <cellStyle name="Normal 9 2 4 4 4" xfId="17190"/>
    <cellStyle name="Normal 9 2 4 4 4 2" xfId="45926"/>
    <cellStyle name="Normal 9 2 4 4 5" xfId="31602"/>
    <cellStyle name="Normal 9 2 4 5" xfId="4501"/>
    <cellStyle name="Normal 9 2 4 5 2" xfId="11767"/>
    <cellStyle name="Normal 9 2 4 5 2 2" xfId="26145"/>
    <cellStyle name="Normal 9 2 4 5 2 2 2" xfId="54879"/>
    <cellStyle name="Normal 9 2 4 5 2 3" xfId="40555"/>
    <cellStyle name="Normal 9 2 4 5 3" xfId="18982"/>
    <cellStyle name="Normal 9 2 4 5 3 2" xfId="47717"/>
    <cellStyle name="Normal 9 2 4 5 4" xfId="33393"/>
    <cellStyle name="Normal 9 2 4 6" xfId="8174"/>
    <cellStyle name="Normal 9 2 4 6 2" xfId="22563"/>
    <cellStyle name="Normal 9 2 4 6 2 2" xfId="51298"/>
    <cellStyle name="Normal 9 2 4 6 3" xfId="36974"/>
    <cellStyle name="Normal 9 2 4 7" xfId="15400"/>
    <cellStyle name="Normal 9 2 4 7 2" xfId="44136"/>
    <cellStyle name="Normal 9 2 4 8" xfId="29812"/>
    <cellStyle name="Normal 9 2 5" xfId="981"/>
    <cellStyle name="Normal 9 2 5 2" xfId="1964"/>
    <cellStyle name="Normal 9 2 5 2 2" xfId="3756"/>
    <cellStyle name="Normal 9 2 5 2 2 2" xfId="7415"/>
    <cellStyle name="Normal 9 2 5 2 2 2 2" xfId="14675"/>
    <cellStyle name="Normal 9 2 5 2 2 2 2 2" xfId="29053"/>
    <cellStyle name="Normal 9 2 5 2 2 2 2 2 2" xfId="57787"/>
    <cellStyle name="Normal 9 2 5 2 2 2 2 3" xfId="43463"/>
    <cellStyle name="Normal 9 2 5 2 2 2 3" xfId="21890"/>
    <cellStyle name="Normal 9 2 5 2 2 2 3 2" xfId="50625"/>
    <cellStyle name="Normal 9 2 5 2 2 2 4" xfId="36301"/>
    <cellStyle name="Normal 9 2 5 2 2 3" xfId="11088"/>
    <cellStyle name="Normal 9 2 5 2 2 3 2" xfId="25471"/>
    <cellStyle name="Normal 9 2 5 2 2 3 2 2" xfId="54206"/>
    <cellStyle name="Normal 9 2 5 2 2 3 3" xfId="39882"/>
    <cellStyle name="Normal 9 2 5 2 2 4" xfId="18308"/>
    <cellStyle name="Normal 9 2 5 2 2 4 2" xfId="47044"/>
    <cellStyle name="Normal 9 2 5 2 2 5" xfId="32720"/>
    <cellStyle name="Normal 9 2 5 2 3" xfId="5625"/>
    <cellStyle name="Normal 9 2 5 2 3 2" xfId="12885"/>
    <cellStyle name="Normal 9 2 5 2 3 2 2" xfId="27263"/>
    <cellStyle name="Normal 9 2 5 2 3 2 2 2" xfId="55997"/>
    <cellStyle name="Normal 9 2 5 2 3 2 3" xfId="41673"/>
    <cellStyle name="Normal 9 2 5 2 3 3" xfId="20100"/>
    <cellStyle name="Normal 9 2 5 2 3 3 2" xfId="48835"/>
    <cellStyle name="Normal 9 2 5 2 3 4" xfId="34511"/>
    <cellStyle name="Normal 9 2 5 2 4" xfId="9298"/>
    <cellStyle name="Normal 9 2 5 2 4 2" xfId="23681"/>
    <cellStyle name="Normal 9 2 5 2 4 2 2" xfId="52416"/>
    <cellStyle name="Normal 9 2 5 2 4 3" xfId="38092"/>
    <cellStyle name="Normal 9 2 5 2 5" xfId="16518"/>
    <cellStyle name="Normal 9 2 5 2 5 2" xfId="45254"/>
    <cellStyle name="Normal 9 2 5 2 6" xfId="30930"/>
    <cellStyle name="Normal 9 2 5 3" xfId="2860"/>
    <cellStyle name="Normal 9 2 5 3 2" xfId="6520"/>
    <cellStyle name="Normal 9 2 5 3 2 2" xfId="13780"/>
    <cellStyle name="Normal 9 2 5 3 2 2 2" xfId="28158"/>
    <cellStyle name="Normal 9 2 5 3 2 2 2 2" xfId="56892"/>
    <cellStyle name="Normal 9 2 5 3 2 2 3" xfId="42568"/>
    <cellStyle name="Normal 9 2 5 3 2 3" xfId="20995"/>
    <cellStyle name="Normal 9 2 5 3 2 3 2" xfId="49730"/>
    <cellStyle name="Normal 9 2 5 3 2 4" xfId="35406"/>
    <cellStyle name="Normal 9 2 5 3 3" xfId="10193"/>
    <cellStyle name="Normal 9 2 5 3 3 2" xfId="24576"/>
    <cellStyle name="Normal 9 2 5 3 3 2 2" xfId="53311"/>
    <cellStyle name="Normal 9 2 5 3 3 3" xfId="38987"/>
    <cellStyle name="Normal 9 2 5 3 4" xfId="17413"/>
    <cellStyle name="Normal 9 2 5 3 4 2" xfId="46149"/>
    <cellStyle name="Normal 9 2 5 3 5" xfId="31825"/>
    <cellStyle name="Normal 9 2 5 4" xfId="4725"/>
    <cellStyle name="Normal 9 2 5 4 2" xfId="11990"/>
    <cellStyle name="Normal 9 2 5 4 2 2" xfId="26368"/>
    <cellStyle name="Normal 9 2 5 4 2 2 2" xfId="55102"/>
    <cellStyle name="Normal 9 2 5 4 2 3" xfId="40778"/>
    <cellStyle name="Normal 9 2 5 4 3" xfId="19205"/>
    <cellStyle name="Normal 9 2 5 4 3 2" xfId="47940"/>
    <cellStyle name="Normal 9 2 5 4 4" xfId="33616"/>
    <cellStyle name="Normal 9 2 5 5" xfId="8397"/>
    <cellStyle name="Normal 9 2 5 5 2" xfId="22786"/>
    <cellStyle name="Normal 9 2 5 5 2 2" xfId="51521"/>
    <cellStyle name="Normal 9 2 5 5 3" xfId="37197"/>
    <cellStyle name="Normal 9 2 5 6" xfId="15623"/>
    <cellStyle name="Normal 9 2 5 6 2" xfId="44359"/>
    <cellStyle name="Normal 9 2 5 7" xfId="30035"/>
    <cellStyle name="Normal 9 2 6" xfId="1500"/>
    <cellStyle name="Normal 9 2 6 2" xfId="3309"/>
    <cellStyle name="Normal 9 2 6 2 2" xfId="6968"/>
    <cellStyle name="Normal 9 2 6 2 2 2" xfId="14228"/>
    <cellStyle name="Normal 9 2 6 2 2 2 2" xfId="28606"/>
    <cellStyle name="Normal 9 2 6 2 2 2 2 2" xfId="57340"/>
    <cellStyle name="Normal 9 2 6 2 2 2 3" xfId="43016"/>
    <cellStyle name="Normal 9 2 6 2 2 3" xfId="21443"/>
    <cellStyle name="Normal 9 2 6 2 2 3 2" xfId="50178"/>
    <cellStyle name="Normal 9 2 6 2 2 4" xfId="35854"/>
    <cellStyle name="Normal 9 2 6 2 3" xfId="10641"/>
    <cellStyle name="Normal 9 2 6 2 3 2" xfId="25024"/>
    <cellStyle name="Normal 9 2 6 2 3 2 2" xfId="53759"/>
    <cellStyle name="Normal 9 2 6 2 3 3" xfId="39435"/>
    <cellStyle name="Normal 9 2 6 2 4" xfId="17861"/>
    <cellStyle name="Normal 9 2 6 2 4 2" xfId="46597"/>
    <cellStyle name="Normal 9 2 6 2 5" xfId="32273"/>
    <cellStyle name="Normal 9 2 6 3" xfId="5177"/>
    <cellStyle name="Normal 9 2 6 3 2" xfId="12438"/>
    <cellStyle name="Normal 9 2 6 3 2 2" xfId="26816"/>
    <cellStyle name="Normal 9 2 6 3 2 2 2" xfId="55550"/>
    <cellStyle name="Normal 9 2 6 3 2 3" xfId="41226"/>
    <cellStyle name="Normal 9 2 6 3 3" xfId="19653"/>
    <cellStyle name="Normal 9 2 6 3 3 2" xfId="48388"/>
    <cellStyle name="Normal 9 2 6 3 4" xfId="34064"/>
    <cellStyle name="Normal 9 2 6 4" xfId="8851"/>
    <cellStyle name="Normal 9 2 6 4 2" xfId="23234"/>
    <cellStyle name="Normal 9 2 6 4 2 2" xfId="51969"/>
    <cellStyle name="Normal 9 2 6 4 3" xfId="37645"/>
    <cellStyle name="Normal 9 2 6 5" xfId="16071"/>
    <cellStyle name="Normal 9 2 6 5 2" xfId="44807"/>
    <cellStyle name="Normal 9 2 6 6" xfId="30483"/>
    <cellStyle name="Normal 9 2 7" xfId="2413"/>
    <cellStyle name="Normal 9 2 7 2" xfId="6073"/>
    <cellStyle name="Normal 9 2 7 2 2" xfId="13333"/>
    <cellStyle name="Normal 9 2 7 2 2 2" xfId="27711"/>
    <cellStyle name="Normal 9 2 7 2 2 2 2" xfId="56445"/>
    <cellStyle name="Normal 9 2 7 2 2 3" xfId="42121"/>
    <cellStyle name="Normal 9 2 7 2 3" xfId="20548"/>
    <cellStyle name="Normal 9 2 7 2 3 2" xfId="49283"/>
    <cellStyle name="Normal 9 2 7 2 4" xfId="34959"/>
    <cellStyle name="Normal 9 2 7 3" xfId="9746"/>
    <cellStyle name="Normal 9 2 7 3 2" xfId="24129"/>
    <cellStyle name="Normal 9 2 7 3 2 2" xfId="52864"/>
    <cellStyle name="Normal 9 2 7 3 3" xfId="38540"/>
    <cellStyle name="Normal 9 2 7 4" xfId="16966"/>
    <cellStyle name="Normal 9 2 7 4 2" xfId="45702"/>
    <cellStyle name="Normal 9 2 7 5" xfId="31378"/>
    <cellStyle name="Normal 9 2 8" xfId="4270"/>
    <cellStyle name="Normal 9 2 8 2" xfId="11542"/>
    <cellStyle name="Normal 9 2 8 2 2" xfId="25921"/>
    <cellStyle name="Normal 9 2 8 2 2 2" xfId="54655"/>
    <cellStyle name="Normal 9 2 8 2 3" xfId="40331"/>
    <cellStyle name="Normal 9 2 8 3" xfId="18758"/>
    <cellStyle name="Normal 9 2 8 3 2" xfId="47493"/>
    <cellStyle name="Normal 9 2 8 4" xfId="33169"/>
    <cellStyle name="Normal 9 2 9" xfId="7938"/>
    <cellStyle name="Normal 9 2 9 2" xfId="22339"/>
    <cellStyle name="Normal 9 2 9 2 2" xfId="51074"/>
    <cellStyle name="Normal 9 2 9 3" xfId="36750"/>
    <cellStyle name="Normal 9 3" xfId="426"/>
    <cellStyle name="Normal 9 3 10" xfId="29616"/>
    <cellStyle name="Normal 9 3 2" xfId="626"/>
    <cellStyle name="Normal 9 3 2 2" xfId="898"/>
    <cellStyle name="Normal 9 3 2 2 2" xfId="1345"/>
    <cellStyle name="Normal 9 3 2 2 2 2" xfId="2328"/>
    <cellStyle name="Normal 9 3 2 2 2 2 2" xfId="4120"/>
    <cellStyle name="Normal 9 3 2 2 2 2 2 2" xfId="7779"/>
    <cellStyle name="Normal 9 3 2 2 2 2 2 2 2" xfId="15039"/>
    <cellStyle name="Normal 9 3 2 2 2 2 2 2 2 2" xfId="29417"/>
    <cellStyle name="Normal 9 3 2 2 2 2 2 2 2 2 2" xfId="58151"/>
    <cellStyle name="Normal 9 3 2 2 2 2 2 2 2 3" xfId="43827"/>
    <cellStyle name="Normal 9 3 2 2 2 2 2 2 3" xfId="22254"/>
    <cellStyle name="Normal 9 3 2 2 2 2 2 2 3 2" xfId="50989"/>
    <cellStyle name="Normal 9 3 2 2 2 2 2 2 4" xfId="36665"/>
    <cellStyle name="Normal 9 3 2 2 2 2 2 3" xfId="11452"/>
    <cellStyle name="Normal 9 3 2 2 2 2 2 3 2" xfId="25835"/>
    <cellStyle name="Normal 9 3 2 2 2 2 2 3 2 2" xfId="54570"/>
    <cellStyle name="Normal 9 3 2 2 2 2 2 3 3" xfId="40246"/>
    <cellStyle name="Normal 9 3 2 2 2 2 2 4" xfId="18672"/>
    <cellStyle name="Normal 9 3 2 2 2 2 2 4 2" xfId="47408"/>
    <cellStyle name="Normal 9 3 2 2 2 2 2 5" xfId="33084"/>
    <cellStyle name="Normal 9 3 2 2 2 2 3" xfId="5989"/>
    <cellStyle name="Normal 9 3 2 2 2 2 3 2" xfId="13249"/>
    <cellStyle name="Normal 9 3 2 2 2 2 3 2 2" xfId="27627"/>
    <cellStyle name="Normal 9 3 2 2 2 2 3 2 2 2" xfId="56361"/>
    <cellStyle name="Normal 9 3 2 2 2 2 3 2 3" xfId="42037"/>
    <cellStyle name="Normal 9 3 2 2 2 2 3 3" xfId="20464"/>
    <cellStyle name="Normal 9 3 2 2 2 2 3 3 2" xfId="49199"/>
    <cellStyle name="Normal 9 3 2 2 2 2 3 4" xfId="34875"/>
    <cellStyle name="Normal 9 3 2 2 2 2 4" xfId="9662"/>
    <cellStyle name="Normal 9 3 2 2 2 2 4 2" xfId="24045"/>
    <cellStyle name="Normal 9 3 2 2 2 2 4 2 2" xfId="52780"/>
    <cellStyle name="Normal 9 3 2 2 2 2 4 3" xfId="38456"/>
    <cellStyle name="Normal 9 3 2 2 2 2 5" xfId="16882"/>
    <cellStyle name="Normal 9 3 2 2 2 2 5 2" xfId="45618"/>
    <cellStyle name="Normal 9 3 2 2 2 2 6" xfId="31294"/>
    <cellStyle name="Normal 9 3 2 2 2 3" xfId="3224"/>
    <cellStyle name="Normal 9 3 2 2 2 3 2" xfId="6884"/>
    <cellStyle name="Normal 9 3 2 2 2 3 2 2" xfId="14144"/>
    <cellStyle name="Normal 9 3 2 2 2 3 2 2 2" xfId="28522"/>
    <cellStyle name="Normal 9 3 2 2 2 3 2 2 2 2" xfId="57256"/>
    <cellStyle name="Normal 9 3 2 2 2 3 2 2 3" xfId="42932"/>
    <cellStyle name="Normal 9 3 2 2 2 3 2 3" xfId="21359"/>
    <cellStyle name="Normal 9 3 2 2 2 3 2 3 2" xfId="50094"/>
    <cellStyle name="Normal 9 3 2 2 2 3 2 4" xfId="35770"/>
    <cellStyle name="Normal 9 3 2 2 2 3 3" xfId="10557"/>
    <cellStyle name="Normal 9 3 2 2 2 3 3 2" xfId="24940"/>
    <cellStyle name="Normal 9 3 2 2 2 3 3 2 2" xfId="53675"/>
    <cellStyle name="Normal 9 3 2 2 2 3 3 3" xfId="39351"/>
    <cellStyle name="Normal 9 3 2 2 2 3 4" xfId="17777"/>
    <cellStyle name="Normal 9 3 2 2 2 3 4 2" xfId="46513"/>
    <cellStyle name="Normal 9 3 2 2 2 3 5" xfId="32189"/>
    <cellStyle name="Normal 9 3 2 2 2 4" xfId="5089"/>
    <cellStyle name="Normal 9 3 2 2 2 4 2" xfId="12354"/>
    <cellStyle name="Normal 9 3 2 2 2 4 2 2" xfId="26732"/>
    <cellStyle name="Normal 9 3 2 2 2 4 2 2 2" xfId="55466"/>
    <cellStyle name="Normal 9 3 2 2 2 4 2 3" xfId="41142"/>
    <cellStyle name="Normal 9 3 2 2 2 4 3" xfId="19569"/>
    <cellStyle name="Normal 9 3 2 2 2 4 3 2" xfId="48304"/>
    <cellStyle name="Normal 9 3 2 2 2 4 4" xfId="33980"/>
    <cellStyle name="Normal 9 3 2 2 2 5" xfId="8761"/>
    <cellStyle name="Normal 9 3 2 2 2 5 2" xfId="23150"/>
    <cellStyle name="Normal 9 3 2 2 2 5 2 2" xfId="51885"/>
    <cellStyle name="Normal 9 3 2 2 2 5 3" xfId="37561"/>
    <cellStyle name="Normal 9 3 2 2 2 6" xfId="15987"/>
    <cellStyle name="Normal 9 3 2 2 2 6 2" xfId="44723"/>
    <cellStyle name="Normal 9 3 2 2 2 7" xfId="30399"/>
    <cellStyle name="Normal 9 3 2 2 3" xfId="1881"/>
    <cellStyle name="Normal 9 3 2 2 3 2" xfId="3673"/>
    <cellStyle name="Normal 9 3 2 2 3 2 2" xfId="7332"/>
    <cellStyle name="Normal 9 3 2 2 3 2 2 2" xfId="14592"/>
    <cellStyle name="Normal 9 3 2 2 3 2 2 2 2" xfId="28970"/>
    <cellStyle name="Normal 9 3 2 2 3 2 2 2 2 2" xfId="57704"/>
    <cellStyle name="Normal 9 3 2 2 3 2 2 2 3" xfId="43380"/>
    <cellStyle name="Normal 9 3 2 2 3 2 2 3" xfId="21807"/>
    <cellStyle name="Normal 9 3 2 2 3 2 2 3 2" xfId="50542"/>
    <cellStyle name="Normal 9 3 2 2 3 2 2 4" xfId="36218"/>
    <cellStyle name="Normal 9 3 2 2 3 2 3" xfId="11005"/>
    <cellStyle name="Normal 9 3 2 2 3 2 3 2" xfId="25388"/>
    <cellStyle name="Normal 9 3 2 2 3 2 3 2 2" xfId="54123"/>
    <cellStyle name="Normal 9 3 2 2 3 2 3 3" xfId="39799"/>
    <cellStyle name="Normal 9 3 2 2 3 2 4" xfId="18225"/>
    <cellStyle name="Normal 9 3 2 2 3 2 4 2" xfId="46961"/>
    <cellStyle name="Normal 9 3 2 2 3 2 5" xfId="32637"/>
    <cellStyle name="Normal 9 3 2 2 3 3" xfId="5542"/>
    <cellStyle name="Normal 9 3 2 2 3 3 2" xfId="12802"/>
    <cellStyle name="Normal 9 3 2 2 3 3 2 2" xfId="27180"/>
    <cellStyle name="Normal 9 3 2 2 3 3 2 2 2" xfId="55914"/>
    <cellStyle name="Normal 9 3 2 2 3 3 2 3" xfId="41590"/>
    <cellStyle name="Normal 9 3 2 2 3 3 3" xfId="20017"/>
    <cellStyle name="Normal 9 3 2 2 3 3 3 2" xfId="48752"/>
    <cellStyle name="Normal 9 3 2 2 3 3 4" xfId="34428"/>
    <cellStyle name="Normal 9 3 2 2 3 4" xfId="9215"/>
    <cellStyle name="Normal 9 3 2 2 3 4 2" xfId="23598"/>
    <cellStyle name="Normal 9 3 2 2 3 4 2 2" xfId="52333"/>
    <cellStyle name="Normal 9 3 2 2 3 4 3" xfId="38009"/>
    <cellStyle name="Normal 9 3 2 2 3 5" xfId="16435"/>
    <cellStyle name="Normal 9 3 2 2 3 5 2" xfId="45171"/>
    <cellStyle name="Normal 9 3 2 2 3 6" xfId="30847"/>
    <cellStyle name="Normal 9 3 2 2 4" xfId="2777"/>
    <cellStyle name="Normal 9 3 2 2 4 2" xfId="6437"/>
    <cellStyle name="Normal 9 3 2 2 4 2 2" xfId="13697"/>
    <cellStyle name="Normal 9 3 2 2 4 2 2 2" xfId="28075"/>
    <cellStyle name="Normal 9 3 2 2 4 2 2 2 2" xfId="56809"/>
    <cellStyle name="Normal 9 3 2 2 4 2 2 3" xfId="42485"/>
    <cellStyle name="Normal 9 3 2 2 4 2 3" xfId="20912"/>
    <cellStyle name="Normal 9 3 2 2 4 2 3 2" xfId="49647"/>
    <cellStyle name="Normal 9 3 2 2 4 2 4" xfId="35323"/>
    <cellStyle name="Normal 9 3 2 2 4 3" xfId="10110"/>
    <cellStyle name="Normal 9 3 2 2 4 3 2" xfId="24493"/>
    <cellStyle name="Normal 9 3 2 2 4 3 2 2" xfId="53228"/>
    <cellStyle name="Normal 9 3 2 2 4 3 3" xfId="38904"/>
    <cellStyle name="Normal 9 3 2 2 4 4" xfId="17330"/>
    <cellStyle name="Normal 9 3 2 2 4 4 2" xfId="46066"/>
    <cellStyle name="Normal 9 3 2 2 4 5" xfId="31742"/>
    <cellStyle name="Normal 9 3 2 2 5" xfId="4642"/>
    <cellStyle name="Normal 9 3 2 2 5 2" xfId="11907"/>
    <cellStyle name="Normal 9 3 2 2 5 2 2" xfId="26285"/>
    <cellStyle name="Normal 9 3 2 2 5 2 2 2" xfId="55019"/>
    <cellStyle name="Normal 9 3 2 2 5 2 3" xfId="40695"/>
    <cellStyle name="Normal 9 3 2 2 5 3" xfId="19122"/>
    <cellStyle name="Normal 9 3 2 2 5 3 2" xfId="47857"/>
    <cellStyle name="Normal 9 3 2 2 5 4" xfId="33533"/>
    <cellStyle name="Normal 9 3 2 2 6" xfId="8314"/>
    <cellStyle name="Normal 9 3 2 2 6 2" xfId="22703"/>
    <cellStyle name="Normal 9 3 2 2 6 2 2" xfId="51438"/>
    <cellStyle name="Normal 9 3 2 2 6 3" xfId="37114"/>
    <cellStyle name="Normal 9 3 2 2 7" xfId="15540"/>
    <cellStyle name="Normal 9 3 2 2 7 2" xfId="44276"/>
    <cellStyle name="Normal 9 3 2 2 8" xfId="29952"/>
    <cellStyle name="Normal 9 3 2 3" xfId="1121"/>
    <cellStyle name="Normal 9 3 2 3 2" xfId="2104"/>
    <cellStyle name="Normal 9 3 2 3 2 2" xfId="3896"/>
    <cellStyle name="Normal 9 3 2 3 2 2 2" xfId="7555"/>
    <cellStyle name="Normal 9 3 2 3 2 2 2 2" xfId="14815"/>
    <cellStyle name="Normal 9 3 2 3 2 2 2 2 2" xfId="29193"/>
    <cellStyle name="Normal 9 3 2 3 2 2 2 2 2 2" xfId="57927"/>
    <cellStyle name="Normal 9 3 2 3 2 2 2 2 3" xfId="43603"/>
    <cellStyle name="Normal 9 3 2 3 2 2 2 3" xfId="22030"/>
    <cellStyle name="Normal 9 3 2 3 2 2 2 3 2" xfId="50765"/>
    <cellStyle name="Normal 9 3 2 3 2 2 2 4" xfId="36441"/>
    <cellStyle name="Normal 9 3 2 3 2 2 3" xfId="11228"/>
    <cellStyle name="Normal 9 3 2 3 2 2 3 2" xfId="25611"/>
    <cellStyle name="Normal 9 3 2 3 2 2 3 2 2" xfId="54346"/>
    <cellStyle name="Normal 9 3 2 3 2 2 3 3" xfId="40022"/>
    <cellStyle name="Normal 9 3 2 3 2 2 4" xfId="18448"/>
    <cellStyle name="Normal 9 3 2 3 2 2 4 2" xfId="47184"/>
    <cellStyle name="Normal 9 3 2 3 2 2 5" xfId="32860"/>
    <cellStyle name="Normal 9 3 2 3 2 3" xfId="5765"/>
    <cellStyle name="Normal 9 3 2 3 2 3 2" xfId="13025"/>
    <cellStyle name="Normal 9 3 2 3 2 3 2 2" xfId="27403"/>
    <cellStyle name="Normal 9 3 2 3 2 3 2 2 2" xfId="56137"/>
    <cellStyle name="Normal 9 3 2 3 2 3 2 3" xfId="41813"/>
    <cellStyle name="Normal 9 3 2 3 2 3 3" xfId="20240"/>
    <cellStyle name="Normal 9 3 2 3 2 3 3 2" xfId="48975"/>
    <cellStyle name="Normal 9 3 2 3 2 3 4" xfId="34651"/>
    <cellStyle name="Normal 9 3 2 3 2 4" xfId="9438"/>
    <cellStyle name="Normal 9 3 2 3 2 4 2" xfId="23821"/>
    <cellStyle name="Normal 9 3 2 3 2 4 2 2" xfId="52556"/>
    <cellStyle name="Normal 9 3 2 3 2 4 3" xfId="38232"/>
    <cellStyle name="Normal 9 3 2 3 2 5" xfId="16658"/>
    <cellStyle name="Normal 9 3 2 3 2 5 2" xfId="45394"/>
    <cellStyle name="Normal 9 3 2 3 2 6" xfId="31070"/>
    <cellStyle name="Normal 9 3 2 3 3" xfId="3000"/>
    <cellStyle name="Normal 9 3 2 3 3 2" xfId="6660"/>
    <cellStyle name="Normal 9 3 2 3 3 2 2" xfId="13920"/>
    <cellStyle name="Normal 9 3 2 3 3 2 2 2" xfId="28298"/>
    <cellStyle name="Normal 9 3 2 3 3 2 2 2 2" xfId="57032"/>
    <cellStyle name="Normal 9 3 2 3 3 2 2 3" xfId="42708"/>
    <cellStyle name="Normal 9 3 2 3 3 2 3" xfId="21135"/>
    <cellStyle name="Normal 9 3 2 3 3 2 3 2" xfId="49870"/>
    <cellStyle name="Normal 9 3 2 3 3 2 4" xfId="35546"/>
    <cellStyle name="Normal 9 3 2 3 3 3" xfId="10333"/>
    <cellStyle name="Normal 9 3 2 3 3 3 2" xfId="24716"/>
    <cellStyle name="Normal 9 3 2 3 3 3 2 2" xfId="53451"/>
    <cellStyle name="Normal 9 3 2 3 3 3 3" xfId="39127"/>
    <cellStyle name="Normal 9 3 2 3 3 4" xfId="17553"/>
    <cellStyle name="Normal 9 3 2 3 3 4 2" xfId="46289"/>
    <cellStyle name="Normal 9 3 2 3 3 5" xfId="31965"/>
    <cellStyle name="Normal 9 3 2 3 4" xfId="4865"/>
    <cellStyle name="Normal 9 3 2 3 4 2" xfId="12130"/>
    <cellStyle name="Normal 9 3 2 3 4 2 2" xfId="26508"/>
    <cellStyle name="Normal 9 3 2 3 4 2 2 2" xfId="55242"/>
    <cellStyle name="Normal 9 3 2 3 4 2 3" xfId="40918"/>
    <cellStyle name="Normal 9 3 2 3 4 3" xfId="19345"/>
    <cellStyle name="Normal 9 3 2 3 4 3 2" xfId="48080"/>
    <cellStyle name="Normal 9 3 2 3 4 4" xfId="33756"/>
    <cellStyle name="Normal 9 3 2 3 5" xfId="8537"/>
    <cellStyle name="Normal 9 3 2 3 5 2" xfId="22926"/>
    <cellStyle name="Normal 9 3 2 3 5 2 2" xfId="51661"/>
    <cellStyle name="Normal 9 3 2 3 5 3" xfId="37337"/>
    <cellStyle name="Normal 9 3 2 3 6" xfId="15763"/>
    <cellStyle name="Normal 9 3 2 3 6 2" xfId="44499"/>
    <cellStyle name="Normal 9 3 2 3 7" xfId="30175"/>
    <cellStyle name="Normal 9 3 2 4" xfId="1653"/>
    <cellStyle name="Normal 9 3 2 4 2" xfId="3449"/>
    <cellStyle name="Normal 9 3 2 4 2 2" xfId="7108"/>
    <cellStyle name="Normal 9 3 2 4 2 2 2" xfId="14368"/>
    <cellStyle name="Normal 9 3 2 4 2 2 2 2" xfId="28746"/>
    <cellStyle name="Normal 9 3 2 4 2 2 2 2 2" xfId="57480"/>
    <cellStyle name="Normal 9 3 2 4 2 2 2 3" xfId="43156"/>
    <cellStyle name="Normal 9 3 2 4 2 2 3" xfId="21583"/>
    <cellStyle name="Normal 9 3 2 4 2 2 3 2" xfId="50318"/>
    <cellStyle name="Normal 9 3 2 4 2 2 4" xfId="35994"/>
    <cellStyle name="Normal 9 3 2 4 2 3" xfId="10781"/>
    <cellStyle name="Normal 9 3 2 4 2 3 2" xfId="25164"/>
    <cellStyle name="Normal 9 3 2 4 2 3 2 2" xfId="53899"/>
    <cellStyle name="Normal 9 3 2 4 2 3 3" xfId="39575"/>
    <cellStyle name="Normal 9 3 2 4 2 4" xfId="18001"/>
    <cellStyle name="Normal 9 3 2 4 2 4 2" xfId="46737"/>
    <cellStyle name="Normal 9 3 2 4 2 5" xfId="32413"/>
    <cellStyle name="Normal 9 3 2 4 3" xfId="5318"/>
    <cellStyle name="Normal 9 3 2 4 3 2" xfId="12578"/>
    <cellStyle name="Normal 9 3 2 4 3 2 2" xfId="26956"/>
    <cellStyle name="Normal 9 3 2 4 3 2 2 2" xfId="55690"/>
    <cellStyle name="Normal 9 3 2 4 3 2 3" xfId="41366"/>
    <cellStyle name="Normal 9 3 2 4 3 3" xfId="19793"/>
    <cellStyle name="Normal 9 3 2 4 3 3 2" xfId="48528"/>
    <cellStyle name="Normal 9 3 2 4 3 4" xfId="34204"/>
    <cellStyle name="Normal 9 3 2 4 4" xfId="8991"/>
    <cellStyle name="Normal 9 3 2 4 4 2" xfId="23374"/>
    <cellStyle name="Normal 9 3 2 4 4 2 2" xfId="52109"/>
    <cellStyle name="Normal 9 3 2 4 4 3" xfId="37785"/>
    <cellStyle name="Normal 9 3 2 4 5" xfId="16211"/>
    <cellStyle name="Normal 9 3 2 4 5 2" xfId="44947"/>
    <cellStyle name="Normal 9 3 2 4 6" xfId="30623"/>
    <cellStyle name="Normal 9 3 2 5" xfId="2553"/>
    <cellStyle name="Normal 9 3 2 5 2" xfId="6213"/>
    <cellStyle name="Normal 9 3 2 5 2 2" xfId="13473"/>
    <cellStyle name="Normal 9 3 2 5 2 2 2" xfId="27851"/>
    <cellStyle name="Normal 9 3 2 5 2 2 2 2" xfId="56585"/>
    <cellStyle name="Normal 9 3 2 5 2 2 3" xfId="42261"/>
    <cellStyle name="Normal 9 3 2 5 2 3" xfId="20688"/>
    <cellStyle name="Normal 9 3 2 5 2 3 2" xfId="49423"/>
    <cellStyle name="Normal 9 3 2 5 2 4" xfId="35099"/>
    <cellStyle name="Normal 9 3 2 5 3" xfId="9886"/>
    <cellStyle name="Normal 9 3 2 5 3 2" xfId="24269"/>
    <cellStyle name="Normal 9 3 2 5 3 2 2" xfId="53004"/>
    <cellStyle name="Normal 9 3 2 5 3 3" xfId="38680"/>
    <cellStyle name="Normal 9 3 2 5 4" xfId="17106"/>
    <cellStyle name="Normal 9 3 2 5 4 2" xfId="45842"/>
    <cellStyle name="Normal 9 3 2 5 5" xfId="31518"/>
    <cellStyle name="Normal 9 3 2 6" xfId="4416"/>
    <cellStyle name="Normal 9 3 2 6 2" xfId="11683"/>
    <cellStyle name="Normal 9 3 2 6 2 2" xfId="26061"/>
    <cellStyle name="Normal 9 3 2 6 2 2 2" xfId="54795"/>
    <cellStyle name="Normal 9 3 2 6 2 3" xfId="40471"/>
    <cellStyle name="Normal 9 3 2 6 3" xfId="18898"/>
    <cellStyle name="Normal 9 3 2 6 3 2" xfId="47633"/>
    <cellStyle name="Normal 9 3 2 6 4" xfId="33309"/>
    <cellStyle name="Normal 9 3 2 7" xfId="8087"/>
    <cellStyle name="Normal 9 3 2 7 2" xfId="22479"/>
    <cellStyle name="Normal 9 3 2 7 2 2" xfId="51214"/>
    <cellStyle name="Normal 9 3 2 7 3" xfId="36890"/>
    <cellStyle name="Normal 9 3 2 8" xfId="15316"/>
    <cellStyle name="Normal 9 3 2 8 2" xfId="44052"/>
    <cellStyle name="Normal 9 3 2 9" xfId="29728"/>
    <cellStyle name="Normal 9 3 3" xfId="784"/>
    <cellStyle name="Normal 9 3 3 2" xfId="1233"/>
    <cellStyle name="Normal 9 3 3 2 2" xfId="2216"/>
    <cellStyle name="Normal 9 3 3 2 2 2" xfId="4008"/>
    <cellStyle name="Normal 9 3 3 2 2 2 2" xfId="7667"/>
    <cellStyle name="Normal 9 3 3 2 2 2 2 2" xfId="14927"/>
    <cellStyle name="Normal 9 3 3 2 2 2 2 2 2" xfId="29305"/>
    <cellStyle name="Normal 9 3 3 2 2 2 2 2 2 2" xfId="58039"/>
    <cellStyle name="Normal 9 3 3 2 2 2 2 2 3" xfId="43715"/>
    <cellStyle name="Normal 9 3 3 2 2 2 2 3" xfId="22142"/>
    <cellStyle name="Normal 9 3 3 2 2 2 2 3 2" xfId="50877"/>
    <cellStyle name="Normal 9 3 3 2 2 2 2 4" xfId="36553"/>
    <cellStyle name="Normal 9 3 3 2 2 2 3" xfId="11340"/>
    <cellStyle name="Normal 9 3 3 2 2 2 3 2" xfId="25723"/>
    <cellStyle name="Normal 9 3 3 2 2 2 3 2 2" xfId="54458"/>
    <cellStyle name="Normal 9 3 3 2 2 2 3 3" xfId="40134"/>
    <cellStyle name="Normal 9 3 3 2 2 2 4" xfId="18560"/>
    <cellStyle name="Normal 9 3 3 2 2 2 4 2" xfId="47296"/>
    <cellStyle name="Normal 9 3 3 2 2 2 5" xfId="32972"/>
    <cellStyle name="Normal 9 3 3 2 2 3" xfId="5877"/>
    <cellStyle name="Normal 9 3 3 2 2 3 2" xfId="13137"/>
    <cellStyle name="Normal 9 3 3 2 2 3 2 2" xfId="27515"/>
    <cellStyle name="Normal 9 3 3 2 2 3 2 2 2" xfId="56249"/>
    <cellStyle name="Normal 9 3 3 2 2 3 2 3" xfId="41925"/>
    <cellStyle name="Normal 9 3 3 2 2 3 3" xfId="20352"/>
    <cellStyle name="Normal 9 3 3 2 2 3 3 2" xfId="49087"/>
    <cellStyle name="Normal 9 3 3 2 2 3 4" xfId="34763"/>
    <cellStyle name="Normal 9 3 3 2 2 4" xfId="9550"/>
    <cellStyle name="Normal 9 3 3 2 2 4 2" xfId="23933"/>
    <cellStyle name="Normal 9 3 3 2 2 4 2 2" xfId="52668"/>
    <cellStyle name="Normal 9 3 3 2 2 4 3" xfId="38344"/>
    <cellStyle name="Normal 9 3 3 2 2 5" xfId="16770"/>
    <cellStyle name="Normal 9 3 3 2 2 5 2" xfId="45506"/>
    <cellStyle name="Normal 9 3 3 2 2 6" xfId="31182"/>
    <cellStyle name="Normal 9 3 3 2 3" xfId="3112"/>
    <cellStyle name="Normal 9 3 3 2 3 2" xfId="6772"/>
    <cellStyle name="Normal 9 3 3 2 3 2 2" xfId="14032"/>
    <cellStyle name="Normal 9 3 3 2 3 2 2 2" xfId="28410"/>
    <cellStyle name="Normal 9 3 3 2 3 2 2 2 2" xfId="57144"/>
    <cellStyle name="Normal 9 3 3 2 3 2 2 3" xfId="42820"/>
    <cellStyle name="Normal 9 3 3 2 3 2 3" xfId="21247"/>
    <cellStyle name="Normal 9 3 3 2 3 2 3 2" xfId="49982"/>
    <cellStyle name="Normal 9 3 3 2 3 2 4" xfId="35658"/>
    <cellStyle name="Normal 9 3 3 2 3 3" xfId="10445"/>
    <cellStyle name="Normal 9 3 3 2 3 3 2" xfId="24828"/>
    <cellStyle name="Normal 9 3 3 2 3 3 2 2" xfId="53563"/>
    <cellStyle name="Normal 9 3 3 2 3 3 3" xfId="39239"/>
    <cellStyle name="Normal 9 3 3 2 3 4" xfId="17665"/>
    <cellStyle name="Normal 9 3 3 2 3 4 2" xfId="46401"/>
    <cellStyle name="Normal 9 3 3 2 3 5" xfId="32077"/>
    <cellStyle name="Normal 9 3 3 2 4" xfId="4977"/>
    <cellStyle name="Normal 9 3 3 2 4 2" xfId="12242"/>
    <cellStyle name="Normal 9 3 3 2 4 2 2" xfId="26620"/>
    <cellStyle name="Normal 9 3 3 2 4 2 2 2" xfId="55354"/>
    <cellStyle name="Normal 9 3 3 2 4 2 3" xfId="41030"/>
    <cellStyle name="Normal 9 3 3 2 4 3" xfId="19457"/>
    <cellStyle name="Normal 9 3 3 2 4 3 2" xfId="48192"/>
    <cellStyle name="Normal 9 3 3 2 4 4" xfId="33868"/>
    <cellStyle name="Normal 9 3 3 2 5" xfId="8649"/>
    <cellStyle name="Normal 9 3 3 2 5 2" xfId="23038"/>
    <cellStyle name="Normal 9 3 3 2 5 2 2" xfId="51773"/>
    <cellStyle name="Normal 9 3 3 2 5 3" xfId="37449"/>
    <cellStyle name="Normal 9 3 3 2 6" xfId="15875"/>
    <cellStyle name="Normal 9 3 3 2 6 2" xfId="44611"/>
    <cellStyle name="Normal 9 3 3 2 7" xfId="30287"/>
    <cellStyle name="Normal 9 3 3 3" xfId="1769"/>
    <cellStyle name="Normal 9 3 3 3 2" xfId="3561"/>
    <cellStyle name="Normal 9 3 3 3 2 2" xfId="7220"/>
    <cellStyle name="Normal 9 3 3 3 2 2 2" xfId="14480"/>
    <cellStyle name="Normal 9 3 3 3 2 2 2 2" xfId="28858"/>
    <cellStyle name="Normal 9 3 3 3 2 2 2 2 2" xfId="57592"/>
    <cellStyle name="Normal 9 3 3 3 2 2 2 3" xfId="43268"/>
    <cellStyle name="Normal 9 3 3 3 2 2 3" xfId="21695"/>
    <cellStyle name="Normal 9 3 3 3 2 2 3 2" xfId="50430"/>
    <cellStyle name="Normal 9 3 3 3 2 2 4" xfId="36106"/>
    <cellStyle name="Normal 9 3 3 3 2 3" xfId="10893"/>
    <cellStyle name="Normal 9 3 3 3 2 3 2" xfId="25276"/>
    <cellStyle name="Normal 9 3 3 3 2 3 2 2" xfId="54011"/>
    <cellStyle name="Normal 9 3 3 3 2 3 3" xfId="39687"/>
    <cellStyle name="Normal 9 3 3 3 2 4" xfId="18113"/>
    <cellStyle name="Normal 9 3 3 3 2 4 2" xfId="46849"/>
    <cellStyle name="Normal 9 3 3 3 2 5" xfId="32525"/>
    <cellStyle name="Normal 9 3 3 3 3" xfId="5430"/>
    <cellStyle name="Normal 9 3 3 3 3 2" xfId="12690"/>
    <cellStyle name="Normal 9 3 3 3 3 2 2" xfId="27068"/>
    <cellStyle name="Normal 9 3 3 3 3 2 2 2" xfId="55802"/>
    <cellStyle name="Normal 9 3 3 3 3 2 3" xfId="41478"/>
    <cellStyle name="Normal 9 3 3 3 3 3" xfId="19905"/>
    <cellStyle name="Normal 9 3 3 3 3 3 2" xfId="48640"/>
    <cellStyle name="Normal 9 3 3 3 3 4" xfId="34316"/>
    <cellStyle name="Normal 9 3 3 3 4" xfId="9103"/>
    <cellStyle name="Normal 9 3 3 3 4 2" xfId="23486"/>
    <cellStyle name="Normal 9 3 3 3 4 2 2" xfId="52221"/>
    <cellStyle name="Normal 9 3 3 3 4 3" xfId="37897"/>
    <cellStyle name="Normal 9 3 3 3 5" xfId="16323"/>
    <cellStyle name="Normal 9 3 3 3 5 2" xfId="45059"/>
    <cellStyle name="Normal 9 3 3 3 6" xfId="30735"/>
    <cellStyle name="Normal 9 3 3 4" xfId="2665"/>
    <cellStyle name="Normal 9 3 3 4 2" xfId="6325"/>
    <cellStyle name="Normal 9 3 3 4 2 2" xfId="13585"/>
    <cellStyle name="Normal 9 3 3 4 2 2 2" xfId="27963"/>
    <cellStyle name="Normal 9 3 3 4 2 2 2 2" xfId="56697"/>
    <cellStyle name="Normal 9 3 3 4 2 2 3" xfId="42373"/>
    <cellStyle name="Normal 9 3 3 4 2 3" xfId="20800"/>
    <cellStyle name="Normal 9 3 3 4 2 3 2" xfId="49535"/>
    <cellStyle name="Normal 9 3 3 4 2 4" xfId="35211"/>
    <cellStyle name="Normal 9 3 3 4 3" xfId="9998"/>
    <cellStyle name="Normal 9 3 3 4 3 2" xfId="24381"/>
    <cellStyle name="Normal 9 3 3 4 3 2 2" xfId="53116"/>
    <cellStyle name="Normal 9 3 3 4 3 3" xfId="38792"/>
    <cellStyle name="Normal 9 3 3 4 4" xfId="17218"/>
    <cellStyle name="Normal 9 3 3 4 4 2" xfId="45954"/>
    <cellStyle name="Normal 9 3 3 4 5" xfId="31630"/>
    <cellStyle name="Normal 9 3 3 5" xfId="4529"/>
    <cellStyle name="Normal 9 3 3 5 2" xfId="11795"/>
    <cellStyle name="Normal 9 3 3 5 2 2" xfId="26173"/>
    <cellStyle name="Normal 9 3 3 5 2 2 2" xfId="54907"/>
    <cellStyle name="Normal 9 3 3 5 2 3" xfId="40583"/>
    <cellStyle name="Normal 9 3 3 5 3" xfId="19010"/>
    <cellStyle name="Normal 9 3 3 5 3 2" xfId="47745"/>
    <cellStyle name="Normal 9 3 3 5 4" xfId="33421"/>
    <cellStyle name="Normal 9 3 3 6" xfId="8202"/>
    <cellStyle name="Normal 9 3 3 6 2" xfId="22591"/>
    <cellStyle name="Normal 9 3 3 6 2 2" xfId="51326"/>
    <cellStyle name="Normal 9 3 3 6 3" xfId="37002"/>
    <cellStyle name="Normal 9 3 3 7" xfId="15428"/>
    <cellStyle name="Normal 9 3 3 7 2" xfId="44164"/>
    <cellStyle name="Normal 9 3 3 8" xfId="29840"/>
    <cellStyle name="Normal 9 3 4" xfId="1009"/>
    <cellStyle name="Normal 9 3 4 2" xfId="1992"/>
    <cellStyle name="Normal 9 3 4 2 2" xfId="3784"/>
    <cellStyle name="Normal 9 3 4 2 2 2" xfId="7443"/>
    <cellStyle name="Normal 9 3 4 2 2 2 2" xfId="14703"/>
    <cellStyle name="Normal 9 3 4 2 2 2 2 2" xfId="29081"/>
    <cellStyle name="Normal 9 3 4 2 2 2 2 2 2" xfId="57815"/>
    <cellStyle name="Normal 9 3 4 2 2 2 2 3" xfId="43491"/>
    <cellStyle name="Normal 9 3 4 2 2 2 3" xfId="21918"/>
    <cellStyle name="Normal 9 3 4 2 2 2 3 2" xfId="50653"/>
    <cellStyle name="Normal 9 3 4 2 2 2 4" xfId="36329"/>
    <cellStyle name="Normal 9 3 4 2 2 3" xfId="11116"/>
    <cellStyle name="Normal 9 3 4 2 2 3 2" xfId="25499"/>
    <cellStyle name="Normal 9 3 4 2 2 3 2 2" xfId="54234"/>
    <cellStyle name="Normal 9 3 4 2 2 3 3" xfId="39910"/>
    <cellStyle name="Normal 9 3 4 2 2 4" xfId="18336"/>
    <cellStyle name="Normal 9 3 4 2 2 4 2" xfId="47072"/>
    <cellStyle name="Normal 9 3 4 2 2 5" xfId="32748"/>
    <cellStyle name="Normal 9 3 4 2 3" xfId="5653"/>
    <cellStyle name="Normal 9 3 4 2 3 2" xfId="12913"/>
    <cellStyle name="Normal 9 3 4 2 3 2 2" xfId="27291"/>
    <cellStyle name="Normal 9 3 4 2 3 2 2 2" xfId="56025"/>
    <cellStyle name="Normal 9 3 4 2 3 2 3" xfId="41701"/>
    <cellStyle name="Normal 9 3 4 2 3 3" xfId="20128"/>
    <cellStyle name="Normal 9 3 4 2 3 3 2" xfId="48863"/>
    <cellStyle name="Normal 9 3 4 2 3 4" xfId="34539"/>
    <cellStyle name="Normal 9 3 4 2 4" xfId="9326"/>
    <cellStyle name="Normal 9 3 4 2 4 2" xfId="23709"/>
    <cellStyle name="Normal 9 3 4 2 4 2 2" xfId="52444"/>
    <cellStyle name="Normal 9 3 4 2 4 3" xfId="38120"/>
    <cellStyle name="Normal 9 3 4 2 5" xfId="16546"/>
    <cellStyle name="Normal 9 3 4 2 5 2" xfId="45282"/>
    <cellStyle name="Normal 9 3 4 2 6" xfId="30958"/>
    <cellStyle name="Normal 9 3 4 3" xfId="2888"/>
    <cellStyle name="Normal 9 3 4 3 2" xfId="6548"/>
    <cellStyle name="Normal 9 3 4 3 2 2" xfId="13808"/>
    <cellStyle name="Normal 9 3 4 3 2 2 2" xfId="28186"/>
    <cellStyle name="Normal 9 3 4 3 2 2 2 2" xfId="56920"/>
    <cellStyle name="Normal 9 3 4 3 2 2 3" xfId="42596"/>
    <cellStyle name="Normal 9 3 4 3 2 3" xfId="21023"/>
    <cellStyle name="Normal 9 3 4 3 2 3 2" xfId="49758"/>
    <cellStyle name="Normal 9 3 4 3 2 4" xfId="35434"/>
    <cellStyle name="Normal 9 3 4 3 3" xfId="10221"/>
    <cellStyle name="Normal 9 3 4 3 3 2" xfId="24604"/>
    <cellStyle name="Normal 9 3 4 3 3 2 2" xfId="53339"/>
    <cellStyle name="Normal 9 3 4 3 3 3" xfId="39015"/>
    <cellStyle name="Normal 9 3 4 3 4" xfId="17441"/>
    <cellStyle name="Normal 9 3 4 3 4 2" xfId="46177"/>
    <cellStyle name="Normal 9 3 4 3 5" xfId="31853"/>
    <cellStyle name="Normal 9 3 4 4" xfId="4753"/>
    <cellStyle name="Normal 9 3 4 4 2" xfId="12018"/>
    <cellStyle name="Normal 9 3 4 4 2 2" xfId="26396"/>
    <cellStyle name="Normal 9 3 4 4 2 2 2" xfId="55130"/>
    <cellStyle name="Normal 9 3 4 4 2 3" xfId="40806"/>
    <cellStyle name="Normal 9 3 4 4 3" xfId="19233"/>
    <cellStyle name="Normal 9 3 4 4 3 2" xfId="47968"/>
    <cellStyle name="Normal 9 3 4 4 4" xfId="33644"/>
    <cellStyle name="Normal 9 3 4 5" xfId="8425"/>
    <cellStyle name="Normal 9 3 4 5 2" xfId="22814"/>
    <cellStyle name="Normal 9 3 4 5 2 2" xfId="51549"/>
    <cellStyle name="Normal 9 3 4 5 3" xfId="37225"/>
    <cellStyle name="Normal 9 3 4 6" xfId="15651"/>
    <cellStyle name="Normal 9 3 4 6 2" xfId="44387"/>
    <cellStyle name="Normal 9 3 4 7" xfId="30063"/>
    <cellStyle name="Normal 9 3 5" xfId="1533"/>
    <cellStyle name="Normal 9 3 5 2" xfId="3337"/>
    <cellStyle name="Normal 9 3 5 2 2" xfId="6996"/>
    <cellStyle name="Normal 9 3 5 2 2 2" xfId="14256"/>
    <cellStyle name="Normal 9 3 5 2 2 2 2" xfId="28634"/>
    <cellStyle name="Normal 9 3 5 2 2 2 2 2" xfId="57368"/>
    <cellStyle name="Normal 9 3 5 2 2 2 3" xfId="43044"/>
    <cellStyle name="Normal 9 3 5 2 2 3" xfId="21471"/>
    <cellStyle name="Normal 9 3 5 2 2 3 2" xfId="50206"/>
    <cellStyle name="Normal 9 3 5 2 2 4" xfId="35882"/>
    <cellStyle name="Normal 9 3 5 2 3" xfId="10669"/>
    <cellStyle name="Normal 9 3 5 2 3 2" xfId="25052"/>
    <cellStyle name="Normal 9 3 5 2 3 2 2" xfId="53787"/>
    <cellStyle name="Normal 9 3 5 2 3 3" xfId="39463"/>
    <cellStyle name="Normal 9 3 5 2 4" xfId="17889"/>
    <cellStyle name="Normal 9 3 5 2 4 2" xfId="46625"/>
    <cellStyle name="Normal 9 3 5 2 5" xfId="32301"/>
    <cellStyle name="Normal 9 3 5 3" xfId="5206"/>
    <cellStyle name="Normal 9 3 5 3 2" xfId="12466"/>
    <cellStyle name="Normal 9 3 5 3 2 2" xfId="26844"/>
    <cellStyle name="Normal 9 3 5 3 2 2 2" xfId="55578"/>
    <cellStyle name="Normal 9 3 5 3 2 3" xfId="41254"/>
    <cellStyle name="Normal 9 3 5 3 3" xfId="19681"/>
    <cellStyle name="Normal 9 3 5 3 3 2" xfId="48416"/>
    <cellStyle name="Normal 9 3 5 3 4" xfId="34092"/>
    <cellStyle name="Normal 9 3 5 4" xfId="8879"/>
    <cellStyle name="Normal 9 3 5 4 2" xfId="23262"/>
    <cellStyle name="Normal 9 3 5 4 2 2" xfId="51997"/>
    <cellStyle name="Normal 9 3 5 4 3" xfId="37673"/>
    <cellStyle name="Normal 9 3 5 5" xfId="16099"/>
    <cellStyle name="Normal 9 3 5 5 2" xfId="44835"/>
    <cellStyle name="Normal 9 3 5 6" xfId="30511"/>
    <cellStyle name="Normal 9 3 6" xfId="2441"/>
    <cellStyle name="Normal 9 3 6 2" xfId="6101"/>
    <cellStyle name="Normal 9 3 6 2 2" xfId="13361"/>
    <cellStyle name="Normal 9 3 6 2 2 2" xfId="27739"/>
    <cellStyle name="Normal 9 3 6 2 2 2 2" xfId="56473"/>
    <cellStyle name="Normal 9 3 6 2 2 3" xfId="42149"/>
    <cellStyle name="Normal 9 3 6 2 3" xfId="20576"/>
    <cellStyle name="Normal 9 3 6 2 3 2" xfId="49311"/>
    <cellStyle name="Normal 9 3 6 2 4" xfId="34987"/>
    <cellStyle name="Normal 9 3 6 3" xfId="9774"/>
    <cellStyle name="Normal 9 3 6 3 2" xfId="24157"/>
    <cellStyle name="Normal 9 3 6 3 2 2" xfId="52892"/>
    <cellStyle name="Normal 9 3 6 3 3" xfId="38568"/>
    <cellStyle name="Normal 9 3 6 4" xfId="16994"/>
    <cellStyle name="Normal 9 3 6 4 2" xfId="45730"/>
    <cellStyle name="Normal 9 3 6 5" xfId="31406"/>
    <cellStyle name="Normal 9 3 7" xfId="4300"/>
    <cellStyle name="Normal 9 3 7 2" xfId="11570"/>
    <cellStyle name="Normal 9 3 7 2 2" xfId="25949"/>
    <cellStyle name="Normal 9 3 7 2 2 2" xfId="54683"/>
    <cellStyle name="Normal 9 3 7 2 3" xfId="40359"/>
    <cellStyle name="Normal 9 3 7 3" xfId="18786"/>
    <cellStyle name="Normal 9 3 7 3 2" xfId="47521"/>
    <cellStyle name="Normal 9 3 7 4" xfId="33197"/>
    <cellStyle name="Normal 9 3 8" xfId="7969"/>
    <cellStyle name="Normal 9 3 8 2" xfId="22367"/>
    <cellStyle name="Normal 9 3 8 2 2" xfId="51102"/>
    <cellStyle name="Normal 9 3 8 3" xfId="36778"/>
    <cellStyle name="Normal 9 3 9" xfId="15204"/>
    <cellStyle name="Normal 9 3 9 2" xfId="43940"/>
    <cellStyle name="Normal 9 4" xfId="547"/>
    <cellStyle name="Normal 9 4 2" xfId="841"/>
    <cellStyle name="Normal 9 4 2 2" xfId="1289"/>
    <cellStyle name="Normal 9 4 2 2 2" xfId="2272"/>
    <cellStyle name="Normal 9 4 2 2 2 2" xfId="4064"/>
    <cellStyle name="Normal 9 4 2 2 2 2 2" xfId="7723"/>
    <cellStyle name="Normal 9 4 2 2 2 2 2 2" xfId="14983"/>
    <cellStyle name="Normal 9 4 2 2 2 2 2 2 2" xfId="29361"/>
    <cellStyle name="Normal 9 4 2 2 2 2 2 2 2 2" xfId="58095"/>
    <cellStyle name="Normal 9 4 2 2 2 2 2 2 3" xfId="43771"/>
    <cellStyle name="Normal 9 4 2 2 2 2 2 3" xfId="22198"/>
    <cellStyle name="Normal 9 4 2 2 2 2 2 3 2" xfId="50933"/>
    <cellStyle name="Normal 9 4 2 2 2 2 2 4" xfId="36609"/>
    <cellStyle name="Normal 9 4 2 2 2 2 3" xfId="11396"/>
    <cellStyle name="Normal 9 4 2 2 2 2 3 2" xfId="25779"/>
    <cellStyle name="Normal 9 4 2 2 2 2 3 2 2" xfId="54514"/>
    <cellStyle name="Normal 9 4 2 2 2 2 3 3" xfId="40190"/>
    <cellStyle name="Normal 9 4 2 2 2 2 4" xfId="18616"/>
    <cellStyle name="Normal 9 4 2 2 2 2 4 2" xfId="47352"/>
    <cellStyle name="Normal 9 4 2 2 2 2 5" xfId="33028"/>
    <cellStyle name="Normal 9 4 2 2 2 3" xfId="5933"/>
    <cellStyle name="Normal 9 4 2 2 2 3 2" xfId="13193"/>
    <cellStyle name="Normal 9 4 2 2 2 3 2 2" xfId="27571"/>
    <cellStyle name="Normal 9 4 2 2 2 3 2 2 2" xfId="56305"/>
    <cellStyle name="Normal 9 4 2 2 2 3 2 3" xfId="41981"/>
    <cellStyle name="Normal 9 4 2 2 2 3 3" xfId="20408"/>
    <cellStyle name="Normal 9 4 2 2 2 3 3 2" xfId="49143"/>
    <cellStyle name="Normal 9 4 2 2 2 3 4" xfId="34819"/>
    <cellStyle name="Normal 9 4 2 2 2 4" xfId="9606"/>
    <cellStyle name="Normal 9 4 2 2 2 4 2" xfId="23989"/>
    <cellStyle name="Normal 9 4 2 2 2 4 2 2" xfId="52724"/>
    <cellStyle name="Normal 9 4 2 2 2 4 3" xfId="38400"/>
    <cellStyle name="Normal 9 4 2 2 2 5" xfId="16826"/>
    <cellStyle name="Normal 9 4 2 2 2 5 2" xfId="45562"/>
    <cellStyle name="Normal 9 4 2 2 2 6" xfId="31238"/>
    <cellStyle name="Normal 9 4 2 2 3" xfId="3168"/>
    <cellStyle name="Normal 9 4 2 2 3 2" xfId="6828"/>
    <cellStyle name="Normal 9 4 2 2 3 2 2" xfId="14088"/>
    <cellStyle name="Normal 9 4 2 2 3 2 2 2" xfId="28466"/>
    <cellStyle name="Normal 9 4 2 2 3 2 2 2 2" xfId="57200"/>
    <cellStyle name="Normal 9 4 2 2 3 2 2 3" xfId="42876"/>
    <cellStyle name="Normal 9 4 2 2 3 2 3" xfId="21303"/>
    <cellStyle name="Normal 9 4 2 2 3 2 3 2" xfId="50038"/>
    <cellStyle name="Normal 9 4 2 2 3 2 4" xfId="35714"/>
    <cellStyle name="Normal 9 4 2 2 3 3" xfId="10501"/>
    <cellStyle name="Normal 9 4 2 2 3 3 2" xfId="24884"/>
    <cellStyle name="Normal 9 4 2 2 3 3 2 2" xfId="53619"/>
    <cellStyle name="Normal 9 4 2 2 3 3 3" xfId="39295"/>
    <cellStyle name="Normal 9 4 2 2 3 4" xfId="17721"/>
    <cellStyle name="Normal 9 4 2 2 3 4 2" xfId="46457"/>
    <cellStyle name="Normal 9 4 2 2 3 5" xfId="32133"/>
    <cellStyle name="Normal 9 4 2 2 4" xfId="5033"/>
    <cellStyle name="Normal 9 4 2 2 4 2" xfId="12298"/>
    <cellStyle name="Normal 9 4 2 2 4 2 2" xfId="26676"/>
    <cellStyle name="Normal 9 4 2 2 4 2 2 2" xfId="55410"/>
    <cellStyle name="Normal 9 4 2 2 4 2 3" xfId="41086"/>
    <cellStyle name="Normal 9 4 2 2 4 3" xfId="19513"/>
    <cellStyle name="Normal 9 4 2 2 4 3 2" xfId="48248"/>
    <cellStyle name="Normal 9 4 2 2 4 4" xfId="33924"/>
    <cellStyle name="Normal 9 4 2 2 5" xfId="8705"/>
    <cellStyle name="Normal 9 4 2 2 5 2" xfId="23094"/>
    <cellStyle name="Normal 9 4 2 2 5 2 2" xfId="51829"/>
    <cellStyle name="Normal 9 4 2 2 5 3" xfId="37505"/>
    <cellStyle name="Normal 9 4 2 2 6" xfId="15931"/>
    <cellStyle name="Normal 9 4 2 2 6 2" xfId="44667"/>
    <cellStyle name="Normal 9 4 2 2 7" xfId="30343"/>
    <cellStyle name="Normal 9 4 2 3" xfId="1825"/>
    <cellStyle name="Normal 9 4 2 3 2" xfId="3617"/>
    <cellStyle name="Normal 9 4 2 3 2 2" xfId="7276"/>
    <cellStyle name="Normal 9 4 2 3 2 2 2" xfId="14536"/>
    <cellStyle name="Normal 9 4 2 3 2 2 2 2" xfId="28914"/>
    <cellStyle name="Normal 9 4 2 3 2 2 2 2 2" xfId="57648"/>
    <cellStyle name="Normal 9 4 2 3 2 2 2 3" xfId="43324"/>
    <cellStyle name="Normal 9 4 2 3 2 2 3" xfId="21751"/>
    <cellStyle name="Normal 9 4 2 3 2 2 3 2" xfId="50486"/>
    <cellStyle name="Normal 9 4 2 3 2 2 4" xfId="36162"/>
    <cellStyle name="Normal 9 4 2 3 2 3" xfId="10949"/>
    <cellStyle name="Normal 9 4 2 3 2 3 2" xfId="25332"/>
    <cellStyle name="Normal 9 4 2 3 2 3 2 2" xfId="54067"/>
    <cellStyle name="Normal 9 4 2 3 2 3 3" xfId="39743"/>
    <cellStyle name="Normal 9 4 2 3 2 4" xfId="18169"/>
    <cellStyle name="Normal 9 4 2 3 2 4 2" xfId="46905"/>
    <cellStyle name="Normal 9 4 2 3 2 5" xfId="32581"/>
    <cellStyle name="Normal 9 4 2 3 3" xfId="5486"/>
    <cellStyle name="Normal 9 4 2 3 3 2" xfId="12746"/>
    <cellStyle name="Normal 9 4 2 3 3 2 2" xfId="27124"/>
    <cellStyle name="Normal 9 4 2 3 3 2 2 2" xfId="55858"/>
    <cellStyle name="Normal 9 4 2 3 3 2 3" xfId="41534"/>
    <cellStyle name="Normal 9 4 2 3 3 3" xfId="19961"/>
    <cellStyle name="Normal 9 4 2 3 3 3 2" xfId="48696"/>
    <cellStyle name="Normal 9 4 2 3 3 4" xfId="34372"/>
    <cellStyle name="Normal 9 4 2 3 4" xfId="9159"/>
    <cellStyle name="Normal 9 4 2 3 4 2" xfId="23542"/>
    <cellStyle name="Normal 9 4 2 3 4 2 2" xfId="52277"/>
    <cellStyle name="Normal 9 4 2 3 4 3" xfId="37953"/>
    <cellStyle name="Normal 9 4 2 3 5" xfId="16379"/>
    <cellStyle name="Normal 9 4 2 3 5 2" xfId="45115"/>
    <cellStyle name="Normal 9 4 2 3 6" xfId="30791"/>
    <cellStyle name="Normal 9 4 2 4" xfId="2721"/>
    <cellStyle name="Normal 9 4 2 4 2" xfId="6381"/>
    <cellStyle name="Normal 9 4 2 4 2 2" xfId="13641"/>
    <cellStyle name="Normal 9 4 2 4 2 2 2" xfId="28019"/>
    <cellStyle name="Normal 9 4 2 4 2 2 2 2" xfId="56753"/>
    <cellStyle name="Normal 9 4 2 4 2 2 3" xfId="42429"/>
    <cellStyle name="Normal 9 4 2 4 2 3" xfId="20856"/>
    <cellStyle name="Normal 9 4 2 4 2 3 2" xfId="49591"/>
    <cellStyle name="Normal 9 4 2 4 2 4" xfId="35267"/>
    <cellStyle name="Normal 9 4 2 4 3" xfId="10054"/>
    <cellStyle name="Normal 9 4 2 4 3 2" xfId="24437"/>
    <cellStyle name="Normal 9 4 2 4 3 2 2" xfId="53172"/>
    <cellStyle name="Normal 9 4 2 4 3 3" xfId="38848"/>
    <cellStyle name="Normal 9 4 2 4 4" xfId="17274"/>
    <cellStyle name="Normal 9 4 2 4 4 2" xfId="46010"/>
    <cellStyle name="Normal 9 4 2 4 5" xfId="31686"/>
    <cellStyle name="Normal 9 4 2 5" xfId="4586"/>
    <cellStyle name="Normal 9 4 2 5 2" xfId="11851"/>
    <cellStyle name="Normal 9 4 2 5 2 2" xfId="26229"/>
    <cellStyle name="Normal 9 4 2 5 2 2 2" xfId="54963"/>
    <cellStyle name="Normal 9 4 2 5 2 3" xfId="40639"/>
    <cellStyle name="Normal 9 4 2 5 3" xfId="19066"/>
    <cellStyle name="Normal 9 4 2 5 3 2" xfId="47801"/>
    <cellStyle name="Normal 9 4 2 5 4" xfId="33477"/>
    <cellStyle name="Normal 9 4 2 6" xfId="8258"/>
    <cellStyle name="Normal 9 4 2 6 2" xfId="22647"/>
    <cellStyle name="Normal 9 4 2 6 2 2" xfId="51382"/>
    <cellStyle name="Normal 9 4 2 6 3" xfId="37058"/>
    <cellStyle name="Normal 9 4 2 7" xfId="15484"/>
    <cellStyle name="Normal 9 4 2 7 2" xfId="44220"/>
    <cellStyle name="Normal 9 4 2 8" xfId="29896"/>
    <cellStyle name="Normal 9 4 3" xfId="1065"/>
    <cellStyle name="Normal 9 4 3 2" xfId="2048"/>
    <cellStyle name="Normal 9 4 3 2 2" xfId="3840"/>
    <cellStyle name="Normal 9 4 3 2 2 2" xfId="7499"/>
    <cellStyle name="Normal 9 4 3 2 2 2 2" xfId="14759"/>
    <cellStyle name="Normal 9 4 3 2 2 2 2 2" xfId="29137"/>
    <cellStyle name="Normal 9 4 3 2 2 2 2 2 2" xfId="57871"/>
    <cellStyle name="Normal 9 4 3 2 2 2 2 3" xfId="43547"/>
    <cellStyle name="Normal 9 4 3 2 2 2 3" xfId="21974"/>
    <cellStyle name="Normal 9 4 3 2 2 2 3 2" xfId="50709"/>
    <cellStyle name="Normal 9 4 3 2 2 2 4" xfId="36385"/>
    <cellStyle name="Normal 9 4 3 2 2 3" xfId="11172"/>
    <cellStyle name="Normal 9 4 3 2 2 3 2" xfId="25555"/>
    <cellStyle name="Normal 9 4 3 2 2 3 2 2" xfId="54290"/>
    <cellStyle name="Normal 9 4 3 2 2 3 3" xfId="39966"/>
    <cellStyle name="Normal 9 4 3 2 2 4" xfId="18392"/>
    <cellStyle name="Normal 9 4 3 2 2 4 2" xfId="47128"/>
    <cellStyle name="Normal 9 4 3 2 2 5" xfId="32804"/>
    <cellStyle name="Normal 9 4 3 2 3" xfId="5709"/>
    <cellStyle name="Normal 9 4 3 2 3 2" xfId="12969"/>
    <cellStyle name="Normal 9 4 3 2 3 2 2" xfId="27347"/>
    <cellStyle name="Normal 9 4 3 2 3 2 2 2" xfId="56081"/>
    <cellStyle name="Normal 9 4 3 2 3 2 3" xfId="41757"/>
    <cellStyle name="Normal 9 4 3 2 3 3" xfId="20184"/>
    <cellStyle name="Normal 9 4 3 2 3 3 2" xfId="48919"/>
    <cellStyle name="Normal 9 4 3 2 3 4" xfId="34595"/>
    <cellStyle name="Normal 9 4 3 2 4" xfId="9382"/>
    <cellStyle name="Normal 9 4 3 2 4 2" xfId="23765"/>
    <cellStyle name="Normal 9 4 3 2 4 2 2" xfId="52500"/>
    <cellStyle name="Normal 9 4 3 2 4 3" xfId="38176"/>
    <cellStyle name="Normal 9 4 3 2 5" xfId="16602"/>
    <cellStyle name="Normal 9 4 3 2 5 2" xfId="45338"/>
    <cellStyle name="Normal 9 4 3 2 6" xfId="31014"/>
    <cellStyle name="Normal 9 4 3 3" xfId="2944"/>
    <cellStyle name="Normal 9 4 3 3 2" xfId="6604"/>
    <cellStyle name="Normal 9 4 3 3 2 2" xfId="13864"/>
    <cellStyle name="Normal 9 4 3 3 2 2 2" xfId="28242"/>
    <cellStyle name="Normal 9 4 3 3 2 2 2 2" xfId="56976"/>
    <cellStyle name="Normal 9 4 3 3 2 2 3" xfId="42652"/>
    <cellStyle name="Normal 9 4 3 3 2 3" xfId="21079"/>
    <cellStyle name="Normal 9 4 3 3 2 3 2" xfId="49814"/>
    <cellStyle name="Normal 9 4 3 3 2 4" xfId="35490"/>
    <cellStyle name="Normal 9 4 3 3 3" xfId="10277"/>
    <cellStyle name="Normal 9 4 3 3 3 2" xfId="24660"/>
    <cellStyle name="Normal 9 4 3 3 3 2 2" xfId="53395"/>
    <cellStyle name="Normal 9 4 3 3 3 3" xfId="39071"/>
    <cellStyle name="Normal 9 4 3 3 4" xfId="17497"/>
    <cellStyle name="Normal 9 4 3 3 4 2" xfId="46233"/>
    <cellStyle name="Normal 9 4 3 3 5" xfId="31909"/>
    <cellStyle name="Normal 9 4 3 4" xfId="4809"/>
    <cellStyle name="Normal 9 4 3 4 2" xfId="12074"/>
    <cellStyle name="Normal 9 4 3 4 2 2" xfId="26452"/>
    <cellStyle name="Normal 9 4 3 4 2 2 2" xfId="55186"/>
    <cellStyle name="Normal 9 4 3 4 2 3" xfId="40862"/>
    <cellStyle name="Normal 9 4 3 4 3" xfId="19289"/>
    <cellStyle name="Normal 9 4 3 4 3 2" xfId="48024"/>
    <cellStyle name="Normal 9 4 3 4 4" xfId="33700"/>
    <cellStyle name="Normal 9 4 3 5" xfId="8481"/>
    <cellStyle name="Normal 9 4 3 5 2" xfId="22870"/>
    <cellStyle name="Normal 9 4 3 5 2 2" xfId="51605"/>
    <cellStyle name="Normal 9 4 3 5 3" xfId="37281"/>
    <cellStyle name="Normal 9 4 3 6" xfId="15707"/>
    <cellStyle name="Normal 9 4 3 6 2" xfId="44443"/>
    <cellStyle name="Normal 9 4 3 7" xfId="30119"/>
    <cellStyle name="Normal 9 4 4" xfId="1596"/>
    <cellStyle name="Normal 9 4 4 2" xfId="3393"/>
    <cellStyle name="Normal 9 4 4 2 2" xfId="7052"/>
    <cellStyle name="Normal 9 4 4 2 2 2" xfId="14312"/>
    <cellStyle name="Normal 9 4 4 2 2 2 2" xfId="28690"/>
    <cellStyle name="Normal 9 4 4 2 2 2 2 2" xfId="57424"/>
    <cellStyle name="Normal 9 4 4 2 2 2 3" xfId="43100"/>
    <cellStyle name="Normal 9 4 4 2 2 3" xfId="21527"/>
    <cellStyle name="Normal 9 4 4 2 2 3 2" xfId="50262"/>
    <cellStyle name="Normal 9 4 4 2 2 4" xfId="35938"/>
    <cellStyle name="Normal 9 4 4 2 3" xfId="10725"/>
    <cellStyle name="Normal 9 4 4 2 3 2" xfId="25108"/>
    <cellStyle name="Normal 9 4 4 2 3 2 2" xfId="53843"/>
    <cellStyle name="Normal 9 4 4 2 3 3" xfId="39519"/>
    <cellStyle name="Normal 9 4 4 2 4" xfId="17945"/>
    <cellStyle name="Normal 9 4 4 2 4 2" xfId="46681"/>
    <cellStyle name="Normal 9 4 4 2 5" xfId="32357"/>
    <cellStyle name="Normal 9 4 4 3" xfId="5262"/>
    <cellStyle name="Normal 9 4 4 3 2" xfId="12522"/>
    <cellStyle name="Normal 9 4 4 3 2 2" xfId="26900"/>
    <cellStyle name="Normal 9 4 4 3 2 2 2" xfId="55634"/>
    <cellStyle name="Normal 9 4 4 3 2 3" xfId="41310"/>
    <cellStyle name="Normal 9 4 4 3 3" xfId="19737"/>
    <cellStyle name="Normal 9 4 4 3 3 2" xfId="48472"/>
    <cellStyle name="Normal 9 4 4 3 4" xfId="34148"/>
    <cellStyle name="Normal 9 4 4 4" xfId="8935"/>
    <cellStyle name="Normal 9 4 4 4 2" xfId="23318"/>
    <cellStyle name="Normal 9 4 4 4 2 2" xfId="52053"/>
    <cellStyle name="Normal 9 4 4 4 3" xfId="37729"/>
    <cellStyle name="Normal 9 4 4 5" xfId="16155"/>
    <cellStyle name="Normal 9 4 4 5 2" xfId="44891"/>
    <cellStyle name="Normal 9 4 4 6" xfId="30567"/>
    <cellStyle name="Normal 9 4 5" xfId="2497"/>
    <cellStyle name="Normal 9 4 5 2" xfId="6157"/>
    <cellStyle name="Normal 9 4 5 2 2" xfId="13417"/>
    <cellStyle name="Normal 9 4 5 2 2 2" xfId="27795"/>
    <cellStyle name="Normal 9 4 5 2 2 2 2" xfId="56529"/>
    <cellStyle name="Normal 9 4 5 2 2 3" xfId="42205"/>
    <cellStyle name="Normal 9 4 5 2 3" xfId="20632"/>
    <cellStyle name="Normal 9 4 5 2 3 2" xfId="49367"/>
    <cellStyle name="Normal 9 4 5 2 4" xfId="35043"/>
    <cellStyle name="Normal 9 4 5 3" xfId="9830"/>
    <cellStyle name="Normal 9 4 5 3 2" xfId="24213"/>
    <cellStyle name="Normal 9 4 5 3 2 2" xfId="52948"/>
    <cellStyle name="Normal 9 4 5 3 3" xfId="38624"/>
    <cellStyle name="Normal 9 4 5 4" xfId="17050"/>
    <cellStyle name="Normal 9 4 5 4 2" xfId="45786"/>
    <cellStyle name="Normal 9 4 5 5" xfId="31462"/>
    <cellStyle name="Normal 9 4 6" xfId="4359"/>
    <cellStyle name="Normal 9 4 6 2" xfId="11627"/>
    <cellStyle name="Normal 9 4 6 2 2" xfId="26005"/>
    <cellStyle name="Normal 9 4 6 2 2 2" xfId="54739"/>
    <cellStyle name="Normal 9 4 6 2 3" xfId="40415"/>
    <cellStyle name="Normal 9 4 6 3" xfId="18842"/>
    <cellStyle name="Normal 9 4 6 3 2" xfId="47577"/>
    <cellStyle name="Normal 9 4 6 4" xfId="33253"/>
    <cellStyle name="Normal 9 4 7" xfId="8030"/>
    <cellStyle name="Normal 9 4 7 2" xfId="22423"/>
    <cellStyle name="Normal 9 4 7 2 2" xfId="51158"/>
    <cellStyle name="Normal 9 4 7 3" xfId="36834"/>
    <cellStyle name="Normal 9 4 8" xfId="15260"/>
    <cellStyle name="Normal 9 4 8 2" xfId="43996"/>
    <cellStyle name="Normal 9 4 9" xfId="29672"/>
    <cellStyle name="Normal 9 5" xfId="726"/>
    <cellStyle name="Normal 9 5 2" xfId="1177"/>
    <cellStyle name="Normal 9 5 2 2" xfId="2160"/>
    <cellStyle name="Normal 9 5 2 2 2" xfId="3952"/>
    <cellStyle name="Normal 9 5 2 2 2 2" xfId="7611"/>
    <cellStyle name="Normal 9 5 2 2 2 2 2" xfId="14871"/>
    <cellStyle name="Normal 9 5 2 2 2 2 2 2" xfId="29249"/>
    <cellStyle name="Normal 9 5 2 2 2 2 2 2 2" xfId="57983"/>
    <cellStyle name="Normal 9 5 2 2 2 2 2 3" xfId="43659"/>
    <cellStyle name="Normal 9 5 2 2 2 2 3" xfId="22086"/>
    <cellStyle name="Normal 9 5 2 2 2 2 3 2" xfId="50821"/>
    <cellStyle name="Normal 9 5 2 2 2 2 4" xfId="36497"/>
    <cellStyle name="Normal 9 5 2 2 2 3" xfId="11284"/>
    <cellStyle name="Normal 9 5 2 2 2 3 2" xfId="25667"/>
    <cellStyle name="Normal 9 5 2 2 2 3 2 2" xfId="54402"/>
    <cellStyle name="Normal 9 5 2 2 2 3 3" xfId="40078"/>
    <cellStyle name="Normal 9 5 2 2 2 4" xfId="18504"/>
    <cellStyle name="Normal 9 5 2 2 2 4 2" xfId="47240"/>
    <cellStyle name="Normal 9 5 2 2 2 5" xfId="32916"/>
    <cellStyle name="Normal 9 5 2 2 3" xfId="5821"/>
    <cellStyle name="Normal 9 5 2 2 3 2" xfId="13081"/>
    <cellStyle name="Normal 9 5 2 2 3 2 2" xfId="27459"/>
    <cellStyle name="Normal 9 5 2 2 3 2 2 2" xfId="56193"/>
    <cellStyle name="Normal 9 5 2 2 3 2 3" xfId="41869"/>
    <cellStyle name="Normal 9 5 2 2 3 3" xfId="20296"/>
    <cellStyle name="Normal 9 5 2 2 3 3 2" xfId="49031"/>
    <cellStyle name="Normal 9 5 2 2 3 4" xfId="34707"/>
    <cellStyle name="Normal 9 5 2 2 4" xfId="9494"/>
    <cellStyle name="Normal 9 5 2 2 4 2" xfId="23877"/>
    <cellStyle name="Normal 9 5 2 2 4 2 2" xfId="52612"/>
    <cellStyle name="Normal 9 5 2 2 4 3" xfId="38288"/>
    <cellStyle name="Normal 9 5 2 2 5" xfId="16714"/>
    <cellStyle name="Normal 9 5 2 2 5 2" xfId="45450"/>
    <cellStyle name="Normal 9 5 2 2 6" xfId="31126"/>
    <cellStyle name="Normal 9 5 2 3" xfId="3056"/>
    <cellStyle name="Normal 9 5 2 3 2" xfId="6716"/>
    <cellStyle name="Normal 9 5 2 3 2 2" xfId="13976"/>
    <cellStyle name="Normal 9 5 2 3 2 2 2" xfId="28354"/>
    <cellStyle name="Normal 9 5 2 3 2 2 2 2" xfId="57088"/>
    <cellStyle name="Normal 9 5 2 3 2 2 3" xfId="42764"/>
    <cellStyle name="Normal 9 5 2 3 2 3" xfId="21191"/>
    <cellStyle name="Normal 9 5 2 3 2 3 2" xfId="49926"/>
    <cellStyle name="Normal 9 5 2 3 2 4" xfId="35602"/>
    <cellStyle name="Normal 9 5 2 3 3" xfId="10389"/>
    <cellStyle name="Normal 9 5 2 3 3 2" xfId="24772"/>
    <cellStyle name="Normal 9 5 2 3 3 2 2" xfId="53507"/>
    <cellStyle name="Normal 9 5 2 3 3 3" xfId="39183"/>
    <cellStyle name="Normal 9 5 2 3 4" xfId="17609"/>
    <cellStyle name="Normal 9 5 2 3 4 2" xfId="46345"/>
    <cellStyle name="Normal 9 5 2 3 5" xfId="32021"/>
    <cellStyle name="Normal 9 5 2 4" xfId="4921"/>
    <cellStyle name="Normal 9 5 2 4 2" xfId="12186"/>
    <cellStyle name="Normal 9 5 2 4 2 2" xfId="26564"/>
    <cellStyle name="Normal 9 5 2 4 2 2 2" xfId="55298"/>
    <cellStyle name="Normal 9 5 2 4 2 3" xfId="40974"/>
    <cellStyle name="Normal 9 5 2 4 3" xfId="19401"/>
    <cellStyle name="Normal 9 5 2 4 3 2" xfId="48136"/>
    <cellStyle name="Normal 9 5 2 4 4" xfId="33812"/>
    <cellStyle name="Normal 9 5 2 5" xfId="8593"/>
    <cellStyle name="Normal 9 5 2 5 2" xfId="22982"/>
    <cellStyle name="Normal 9 5 2 5 2 2" xfId="51717"/>
    <cellStyle name="Normal 9 5 2 5 3" xfId="37393"/>
    <cellStyle name="Normal 9 5 2 6" xfId="15819"/>
    <cellStyle name="Normal 9 5 2 6 2" xfId="44555"/>
    <cellStyle name="Normal 9 5 2 7" xfId="30231"/>
    <cellStyle name="Normal 9 5 3" xfId="1713"/>
    <cellStyle name="Normal 9 5 3 2" xfId="3505"/>
    <cellStyle name="Normal 9 5 3 2 2" xfId="7164"/>
    <cellStyle name="Normal 9 5 3 2 2 2" xfId="14424"/>
    <cellStyle name="Normal 9 5 3 2 2 2 2" xfId="28802"/>
    <cellStyle name="Normal 9 5 3 2 2 2 2 2" xfId="57536"/>
    <cellStyle name="Normal 9 5 3 2 2 2 3" xfId="43212"/>
    <cellStyle name="Normal 9 5 3 2 2 3" xfId="21639"/>
    <cellStyle name="Normal 9 5 3 2 2 3 2" xfId="50374"/>
    <cellStyle name="Normal 9 5 3 2 2 4" xfId="36050"/>
    <cellStyle name="Normal 9 5 3 2 3" xfId="10837"/>
    <cellStyle name="Normal 9 5 3 2 3 2" xfId="25220"/>
    <cellStyle name="Normal 9 5 3 2 3 2 2" xfId="53955"/>
    <cellStyle name="Normal 9 5 3 2 3 3" xfId="39631"/>
    <cellStyle name="Normal 9 5 3 2 4" xfId="18057"/>
    <cellStyle name="Normal 9 5 3 2 4 2" xfId="46793"/>
    <cellStyle name="Normal 9 5 3 2 5" xfId="32469"/>
    <cellStyle name="Normal 9 5 3 3" xfId="5374"/>
    <cellStyle name="Normal 9 5 3 3 2" xfId="12634"/>
    <cellStyle name="Normal 9 5 3 3 2 2" xfId="27012"/>
    <cellStyle name="Normal 9 5 3 3 2 2 2" xfId="55746"/>
    <cellStyle name="Normal 9 5 3 3 2 3" xfId="41422"/>
    <cellStyle name="Normal 9 5 3 3 3" xfId="19849"/>
    <cellStyle name="Normal 9 5 3 3 3 2" xfId="48584"/>
    <cellStyle name="Normal 9 5 3 3 4" xfId="34260"/>
    <cellStyle name="Normal 9 5 3 4" xfId="9047"/>
    <cellStyle name="Normal 9 5 3 4 2" xfId="23430"/>
    <cellStyle name="Normal 9 5 3 4 2 2" xfId="52165"/>
    <cellStyle name="Normal 9 5 3 4 3" xfId="37841"/>
    <cellStyle name="Normal 9 5 3 5" xfId="16267"/>
    <cellStyle name="Normal 9 5 3 5 2" xfId="45003"/>
    <cellStyle name="Normal 9 5 3 6" xfId="30679"/>
    <cellStyle name="Normal 9 5 4" xfId="2609"/>
    <cellStyle name="Normal 9 5 4 2" xfId="6269"/>
    <cellStyle name="Normal 9 5 4 2 2" xfId="13529"/>
    <cellStyle name="Normal 9 5 4 2 2 2" xfId="27907"/>
    <cellStyle name="Normal 9 5 4 2 2 2 2" xfId="56641"/>
    <cellStyle name="Normal 9 5 4 2 2 3" xfId="42317"/>
    <cellStyle name="Normal 9 5 4 2 3" xfId="20744"/>
    <cellStyle name="Normal 9 5 4 2 3 2" xfId="49479"/>
    <cellStyle name="Normal 9 5 4 2 4" xfId="35155"/>
    <cellStyle name="Normal 9 5 4 3" xfId="9942"/>
    <cellStyle name="Normal 9 5 4 3 2" xfId="24325"/>
    <cellStyle name="Normal 9 5 4 3 2 2" xfId="53060"/>
    <cellStyle name="Normal 9 5 4 3 3" xfId="38736"/>
    <cellStyle name="Normal 9 5 4 4" xfId="17162"/>
    <cellStyle name="Normal 9 5 4 4 2" xfId="45898"/>
    <cellStyle name="Normal 9 5 4 5" xfId="31574"/>
    <cellStyle name="Normal 9 5 5" xfId="4473"/>
    <cellStyle name="Normal 9 5 5 2" xfId="11739"/>
    <cellStyle name="Normal 9 5 5 2 2" xfId="26117"/>
    <cellStyle name="Normal 9 5 5 2 2 2" xfId="54851"/>
    <cellStyle name="Normal 9 5 5 2 3" xfId="40527"/>
    <cellStyle name="Normal 9 5 5 3" xfId="18954"/>
    <cellStyle name="Normal 9 5 5 3 2" xfId="47689"/>
    <cellStyle name="Normal 9 5 5 4" xfId="33365"/>
    <cellStyle name="Normal 9 5 6" xfId="8146"/>
    <cellStyle name="Normal 9 5 6 2" xfId="22535"/>
    <cellStyle name="Normal 9 5 6 2 2" xfId="51270"/>
    <cellStyle name="Normal 9 5 6 3" xfId="36946"/>
    <cellStyle name="Normal 9 5 7" xfId="15372"/>
    <cellStyle name="Normal 9 5 7 2" xfId="44108"/>
    <cellStyle name="Normal 9 5 8" xfId="29784"/>
    <cellStyle name="Normal 9 6" xfId="953"/>
    <cellStyle name="Normal 9 6 2" xfId="1936"/>
    <cellStyle name="Normal 9 6 2 2" xfId="3728"/>
    <cellStyle name="Normal 9 6 2 2 2" xfId="7387"/>
    <cellStyle name="Normal 9 6 2 2 2 2" xfId="14647"/>
    <cellStyle name="Normal 9 6 2 2 2 2 2" xfId="29025"/>
    <cellStyle name="Normal 9 6 2 2 2 2 2 2" xfId="57759"/>
    <cellStyle name="Normal 9 6 2 2 2 2 3" xfId="43435"/>
    <cellStyle name="Normal 9 6 2 2 2 3" xfId="21862"/>
    <cellStyle name="Normal 9 6 2 2 2 3 2" xfId="50597"/>
    <cellStyle name="Normal 9 6 2 2 2 4" xfId="36273"/>
    <cellStyle name="Normal 9 6 2 2 3" xfId="11060"/>
    <cellStyle name="Normal 9 6 2 2 3 2" xfId="25443"/>
    <cellStyle name="Normal 9 6 2 2 3 2 2" xfId="54178"/>
    <cellStyle name="Normal 9 6 2 2 3 3" xfId="39854"/>
    <cellStyle name="Normal 9 6 2 2 4" xfId="18280"/>
    <cellStyle name="Normal 9 6 2 2 4 2" xfId="47016"/>
    <cellStyle name="Normal 9 6 2 2 5" xfId="32692"/>
    <cellStyle name="Normal 9 6 2 3" xfId="5597"/>
    <cellStyle name="Normal 9 6 2 3 2" xfId="12857"/>
    <cellStyle name="Normal 9 6 2 3 2 2" xfId="27235"/>
    <cellStyle name="Normal 9 6 2 3 2 2 2" xfId="55969"/>
    <cellStyle name="Normal 9 6 2 3 2 3" xfId="41645"/>
    <cellStyle name="Normal 9 6 2 3 3" xfId="20072"/>
    <cellStyle name="Normal 9 6 2 3 3 2" xfId="48807"/>
    <cellStyle name="Normal 9 6 2 3 4" xfId="34483"/>
    <cellStyle name="Normal 9 6 2 4" xfId="9270"/>
    <cellStyle name="Normal 9 6 2 4 2" xfId="23653"/>
    <cellStyle name="Normal 9 6 2 4 2 2" xfId="52388"/>
    <cellStyle name="Normal 9 6 2 4 3" xfId="38064"/>
    <cellStyle name="Normal 9 6 2 5" xfId="16490"/>
    <cellStyle name="Normal 9 6 2 5 2" xfId="45226"/>
    <cellStyle name="Normal 9 6 2 6" xfId="30902"/>
    <cellStyle name="Normal 9 6 3" xfId="2832"/>
    <cellStyle name="Normal 9 6 3 2" xfId="6492"/>
    <cellStyle name="Normal 9 6 3 2 2" xfId="13752"/>
    <cellStyle name="Normal 9 6 3 2 2 2" xfId="28130"/>
    <cellStyle name="Normal 9 6 3 2 2 2 2" xfId="56864"/>
    <cellStyle name="Normal 9 6 3 2 2 3" xfId="42540"/>
    <cellStyle name="Normal 9 6 3 2 3" xfId="20967"/>
    <cellStyle name="Normal 9 6 3 2 3 2" xfId="49702"/>
    <cellStyle name="Normal 9 6 3 2 4" xfId="35378"/>
    <cellStyle name="Normal 9 6 3 3" xfId="10165"/>
    <cellStyle name="Normal 9 6 3 3 2" xfId="24548"/>
    <cellStyle name="Normal 9 6 3 3 2 2" xfId="53283"/>
    <cellStyle name="Normal 9 6 3 3 3" xfId="38959"/>
    <cellStyle name="Normal 9 6 3 4" xfId="17385"/>
    <cellStyle name="Normal 9 6 3 4 2" xfId="46121"/>
    <cellStyle name="Normal 9 6 3 5" xfId="31797"/>
    <cellStyle name="Normal 9 6 4" xfId="4697"/>
    <cellStyle name="Normal 9 6 4 2" xfId="11962"/>
    <cellStyle name="Normal 9 6 4 2 2" xfId="26340"/>
    <cellStyle name="Normal 9 6 4 2 2 2" xfId="55074"/>
    <cellStyle name="Normal 9 6 4 2 3" xfId="40750"/>
    <cellStyle name="Normal 9 6 4 3" xfId="19177"/>
    <cellStyle name="Normal 9 6 4 3 2" xfId="47912"/>
    <cellStyle name="Normal 9 6 4 4" xfId="33588"/>
    <cellStyle name="Normal 9 6 5" xfId="8369"/>
    <cellStyle name="Normal 9 6 5 2" xfId="22758"/>
    <cellStyle name="Normal 9 6 5 2 2" xfId="51493"/>
    <cellStyle name="Normal 9 6 5 3" xfId="37169"/>
    <cellStyle name="Normal 9 6 6" xfId="15595"/>
    <cellStyle name="Normal 9 6 6 2" xfId="44331"/>
    <cellStyle name="Normal 9 6 7" xfId="30007"/>
    <cellStyle name="Normal 9 7" xfId="1457"/>
    <cellStyle name="Normal 9 7 2" xfId="3281"/>
    <cellStyle name="Normal 9 7 2 2" xfId="6940"/>
    <cellStyle name="Normal 9 7 2 2 2" xfId="14200"/>
    <cellStyle name="Normal 9 7 2 2 2 2" xfId="28578"/>
    <cellStyle name="Normal 9 7 2 2 2 2 2" xfId="57312"/>
    <cellStyle name="Normal 9 7 2 2 2 3" xfId="42988"/>
    <cellStyle name="Normal 9 7 2 2 3" xfId="21415"/>
    <cellStyle name="Normal 9 7 2 2 3 2" xfId="50150"/>
    <cellStyle name="Normal 9 7 2 2 4" xfId="35826"/>
    <cellStyle name="Normal 9 7 2 3" xfId="10613"/>
    <cellStyle name="Normal 9 7 2 3 2" xfId="24996"/>
    <cellStyle name="Normal 9 7 2 3 2 2" xfId="53731"/>
    <cellStyle name="Normal 9 7 2 3 3" xfId="39407"/>
    <cellStyle name="Normal 9 7 2 4" xfId="17833"/>
    <cellStyle name="Normal 9 7 2 4 2" xfId="46569"/>
    <cellStyle name="Normal 9 7 2 5" xfId="32245"/>
    <cellStyle name="Normal 9 7 3" xfId="5148"/>
    <cellStyle name="Normal 9 7 3 2" xfId="12410"/>
    <cellStyle name="Normal 9 7 3 2 2" xfId="26788"/>
    <cellStyle name="Normal 9 7 3 2 2 2" xfId="55522"/>
    <cellStyle name="Normal 9 7 3 2 3" xfId="41198"/>
    <cellStyle name="Normal 9 7 3 3" xfId="19625"/>
    <cellStyle name="Normal 9 7 3 3 2" xfId="48360"/>
    <cellStyle name="Normal 9 7 3 4" xfId="34036"/>
    <cellStyle name="Normal 9 7 4" xfId="8820"/>
    <cellStyle name="Normal 9 7 4 2" xfId="23206"/>
    <cellStyle name="Normal 9 7 4 2 2" xfId="51941"/>
    <cellStyle name="Normal 9 7 4 3" xfId="37617"/>
    <cellStyle name="Normal 9 7 5" xfId="16043"/>
    <cellStyle name="Normal 9 7 5 2" xfId="44779"/>
    <cellStyle name="Normal 9 7 6" xfId="30455"/>
    <cellStyle name="Normal 9 8" xfId="2385"/>
    <cellStyle name="Normal 9 8 2" xfId="6045"/>
    <cellStyle name="Normal 9 8 2 2" xfId="13305"/>
    <cellStyle name="Normal 9 8 2 2 2" xfId="27683"/>
    <cellStyle name="Normal 9 8 2 2 2 2" xfId="56417"/>
    <cellStyle name="Normal 9 8 2 2 3" xfId="42093"/>
    <cellStyle name="Normal 9 8 2 3" xfId="20520"/>
    <cellStyle name="Normal 9 8 2 3 2" xfId="49255"/>
    <cellStyle name="Normal 9 8 2 4" xfId="34931"/>
    <cellStyle name="Normal 9 8 3" xfId="9718"/>
    <cellStyle name="Normal 9 8 3 2" xfId="24101"/>
    <cellStyle name="Normal 9 8 3 2 2" xfId="52836"/>
    <cellStyle name="Normal 9 8 3 3" xfId="38512"/>
    <cellStyle name="Normal 9 8 4" xfId="16938"/>
    <cellStyle name="Normal 9 8 4 2" xfId="45674"/>
    <cellStyle name="Normal 9 8 5" xfId="31350"/>
    <cellStyle name="Normal 9 9" xfId="4232"/>
    <cellStyle name="Normal 9 9 2" xfId="11513"/>
    <cellStyle name="Normal 9 9 2 2" xfId="25893"/>
    <cellStyle name="Normal 9 9 2 2 2" xfId="54627"/>
    <cellStyle name="Normal 9 9 2 3" xfId="40303"/>
    <cellStyle name="Normal 9 9 3" xfId="18730"/>
    <cellStyle name="Normal 9 9 3 2" xfId="47465"/>
    <cellStyle name="Normal 9 9 4" xfId="33141"/>
    <cellStyle name="Note" xfId="38" builtinId="10" customBuiltin="1"/>
    <cellStyle name="Note 10" xfId="507"/>
    <cellStyle name="Note 11" xfId="531"/>
    <cellStyle name="Note 12" xfId="707"/>
    <cellStyle name="Note 13" xfId="1426"/>
    <cellStyle name="Note 14" xfId="1583"/>
    <cellStyle name="Note 15" xfId="4202"/>
    <cellStyle name="Note 16" xfId="4246"/>
    <cellStyle name="Note 17" xfId="7871"/>
    <cellStyle name="Note 18" xfId="7953"/>
    <cellStyle name="Note 19" xfId="15127"/>
    <cellStyle name="Note 2" xfId="83"/>
    <cellStyle name="Note 2 2" xfId="139"/>
    <cellStyle name="Note 20" xfId="29498"/>
    <cellStyle name="Note 21" xfId="29541"/>
    <cellStyle name="Note 22" xfId="58214"/>
    <cellStyle name="Note 3" xfId="128"/>
    <cellStyle name="Note 3 2" xfId="140"/>
    <cellStyle name="Note 4" xfId="138"/>
    <cellStyle name="Note 5" xfId="180"/>
    <cellStyle name="Note 6" xfId="231"/>
    <cellStyle name="Note 7" xfId="277"/>
    <cellStyle name="Note 8" xfId="335"/>
    <cellStyle name="Note 9" xfId="407"/>
    <cellStyle name="Output" xfId="39" builtinId="21" customBuiltin="1"/>
    <cellStyle name="Output 10" xfId="533"/>
    <cellStyle name="Output 11" xfId="708"/>
    <cellStyle name="Output 12" xfId="1427"/>
    <cellStyle name="Output 13" xfId="1576"/>
    <cellStyle name="Output 14" xfId="4203"/>
    <cellStyle name="Output 15" xfId="4240"/>
    <cellStyle name="Output 16" xfId="7872"/>
    <cellStyle name="Output 17" xfId="7922"/>
    <cellStyle name="Output 18" xfId="15128"/>
    <cellStyle name="Output 19" xfId="29460"/>
    <cellStyle name="Output 2" xfId="84"/>
    <cellStyle name="Output 20" xfId="29542"/>
    <cellStyle name="Output 21" xfId="58209"/>
    <cellStyle name="Output 3" xfId="129"/>
    <cellStyle name="Output 4" xfId="181"/>
    <cellStyle name="Output 5" xfId="232"/>
    <cellStyle name="Output 6" xfId="255"/>
    <cellStyle name="Output 7" xfId="336"/>
    <cellStyle name="Output 8" xfId="408"/>
    <cellStyle name="Output 9" xfId="508"/>
    <cellStyle name="Percent" xfId="40" builtinId="5"/>
    <cellStyle name="Percent 10" xfId="521"/>
    <cellStyle name="Percent 11" xfId="709"/>
    <cellStyle name="Percent 12" xfId="1428"/>
    <cellStyle name="Percent 13" xfId="1515"/>
    <cellStyle name="Percent 14" xfId="4204"/>
    <cellStyle name="Percent 15" xfId="4255"/>
    <cellStyle name="Percent 16" xfId="7873"/>
    <cellStyle name="Percent 17" xfId="7906"/>
    <cellStyle name="Percent 18" xfId="15129"/>
    <cellStyle name="Percent 19" xfId="15135"/>
    <cellStyle name="Percent 2" xfId="85"/>
    <cellStyle name="Percent 20" xfId="29543"/>
    <cellStyle name="Percent 21" xfId="58200"/>
    <cellStyle name="Percent 3" xfId="130"/>
    <cellStyle name="Percent 4" xfId="182"/>
    <cellStyle name="Percent 5" xfId="233"/>
    <cellStyle name="Percent 6" xfId="240"/>
    <cellStyle name="Percent 7" xfId="337"/>
    <cellStyle name="Percent 8" xfId="409"/>
    <cellStyle name="Percent 9" xfId="509"/>
    <cellStyle name="Text" xfId="58243"/>
    <cellStyle name="Title" xfId="41" builtinId="15" customBuiltin="1"/>
    <cellStyle name="Title 10" xfId="532"/>
    <cellStyle name="Title 11" xfId="710"/>
    <cellStyle name="Title 12" xfId="1429"/>
    <cellStyle name="Title 13" xfId="1482"/>
    <cellStyle name="Title 14" xfId="4205"/>
    <cellStyle name="Title 15" xfId="4210"/>
    <cellStyle name="Title 16" xfId="7874"/>
    <cellStyle name="Title 17" xfId="7902"/>
    <cellStyle name="Title 18" xfId="15130"/>
    <cellStyle name="Title 19" xfId="18717"/>
    <cellStyle name="Title 2" xfId="86"/>
    <cellStyle name="Title 2 2" xfId="58241"/>
    <cellStyle name="Title 20" xfId="29544"/>
    <cellStyle name="Title 3" xfId="131"/>
    <cellStyle name="Title 4" xfId="183"/>
    <cellStyle name="Title 5" xfId="234"/>
    <cellStyle name="Title 6" xfId="276"/>
    <cellStyle name="Title 7" xfId="338"/>
    <cellStyle name="Title 8" xfId="410"/>
    <cellStyle name="Title 9" xfId="510"/>
    <cellStyle name="Total" xfId="42" builtinId="25" customBuiltin="1"/>
    <cellStyle name="Total 10" xfId="514"/>
    <cellStyle name="Total 11" xfId="711"/>
    <cellStyle name="Total 12" xfId="1430"/>
    <cellStyle name="Total 13" xfId="1468"/>
    <cellStyle name="Total 14" xfId="4206"/>
    <cellStyle name="Total 15" xfId="4236"/>
    <cellStyle name="Total 16" xfId="7875"/>
    <cellStyle name="Total 17" xfId="7891"/>
    <cellStyle name="Total 18" xfId="15131"/>
    <cellStyle name="Total 19" xfId="29474"/>
    <cellStyle name="Total 2" xfId="87"/>
    <cellStyle name="Total 20" xfId="29545"/>
    <cellStyle name="Total 21" xfId="58216"/>
    <cellStyle name="Total 3" xfId="132"/>
    <cellStyle name="Total 4" xfId="184"/>
    <cellStyle name="Total 5" xfId="235"/>
    <cellStyle name="Total 6" xfId="254"/>
    <cellStyle name="Total 7" xfId="339"/>
    <cellStyle name="Total 8" xfId="411"/>
    <cellStyle name="Total 9" xfId="511"/>
    <cellStyle name="Warning Text" xfId="43" builtinId="11" customBuiltin="1"/>
    <cellStyle name="Warning Text 10" xfId="573"/>
    <cellStyle name="Warning Text 11" xfId="712"/>
    <cellStyle name="Warning Text 12" xfId="1431"/>
    <cellStyle name="Warning Text 13" xfId="1458"/>
    <cellStyle name="Warning Text 14" xfId="4207"/>
    <cellStyle name="Warning Text 15" xfId="4345"/>
    <cellStyle name="Warning Text 16" xfId="7876"/>
    <cellStyle name="Warning Text 17" xfId="7882"/>
    <cellStyle name="Warning Text 18" xfId="15132"/>
    <cellStyle name="Warning Text 19" xfId="29495"/>
    <cellStyle name="Warning Text 2" xfId="88"/>
    <cellStyle name="Warning Text 20" xfId="29546"/>
    <cellStyle name="Warning Text 21" xfId="58213"/>
    <cellStyle name="Warning Text 3" xfId="133"/>
    <cellStyle name="Warning Text 4" xfId="185"/>
    <cellStyle name="Warning Text 5" xfId="236"/>
    <cellStyle name="Warning Text 6" xfId="239"/>
    <cellStyle name="Warning Text 7" xfId="340"/>
    <cellStyle name="Warning Text 8" xfId="412"/>
    <cellStyle name="Warning Text 9" xfId="51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99"/>
      <color rgb="FF99FF99"/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1059"/>
          <c:y val="6.5116353011847122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32404369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1-44C8-8ED7-82CAC3D5BC0A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43869384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1-44C8-8ED7-82CAC3D5BC0A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592396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91-44C8-8ED7-82CAC3D5BC0A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44526925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91-44C8-8ED7-82CAC3D5BC0A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4623128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91-44C8-8ED7-82CAC3D5BC0A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11230901.75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91-44C8-8ED7-82CAC3D5BC0A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10485083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91-44C8-8ED7-82CAC3D5BC0A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36041444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91-44C8-8ED7-82CAC3D5BC0A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18085783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91-44C8-8ED7-82CAC3D5BC0A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Portsmouth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3530353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91-44C8-8ED7-82CAC3D5BC0A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26973439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91-44C8-8ED7-82CAC3D5BC0A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21032547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91-44C8-8ED7-82CAC3D5BC0A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2221099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91-44C8-8ED7-82CAC3D5BC0A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Mudville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8955310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291-44C8-8ED7-82CAC3D5BC0A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31334965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291-44C8-8ED7-82CAC3D5BC0A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22123294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291-44C8-8ED7-82CAC3D5BC0A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63123114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291-44C8-8ED7-82CAC3D5BC0A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Rock Island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2088864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291-44C8-8ED7-82CAC3D5BC0A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San Jose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2118242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291-44C8-8ED7-82CAC3D5BC0A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1151551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291-44C8-8ED7-82CAC3D5BC0A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27110015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291-44C8-8ED7-82CAC3D5BC0A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64990430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291-44C8-8ED7-82CAC3D5BC0A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14621890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91-44C8-8ED7-82CAC3D5BC0A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52240175.950000003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291-44C8-8ED7-82CAC3D5B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62304"/>
        <c:axId val="108563840"/>
      </c:barChart>
      <c:catAx>
        <c:axId val="108562304"/>
        <c:scaling>
          <c:orientation val="minMax"/>
        </c:scaling>
        <c:delete val="1"/>
        <c:axPos val="b"/>
        <c:majorTickMark val="out"/>
        <c:minorTickMark val="none"/>
        <c:tickLblPos val="none"/>
        <c:crossAx val="108563840"/>
        <c:crosses val="autoZero"/>
        <c:auto val="1"/>
        <c:lblAlgn val="ctr"/>
        <c:lblOffset val="100"/>
        <c:noMultiLvlLbl val="0"/>
      </c:catAx>
      <c:valAx>
        <c:axId val="108563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6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1053"/>
          <c:y val="6.5116353011847122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32404369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1-47CA-9B0F-C84EBEB65D68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43869384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1-47CA-9B0F-C84EBEB65D68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592396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1-47CA-9B0F-C84EBEB65D68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44526925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91-47CA-9B0F-C84EBEB65D68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4623128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91-47CA-9B0F-C84EBEB65D68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11230901.75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91-47CA-9B0F-C84EBEB65D68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10485083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91-47CA-9B0F-C84EBEB65D68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36041444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91-47CA-9B0F-C84EBEB65D68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18085783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91-47CA-9B0F-C84EBEB65D68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Portsmouth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3530353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91-47CA-9B0F-C84EBEB65D68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26973439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91-47CA-9B0F-C84EBEB65D68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21032547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91-47CA-9B0F-C84EBEB65D68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2221099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91-47CA-9B0F-C84EBEB65D68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Mudville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8955310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391-47CA-9B0F-C84EBEB65D68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31334965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91-47CA-9B0F-C84EBEB65D68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22123294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91-47CA-9B0F-C84EBEB65D68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63123114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391-47CA-9B0F-C84EBEB65D68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Rock Island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2088864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391-47CA-9B0F-C84EBEB65D68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San Jose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2118242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391-47CA-9B0F-C84EBEB65D68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1151551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391-47CA-9B0F-C84EBEB65D68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27110015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391-47CA-9B0F-C84EBEB65D68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64990430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391-47CA-9B0F-C84EBEB65D68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14621890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91-47CA-9B0F-C84EBEB65D68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52240175.950000003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391-47CA-9B0F-C84EBEB6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62464"/>
        <c:axId val="110464000"/>
      </c:barChart>
      <c:catAx>
        <c:axId val="110462464"/>
        <c:scaling>
          <c:orientation val="minMax"/>
        </c:scaling>
        <c:delete val="1"/>
        <c:axPos val="b"/>
        <c:majorTickMark val="out"/>
        <c:minorTickMark val="none"/>
        <c:tickLblPos val="none"/>
        <c:crossAx val="110464000"/>
        <c:crosses val="autoZero"/>
        <c:auto val="1"/>
        <c:lblAlgn val="ctr"/>
        <c:lblOffset val="100"/>
        <c:noMultiLvlLbl val="0"/>
      </c:catAx>
      <c:valAx>
        <c:axId val="11046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62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61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J396"/>
  <sheetViews>
    <sheetView topLeftCell="A56" zoomScale="85" workbookViewId="0">
      <selection activeCell="B81" sqref="B81:C81"/>
    </sheetView>
  </sheetViews>
  <sheetFormatPr defaultRowHeight="12.75" x14ac:dyDescent="0.2"/>
  <cols>
    <col min="1" max="1" width="7.42578125" customWidth="1"/>
    <col min="2" max="2" width="21" customWidth="1"/>
    <col min="3" max="3" width="25.7109375" customWidth="1"/>
    <col min="4" max="11" width="6.7109375" style="64" customWidth="1"/>
    <col min="12" max="12" width="13.140625" style="180" customWidth="1"/>
    <col min="13" max="13" width="7.42578125" style="99" customWidth="1"/>
    <col min="14" max="14" width="25.7109375" customWidth="1"/>
    <col min="15" max="16" width="6.7109375" customWidth="1"/>
    <col min="17" max="17" width="6.5703125" customWidth="1"/>
    <col min="18" max="25" width="6.7109375" customWidth="1"/>
    <col min="26" max="26" width="25.7109375" customWidth="1"/>
    <col min="27" max="28" width="6.7109375" customWidth="1"/>
    <col min="29" max="29" width="6.5703125" customWidth="1"/>
    <col min="30" max="31" width="6.7109375" customWidth="1"/>
    <col min="32" max="32" width="6.5703125" customWidth="1"/>
    <col min="33" max="36" width="6.7109375" customWidth="1"/>
  </cols>
  <sheetData>
    <row r="2" spans="13:36" ht="15.75" x14ac:dyDescent="0.25">
      <c r="M2"/>
      <c r="O2" s="551" t="s">
        <v>847</v>
      </c>
      <c r="P2" s="551"/>
      <c r="Q2" s="551"/>
      <c r="R2" s="551" t="s">
        <v>714</v>
      </c>
      <c r="S2" s="551"/>
      <c r="T2" s="551"/>
      <c r="U2" s="551"/>
      <c r="V2" s="551"/>
      <c r="W2" s="551"/>
      <c r="X2" s="551"/>
      <c r="Y2" s="100"/>
      <c r="Z2" s="100"/>
      <c r="AA2" s="551" t="s">
        <v>847</v>
      </c>
      <c r="AB2" s="551"/>
      <c r="AC2" s="551"/>
      <c r="AD2" s="551" t="s">
        <v>714</v>
      </c>
      <c r="AE2" s="551"/>
      <c r="AF2" s="551"/>
      <c r="AG2" s="551"/>
      <c r="AH2" s="551"/>
      <c r="AI2" s="551"/>
      <c r="AJ2" s="551"/>
    </row>
    <row r="3" spans="13:36" x14ac:dyDescent="0.2">
      <c r="M3"/>
      <c r="N3" s="117" t="s">
        <v>510</v>
      </c>
      <c r="O3" s="102" t="s">
        <v>511</v>
      </c>
      <c r="P3" s="38" t="s">
        <v>512</v>
      </c>
      <c r="Q3" s="103" t="s">
        <v>513</v>
      </c>
      <c r="R3" s="102" t="s">
        <v>511</v>
      </c>
      <c r="S3" s="38" t="s">
        <v>512</v>
      </c>
      <c r="T3" s="109" t="s">
        <v>513</v>
      </c>
      <c r="U3" s="38" t="s">
        <v>713</v>
      </c>
      <c r="V3" s="109" t="s">
        <v>710</v>
      </c>
      <c r="W3" s="109" t="s">
        <v>711</v>
      </c>
      <c r="X3" s="103" t="s">
        <v>716</v>
      </c>
      <c r="Z3" s="117" t="s">
        <v>672</v>
      </c>
      <c r="AA3" s="102" t="s">
        <v>511</v>
      </c>
      <c r="AB3" s="38" t="s">
        <v>512</v>
      </c>
      <c r="AC3" s="103" t="s">
        <v>513</v>
      </c>
      <c r="AD3" s="102" t="s">
        <v>511</v>
      </c>
      <c r="AE3" s="38" t="s">
        <v>512</v>
      </c>
      <c r="AF3" s="109" t="s">
        <v>513</v>
      </c>
      <c r="AG3" s="38" t="s">
        <v>713</v>
      </c>
      <c r="AH3" s="109" t="s">
        <v>710</v>
      </c>
      <c r="AI3" s="109" t="s">
        <v>711</v>
      </c>
      <c r="AJ3" s="103" t="s">
        <v>712</v>
      </c>
    </row>
    <row r="4" spans="13:36" x14ac:dyDescent="0.2">
      <c r="M4" t="s">
        <v>524</v>
      </c>
      <c r="N4" s="1" t="str">
        <f>CONCATENATE(Aaron!$S$2," ",Aaron!$S$3)</f>
        <v>San Jose Tasmanian Devils</v>
      </c>
      <c r="O4" s="104">
        <f t="shared" ref="O4:O27" si="0">SUMIF($A$83:$A$30163,$M4,$D$83:$D$30163)</f>
        <v>1089</v>
      </c>
      <c r="P4" s="6">
        <f t="shared" ref="P4:P27" si="1">SUMIF($A$83:$A$30163,$M4,$E$83:$E$30163)</f>
        <v>693</v>
      </c>
      <c r="Q4" s="105">
        <f t="shared" ref="Q4:Q27" si="2">O4/(O4+P4)</f>
        <v>0.61111111111111116</v>
      </c>
      <c r="R4" s="104">
        <f t="shared" ref="R4:R27" si="3">SUMIF($A$83:$A$30163,$M4,$F$83:$F$30163)</f>
        <v>52</v>
      </c>
      <c r="S4" s="6">
        <f t="shared" ref="S4:S27" si="4">SUMIF($A$83:$A$30163,$M4,$G$83:$G$30163)</f>
        <v>49</v>
      </c>
      <c r="T4" s="110">
        <f t="shared" ref="T4:T27" si="5">R4/(R4+S4)</f>
        <v>0.51485148514851486</v>
      </c>
      <c r="U4" s="6">
        <f t="shared" ref="U4:U27" si="6">SUMIF($A$83:$A$30163,$M4,$H$83:$H$30163)</f>
        <v>9</v>
      </c>
      <c r="V4" s="6">
        <f t="shared" ref="V4:V27" si="7">SUMIF($A$83:$A$30163,$M4,$I$83:$I$30163)</f>
        <v>5</v>
      </c>
      <c r="W4" s="6">
        <f t="shared" ref="W4:W27" si="8">SUMIF($A$83:$A$30163,$M4,$J$83:$J$30163)</f>
        <v>3</v>
      </c>
      <c r="X4" s="111">
        <f t="shared" ref="X4:X27" si="9">SUMIF($A$83:$A$30163,$M4,$K$83:$K$30163)</f>
        <v>0</v>
      </c>
      <c r="Y4" s="64"/>
      <c r="Z4" s="1" t="s">
        <v>32</v>
      </c>
      <c r="AA4" s="104">
        <f t="shared" ref="AA4:AA35" si="10">SUMIF($B$83:$B$30163,$Z4,$D$83:$D$30163)</f>
        <v>1024</v>
      </c>
      <c r="AB4" s="6">
        <f t="shared" ref="AB4:AB35" si="11">SUMIF($B$83:$B$30163,$Z4,$E$83:$E$30163)</f>
        <v>758</v>
      </c>
      <c r="AC4" s="105">
        <f t="shared" ref="AC4:AC35" si="12">IF((AA4+AB4)=0,0,AA4/(AA4+AB4))</f>
        <v>0.57463524130190802</v>
      </c>
      <c r="AD4" s="104">
        <f t="shared" ref="AD4:AD35" si="13">SUMIF($B$83:$B$30163,$Z4,$F$83:$F$30163)</f>
        <v>57</v>
      </c>
      <c r="AE4" s="6">
        <f t="shared" ref="AE4:AE35" si="14">SUMIF($B$83:$B$30163,$Z4,$G$83:$G$30163)</f>
        <v>46</v>
      </c>
      <c r="AF4" s="110">
        <f t="shared" ref="AF4:AF35" si="15">IF((AD4+AE4)=0,0,AD4/(AD4+AE4))</f>
        <v>0.55339805825242716</v>
      </c>
      <c r="AG4" s="191">
        <f t="shared" ref="AG4:AG35" si="16">SUMIF($B$83:$B$30163,$Z4,$H$83:$H$30163)</f>
        <v>9</v>
      </c>
      <c r="AH4" s="191">
        <f t="shared" ref="AH4:AH35" si="17">SUMIF($B$83:$B$30163,$Z4,$I$83:$I$30163)</f>
        <v>4</v>
      </c>
      <c r="AI4" s="191">
        <f t="shared" ref="AI4:AI35" si="18">SUMIF($B$83:$B$30163,$Z4,$J$83:$J$30163)</f>
        <v>2</v>
      </c>
      <c r="AJ4" s="111">
        <f t="shared" ref="AJ4:AJ35" si="19">SUMIF($B$83:$B$30163,$Z4,$K$83:$K$30163)</f>
        <v>1</v>
      </c>
    </row>
    <row r="5" spans="13:36" x14ac:dyDescent="0.2">
      <c r="M5" t="s">
        <v>518</v>
      </c>
      <c r="N5" s="1" t="str">
        <f>CONCATENATE(Ruth!$G$2," ",Ruth!$G$3)</f>
        <v>Gotham City Gargoyles</v>
      </c>
      <c r="O5" s="104">
        <f t="shared" si="0"/>
        <v>1024</v>
      </c>
      <c r="P5" s="6">
        <f t="shared" si="1"/>
        <v>758</v>
      </c>
      <c r="Q5" s="105">
        <f t="shared" si="2"/>
        <v>0.57463524130190802</v>
      </c>
      <c r="R5" s="104">
        <f t="shared" si="3"/>
        <v>57</v>
      </c>
      <c r="S5" s="6">
        <f t="shared" si="4"/>
        <v>46</v>
      </c>
      <c r="T5" s="110">
        <f t="shared" si="5"/>
        <v>0.55339805825242716</v>
      </c>
      <c r="U5" s="6">
        <f t="shared" si="6"/>
        <v>9</v>
      </c>
      <c r="V5" s="6">
        <f t="shared" si="7"/>
        <v>4</v>
      </c>
      <c r="W5" s="6">
        <f t="shared" si="8"/>
        <v>2</v>
      </c>
      <c r="X5" s="111">
        <f t="shared" si="9"/>
        <v>1</v>
      </c>
      <c r="Y5" s="64"/>
      <c r="Z5" s="1" t="s">
        <v>112</v>
      </c>
      <c r="AA5" s="104">
        <f t="shared" si="10"/>
        <v>1002</v>
      </c>
      <c r="AB5" s="6">
        <f t="shared" si="11"/>
        <v>780</v>
      </c>
      <c r="AC5" s="105">
        <f t="shared" si="12"/>
        <v>0.56228956228956228</v>
      </c>
      <c r="AD5" s="104">
        <f t="shared" si="13"/>
        <v>45</v>
      </c>
      <c r="AE5" s="6">
        <f t="shared" si="14"/>
        <v>47</v>
      </c>
      <c r="AF5" s="110">
        <f t="shared" si="15"/>
        <v>0.4891304347826087</v>
      </c>
      <c r="AG5" s="6">
        <f t="shared" si="16"/>
        <v>9</v>
      </c>
      <c r="AH5" s="6">
        <f t="shared" si="17"/>
        <v>2</v>
      </c>
      <c r="AI5" s="6">
        <f t="shared" si="18"/>
        <v>2</v>
      </c>
      <c r="AJ5" s="111">
        <f t="shared" si="19"/>
        <v>0</v>
      </c>
    </row>
    <row r="6" spans="13:36" x14ac:dyDescent="0.2">
      <c r="M6" t="s">
        <v>680</v>
      </c>
      <c r="N6" s="1" t="str">
        <f>CONCATENATE(Aaron!$M$2," ",Aaron!$M$3)</f>
        <v>Virginia Patriots</v>
      </c>
      <c r="O6" s="104">
        <f t="shared" si="0"/>
        <v>1002</v>
      </c>
      <c r="P6" s="6">
        <f t="shared" si="1"/>
        <v>780</v>
      </c>
      <c r="Q6" s="105">
        <f t="shared" si="2"/>
        <v>0.56228956228956228</v>
      </c>
      <c r="R6" s="104">
        <f t="shared" si="3"/>
        <v>45</v>
      </c>
      <c r="S6" s="6">
        <f t="shared" si="4"/>
        <v>47</v>
      </c>
      <c r="T6" s="110">
        <f t="shared" si="5"/>
        <v>0.4891304347826087</v>
      </c>
      <c r="U6" s="6">
        <f t="shared" si="6"/>
        <v>9</v>
      </c>
      <c r="V6" s="6">
        <f t="shared" si="7"/>
        <v>2</v>
      </c>
      <c r="W6" s="6">
        <f t="shared" si="8"/>
        <v>2</v>
      </c>
      <c r="X6" s="111">
        <f t="shared" si="9"/>
        <v>0</v>
      </c>
      <c r="Y6" s="64"/>
      <c r="Z6" s="1" t="s">
        <v>175</v>
      </c>
      <c r="AA6" s="104">
        <f t="shared" si="10"/>
        <v>894</v>
      </c>
      <c r="AB6" s="6">
        <f t="shared" si="11"/>
        <v>888</v>
      </c>
      <c r="AC6" s="105">
        <f t="shared" si="12"/>
        <v>0.50168350168350173</v>
      </c>
      <c r="AD6" s="104">
        <f t="shared" si="13"/>
        <v>30</v>
      </c>
      <c r="AE6" s="6">
        <f t="shared" si="14"/>
        <v>33</v>
      </c>
      <c r="AF6" s="110">
        <f t="shared" si="15"/>
        <v>0.47619047619047616</v>
      </c>
      <c r="AG6" s="6">
        <f t="shared" si="16"/>
        <v>5</v>
      </c>
      <c r="AH6" s="6">
        <f t="shared" si="17"/>
        <v>3</v>
      </c>
      <c r="AI6" s="6">
        <f t="shared" si="18"/>
        <v>1</v>
      </c>
      <c r="AJ6" s="111">
        <f t="shared" si="19"/>
        <v>0</v>
      </c>
    </row>
    <row r="7" spans="13:36" x14ac:dyDescent="0.2">
      <c r="M7" t="s">
        <v>690</v>
      </c>
      <c r="N7" s="1" t="str">
        <f>CONCATENATE(Cobb!$G$2," ",Cobb!$G$3)</f>
        <v>Alaska Hot Stoves</v>
      </c>
      <c r="O7" s="104">
        <f t="shared" si="0"/>
        <v>992</v>
      </c>
      <c r="P7" s="6">
        <f t="shared" si="1"/>
        <v>790</v>
      </c>
      <c r="Q7" s="105">
        <f t="shared" si="2"/>
        <v>0.55667789001122336</v>
      </c>
      <c r="R7" s="104">
        <f t="shared" si="3"/>
        <v>32</v>
      </c>
      <c r="S7" s="6">
        <f t="shared" si="4"/>
        <v>30</v>
      </c>
      <c r="T7" s="110">
        <f t="shared" si="5"/>
        <v>0.5161290322580645</v>
      </c>
      <c r="U7" s="6">
        <f t="shared" si="6"/>
        <v>6</v>
      </c>
      <c r="V7" s="6">
        <f t="shared" si="7"/>
        <v>4</v>
      </c>
      <c r="W7" s="6">
        <f t="shared" si="8"/>
        <v>1</v>
      </c>
      <c r="X7" s="111">
        <f t="shared" si="9"/>
        <v>1</v>
      </c>
      <c r="Y7" s="64"/>
      <c r="Z7" s="1" t="s">
        <v>588</v>
      </c>
      <c r="AA7" s="104">
        <f t="shared" si="10"/>
        <v>890</v>
      </c>
      <c r="AB7" s="6">
        <f t="shared" si="11"/>
        <v>731</v>
      </c>
      <c r="AC7" s="105">
        <f t="shared" si="12"/>
        <v>0.54904380012338061</v>
      </c>
      <c r="AD7" s="104">
        <f t="shared" si="13"/>
        <v>51</v>
      </c>
      <c r="AE7" s="6">
        <f t="shared" si="14"/>
        <v>45</v>
      </c>
      <c r="AF7" s="110">
        <f t="shared" si="15"/>
        <v>0.53125</v>
      </c>
      <c r="AG7" s="6">
        <f t="shared" si="16"/>
        <v>7</v>
      </c>
      <c r="AH7" s="6">
        <f t="shared" si="17"/>
        <v>2</v>
      </c>
      <c r="AI7" s="6">
        <f t="shared" si="18"/>
        <v>2</v>
      </c>
      <c r="AJ7" s="111">
        <f t="shared" si="19"/>
        <v>1</v>
      </c>
    </row>
    <row r="8" spans="13:36" x14ac:dyDescent="0.2">
      <c r="M8" t="s">
        <v>522</v>
      </c>
      <c r="N8" s="1" t="str">
        <f>CONCATENATE(Mays!$S$2," ",Mays!$S$3)</f>
        <v>Thunder Bay Roughnecks</v>
      </c>
      <c r="O8" s="104">
        <f t="shared" si="0"/>
        <v>980</v>
      </c>
      <c r="P8" s="6">
        <f t="shared" si="1"/>
        <v>803</v>
      </c>
      <c r="Q8" s="105">
        <f t="shared" si="2"/>
        <v>0.54963544587773416</v>
      </c>
      <c r="R8" s="104">
        <f t="shared" si="3"/>
        <v>52</v>
      </c>
      <c r="S8" s="6">
        <f t="shared" si="4"/>
        <v>49</v>
      </c>
      <c r="T8" s="110">
        <f t="shared" si="5"/>
        <v>0.51485148514851486</v>
      </c>
      <c r="U8" s="6">
        <f t="shared" si="6"/>
        <v>8</v>
      </c>
      <c r="V8" s="6">
        <f t="shared" si="7"/>
        <v>2</v>
      </c>
      <c r="W8" s="6">
        <f t="shared" si="8"/>
        <v>2</v>
      </c>
      <c r="X8" s="111">
        <f t="shared" si="9"/>
        <v>1</v>
      </c>
      <c r="Y8" s="64"/>
      <c r="Z8" s="1" t="s">
        <v>27</v>
      </c>
      <c r="AA8" s="104">
        <f t="shared" si="10"/>
        <v>888</v>
      </c>
      <c r="AB8" s="6">
        <f t="shared" si="11"/>
        <v>894</v>
      </c>
      <c r="AC8" s="105">
        <f t="shared" si="12"/>
        <v>0.49831649831649832</v>
      </c>
      <c r="AD8" s="104">
        <f t="shared" si="13"/>
        <v>14</v>
      </c>
      <c r="AE8" s="6">
        <f t="shared" si="14"/>
        <v>25</v>
      </c>
      <c r="AF8" s="110">
        <f t="shared" si="15"/>
        <v>0.35897435897435898</v>
      </c>
      <c r="AG8" s="6">
        <f t="shared" si="16"/>
        <v>5</v>
      </c>
      <c r="AH8" s="6">
        <f t="shared" si="17"/>
        <v>0</v>
      </c>
      <c r="AI8" s="6">
        <f t="shared" si="18"/>
        <v>0</v>
      </c>
      <c r="AJ8" s="111">
        <f t="shared" si="19"/>
        <v>0</v>
      </c>
    </row>
    <row r="9" spans="13:36" x14ac:dyDescent="0.2">
      <c r="M9" t="s">
        <v>516</v>
      </c>
      <c r="N9" s="1" t="str">
        <f>CONCATENATE(Ruth!$M$2," ",Ruth!$M$3)</f>
        <v>Hoboken Bums</v>
      </c>
      <c r="O9" s="104">
        <f t="shared" si="0"/>
        <v>972</v>
      </c>
      <c r="P9" s="6">
        <f t="shared" si="1"/>
        <v>810</v>
      </c>
      <c r="Q9" s="105">
        <f t="shared" si="2"/>
        <v>0.54545454545454541</v>
      </c>
      <c r="R9" s="104">
        <f t="shared" si="3"/>
        <v>38</v>
      </c>
      <c r="S9" s="6">
        <f t="shared" si="4"/>
        <v>39</v>
      </c>
      <c r="T9" s="110">
        <f t="shared" si="5"/>
        <v>0.4935064935064935</v>
      </c>
      <c r="U9" s="6">
        <f t="shared" si="6"/>
        <v>8</v>
      </c>
      <c r="V9" s="6">
        <f t="shared" si="7"/>
        <v>3</v>
      </c>
      <c r="W9" s="6">
        <f t="shared" si="8"/>
        <v>1</v>
      </c>
      <c r="X9" s="111">
        <f t="shared" si="9"/>
        <v>1</v>
      </c>
      <c r="Y9" s="64"/>
      <c r="Z9" s="1" t="s">
        <v>729</v>
      </c>
      <c r="AA9" s="104">
        <f t="shared" si="10"/>
        <v>876</v>
      </c>
      <c r="AB9" s="6">
        <f t="shared" si="11"/>
        <v>906</v>
      </c>
      <c r="AC9" s="105">
        <f t="shared" si="12"/>
        <v>0.49158249158249157</v>
      </c>
      <c r="AD9" s="104">
        <f t="shared" si="13"/>
        <v>10</v>
      </c>
      <c r="AE9" s="6">
        <f t="shared" si="14"/>
        <v>24</v>
      </c>
      <c r="AF9" s="110">
        <f t="shared" si="15"/>
        <v>0.29411764705882354</v>
      </c>
      <c r="AG9" s="6">
        <f t="shared" si="16"/>
        <v>6</v>
      </c>
      <c r="AH9" s="6">
        <f t="shared" si="17"/>
        <v>1</v>
      </c>
      <c r="AI9" s="6">
        <f t="shared" si="18"/>
        <v>0</v>
      </c>
      <c r="AJ9" s="111">
        <f t="shared" si="19"/>
        <v>0</v>
      </c>
    </row>
    <row r="10" spans="13:36" x14ac:dyDescent="0.2">
      <c r="M10" t="s">
        <v>233</v>
      </c>
      <c r="N10" s="1" t="str">
        <f>CONCATENATE(Ruth!$S$2," ",Ruth!$S$3)</f>
        <v>New York Metz</v>
      </c>
      <c r="O10" s="104">
        <f t="shared" si="0"/>
        <v>971</v>
      </c>
      <c r="P10" s="6">
        <f t="shared" si="1"/>
        <v>811</v>
      </c>
      <c r="Q10" s="105">
        <f t="shared" si="2"/>
        <v>0.54489337822671158</v>
      </c>
      <c r="R10" s="104">
        <f t="shared" si="3"/>
        <v>48</v>
      </c>
      <c r="S10" s="6">
        <f t="shared" si="4"/>
        <v>32</v>
      </c>
      <c r="T10" s="110">
        <f t="shared" si="5"/>
        <v>0.6</v>
      </c>
      <c r="U10" s="6">
        <f t="shared" si="6"/>
        <v>7</v>
      </c>
      <c r="V10" s="6">
        <f t="shared" si="7"/>
        <v>3</v>
      </c>
      <c r="W10" s="6">
        <f t="shared" si="8"/>
        <v>3</v>
      </c>
      <c r="X10" s="111">
        <f t="shared" si="9"/>
        <v>1</v>
      </c>
      <c r="Y10" s="64"/>
      <c r="Z10" s="1" t="s">
        <v>258</v>
      </c>
      <c r="AA10" s="104">
        <f t="shared" si="10"/>
        <v>844</v>
      </c>
      <c r="AB10" s="6">
        <f t="shared" si="11"/>
        <v>776</v>
      </c>
      <c r="AC10" s="105">
        <f t="shared" si="12"/>
        <v>0.5209876543209877</v>
      </c>
      <c r="AD10" s="104">
        <f t="shared" si="13"/>
        <v>28</v>
      </c>
      <c r="AE10" s="6">
        <f t="shared" si="14"/>
        <v>32</v>
      </c>
      <c r="AF10" s="110">
        <f t="shared" si="15"/>
        <v>0.46666666666666667</v>
      </c>
      <c r="AG10" s="6">
        <f t="shared" si="16"/>
        <v>6</v>
      </c>
      <c r="AH10" s="6">
        <f t="shared" si="17"/>
        <v>4</v>
      </c>
      <c r="AI10" s="6">
        <f t="shared" si="18"/>
        <v>2</v>
      </c>
      <c r="AJ10" s="111">
        <f t="shared" si="19"/>
        <v>1</v>
      </c>
    </row>
    <row r="11" spans="13:36" x14ac:dyDescent="0.2">
      <c r="M11" t="s">
        <v>44</v>
      </c>
      <c r="N11" s="1" t="str">
        <f>CONCATENATE(Mays!$M$2," ",Mays!$M$3)</f>
        <v>Mudville Nine</v>
      </c>
      <c r="O11" s="104">
        <f t="shared" si="0"/>
        <v>914</v>
      </c>
      <c r="P11" s="6">
        <f t="shared" si="1"/>
        <v>868</v>
      </c>
      <c r="Q11" s="105">
        <f t="shared" si="2"/>
        <v>0.51290684624017957</v>
      </c>
      <c r="R11" s="104">
        <f t="shared" si="3"/>
        <v>11</v>
      </c>
      <c r="S11" s="6">
        <f t="shared" si="4"/>
        <v>19</v>
      </c>
      <c r="T11" s="110">
        <f t="shared" si="5"/>
        <v>0.36666666666666664</v>
      </c>
      <c r="U11" s="6">
        <f t="shared" si="6"/>
        <v>4</v>
      </c>
      <c r="V11" s="6">
        <f t="shared" si="7"/>
        <v>1</v>
      </c>
      <c r="W11" s="6">
        <f t="shared" si="8"/>
        <v>0</v>
      </c>
      <c r="X11" s="111">
        <f t="shared" si="9"/>
        <v>0</v>
      </c>
      <c r="Y11" s="98"/>
      <c r="Z11" s="1" t="s">
        <v>825</v>
      </c>
      <c r="AA11" s="104">
        <f t="shared" si="10"/>
        <v>843</v>
      </c>
      <c r="AB11" s="6">
        <f t="shared" si="11"/>
        <v>939</v>
      </c>
      <c r="AC11" s="105">
        <f t="shared" si="12"/>
        <v>0.47306397306397308</v>
      </c>
      <c r="AD11" s="104">
        <f t="shared" si="13"/>
        <v>34</v>
      </c>
      <c r="AE11" s="6">
        <f t="shared" si="14"/>
        <v>29</v>
      </c>
      <c r="AF11" s="110">
        <f t="shared" si="15"/>
        <v>0.53968253968253965</v>
      </c>
      <c r="AG11" s="6">
        <f t="shared" si="16"/>
        <v>5</v>
      </c>
      <c r="AH11" s="6">
        <f t="shared" si="17"/>
        <v>0</v>
      </c>
      <c r="AI11" s="6">
        <f t="shared" si="18"/>
        <v>0</v>
      </c>
      <c r="AJ11" s="111">
        <f t="shared" si="19"/>
        <v>0</v>
      </c>
    </row>
    <row r="12" spans="13:36" x14ac:dyDescent="0.2">
      <c r="M12" t="s">
        <v>241</v>
      </c>
      <c r="N12" s="1" t="str">
        <f>CONCATENATE(Aaron!$AE$2," ",Aaron!$AE$3)</f>
        <v>Pismo Beach Diamond Dogs</v>
      </c>
      <c r="O12" s="104">
        <f t="shared" si="0"/>
        <v>889</v>
      </c>
      <c r="P12" s="6">
        <f t="shared" si="1"/>
        <v>893</v>
      </c>
      <c r="Q12" s="105">
        <f t="shared" si="2"/>
        <v>0.49887766554433222</v>
      </c>
      <c r="R12" s="104">
        <f t="shared" si="3"/>
        <v>28</v>
      </c>
      <c r="S12" s="6">
        <f t="shared" si="4"/>
        <v>32</v>
      </c>
      <c r="T12" s="110">
        <f t="shared" si="5"/>
        <v>0.46666666666666667</v>
      </c>
      <c r="U12" s="6">
        <f t="shared" si="6"/>
        <v>6</v>
      </c>
      <c r="V12" s="6">
        <f t="shared" si="7"/>
        <v>4</v>
      </c>
      <c r="W12" s="6">
        <f t="shared" si="8"/>
        <v>2</v>
      </c>
      <c r="X12" s="111">
        <f t="shared" si="9"/>
        <v>1</v>
      </c>
      <c r="Y12" s="64"/>
      <c r="Z12" s="1" t="s">
        <v>475</v>
      </c>
      <c r="AA12" s="104">
        <f t="shared" si="10"/>
        <v>761</v>
      </c>
      <c r="AB12" s="6">
        <f t="shared" si="11"/>
        <v>1022</v>
      </c>
      <c r="AC12" s="105">
        <f t="shared" si="12"/>
        <v>0.42680874929893436</v>
      </c>
      <c r="AD12" s="104">
        <f t="shared" si="13"/>
        <v>13</v>
      </c>
      <c r="AE12" s="6">
        <f t="shared" si="14"/>
        <v>12</v>
      </c>
      <c r="AF12" s="110">
        <f t="shared" si="15"/>
        <v>0.52</v>
      </c>
      <c r="AG12" s="6">
        <f t="shared" si="16"/>
        <v>2</v>
      </c>
      <c r="AH12" s="6">
        <f t="shared" si="17"/>
        <v>0</v>
      </c>
      <c r="AI12" s="6">
        <f t="shared" si="18"/>
        <v>0</v>
      </c>
      <c r="AJ12" s="111">
        <f t="shared" si="19"/>
        <v>0</v>
      </c>
    </row>
    <row r="13" spans="13:36" x14ac:dyDescent="0.2">
      <c r="M13" t="s">
        <v>239</v>
      </c>
      <c r="N13" s="1" t="str">
        <f>CONCATENATE(Cobb!$M$2," ",Cobb!$M$3)</f>
        <v>Mansfield Mounties</v>
      </c>
      <c r="O13" s="104">
        <f t="shared" si="0"/>
        <v>900</v>
      </c>
      <c r="P13" s="6">
        <f t="shared" si="1"/>
        <v>882</v>
      </c>
      <c r="Q13" s="105">
        <f t="shared" si="2"/>
        <v>0.50505050505050508</v>
      </c>
      <c r="R13" s="104">
        <f t="shared" si="3"/>
        <v>34</v>
      </c>
      <c r="S13" s="6">
        <f t="shared" si="4"/>
        <v>32</v>
      </c>
      <c r="T13" s="110">
        <f t="shared" si="5"/>
        <v>0.51515151515151514</v>
      </c>
      <c r="U13" s="6">
        <f t="shared" si="6"/>
        <v>6</v>
      </c>
      <c r="V13" s="6">
        <f t="shared" si="7"/>
        <v>1</v>
      </c>
      <c r="W13" s="6">
        <f t="shared" si="8"/>
        <v>1</v>
      </c>
      <c r="X13" s="111">
        <f t="shared" si="9"/>
        <v>1</v>
      </c>
      <c r="Y13" s="64"/>
      <c r="Z13" s="1" t="s">
        <v>290</v>
      </c>
      <c r="AA13" s="104">
        <f t="shared" si="10"/>
        <v>758</v>
      </c>
      <c r="AB13" s="6">
        <f t="shared" si="11"/>
        <v>538</v>
      </c>
      <c r="AC13" s="105">
        <f t="shared" si="12"/>
        <v>0.58487654320987659</v>
      </c>
      <c r="AD13" s="104">
        <f t="shared" si="13"/>
        <v>32</v>
      </c>
      <c r="AE13" s="6">
        <f t="shared" si="14"/>
        <v>26</v>
      </c>
      <c r="AF13" s="110">
        <f t="shared" si="15"/>
        <v>0.55172413793103448</v>
      </c>
      <c r="AG13" s="6">
        <f t="shared" si="16"/>
        <v>5</v>
      </c>
      <c r="AH13" s="6">
        <f t="shared" si="17"/>
        <v>3</v>
      </c>
      <c r="AI13" s="6">
        <f t="shared" si="18"/>
        <v>1</v>
      </c>
      <c r="AJ13" s="111">
        <f t="shared" si="19"/>
        <v>1</v>
      </c>
    </row>
    <row r="14" spans="13:36" x14ac:dyDescent="0.2">
      <c r="M14" t="s">
        <v>694</v>
      </c>
      <c r="N14" s="1" t="str">
        <f>CONCATENATE(Mays!$AE$2," ",Mays!$AE$3)</f>
        <v>West Oakland Wolverines</v>
      </c>
      <c r="O14" s="104">
        <f t="shared" si="0"/>
        <v>929</v>
      </c>
      <c r="P14" s="6">
        <f t="shared" si="1"/>
        <v>853</v>
      </c>
      <c r="Q14" s="105">
        <f t="shared" si="2"/>
        <v>0.521324354657688</v>
      </c>
      <c r="R14" s="104">
        <f t="shared" si="3"/>
        <v>29</v>
      </c>
      <c r="S14" s="6">
        <f t="shared" si="4"/>
        <v>33</v>
      </c>
      <c r="T14" s="110">
        <f t="shared" si="5"/>
        <v>0.46774193548387094</v>
      </c>
      <c r="U14" s="6">
        <f t="shared" si="6"/>
        <v>7</v>
      </c>
      <c r="V14" s="6">
        <f t="shared" si="7"/>
        <v>2</v>
      </c>
      <c r="W14" s="6">
        <f t="shared" si="8"/>
        <v>0</v>
      </c>
      <c r="X14" s="111">
        <f t="shared" si="9"/>
        <v>0</v>
      </c>
      <c r="Y14" s="98"/>
      <c r="Z14" s="1" t="s">
        <v>723</v>
      </c>
      <c r="AA14" s="104">
        <f t="shared" si="10"/>
        <v>738</v>
      </c>
      <c r="AB14" s="6">
        <f t="shared" si="11"/>
        <v>720</v>
      </c>
      <c r="AC14" s="105">
        <f t="shared" si="12"/>
        <v>0.50617283950617287</v>
      </c>
      <c r="AD14" s="104">
        <f t="shared" si="13"/>
        <v>18</v>
      </c>
      <c r="AE14" s="6">
        <f t="shared" si="14"/>
        <v>23</v>
      </c>
      <c r="AF14" s="110">
        <f t="shared" si="15"/>
        <v>0.43902439024390244</v>
      </c>
      <c r="AG14" s="6">
        <f t="shared" si="16"/>
        <v>5</v>
      </c>
      <c r="AH14" s="6">
        <f t="shared" si="17"/>
        <v>1</v>
      </c>
      <c r="AI14" s="6">
        <f t="shared" si="18"/>
        <v>0</v>
      </c>
      <c r="AJ14" s="111">
        <f t="shared" si="19"/>
        <v>0</v>
      </c>
    </row>
    <row r="15" spans="13:36" x14ac:dyDescent="0.2">
      <c r="M15" t="s">
        <v>231</v>
      </c>
      <c r="N15" s="1" t="str">
        <f>CONCATENATE(Ruth!$AE$2," ",Ruth!$AE$3)</f>
        <v>Williamsburg Burgesses</v>
      </c>
      <c r="O15" s="104">
        <f t="shared" si="0"/>
        <v>888</v>
      </c>
      <c r="P15" s="6">
        <f t="shared" si="1"/>
        <v>894</v>
      </c>
      <c r="Q15" s="105">
        <f t="shared" si="2"/>
        <v>0.49831649831649832</v>
      </c>
      <c r="R15" s="104">
        <f t="shared" si="3"/>
        <v>14</v>
      </c>
      <c r="S15" s="6">
        <f t="shared" si="4"/>
        <v>25</v>
      </c>
      <c r="T15" s="110">
        <f t="shared" si="5"/>
        <v>0.35897435897435898</v>
      </c>
      <c r="U15" s="6">
        <f t="shared" si="6"/>
        <v>5</v>
      </c>
      <c r="V15" s="6">
        <f t="shared" si="7"/>
        <v>0</v>
      </c>
      <c r="W15" s="6">
        <f t="shared" si="8"/>
        <v>0</v>
      </c>
      <c r="X15" s="111">
        <f t="shared" si="9"/>
        <v>0</v>
      </c>
      <c r="Y15" s="64"/>
      <c r="Z15" s="1" t="s">
        <v>299</v>
      </c>
      <c r="AA15" s="104">
        <f t="shared" si="10"/>
        <v>663</v>
      </c>
      <c r="AB15" s="6">
        <f t="shared" si="11"/>
        <v>633</v>
      </c>
      <c r="AC15" s="105">
        <f t="shared" si="12"/>
        <v>0.51157407407407407</v>
      </c>
      <c r="AD15" s="104">
        <f t="shared" si="13"/>
        <v>19</v>
      </c>
      <c r="AE15" s="6">
        <f t="shared" si="14"/>
        <v>30</v>
      </c>
      <c r="AF15" s="110">
        <f t="shared" si="15"/>
        <v>0.38775510204081631</v>
      </c>
      <c r="AG15" s="6">
        <f t="shared" si="16"/>
        <v>6</v>
      </c>
      <c r="AH15" s="6">
        <f t="shared" si="17"/>
        <v>1</v>
      </c>
      <c r="AI15" s="6">
        <f t="shared" si="18"/>
        <v>0</v>
      </c>
      <c r="AJ15" s="111">
        <f t="shared" si="19"/>
        <v>0</v>
      </c>
    </row>
    <row r="16" spans="13:36" x14ac:dyDescent="0.2">
      <c r="M16" t="s">
        <v>247</v>
      </c>
      <c r="N16" s="1" t="str">
        <f>CONCATENATE(Aaron!$G$2," ",Aaron!$G$3)</f>
        <v>Exeter Alewives</v>
      </c>
      <c r="O16" s="104">
        <f t="shared" si="0"/>
        <v>852</v>
      </c>
      <c r="P16" s="6">
        <f t="shared" si="1"/>
        <v>930</v>
      </c>
      <c r="Q16" s="105">
        <f t="shared" si="2"/>
        <v>0.4781144781144781</v>
      </c>
      <c r="R16" s="104">
        <f t="shared" si="3"/>
        <v>9</v>
      </c>
      <c r="S16" s="6">
        <f t="shared" si="4"/>
        <v>20</v>
      </c>
      <c r="T16" s="110">
        <f t="shared" si="5"/>
        <v>0.31034482758620691</v>
      </c>
      <c r="U16" s="6">
        <f t="shared" si="6"/>
        <v>5</v>
      </c>
      <c r="V16" s="6">
        <f t="shared" si="7"/>
        <v>2</v>
      </c>
      <c r="W16" s="6">
        <f t="shared" si="8"/>
        <v>0</v>
      </c>
      <c r="X16" s="111">
        <f t="shared" si="9"/>
        <v>0</v>
      </c>
      <c r="Y16" s="64"/>
      <c r="Z16" s="1" t="s">
        <v>583</v>
      </c>
      <c r="AA16" s="104">
        <f t="shared" si="10"/>
        <v>638</v>
      </c>
      <c r="AB16" s="6">
        <f t="shared" si="11"/>
        <v>496</v>
      </c>
      <c r="AC16" s="105">
        <f t="shared" si="12"/>
        <v>0.56261022927689597</v>
      </c>
      <c r="AD16" s="104">
        <f t="shared" si="13"/>
        <v>37</v>
      </c>
      <c r="AE16" s="6">
        <f t="shared" si="14"/>
        <v>32</v>
      </c>
      <c r="AF16" s="110">
        <f t="shared" si="15"/>
        <v>0.53623188405797106</v>
      </c>
      <c r="AG16" s="6">
        <f t="shared" si="16"/>
        <v>5</v>
      </c>
      <c r="AH16" s="6">
        <f t="shared" si="17"/>
        <v>2</v>
      </c>
      <c r="AI16" s="6">
        <f t="shared" si="18"/>
        <v>2</v>
      </c>
      <c r="AJ16" s="111">
        <f t="shared" si="19"/>
        <v>0</v>
      </c>
    </row>
    <row r="17" spans="13:36" x14ac:dyDescent="0.2">
      <c r="M17" t="s">
        <v>735</v>
      </c>
      <c r="N17" s="1" t="str">
        <f>CONCATENATE(Mays!$G$2," ",Mays!$G$3)</f>
        <v>Palo Alto Robber Barons</v>
      </c>
      <c r="O17" s="104">
        <f t="shared" si="0"/>
        <v>863</v>
      </c>
      <c r="P17" s="6">
        <f t="shared" si="1"/>
        <v>919</v>
      </c>
      <c r="Q17" s="105">
        <f t="shared" si="2"/>
        <v>0.48428731762065097</v>
      </c>
      <c r="R17" s="104">
        <f t="shared" si="3"/>
        <v>39</v>
      </c>
      <c r="S17" s="6">
        <f t="shared" si="4"/>
        <v>32</v>
      </c>
      <c r="T17" s="110">
        <f t="shared" si="5"/>
        <v>0.54929577464788737</v>
      </c>
      <c r="U17" s="6">
        <f t="shared" si="6"/>
        <v>5</v>
      </c>
      <c r="V17" s="6">
        <f t="shared" si="7"/>
        <v>1</v>
      </c>
      <c r="W17" s="6">
        <f t="shared" si="8"/>
        <v>1</v>
      </c>
      <c r="X17" s="111">
        <f t="shared" si="9"/>
        <v>1</v>
      </c>
      <c r="Y17" s="64"/>
      <c r="Z17" s="1" t="s">
        <v>662</v>
      </c>
      <c r="AA17" s="104">
        <f t="shared" si="10"/>
        <v>624</v>
      </c>
      <c r="AB17" s="6">
        <f t="shared" si="11"/>
        <v>510</v>
      </c>
      <c r="AC17" s="105">
        <f t="shared" si="12"/>
        <v>0.55026455026455023</v>
      </c>
      <c r="AD17" s="104">
        <f t="shared" si="13"/>
        <v>31</v>
      </c>
      <c r="AE17" s="6">
        <f t="shared" si="14"/>
        <v>20</v>
      </c>
      <c r="AF17" s="110">
        <f t="shared" si="15"/>
        <v>0.60784313725490191</v>
      </c>
      <c r="AG17" s="6">
        <f t="shared" si="16"/>
        <v>5</v>
      </c>
      <c r="AH17" s="6">
        <f t="shared" si="17"/>
        <v>2</v>
      </c>
      <c r="AI17" s="6">
        <f t="shared" si="18"/>
        <v>2</v>
      </c>
      <c r="AJ17" s="111">
        <f t="shared" si="19"/>
        <v>1</v>
      </c>
    </row>
    <row r="18" spans="13:36" x14ac:dyDescent="0.2">
      <c r="M18" t="s">
        <v>243</v>
      </c>
      <c r="N18" s="1" t="str">
        <f>CONCATENATE(Mays!$A$2," ",Mays!$A$3)</f>
        <v>Aspen Rainmakers</v>
      </c>
      <c r="O18" s="104">
        <f t="shared" si="0"/>
        <v>894</v>
      </c>
      <c r="P18" s="6">
        <f t="shared" si="1"/>
        <v>888</v>
      </c>
      <c r="Q18" s="105">
        <f t="shared" si="2"/>
        <v>0.50168350168350173</v>
      </c>
      <c r="R18" s="104">
        <f t="shared" si="3"/>
        <v>30</v>
      </c>
      <c r="S18" s="6">
        <f t="shared" si="4"/>
        <v>33</v>
      </c>
      <c r="T18" s="110">
        <f t="shared" si="5"/>
        <v>0.47619047619047616</v>
      </c>
      <c r="U18" s="6">
        <f t="shared" si="6"/>
        <v>5</v>
      </c>
      <c r="V18" s="6">
        <f t="shared" si="7"/>
        <v>3</v>
      </c>
      <c r="W18" s="6">
        <f t="shared" si="8"/>
        <v>1</v>
      </c>
      <c r="X18" s="111">
        <f t="shared" si="9"/>
        <v>0</v>
      </c>
      <c r="Y18" s="64"/>
      <c r="Z18" s="1" t="s">
        <v>257</v>
      </c>
      <c r="AA18" s="104">
        <f t="shared" si="10"/>
        <v>580</v>
      </c>
      <c r="AB18" s="6">
        <f t="shared" si="11"/>
        <v>878</v>
      </c>
      <c r="AC18" s="105">
        <f t="shared" si="12"/>
        <v>0.39780521262002744</v>
      </c>
      <c r="AD18" s="104">
        <f t="shared" si="13"/>
        <v>2</v>
      </c>
      <c r="AE18" s="6">
        <f t="shared" si="14"/>
        <v>4</v>
      </c>
      <c r="AF18" s="110">
        <f t="shared" si="15"/>
        <v>0.33333333333333331</v>
      </c>
      <c r="AG18" s="6">
        <f t="shared" si="16"/>
        <v>1</v>
      </c>
      <c r="AH18" s="6">
        <f t="shared" si="17"/>
        <v>0</v>
      </c>
      <c r="AI18" s="6">
        <f t="shared" si="18"/>
        <v>0</v>
      </c>
      <c r="AJ18" s="111">
        <f t="shared" si="19"/>
        <v>0</v>
      </c>
    </row>
    <row r="19" spans="13:36" x14ac:dyDescent="0.2">
      <c r="M19" t="s">
        <v>692</v>
      </c>
      <c r="N19" s="1" t="str">
        <f>CONCATENATE(Cobb!$A$2," ",Cobb!$A$3)</f>
        <v>Greenville Black Sox</v>
      </c>
      <c r="O19" s="104">
        <f t="shared" si="0"/>
        <v>876</v>
      </c>
      <c r="P19" s="6">
        <f t="shared" si="1"/>
        <v>906</v>
      </c>
      <c r="Q19" s="105">
        <f t="shared" si="2"/>
        <v>0.49158249158249157</v>
      </c>
      <c r="R19" s="104">
        <f t="shared" si="3"/>
        <v>10</v>
      </c>
      <c r="S19" s="6">
        <f t="shared" si="4"/>
        <v>24</v>
      </c>
      <c r="T19" s="110">
        <f t="shared" si="5"/>
        <v>0.29411764705882354</v>
      </c>
      <c r="U19" s="6">
        <f t="shared" si="6"/>
        <v>6</v>
      </c>
      <c r="V19" s="6">
        <f t="shared" si="7"/>
        <v>1</v>
      </c>
      <c r="W19" s="6">
        <f t="shared" si="8"/>
        <v>0</v>
      </c>
      <c r="X19" s="111">
        <f t="shared" si="9"/>
        <v>0</v>
      </c>
      <c r="Y19" s="64"/>
      <c r="Z19" s="1" t="s">
        <v>554</v>
      </c>
      <c r="AA19" s="104">
        <f t="shared" si="10"/>
        <v>574</v>
      </c>
      <c r="AB19" s="6">
        <f t="shared" si="11"/>
        <v>560</v>
      </c>
      <c r="AC19" s="105">
        <f t="shared" si="12"/>
        <v>0.50617283950617287</v>
      </c>
      <c r="AD19" s="104">
        <f t="shared" si="13"/>
        <v>14</v>
      </c>
      <c r="AE19" s="6">
        <f t="shared" si="14"/>
        <v>16</v>
      </c>
      <c r="AF19" s="110">
        <f t="shared" si="15"/>
        <v>0.46666666666666667</v>
      </c>
      <c r="AG19" s="6">
        <f t="shared" si="16"/>
        <v>3</v>
      </c>
      <c r="AH19" s="6">
        <f t="shared" si="17"/>
        <v>1</v>
      </c>
      <c r="AI19" s="6">
        <f t="shared" si="18"/>
        <v>0</v>
      </c>
      <c r="AJ19" s="111">
        <f t="shared" si="19"/>
        <v>0</v>
      </c>
    </row>
    <row r="20" spans="13:36" x14ac:dyDescent="0.2">
      <c r="M20" t="s">
        <v>520</v>
      </c>
      <c r="N20" s="1" t="str">
        <f>CONCATENATE(Mays!$Y$2," ",Mays!$Y$3)</f>
        <v>Los Angeles Outlaws</v>
      </c>
      <c r="O20" s="104">
        <f t="shared" si="0"/>
        <v>883</v>
      </c>
      <c r="P20" s="6">
        <f t="shared" si="1"/>
        <v>899</v>
      </c>
      <c r="Q20" s="105">
        <f t="shared" si="2"/>
        <v>0.49551066217732886</v>
      </c>
      <c r="R20" s="104">
        <f t="shared" si="3"/>
        <v>49</v>
      </c>
      <c r="S20" s="6">
        <f t="shared" si="4"/>
        <v>30</v>
      </c>
      <c r="T20" s="110">
        <f t="shared" si="5"/>
        <v>0.620253164556962</v>
      </c>
      <c r="U20" s="6">
        <f t="shared" si="6"/>
        <v>6</v>
      </c>
      <c r="V20" s="6">
        <f t="shared" si="7"/>
        <v>3</v>
      </c>
      <c r="W20" s="6">
        <f t="shared" si="8"/>
        <v>2</v>
      </c>
      <c r="X20" s="111">
        <f t="shared" si="9"/>
        <v>2</v>
      </c>
      <c r="Y20" s="64"/>
      <c r="Z20" s="1" t="s">
        <v>324</v>
      </c>
      <c r="AA20" s="104">
        <f t="shared" si="10"/>
        <v>563</v>
      </c>
      <c r="AB20" s="6">
        <f t="shared" si="11"/>
        <v>733</v>
      </c>
      <c r="AC20" s="105">
        <f t="shared" si="12"/>
        <v>0.43441358024691357</v>
      </c>
      <c r="AD20" s="104">
        <f t="shared" si="13"/>
        <v>7</v>
      </c>
      <c r="AE20" s="6">
        <f t="shared" si="14"/>
        <v>14</v>
      </c>
      <c r="AF20" s="110">
        <f t="shared" si="15"/>
        <v>0.33333333333333331</v>
      </c>
      <c r="AG20" s="6">
        <f t="shared" si="16"/>
        <v>3</v>
      </c>
      <c r="AH20" s="6">
        <f t="shared" si="17"/>
        <v>0</v>
      </c>
      <c r="AI20" s="6">
        <f t="shared" si="18"/>
        <v>0</v>
      </c>
      <c r="AJ20" s="111">
        <f t="shared" si="19"/>
        <v>0</v>
      </c>
    </row>
    <row r="21" spans="13:36" x14ac:dyDescent="0.2">
      <c r="M21" t="s">
        <v>514</v>
      </c>
      <c r="N21" s="1" t="str">
        <f>CONCATENATE(Ruth!$A$2," ",Ruth!$A$3)</f>
        <v>Plum Island Greenheads</v>
      </c>
      <c r="O21" s="104">
        <f t="shared" si="0"/>
        <v>843</v>
      </c>
      <c r="P21" s="6">
        <f t="shared" si="1"/>
        <v>939</v>
      </c>
      <c r="Q21" s="105">
        <f t="shared" si="2"/>
        <v>0.47306397306397308</v>
      </c>
      <c r="R21" s="104">
        <f t="shared" si="3"/>
        <v>34</v>
      </c>
      <c r="S21" s="6">
        <f t="shared" si="4"/>
        <v>29</v>
      </c>
      <c r="T21" s="110">
        <f t="shared" si="5"/>
        <v>0.53968253968253965</v>
      </c>
      <c r="U21" s="6">
        <f t="shared" si="6"/>
        <v>5</v>
      </c>
      <c r="V21" s="6">
        <f t="shared" si="7"/>
        <v>0</v>
      </c>
      <c r="W21" s="6">
        <f t="shared" si="8"/>
        <v>0</v>
      </c>
      <c r="X21" s="111">
        <f t="shared" si="9"/>
        <v>0</v>
      </c>
      <c r="Y21" s="64"/>
      <c r="Z21" s="1" t="s">
        <v>810</v>
      </c>
      <c r="AA21" s="104">
        <f t="shared" si="10"/>
        <v>530</v>
      </c>
      <c r="AB21" s="6">
        <f t="shared" si="11"/>
        <v>604</v>
      </c>
      <c r="AC21" s="105">
        <f t="shared" si="12"/>
        <v>0.46737213403880068</v>
      </c>
      <c r="AD21" s="104">
        <f t="shared" si="13"/>
        <v>14</v>
      </c>
      <c r="AE21" s="6">
        <f t="shared" si="14"/>
        <v>15</v>
      </c>
      <c r="AF21" s="110">
        <f t="shared" si="15"/>
        <v>0.48275862068965519</v>
      </c>
      <c r="AG21" s="6">
        <f t="shared" si="16"/>
        <v>3</v>
      </c>
      <c r="AH21" s="6">
        <f t="shared" si="17"/>
        <v>0</v>
      </c>
      <c r="AI21" s="6">
        <f t="shared" si="18"/>
        <v>0</v>
      </c>
      <c r="AJ21" s="111">
        <f t="shared" si="19"/>
        <v>0</v>
      </c>
    </row>
    <row r="22" spans="13:36" x14ac:dyDescent="0.2">
      <c r="M22" t="s">
        <v>235</v>
      </c>
      <c r="N22" s="1" t="str">
        <f>CONCATENATE(Cobb!$Y$2," ",Cobb!$Y$3)</f>
        <v>Portsmouth Pirates</v>
      </c>
      <c r="O22" s="104">
        <f t="shared" si="0"/>
        <v>841</v>
      </c>
      <c r="P22" s="6">
        <f t="shared" si="1"/>
        <v>941</v>
      </c>
      <c r="Q22" s="105">
        <f t="shared" si="2"/>
        <v>0.47194163860830529</v>
      </c>
      <c r="R22" s="104">
        <f t="shared" si="3"/>
        <v>16</v>
      </c>
      <c r="S22" s="6">
        <f t="shared" si="4"/>
        <v>24</v>
      </c>
      <c r="T22" s="110">
        <f t="shared" si="5"/>
        <v>0.4</v>
      </c>
      <c r="U22" s="6">
        <f t="shared" si="6"/>
        <v>5</v>
      </c>
      <c r="V22" s="6">
        <f t="shared" si="7"/>
        <v>1</v>
      </c>
      <c r="W22" s="6">
        <f t="shared" si="8"/>
        <v>0</v>
      </c>
      <c r="X22" s="111">
        <f t="shared" si="9"/>
        <v>0</v>
      </c>
      <c r="Y22" s="98"/>
      <c r="Z22" s="1" t="s">
        <v>802</v>
      </c>
      <c r="AA22" s="104">
        <f t="shared" si="10"/>
        <v>527</v>
      </c>
      <c r="AB22" s="6">
        <f t="shared" si="11"/>
        <v>445</v>
      </c>
      <c r="AC22" s="105">
        <f t="shared" si="12"/>
        <v>0.54218106995884774</v>
      </c>
      <c r="AD22" s="104">
        <f t="shared" si="13"/>
        <v>37</v>
      </c>
      <c r="AE22" s="6">
        <f t="shared" si="14"/>
        <v>28</v>
      </c>
      <c r="AF22" s="110">
        <f t="shared" si="15"/>
        <v>0.56923076923076921</v>
      </c>
      <c r="AG22" s="6">
        <f t="shared" si="16"/>
        <v>4</v>
      </c>
      <c r="AH22" s="6">
        <f t="shared" si="17"/>
        <v>0</v>
      </c>
      <c r="AI22" s="6">
        <f t="shared" si="18"/>
        <v>1</v>
      </c>
      <c r="AJ22" s="111">
        <f t="shared" si="19"/>
        <v>1</v>
      </c>
    </row>
    <row r="23" spans="13:36" x14ac:dyDescent="0.2">
      <c r="M23" t="s">
        <v>245</v>
      </c>
      <c r="N23" s="1" t="str">
        <f>CONCATENATE(Ruth!$Y$2," ",Ruth!$Y$3)</f>
        <v>Rock Island Freighters</v>
      </c>
      <c r="O23" s="104">
        <f t="shared" si="0"/>
        <v>808</v>
      </c>
      <c r="P23" s="6">
        <f t="shared" si="1"/>
        <v>974</v>
      </c>
      <c r="Q23" s="105">
        <f t="shared" si="2"/>
        <v>0.45342312008978675</v>
      </c>
      <c r="R23" s="104">
        <f t="shared" si="3"/>
        <v>13</v>
      </c>
      <c r="S23" s="6">
        <f t="shared" si="4"/>
        <v>13</v>
      </c>
      <c r="T23" s="110">
        <f t="shared" si="5"/>
        <v>0.5</v>
      </c>
      <c r="U23" s="6">
        <f t="shared" si="6"/>
        <v>3</v>
      </c>
      <c r="V23" s="6">
        <f t="shared" si="7"/>
        <v>1</v>
      </c>
      <c r="W23" s="6">
        <f t="shared" si="8"/>
        <v>0</v>
      </c>
      <c r="X23" s="111">
        <f t="shared" si="9"/>
        <v>0</v>
      </c>
      <c r="Y23" s="64"/>
      <c r="Z23" s="1" t="s">
        <v>673</v>
      </c>
      <c r="AA23" s="104">
        <f t="shared" si="10"/>
        <v>518</v>
      </c>
      <c r="AB23" s="6">
        <f t="shared" si="11"/>
        <v>454</v>
      </c>
      <c r="AC23" s="105">
        <f t="shared" si="12"/>
        <v>0.53292181069958844</v>
      </c>
      <c r="AD23" s="104">
        <f t="shared" si="13"/>
        <v>9</v>
      </c>
      <c r="AE23" s="6">
        <f t="shared" si="14"/>
        <v>15</v>
      </c>
      <c r="AF23" s="110">
        <f t="shared" si="15"/>
        <v>0.375</v>
      </c>
      <c r="AG23" s="6">
        <f t="shared" si="16"/>
        <v>3</v>
      </c>
      <c r="AH23" s="6">
        <f t="shared" si="17"/>
        <v>1</v>
      </c>
      <c r="AI23" s="6">
        <f t="shared" si="18"/>
        <v>0</v>
      </c>
      <c r="AJ23" s="111">
        <f t="shared" si="19"/>
        <v>0</v>
      </c>
    </row>
    <row r="24" spans="13:36" x14ac:dyDescent="0.2">
      <c r="M24" t="s">
        <v>230</v>
      </c>
      <c r="N24" s="1" t="str">
        <f>CONCATENATE(Aaron!$A$2," ",Aaron!$A$3)</f>
        <v>Middlesex Madcats</v>
      </c>
      <c r="O24" s="104">
        <f t="shared" si="0"/>
        <v>761</v>
      </c>
      <c r="P24" s="6">
        <f t="shared" si="1"/>
        <v>1022</v>
      </c>
      <c r="Q24" s="105">
        <f t="shared" si="2"/>
        <v>0.42680874929893436</v>
      </c>
      <c r="R24" s="104">
        <f t="shared" si="3"/>
        <v>13</v>
      </c>
      <c r="S24" s="6">
        <f t="shared" si="4"/>
        <v>12</v>
      </c>
      <c r="T24" s="110">
        <f t="shared" si="5"/>
        <v>0.52</v>
      </c>
      <c r="U24" s="6">
        <f t="shared" si="6"/>
        <v>2</v>
      </c>
      <c r="V24" s="6">
        <f t="shared" si="7"/>
        <v>0</v>
      </c>
      <c r="W24" s="6">
        <f t="shared" si="8"/>
        <v>0</v>
      </c>
      <c r="X24" s="111">
        <f t="shared" si="9"/>
        <v>0</v>
      </c>
      <c r="Y24" s="64"/>
      <c r="Z24" s="1" t="s">
        <v>284</v>
      </c>
      <c r="AA24" s="104">
        <f t="shared" si="10"/>
        <v>459</v>
      </c>
      <c r="AB24" s="6">
        <f t="shared" si="11"/>
        <v>513</v>
      </c>
      <c r="AC24" s="105">
        <f t="shared" si="12"/>
        <v>0.47222222222222221</v>
      </c>
      <c r="AD24" s="104">
        <f t="shared" si="13"/>
        <v>8</v>
      </c>
      <c r="AE24" s="6">
        <f t="shared" si="14"/>
        <v>9</v>
      </c>
      <c r="AF24" s="110">
        <f t="shared" si="15"/>
        <v>0.47058823529411764</v>
      </c>
      <c r="AG24" s="6">
        <f t="shared" si="16"/>
        <v>2</v>
      </c>
      <c r="AH24" s="6">
        <f t="shared" si="17"/>
        <v>0</v>
      </c>
      <c r="AI24" s="6">
        <f t="shared" si="18"/>
        <v>0</v>
      </c>
      <c r="AJ24" s="111">
        <f t="shared" si="19"/>
        <v>0</v>
      </c>
    </row>
    <row r="25" spans="13:36" x14ac:dyDescent="0.2">
      <c r="M25" t="s">
        <v>237</v>
      </c>
      <c r="N25" s="1" t="str">
        <f>CONCATENATE(Cobb!$AE$2," ",Cobb!$AE$3)</f>
        <v>Chicago Hitmen</v>
      </c>
      <c r="O25" s="104">
        <f t="shared" si="0"/>
        <v>776</v>
      </c>
      <c r="P25" s="6">
        <f t="shared" si="1"/>
        <v>1006</v>
      </c>
      <c r="Q25" s="105">
        <f t="shared" si="2"/>
        <v>0.43546576879910215</v>
      </c>
      <c r="R25" s="104">
        <f t="shared" si="3"/>
        <v>7</v>
      </c>
      <c r="S25" s="6">
        <f t="shared" si="4"/>
        <v>14</v>
      </c>
      <c r="T25" s="110">
        <f t="shared" si="5"/>
        <v>0.33333333333333331</v>
      </c>
      <c r="U25" s="6">
        <f t="shared" si="6"/>
        <v>3</v>
      </c>
      <c r="V25" s="6">
        <f t="shared" si="7"/>
        <v>0</v>
      </c>
      <c r="W25" s="6">
        <f t="shared" si="8"/>
        <v>0</v>
      </c>
      <c r="X25" s="111">
        <f t="shared" si="9"/>
        <v>0</v>
      </c>
      <c r="Y25" s="64"/>
      <c r="Z25" s="1" t="s">
        <v>220</v>
      </c>
      <c r="AA25" s="104">
        <f t="shared" si="10"/>
        <v>451</v>
      </c>
      <c r="AB25" s="6">
        <f t="shared" si="11"/>
        <v>197</v>
      </c>
      <c r="AC25" s="105">
        <f t="shared" si="12"/>
        <v>0.69598765432098764</v>
      </c>
      <c r="AD25" s="104">
        <f t="shared" si="13"/>
        <v>15</v>
      </c>
      <c r="AE25" s="6">
        <f t="shared" si="14"/>
        <v>17</v>
      </c>
      <c r="AF25" s="110">
        <f t="shared" si="15"/>
        <v>0.46875</v>
      </c>
      <c r="AG25" s="6">
        <f t="shared" si="16"/>
        <v>4</v>
      </c>
      <c r="AH25" s="6">
        <f t="shared" si="17"/>
        <v>3</v>
      </c>
      <c r="AI25" s="6">
        <f t="shared" si="18"/>
        <v>1</v>
      </c>
      <c r="AJ25" s="111">
        <f t="shared" si="19"/>
        <v>0</v>
      </c>
    </row>
    <row r="26" spans="13:36" x14ac:dyDescent="0.2">
      <c r="M26" t="s">
        <v>669</v>
      </c>
      <c r="N26" s="1" t="str">
        <f>CONCATENATE(Cobb!$S$2," ",Cobb!$S$3)</f>
        <v>Waikiki Rabbits</v>
      </c>
      <c r="O26" s="104">
        <f t="shared" si="0"/>
        <v>750</v>
      </c>
      <c r="P26" s="6">
        <f t="shared" si="1"/>
        <v>1032</v>
      </c>
      <c r="Q26" s="105">
        <f t="shared" si="2"/>
        <v>0.4208754208754209</v>
      </c>
      <c r="R26" s="104">
        <f t="shared" si="3"/>
        <v>15</v>
      </c>
      <c r="S26" s="6">
        <f t="shared" si="4"/>
        <v>9</v>
      </c>
      <c r="T26" s="110">
        <f t="shared" si="5"/>
        <v>0.625</v>
      </c>
      <c r="U26" s="6">
        <f t="shared" si="6"/>
        <v>2</v>
      </c>
      <c r="V26" s="6">
        <f t="shared" si="7"/>
        <v>1</v>
      </c>
      <c r="W26" s="6">
        <f t="shared" si="8"/>
        <v>1</v>
      </c>
      <c r="X26" s="111">
        <f t="shared" si="9"/>
        <v>1</v>
      </c>
      <c r="Y26" s="64"/>
      <c r="Z26" s="1" t="s">
        <v>164</v>
      </c>
      <c r="AA26" s="104">
        <f t="shared" si="10"/>
        <v>418</v>
      </c>
      <c r="AB26" s="6">
        <f t="shared" si="11"/>
        <v>554</v>
      </c>
      <c r="AC26" s="105">
        <f t="shared" si="12"/>
        <v>0.43004115226337447</v>
      </c>
      <c r="AD26" s="104">
        <f t="shared" si="13"/>
        <v>12</v>
      </c>
      <c r="AE26" s="6">
        <f t="shared" si="14"/>
        <v>5</v>
      </c>
      <c r="AF26" s="110">
        <f t="shared" si="15"/>
        <v>0.70588235294117652</v>
      </c>
      <c r="AG26" s="6">
        <f t="shared" si="16"/>
        <v>1</v>
      </c>
      <c r="AH26" s="6">
        <f t="shared" si="17"/>
        <v>1</v>
      </c>
      <c r="AI26" s="6">
        <f t="shared" si="18"/>
        <v>1</v>
      </c>
      <c r="AJ26" s="111">
        <f t="shared" si="19"/>
        <v>1</v>
      </c>
    </row>
    <row r="27" spans="13:36" x14ac:dyDescent="0.2">
      <c r="M27" t="s">
        <v>667</v>
      </c>
      <c r="N27" s="1" t="str">
        <f>CONCATENATE(Aaron!$Y$2," ",Aaron!$Y$3)</f>
        <v>Columbus Bobcats</v>
      </c>
      <c r="O27" s="104">
        <f t="shared" si="0"/>
        <v>688</v>
      </c>
      <c r="P27" s="6">
        <f t="shared" si="1"/>
        <v>1094</v>
      </c>
      <c r="Q27" s="105">
        <f t="shared" si="2"/>
        <v>0.38608305274971944</v>
      </c>
      <c r="R27" s="104">
        <f t="shared" si="3"/>
        <v>2</v>
      </c>
      <c r="S27" s="6">
        <f t="shared" si="4"/>
        <v>4</v>
      </c>
      <c r="T27" s="110">
        <f t="shared" si="5"/>
        <v>0.33333333333333331</v>
      </c>
      <c r="U27" s="6">
        <f t="shared" si="6"/>
        <v>1</v>
      </c>
      <c r="V27" s="6">
        <f t="shared" si="7"/>
        <v>0</v>
      </c>
      <c r="W27" s="6">
        <f t="shared" si="8"/>
        <v>0</v>
      </c>
      <c r="X27" s="111">
        <f t="shared" si="9"/>
        <v>0</v>
      </c>
      <c r="Y27" s="64"/>
      <c r="Z27" s="1" t="s">
        <v>861</v>
      </c>
      <c r="AA27" s="104">
        <f t="shared" si="10"/>
        <v>386</v>
      </c>
      <c r="AB27" s="6">
        <f t="shared" si="11"/>
        <v>370</v>
      </c>
      <c r="AC27" s="105">
        <f t="shared" si="12"/>
        <v>0.51058201058201058</v>
      </c>
      <c r="AD27" s="104">
        <f t="shared" si="13"/>
        <v>35</v>
      </c>
      <c r="AE27" s="6">
        <f t="shared" si="14"/>
        <v>15</v>
      </c>
      <c r="AF27" s="110">
        <f t="shared" si="15"/>
        <v>0.7</v>
      </c>
      <c r="AG27" s="6">
        <f t="shared" si="16"/>
        <v>3</v>
      </c>
      <c r="AH27" s="6">
        <f t="shared" si="17"/>
        <v>2</v>
      </c>
      <c r="AI27" s="6">
        <f t="shared" si="18"/>
        <v>2</v>
      </c>
      <c r="AJ27" s="111">
        <f t="shared" si="19"/>
        <v>2</v>
      </c>
    </row>
    <row r="28" spans="13:36" x14ac:dyDescent="0.2">
      <c r="M28"/>
      <c r="N28" s="101" t="s">
        <v>671</v>
      </c>
      <c r="O28" s="106">
        <f>SUM(O4:O27)</f>
        <v>21385</v>
      </c>
      <c r="P28" s="107">
        <f>SUM(P4:P27)</f>
        <v>21385</v>
      </c>
      <c r="Q28" s="108"/>
      <c r="R28" s="112">
        <f>SUM(R4:R27)</f>
        <v>677</v>
      </c>
      <c r="S28" s="113">
        <f>SUM(S4:S27)</f>
        <v>677</v>
      </c>
      <c r="T28" s="114"/>
      <c r="U28" s="114"/>
      <c r="V28" s="114"/>
      <c r="W28" s="114"/>
      <c r="X28" s="108"/>
      <c r="Y28" s="64"/>
      <c r="Z28" s="1" t="s">
        <v>499</v>
      </c>
      <c r="AA28" s="104">
        <f t="shared" si="10"/>
        <v>351</v>
      </c>
      <c r="AB28" s="6">
        <f t="shared" si="11"/>
        <v>567</v>
      </c>
      <c r="AC28" s="105">
        <f t="shared" si="12"/>
        <v>0.38235294117647056</v>
      </c>
      <c r="AD28" s="104">
        <f t="shared" si="13"/>
        <v>0</v>
      </c>
      <c r="AE28" s="6">
        <f t="shared" si="14"/>
        <v>0</v>
      </c>
      <c r="AF28" s="110">
        <f t="shared" si="15"/>
        <v>0</v>
      </c>
      <c r="AG28" s="6">
        <f t="shared" si="16"/>
        <v>0</v>
      </c>
      <c r="AH28" s="6">
        <f t="shared" si="17"/>
        <v>0</v>
      </c>
      <c r="AI28" s="6">
        <f t="shared" si="18"/>
        <v>0</v>
      </c>
      <c r="AJ28" s="111">
        <f t="shared" si="19"/>
        <v>0</v>
      </c>
    </row>
    <row r="29" spans="13:36" x14ac:dyDescent="0.2">
      <c r="M29"/>
      <c r="O29" s="64"/>
      <c r="P29" s="64"/>
      <c r="Q29" s="99"/>
      <c r="R29" s="99"/>
      <c r="S29" s="99"/>
      <c r="T29" s="99"/>
      <c r="U29" s="99"/>
      <c r="V29" s="99"/>
      <c r="W29" s="99"/>
      <c r="X29" s="99"/>
      <c r="Z29" s="1" t="s">
        <v>197</v>
      </c>
      <c r="AA29" s="104">
        <f t="shared" si="10"/>
        <v>347</v>
      </c>
      <c r="AB29" s="6">
        <f t="shared" si="11"/>
        <v>301</v>
      </c>
      <c r="AC29" s="105">
        <f t="shared" si="12"/>
        <v>0.53549382716049387</v>
      </c>
      <c r="AD29" s="104">
        <f t="shared" si="13"/>
        <v>17</v>
      </c>
      <c r="AE29" s="6">
        <f t="shared" si="14"/>
        <v>12</v>
      </c>
      <c r="AF29" s="110">
        <f t="shared" si="15"/>
        <v>0.58620689655172409</v>
      </c>
      <c r="AG29" s="6">
        <f t="shared" si="16"/>
        <v>2</v>
      </c>
      <c r="AH29" s="6">
        <f t="shared" si="17"/>
        <v>1</v>
      </c>
      <c r="AI29" s="6">
        <f t="shared" si="18"/>
        <v>1</v>
      </c>
      <c r="AJ29" s="111">
        <f t="shared" si="19"/>
        <v>0</v>
      </c>
    </row>
    <row r="30" spans="13:36" x14ac:dyDescent="0.2">
      <c r="M30"/>
      <c r="O30" s="64"/>
      <c r="P30" s="64"/>
      <c r="Q30" s="99"/>
      <c r="R30" s="99"/>
      <c r="S30" s="99"/>
      <c r="T30" s="99"/>
      <c r="U30" s="99"/>
      <c r="V30" s="99"/>
      <c r="W30" s="99"/>
      <c r="X30" s="99"/>
      <c r="Z30" s="1" t="s">
        <v>454</v>
      </c>
      <c r="AA30" s="104">
        <f t="shared" si="10"/>
        <v>337</v>
      </c>
      <c r="AB30" s="6">
        <f t="shared" si="11"/>
        <v>311</v>
      </c>
      <c r="AC30" s="105">
        <f t="shared" si="12"/>
        <v>0.52006172839506171</v>
      </c>
      <c r="AD30" s="104">
        <f t="shared" si="13"/>
        <v>2</v>
      </c>
      <c r="AE30" s="6">
        <f t="shared" si="14"/>
        <v>8</v>
      </c>
      <c r="AF30" s="110">
        <f t="shared" si="15"/>
        <v>0.2</v>
      </c>
      <c r="AG30" s="6">
        <f t="shared" si="16"/>
        <v>2</v>
      </c>
      <c r="AH30" s="6">
        <f t="shared" si="17"/>
        <v>1</v>
      </c>
      <c r="AI30" s="6">
        <f t="shared" si="18"/>
        <v>0</v>
      </c>
      <c r="AJ30" s="111">
        <f t="shared" si="19"/>
        <v>0</v>
      </c>
    </row>
    <row r="31" spans="13:36" x14ac:dyDescent="0.2">
      <c r="M31"/>
      <c r="O31" s="64"/>
      <c r="P31" s="64"/>
      <c r="Q31" s="99"/>
      <c r="R31" s="99"/>
      <c r="S31" s="99"/>
      <c r="T31" s="99"/>
      <c r="U31" s="99"/>
      <c r="V31" s="99"/>
      <c r="W31" s="99"/>
      <c r="X31" s="99"/>
      <c r="Z31" s="1" t="s">
        <v>455</v>
      </c>
      <c r="AA31" s="104">
        <f t="shared" si="10"/>
        <v>316</v>
      </c>
      <c r="AB31" s="6">
        <f t="shared" si="11"/>
        <v>359</v>
      </c>
      <c r="AC31" s="105">
        <f t="shared" si="12"/>
        <v>0.46814814814814815</v>
      </c>
      <c r="AD31" s="104">
        <f t="shared" si="13"/>
        <v>9</v>
      </c>
      <c r="AE31" s="6">
        <f t="shared" si="14"/>
        <v>11</v>
      </c>
      <c r="AF31" s="110">
        <f t="shared" si="15"/>
        <v>0.45</v>
      </c>
      <c r="AG31" s="6">
        <f t="shared" si="16"/>
        <v>2</v>
      </c>
      <c r="AH31" s="6">
        <f t="shared" si="17"/>
        <v>1</v>
      </c>
      <c r="AI31" s="6">
        <f t="shared" si="18"/>
        <v>0</v>
      </c>
      <c r="AJ31" s="111">
        <f t="shared" si="19"/>
        <v>0</v>
      </c>
    </row>
    <row r="32" spans="13:36" x14ac:dyDescent="0.2">
      <c r="M32"/>
      <c r="O32" s="64"/>
      <c r="P32" s="64"/>
      <c r="Q32" s="99"/>
      <c r="R32" s="99"/>
      <c r="S32" s="99"/>
      <c r="T32" s="99"/>
      <c r="U32" s="99"/>
      <c r="V32" s="99"/>
      <c r="W32" s="99"/>
      <c r="X32" s="99"/>
      <c r="Z32" s="1" t="s">
        <v>457</v>
      </c>
      <c r="AA32" s="104">
        <f t="shared" si="10"/>
        <v>309</v>
      </c>
      <c r="AB32" s="6">
        <f t="shared" si="11"/>
        <v>177</v>
      </c>
      <c r="AC32" s="105">
        <f t="shared" si="12"/>
        <v>0.63580246913580252</v>
      </c>
      <c r="AD32" s="104">
        <f t="shared" si="13"/>
        <v>19</v>
      </c>
      <c r="AE32" s="6">
        <f t="shared" si="14"/>
        <v>9</v>
      </c>
      <c r="AF32" s="110">
        <f t="shared" si="15"/>
        <v>0.6785714285714286</v>
      </c>
      <c r="AG32" s="6">
        <f t="shared" si="16"/>
        <v>2</v>
      </c>
      <c r="AH32" s="6">
        <f t="shared" si="17"/>
        <v>2</v>
      </c>
      <c r="AI32" s="6">
        <f t="shared" si="18"/>
        <v>1</v>
      </c>
      <c r="AJ32" s="111">
        <f t="shared" si="19"/>
        <v>1</v>
      </c>
    </row>
    <row r="33" spans="13:36" x14ac:dyDescent="0.2">
      <c r="M33"/>
      <c r="O33" s="64"/>
      <c r="P33" s="64"/>
      <c r="Q33" s="99"/>
      <c r="R33" s="99"/>
      <c r="S33" s="99"/>
      <c r="T33" s="99"/>
      <c r="U33" s="99"/>
      <c r="V33" s="99"/>
      <c r="W33" s="99"/>
      <c r="X33" s="99"/>
      <c r="Z33" s="1" t="s">
        <v>12</v>
      </c>
      <c r="AA33" s="104">
        <f t="shared" si="10"/>
        <v>261</v>
      </c>
      <c r="AB33" s="6">
        <f t="shared" si="11"/>
        <v>279</v>
      </c>
      <c r="AC33" s="105">
        <f t="shared" si="12"/>
        <v>0.48333333333333334</v>
      </c>
      <c r="AD33" s="104">
        <f t="shared" si="13"/>
        <v>3</v>
      </c>
      <c r="AE33" s="6">
        <f t="shared" si="14"/>
        <v>8</v>
      </c>
      <c r="AF33" s="110">
        <f t="shared" si="15"/>
        <v>0.27272727272727271</v>
      </c>
      <c r="AG33" s="6">
        <f t="shared" si="16"/>
        <v>2</v>
      </c>
      <c r="AH33" s="6">
        <f t="shared" si="17"/>
        <v>1</v>
      </c>
      <c r="AI33" s="6">
        <f t="shared" si="18"/>
        <v>0</v>
      </c>
      <c r="AJ33" s="111">
        <f t="shared" si="19"/>
        <v>0</v>
      </c>
    </row>
    <row r="34" spans="13:36" x14ac:dyDescent="0.2">
      <c r="M34"/>
      <c r="O34" s="64"/>
      <c r="P34" s="64"/>
      <c r="Q34" s="99"/>
      <c r="R34" s="99"/>
      <c r="S34" s="99"/>
      <c r="T34" s="99"/>
      <c r="U34" s="99"/>
      <c r="V34" s="99"/>
      <c r="W34" s="99"/>
      <c r="X34" s="99"/>
      <c r="Z34" s="1" t="s">
        <v>251</v>
      </c>
      <c r="AA34" s="104">
        <f t="shared" si="10"/>
        <v>249</v>
      </c>
      <c r="AB34" s="6">
        <f t="shared" si="11"/>
        <v>372</v>
      </c>
      <c r="AC34" s="105">
        <f t="shared" si="12"/>
        <v>0.40096618357487923</v>
      </c>
      <c r="AD34" s="104">
        <f t="shared" si="13"/>
        <v>3</v>
      </c>
      <c r="AE34" s="6">
        <f t="shared" si="14"/>
        <v>4</v>
      </c>
      <c r="AF34" s="110">
        <f t="shared" si="15"/>
        <v>0.42857142857142855</v>
      </c>
      <c r="AG34" s="6">
        <f t="shared" si="16"/>
        <v>1</v>
      </c>
      <c r="AH34" s="6">
        <f t="shared" si="17"/>
        <v>0</v>
      </c>
      <c r="AI34" s="6">
        <f t="shared" si="18"/>
        <v>0</v>
      </c>
      <c r="AJ34" s="111">
        <f t="shared" si="19"/>
        <v>0</v>
      </c>
    </row>
    <row r="35" spans="13:36" x14ac:dyDescent="0.2">
      <c r="M35"/>
      <c r="O35" s="64"/>
      <c r="P35" s="64"/>
      <c r="Q35" s="99"/>
      <c r="R35" s="99"/>
      <c r="S35" s="99"/>
      <c r="T35" s="99"/>
      <c r="U35" s="99"/>
      <c r="V35" s="99"/>
      <c r="W35" s="99"/>
      <c r="X35" s="99"/>
      <c r="Z35" s="1" t="s">
        <v>677</v>
      </c>
      <c r="AA35" s="104">
        <f t="shared" si="10"/>
        <v>213</v>
      </c>
      <c r="AB35" s="6">
        <f t="shared" si="11"/>
        <v>273</v>
      </c>
      <c r="AC35" s="105">
        <f t="shared" si="12"/>
        <v>0.43827160493827161</v>
      </c>
      <c r="AD35" s="104">
        <f t="shared" si="13"/>
        <v>0</v>
      </c>
      <c r="AE35" s="6">
        <f t="shared" si="14"/>
        <v>0</v>
      </c>
      <c r="AF35" s="110">
        <f t="shared" si="15"/>
        <v>0</v>
      </c>
      <c r="AG35" s="6">
        <f t="shared" si="16"/>
        <v>0</v>
      </c>
      <c r="AH35" s="6">
        <f t="shared" si="17"/>
        <v>0</v>
      </c>
      <c r="AI35" s="6">
        <f t="shared" si="18"/>
        <v>0</v>
      </c>
      <c r="AJ35" s="111">
        <f t="shared" si="19"/>
        <v>0</v>
      </c>
    </row>
    <row r="36" spans="13:36" x14ac:dyDescent="0.2">
      <c r="M36"/>
      <c r="O36" s="64"/>
      <c r="P36" s="64"/>
      <c r="Q36" s="99"/>
      <c r="R36" s="99"/>
      <c r="S36" s="99"/>
      <c r="T36" s="99"/>
      <c r="U36" s="99"/>
      <c r="V36" s="99"/>
      <c r="W36" s="99"/>
      <c r="X36" s="99"/>
      <c r="Z36" s="1" t="s">
        <v>933</v>
      </c>
      <c r="AA36" s="104">
        <f t="shared" ref="AA36:AA87" si="20">SUMIF($B$83:$B$30163,$Z36,$D$83:$D$30163)</f>
        <v>191</v>
      </c>
      <c r="AB36" s="6">
        <f t="shared" ref="AB36:AB87" si="21">SUMIF($B$83:$B$30163,$Z36,$E$83:$E$30163)</f>
        <v>133</v>
      </c>
      <c r="AC36" s="105">
        <f t="shared" ref="AC36:AC87" si="22">IF((AA36+AB36)=0,0,AA36/(AA36+AB36))</f>
        <v>0.58950617283950613</v>
      </c>
      <c r="AD36" s="104">
        <f t="shared" ref="AD36:AD87" si="23">SUMIF($B$83:$B$30163,$Z36,$F$83:$F$30163)</f>
        <v>11</v>
      </c>
      <c r="AE36" s="6">
        <f t="shared" ref="AE36:AE87" si="24">SUMIF($B$83:$B$30163,$Z36,$G$83:$G$30163)</f>
        <v>10</v>
      </c>
      <c r="AF36" s="110">
        <f t="shared" ref="AF36:AF87" si="25">IF((AD36+AE36)=0,0,AD36/(AD36+AE36))</f>
        <v>0.52380952380952384</v>
      </c>
      <c r="AG36" s="6">
        <f t="shared" ref="AG36:AG87" si="26">SUMIF($B$83:$B$30163,$Z36,$H$83:$H$30163)</f>
        <v>2</v>
      </c>
      <c r="AH36" s="6">
        <f t="shared" ref="AH36:AH87" si="27">SUMIF($B$83:$B$30163,$Z36,$I$83:$I$30163)</f>
        <v>1</v>
      </c>
      <c r="AI36" s="6">
        <f t="shared" ref="AI36:AI87" si="28">SUMIF($B$83:$B$30163,$Z36,$J$83:$J$30163)</f>
        <v>0</v>
      </c>
      <c r="AJ36" s="111">
        <f t="shared" ref="AJ36:AJ87" si="29">SUMIF($B$83:$B$30163,$Z36,$K$83:$K$30163)</f>
        <v>0</v>
      </c>
    </row>
    <row r="37" spans="13:36" x14ac:dyDescent="0.2">
      <c r="M37"/>
      <c r="O37" s="64"/>
      <c r="P37" s="64"/>
      <c r="Q37" s="99"/>
      <c r="R37" s="99"/>
      <c r="S37" s="99"/>
      <c r="T37" s="99"/>
      <c r="U37" s="99"/>
      <c r="V37" s="99"/>
      <c r="W37" s="99"/>
      <c r="X37" s="99"/>
      <c r="Z37" s="1" t="s">
        <v>678</v>
      </c>
      <c r="AA37" s="104">
        <f t="shared" si="20"/>
        <v>190</v>
      </c>
      <c r="AB37" s="6">
        <f t="shared" si="21"/>
        <v>134</v>
      </c>
      <c r="AC37" s="105">
        <f t="shared" si="22"/>
        <v>0.5864197530864198</v>
      </c>
      <c r="AD37" s="104">
        <f t="shared" si="23"/>
        <v>12</v>
      </c>
      <c r="AE37" s="6">
        <f t="shared" si="24"/>
        <v>8</v>
      </c>
      <c r="AF37" s="110">
        <f t="shared" si="25"/>
        <v>0.6</v>
      </c>
      <c r="AG37" s="6">
        <f t="shared" si="26"/>
        <v>2</v>
      </c>
      <c r="AH37" s="6">
        <f t="shared" si="27"/>
        <v>1</v>
      </c>
      <c r="AI37" s="6">
        <f t="shared" si="28"/>
        <v>1</v>
      </c>
      <c r="AJ37" s="111">
        <f t="shared" si="29"/>
        <v>1</v>
      </c>
    </row>
    <row r="38" spans="13:36" x14ac:dyDescent="0.2">
      <c r="M38"/>
      <c r="O38" s="64"/>
      <c r="P38" s="64"/>
      <c r="Q38" s="99"/>
      <c r="R38" s="99"/>
      <c r="S38" s="99"/>
      <c r="T38" s="99"/>
      <c r="U38" s="99"/>
      <c r="V38" s="99"/>
      <c r="W38" s="99"/>
      <c r="X38" s="99"/>
      <c r="Z38" s="1" t="s">
        <v>210</v>
      </c>
      <c r="AA38" s="104">
        <f t="shared" si="20"/>
        <v>179</v>
      </c>
      <c r="AB38" s="6">
        <f t="shared" si="21"/>
        <v>145</v>
      </c>
      <c r="AC38" s="105">
        <f t="shared" si="22"/>
        <v>0.55246913580246915</v>
      </c>
      <c r="AD38" s="104">
        <f t="shared" si="23"/>
        <v>2</v>
      </c>
      <c r="AE38" s="6">
        <f t="shared" si="24"/>
        <v>8</v>
      </c>
      <c r="AF38" s="110">
        <f t="shared" si="25"/>
        <v>0.2</v>
      </c>
      <c r="AG38" s="6">
        <f t="shared" si="26"/>
        <v>2</v>
      </c>
      <c r="AH38" s="6">
        <f t="shared" si="27"/>
        <v>0</v>
      </c>
      <c r="AI38" s="6">
        <f t="shared" si="28"/>
        <v>0</v>
      </c>
      <c r="AJ38" s="111">
        <f t="shared" si="29"/>
        <v>0</v>
      </c>
    </row>
    <row r="39" spans="13:36" x14ac:dyDescent="0.2">
      <c r="M39"/>
      <c r="O39" s="64"/>
      <c r="P39" s="64"/>
      <c r="Q39" s="99"/>
      <c r="R39" s="99"/>
      <c r="S39" s="99"/>
      <c r="T39" s="99"/>
      <c r="U39" s="99"/>
      <c r="V39" s="99"/>
      <c r="W39" s="99"/>
      <c r="X39" s="99"/>
      <c r="Z39" s="1" t="s">
        <v>453</v>
      </c>
      <c r="AA39" s="104">
        <f t="shared" si="20"/>
        <v>171</v>
      </c>
      <c r="AB39" s="6">
        <f t="shared" si="21"/>
        <v>153</v>
      </c>
      <c r="AC39" s="105">
        <f t="shared" si="22"/>
        <v>0.52777777777777779</v>
      </c>
      <c r="AD39" s="104">
        <f t="shared" si="23"/>
        <v>5</v>
      </c>
      <c r="AE39" s="6">
        <f t="shared" si="24"/>
        <v>4</v>
      </c>
      <c r="AF39" s="110">
        <f t="shared" si="25"/>
        <v>0.55555555555555558</v>
      </c>
      <c r="AG39" s="6">
        <f t="shared" si="26"/>
        <v>1</v>
      </c>
      <c r="AH39" s="6">
        <f t="shared" si="27"/>
        <v>1</v>
      </c>
      <c r="AI39" s="6">
        <f t="shared" si="28"/>
        <v>0</v>
      </c>
      <c r="AJ39" s="111">
        <f t="shared" si="29"/>
        <v>0</v>
      </c>
    </row>
    <row r="40" spans="13:36" x14ac:dyDescent="0.2">
      <c r="M40"/>
      <c r="O40" s="64"/>
      <c r="P40" s="64"/>
      <c r="Q40" s="99"/>
      <c r="R40" s="99"/>
      <c r="S40" s="99"/>
      <c r="T40" s="99"/>
      <c r="U40" s="99"/>
      <c r="V40" s="99"/>
      <c r="W40" s="99"/>
      <c r="X40" s="99"/>
      <c r="Z40" s="1" t="s">
        <v>817</v>
      </c>
      <c r="AA40" s="104">
        <f t="shared" si="20"/>
        <v>170</v>
      </c>
      <c r="AB40" s="6">
        <f t="shared" si="21"/>
        <v>154</v>
      </c>
      <c r="AC40" s="105">
        <f t="shared" si="22"/>
        <v>0.52469135802469136</v>
      </c>
      <c r="AD40" s="104">
        <f t="shared" si="23"/>
        <v>0</v>
      </c>
      <c r="AE40" s="6">
        <f t="shared" si="24"/>
        <v>0</v>
      </c>
      <c r="AF40" s="110">
        <f t="shared" si="25"/>
        <v>0</v>
      </c>
      <c r="AG40" s="6">
        <f t="shared" si="26"/>
        <v>0</v>
      </c>
      <c r="AH40" s="6">
        <f t="shared" si="27"/>
        <v>0</v>
      </c>
      <c r="AI40" s="6">
        <f t="shared" si="28"/>
        <v>0</v>
      </c>
      <c r="AJ40" s="111">
        <f t="shared" si="29"/>
        <v>0</v>
      </c>
    </row>
    <row r="41" spans="13:36" x14ac:dyDescent="0.2">
      <c r="M41"/>
      <c r="O41" s="64"/>
      <c r="P41" s="64"/>
      <c r="Q41" s="99"/>
      <c r="R41" s="99"/>
      <c r="S41" s="99"/>
      <c r="T41" s="99"/>
      <c r="U41" s="99"/>
      <c r="V41" s="99"/>
      <c r="W41" s="99"/>
      <c r="X41" s="99"/>
      <c r="Z41" s="1" t="s">
        <v>675</v>
      </c>
      <c r="AA41" s="104">
        <f t="shared" si="20"/>
        <v>166</v>
      </c>
      <c r="AB41" s="6">
        <f t="shared" si="21"/>
        <v>158</v>
      </c>
      <c r="AC41" s="105">
        <f t="shared" si="22"/>
        <v>0.51234567901234573</v>
      </c>
      <c r="AD41" s="104">
        <f t="shared" si="23"/>
        <v>0</v>
      </c>
      <c r="AE41" s="6">
        <f t="shared" si="24"/>
        <v>4</v>
      </c>
      <c r="AF41" s="110">
        <f t="shared" si="25"/>
        <v>0</v>
      </c>
      <c r="AG41" s="6">
        <f t="shared" si="26"/>
        <v>1</v>
      </c>
      <c r="AH41" s="6">
        <f t="shared" si="27"/>
        <v>1</v>
      </c>
      <c r="AI41" s="6">
        <f t="shared" si="28"/>
        <v>0</v>
      </c>
      <c r="AJ41" s="111">
        <f t="shared" si="29"/>
        <v>0</v>
      </c>
    </row>
    <row r="42" spans="13:36" x14ac:dyDescent="0.2">
      <c r="M42"/>
      <c r="O42" s="64"/>
      <c r="P42" s="64"/>
      <c r="Q42" s="99"/>
      <c r="R42" s="99"/>
      <c r="S42" s="99"/>
      <c r="T42" s="99"/>
      <c r="U42" s="99"/>
      <c r="V42" s="99"/>
      <c r="W42" s="99"/>
      <c r="X42" s="99"/>
      <c r="Z42" s="1" t="s">
        <v>456</v>
      </c>
      <c r="AA42" s="104">
        <f t="shared" si="20"/>
        <v>137</v>
      </c>
      <c r="AB42" s="6">
        <f t="shared" si="21"/>
        <v>106</v>
      </c>
      <c r="AC42" s="105">
        <f t="shared" si="22"/>
        <v>0.56378600823045266</v>
      </c>
      <c r="AD42" s="104">
        <f t="shared" si="23"/>
        <v>3</v>
      </c>
      <c r="AE42" s="6">
        <f t="shared" si="24"/>
        <v>4</v>
      </c>
      <c r="AF42" s="110">
        <f t="shared" si="25"/>
        <v>0.42857142857142855</v>
      </c>
      <c r="AG42" s="6">
        <f t="shared" si="26"/>
        <v>1</v>
      </c>
      <c r="AH42" s="6">
        <f t="shared" si="27"/>
        <v>1</v>
      </c>
      <c r="AI42" s="6">
        <f t="shared" si="28"/>
        <v>0</v>
      </c>
      <c r="AJ42" s="111">
        <f t="shared" si="29"/>
        <v>0</v>
      </c>
    </row>
    <row r="43" spans="13:36" x14ac:dyDescent="0.2">
      <c r="M43"/>
      <c r="O43" s="64"/>
      <c r="P43" s="64"/>
      <c r="Q43" s="99"/>
      <c r="R43" s="99"/>
      <c r="S43" s="99"/>
      <c r="T43" s="99"/>
      <c r="U43" s="99"/>
      <c r="V43" s="99"/>
      <c r="W43" s="99"/>
      <c r="X43" s="99"/>
      <c r="Z43" s="1" t="s">
        <v>1087</v>
      </c>
      <c r="AA43" s="104">
        <f t="shared" si="20"/>
        <v>136</v>
      </c>
      <c r="AB43" s="6">
        <f t="shared" si="21"/>
        <v>161</v>
      </c>
      <c r="AC43" s="105">
        <f t="shared" si="22"/>
        <v>0.45791245791245794</v>
      </c>
      <c r="AD43" s="104">
        <f t="shared" si="23"/>
        <v>4</v>
      </c>
      <c r="AE43" s="6">
        <f t="shared" si="24"/>
        <v>6</v>
      </c>
      <c r="AF43" s="110">
        <f t="shared" si="25"/>
        <v>0.4</v>
      </c>
      <c r="AG43" s="6">
        <f t="shared" si="26"/>
        <v>1</v>
      </c>
      <c r="AH43" s="6">
        <f t="shared" si="27"/>
        <v>0</v>
      </c>
      <c r="AI43" s="6">
        <f t="shared" si="28"/>
        <v>0</v>
      </c>
      <c r="AJ43" s="111">
        <f t="shared" si="29"/>
        <v>0</v>
      </c>
    </row>
    <row r="44" spans="13:36" x14ac:dyDescent="0.2">
      <c r="M44"/>
      <c r="O44" s="64"/>
      <c r="P44" s="64"/>
      <c r="Q44" s="99"/>
      <c r="R44" s="99"/>
      <c r="S44" s="99"/>
      <c r="T44" s="99"/>
      <c r="U44" s="99"/>
      <c r="V44" s="99"/>
      <c r="W44" s="99"/>
      <c r="X44" s="99"/>
      <c r="Z44" s="1" t="s">
        <v>198</v>
      </c>
      <c r="AA44" s="104">
        <f t="shared" si="20"/>
        <v>133</v>
      </c>
      <c r="AB44" s="6">
        <f t="shared" si="21"/>
        <v>191</v>
      </c>
      <c r="AC44" s="105">
        <f t="shared" si="22"/>
        <v>0.41049382716049382</v>
      </c>
      <c r="AD44" s="104">
        <f t="shared" si="23"/>
        <v>2</v>
      </c>
      <c r="AE44" s="6">
        <f t="shared" si="24"/>
        <v>4</v>
      </c>
      <c r="AF44" s="110">
        <f t="shared" si="25"/>
        <v>0.33333333333333331</v>
      </c>
      <c r="AG44" s="6">
        <f t="shared" si="26"/>
        <v>1</v>
      </c>
      <c r="AH44" s="6">
        <f t="shared" si="27"/>
        <v>0</v>
      </c>
      <c r="AI44" s="6">
        <f t="shared" si="28"/>
        <v>0</v>
      </c>
      <c r="AJ44" s="111">
        <f t="shared" si="29"/>
        <v>0</v>
      </c>
    </row>
    <row r="45" spans="13:36" x14ac:dyDescent="0.2">
      <c r="M45"/>
      <c r="O45" s="64"/>
      <c r="P45" s="64"/>
      <c r="Q45" s="99"/>
      <c r="R45" s="99"/>
      <c r="S45" s="99"/>
      <c r="T45" s="99"/>
      <c r="U45" s="99"/>
      <c r="V45" s="99"/>
      <c r="W45" s="99"/>
      <c r="X45" s="99"/>
      <c r="Z45" s="1" t="s">
        <v>674</v>
      </c>
      <c r="AA45" s="104">
        <f t="shared" si="20"/>
        <v>131</v>
      </c>
      <c r="AB45" s="6">
        <f t="shared" si="21"/>
        <v>193</v>
      </c>
      <c r="AC45" s="105">
        <f t="shared" si="22"/>
        <v>0.40432098765432101</v>
      </c>
      <c r="AD45" s="104">
        <f t="shared" si="23"/>
        <v>0</v>
      </c>
      <c r="AE45" s="6">
        <f t="shared" si="24"/>
        <v>0</v>
      </c>
      <c r="AF45" s="110">
        <f t="shared" si="25"/>
        <v>0</v>
      </c>
      <c r="AG45" s="6">
        <f t="shared" si="26"/>
        <v>0</v>
      </c>
      <c r="AH45" s="6">
        <f t="shared" si="27"/>
        <v>0</v>
      </c>
      <c r="AI45" s="6">
        <f t="shared" si="28"/>
        <v>0</v>
      </c>
      <c r="AJ45" s="111">
        <f t="shared" si="29"/>
        <v>0</v>
      </c>
    </row>
    <row r="46" spans="13:36" x14ac:dyDescent="0.2">
      <c r="M46"/>
      <c r="O46" s="64"/>
      <c r="P46" s="64"/>
      <c r="Q46" s="99"/>
      <c r="R46" s="99"/>
      <c r="S46" s="99"/>
      <c r="T46" s="99"/>
      <c r="U46" s="99"/>
      <c r="V46" s="99"/>
      <c r="W46" s="99"/>
      <c r="X46" s="99"/>
      <c r="Z46" s="1" t="s">
        <v>195</v>
      </c>
      <c r="AA46" s="104">
        <f t="shared" si="20"/>
        <v>129</v>
      </c>
      <c r="AB46" s="6">
        <f t="shared" si="21"/>
        <v>195</v>
      </c>
      <c r="AC46" s="105">
        <f t="shared" si="22"/>
        <v>0.39814814814814814</v>
      </c>
      <c r="AD46" s="104">
        <f t="shared" si="23"/>
        <v>0</v>
      </c>
      <c r="AE46" s="6">
        <f t="shared" si="24"/>
        <v>0</v>
      </c>
      <c r="AF46" s="110">
        <f t="shared" si="25"/>
        <v>0</v>
      </c>
      <c r="AG46" s="6">
        <f t="shared" si="26"/>
        <v>0</v>
      </c>
      <c r="AH46" s="6">
        <f t="shared" si="27"/>
        <v>0</v>
      </c>
      <c r="AI46" s="6">
        <f t="shared" si="28"/>
        <v>0</v>
      </c>
      <c r="AJ46" s="111">
        <f t="shared" si="29"/>
        <v>0</v>
      </c>
    </row>
    <row r="47" spans="13:36" x14ac:dyDescent="0.2">
      <c r="M47"/>
      <c r="O47" s="64"/>
      <c r="P47" s="64"/>
      <c r="Q47" s="99"/>
      <c r="R47" s="99"/>
      <c r="S47" s="99"/>
      <c r="T47" s="99"/>
      <c r="U47" s="99"/>
      <c r="V47" s="99"/>
      <c r="W47" s="99"/>
      <c r="X47" s="99"/>
      <c r="Z47" s="1" t="s">
        <v>943</v>
      </c>
      <c r="AA47" s="104">
        <f t="shared" si="20"/>
        <v>108</v>
      </c>
      <c r="AB47" s="6">
        <f t="shared" si="21"/>
        <v>216</v>
      </c>
      <c r="AC47" s="105">
        <f t="shared" si="22"/>
        <v>0.33333333333333331</v>
      </c>
      <c r="AD47" s="104">
        <f t="shared" si="23"/>
        <v>0</v>
      </c>
      <c r="AE47" s="6">
        <f t="shared" si="24"/>
        <v>0</v>
      </c>
      <c r="AF47" s="110">
        <f t="shared" si="25"/>
        <v>0</v>
      </c>
      <c r="AG47" s="6">
        <f t="shared" si="26"/>
        <v>0</v>
      </c>
      <c r="AH47" s="6">
        <f t="shared" si="27"/>
        <v>0</v>
      </c>
      <c r="AI47" s="6">
        <f t="shared" si="28"/>
        <v>0</v>
      </c>
      <c r="AJ47" s="111">
        <f t="shared" si="29"/>
        <v>0</v>
      </c>
    </row>
    <row r="48" spans="13:36" x14ac:dyDescent="0.2">
      <c r="M48"/>
      <c r="O48" s="64"/>
      <c r="P48" s="64"/>
      <c r="Q48" s="99"/>
      <c r="R48" s="99"/>
      <c r="S48" s="99"/>
      <c r="T48" s="99"/>
      <c r="U48" s="99"/>
      <c r="V48" s="99"/>
      <c r="W48" s="99"/>
      <c r="X48" s="99"/>
      <c r="Z48" s="1" t="s">
        <v>676</v>
      </c>
      <c r="AA48" s="104">
        <f t="shared" si="20"/>
        <v>92</v>
      </c>
      <c r="AB48" s="6">
        <f t="shared" si="21"/>
        <v>70</v>
      </c>
      <c r="AC48" s="105">
        <f t="shared" si="22"/>
        <v>0.5679012345679012</v>
      </c>
      <c r="AD48" s="104">
        <f t="shared" si="23"/>
        <v>0</v>
      </c>
      <c r="AE48" s="6">
        <f t="shared" si="24"/>
        <v>4</v>
      </c>
      <c r="AF48" s="110">
        <f t="shared" si="25"/>
        <v>0</v>
      </c>
      <c r="AG48" s="6">
        <f t="shared" si="26"/>
        <v>1</v>
      </c>
      <c r="AH48" s="6">
        <f t="shared" si="27"/>
        <v>0</v>
      </c>
      <c r="AI48" s="6">
        <f t="shared" si="28"/>
        <v>0</v>
      </c>
      <c r="AJ48" s="111">
        <f t="shared" si="29"/>
        <v>0</v>
      </c>
    </row>
    <row r="49" spans="1:36" x14ac:dyDescent="0.2">
      <c r="M49"/>
      <c r="O49" s="64"/>
      <c r="P49" s="64"/>
      <c r="Q49" s="99"/>
      <c r="R49" s="99"/>
      <c r="S49" s="99"/>
      <c r="T49" s="99"/>
      <c r="U49" s="99"/>
      <c r="V49" s="99"/>
      <c r="W49" s="99"/>
      <c r="X49" s="99"/>
      <c r="Z49" s="1" t="s">
        <v>199</v>
      </c>
      <c r="AA49" s="104">
        <f t="shared" si="20"/>
        <v>92</v>
      </c>
      <c r="AB49" s="6">
        <f t="shared" si="21"/>
        <v>70</v>
      </c>
      <c r="AC49" s="105">
        <f t="shared" si="22"/>
        <v>0.5679012345679012</v>
      </c>
      <c r="AD49" s="104">
        <f t="shared" si="23"/>
        <v>11</v>
      </c>
      <c r="AE49" s="6">
        <f t="shared" si="24"/>
        <v>7</v>
      </c>
      <c r="AF49" s="110">
        <f t="shared" si="25"/>
        <v>0.61111111111111116</v>
      </c>
      <c r="AG49" s="6">
        <f t="shared" si="26"/>
        <v>1</v>
      </c>
      <c r="AH49" s="6">
        <f t="shared" si="27"/>
        <v>0</v>
      </c>
      <c r="AI49" s="6">
        <f t="shared" si="28"/>
        <v>0</v>
      </c>
      <c r="AJ49" s="111">
        <f t="shared" si="29"/>
        <v>0</v>
      </c>
    </row>
    <row r="50" spans="1:36" x14ac:dyDescent="0.2">
      <c r="M50"/>
      <c r="O50" s="64"/>
      <c r="P50" s="64"/>
      <c r="Q50" s="99"/>
      <c r="R50" s="99"/>
      <c r="S50" s="99"/>
      <c r="T50" s="99"/>
      <c r="U50" s="99"/>
      <c r="V50" s="99"/>
      <c r="W50" s="99"/>
      <c r="X50" s="99"/>
      <c r="Z50" s="1" t="s">
        <v>942</v>
      </c>
      <c r="AA50" s="104">
        <f t="shared" si="20"/>
        <v>85</v>
      </c>
      <c r="AB50" s="6">
        <f t="shared" si="21"/>
        <v>77</v>
      </c>
      <c r="AC50" s="105">
        <f t="shared" si="22"/>
        <v>0.52469135802469136</v>
      </c>
      <c r="AD50" s="104">
        <f t="shared" si="23"/>
        <v>2</v>
      </c>
      <c r="AE50" s="6">
        <f t="shared" si="24"/>
        <v>4</v>
      </c>
      <c r="AF50" s="110">
        <f t="shared" si="25"/>
        <v>0.33333333333333331</v>
      </c>
      <c r="AG50" s="6">
        <f t="shared" si="26"/>
        <v>1</v>
      </c>
      <c r="AH50" s="6">
        <f t="shared" si="27"/>
        <v>0</v>
      </c>
      <c r="AI50" s="6">
        <f t="shared" si="28"/>
        <v>0</v>
      </c>
      <c r="AJ50" s="111">
        <f t="shared" si="29"/>
        <v>0</v>
      </c>
    </row>
    <row r="51" spans="1:36" x14ac:dyDescent="0.2">
      <c r="D51" s="125"/>
      <c r="E51" s="125"/>
      <c r="F51" s="125"/>
      <c r="G51" s="125"/>
      <c r="H51" s="125"/>
      <c r="I51" s="125"/>
      <c r="J51" s="125"/>
      <c r="K51" s="125"/>
      <c r="M51"/>
      <c r="O51" s="125"/>
      <c r="P51" s="125"/>
      <c r="Q51" s="99"/>
      <c r="R51" s="99"/>
      <c r="S51" s="99"/>
      <c r="T51" s="99"/>
      <c r="U51" s="99"/>
      <c r="V51" s="99"/>
      <c r="W51" s="99"/>
      <c r="X51" s="99"/>
      <c r="Z51" s="1" t="s">
        <v>479</v>
      </c>
      <c r="AA51" s="104">
        <f t="shared" si="20"/>
        <v>81</v>
      </c>
      <c r="AB51" s="126">
        <f t="shared" si="21"/>
        <v>81</v>
      </c>
      <c r="AC51" s="105">
        <f t="shared" si="22"/>
        <v>0.5</v>
      </c>
      <c r="AD51" s="104">
        <f t="shared" si="23"/>
        <v>0</v>
      </c>
      <c r="AE51" s="126">
        <f t="shared" si="24"/>
        <v>0</v>
      </c>
      <c r="AF51" s="110">
        <f t="shared" si="25"/>
        <v>0</v>
      </c>
      <c r="AG51" s="126">
        <f t="shared" si="26"/>
        <v>0</v>
      </c>
      <c r="AH51" s="126">
        <f t="shared" si="27"/>
        <v>0</v>
      </c>
      <c r="AI51" s="126">
        <f t="shared" si="28"/>
        <v>0</v>
      </c>
      <c r="AJ51" s="111">
        <f t="shared" si="29"/>
        <v>0</v>
      </c>
    </row>
    <row r="52" spans="1:36" x14ac:dyDescent="0.2">
      <c r="D52" s="125"/>
      <c r="E52" s="125"/>
      <c r="F52" s="125"/>
      <c r="G52" s="125"/>
      <c r="H52" s="125"/>
      <c r="I52" s="125"/>
      <c r="J52" s="125"/>
      <c r="K52" s="125"/>
      <c r="M52"/>
      <c r="O52" s="125"/>
      <c r="P52" s="125"/>
      <c r="Q52" s="99"/>
      <c r="R52" s="99"/>
      <c r="S52" s="99"/>
      <c r="T52" s="99"/>
      <c r="U52" s="99"/>
      <c r="V52" s="99"/>
      <c r="W52" s="99"/>
      <c r="X52" s="99"/>
      <c r="Z52" s="1" t="s">
        <v>458</v>
      </c>
      <c r="AA52" s="104">
        <f t="shared" si="20"/>
        <v>74</v>
      </c>
      <c r="AB52" s="126">
        <f t="shared" si="21"/>
        <v>88</v>
      </c>
      <c r="AC52" s="105">
        <f t="shared" si="22"/>
        <v>0.4567901234567901</v>
      </c>
      <c r="AD52" s="104">
        <f t="shared" si="23"/>
        <v>0</v>
      </c>
      <c r="AE52" s="126">
        <f t="shared" si="24"/>
        <v>0</v>
      </c>
      <c r="AF52" s="110">
        <f t="shared" si="25"/>
        <v>0</v>
      </c>
      <c r="AG52" s="126">
        <f t="shared" si="26"/>
        <v>0</v>
      </c>
      <c r="AH52" s="126">
        <f t="shared" si="27"/>
        <v>0</v>
      </c>
      <c r="AI52" s="126">
        <f t="shared" si="28"/>
        <v>0</v>
      </c>
      <c r="AJ52" s="111">
        <f t="shared" si="29"/>
        <v>0</v>
      </c>
    </row>
    <row r="53" spans="1:36" x14ac:dyDescent="0.2">
      <c r="D53" s="125"/>
      <c r="E53" s="125"/>
      <c r="F53" s="125"/>
      <c r="G53" s="125"/>
      <c r="H53" s="125"/>
      <c r="I53" s="125"/>
      <c r="J53" s="125"/>
      <c r="K53" s="125"/>
      <c r="M53"/>
      <c r="O53" s="125"/>
      <c r="P53" s="125"/>
      <c r="Q53" s="99"/>
      <c r="R53" s="99"/>
      <c r="S53" s="99"/>
      <c r="T53" s="99"/>
      <c r="U53" s="99"/>
      <c r="V53" s="99"/>
      <c r="W53" s="99"/>
      <c r="X53" s="99"/>
      <c r="Z53" s="1" t="s">
        <v>196</v>
      </c>
      <c r="AA53" s="104">
        <f t="shared" si="20"/>
        <v>68</v>
      </c>
      <c r="AB53" s="126">
        <f t="shared" si="21"/>
        <v>94</v>
      </c>
      <c r="AC53" s="105">
        <f t="shared" si="22"/>
        <v>0.41975308641975306</v>
      </c>
      <c r="AD53" s="104">
        <f t="shared" si="23"/>
        <v>0</v>
      </c>
      <c r="AE53" s="126">
        <f t="shared" si="24"/>
        <v>0</v>
      </c>
      <c r="AF53" s="110">
        <f t="shared" si="25"/>
        <v>0</v>
      </c>
      <c r="AG53" s="126">
        <f t="shared" si="26"/>
        <v>0</v>
      </c>
      <c r="AH53" s="126">
        <f t="shared" si="27"/>
        <v>0</v>
      </c>
      <c r="AI53" s="126">
        <f t="shared" si="28"/>
        <v>0</v>
      </c>
      <c r="AJ53" s="111">
        <f t="shared" si="29"/>
        <v>0</v>
      </c>
    </row>
    <row r="54" spans="1:36" x14ac:dyDescent="0.2">
      <c r="M54"/>
      <c r="Z54" s="1" t="s">
        <v>194</v>
      </c>
      <c r="AA54" s="104">
        <f t="shared" si="20"/>
        <v>62</v>
      </c>
      <c r="AB54" s="132">
        <f t="shared" si="21"/>
        <v>100</v>
      </c>
      <c r="AC54" s="105">
        <f t="shared" si="22"/>
        <v>0.38271604938271603</v>
      </c>
      <c r="AD54" s="104">
        <f t="shared" si="23"/>
        <v>0</v>
      </c>
      <c r="AE54" s="132">
        <f t="shared" si="24"/>
        <v>0</v>
      </c>
      <c r="AF54" s="110">
        <f t="shared" si="25"/>
        <v>0</v>
      </c>
      <c r="AG54" s="132">
        <f t="shared" si="26"/>
        <v>0</v>
      </c>
      <c r="AH54" s="132">
        <f t="shared" si="27"/>
        <v>0</v>
      </c>
      <c r="AI54" s="132">
        <f t="shared" si="28"/>
        <v>0</v>
      </c>
      <c r="AJ54" s="111">
        <f t="shared" si="29"/>
        <v>0</v>
      </c>
    </row>
    <row r="55" spans="1:36" x14ac:dyDescent="0.2">
      <c r="D55" s="550" t="s">
        <v>715</v>
      </c>
      <c r="E55" s="550"/>
      <c r="F55" s="550" t="s">
        <v>714</v>
      </c>
      <c r="G55" s="550"/>
      <c r="H55" s="550"/>
      <c r="I55" s="550"/>
      <c r="J55" s="550"/>
      <c r="K55" s="550"/>
      <c r="M55"/>
      <c r="Z55" s="1" t="s">
        <v>480</v>
      </c>
      <c r="AA55" s="104">
        <f t="shared" si="20"/>
        <v>53</v>
      </c>
      <c r="AB55" s="461">
        <f t="shared" si="21"/>
        <v>109</v>
      </c>
      <c r="AC55" s="105">
        <f t="shared" ref="AC55:AC59" si="30">IF((AA55+AB55)=0,0,AA55/(AA55+AB55))</f>
        <v>0.3271604938271605</v>
      </c>
      <c r="AD55" s="104">
        <f t="shared" si="23"/>
        <v>0</v>
      </c>
      <c r="AE55" s="461">
        <f t="shared" si="24"/>
        <v>0</v>
      </c>
      <c r="AF55" s="110">
        <f t="shared" ref="AF55:AF59" si="31">IF((AD55+AE55)=0,0,AD55/(AD55+AE55))</f>
        <v>0</v>
      </c>
      <c r="AG55" s="461">
        <f t="shared" si="26"/>
        <v>0</v>
      </c>
      <c r="AH55" s="461">
        <f t="shared" si="27"/>
        <v>0</v>
      </c>
      <c r="AI55" s="461">
        <f t="shared" si="28"/>
        <v>0</v>
      </c>
      <c r="AJ55" s="111">
        <f t="shared" si="29"/>
        <v>0</v>
      </c>
    </row>
    <row r="56" spans="1:36" x14ac:dyDescent="0.2">
      <c r="D56" s="458" t="s">
        <v>511</v>
      </c>
      <c r="E56" s="458" t="s">
        <v>512</v>
      </c>
      <c r="F56" s="458" t="s">
        <v>511</v>
      </c>
      <c r="G56" s="458" t="s">
        <v>512</v>
      </c>
      <c r="H56" s="458" t="s">
        <v>713</v>
      </c>
      <c r="I56" s="458" t="s">
        <v>710</v>
      </c>
      <c r="J56" s="458" t="s">
        <v>711</v>
      </c>
      <c r="K56" s="458" t="s">
        <v>716</v>
      </c>
      <c r="M56"/>
      <c r="Z56" s="141" t="s">
        <v>1647</v>
      </c>
      <c r="AA56" s="104">
        <f t="shared" si="20"/>
        <v>0</v>
      </c>
      <c r="AB56" s="461">
        <f t="shared" si="21"/>
        <v>0</v>
      </c>
      <c r="AC56" s="105">
        <f t="shared" si="30"/>
        <v>0</v>
      </c>
      <c r="AD56" s="104">
        <f t="shared" si="23"/>
        <v>0</v>
      </c>
      <c r="AE56" s="461">
        <f t="shared" si="24"/>
        <v>0</v>
      </c>
      <c r="AF56" s="110">
        <f t="shared" si="31"/>
        <v>0</v>
      </c>
      <c r="AG56" s="461">
        <f t="shared" si="26"/>
        <v>0</v>
      </c>
      <c r="AH56" s="461">
        <f t="shared" si="27"/>
        <v>0</v>
      </c>
      <c r="AI56" s="461">
        <f t="shared" si="28"/>
        <v>0</v>
      </c>
      <c r="AJ56" s="111">
        <f t="shared" si="29"/>
        <v>0</v>
      </c>
    </row>
    <row r="57" spans="1:36" x14ac:dyDescent="0.2">
      <c r="A57" s="550">
        <v>2015</v>
      </c>
      <c r="B57" s="550"/>
      <c r="C57" s="550"/>
      <c r="D57" s="550"/>
      <c r="E57" s="550"/>
      <c r="F57" s="458"/>
      <c r="G57" s="458"/>
      <c r="H57" s="458"/>
      <c r="I57" s="458"/>
      <c r="J57" s="458"/>
      <c r="K57" s="458"/>
      <c r="Z57" s="141" t="s">
        <v>1637</v>
      </c>
      <c r="AA57" s="104">
        <f t="shared" si="20"/>
        <v>0</v>
      </c>
      <c r="AB57" s="461">
        <f t="shared" si="21"/>
        <v>0</v>
      </c>
      <c r="AC57" s="105">
        <f t="shared" si="30"/>
        <v>0</v>
      </c>
      <c r="AD57" s="104">
        <f t="shared" si="23"/>
        <v>0</v>
      </c>
      <c r="AE57" s="461">
        <f t="shared" si="24"/>
        <v>0</v>
      </c>
      <c r="AF57" s="110">
        <f t="shared" si="31"/>
        <v>0</v>
      </c>
      <c r="AG57" s="461">
        <f t="shared" si="26"/>
        <v>0</v>
      </c>
      <c r="AH57" s="461">
        <f t="shared" si="27"/>
        <v>0</v>
      </c>
      <c r="AI57" s="461">
        <f t="shared" si="28"/>
        <v>0</v>
      </c>
      <c r="AJ57" s="111">
        <f t="shared" si="29"/>
        <v>0</v>
      </c>
    </row>
    <row r="58" spans="1:36" x14ac:dyDescent="0.2">
      <c r="A58" t="s">
        <v>241</v>
      </c>
      <c r="B58" s="202" t="s">
        <v>1647</v>
      </c>
      <c r="C58" s="202" t="s">
        <v>1993</v>
      </c>
      <c r="D58" s="458"/>
      <c r="E58" s="458"/>
      <c r="F58" s="458"/>
      <c r="G58" s="458"/>
      <c r="H58" s="458"/>
      <c r="I58" s="458"/>
      <c r="J58" s="458"/>
      <c r="K58" s="458"/>
      <c r="Z58" s="141" t="s">
        <v>1651</v>
      </c>
      <c r="AA58" s="104">
        <f t="shared" si="20"/>
        <v>0</v>
      </c>
      <c r="AB58" s="461">
        <f t="shared" si="21"/>
        <v>0</v>
      </c>
      <c r="AC58" s="105">
        <f t="shared" si="30"/>
        <v>0</v>
      </c>
      <c r="AD58" s="104">
        <f t="shared" si="23"/>
        <v>0</v>
      </c>
      <c r="AE58" s="461">
        <f t="shared" si="24"/>
        <v>0</v>
      </c>
      <c r="AF58" s="110">
        <f t="shared" si="31"/>
        <v>0</v>
      </c>
      <c r="AG58" s="461">
        <f t="shared" si="26"/>
        <v>0</v>
      </c>
      <c r="AH58" s="461">
        <f t="shared" si="27"/>
        <v>0</v>
      </c>
      <c r="AI58" s="461">
        <f t="shared" si="28"/>
        <v>0</v>
      </c>
      <c r="AJ58" s="111">
        <f t="shared" si="29"/>
        <v>0</v>
      </c>
    </row>
    <row r="59" spans="1:36" x14ac:dyDescent="0.2">
      <c r="A59" t="s">
        <v>692</v>
      </c>
      <c r="B59" s="407" t="s">
        <v>729</v>
      </c>
      <c r="C59" s="407" t="s">
        <v>693</v>
      </c>
      <c r="D59" s="458"/>
      <c r="E59" s="458"/>
      <c r="F59" s="458"/>
      <c r="G59" s="458"/>
      <c r="H59" s="458"/>
      <c r="I59" s="458"/>
      <c r="J59" s="458"/>
      <c r="K59" s="458"/>
      <c r="Z59" s="141" t="s">
        <v>2382</v>
      </c>
      <c r="AA59" s="104">
        <f t="shared" si="20"/>
        <v>0</v>
      </c>
      <c r="AB59" s="461">
        <f t="shared" si="21"/>
        <v>0</v>
      </c>
      <c r="AC59" s="105">
        <f t="shared" si="30"/>
        <v>0</v>
      </c>
      <c r="AD59" s="104">
        <f t="shared" si="23"/>
        <v>0</v>
      </c>
      <c r="AE59" s="461">
        <f t="shared" si="24"/>
        <v>0</v>
      </c>
      <c r="AF59" s="110">
        <f t="shared" si="31"/>
        <v>0</v>
      </c>
      <c r="AG59" s="461">
        <f t="shared" si="26"/>
        <v>0</v>
      </c>
      <c r="AH59" s="461">
        <f t="shared" si="27"/>
        <v>0</v>
      </c>
      <c r="AI59" s="461">
        <f t="shared" si="28"/>
        <v>0</v>
      </c>
      <c r="AJ59" s="111">
        <f t="shared" si="29"/>
        <v>0</v>
      </c>
    </row>
    <row r="60" spans="1:36" x14ac:dyDescent="0.2">
      <c r="A60" t="s">
        <v>237</v>
      </c>
      <c r="B60" t="s">
        <v>324</v>
      </c>
      <c r="C60" t="s">
        <v>238</v>
      </c>
      <c r="D60" s="458"/>
      <c r="E60" s="458"/>
      <c r="F60" s="458"/>
      <c r="G60" s="458"/>
      <c r="H60" s="458"/>
      <c r="I60" s="458"/>
      <c r="J60" s="458"/>
      <c r="K60" s="458"/>
      <c r="Z60" s="141"/>
      <c r="AA60" s="104"/>
      <c r="AB60" s="461"/>
      <c r="AC60" s="105"/>
      <c r="AD60" s="104"/>
      <c r="AE60" s="461"/>
      <c r="AF60" s="110"/>
      <c r="AG60" s="461"/>
      <c r="AH60" s="461"/>
      <c r="AI60" s="461"/>
      <c r="AJ60" s="111"/>
    </row>
    <row r="61" spans="1:36" x14ac:dyDescent="0.2">
      <c r="A61" t="s">
        <v>690</v>
      </c>
      <c r="B61" s="407" t="s">
        <v>290</v>
      </c>
      <c r="C61" s="407" t="s">
        <v>691</v>
      </c>
      <c r="D61" s="458"/>
      <c r="E61" s="458"/>
      <c r="F61" s="458"/>
      <c r="G61" s="458"/>
      <c r="H61" s="458"/>
      <c r="I61" s="458"/>
      <c r="J61" s="458"/>
      <c r="K61" s="458"/>
      <c r="Z61" s="101" t="s">
        <v>671</v>
      </c>
      <c r="AA61" s="106" t="e">
        <f>SUM(#REF!)</f>
        <v>#REF!</v>
      </c>
      <c r="AB61" s="107" t="e">
        <f>SUM(#REF!)</f>
        <v>#REF!</v>
      </c>
      <c r="AC61" s="108"/>
      <c r="AD61" s="106" t="e">
        <f>SUM(#REF!)</f>
        <v>#REF!</v>
      </c>
      <c r="AE61" s="107" t="e">
        <f>SUM(#REF!)</f>
        <v>#REF!</v>
      </c>
      <c r="AF61" s="114"/>
      <c r="AG61" s="115"/>
      <c r="AH61" s="115"/>
      <c r="AI61" s="115"/>
      <c r="AJ61" s="116"/>
    </row>
    <row r="62" spans="1:36" x14ac:dyDescent="0.2">
      <c r="A62" t="s">
        <v>239</v>
      </c>
      <c r="B62" s="407" t="s">
        <v>1087</v>
      </c>
      <c r="C62" s="407" t="s">
        <v>51</v>
      </c>
      <c r="D62" s="458"/>
      <c r="E62" s="458"/>
      <c r="F62" s="458"/>
      <c r="G62" s="458"/>
      <c r="H62" s="458"/>
      <c r="I62" s="458"/>
      <c r="J62" s="458"/>
      <c r="K62" s="458"/>
      <c r="Z62" s="32"/>
      <c r="AA62" s="461"/>
      <c r="AB62" s="461"/>
      <c r="AC62" s="110"/>
      <c r="AD62" s="461"/>
      <c r="AE62" s="461"/>
      <c r="AF62" s="110"/>
      <c r="AG62" s="32"/>
      <c r="AH62" s="32"/>
      <c r="AI62" s="32"/>
      <c r="AJ62" s="32"/>
    </row>
    <row r="63" spans="1:36" x14ac:dyDescent="0.2">
      <c r="A63" t="s">
        <v>669</v>
      </c>
      <c r="B63" s="407" t="s">
        <v>164</v>
      </c>
      <c r="C63" s="407" t="s">
        <v>670</v>
      </c>
      <c r="D63" s="458"/>
      <c r="E63" s="458"/>
      <c r="F63" s="458"/>
      <c r="G63" s="458"/>
      <c r="H63" s="458"/>
      <c r="I63" s="458"/>
      <c r="J63" s="458"/>
      <c r="K63" s="458"/>
      <c r="Z63" s="32"/>
      <c r="AA63" s="461"/>
      <c r="AB63" s="461"/>
      <c r="AC63" s="110"/>
      <c r="AD63" s="461"/>
      <c r="AE63" s="461"/>
      <c r="AF63" s="110"/>
      <c r="AG63" s="32"/>
      <c r="AH63" s="32"/>
      <c r="AI63" s="32"/>
      <c r="AJ63" s="32"/>
    </row>
    <row r="64" spans="1:36" x14ac:dyDescent="0.2">
      <c r="A64" t="s">
        <v>514</v>
      </c>
      <c r="B64" s="407" t="s">
        <v>825</v>
      </c>
      <c r="C64" s="407" t="s">
        <v>515</v>
      </c>
      <c r="D64" s="458"/>
      <c r="E64" s="458"/>
      <c r="F64" s="458"/>
      <c r="G64" s="458"/>
      <c r="H64" s="458"/>
      <c r="I64" s="458"/>
      <c r="J64" s="458"/>
      <c r="K64" s="458"/>
      <c r="Z64" s="32"/>
      <c r="AA64" s="461"/>
      <c r="AB64" s="461"/>
      <c r="AC64" s="110"/>
      <c r="AD64" s="461"/>
      <c r="AE64" s="461"/>
      <c r="AF64" s="110"/>
      <c r="AG64" s="32"/>
      <c r="AH64" s="32"/>
      <c r="AI64" s="32"/>
      <c r="AJ64" s="32"/>
    </row>
    <row r="65" spans="1:36" x14ac:dyDescent="0.2">
      <c r="A65" t="s">
        <v>518</v>
      </c>
      <c r="B65" s="407" t="s">
        <v>32</v>
      </c>
      <c r="C65" s="407" t="s">
        <v>519</v>
      </c>
      <c r="D65" s="458"/>
      <c r="E65" s="458"/>
      <c r="F65" s="458"/>
      <c r="G65" s="458"/>
      <c r="H65" s="458"/>
      <c r="I65" s="458"/>
      <c r="J65" s="458"/>
      <c r="K65" s="458"/>
      <c r="Z65" s="32"/>
      <c r="AA65" s="461"/>
      <c r="AB65" s="461"/>
      <c r="AC65" s="110"/>
      <c r="AD65" s="461"/>
      <c r="AE65" s="461"/>
      <c r="AF65" s="110"/>
      <c r="AG65" s="32"/>
      <c r="AH65" s="32"/>
      <c r="AI65" s="32"/>
      <c r="AJ65" s="32"/>
    </row>
    <row r="66" spans="1:36" x14ac:dyDescent="0.2">
      <c r="A66" t="s">
        <v>516</v>
      </c>
      <c r="B66" s="407" t="s">
        <v>299</v>
      </c>
      <c r="C66" s="407" t="s">
        <v>517</v>
      </c>
      <c r="D66" s="458"/>
      <c r="E66" s="458"/>
      <c r="F66" s="458"/>
      <c r="G66" s="458"/>
      <c r="H66" s="458"/>
      <c r="I66" s="458"/>
      <c r="J66" s="458"/>
      <c r="K66" s="458"/>
    </row>
    <row r="67" spans="1:36" x14ac:dyDescent="0.2">
      <c r="A67" t="s">
        <v>233</v>
      </c>
      <c r="B67" s="407" t="s">
        <v>662</v>
      </c>
      <c r="C67" s="407" t="s">
        <v>234</v>
      </c>
      <c r="D67" s="458"/>
      <c r="E67" s="458"/>
      <c r="F67" s="458"/>
      <c r="G67" s="458"/>
      <c r="H67" s="458"/>
      <c r="I67" s="458"/>
      <c r="J67" s="458"/>
      <c r="K67" s="458"/>
    </row>
    <row r="68" spans="1:36" x14ac:dyDescent="0.2">
      <c r="A68" t="s">
        <v>245</v>
      </c>
      <c r="B68" t="s">
        <v>284</v>
      </c>
      <c r="C68" t="s">
        <v>734</v>
      </c>
      <c r="D68" s="458"/>
      <c r="E68" s="458"/>
      <c r="F68" s="458"/>
      <c r="G68" s="458"/>
      <c r="H68" s="458"/>
      <c r="I68" s="458"/>
      <c r="J68" s="458"/>
      <c r="K68" s="458"/>
    </row>
    <row r="69" spans="1:36" x14ac:dyDescent="0.2">
      <c r="A69" t="s">
        <v>231</v>
      </c>
      <c r="B69" s="407" t="s">
        <v>27</v>
      </c>
      <c r="C69" s="407" t="s">
        <v>232</v>
      </c>
      <c r="D69" s="458"/>
      <c r="E69" s="458"/>
      <c r="F69" s="458"/>
      <c r="G69" s="458"/>
      <c r="H69" s="458"/>
      <c r="I69" s="458"/>
      <c r="J69" s="458"/>
      <c r="K69" s="458"/>
    </row>
    <row r="70" spans="1:36" x14ac:dyDescent="0.2">
      <c r="A70" t="s">
        <v>230</v>
      </c>
      <c r="B70" s="202" t="s">
        <v>1651</v>
      </c>
      <c r="C70" t="s">
        <v>666</v>
      </c>
      <c r="D70" s="458"/>
      <c r="E70" s="458"/>
      <c r="F70" s="458"/>
      <c r="G70" s="458"/>
      <c r="H70" s="458"/>
      <c r="I70" s="458"/>
      <c r="J70" s="458"/>
      <c r="K70" s="458"/>
    </row>
    <row r="71" spans="1:36" x14ac:dyDescent="0.2">
      <c r="A71" t="s">
        <v>247</v>
      </c>
      <c r="B71" s="407" t="s">
        <v>251</v>
      </c>
      <c r="C71" s="407" t="s">
        <v>222</v>
      </c>
      <c r="D71" s="458"/>
      <c r="E71" s="458"/>
      <c r="F71" s="458"/>
      <c r="G71" s="458"/>
      <c r="H71" s="458"/>
      <c r="I71" s="458"/>
      <c r="J71" s="458"/>
      <c r="K71" s="458"/>
    </row>
    <row r="72" spans="1:36" x14ac:dyDescent="0.2">
      <c r="A72" t="s">
        <v>235</v>
      </c>
      <c r="B72" t="s">
        <v>499</v>
      </c>
      <c r="C72" t="s">
        <v>445</v>
      </c>
      <c r="D72" s="458"/>
      <c r="E72" s="458"/>
      <c r="F72" s="458"/>
      <c r="G72" s="458"/>
      <c r="H72" s="458"/>
      <c r="I72" s="458"/>
      <c r="J72" s="458"/>
      <c r="K72" s="458"/>
    </row>
    <row r="73" spans="1:36" x14ac:dyDescent="0.2">
      <c r="A73" t="s">
        <v>680</v>
      </c>
      <c r="B73" s="407" t="s">
        <v>112</v>
      </c>
      <c r="C73" s="407" t="s">
        <v>43</v>
      </c>
      <c r="D73" s="458"/>
      <c r="E73" s="458"/>
      <c r="F73" s="458"/>
      <c r="G73" s="458"/>
      <c r="H73" s="458"/>
      <c r="I73" s="458"/>
      <c r="J73" s="458"/>
      <c r="K73" s="458"/>
    </row>
    <row r="74" spans="1:36" x14ac:dyDescent="0.2">
      <c r="A74" t="s">
        <v>524</v>
      </c>
      <c r="B74" s="407" t="s">
        <v>220</v>
      </c>
      <c r="C74" s="407" t="s">
        <v>399</v>
      </c>
      <c r="D74" s="458"/>
      <c r="E74" s="458"/>
      <c r="F74" s="458"/>
      <c r="G74" s="458"/>
      <c r="H74" s="458"/>
      <c r="I74" s="458"/>
      <c r="J74" s="458"/>
      <c r="K74" s="458"/>
    </row>
    <row r="75" spans="1:36" x14ac:dyDescent="0.2">
      <c r="A75" t="s">
        <v>667</v>
      </c>
      <c r="B75" s="413" t="s">
        <v>1637</v>
      </c>
      <c r="C75" s="413" t="s">
        <v>5232</v>
      </c>
      <c r="D75" s="458"/>
      <c r="E75" s="458"/>
      <c r="F75" s="458"/>
      <c r="G75" s="458"/>
      <c r="H75" s="458"/>
      <c r="I75" s="458"/>
      <c r="J75" s="458"/>
      <c r="K75" s="458"/>
    </row>
    <row r="76" spans="1:36" x14ac:dyDescent="0.2">
      <c r="A76" t="s">
        <v>243</v>
      </c>
      <c r="B76" s="407" t="s">
        <v>175</v>
      </c>
      <c r="C76" s="407" t="s">
        <v>244</v>
      </c>
      <c r="D76" s="458"/>
      <c r="E76" s="458"/>
      <c r="F76" s="458"/>
      <c r="G76" s="458"/>
      <c r="H76" s="458"/>
      <c r="I76" s="458"/>
      <c r="J76" s="458"/>
      <c r="K76" s="458"/>
    </row>
    <row r="77" spans="1:36" x14ac:dyDescent="0.2">
      <c r="A77" t="s">
        <v>735</v>
      </c>
      <c r="B77" s="413" t="s">
        <v>802</v>
      </c>
      <c r="C77" s="407" t="s">
        <v>229</v>
      </c>
      <c r="D77" s="458"/>
      <c r="E77" s="458"/>
      <c r="F77" s="458"/>
      <c r="G77" s="458"/>
      <c r="H77" s="458"/>
      <c r="I77" s="458"/>
      <c r="J77" s="458"/>
      <c r="K77" s="458"/>
    </row>
    <row r="78" spans="1:36" x14ac:dyDescent="0.2">
      <c r="A78" t="s">
        <v>44</v>
      </c>
      <c r="B78" s="202" t="s">
        <v>1649</v>
      </c>
      <c r="C78" s="202" t="s">
        <v>1994</v>
      </c>
      <c r="D78" s="458"/>
      <c r="E78" s="458"/>
      <c r="F78" s="458"/>
      <c r="G78" s="458"/>
      <c r="H78" s="458"/>
      <c r="I78" s="458"/>
      <c r="J78" s="458"/>
      <c r="K78" s="458"/>
    </row>
    <row r="79" spans="1:36" x14ac:dyDescent="0.2">
      <c r="A79" t="s">
        <v>522</v>
      </c>
      <c r="B79" s="407" t="s">
        <v>210</v>
      </c>
      <c r="C79" s="407" t="s">
        <v>1627</v>
      </c>
      <c r="D79" s="458"/>
      <c r="E79" s="458"/>
      <c r="F79" s="458"/>
      <c r="G79" s="458"/>
      <c r="H79" s="458"/>
      <c r="I79" s="458"/>
      <c r="J79" s="458"/>
      <c r="K79" s="458"/>
      <c r="M79"/>
    </row>
    <row r="80" spans="1:36" x14ac:dyDescent="0.2">
      <c r="A80" t="s">
        <v>520</v>
      </c>
      <c r="B80" t="s">
        <v>12</v>
      </c>
      <c r="C80" t="s">
        <v>760</v>
      </c>
      <c r="D80" s="458"/>
      <c r="E80" s="458"/>
      <c r="F80" s="458"/>
      <c r="G80" s="458"/>
      <c r="H80" s="458"/>
      <c r="I80" s="458"/>
      <c r="J80" s="458"/>
      <c r="K80" s="458"/>
      <c r="M80"/>
    </row>
    <row r="81" spans="1:36" x14ac:dyDescent="0.2">
      <c r="A81" t="s">
        <v>694</v>
      </c>
      <c r="B81" s="407" t="s">
        <v>933</v>
      </c>
      <c r="C81" s="407" t="s">
        <v>695</v>
      </c>
      <c r="D81" s="458"/>
      <c r="E81" s="458"/>
      <c r="F81" s="458"/>
      <c r="G81" s="458"/>
      <c r="H81" s="458"/>
      <c r="I81" s="458"/>
      <c r="J81" s="458"/>
      <c r="K81" s="458"/>
      <c r="M81"/>
    </row>
    <row r="82" spans="1:36" x14ac:dyDescent="0.2">
      <c r="M82"/>
      <c r="Z82" s="141" t="s">
        <v>1098</v>
      </c>
      <c r="AA82" s="104">
        <f t="shared" si="20"/>
        <v>60</v>
      </c>
      <c r="AB82" s="140">
        <f t="shared" si="21"/>
        <v>102</v>
      </c>
      <c r="AC82" s="105">
        <f t="shared" si="22"/>
        <v>0.37037037037037035</v>
      </c>
      <c r="AD82" s="104">
        <f t="shared" si="23"/>
        <v>0</v>
      </c>
      <c r="AE82" s="140">
        <f t="shared" si="24"/>
        <v>0</v>
      </c>
      <c r="AF82" s="110">
        <f t="shared" si="25"/>
        <v>0</v>
      </c>
      <c r="AG82" s="140">
        <f t="shared" si="26"/>
        <v>0</v>
      </c>
      <c r="AH82" s="140">
        <f t="shared" si="27"/>
        <v>0</v>
      </c>
      <c r="AI82" s="140">
        <f t="shared" si="28"/>
        <v>0</v>
      </c>
      <c r="AJ82" s="111">
        <f t="shared" si="29"/>
        <v>0</v>
      </c>
    </row>
    <row r="83" spans="1:36" x14ac:dyDescent="0.2">
      <c r="D83" s="550" t="s">
        <v>715</v>
      </c>
      <c r="E83" s="550"/>
      <c r="F83" s="550" t="s">
        <v>714</v>
      </c>
      <c r="G83" s="550"/>
      <c r="H83" s="550"/>
      <c r="I83" s="550"/>
      <c r="J83" s="550"/>
      <c r="K83" s="550"/>
      <c r="M83"/>
      <c r="Z83" s="1" t="s">
        <v>480</v>
      </c>
      <c r="AA83" s="104">
        <f t="shared" si="20"/>
        <v>53</v>
      </c>
      <c r="AB83" s="6">
        <f t="shared" si="21"/>
        <v>109</v>
      </c>
      <c r="AC83" s="105">
        <f t="shared" si="22"/>
        <v>0.3271604938271605</v>
      </c>
      <c r="AD83" s="104">
        <f t="shared" si="23"/>
        <v>0</v>
      </c>
      <c r="AE83" s="6">
        <f t="shared" si="24"/>
        <v>0</v>
      </c>
      <c r="AF83" s="110">
        <f t="shared" si="25"/>
        <v>0</v>
      </c>
      <c r="AG83" s="6">
        <f t="shared" si="26"/>
        <v>0</v>
      </c>
      <c r="AH83" s="6">
        <f t="shared" si="27"/>
        <v>0</v>
      </c>
      <c r="AI83" s="6">
        <f t="shared" si="28"/>
        <v>0</v>
      </c>
      <c r="AJ83" s="111">
        <f t="shared" si="29"/>
        <v>0</v>
      </c>
    </row>
    <row r="84" spans="1:36" x14ac:dyDescent="0.2">
      <c r="D84" s="125" t="s">
        <v>511</v>
      </c>
      <c r="E84" s="125" t="s">
        <v>512</v>
      </c>
      <c r="F84" s="125" t="s">
        <v>511</v>
      </c>
      <c r="G84" s="125" t="s">
        <v>512</v>
      </c>
      <c r="H84" s="125" t="s">
        <v>713</v>
      </c>
      <c r="I84" s="125" t="s">
        <v>710</v>
      </c>
      <c r="J84" s="125" t="s">
        <v>711</v>
      </c>
      <c r="K84" s="125" t="s">
        <v>716</v>
      </c>
      <c r="M84"/>
      <c r="Z84" s="141" t="s">
        <v>1647</v>
      </c>
      <c r="AA84" s="104">
        <f t="shared" si="20"/>
        <v>0</v>
      </c>
      <c r="AB84" s="191">
        <f t="shared" si="21"/>
        <v>0</v>
      </c>
      <c r="AC84" s="105">
        <f t="shared" si="22"/>
        <v>0</v>
      </c>
      <c r="AD84" s="104">
        <f t="shared" si="23"/>
        <v>0</v>
      </c>
      <c r="AE84" s="191">
        <f t="shared" si="24"/>
        <v>0</v>
      </c>
      <c r="AF84" s="110">
        <f t="shared" si="25"/>
        <v>0</v>
      </c>
      <c r="AG84" s="191">
        <f t="shared" si="26"/>
        <v>0</v>
      </c>
      <c r="AH84" s="191">
        <f t="shared" si="27"/>
        <v>0</v>
      </c>
      <c r="AI84" s="191">
        <f t="shared" si="28"/>
        <v>0</v>
      </c>
      <c r="AJ84" s="111">
        <f t="shared" si="29"/>
        <v>0</v>
      </c>
    </row>
    <row r="85" spans="1:36" x14ac:dyDescent="0.2">
      <c r="A85" s="550">
        <v>2014</v>
      </c>
      <c r="B85" s="550"/>
      <c r="C85" s="550"/>
      <c r="D85" s="550"/>
      <c r="E85" s="550"/>
      <c r="F85" s="164"/>
      <c r="G85" s="164"/>
      <c r="H85" s="164"/>
      <c r="I85" s="164"/>
      <c r="J85" s="164"/>
      <c r="K85" s="164"/>
      <c r="Z85" s="141" t="s">
        <v>1637</v>
      </c>
      <c r="AA85" s="104">
        <f t="shared" si="20"/>
        <v>0</v>
      </c>
      <c r="AB85" s="191">
        <f t="shared" si="21"/>
        <v>0</v>
      </c>
      <c r="AC85" s="105">
        <f t="shared" si="22"/>
        <v>0</v>
      </c>
      <c r="AD85" s="104">
        <f t="shared" si="23"/>
        <v>0</v>
      </c>
      <c r="AE85" s="191">
        <f t="shared" si="24"/>
        <v>0</v>
      </c>
      <c r="AF85" s="110">
        <f t="shared" si="25"/>
        <v>0</v>
      </c>
      <c r="AG85" s="191">
        <f t="shared" si="26"/>
        <v>0</v>
      </c>
      <c r="AH85" s="191">
        <f t="shared" si="27"/>
        <v>0</v>
      </c>
      <c r="AI85" s="191">
        <f t="shared" si="28"/>
        <v>0</v>
      </c>
      <c r="AJ85" s="111">
        <f t="shared" si="29"/>
        <v>0</v>
      </c>
    </row>
    <row r="86" spans="1:36" x14ac:dyDescent="0.2">
      <c r="A86" t="s">
        <v>241</v>
      </c>
      <c r="B86" s="202" t="s">
        <v>1647</v>
      </c>
      <c r="C86" s="202" t="s">
        <v>1993</v>
      </c>
      <c r="D86" s="164"/>
      <c r="E86" s="164"/>
      <c r="F86" s="164"/>
      <c r="G86" s="164"/>
      <c r="H86" s="164"/>
      <c r="I86" s="164"/>
      <c r="J86" s="164"/>
      <c r="K86" s="164"/>
      <c r="Z86" s="141" t="s">
        <v>1651</v>
      </c>
      <c r="AA86" s="104">
        <f t="shared" si="20"/>
        <v>0</v>
      </c>
      <c r="AB86" s="191">
        <f t="shared" si="21"/>
        <v>0</v>
      </c>
      <c r="AC86" s="105">
        <f t="shared" si="22"/>
        <v>0</v>
      </c>
      <c r="AD86" s="104">
        <f t="shared" si="23"/>
        <v>0</v>
      </c>
      <c r="AE86" s="191">
        <f t="shared" si="24"/>
        <v>0</v>
      </c>
      <c r="AF86" s="110">
        <f t="shared" si="25"/>
        <v>0</v>
      </c>
      <c r="AG86" s="191">
        <f t="shared" si="26"/>
        <v>0</v>
      </c>
      <c r="AH86" s="191">
        <f t="shared" si="27"/>
        <v>0</v>
      </c>
      <c r="AI86" s="191">
        <f t="shared" si="28"/>
        <v>0</v>
      </c>
      <c r="AJ86" s="111">
        <f t="shared" si="29"/>
        <v>0</v>
      </c>
    </row>
    <row r="87" spans="1:36" x14ac:dyDescent="0.2">
      <c r="A87" t="s">
        <v>692</v>
      </c>
      <c r="B87" t="s">
        <v>729</v>
      </c>
      <c r="C87" t="s">
        <v>693</v>
      </c>
      <c r="D87" s="164"/>
      <c r="E87" s="164"/>
      <c r="F87" s="164"/>
      <c r="G87" s="164"/>
      <c r="H87" s="164"/>
      <c r="I87" s="164"/>
      <c r="J87" s="164"/>
      <c r="K87" s="164"/>
      <c r="Z87" s="141" t="s">
        <v>2382</v>
      </c>
      <c r="AA87" s="104">
        <f t="shared" si="20"/>
        <v>0</v>
      </c>
      <c r="AB87" s="191">
        <f t="shared" si="21"/>
        <v>0</v>
      </c>
      <c r="AC87" s="105">
        <f t="shared" si="22"/>
        <v>0</v>
      </c>
      <c r="AD87" s="104">
        <f t="shared" si="23"/>
        <v>0</v>
      </c>
      <c r="AE87" s="191">
        <f t="shared" si="24"/>
        <v>0</v>
      </c>
      <c r="AF87" s="110">
        <f t="shared" si="25"/>
        <v>0</v>
      </c>
      <c r="AG87" s="191">
        <f t="shared" si="26"/>
        <v>0</v>
      </c>
      <c r="AH87" s="191">
        <f t="shared" si="27"/>
        <v>0</v>
      </c>
      <c r="AI87" s="191">
        <f t="shared" si="28"/>
        <v>0</v>
      </c>
      <c r="AJ87" s="111">
        <f t="shared" si="29"/>
        <v>0</v>
      </c>
    </row>
    <row r="88" spans="1:36" x14ac:dyDescent="0.2">
      <c r="A88" t="s">
        <v>237</v>
      </c>
      <c r="B88" t="s">
        <v>324</v>
      </c>
      <c r="C88" t="s">
        <v>238</v>
      </c>
      <c r="D88" s="164"/>
      <c r="E88" s="164"/>
      <c r="F88" s="164"/>
      <c r="G88" s="164"/>
      <c r="H88" s="164"/>
      <c r="I88" s="164"/>
      <c r="J88" s="164"/>
      <c r="K88" s="164"/>
      <c r="Z88" s="141"/>
      <c r="AA88" s="104"/>
      <c r="AB88" s="191"/>
      <c r="AC88" s="105"/>
      <c r="AD88" s="104"/>
      <c r="AE88" s="191"/>
      <c r="AF88" s="110"/>
      <c r="AG88" s="191"/>
      <c r="AH88" s="191"/>
      <c r="AI88" s="191"/>
      <c r="AJ88" s="111"/>
    </row>
    <row r="89" spans="1:36" x14ac:dyDescent="0.2">
      <c r="A89" t="s">
        <v>690</v>
      </c>
      <c r="B89" t="s">
        <v>290</v>
      </c>
      <c r="C89" t="s">
        <v>691</v>
      </c>
      <c r="D89" s="164"/>
      <c r="E89" s="164"/>
      <c r="F89" s="164"/>
      <c r="G89" s="164"/>
      <c r="H89" s="164"/>
      <c r="I89" s="164"/>
      <c r="J89" s="164"/>
      <c r="K89" s="164"/>
      <c r="Z89" s="101" t="s">
        <v>671</v>
      </c>
      <c r="AA89" s="106" t="e">
        <f>SUM(AA4:AA83)</f>
        <v>#REF!</v>
      </c>
      <c r="AB89" s="107" t="e">
        <f>SUM(AB4:AB83)</f>
        <v>#REF!</v>
      </c>
      <c r="AC89" s="108"/>
      <c r="AD89" s="106" t="e">
        <f>SUM(AD4:AD83)</f>
        <v>#REF!</v>
      </c>
      <c r="AE89" s="107" t="e">
        <f>SUM(AE4:AE83)</f>
        <v>#REF!</v>
      </c>
      <c r="AF89" s="114"/>
      <c r="AG89" s="115"/>
      <c r="AH89" s="115"/>
      <c r="AI89" s="115"/>
      <c r="AJ89" s="116"/>
    </row>
    <row r="90" spans="1:36" x14ac:dyDescent="0.2">
      <c r="A90" t="s">
        <v>239</v>
      </c>
      <c r="B90" t="s">
        <v>1087</v>
      </c>
      <c r="C90" t="s">
        <v>51</v>
      </c>
      <c r="D90" s="164"/>
      <c r="E90" s="164"/>
      <c r="F90" s="164"/>
      <c r="G90" s="164"/>
      <c r="H90" s="164"/>
      <c r="I90" s="164"/>
      <c r="J90" s="164"/>
      <c r="K90" s="164"/>
      <c r="Z90" s="32"/>
      <c r="AA90" s="165"/>
      <c r="AB90" s="165"/>
      <c r="AC90" s="110"/>
      <c r="AD90" s="165"/>
      <c r="AE90" s="165"/>
      <c r="AF90" s="110"/>
      <c r="AG90" s="32"/>
      <c r="AH90" s="32"/>
      <c r="AI90" s="32"/>
      <c r="AJ90" s="32"/>
    </row>
    <row r="91" spans="1:36" x14ac:dyDescent="0.2">
      <c r="A91" t="s">
        <v>669</v>
      </c>
      <c r="B91" t="s">
        <v>164</v>
      </c>
      <c r="C91" t="s">
        <v>670</v>
      </c>
      <c r="D91" s="164"/>
      <c r="E91" s="164"/>
      <c r="F91" s="164"/>
      <c r="G91" s="164"/>
      <c r="H91" s="164"/>
      <c r="I91" s="164"/>
      <c r="J91" s="164"/>
      <c r="K91" s="164"/>
      <c r="Z91" s="32"/>
      <c r="AA91" s="165"/>
      <c r="AB91" s="165"/>
      <c r="AC91" s="110"/>
      <c r="AD91" s="165"/>
      <c r="AE91" s="165"/>
      <c r="AF91" s="110"/>
      <c r="AG91" s="32"/>
      <c r="AH91" s="32"/>
      <c r="AI91" s="32"/>
      <c r="AJ91" s="32"/>
    </row>
    <row r="92" spans="1:36" x14ac:dyDescent="0.2">
      <c r="A92" t="s">
        <v>514</v>
      </c>
      <c r="B92" t="s">
        <v>825</v>
      </c>
      <c r="C92" t="s">
        <v>515</v>
      </c>
      <c r="D92" s="164"/>
      <c r="E92" s="164"/>
      <c r="F92" s="164"/>
      <c r="G92" s="164"/>
      <c r="H92" s="164"/>
      <c r="I92" s="164"/>
      <c r="J92" s="164"/>
      <c r="K92" s="164"/>
      <c r="Z92" s="32"/>
      <c r="AA92" s="165"/>
      <c r="AB92" s="165"/>
      <c r="AC92" s="110"/>
      <c r="AD92" s="165"/>
      <c r="AE92" s="165"/>
      <c r="AF92" s="110"/>
      <c r="AG92" s="32"/>
      <c r="AH92" s="32"/>
      <c r="AI92" s="32"/>
      <c r="AJ92" s="32"/>
    </row>
    <row r="93" spans="1:36" x14ac:dyDescent="0.2">
      <c r="A93" t="s">
        <v>518</v>
      </c>
      <c r="B93" t="s">
        <v>32</v>
      </c>
      <c r="C93" t="s">
        <v>519</v>
      </c>
      <c r="D93" s="164"/>
      <c r="E93" s="164"/>
      <c r="F93" s="164"/>
      <c r="G93" s="164"/>
      <c r="H93" s="164"/>
      <c r="I93" s="164"/>
      <c r="J93" s="164"/>
      <c r="K93" s="164"/>
      <c r="Z93" s="32"/>
      <c r="AA93" s="165"/>
      <c r="AB93" s="165"/>
      <c r="AC93" s="110"/>
      <c r="AD93" s="165"/>
      <c r="AE93" s="165"/>
      <c r="AF93" s="110"/>
      <c r="AG93" s="32"/>
      <c r="AH93" s="32"/>
      <c r="AI93" s="32"/>
      <c r="AJ93" s="32"/>
    </row>
    <row r="94" spans="1:36" x14ac:dyDescent="0.2">
      <c r="A94" t="s">
        <v>516</v>
      </c>
      <c r="B94" t="s">
        <v>299</v>
      </c>
      <c r="C94" t="s">
        <v>517</v>
      </c>
      <c r="D94" s="164"/>
      <c r="E94" s="164"/>
      <c r="F94" s="164"/>
      <c r="G94" s="164"/>
      <c r="H94" s="164"/>
      <c r="I94" s="164"/>
      <c r="J94" s="164"/>
      <c r="K94" s="164"/>
    </row>
    <row r="95" spans="1:36" x14ac:dyDescent="0.2">
      <c r="A95" t="s">
        <v>233</v>
      </c>
      <c r="B95" t="s">
        <v>662</v>
      </c>
      <c r="C95" t="s">
        <v>234</v>
      </c>
      <c r="D95" s="164"/>
      <c r="E95" s="164"/>
      <c r="F95" s="164"/>
      <c r="G95" s="164"/>
      <c r="H95" s="164"/>
      <c r="I95" s="164"/>
      <c r="J95" s="164"/>
      <c r="K95" s="164"/>
    </row>
    <row r="96" spans="1:36" x14ac:dyDescent="0.2">
      <c r="A96" t="s">
        <v>245</v>
      </c>
      <c r="B96" t="s">
        <v>284</v>
      </c>
      <c r="C96" t="s">
        <v>734</v>
      </c>
      <c r="D96" s="164"/>
      <c r="E96" s="164"/>
      <c r="F96" s="164"/>
      <c r="G96" s="164"/>
      <c r="H96" s="164"/>
      <c r="I96" s="164"/>
      <c r="J96" s="164"/>
      <c r="K96" s="164"/>
    </row>
    <row r="97" spans="1:13" x14ac:dyDescent="0.2">
      <c r="A97" t="s">
        <v>231</v>
      </c>
      <c r="B97" t="s">
        <v>27</v>
      </c>
      <c r="C97" t="s">
        <v>232</v>
      </c>
      <c r="D97" s="164"/>
      <c r="E97" s="164"/>
      <c r="F97" s="164"/>
      <c r="G97" s="164"/>
      <c r="H97" s="164"/>
      <c r="I97" s="164"/>
      <c r="J97" s="164"/>
      <c r="K97" s="164"/>
    </row>
    <row r="98" spans="1:13" x14ac:dyDescent="0.2">
      <c r="A98" t="s">
        <v>230</v>
      </c>
      <c r="B98" s="202" t="s">
        <v>1651</v>
      </c>
      <c r="C98" t="s">
        <v>666</v>
      </c>
      <c r="D98" s="164"/>
      <c r="E98" s="164"/>
      <c r="F98" s="164"/>
      <c r="G98" s="164"/>
      <c r="H98" s="164"/>
      <c r="I98" s="164"/>
      <c r="J98" s="164"/>
      <c r="K98" s="164"/>
    </row>
    <row r="99" spans="1:13" x14ac:dyDescent="0.2">
      <c r="A99" t="s">
        <v>247</v>
      </c>
      <c r="B99" t="s">
        <v>251</v>
      </c>
      <c r="C99" t="s">
        <v>222</v>
      </c>
      <c r="D99" s="164"/>
      <c r="E99" s="164"/>
      <c r="F99" s="164"/>
      <c r="G99" s="164"/>
      <c r="H99" s="164"/>
      <c r="I99" s="164"/>
      <c r="J99" s="164"/>
      <c r="K99" s="164"/>
    </row>
    <row r="100" spans="1:13" x14ac:dyDescent="0.2">
      <c r="A100" t="s">
        <v>235</v>
      </c>
      <c r="B100" t="s">
        <v>499</v>
      </c>
      <c r="C100" t="s">
        <v>445</v>
      </c>
      <c r="D100" s="164"/>
      <c r="E100" s="164"/>
      <c r="F100" s="164"/>
      <c r="G100" s="164"/>
      <c r="H100" s="164"/>
      <c r="I100" s="164"/>
      <c r="J100" s="164"/>
      <c r="K100" s="164"/>
    </row>
    <row r="101" spans="1:13" x14ac:dyDescent="0.2">
      <c r="A101" t="s">
        <v>680</v>
      </c>
      <c r="B101" t="s">
        <v>112</v>
      </c>
      <c r="C101" t="s">
        <v>43</v>
      </c>
      <c r="D101" s="164"/>
      <c r="E101" s="164"/>
      <c r="F101" s="164"/>
      <c r="G101" s="164"/>
      <c r="H101" s="164"/>
      <c r="I101" s="164"/>
      <c r="J101" s="164"/>
      <c r="K101" s="164"/>
    </row>
    <row r="102" spans="1:13" x14ac:dyDescent="0.2">
      <c r="A102" t="s">
        <v>524</v>
      </c>
      <c r="B102" t="s">
        <v>220</v>
      </c>
      <c r="C102" t="s">
        <v>399</v>
      </c>
      <c r="D102" s="164"/>
      <c r="E102" s="164"/>
      <c r="F102" s="164"/>
      <c r="G102" s="164"/>
      <c r="H102" s="164"/>
      <c r="I102" s="164"/>
      <c r="J102" s="164"/>
      <c r="K102" s="164"/>
    </row>
    <row r="103" spans="1:13" x14ac:dyDescent="0.2">
      <c r="A103" t="s">
        <v>667</v>
      </c>
      <c r="B103" s="202" t="s">
        <v>1637</v>
      </c>
      <c r="C103" s="202" t="s">
        <v>5232</v>
      </c>
      <c r="D103" s="164"/>
      <c r="E103" s="164"/>
      <c r="F103" s="164"/>
      <c r="G103" s="164"/>
      <c r="H103" s="164"/>
      <c r="I103" s="164"/>
      <c r="J103" s="164"/>
      <c r="K103" s="164"/>
    </row>
    <row r="104" spans="1:13" x14ac:dyDescent="0.2">
      <c r="A104" t="s">
        <v>243</v>
      </c>
      <c r="B104" t="s">
        <v>175</v>
      </c>
      <c r="C104" t="s">
        <v>244</v>
      </c>
      <c r="D104" s="164"/>
      <c r="E104" s="164"/>
      <c r="F104" s="164"/>
      <c r="G104" s="164"/>
      <c r="H104" s="164"/>
      <c r="I104" s="164"/>
      <c r="J104" s="164"/>
      <c r="K104" s="164"/>
    </row>
    <row r="105" spans="1:13" x14ac:dyDescent="0.2">
      <c r="A105" t="s">
        <v>735</v>
      </c>
      <c r="B105" t="s">
        <v>802</v>
      </c>
      <c r="C105" t="s">
        <v>229</v>
      </c>
      <c r="D105" s="164"/>
      <c r="E105" s="164"/>
      <c r="F105" s="164"/>
      <c r="G105" s="164"/>
      <c r="H105" s="164"/>
      <c r="I105" s="164"/>
      <c r="J105" s="164"/>
      <c r="K105" s="164"/>
    </row>
    <row r="106" spans="1:13" x14ac:dyDescent="0.2">
      <c r="A106" t="s">
        <v>44</v>
      </c>
      <c r="B106" s="202" t="s">
        <v>1649</v>
      </c>
      <c r="C106" s="202" t="s">
        <v>1994</v>
      </c>
      <c r="D106" s="164"/>
      <c r="E106" s="164"/>
      <c r="F106" s="164"/>
      <c r="G106" s="164"/>
      <c r="H106" s="164"/>
      <c r="I106" s="164"/>
      <c r="J106" s="164"/>
      <c r="K106" s="164"/>
    </row>
    <row r="107" spans="1:13" x14ac:dyDescent="0.2">
      <c r="A107" t="s">
        <v>522</v>
      </c>
      <c r="B107" t="s">
        <v>210</v>
      </c>
      <c r="C107" t="s">
        <v>1627</v>
      </c>
      <c r="D107" s="164"/>
      <c r="E107" s="164"/>
      <c r="F107" s="164"/>
      <c r="G107" s="164"/>
      <c r="H107" s="164"/>
      <c r="I107" s="164"/>
      <c r="J107" s="164"/>
      <c r="K107" s="164"/>
      <c r="M107"/>
    </row>
    <row r="108" spans="1:13" x14ac:dyDescent="0.2">
      <c r="A108" t="s">
        <v>520</v>
      </c>
      <c r="B108" t="s">
        <v>12</v>
      </c>
      <c r="C108" t="s">
        <v>760</v>
      </c>
      <c r="D108" s="164"/>
      <c r="E108" s="164"/>
      <c r="F108" s="164"/>
      <c r="G108" s="164"/>
      <c r="H108" s="164"/>
      <c r="I108" s="164"/>
      <c r="J108" s="164"/>
      <c r="K108" s="164"/>
      <c r="M108"/>
    </row>
    <row r="109" spans="1:13" x14ac:dyDescent="0.2">
      <c r="A109" t="s">
        <v>694</v>
      </c>
      <c r="B109" t="s">
        <v>933</v>
      </c>
      <c r="C109" t="s">
        <v>695</v>
      </c>
      <c r="D109" s="164"/>
      <c r="E109" s="164"/>
      <c r="F109" s="164"/>
      <c r="G109" s="164"/>
      <c r="H109" s="164"/>
      <c r="I109" s="164"/>
      <c r="J109" s="164"/>
      <c r="K109" s="164"/>
      <c r="M109"/>
    </row>
    <row r="110" spans="1:13" x14ac:dyDescent="0.2">
      <c r="D110" s="550" t="s">
        <v>715</v>
      </c>
      <c r="E110" s="550"/>
      <c r="F110" s="550" t="s">
        <v>714</v>
      </c>
      <c r="G110" s="550"/>
      <c r="H110" s="550"/>
      <c r="I110" s="550"/>
      <c r="J110" s="550"/>
      <c r="K110" s="550"/>
    </row>
    <row r="111" spans="1:13" x14ac:dyDescent="0.2">
      <c r="D111" s="164" t="s">
        <v>511</v>
      </c>
      <c r="E111" s="164" t="s">
        <v>512</v>
      </c>
      <c r="F111" s="164" t="s">
        <v>511</v>
      </c>
      <c r="G111" s="164" t="s">
        <v>512</v>
      </c>
      <c r="H111" s="164" t="s">
        <v>713</v>
      </c>
      <c r="I111" s="164" t="s">
        <v>710</v>
      </c>
      <c r="J111" s="164" t="s">
        <v>711</v>
      </c>
      <c r="K111" s="164" t="s">
        <v>716</v>
      </c>
    </row>
    <row r="112" spans="1:13" x14ac:dyDescent="0.2">
      <c r="A112" s="550">
        <v>2013</v>
      </c>
      <c r="B112" s="550"/>
      <c r="C112" s="550"/>
      <c r="D112" s="550"/>
      <c r="E112" s="550"/>
      <c r="F112" s="164"/>
      <c r="G112" s="164"/>
      <c r="H112" s="164"/>
      <c r="I112" s="164"/>
      <c r="J112" s="164"/>
      <c r="K112" s="164"/>
      <c r="L112" s="181" t="s">
        <v>1638</v>
      </c>
      <c r="M112" s="182" t="s">
        <v>1639</v>
      </c>
    </row>
    <row r="113" spans="1:13" x14ac:dyDescent="0.2">
      <c r="A113" t="s">
        <v>241</v>
      </c>
      <c r="C113" t="s">
        <v>242</v>
      </c>
      <c r="D113" s="164">
        <v>45</v>
      </c>
      <c r="E113" s="164">
        <v>117</v>
      </c>
      <c r="F113" s="164"/>
      <c r="G113" s="164"/>
      <c r="H113" s="164"/>
      <c r="I113" s="164"/>
      <c r="J113" s="164"/>
      <c r="K113" s="164"/>
      <c r="L113" s="180">
        <v>48272000</v>
      </c>
      <c r="M113" s="99">
        <f>D113/(L113/1000000)</f>
        <v>0.93221743453762018</v>
      </c>
    </row>
    <row r="114" spans="1:13" x14ac:dyDescent="0.2">
      <c r="A114" t="s">
        <v>692</v>
      </c>
      <c r="B114" t="s">
        <v>729</v>
      </c>
      <c r="C114" t="s">
        <v>693</v>
      </c>
      <c r="D114" s="164">
        <v>88</v>
      </c>
      <c r="E114" s="164">
        <v>74</v>
      </c>
      <c r="F114" s="164">
        <v>3</v>
      </c>
      <c r="G114" s="164">
        <v>4</v>
      </c>
      <c r="H114" s="164">
        <v>1</v>
      </c>
      <c r="I114" s="164"/>
      <c r="J114" s="164"/>
      <c r="K114" s="164"/>
      <c r="L114" s="180">
        <v>53839000</v>
      </c>
      <c r="M114" s="99">
        <f t="shared" ref="M114:M136" si="32">D114/(L114/1000000)</f>
        <v>1.6345028696669701</v>
      </c>
    </row>
    <row r="115" spans="1:13" x14ac:dyDescent="0.2">
      <c r="A115" t="s">
        <v>237</v>
      </c>
      <c r="B115" t="s">
        <v>324</v>
      </c>
      <c r="C115" t="s">
        <v>238</v>
      </c>
      <c r="D115" s="164">
        <v>92</v>
      </c>
      <c r="E115" s="164">
        <v>70</v>
      </c>
      <c r="F115" s="164">
        <v>2</v>
      </c>
      <c r="G115" s="164">
        <v>4</v>
      </c>
      <c r="H115" s="164">
        <v>1</v>
      </c>
      <c r="I115" s="164"/>
      <c r="J115" s="164"/>
      <c r="K115" s="164"/>
      <c r="L115" s="180">
        <v>59720000</v>
      </c>
      <c r="M115" s="99">
        <f t="shared" si="32"/>
        <v>1.5405224380442064</v>
      </c>
    </row>
    <row r="116" spans="1:13" x14ac:dyDescent="0.2">
      <c r="A116" t="s">
        <v>690</v>
      </c>
      <c r="B116" t="s">
        <v>290</v>
      </c>
      <c r="C116" t="s">
        <v>691</v>
      </c>
      <c r="D116" s="164">
        <v>86</v>
      </c>
      <c r="E116" s="164">
        <v>76</v>
      </c>
      <c r="F116" s="164"/>
      <c r="G116" s="164"/>
      <c r="H116" s="164"/>
      <c r="I116" s="164"/>
      <c r="J116" s="164"/>
      <c r="K116" s="164"/>
      <c r="L116" s="180">
        <v>32673043</v>
      </c>
      <c r="M116" s="99">
        <f t="shared" si="32"/>
        <v>2.6321392837514401</v>
      </c>
    </row>
    <row r="117" spans="1:13" x14ac:dyDescent="0.2">
      <c r="A117" t="s">
        <v>239</v>
      </c>
      <c r="B117" t="s">
        <v>1087</v>
      </c>
      <c r="C117" t="s">
        <v>51</v>
      </c>
      <c r="D117" s="164">
        <v>66</v>
      </c>
      <c r="E117" s="164">
        <v>96</v>
      </c>
      <c r="F117" s="164"/>
      <c r="G117" s="164"/>
      <c r="H117" s="164"/>
      <c r="I117" s="164"/>
      <c r="J117" s="164"/>
      <c r="K117" s="164"/>
      <c r="L117" s="180">
        <v>33101553</v>
      </c>
      <c r="M117" s="99">
        <f t="shared" si="32"/>
        <v>1.9938641549536964</v>
      </c>
    </row>
    <row r="118" spans="1:13" x14ac:dyDescent="0.2">
      <c r="A118" t="s">
        <v>669</v>
      </c>
      <c r="B118" t="s">
        <v>164</v>
      </c>
      <c r="C118" t="s">
        <v>670</v>
      </c>
      <c r="D118" s="164">
        <v>98</v>
      </c>
      <c r="E118" s="164">
        <v>64</v>
      </c>
      <c r="F118" s="164">
        <v>12</v>
      </c>
      <c r="G118" s="164">
        <v>5</v>
      </c>
      <c r="H118" s="164">
        <v>1</v>
      </c>
      <c r="I118" s="164">
        <v>1</v>
      </c>
      <c r="J118" s="164">
        <v>1</v>
      </c>
      <c r="K118" s="164">
        <v>1</v>
      </c>
      <c r="L118" s="180">
        <v>55881500</v>
      </c>
      <c r="M118" s="99">
        <f t="shared" si="32"/>
        <v>1.75371097769387</v>
      </c>
    </row>
    <row r="119" spans="1:13" x14ac:dyDescent="0.2">
      <c r="A119" t="s">
        <v>514</v>
      </c>
      <c r="B119" t="s">
        <v>825</v>
      </c>
      <c r="C119" t="s">
        <v>515</v>
      </c>
      <c r="D119" s="164">
        <v>65</v>
      </c>
      <c r="E119" s="164">
        <v>97</v>
      </c>
      <c r="F119" s="164"/>
      <c r="G119" s="164"/>
      <c r="H119" s="164"/>
      <c r="I119" s="164"/>
      <c r="J119" s="164"/>
      <c r="K119" s="164"/>
      <c r="L119" s="180">
        <v>33339800</v>
      </c>
      <c r="M119" s="99">
        <f t="shared" si="32"/>
        <v>1.9496217733759653</v>
      </c>
    </row>
    <row r="120" spans="1:13" x14ac:dyDescent="0.2">
      <c r="A120" t="s">
        <v>518</v>
      </c>
      <c r="B120" t="s">
        <v>32</v>
      </c>
      <c r="C120" t="s">
        <v>519</v>
      </c>
      <c r="D120" s="164">
        <v>94</v>
      </c>
      <c r="E120" s="164">
        <v>68</v>
      </c>
      <c r="F120" s="164">
        <v>7</v>
      </c>
      <c r="G120" s="164">
        <v>7</v>
      </c>
      <c r="H120" s="164">
        <v>1</v>
      </c>
      <c r="I120" s="164"/>
      <c r="J120" s="164"/>
      <c r="K120" s="164"/>
      <c r="L120" s="180">
        <v>52881000</v>
      </c>
      <c r="M120" s="99">
        <f t="shared" si="32"/>
        <v>1.7775760670183998</v>
      </c>
    </row>
    <row r="121" spans="1:13" x14ac:dyDescent="0.2">
      <c r="A121" t="s">
        <v>516</v>
      </c>
      <c r="B121" t="s">
        <v>299</v>
      </c>
      <c r="C121" t="s">
        <v>517</v>
      </c>
      <c r="D121" s="164">
        <v>91</v>
      </c>
      <c r="E121" s="164">
        <v>71</v>
      </c>
      <c r="F121" s="164">
        <v>10</v>
      </c>
      <c r="G121" s="164">
        <v>9</v>
      </c>
      <c r="H121" s="164">
        <v>1</v>
      </c>
      <c r="I121" s="164">
        <v>1</v>
      </c>
      <c r="J121" s="164"/>
      <c r="K121" s="164"/>
      <c r="L121" s="180">
        <v>45533877</v>
      </c>
      <c r="M121" s="99">
        <f t="shared" si="32"/>
        <v>1.9985120089817963</v>
      </c>
    </row>
    <row r="122" spans="1:13" x14ac:dyDescent="0.2">
      <c r="A122" t="s">
        <v>233</v>
      </c>
      <c r="B122" t="s">
        <v>662</v>
      </c>
      <c r="C122" t="s">
        <v>234</v>
      </c>
      <c r="D122" s="164">
        <v>109</v>
      </c>
      <c r="E122" s="164">
        <v>53</v>
      </c>
      <c r="F122" s="164">
        <v>3</v>
      </c>
      <c r="G122" s="164">
        <v>4</v>
      </c>
      <c r="H122" s="164">
        <v>1</v>
      </c>
      <c r="I122" s="164"/>
      <c r="J122" s="164"/>
      <c r="K122" s="164"/>
      <c r="L122" s="180">
        <v>37858400</v>
      </c>
      <c r="M122" s="99">
        <f t="shared" si="32"/>
        <v>2.8791496735202755</v>
      </c>
    </row>
    <row r="123" spans="1:13" x14ac:dyDescent="0.2">
      <c r="A123" t="s">
        <v>245</v>
      </c>
      <c r="B123" t="s">
        <v>284</v>
      </c>
      <c r="C123" t="s">
        <v>734</v>
      </c>
      <c r="D123" s="164">
        <v>64</v>
      </c>
      <c r="E123" s="164">
        <v>98</v>
      </c>
      <c r="F123" s="164"/>
      <c r="G123" s="164"/>
      <c r="H123" s="164"/>
      <c r="I123" s="164"/>
      <c r="J123" s="164"/>
      <c r="K123" s="164"/>
      <c r="L123" s="180">
        <v>35271000</v>
      </c>
      <c r="M123" s="99">
        <f t="shared" si="32"/>
        <v>1.8145218451419012</v>
      </c>
    </row>
    <row r="124" spans="1:13" x14ac:dyDescent="0.2">
      <c r="A124" t="s">
        <v>231</v>
      </c>
      <c r="B124" t="s">
        <v>27</v>
      </c>
      <c r="C124" t="s">
        <v>232</v>
      </c>
      <c r="D124" s="164">
        <v>74</v>
      </c>
      <c r="E124" s="164">
        <v>88</v>
      </c>
      <c r="F124" s="164"/>
      <c r="G124" s="164"/>
      <c r="H124" s="164"/>
      <c r="I124" s="164"/>
      <c r="J124" s="164"/>
      <c r="K124" s="164"/>
      <c r="L124" s="180">
        <v>48204250</v>
      </c>
      <c r="M124" s="99">
        <f t="shared" si="32"/>
        <v>1.5351343501869648</v>
      </c>
    </row>
    <row r="125" spans="1:13" x14ac:dyDescent="0.2">
      <c r="A125" t="s">
        <v>230</v>
      </c>
      <c r="B125" t="s">
        <v>475</v>
      </c>
      <c r="C125" t="s">
        <v>666</v>
      </c>
      <c r="D125" s="164">
        <v>66</v>
      </c>
      <c r="E125" s="164">
        <v>96</v>
      </c>
      <c r="F125" s="164"/>
      <c r="G125" s="164"/>
      <c r="H125" s="164"/>
      <c r="I125" s="164"/>
      <c r="J125" s="164"/>
      <c r="K125" s="164"/>
      <c r="L125" s="180">
        <v>43500000</v>
      </c>
      <c r="M125" s="99">
        <f t="shared" si="32"/>
        <v>1.5172413793103448</v>
      </c>
    </row>
    <row r="126" spans="1:13" x14ac:dyDescent="0.2">
      <c r="A126" t="s">
        <v>247</v>
      </c>
      <c r="B126" t="s">
        <v>251</v>
      </c>
      <c r="C126" t="s">
        <v>222</v>
      </c>
      <c r="D126" s="164">
        <v>48</v>
      </c>
      <c r="E126" s="164">
        <v>114</v>
      </c>
      <c r="F126" s="164"/>
      <c r="G126" s="164"/>
      <c r="H126" s="164"/>
      <c r="I126" s="164"/>
      <c r="J126" s="164"/>
      <c r="K126" s="164"/>
      <c r="L126" s="180">
        <v>47375000</v>
      </c>
      <c r="M126" s="99">
        <f t="shared" si="32"/>
        <v>1.0131926121372032</v>
      </c>
    </row>
    <row r="127" spans="1:13" x14ac:dyDescent="0.2">
      <c r="A127" t="s">
        <v>235</v>
      </c>
      <c r="B127" t="s">
        <v>499</v>
      </c>
      <c r="C127" t="s">
        <v>445</v>
      </c>
      <c r="D127" s="164">
        <v>78</v>
      </c>
      <c r="E127" s="164">
        <v>84</v>
      </c>
      <c r="F127" s="164"/>
      <c r="G127" s="164"/>
      <c r="H127" s="164"/>
      <c r="I127" s="164"/>
      <c r="J127" s="164"/>
      <c r="K127" s="164"/>
      <c r="L127" s="180">
        <v>43438000</v>
      </c>
      <c r="M127" s="99">
        <f t="shared" si="32"/>
        <v>1.795662783737741</v>
      </c>
    </row>
    <row r="128" spans="1:13" x14ac:dyDescent="0.2">
      <c r="A128" t="s">
        <v>680</v>
      </c>
      <c r="B128" t="s">
        <v>112</v>
      </c>
      <c r="C128" t="s">
        <v>43</v>
      </c>
      <c r="D128" s="164">
        <v>79</v>
      </c>
      <c r="E128" s="164">
        <v>83</v>
      </c>
      <c r="F128" s="164">
        <v>4</v>
      </c>
      <c r="G128" s="164">
        <v>6</v>
      </c>
      <c r="H128" s="164">
        <v>1</v>
      </c>
      <c r="I128" s="164"/>
      <c r="J128" s="164"/>
      <c r="K128" s="164"/>
      <c r="L128" s="180">
        <v>60637000</v>
      </c>
      <c r="M128" s="99">
        <f t="shared" si="32"/>
        <v>1.3028349027821298</v>
      </c>
    </row>
    <row r="129" spans="1:13" x14ac:dyDescent="0.2">
      <c r="A129" t="s">
        <v>524</v>
      </c>
      <c r="B129" t="s">
        <v>220</v>
      </c>
      <c r="C129" t="s">
        <v>399</v>
      </c>
      <c r="D129" s="164">
        <v>123</v>
      </c>
      <c r="E129" s="164">
        <v>39</v>
      </c>
      <c r="F129" s="164">
        <v>2</v>
      </c>
      <c r="G129" s="164">
        <v>4</v>
      </c>
      <c r="H129" s="164">
        <v>1</v>
      </c>
      <c r="I129" s="164"/>
      <c r="J129" s="164"/>
      <c r="K129" s="164"/>
      <c r="L129" s="180">
        <v>50331851</v>
      </c>
      <c r="M129" s="99">
        <f t="shared" si="32"/>
        <v>2.4437805794187861</v>
      </c>
    </row>
    <row r="130" spans="1:13" x14ac:dyDescent="0.2">
      <c r="A130" t="s">
        <v>667</v>
      </c>
      <c r="B130" t="s">
        <v>943</v>
      </c>
      <c r="C130" s="133" t="s">
        <v>1093</v>
      </c>
      <c r="D130" s="164">
        <v>63</v>
      </c>
      <c r="E130" s="164">
        <v>99</v>
      </c>
      <c r="F130" s="164"/>
      <c r="G130" s="164"/>
      <c r="H130" s="164"/>
      <c r="I130" s="164"/>
      <c r="J130" s="164"/>
      <c r="K130" s="164"/>
      <c r="L130" s="180">
        <v>37884000</v>
      </c>
      <c r="M130" s="99">
        <f t="shared" si="32"/>
        <v>1.662971175166297</v>
      </c>
    </row>
    <row r="131" spans="1:13" x14ac:dyDescent="0.2">
      <c r="A131" t="s">
        <v>243</v>
      </c>
      <c r="B131" t="s">
        <v>175</v>
      </c>
      <c r="C131" t="s">
        <v>244</v>
      </c>
      <c r="D131" s="164">
        <v>99</v>
      </c>
      <c r="E131" s="164">
        <v>63</v>
      </c>
      <c r="F131" s="164">
        <v>12</v>
      </c>
      <c r="G131" s="164">
        <v>10</v>
      </c>
      <c r="H131" s="164">
        <v>1</v>
      </c>
      <c r="I131" s="164">
        <v>1</v>
      </c>
      <c r="J131" s="164">
        <v>1</v>
      </c>
      <c r="K131" s="164"/>
      <c r="L131" s="180">
        <v>29978231</v>
      </c>
      <c r="M131" s="99">
        <f t="shared" si="32"/>
        <v>3.3023963288560956</v>
      </c>
    </row>
    <row r="132" spans="1:13" x14ac:dyDescent="0.2">
      <c r="A132" t="s">
        <v>735</v>
      </c>
      <c r="B132" t="s">
        <v>802</v>
      </c>
      <c r="C132" t="s">
        <v>229</v>
      </c>
      <c r="D132" s="164">
        <v>63</v>
      </c>
      <c r="E132" s="164">
        <v>99</v>
      </c>
      <c r="F132" s="164"/>
      <c r="G132" s="164"/>
      <c r="H132" s="164"/>
      <c r="I132" s="164"/>
      <c r="J132" s="164"/>
      <c r="K132" s="164"/>
      <c r="L132" s="180">
        <v>32828114</v>
      </c>
      <c r="M132" s="99">
        <f t="shared" si="32"/>
        <v>1.9190867924974306</v>
      </c>
    </row>
    <row r="133" spans="1:13" x14ac:dyDescent="0.2">
      <c r="A133" t="s">
        <v>44</v>
      </c>
      <c r="B133" s="133" t="s">
        <v>1098</v>
      </c>
      <c r="C133" t="s">
        <v>586</v>
      </c>
      <c r="D133" s="164">
        <v>60</v>
      </c>
      <c r="E133" s="164">
        <v>102</v>
      </c>
      <c r="F133" s="164"/>
      <c r="G133" s="164"/>
      <c r="H133" s="164"/>
      <c r="I133" s="164"/>
      <c r="J133" s="164"/>
      <c r="K133" s="164"/>
      <c r="L133" s="180">
        <v>42614375</v>
      </c>
      <c r="M133" s="99">
        <f t="shared" si="32"/>
        <v>1.4079755950896851</v>
      </c>
    </row>
    <row r="134" spans="1:13" x14ac:dyDescent="0.2">
      <c r="A134" t="s">
        <v>522</v>
      </c>
      <c r="B134" t="s">
        <v>210</v>
      </c>
      <c r="C134" t="s">
        <v>1627</v>
      </c>
      <c r="D134" s="164">
        <v>90</v>
      </c>
      <c r="E134" s="164">
        <v>72</v>
      </c>
      <c r="F134" s="164">
        <v>1</v>
      </c>
      <c r="G134" s="164">
        <v>4</v>
      </c>
      <c r="H134" s="164">
        <v>1</v>
      </c>
      <c r="I134" s="164"/>
      <c r="J134" s="164"/>
      <c r="K134" s="164"/>
      <c r="L134" s="180">
        <v>56400000</v>
      </c>
      <c r="M134" s="99">
        <f t="shared" si="32"/>
        <v>1.5957446808510638</v>
      </c>
    </row>
    <row r="135" spans="1:13" x14ac:dyDescent="0.2">
      <c r="A135" t="s">
        <v>520</v>
      </c>
      <c r="B135" t="s">
        <v>12</v>
      </c>
      <c r="C135" t="s">
        <v>760</v>
      </c>
      <c r="D135" s="164">
        <v>99</v>
      </c>
      <c r="E135" s="164">
        <v>63</v>
      </c>
      <c r="F135" s="164">
        <v>2</v>
      </c>
      <c r="G135" s="164">
        <v>4</v>
      </c>
      <c r="H135" s="164">
        <v>1</v>
      </c>
      <c r="I135" s="164"/>
      <c r="J135" s="164"/>
      <c r="K135" s="164"/>
      <c r="L135" s="180">
        <v>43589000</v>
      </c>
      <c r="M135" s="99">
        <f t="shared" si="32"/>
        <v>2.2712152148477829</v>
      </c>
    </row>
    <row r="136" spans="1:13" x14ac:dyDescent="0.2">
      <c r="A136" t="s">
        <v>694</v>
      </c>
      <c r="B136" t="s">
        <v>933</v>
      </c>
      <c r="C136" t="s">
        <v>695</v>
      </c>
      <c r="D136" s="164">
        <v>104</v>
      </c>
      <c r="E136" s="164">
        <v>58</v>
      </c>
      <c r="F136" s="164">
        <v>7</v>
      </c>
      <c r="G136" s="164">
        <v>4</v>
      </c>
      <c r="H136" s="164">
        <v>1</v>
      </c>
      <c r="I136" s="164">
        <v>1</v>
      </c>
      <c r="J136" s="164"/>
      <c r="K136" s="164"/>
      <c r="L136" s="180">
        <v>46103381</v>
      </c>
      <c r="M136" s="99">
        <f t="shared" si="32"/>
        <v>2.2557998512083093</v>
      </c>
    </row>
    <row r="137" spans="1:13" x14ac:dyDescent="0.2">
      <c r="D137" s="550" t="s">
        <v>715</v>
      </c>
      <c r="E137" s="550"/>
      <c r="F137" s="550" t="s">
        <v>714</v>
      </c>
      <c r="G137" s="550"/>
      <c r="H137" s="550"/>
      <c r="I137" s="550"/>
      <c r="J137" s="550"/>
      <c r="K137" s="550"/>
      <c r="M137"/>
    </row>
    <row r="138" spans="1:13" x14ac:dyDescent="0.2">
      <c r="D138" s="164" t="s">
        <v>511</v>
      </c>
      <c r="E138" s="164" t="s">
        <v>512</v>
      </c>
      <c r="F138" s="164" t="s">
        <v>511</v>
      </c>
      <c r="G138" s="164" t="s">
        <v>512</v>
      </c>
      <c r="H138" s="164" t="s">
        <v>713</v>
      </c>
      <c r="I138" s="164" t="s">
        <v>710</v>
      </c>
      <c r="J138" s="164" t="s">
        <v>711</v>
      </c>
      <c r="K138" s="164" t="s">
        <v>716</v>
      </c>
    </row>
    <row r="139" spans="1:13" x14ac:dyDescent="0.2">
      <c r="A139" s="550">
        <v>2012</v>
      </c>
      <c r="B139" s="550"/>
      <c r="C139" s="550"/>
      <c r="D139" s="550"/>
      <c r="E139" s="550"/>
      <c r="F139" s="125"/>
      <c r="G139" s="125"/>
      <c r="H139" s="125"/>
      <c r="I139" s="125"/>
      <c r="J139" s="125"/>
      <c r="K139" s="125"/>
    </row>
    <row r="140" spans="1:13" x14ac:dyDescent="0.2">
      <c r="A140" t="s">
        <v>241</v>
      </c>
      <c r="B140" t="s">
        <v>258</v>
      </c>
      <c r="C140" t="s">
        <v>242</v>
      </c>
      <c r="D140" s="139">
        <v>107</v>
      </c>
      <c r="E140" s="139">
        <v>55</v>
      </c>
      <c r="F140" s="139"/>
      <c r="G140" s="139">
        <v>4</v>
      </c>
      <c r="H140" s="139">
        <v>1</v>
      </c>
      <c r="I140" s="139">
        <v>1</v>
      </c>
      <c r="J140" s="139"/>
      <c r="K140" s="139"/>
    </row>
    <row r="141" spans="1:13" x14ac:dyDescent="0.2">
      <c r="A141" t="s">
        <v>692</v>
      </c>
      <c r="B141" t="s">
        <v>729</v>
      </c>
      <c r="C141" t="s">
        <v>693</v>
      </c>
      <c r="D141" s="139">
        <v>72</v>
      </c>
      <c r="E141" s="139">
        <v>90</v>
      </c>
      <c r="F141" s="139"/>
      <c r="G141" s="139"/>
      <c r="H141" s="139"/>
      <c r="I141" s="139"/>
      <c r="J141" s="139"/>
      <c r="K141" s="139"/>
    </row>
    <row r="142" spans="1:13" x14ac:dyDescent="0.2">
      <c r="A142" t="s">
        <v>237</v>
      </c>
      <c r="B142" t="s">
        <v>324</v>
      </c>
      <c r="C142" t="s">
        <v>238</v>
      </c>
      <c r="D142" s="139">
        <v>73</v>
      </c>
      <c r="E142" s="139">
        <v>89</v>
      </c>
      <c r="F142" s="139"/>
      <c r="G142" s="139"/>
      <c r="H142" s="139"/>
      <c r="I142" s="139"/>
      <c r="J142" s="139"/>
      <c r="K142" s="139"/>
    </row>
    <row r="143" spans="1:13" x14ac:dyDescent="0.2">
      <c r="A143" t="s">
        <v>690</v>
      </c>
      <c r="B143" t="s">
        <v>290</v>
      </c>
      <c r="C143" t="s">
        <v>691</v>
      </c>
      <c r="D143" s="139">
        <v>105</v>
      </c>
      <c r="E143" s="139">
        <v>57</v>
      </c>
      <c r="F143" s="139">
        <v>9</v>
      </c>
      <c r="G143" s="139">
        <v>6</v>
      </c>
      <c r="H143" s="139">
        <v>1</v>
      </c>
      <c r="I143" s="139"/>
      <c r="J143" s="139"/>
      <c r="K143" s="139"/>
    </row>
    <row r="144" spans="1:13" x14ac:dyDescent="0.2">
      <c r="A144" t="s">
        <v>239</v>
      </c>
      <c r="B144" t="s">
        <v>455</v>
      </c>
      <c r="C144" t="s">
        <v>51</v>
      </c>
      <c r="D144" s="139">
        <v>17</v>
      </c>
      <c r="E144" s="139">
        <v>10</v>
      </c>
      <c r="F144" s="139"/>
      <c r="G144" s="139"/>
      <c r="H144" s="139"/>
      <c r="I144" s="139"/>
      <c r="J144" s="139"/>
      <c r="K144" s="139"/>
    </row>
    <row r="145" spans="1:11" x14ac:dyDescent="0.2">
      <c r="A145" t="s">
        <v>239</v>
      </c>
      <c r="B145" t="s">
        <v>1087</v>
      </c>
      <c r="C145" t="s">
        <v>51</v>
      </c>
      <c r="D145" s="139">
        <v>70</v>
      </c>
      <c r="E145" s="139">
        <v>65</v>
      </c>
      <c r="F145" s="139">
        <v>4</v>
      </c>
      <c r="G145" s="139">
        <v>6</v>
      </c>
      <c r="H145" s="139">
        <v>1</v>
      </c>
      <c r="I145" s="139"/>
      <c r="J145" s="139"/>
      <c r="K145" s="139"/>
    </row>
    <row r="146" spans="1:11" x14ac:dyDescent="0.2">
      <c r="A146" t="s">
        <v>669</v>
      </c>
      <c r="B146" t="s">
        <v>164</v>
      </c>
      <c r="C146" t="s">
        <v>670</v>
      </c>
      <c r="D146" s="139">
        <v>76</v>
      </c>
      <c r="E146" s="139">
        <v>86</v>
      </c>
      <c r="F146" s="139"/>
      <c r="G146" s="139"/>
      <c r="H146" s="139"/>
      <c r="I146" s="139"/>
      <c r="J146" s="139"/>
      <c r="K146" s="139"/>
    </row>
    <row r="147" spans="1:11" x14ac:dyDescent="0.2">
      <c r="A147" t="s">
        <v>514</v>
      </c>
      <c r="B147" t="s">
        <v>825</v>
      </c>
      <c r="C147" t="s">
        <v>515</v>
      </c>
      <c r="D147" s="139">
        <v>40</v>
      </c>
      <c r="E147" s="139">
        <v>122</v>
      </c>
      <c r="F147" s="139"/>
      <c r="G147" s="139"/>
      <c r="H147" s="139"/>
      <c r="I147" s="139"/>
      <c r="J147" s="139"/>
      <c r="K147" s="139"/>
    </row>
    <row r="148" spans="1:11" x14ac:dyDescent="0.2">
      <c r="A148" t="s">
        <v>518</v>
      </c>
      <c r="B148" t="s">
        <v>32</v>
      </c>
      <c r="C148" t="s">
        <v>519</v>
      </c>
      <c r="D148" s="139">
        <v>61</v>
      </c>
      <c r="E148" s="139">
        <v>101</v>
      </c>
      <c r="F148" s="139"/>
      <c r="G148" s="139"/>
      <c r="H148" s="139"/>
      <c r="I148" s="139"/>
      <c r="J148" s="139"/>
      <c r="K148" s="139"/>
    </row>
    <row r="149" spans="1:11" x14ac:dyDescent="0.2">
      <c r="A149" t="s">
        <v>516</v>
      </c>
      <c r="B149" t="s">
        <v>299</v>
      </c>
      <c r="C149" t="s">
        <v>517</v>
      </c>
      <c r="D149" s="139">
        <v>79</v>
      </c>
      <c r="E149" s="139">
        <v>83</v>
      </c>
      <c r="F149" s="139">
        <v>2</v>
      </c>
      <c r="G149" s="139">
        <v>4</v>
      </c>
      <c r="H149" s="139">
        <v>1</v>
      </c>
      <c r="I149" s="139"/>
      <c r="J149" s="139"/>
      <c r="K149" s="139"/>
    </row>
    <row r="150" spans="1:11" x14ac:dyDescent="0.2">
      <c r="A150" t="s">
        <v>233</v>
      </c>
      <c r="B150" t="s">
        <v>662</v>
      </c>
      <c r="C150" t="s">
        <v>234</v>
      </c>
      <c r="D150" s="139">
        <v>112</v>
      </c>
      <c r="E150" s="139">
        <v>50</v>
      </c>
      <c r="F150" s="139">
        <v>12</v>
      </c>
      <c r="G150" s="139">
        <v>2</v>
      </c>
      <c r="H150" s="139">
        <v>1</v>
      </c>
      <c r="I150" s="139">
        <v>1</v>
      </c>
      <c r="J150" s="139">
        <v>1</v>
      </c>
      <c r="K150" s="139">
        <v>1</v>
      </c>
    </row>
    <row r="151" spans="1:11" x14ac:dyDescent="0.2">
      <c r="A151" t="s">
        <v>245</v>
      </c>
      <c r="B151" t="s">
        <v>284</v>
      </c>
      <c r="C151" t="s">
        <v>734</v>
      </c>
      <c r="D151" s="139">
        <v>86</v>
      </c>
      <c r="E151" s="139">
        <v>76</v>
      </c>
      <c r="F151" s="139">
        <v>2</v>
      </c>
      <c r="G151" s="139">
        <v>4</v>
      </c>
      <c r="H151" s="139">
        <v>1</v>
      </c>
      <c r="I151" s="139"/>
      <c r="J151" s="139"/>
      <c r="K151" s="139"/>
    </row>
    <row r="152" spans="1:11" x14ac:dyDescent="0.2">
      <c r="A152" t="s">
        <v>231</v>
      </c>
      <c r="B152" t="s">
        <v>27</v>
      </c>
      <c r="C152" t="s">
        <v>232</v>
      </c>
      <c r="D152" s="139">
        <v>74</v>
      </c>
      <c r="E152" s="139">
        <v>88</v>
      </c>
      <c r="F152" s="139"/>
      <c r="G152" s="139"/>
      <c r="H152" s="139"/>
      <c r="I152" s="139"/>
      <c r="J152" s="139"/>
      <c r="K152" s="139"/>
    </row>
    <row r="153" spans="1:11" x14ac:dyDescent="0.2">
      <c r="A153" t="s">
        <v>230</v>
      </c>
      <c r="B153" t="s">
        <v>475</v>
      </c>
      <c r="C153" t="s">
        <v>666</v>
      </c>
      <c r="D153" s="139">
        <v>82</v>
      </c>
      <c r="E153" s="139">
        <v>80</v>
      </c>
      <c r="F153" s="139"/>
      <c r="G153" s="139"/>
      <c r="H153" s="139"/>
      <c r="I153" s="139"/>
      <c r="J153" s="139"/>
      <c r="K153" s="139"/>
    </row>
    <row r="154" spans="1:11" x14ac:dyDescent="0.2">
      <c r="A154" t="s">
        <v>247</v>
      </c>
      <c r="B154" t="s">
        <v>251</v>
      </c>
      <c r="C154" t="s">
        <v>222</v>
      </c>
      <c r="D154" s="139">
        <v>69</v>
      </c>
      <c r="E154" s="139">
        <v>93</v>
      </c>
      <c r="F154" s="139"/>
      <c r="G154" s="139"/>
      <c r="H154" s="139"/>
      <c r="I154" s="139"/>
      <c r="J154" s="139"/>
      <c r="K154" s="139"/>
    </row>
    <row r="155" spans="1:11" x14ac:dyDescent="0.2">
      <c r="A155" t="s">
        <v>235</v>
      </c>
      <c r="B155" t="s">
        <v>499</v>
      </c>
      <c r="C155" t="s">
        <v>445</v>
      </c>
      <c r="D155" s="139">
        <v>55</v>
      </c>
      <c r="E155" s="139">
        <v>107</v>
      </c>
      <c r="F155" s="139"/>
      <c r="G155" s="139"/>
      <c r="H155" s="139"/>
      <c r="I155" s="139"/>
      <c r="J155" s="139"/>
      <c r="K155" s="139"/>
    </row>
    <row r="156" spans="1:11" x14ac:dyDescent="0.2">
      <c r="A156" t="s">
        <v>680</v>
      </c>
      <c r="B156" t="s">
        <v>112</v>
      </c>
      <c r="C156" t="s">
        <v>43</v>
      </c>
      <c r="D156" s="139">
        <v>94</v>
      </c>
      <c r="E156" s="139">
        <v>68</v>
      </c>
      <c r="F156" s="139">
        <v>1</v>
      </c>
      <c r="G156" s="139">
        <v>4</v>
      </c>
      <c r="H156" s="139">
        <v>1</v>
      </c>
      <c r="I156" s="139"/>
      <c r="J156" s="139"/>
      <c r="K156" s="139"/>
    </row>
    <row r="157" spans="1:11" x14ac:dyDescent="0.2">
      <c r="A157" t="s">
        <v>524</v>
      </c>
      <c r="B157" t="s">
        <v>220</v>
      </c>
      <c r="C157" t="s">
        <v>399</v>
      </c>
      <c r="D157" s="139">
        <v>127</v>
      </c>
      <c r="E157" s="139">
        <v>35</v>
      </c>
      <c r="F157" s="139">
        <v>9</v>
      </c>
      <c r="G157" s="139">
        <v>5</v>
      </c>
      <c r="H157" s="139">
        <v>1</v>
      </c>
      <c r="I157" s="139">
        <v>1</v>
      </c>
      <c r="J157" s="139">
        <v>1</v>
      </c>
      <c r="K157" s="139"/>
    </row>
    <row r="158" spans="1:11" x14ac:dyDescent="0.2">
      <c r="A158" t="s">
        <v>667</v>
      </c>
      <c r="B158" t="s">
        <v>943</v>
      </c>
      <c r="C158" s="133" t="s">
        <v>1093</v>
      </c>
      <c r="D158" s="139">
        <v>45</v>
      </c>
      <c r="E158" s="139">
        <v>117</v>
      </c>
      <c r="F158" s="139"/>
      <c r="G158" s="139"/>
      <c r="H158" s="139"/>
      <c r="I158" s="139"/>
      <c r="J158" s="139"/>
      <c r="K158" s="139"/>
    </row>
    <row r="159" spans="1:11" x14ac:dyDescent="0.2">
      <c r="A159" t="s">
        <v>243</v>
      </c>
      <c r="B159" t="s">
        <v>175</v>
      </c>
      <c r="C159" t="s">
        <v>244</v>
      </c>
      <c r="D159" s="139">
        <v>81</v>
      </c>
      <c r="E159" s="139">
        <v>81</v>
      </c>
      <c r="F159" s="139"/>
      <c r="G159" s="139"/>
      <c r="H159" s="139"/>
      <c r="I159" s="139"/>
      <c r="J159" s="139"/>
      <c r="K159" s="139"/>
    </row>
    <row r="160" spans="1:11" x14ac:dyDescent="0.2">
      <c r="A160" t="s">
        <v>735</v>
      </c>
      <c r="B160" t="s">
        <v>802</v>
      </c>
      <c r="C160" t="s">
        <v>229</v>
      </c>
      <c r="D160" s="139">
        <v>76</v>
      </c>
      <c r="E160" s="139">
        <v>86</v>
      </c>
      <c r="F160" s="139"/>
      <c r="G160" s="139"/>
      <c r="H160" s="139"/>
      <c r="I160" s="139"/>
      <c r="J160" s="139"/>
      <c r="K160" s="139"/>
    </row>
    <row r="161" spans="1:11" x14ac:dyDescent="0.2">
      <c r="A161" t="s">
        <v>44</v>
      </c>
      <c r="B161" t="s">
        <v>942</v>
      </c>
      <c r="C161" t="s">
        <v>586</v>
      </c>
      <c r="D161" s="139">
        <v>85</v>
      </c>
      <c r="E161" s="139">
        <v>77</v>
      </c>
      <c r="F161" s="139">
        <v>2</v>
      </c>
      <c r="G161" s="139">
        <v>4</v>
      </c>
      <c r="H161" s="139">
        <v>1</v>
      </c>
      <c r="I161" s="139"/>
      <c r="J161" s="139"/>
      <c r="K161" s="139"/>
    </row>
    <row r="162" spans="1:11" x14ac:dyDescent="0.2">
      <c r="A162" t="s">
        <v>522</v>
      </c>
      <c r="B162" t="s">
        <v>588</v>
      </c>
      <c r="C162" t="s">
        <v>523</v>
      </c>
      <c r="D162" s="139">
        <v>83</v>
      </c>
      <c r="E162" s="139">
        <v>79</v>
      </c>
      <c r="F162" s="139">
        <v>9</v>
      </c>
      <c r="G162" s="139">
        <v>6</v>
      </c>
      <c r="H162" s="139">
        <v>1</v>
      </c>
      <c r="I162" s="139"/>
      <c r="J162" s="139"/>
      <c r="K162" s="139"/>
    </row>
    <row r="163" spans="1:11" x14ac:dyDescent="0.2">
      <c r="A163" t="s">
        <v>520</v>
      </c>
      <c r="B163" t="s">
        <v>12</v>
      </c>
      <c r="C163" t="s">
        <v>760</v>
      </c>
      <c r="D163" s="139">
        <v>88</v>
      </c>
      <c r="E163" s="139">
        <v>74</v>
      </c>
      <c r="F163" s="139">
        <v>1</v>
      </c>
      <c r="G163" s="139">
        <v>4</v>
      </c>
      <c r="H163" s="139">
        <v>1</v>
      </c>
      <c r="I163" s="139">
        <v>1</v>
      </c>
      <c r="J163" s="139"/>
      <c r="K163" s="139"/>
    </row>
    <row r="164" spans="1:11" x14ac:dyDescent="0.2">
      <c r="A164" t="s">
        <v>694</v>
      </c>
      <c r="B164" t="s">
        <v>933</v>
      </c>
      <c r="C164" t="s">
        <v>695</v>
      </c>
      <c r="D164" s="139">
        <v>87</v>
      </c>
      <c r="E164" s="139">
        <v>75</v>
      </c>
      <c r="F164" s="139">
        <v>4</v>
      </c>
      <c r="G164" s="139">
        <v>6</v>
      </c>
      <c r="H164" s="139">
        <v>1</v>
      </c>
      <c r="I164" s="139"/>
      <c r="J164" s="139"/>
      <c r="K164" s="139"/>
    </row>
    <row r="165" spans="1:11" x14ac:dyDescent="0.2">
      <c r="D165" s="550" t="s">
        <v>715</v>
      </c>
      <c r="E165" s="550"/>
      <c r="F165" s="550" t="s">
        <v>714</v>
      </c>
      <c r="G165" s="550"/>
      <c r="H165" s="550"/>
      <c r="I165" s="550"/>
      <c r="J165" s="550"/>
      <c r="K165" s="550"/>
    </row>
    <row r="166" spans="1:11" x14ac:dyDescent="0.2">
      <c r="D166" s="139" t="s">
        <v>511</v>
      </c>
      <c r="E166" s="139" t="s">
        <v>512</v>
      </c>
      <c r="F166" s="139" t="s">
        <v>511</v>
      </c>
      <c r="G166" s="139" t="s">
        <v>512</v>
      </c>
      <c r="H166" s="139" t="s">
        <v>713</v>
      </c>
      <c r="I166" s="139" t="s">
        <v>710</v>
      </c>
      <c r="J166" s="139" t="s">
        <v>711</v>
      </c>
      <c r="K166" s="139" t="s">
        <v>716</v>
      </c>
    </row>
    <row r="167" spans="1:11" x14ac:dyDescent="0.2">
      <c r="A167" s="550">
        <v>2011</v>
      </c>
      <c r="B167" s="550"/>
      <c r="C167" s="550"/>
      <c r="D167" s="550"/>
      <c r="E167" s="550"/>
      <c r="F167" s="139"/>
      <c r="G167" s="139"/>
      <c r="H167" s="139"/>
      <c r="I167" s="139"/>
      <c r="J167" s="139"/>
      <c r="K167" s="139"/>
    </row>
    <row r="168" spans="1:11" x14ac:dyDescent="0.2">
      <c r="A168" t="s">
        <v>241</v>
      </c>
      <c r="B168" t="s">
        <v>258</v>
      </c>
      <c r="C168" t="s">
        <v>242</v>
      </c>
      <c r="D168" s="125">
        <v>120</v>
      </c>
      <c r="E168" s="125">
        <v>42</v>
      </c>
      <c r="F168" s="125">
        <v>2</v>
      </c>
      <c r="G168" s="125">
        <v>4</v>
      </c>
      <c r="H168" s="125">
        <v>1</v>
      </c>
      <c r="I168" s="125">
        <v>1</v>
      </c>
      <c r="J168" s="125"/>
      <c r="K168" s="125"/>
    </row>
    <row r="169" spans="1:11" x14ac:dyDescent="0.2">
      <c r="A169" t="s">
        <v>692</v>
      </c>
      <c r="B169" t="s">
        <v>729</v>
      </c>
      <c r="C169" t="s">
        <v>693</v>
      </c>
      <c r="D169" s="125">
        <v>69</v>
      </c>
      <c r="E169" s="125">
        <v>93</v>
      </c>
      <c r="F169" s="125"/>
      <c r="G169" s="125"/>
      <c r="H169" s="125"/>
      <c r="I169" s="125"/>
      <c r="J169" s="125"/>
      <c r="K169" s="125"/>
    </row>
    <row r="170" spans="1:11" x14ac:dyDescent="0.2">
      <c r="A170" t="s">
        <v>237</v>
      </c>
      <c r="B170" t="s">
        <v>324</v>
      </c>
      <c r="C170" t="s">
        <v>238</v>
      </c>
      <c r="D170" s="125">
        <v>54</v>
      </c>
      <c r="E170" s="125">
        <v>108</v>
      </c>
      <c r="F170" s="125"/>
      <c r="G170" s="125"/>
      <c r="H170" s="125"/>
      <c r="I170" s="125"/>
      <c r="J170" s="125"/>
      <c r="K170" s="125"/>
    </row>
    <row r="171" spans="1:11" x14ac:dyDescent="0.2">
      <c r="A171" t="s">
        <v>690</v>
      </c>
      <c r="B171" t="s">
        <v>290</v>
      </c>
      <c r="C171" t="s">
        <v>691</v>
      </c>
      <c r="D171" s="125">
        <v>94</v>
      </c>
      <c r="E171" s="125">
        <v>68</v>
      </c>
      <c r="F171" s="125">
        <v>9</v>
      </c>
      <c r="G171" s="125">
        <v>6</v>
      </c>
      <c r="H171" s="125">
        <v>1</v>
      </c>
      <c r="I171" s="125"/>
      <c r="J171" s="125"/>
      <c r="K171" s="125"/>
    </row>
    <row r="172" spans="1:11" x14ac:dyDescent="0.2">
      <c r="A172" t="s">
        <v>239</v>
      </c>
      <c r="B172" t="s">
        <v>455</v>
      </c>
      <c r="C172" t="s">
        <v>51</v>
      </c>
      <c r="D172" s="125">
        <v>99</v>
      </c>
      <c r="E172" s="125">
        <v>63</v>
      </c>
      <c r="F172" s="125">
        <v>7</v>
      </c>
      <c r="G172" s="125">
        <v>7</v>
      </c>
      <c r="H172" s="125">
        <v>1</v>
      </c>
      <c r="I172" s="125"/>
      <c r="J172" s="125"/>
      <c r="K172" s="125"/>
    </row>
    <row r="173" spans="1:11" x14ac:dyDescent="0.2">
      <c r="A173" t="s">
        <v>669</v>
      </c>
      <c r="B173" t="s">
        <v>164</v>
      </c>
      <c r="C173" t="s">
        <v>670</v>
      </c>
      <c r="D173" s="125">
        <v>63</v>
      </c>
      <c r="E173" s="125">
        <v>99</v>
      </c>
      <c r="F173" s="125"/>
      <c r="G173" s="125"/>
      <c r="H173" s="125"/>
      <c r="I173" s="125"/>
      <c r="J173" s="125"/>
      <c r="K173" s="125"/>
    </row>
    <row r="174" spans="1:11" x14ac:dyDescent="0.2">
      <c r="A174" t="s">
        <v>514</v>
      </c>
      <c r="B174" t="s">
        <v>825</v>
      </c>
      <c r="C174" t="s">
        <v>515</v>
      </c>
      <c r="D174" s="125">
        <v>42</v>
      </c>
      <c r="E174" s="125">
        <v>120</v>
      </c>
      <c r="F174" s="125"/>
      <c r="G174" s="125"/>
      <c r="H174" s="125"/>
      <c r="I174" s="125"/>
      <c r="J174" s="125"/>
      <c r="K174" s="125"/>
    </row>
    <row r="175" spans="1:11" x14ac:dyDescent="0.2">
      <c r="A175" t="s">
        <v>518</v>
      </c>
      <c r="B175" t="s">
        <v>32</v>
      </c>
      <c r="C175" t="s">
        <v>519</v>
      </c>
      <c r="D175" s="125">
        <v>101</v>
      </c>
      <c r="E175" s="125">
        <v>61</v>
      </c>
      <c r="F175" s="125">
        <v>12</v>
      </c>
      <c r="G175" s="125">
        <v>7</v>
      </c>
      <c r="H175" s="125">
        <v>1</v>
      </c>
      <c r="I175" s="125">
        <v>1</v>
      </c>
      <c r="J175" s="125">
        <v>1</v>
      </c>
      <c r="K175" s="125">
        <v>1</v>
      </c>
    </row>
    <row r="176" spans="1:11" x14ac:dyDescent="0.2">
      <c r="A176" t="s">
        <v>516</v>
      </c>
      <c r="B176" t="s">
        <v>299</v>
      </c>
      <c r="C176" t="s">
        <v>517</v>
      </c>
      <c r="D176" s="125">
        <v>78</v>
      </c>
      <c r="E176" s="125">
        <v>84</v>
      </c>
      <c r="F176" s="125"/>
      <c r="G176" s="125"/>
      <c r="H176" s="125"/>
      <c r="I176" s="125"/>
      <c r="J176" s="125"/>
      <c r="K176" s="125"/>
    </row>
    <row r="177" spans="1:11" x14ac:dyDescent="0.2">
      <c r="A177" t="s">
        <v>233</v>
      </c>
      <c r="B177" t="s">
        <v>662</v>
      </c>
      <c r="C177" t="s">
        <v>234</v>
      </c>
      <c r="D177" s="125">
        <v>83</v>
      </c>
      <c r="E177" s="125">
        <v>79</v>
      </c>
      <c r="F177" s="125">
        <v>3</v>
      </c>
      <c r="G177" s="125">
        <v>4</v>
      </c>
      <c r="H177" s="125">
        <v>1</v>
      </c>
      <c r="I177" s="125"/>
      <c r="J177" s="125"/>
      <c r="K177" s="125"/>
    </row>
    <row r="178" spans="1:11" x14ac:dyDescent="0.2">
      <c r="A178" t="s">
        <v>245</v>
      </c>
      <c r="B178" t="s">
        <v>284</v>
      </c>
      <c r="C178" t="s">
        <v>734</v>
      </c>
      <c r="D178" s="125">
        <v>77</v>
      </c>
      <c r="E178" s="125">
        <v>85</v>
      </c>
      <c r="F178" s="125"/>
      <c r="G178" s="125"/>
      <c r="H178" s="125"/>
      <c r="I178" s="125"/>
      <c r="J178" s="125"/>
      <c r="K178" s="125"/>
    </row>
    <row r="179" spans="1:11" x14ac:dyDescent="0.2">
      <c r="A179" t="s">
        <v>231</v>
      </c>
      <c r="B179" t="s">
        <v>27</v>
      </c>
      <c r="C179" t="s">
        <v>232</v>
      </c>
      <c r="D179" s="125">
        <v>92</v>
      </c>
      <c r="E179" s="125">
        <v>70</v>
      </c>
      <c r="F179" s="125"/>
      <c r="G179" s="125">
        <v>4</v>
      </c>
      <c r="H179" s="125">
        <v>1</v>
      </c>
      <c r="I179" s="125"/>
      <c r="J179" s="125"/>
      <c r="K179" s="125"/>
    </row>
    <row r="180" spans="1:11" x14ac:dyDescent="0.2">
      <c r="A180" t="s">
        <v>230</v>
      </c>
      <c r="B180" t="s">
        <v>475</v>
      </c>
      <c r="C180" t="s">
        <v>666</v>
      </c>
      <c r="D180" s="125">
        <v>82</v>
      </c>
      <c r="E180" s="125">
        <v>81</v>
      </c>
      <c r="F180" s="125"/>
      <c r="G180" s="125"/>
      <c r="H180" s="125"/>
      <c r="I180" s="125"/>
      <c r="J180" s="125"/>
      <c r="K180" s="125"/>
    </row>
    <row r="181" spans="1:11" x14ac:dyDescent="0.2">
      <c r="A181" t="s">
        <v>247</v>
      </c>
      <c r="B181" t="s">
        <v>251</v>
      </c>
      <c r="C181" t="s">
        <v>222</v>
      </c>
      <c r="D181" s="125">
        <v>87</v>
      </c>
      <c r="E181" s="125">
        <v>75</v>
      </c>
      <c r="F181" s="125">
        <v>3</v>
      </c>
      <c r="G181" s="125">
        <v>4</v>
      </c>
      <c r="H181" s="125">
        <v>1</v>
      </c>
      <c r="I181" s="125"/>
      <c r="J181" s="125"/>
      <c r="K181" s="125"/>
    </row>
    <row r="182" spans="1:11" x14ac:dyDescent="0.2">
      <c r="A182" t="s">
        <v>235</v>
      </c>
      <c r="B182" t="s">
        <v>480</v>
      </c>
      <c r="C182" t="s">
        <v>445</v>
      </c>
      <c r="D182" s="125">
        <v>53</v>
      </c>
      <c r="E182" s="125">
        <v>109</v>
      </c>
      <c r="F182" s="125"/>
      <c r="G182" s="125"/>
      <c r="H182" s="125"/>
      <c r="I182" s="125"/>
      <c r="J182" s="125"/>
      <c r="K182" s="125"/>
    </row>
    <row r="183" spans="1:11" x14ac:dyDescent="0.2">
      <c r="A183" t="s">
        <v>680</v>
      </c>
      <c r="B183" t="s">
        <v>112</v>
      </c>
      <c r="C183" t="s">
        <v>43</v>
      </c>
      <c r="D183" s="125">
        <v>100</v>
      </c>
      <c r="E183" s="125">
        <v>62</v>
      </c>
      <c r="F183" s="125">
        <v>15</v>
      </c>
      <c r="G183" s="125">
        <v>9</v>
      </c>
      <c r="H183" s="125">
        <v>1</v>
      </c>
      <c r="I183" s="125"/>
      <c r="J183" s="125">
        <v>1</v>
      </c>
      <c r="K183" s="125"/>
    </row>
    <row r="184" spans="1:11" x14ac:dyDescent="0.2">
      <c r="A184" t="s">
        <v>524</v>
      </c>
      <c r="B184" t="s">
        <v>220</v>
      </c>
      <c r="C184" t="s">
        <v>399</v>
      </c>
      <c r="D184" s="125">
        <v>101</v>
      </c>
      <c r="E184" s="125">
        <v>61</v>
      </c>
      <c r="F184" s="125">
        <v>1</v>
      </c>
      <c r="G184" s="125">
        <v>4</v>
      </c>
      <c r="H184" s="125">
        <v>1</v>
      </c>
      <c r="I184" s="125">
        <v>1</v>
      </c>
      <c r="J184" s="125"/>
      <c r="K184" s="125"/>
    </row>
    <row r="185" spans="1:11" x14ac:dyDescent="0.2">
      <c r="A185" t="s">
        <v>667</v>
      </c>
      <c r="B185" t="s">
        <v>257</v>
      </c>
      <c r="C185" s="133" t="s">
        <v>1093</v>
      </c>
      <c r="D185" s="125">
        <v>48</v>
      </c>
      <c r="E185" s="125">
        <v>114</v>
      </c>
      <c r="F185" s="125"/>
      <c r="G185" s="125"/>
      <c r="H185" s="125"/>
      <c r="I185" s="125"/>
      <c r="J185" s="125"/>
      <c r="K185" s="125"/>
    </row>
    <row r="186" spans="1:11" x14ac:dyDescent="0.2">
      <c r="A186" t="s">
        <v>243</v>
      </c>
      <c r="B186" t="s">
        <v>175</v>
      </c>
      <c r="C186" t="s">
        <v>244</v>
      </c>
      <c r="D186" s="125">
        <v>105</v>
      </c>
      <c r="E186" s="125">
        <v>57</v>
      </c>
      <c r="F186" s="125">
        <v>5</v>
      </c>
      <c r="G186" s="125">
        <v>7</v>
      </c>
      <c r="H186" s="125">
        <v>1</v>
      </c>
      <c r="I186" s="125">
        <v>1</v>
      </c>
      <c r="J186" s="125"/>
      <c r="K186" s="125"/>
    </row>
    <row r="187" spans="1:11" x14ac:dyDescent="0.2">
      <c r="A187" t="s">
        <v>735</v>
      </c>
      <c r="B187" t="s">
        <v>802</v>
      </c>
      <c r="C187" t="s">
        <v>229</v>
      </c>
      <c r="D187" s="125">
        <v>99</v>
      </c>
      <c r="E187" s="125">
        <v>63</v>
      </c>
      <c r="F187" s="125">
        <v>7</v>
      </c>
      <c r="G187" s="125">
        <v>7</v>
      </c>
      <c r="H187" s="125">
        <v>1</v>
      </c>
      <c r="I187" s="125"/>
      <c r="J187" s="125"/>
      <c r="K187" s="125"/>
    </row>
    <row r="188" spans="1:11" x14ac:dyDescent="0.2">
      <c r="A188" t="s">
        <v>44</v>
      </c>
      <c r="B188" t="s">
        <v>479</v>
      </c>
      <c r="C188" t="s">
        <v>586</v>
      </c>
      <c r="D188" s="125">
        <v>81</v>
      </c>
      <c r="E188" s="125">
        <v>81</v>
      </c>
      <c r="F188" s="125"/>
      <c r="G188" s="125"/>
      <c r="H188" s="125"/>
      <c r="I188" s="125"/>
      <c r="J188" s="125"/>
      <c r="K188" s="125"/>
    </row>
    <row r="189" spans="1:11" x14ac:dyDescent="0.2">
      <c r="A189" t="s">
        <v>522</v>
      </c>
      <c r="B189" t="s">
        <v>588</v>
      </c>
      <c r="C189" t="s">
        <v>523</v>
      </c>
      <c r="D189" s="125">
        <v>83</v>
      </c>
      <c r="E189" s="125">
        <v>80</v>
      </c>
      <c r="F189" s="125">
        <v>3</v>
      </c>
      <c r="G189" s="125">
        <v>4</v>
      </c>
      <c r="H189" s="125">
        <v>1</v>
      </c>
      <c r="I189" s="125"/>
      <c r="J189" s="125"/>
      <c r="K189" s="125"/>
    </row>
    <row r="190" spans="1:11" x14ac:dyDescent="0.2">
      <c r="A190" t="s">
        <v>520</v>
      </c>
      <c r="B190" t="s">
        <v>12</v>
      </c>
      <c r="C190" t="s">
        <v>760</v>
      </c>
      <c r="D190" s="125">
        <v>66</v>
      </c>
      <c r="E190" s="125">
        <v>96</v>
      </c>
      <c r="F190" s="125"/>
      <c r="G190" s="125"/>
      <c r="H190" s="125"/>
      <c r="I190" s="125"/>
      <c r="J190" s="125"/>
      <c r="K190" s="125"/>
    </row>
    <row r="191" spans="1:11" x14ac:dyDescent="0.2">
      <c r="A191" t="s">
        <v>694</v>
      </c>
      <c r="B191" t="s">
        <v>723</v>
      </c>
      <c r="C191" t="s">
        <v>695</v>
      </c>
      <c r="D191" s="125">
        <v>68</v>
      </c>
      <c r="E191" s="125">
        <v>94</v>
      </c>
      <c r="F191" s="125"/>
      <c r="G191" s="125"/>
      <c r="H191" s="125"/>
      <c r="I191" s="125"/>
      <c r="J191" s="125"/>
      <c r="K191" s="125"/>
    </row>
    <row r="192" spans="1:11" x14ac:dyDescent="0.2">
      <c r="D192" s="550" t="s">
        <v>715</v>
      </c>
      <c r="E192" s="550"/>
      <c r="F192" s="550" t="s">
        <v>714</v>
      </c>
      <c r="G192" s="550"/>
      <c r="H192" s="550"/>
      <c r="I192" s="550"/>
      <c r="J192" s="550"/>
      <c r="K192" s="550"/>
    </row>
    <row r="193" spans="1:11" x14ac:dyDescent="0.2">
      <c r="D193" s="64" t="s">
        <v>511</v>
      </c>
      <c r="E193" s="64" t="s">
        <v>512</v>
      </c>
      <c r="F193" s="64" t="s">
        <v>511</v>
      </c>
      <c r="G193" s="64" t="s">
        <v>512</v>
      </c>
      <c r="H193" s="64" t="s">
        <v>713</v>
      </c>
      <c r="I193" s="64" t="s">
        <v>710</v>
      </c>
      <c r="J193" s="64" t="s">
        <v>711</v>
      </c>
      <c r="K193" s="64" t="s">
        <v>716</v>
      </c>
    </row>
    <row r="194" spans="1:11" x14ac:dyDescent="0.2">
      <c r="A194" s="550">
        <v>2010</v>
      </c>
      <c r="B194" s="550"/>
      <c r="C194" s="550"/>
      <c r="D194" s="550"/>
      <c r="E194" s="550"/>
    </row>
    <row r="195" spans="1:11" x14ac:dyDescent="0.2">
      <c r="A195" t="s">
        <v>241</v>
      </c>
      <c r="B195" t="s">
        <v>258</v>
      </c>
      <c r="C195" t="s">
        <v>242</v>
      </c>
      <c r="D195" s="64">
        <v>79</v>
      </c>
      <c r="E195" s="64">
        <v>83</v>
      </c>
    </row>
    <row r="196" spans="1:11" x14ac:dyDescent="0.2">
      <c r="A196" t="s">
        <v>692</v>
      </c>
      <c r="B196" t="s">
        <v>729</v>
      </c>
      <c r="C196" t="s">
        <v>693</v>
      </c>
      <c r="D196" s="64">
        <v>84</v>
      </c>
      <c r="E196" s="64">
        <v>78</v>
      </c>
      <c r="G196" s="64">
        <v>4</v>
      </c>
      <c r="H196" s="64">
        <v>1</v>
      </c>
    </row>
    <row r="197" spans="1:11" x14ac:dyDescent="0.2">
      <c r="A197" t="s">
        <v>237</v>
      </c>
      <c r="B197" t="s">
        <v>324</v>
      </c>
      <c r="C197" t="s">
        <v>238</v>
      </c>
      <c r="D197" s="64">
        <v>45</v>
      </c>
      <c r="E197" s="64">
        <v>117</v>
      </c>
    </row>
    <row r="198" spans="1:11" x14ac:dyDescent="0.2">
      <c r="A198" t="s">
        <v>690</v>
      </c>
      <c r="B198" t="s">
        <v>290</v>
      </c>
      <c r="C198" t="s">
        <v>691</v>
      </c>
      <c r="D198" s="64">
        <v>102</v>
      </c>
      <c r="E198" s="64">
        <v>60</v>
      </c>
      <c r="G198" s="64">
        <v>4</v>
      </c>
      <c r="H198" s="64">
        <v>1</v>
      </c>
      <c r="I198" s="64">
        <v>1</v>
      </c>
    </row>
    <row r="199" spans="1:11" x14ac:dyDescent="0.2">
      <c r="A199" t="s">
        <v>239</v>
      </c>
      <c r="B199" t="s">
        <v>810</v>
      </c>
      <c r="C199" t="s">
        <v>240</v>
      </c>
      <c r="D199" s="64">
        <v>96</v>
      </c>
      <c r="E199" s="64">
        <v>66</v>
      </c>
      <c r="F199" s="64">
        <v>1</v>
      </c>
      <c r="G199" s="64">
        <v>4</v>
      </c>
      <c r="H199" s="64">
        <v>1</v>
      </c>
    </row>
    <row r="200" spans="1:11" x14ac:dyDescent="0.2">
      <c r="A200" t="s">
        <v>669</v>
      </c>
      <c r="B200" t="s">
        <v>164</v>
      </c>
      <c r="C200" t="s">
        <v>670</v>
      </c>
      <c r="D200" s="64">
        <v>64</v>
      </c>
      <c r="E200" s="64">
        <v>98</v>
      </c>
    </row>
    <row r="201" spans="1:11" x14ac:dyDescent="0.2">
      <c r="A201" t="s">
        <v>514</v>
      </c>
      <c r="B201" t="s">
        <v>825</v>
      </c>
      <c r="C201" t="s">
        <v>515</v>
      </c>
      <c r="D201" s="64">
        <v>65</v>
      </c>
      <c r="E201" s="64">
        <v>97</v>
      </c>
    </row>
    <row r="202" spans="1:11" x14ac:dyDescent="0.2">
      <c r="A202" t="s">
        <v>518</v>
      </c>
      <c r="B202" t="s">
        <v>32</v>
      </c>
      <c r="C202" t="s">
        <v>519</v>
      </c>
      <c r="D202" s="64">
        <v>96</v>
      </c>
      <c r="E202" s="64">
        <v>66</v>
      </c>
      <c r="F202" s="64">
        <v>9</v>
      </c>
      <c r="G202" s="64">
        <v>4</v>
      </c>
      <c r="H202" s="64">
        <v>1</v>
      </c>
    </row>
    <row r="203" spans="1:11" x14ac:dyDescent="0.2">
      <c r="A203" t="s">
        <v>516</v>
      </c>
      <c r="B203" t="s">
        <v>299</v>
      </c>
      <c r="C203" t="s">
        <v>517</v>
      </c>
      <c r="D203" s="64">
        <v>62</v>
      </c>
      <c r="E203" s="64">
        <v>100</v>
      </c>
    </row>
    <row r="204" spans="1:11" x14ac:dyDescent="0.2">
      <c r="A204" t="s">
        <v>233</v>
      </c>
      <c r="B204" t="s">
        <v>662</v>
      </c>
      <c r="C204" t="s">
        <v>234</v>
      </c>
      <c r="D204" s="64">
        <v>112</v>
      </c>
      <c r="E204" s="64">
        <v>50</v>
      </c>
      <c r="F204" s="64">
        <v>11</v>
      </c>
      <c r="G204" s="64">
        <v>6</v>
      </c>
      <c r="H204" s="64">
        <v>1</v>
      </c>
      <c r="I204" s="64">
        <v>1</v>
      </c>
      <c r="J204" s="64">
        <v>1</v>
      </c>
    </row>
    <row r="205" spans="1:11" x14ac:dyDescent="0.2">
      <c r="A205" t="s">
        <v>245</v>
      </c>
      <c r="B205" t="s">
        <v>284</v>
      </c>
      <c r="C205" t="s">
        <v>734</v>
      </c>
      <c r="D205" s="64">
        <v>73</v>
      </c>
      <c r="E205" s="64">
        <v>89</v>
      </c>
    </row>
    <row r="206" spans="1:11" x14ac:dyDescent="0.2">
      <c r="A206" t="s">
        <v>231</v>
      </c>
      <c r="B206" t="s">
        <v>27</v>
      </c>
      <c r="C206" t="s">
        <v>232</v>
      </c>
      <c r="D206" s="64">
        <v>94</v>
      </c>
      <c r="E206" s="64">
        <v>68</v>
      </c>
      <c r="F206" s="64">
        <v>5</v>
      </c>
      <c r="G206" s="64">
        <v>5</v>
      </c>
      <c r="H206" s="64">
        <v>1</v>
      </c>
    </row>
    <row r="207" spans="1:11" x14ac:dyDescent="0.2">
      <c r="A207" t="s">
        <v>230</v>
      </c>
      <c r="B207" t="s">
        <v>475</v>
      </c>
      <c r="C207" t="s">
        <v>666</v>
      </c>
      <c r="D207" s="64">
        <v>63</v>
      </c>
      <c r="E207" s="64">
        <v>99</v>
      </c>
    </row>
    <row r="208" spans="1:11" x14ac:dyDescent="0.2">
      <c r="A208" t="s">
        <v>247</v>
      </c>
      <c r="B208" t="s">
        <v>499</v>
      </c>
      <c r="C208" t="s">
        <v>222</v>
      </c>
      <c r="D208" s="64">
        <v>10</v>
      </c>
      <c r="E208" s="64">
        <v>17</v>
      </c>
    </row>
    <row r="209" spans="1:11" x14ac:dyDescent="0.2">
      <c r="A209" t="s">
        <v>247</v>
      </c>
      <c r="B209" t="s">
        <v>251</v>
      </c>
      <c r="C209" t="s">
        <v>222</v>
      </c>
      <c r="D209" s="64">
        <v>45</v>
      </c>
      <c r="E209" s="64">
        <v>90</v>
      </c>
    </row>
    <row r="210" spans="1:11" x14ac:dyDescent="0.2">
      <c r="A210" t="s">
        <v>235</v>
      </c>
      <c r="B210" t="s">
        <v>554</v>
      </c>
      <c r="C210" t="s">
        <v>236</v>
      </c>
      <c r="D210" s="64">
        <v>100</v>
      </c>
      <c r="E210" s="64">
        <v>62</v>
      </c>
      <c r="F210" s="64">
        <v>9</v>
      </c>
      <c r="G210" s="64">
        <v>8</v>
      </c>
      <c r="H210" s="64">
        <v>1</v>
      </c>
    </row>
    <row r="211" spans="1:11" x14ac:dyDescent="0.2">
      <c r="A211" t="s">
        <v>680</v>
      </c>
      <c r="B211" t="s">
        <v>112</v>
      </c>
      <c r="C211" t="s">
        <v>43</v>
      </c>
      <c r="D211" s="64">
        <v>97</v>
      </c>
      <c r="E211" s="64">
        <v>65</v>
      </c>
      <c r="F211" s="64">
        <v>2</v>
      </c>
      <c r="G211" s="64">
        <v>4</v>
      </c>
      <c r="H211" s="64">
        <v>1</v>
      </c>
    </row>
    <row r="212" spans="1:11" x14ac:dyDescent="0.2">
      <c r="A212" t="s">
        <v>524</v>
      </c>
      <c r="B212" t="s">
        <v>220</v>
      </c>
      <c r="C212" t="s">
        <v>399</v>
      </c>
      <c r="D212" s="64">
        <v>100</v>
      </c>
      <c r="E212" s="64">
        <v>62</v>
      </c>
      <c r="F212" s="64">
        <v>3</v>
      </c>
      <c r="G212" s="64">
        <v>4</v>
      </c>
      <c r="H212" s="64">
        <v>1</v>
      </c>
      <c r="I212" s="64">
        <v>1</v>
      </c>
    </row>
    <row r="213" spans="1:11" x14ac:dyDescent="0.2">
      <c r="A213" t="s">
        <v>667</v>
      </c>
      <c r="B213" t="s">
        <v>257</v>
      </c>
      <c r="C213" s="133" t="s">
        <v>1093</v>
      </c>
      <c r="D213" s="64">
        <v>66</v>
      </c>
      <c r="E213" s="64">
        <v>96</v>
      </c>
    </row>
    <row r="214" spans="1:11" x14ac:dyDescent="0.2">
      <c r="A214" t="s">
        <v>243</v>
      </c>
      <c r="B214" t="s">
        <v>175</v>
      </c>
      <c r="C214" t="s">
        <v>244</v>
      </c>
      <c r="D214" s="64">
        <v>86</v>
      </c>
      <c r="E214" s="64">
        <v>76</v>
      </c>
      <c r="F214" s="64">
        <v>1</v>
      </c>
      <c r="G214" s="64">
        <v>4</v>
      </c>
      <c r="H214" s="64">
        <v>1</v>
      </c>
    </row>
    <row r="215" spans="1:11" x14ac:dyDescent="0.2">
      <c r="A215" t="s">
        <v>735</v>
      </c>
      <c r="B215" t="s">
        <v>802</v>
      </c>
      <c r="C215" t="s">
        <v>229</v>
      </c>
      <c r="D215" s="64">
        <v>99</v>
      </c>
      <c r="E215" s="64">
        <v>63</v>
      </c>
      <c r="F215" s="64">
        <v>16</v>
      </c>
      <c r="G215" s="64">
        <v>8</v>
      </c>
      <c r="H215" s="64">
        <v>1</v>
      </c>
      <c r="J215" s="64">
        <v>1</v>
      </c>
      <c r="K215" s="64">
        <v>1</v>
      </c>
    </row>
    <row r="216" spans="1:11" x14ac:dyDescent="0.2">
      <c r="A216" t="s">
        <v>44</v>
      </c>
      <c r="B216" t="s">
        <v>817</v>
      </c>
      <c r="C216" t="s">
        <v>689</v>
      </c>
      <c r="D216" s="64">
        <v>86</v>
      </c>
      <c r="E216" s="64">
        <v>76</v>
      </c>
    </row>
    <row r="217" spans="1:11" x14ac:dyDescent="0.2">
      <c r="A217" t="s">
        <v>522</v>
      </c>
      <c r="B217" t="s">
        <v>588</v>
      </c>
      <c r="C217" t="s">
        <v>523</v>
      </c>
      <c r="D217" s="64">
        <v>74</v>
      </c>
      <c r="E217" s="64">
        <v>88</v>
      </c>
    </row>
    <row r="218" spans="1:11" x14ac:dyDescent="0.2">
      <c r="A218" t="s">
        <v>520</v>
      </c>
      <c r="B218" t="s">
        <v>861</v>
      </c>
      <c r="C218" t="s">
        <v>521</v>
      </c>
      <c r="D218" s="64">
        <v>33</v>
      </c>
      <c r="E218" s="64">
        <v>75</v>
      </c>
    </row>
    <row r="219" spans="1:11" x14ac:dyDescent="0.2">
      <c r="A219" t="s">
        <v>520</v>
      </c>
      <c r="B219" t="s">
        <v>12</v>
      </c>
      <c r="C219" t="s">
        <v>521</v>
      </c>
      <c r="D219" s="64">
        <v>8</v>
      </c>
      <c r="E219" s="64">
        <v>46</v>
      </c>
    </row>
    <row r="220" spans="1:11" x14ac:dyDescent="0.2">
      <c r="A220" t="s">
        <v>694</v>
      </c>
      <c r="B220" t="s">
        <v>723</v>
      </c>
      <c r="C220" t="s">
        <v>695</v>
      </c>
      <c r="D220" s="64">
        <v>105</v>
      </c>
      <c r="E220" s="64">
        <v>57</v>
      </c>
      <c r="F220" s="64">
        <v>2</v>
      </c>
      <c r="G220" s="64">
        <v>4</v>
      </c>
      <c r="H220" s="64">
        <v>1</v>
      </c>
      <c r="I220" s="64">
        <v>1</v>
      </c>
    </row>
    <row r="221" spans="1:11" x14ac:dyDescent="0.2">
      <c r="A221" s="550">
        <v>2009</v>
      </c>
      <c r="B221" s="550"/>
      <c r="C221" s="550"/>
      <c r="D221" s="550"/>
      <c r="E221" s="550"/>
    </row>
    <row r="222" spans="1:11" x14ac:dyDescent="0.2">
      <c r="A222" t="s">
        <v>241</v>
      </c>
      <c r="B222" t="s">
        <v>258</v>
      </c>
      <c r="C222" t="s">
        <v>242</v>
      </c>
      <c r="D222" s="64">
        <v>98</v>
      </c>
      <c r="E222" s="64">
        <v>64</v>
      </c>
      <c r="F222" s="64">
        <v>5</v>
      </c>
      <c r="G222" s="64">
        <v>6</v>
      </c>
      <c r="H222" s="64">
        <v>1</v>
      </c>
    </row>
    <row r="223" spans="1:11" x14ac:dyDescent="0.2">
      <c r="A223" t="s">
        <v>692</v>
      </c>
      <c r="B223" t="s">
        <v>729</v>
      </c>
      <c r="C223" t="s">
        <v>693</v>
      </c>
      <c r="D223" s="64">
        <v>72</v>
      </c>
      <c r="E223" s="64">
        <v>90</v>
      </c>
    </row>
    <row r="224" spans="1:11" x14ac:dyDescent="0.2">
      <c r="A224" t="s">
        <v>237</v>
      </c>
      <c r="B224" t="s">
        <v>324</v>
      </c>
      <c r="C224" t="s">
        <v>238</v>
      </c>
      <c r="D224" s="64">
        <v>61</v>
      </c>
      <c r="E224" s="64">
        <v>101</v>
      </c>
    </row>
    <row r="225" spans="1:11" x14ac:dyDescent="0.2">
      <c r="A225" t="s">
        <v>690</v>
      </c>
      <c r="B225" t="s">
        <v>290</v>
      </c>
      <c r="C225" t="s">
        <v>691</v>
      </c>
      <c r="D225" s="64">
        <v>113</v>
      </c>
      <c r="E225" s="64">
        <v>49</v>
      </c>
      <c r="F225" s="64">
        <v>12</v>
      </c>
      <c r="G225" s="64">
        <v>6</v>
      </c>
      <c r="H225" s="64">
        <v>1</v>
      </c>
      <c r="I225" s="64">
        <v>1</v>
      </c>
      <c r="J225" s="64">
        <v>1</v>
      </c>
      <c r="K225" s="64">
        <v>1</v>
      </c>
    </row>
    <row r="226" spans="1:11" x14ac:dyDescent="0.2">
      <c r="A226" t="s">
        <v>239</v>
      </c>
      <c r="B226" t="s">
        <v>810</v>
      </c>
      <c r="C226" t="s">
        <v>240</v>
      </c>
      <c r="D226" s="64">
        <v>102</v>
      </c>
      <c r="E226" s="64">
        <v>60</v>
      </c>
      <c r="F226" s="64">
        <v>10</v>
      </c>
      <c r="G226" s="64">
        <v>7</v>
      </c>
      <c r="H226" s="64">
        <v>1</v>
      </c>
    </row>
    <row r="227" spans="1:11" x14ac:dyDescent="0.2">
      <c r="A227" t="s">
        <v>669</v>
      </c>
      <c r="B227" t="s">
        <v>164</v>
      </c>
      <c r="C227" t="s">
        <v>670</v>
      </c>
      <c r="D227" s="64">
        <v>57</v>
      </c>
      <c r="E227" s="64">
        <v>105</v>
      </c>
    </row>
    <row r="228" spans="1:11" x14ac:dyDescent="0.2">
      <c r="A228" t="s">
        <v>514</v>
      </c>
      <c r="B228" t="s">
        <v>825</v>
      </c>
      <c r="C228" t="s">
        <v>515</v>
      </c>
      <c r="D228" s="64">
        <v>41</v>
      </c>
      <c r="E228" s="64">
        <v>121</v>
      </c>
    </row>
    <row r="229" spans="1:11" x14ac:dyDescent="0.2">
      <c r="A229" t="s">
        <v>518</v>
      </c>
      <c r="B229" t="s">
        <v>32</v>
      </c>
      <c r="C229" t="s">
        <v>519</v>
      </c>
      <c r="D229" s="64">
        <v>108</v>
      </c>
      <c r="E229" s="64">
        <v>54</v>
      </c>
      <c r="F229" s="64">
        <v>3</v>
      </c>
      <c r="G229" s="64">
        <v>4</v>
      </c>
      <c r="H229" s="64">
        <v>1</v>
      </c>
      <c r="I229" s="64">
        <v>1</v>
      </c>
    </row>
    <row r="230" spans="1:11" x14ac:dyDescent="0.2">
      <c r="A230" t="s">
        <v>516</v>
      </c>
      <c r="B230" t="s">
        <v>299</v>
      </c>
      <c r="C230" t="s">
        <v>517</v>
      </c>
      <c r="D230" s="64">
        <v>80</v>
      </c>
      <c r="E230" s="64">
        <v>82</v>
      </c>
      <c r="G230" s="64">
        <v>4</v>
      </c>
      <c r="H230" s="64">
        <v>1</v>
      </c>
    </row>
    <row r="231" spans="1:11" x14ac:dyDescent="0.2">
      <c r="A231" t="s">
        <v>233</v>
      </c>
      <c r="B231" t="s">
        <v>662</v>
      </c>
      <c r="C231" t="s">
        <v>234</v>
      </c>
      <c r="D231" s="64">
        <v>87</v>
      </c>
      <c r="E231" s="64">
        <v>75</v>
      </c>
      <c r="F231" s="64">
        <v>2</v>
      </c>
      <c r="G231" s="64">
        <v>4</v>
      </c>
      <c r="H231" s="64">
        <v>1</v>
      </c>
    </row>
    <row r="232" spans="1:11" x14ac:dyDescent="0.2">
      <c r="A232" t="s">
        <v>245</v>
      </c>
      <c r="B232" t="s">
        <v>284</v>
      </c>
      <c r="C232" t="s">
        <v>734</v>
      </c>
      <c r="D232" s="64">
        <v>75</v>
      </c>
      <c r="E232" s="64">
        <v>87</v>
      </c>
    </row>
    <row r="233" spans="1:11" x14ac:dyDescent="0.2">
      <c r="A233" t="s">
        <v>231</v>
      </c>
      <c r="B233" t="s">
        <v>27</v>
      </c>
      <c r="C233" t="s">
        <v>232</v>
      </c>
      <c r="D233" s="64">
        <v>78</v>
      </c>
      <c r="E233" s="64">
        <v>84</v>
      </c>
    </row>
    <row r="234" spans="1:11" x14ac:dyDescent="0.2">
      <c r="A234" t="s">
        <v>230</v>
      </c>
      <c r="B234" t="s">
        <v>475</v>
      </c>
      <c r="C234" t="s">
        <v>666</v>
      </c>
      <c r="D234" s="64">
        <v>48</v>
      </c>
      <c r="E234" s="64">
        <v>114</v>
      </c>
    </row>
    <row r="235" spans="1:11" x14ac:dyDescent="0.2">
      <c r="A235" t="s">
        <v>247</v>
      </c>
      <c r="B235" t="s">
        <v>456</v>
      </c>
      <c r="C235" t="s">
        <v>679</v>
      </c>
      <c r="D235" s="64">
        <v>32</v>
      </c>
      <c r="E235" s="64">
        <v>49</v>
      </c>
    </row>
    <row r="236" spans="1:11" x14ac:dyDescent="0.2">
      <c r="A236" t="s">
        <v>247</v>
      </c>
      <c r="B236" t="s">
        <v>499</v>
      </c>
      <c r="C236" t="s">
        <v>679</v>
      </c>
      <c r="D236" s="64">
        <v>30</v>
      </c>
      <c r="E236" s="64">
        <v>51</v>
      </c>
    </row>
    <row r="237" spans="1:11" x14ac:dyDescent="0.2">
      <c r="A237" t="s">
        <v>235</v>
      </c>
      <c r="B237" t="s">
        <v>554</v>
      </c>
      <c r="C237" t="s">
        <v>236</v>
      </c>
      <c r="D237" s="64">
        <v>91</v>
      </c>
      <c r="E237" s="64">
        <v>71</v>
      </c>
      <c r="F237" s="64">
        <v>3</v>
      </c>
      <c r="G237" s="64">
        <v>4</v>
      </c>
      <c r="H237" s="64">
        <v>1</v>
      </c>
    </row>
    <row r="238" spans="1:11" x14ac:dyDescent="0.2">
      <c r="A238" t="s">
        <v>680</v>
      </c>
      <c r="B238" t="s">
        <v>112</v>
      </c>
      <c r="C238" t="s">
        <v>43</v>
      </c>
      <c r="D238" s="64">
        <v>106</v>
      </c>
      <c r="E238" s="64">
        <v>56</v>
      </c>
      <c r="F238" s="64">
        <v>11</v>
      </c>
      <c r="G238" s="64">
        <v>8</v>
      </c>
      <c r="H238" s="64">
        <v>1</v>
      </c>
      <c r="I238" s="64">
        <v>1</v>
      </c>
      <c r="J238" s="64">
        <v>1</v>
      </c>
    </row>
    <row r="239" spans="1:11" x14ac:dyDescent="0.2">
      <c r="A239" t="s">
        <v>524</v>
      </c>
      <c r="B239" t="s">
        <v>583</v>
      </c>
      <c r="C239" t="s">
        <v>246</v>
      </c>
      <c r="D239" s="64">
        <v>104</v>
      </c>
      <c r="E239" s="64">
        <v>58</v>
      </c>
      <c r="F239" s="64">
        <v>2</v>
      </c>
      <c r="G239" s="64">
        <v>4</v>
      </c>
      <c r="H239" s="64">
        <v>1</v>
      </c>
    </row>
    <row r="240" spans="1:11" x14ac:dyDescent="0.2">
      <c r="A240" t="s">
        <v>667</v>
      </c>
      <c r="B240" t="s">
        <v>257</v>
      </c>
      <c r="C240" t="s">
        <v>152</v>
      </c>
      <c r="D240" s="64">
        <v>68</v>
      </c>
      <c r="E240" s="64">
        <v>94</v>
      </c>
    </row>
    <row r="241" spans="1:11" x14ac:dyDescent="0.2">
      <c r="A241" t="s">
        <v>243</v>
      </c>
      <c r="B241" t="s">
        <v>175</v>
      </c>
      <c r="C241" t="s">
        <v>244</v>
      </c>
      <c r="D241" s="64">
        <v>89</v>
      </c>
      <c r="E241" s="64">
        <v>73</v>
      </c>
      <c r="F241" s="64">
        <v>7</v>
      </c>
      <c r="G241" s="64">
        <v>6</v>
      </c>
      <c r="H241" s="64">
        <v>1</v>
      </c>
    </row>
    <row r="242" spans="1:11" x14ac:dyDescent="0.2">
      <c r="A242" t="s">
        <v>735</v>
      </c>
      <c r="B242" t="s">
        <v>802</v>
      </c>
      <c r="C242" t="s">
        <v>229</v>
      </c>
      <c r="D242" s="64">
        <v>93</v>
      </c>
      <c r="E242" s="64">
        <v>69</v>
      </c>
      <c r="F242" s="64">
        <v>7</v>
      </c>
      <c r="G242" s="64">
        <v>7</v>
      </c>
      <c r="H242" s="64">
        <v>1</v>
      </c>
    </row>
    <row r="243" spans="1:11" x14ac:dyDescent="0.2">
      <c r="A243" t="s">
        <v>44</v>
      </c>
      <c r="B243" t="s">
        <v>817</v>
      </c>
      <c r="C243" t="s">
        <v>689</v>
      </c>
      <c r="D243" s="64">
        <v>84</v>
      </c>
      <c r="E243" s="64">
        <v>78</v>
      </c>
    </row>
    <row r="244" spans="1:11" x14ac:dyDescent="0.2">
      <c r="A244" t="s">
        <v>522</v>
      </c>
      <c r="B244" t="s">
        <v>588</v>
      </c>
      <c r="C244" t="s">
        <v>523</v>
      </c>
      <c r="D244" s="64">
        <v>105</v>
      </c>
      <c r="E244" s="64">
        <v>57</v>
      </c>
      <c r="F244" s="64">
        <v>5</v>
      </c>
      <c r="G244" s="64">
        <v>7</v>
      </c>
      <c r="H244" s="64">
        <v>1</v>
      </c>
      <c r="I244" s="64">
        <v>1</v>
      </c>
    </row>
    <row r="245" spans="1:11" x14ac:dyDescent="0.2">
      <c r="A245" t="s">
        <v>520</v>
      </c>
      <c r="B245" t="s">
        <v>861</v>
      </c>
      <c r="C245" t="s">
        <v>521</v>
      </c>
      <c r="D245" s="64">
        <v>41</v>
      </c>
      <c r="E245" s="64">
        <v>121</v>
      </c>
    </row>
    <row r="246" spans="1:11" x14ac:dyDescent="0.2">
      <c r="A246" t="s">
        <v>694</v>
      </c>
      <c r="B246" t="s">
        <v>723</v>
      </c>
      <c r="C246" t="s">
        <v>695</v>
      </c>
      <c r="D246" s="64">
        <v>81</v>
      </c>
      <c r="E246" s="64">
        <v>81</v>
      </c>
    </row>
    <row r="247" spans="1:11" x14ac:dyDescent="0.2">
      <c r="A247" s="550">
        <v>2008</v>
      </c>
      <c r="B247" s="550"/>
      <c r="C247" s="550"/>
      <c r="D247" s="550"/>
      <c r="E247" s="550"/>
    </row>
    <row r="248" spans="1:11" x14ac:dyDescent="0.2">
      <c r="A248" t="s">
        <v>241</v>
      </c>
      <c r="B248" t="s">
        <v>258</v>
      </c>
      <c r="C248" t="s">
        <v>242</v>
      </c>
      <c r="D248" s="64">
        <v>105</v>
      </c>
      <c r="E248" s="64">
        <v>57</v>
      </c>
      <c r="F248" s="64">
        <v>12</v>
      </c>
      <c r="G248" s="64">
        <v>5</v>
      </c>
      <c r="H248" s="64">
        <v>1</v>
      </c>
      <c r="I248" s="64">
        <v>1</v>
      </c>
      <c r="J248" s="64">
        <v>1</v>
      </c>
      <c r="K248" s="64">
        <v>1</v>
      </c>
    </row>
    <row r="249" spans="1:11" x14ac:dyDescent="0.2">
      <c r="A249" t="s">
        <v>692</v>
      </c>
      <c r="B249" t="s">
        <v>729</v>
      </c>
      <c r="C249" t="s">
        <v>693</v>
      </c>
      <c r="D249" s="64">
        <v>94</v>
      </c>
      <c r="E249" s="64">
        <v>68</v>
      </c>
      <c r="F249" s="64">
        <v>1</v>
      </c>
      <c r="G249" s="64">
        <v>4</v>
      </c>
      <c r="H249" s="64">
        <v>1</v>
      </c>
    </row>
    <row r="250" spans="1:11" x14ac:dyDescent="0.2">
      <c r="A250" t="s">
        <v>237</v>
      </c>
      <c r="B250" t="s">
        <v>324</v>
      </c>
      <c r="C250" t="s">
        <v>238</v>
      </c>
      <c r="D250" s="64">
        <v>90</v>
      </c>
      <c r="E250" s="64">
        <v>72</v>
      </c>
      <c r="F250" s="64">
        <v>4</v>
      </c>
      <c r="G250" s="64">
        <v>6</v>
      </c>
      <c r="H250" s="64">
        <v>1</v>
      </c>
    </row>
    <row r="251" spans="1:11" x14ac:dyDescent="0.2">
      <c r="A251" t="s">
        <v>690</v>
      </c>
      <c r="B251" t="s">
        <v>290</v>
      </c>
      <c r="C251" t="s">
        <v>691</v>
      </c>
      <c r="D251" s="64">
        <v>80</v>
      </c>
      <c r="E251" s="64">
        <v>82</v>
      </c>
    </row>
    <row r="252" spans="1:11" x14ac:dyDescent="0.2">
      <c r="A252" t="s">
        <v>239</v>
      </c>
      <c r="B252" t="s">
        <v>674</v>
      </c>
      <c r="C252" t="s">
        <v>200</v>
      </c>
      <c r="D252" s="64">
        <v>59</v>
      </c>
      <c r="E252" s="64">
        <v>103</v>
      </c>
    </row>
    <row r="253" spans="1:11" x14ac:dyDescent="0.2">
      <c r="A253" t="s">
        <v>669</v>
      </c>
      <c r="B253" t="s">
        <v>164</v>
      </c>
      <c r="C253" t="s">
        <v>670</v>
      </c>
      <c r="D253" s="64">
        <v>60</v>
      </c>
      <c r="E253" s="64">
        <v>102</v>
      </c>
    </row>
    <row r="254" spans="1:11" x14ac:dyDescent="0.2">
      <c r="A254" t="s">
        <v>514</v>
      </c>
      <c r="B254" t="s">
        <v>825</v>
      </c>
      <c r="C254" t="s">
        <v>515</v>
      </c>
      <c r="D254" s="64">
        <v>82</v>
      </c>
      <c r="E254" s="64">
        <v>80</v>
      </c>
    </row>
    <row r="255" spans="1:11" x14ac:dyDescent="0.2">
      <c r="A255" t="s">
        <v>518</v>
      </c>
      <c r="B255" t="s">
        <v>32</v>
      </c>
      <c r="C255" t="s">
        <v>519</v>
      </c>
      <c r="D255" s="64">
        <v>103</v>
      </c>
      <c r="E255" s="64">
        <v>59</v>
      </c>
      <c r="F255" s="64">
        <v>6</v>
      </c>
      <c r="G255" s="64">
        <v>6</v>
      </c>
      <c r="H255" s="64">
        <v>1</v>
      </c>
      <c r="I255" s="64">
        <v>1</v>
      </c>
    </row>
    <row r="256" spans="1:11" x14ac:dyDescent="0.2">
      <c r="A256" t="s">
        <v>516</v>
      </c>
      <c r="B256" t="s">
        <v>299</v>
      </c>
      <c r="C256" t="s">
        <v>517</v>
      </c>
      <c r="D256" s="64">
        <v>87</v>
      </c>
      <c r="E256" s="64">
        <v>75</v>
      </c>
      <c r="F256" s="64">
        <v>2</v>
      </c>
      <c r="G256" s="64">
        <v>4</v>
      </c>
      <c r="H256" s="64">
        <v>1</v>
      </c>
    </row>
    <row r="257" spans="1:10" x14ac:dyDescent="0.2">
      <c r="A257" t="s">
        <v>233</v>
      </c>
      <c r="B257" t="s">
        <v>662</v>
      </c>
      <c r="C257" t="s">
        <v>234</v>
      </c>
      <c r="D257" s="64">
        <v>50</v>
      </c>
      <c r="E257" s="64">
        <v>112</v>
      </c>
    </row>
    <row r="258" spans="1:10" x14ac:dyDescent="0.2">
      <c r="A258" t="s">
        <v>245</v>
      </c>
      <c r="B258" t="s">
        <v>284</v>
      </c>
      <c r="C258" t="s">
        <v>734</v>
      </c>
      <c r="D258" s="64">
        <v>84</v>
      </c>
      <c r="E258" s="64">
        <v>78</v>
      </c>
      <c r="F258" s="64">
        <v>6</v>
      </c>
      <c r="G258" s="64">
        <v>5</v>
      </c>
      <c r="H258" s="64">
        <v>1</v>
      </c>
    </row>
    <row r="259" spans="1:10" x14ac:dyDescent="0.2">
      <c r="A259" t="s">
        <v>231</v>
      </c>
      <c r="B259" t="s">
        <v>27</v>
      </c>
      <c r="C259" t="s">
        <v>232</v>
      </c>
      <c r="D259" s="64">
        <v>78</v>
      </c>
      <c r="E259" s="64">
        <v>84</v>
      </c>
    </row>
    <row r="260" spans="1:10" x14ac:dyDescent="0.2">
      <c r="A260" t="s">
        <v>230</v>
      </c>
      <c r="B260" t="s">
        <v>475</v>
      </c>
      <c r="C260" t="s">
        <v>666</v>
      </c>
      <c r="D260" s="64">
        <v>39</v>
      </c>
      <c r="E260" s="64">
        <v>123</v>
      </c>
    </row>
    <row r="261" spans="1:10" x14ac:dyDescent="0.2">
      <c r="A261" t="s">
        <v>247</v>
      </c>
      <c r="B261" t="s">
        <v>456</v>
      </c>
      <c r="C261" t="s">
        <v>679</v>
      </c>
      <c r="D261" s="64">
        <v>105</v>
      </c>
      <c r="E261" s="64">
        <v>57</v>
      </c>
      <c r="F261" s="64">
        <v>3</v>
      </c>
      <c r="G261" s="64">
        <v>4</v>
      </c>
      <c r="H261" s="64">
        <v>1</v>
      </c>
      <c r="I261" s="64">
        <v>1</v>
      </c>
    </row>
    <row r="262" spans="1:10" x14ac:dyDescent="0.2">
      <c r="A262" t="s">
        <v>235</v>
      </c>
      <c r="B262" t="s">
        <v>554</v>
      </c>
      <c r="C262" t="s">
        <v>236</v>
      </c>
      <c r="D262" s="64">
        <v>74</v>
      </c>
      <c r="E262" s="64">
        <v>88</v>
      </c>
    </row>
    <row r="263" spans="1:10" x14ac:dyDescent="0.2">
      <c r="A263" t="s">
        <v>680</v>
      </c>
      <c r="B263" t="s">
        <v>112</v>
      </c>
      <c r="C263" t="s">
        <v>43</v>
      </c>
      <c r="D263" s="64">
        <v>87</v>
      </c>
      <c r="E263" s="64">
        <v>75</v>
      </c>
      <c r="F263" s="64">
        <v>3</v>
      </c>
      <c r="G263" s="64">
        <v>4</v>
      </c>
      <c r="H263" s="64">
        <v>1</v>
      </c>
    </row>
    <row r="264" spans="1:10" x14ac:dyDescent="0.2">
      <c r="A264" t="s">
        <v>524</v>
      </c>
      <c r="B264" t="s">
        <v>583</v>
      </c>
      <c r="C264" t="s">
        <v>246</v>
      </c>
      <c r="D264" s="64">
        <v>52</v>
      </c>
      <c r="E264" s="64">
        <v>110</v>
      </c>
    </row>
    <row r="265" spans="1:10" x14ac:dyDescent="0.2">
      <c r="A265" t="s">
        <v>667</v>
      </c>
      <c r="B265" t="s">
        <v>257</v>
      </c>
      <c r="C265" t="s">
        <v>668</v>
      </c>
      <c r="D265" s="64">
        <v>95</v>
      </c>
      <c r="E265" s="64">
        <v>67</v>
      </c>
      <c r="F265" s="64">
        <v>2</v>
      </c>
      <c r="G265" s="64">
        <v>4</v>
      </c>
      <c r="H265" s="64">
        <v>1</v>
      </c>
    </row>
    <row r="266" spans="1:10" x14ac:dyDescent="0.2">
      <c r="A266" t="s">
        <v>243</v>
      </c>
      <c r="B266" t="s">
        <v>175</v>
      </c>
      <c r="C266" t="s">
        <v>244</v>
      </c>
      <c r="D266" s="64">
        <v>64</v>
      </c>
      <c r="E266" s="64">
        <v>98</v>
      </c>
    </row>
    <row r="267" spans="1:10" x14ac:dyDescent="0.2">
      <c r="A267" t="s">
        <v>735</v>
      </c>
      <c r="B267" t="s">
        <v>802</v>
      </c>
      <c r="C267" t="s">
        <v>229</v>
      </c>
      <c r="D267" s="64">
        <v>97</v>
      </c>
      <c r="E267" s="64">
        <v>65</v>
      </c>
      <c r="F267" s="64">
        <v>7</v>
      </c>
      <c r="G267" s="64">
        <v>6</v>
      </c>
      <c r="H267" s="64">
        <v>1</v>
      </c>
    </row>
    <row r="268" spans="1:10" x14ac:dyDescent="0.2">
      <c r="A268" t="s">
        <v>44</v>
      </c>
      <c r="B268" t="s">
        <v>673</v>
      </c>
      <c r="C268" t="s">
        <v>201</v>
      </c>
      <c r="D268" s="64">
        <v>75</v>
      </c>
      <c r="E268" s="64">
        <v>87</v>
      </c>
    </row>
    <row r="269" spans="1:10" x14ac:dyDescent="0.2">
      <c r="A269" t="s">
        <v>522</v>
      </c>
      <c r="B269" t="s">
        <v>588</v>
      </c>
      <c r="C269" t="s">
        <v>523</v>
      </c>
      <c r="D269" s="64">
        <v>97</v>
      </c>
      <c r="E269" s="64">
        <v>65</v>
      </c>
      <c r="F269" s="64">
        <v>15</v>
      </c>
      <c r="G269" s="64">
        <v>13</v>
      </c>
      <c r="H269" s="64">
        <v>1</v>
      </c>
      <c r="J269" s="64">
        <v>1</v>
      </c>
    </row>
    <row r="270" spans="1:10" x14ac:dyDescent="0.2">
      <c r="A270" t="s">
        <v>520</v>
      </c>
      <c r="B270" t="s">
        <v>861</v>
      </c>
      <c r="C270" t="s">
        <v>521</v>
      </c>
      <c r="D270" s="64">
        <v>113</v>
      </c>
      <c r="E270" s="64">
        <v>49</v>
      </c>
      <c r="F270" s="64">
        <v>7</v>
      </c>
      <c r="G270" s="64">
        <v>7</v>
      </c>
      <c r="H270" s="64">
        <v>1</v>
      </c>
      <c r="I270" s="64">
        <v>1</v>
      </c>
    </row>
    <row r="271" spans="1:10" x14ac:dyDescent="0.2">
      <c r="A271" t="s">
        <v>694</v>
      </c>
      <c r="B271" t="s">
        <v>723</v>
      </c>
      <c r="C271" t="s">
        <v>695</v>
      </c>
      <c r="D271" s="64">
        <v>74</v>
      </c>
      <c r="E271" s="64">
        <v>88</v>
      </c>
    </row>
    <row r="272" spans="1:10" x14ac:dyDescent="0.2">
      <c r="A272" s="550">
        <v>2007</v>
      </c>
      <c r="B272" s="550"/>
      <c r="C272" s="550"/>
      <c r="D272" s="550"/>
      <c r="E272" s="550"/>
    </row>
    <row r="273" spans="1:10" x14ac:dyDescent="0.2">
      <c r="A273" t="s">
        <v>241</v>
      </c>
      <c r="B273" t="s">
        <v>258</v>
      </c>
      <c r="C273" t="s">
        <v>242</v>
      </c>
      <c r="D273" s="64">
        <v>52</v>
      </c>
      <c r="E273" s="64">
        <v>110</v>
      </c>
    </row>
    <row r="274" spans="1:10" x14ac:dyDescent="0.2">
      <c r="A274" t="s">
        <v>692</v>
      </c>
      <c r="B274" t="s">
        <v>729</v>
      </c>
      <c r="C274" t="s">
        <v>693</v>
      </c>
      <c r="D274" s="64">
        <v>84</v>
      </c>
      <c r="E274" s="64">
        <v>78</v>
      </c>
      <c r="F274" s="64">
        <v>1</v>
      </c>
      <c r="G274" s="64">
        <v>4</v>
      </c>
      <c r="H274" s="64">
        <v>1</v>
      </c>
    </row>
    <row r="275" spans="1:10" x14ac:dyDescent="0.2">
      <c r="A275" t="s">
        <v>237</v>
      </c>
      <c r="B275" t="s">
        <v>324</v>
      </c>
      <c r="C275" t="s">
        <v>238</v>
      </c>
      <c r="D275" s="64">
        <v>56</v>
      </c>
      <c r="E275" s="64">
        <v>106</v>
      </c>
    </row>
    <row r="276" spans="1:10" x14ac:dyDescent="0.2">
      <c r="A276" t="s">
        <v>690</v>
      </c>
      <c r="B276" t="s">
        <v>290</v>
      </c>
      <c r="C276" t="s">
        <v>691</v>
      </c>
      <c r="D276" s="64">
        <v>109</v>
      </c>
      <c r="E276" s="64">
        <v>53</v>
      </c>
      <c r="F276" s="64">
        <v>2</v>
      </c>
      <c r="G276" s="64">
        <v>4</v>
      </c>
      <c r="H276" s="64">
        <v>1</v>
      </c>
      <c r="I276" s="64">
        <v>1</v>
      </c>
    </row>
    <row r="277" spans="1:10" x14ac:dyDescent="0.2">
      <c r="A277" t="s">
        <v>239</v>
      </c>
      <c r="B277" t="s">
        <v>674</v>
      </c>
      <c r="C277" t="s">
        <v>200</v>
      </c>
      <c r="D277" s="64">
        <v>72</v>
      </c>
      <c r="E277" s="64">
        <v>90</v>
      </c>
    </row>
    <row r="278" spans="1:10" x14ac:dyDescent="0.2">
      <c r="A278" t="s">
        <v>669</v>
      </c>
      <c r="B278" t="s">
        <v>810</v>
      </c>
      <c r="C278" t="s">
        <v>221</v>
      </c>
      <c r="D278" s="64">
        <v>72</v>
      </c>
      <c r="E278" s="64">
        <v>90</v>
      </c>
    </row>
    <row r="279" spans="1:10" x14ac:dyDescent="0.2">
      <c r="A279" t="s">
        <v>514</v>
      </c>
      <c r="B279" t="s">
        <v>825</v>
      </c>
      <c r="C279" t="s">
        <v>515</v>
      </c>
      <c r="D279" s="64">
        <v>92</v>
      </c>
      <c r="E279" s="64">
        <v>70</v>
      </c>
      <c r="F279" s="64">
        <v>8</v>
      </c>
      <c r="G279" s="64">
        <v>7</v>
      </c>
      <c r="H279" s="64">
        <v>1</v>
      </c>
    </row>
    <row r="280" spans="1:10" x14ac:dyDescent="0.2">
      <c r="A280" t="s">
        <v>518</v>
      </c>
      <c r="B280" t="s">
        <v>32</v>
      </c>
      <c r="C280" t="s">
        <v>519</v>
      </c>
      <c r="D280" s="64">
        <v>114</v>
      </c>
      <c r="E280" s="64">
        <v>48</v>
      </c>
      <c r="F280" s="64">
        <v>9</v>
      </c>
      <c r="G280" s="64">
        <v>4</v>
      </c>
      <c r="H280" s="64">
        <v>1</v>
      </c>
      <c r="I280" s="64">
        <v>1</v>
      </c>
      <c r="J280" s="64">
        <v>1</v>
      </c>
    </row>
    <row r="281" spans="1:10" x14ac:dyDescent="0.2">
      <c r="A281" t="s">
        <v>516</v>
      </c>
      <c r="B281" t="s">
        <v>299</v>
      </c>
      <c r="C281" t="s">
        <v>517</v>
      </c>
      <c r="D281" s="64">
        <v>86</v>
      </c>
      <c r="E281" s="64">
        <v>76</v>
      </c>
      <c r="F281" s="64">
        <v>4</v>
      </c>
      <c r="G281" s="64">
        <v>5</v>
      </c>
      <c r="H281" s="64">
        <v>1</v>
      </c>
    </row>
    <row r="282" spans="1:10" x14ac:dyDescent="0.2">
      <c r="A282" t="s">
        <v>233</v>
      </c>
      <c r="B282" t="s">
        <v>662</v>
      </c>
      <c r="C282" t="s">
        <v>234</v>
      </c>
      <c r="D282" s="64">
        <v>71</v>
      </c>
      <c r="E282" s="64">
        <v>91</v>
      </c>
    </row>
    <row r="283" spans="1:10" x14ac:dyDescent="0.2">
      <c r="A283" t="s">
        <v>245</v>
      </c>
      <c r="B283" t="s">
        <v>499</v>
      </c>
      <c r="C283" t="s">
        <v>222</v>
      </c>
      <c r="D283" s="64">
        <v>77</v>
      </c>
      <c r="E283" s="64">
        <v>85</v>
      </c>
    </row>
    <row r="284" spans="1:10" x14ac:dyDescent="0.2">
      <c r="A284" t="s">
        <v>231</v>
      </c>
      <c r="B284" t="s">
        <v>27</v>
      </c>
      <c r="C284" t="s">
        <v>232</v>
      </c>
      <c r="D284" s="64">
        <v>87</v>
      </c>
      <c r="E284" s="64">
        <v>75</v>
      </c>
      <c r="F284" s="64">
        <v>1</v>
      </c>
      <c r="G284" s="64">
        <v>4</v>
      </c>
      <c r="H284" s="64">
        <v>1</v>
      </c>
    </row>
    <row r="285" spans="1:10" x14ac:dyDescent="0.2">
      <c r="A285" t="s">
        <v>230</v>
      </c>
      <c r="B285" t="s">
        <v>475</v>
      </c>
      <c r="C285" t="s">
        <v>666</v>
      </c>
      <c r="D285" s="64">
        <v>55</v>
      </c>
      <c r="E285" s="64">
        <v>107</v>
      </c>
    </row>
    <row r="286" spans="1:10" x14ac:dyDescent="0.2">
      <c r="A286" t="s">
        <v>247</v>
      </c>
      <c r="B286" t="s">
        <v>210</v>
      </c>
      <c r="C286" t="s">
        <v>223</v>
      </c>
      <c r="D286" s="64">
        <v>89</v>
      </c>
      <c r="E286" s="64">
        <v>73</v>
      </c>
      <c r="F286" s="64">
        <v>1</v>
      </c>
      <c r="G286" s="64">
        <v>4</v>
      </c>
      <c r="H286" s="64">
        <v>1</v>
      </c>
    </row>
    <row r="287" spans="1:10" x14ac:dyDescent="0.2">
      <c r="A287" t="s">
        <v>235</v>
      </c>
      <c r="B287" t="s">
        <v>554</v>
      </c>
      <c r="C287" t="s">
        <v>236</v>
      </c>
      <c r="D287" s="64">
        <v>111</v>
      </c>
      <c r="E287" s="64">
        <v>51</v>
      </c>
      <c r="F287" s="64">
        <v>2</v>
      </c>
      <c r="G287" s="64">
        <v>4</v>
      </c>
      <c r="H287" s="64">
        <v>1</v>
      </c>
      <c r="I287" s="64">
        <v>1</v>
      </c>
    </row>
    <row r="288" spans="1:10" x14ac:dyDescent="0.2">
      <c r="A288" t="s">
        <v>680</v>
      </c>
      <c r="B288" t="s">
        <v>112</v>
      </c>
      <c r="C288" t="s">
        <v>43</v>
      </c>
      <c r="D288" s="64">
        <v>72</v>
      </c>
      <c r="E288" s="64">
        <v>90</v>
      </c>
    </row>
    <row r="289" spans="1:11" x14ac:dyDescent="0.2">
      <c r="A289" t="s">
        <v>524</v>
      </c>
      <c r="B289" t="s">
        <v>583</v>
      </c>
      <c r="C289" t="s">
        <v>246</v>
      </c>
      <c r="D289" s="64">
        <v>98</v>
      </c>
      <c r="E289" s="64">
        <v>64</v>
      </c>
      <c r="F289" s="64">
        <v>9</v>
      </c>
      <c r="G289" s="64">
        <v>7</v>
      </c>
      <c r="H289" s="64">
        <v>1</v>
      </c>
    </row>
    <row r="290" spans="1:11" x14ac:dyDescent="0.2">
      <c r="A290" t="s">
        <v>667</v>
      </c>
      <c r="B290" t="s">
        <v>257</v>
      </c>
      <c r="C290" t="s">
        <v>668</v>
      </c>
      <c r="D290" s="64">
        <v>66</v>
      </c>
      <c r="E290" s="64">
        <v>96</v>
      </c>
    </row>
    <row r="291" spans="1:11" x14ac:dyDescent="0.2">
      <c r="A291" t="s">
        <v>243</v>
      </c>
      <c r="B291" t="s">
        <v>175</v>
      </c>
      <c r="C291" t="s">
        <v>244</v>
      </c>
      <c r="D291" s="64">
        <v>56</v>
      </c>
      <c r="E291" s="64">
        <v>106</v>
      </c>
    </row>
    <row r="292" spans="1:11" x14ac:dyDescent="0.2">
      <c r="A292" t="s">
        <v>735</v>
      </c>
      <c r="B292" t="s">
        <v>455</v>
      </c>
      <c r="C292" t="s">
        <v>51</v>
      </c>
      <c r="D292" s="64">
        <v>50</v>
      </c>
      <c r="E292" s="64">
        <v>112</v>
      </c>
    </row>
    <row r="293" spans="1:11" x14ac:dyDescent="0.2">
      <c r="A293" t="s">
        <v>44</v>
      </c>
      <c r="B293" t="s">
        <v>673</v>
      </c>
      <c r="C293" t="s">
        <v>201</v>
      </c>
      <c r="D293" s="64">
        <v>78</v>
      </c>
      <c r="E293" s="64">
        <v>84</v>
      </c>
    </row>
    <row r="294" spans="1:11" x14ac:dyDescent="0.2">
      <c r="A294" t="s">
        <v>522</v>
      </c>
      <c r="B294" t="s">
        <v>588</v>
      </c>
      <c r="C294" t="s">
        <v>523</v>
      </c>
      <c r="D294" s="64">
        <v>100</v>
      </c>
      <c r="E294" s="64">
        <v>62</v>
      </c>
      <c r="F294" s="64">
        <v>4</v>
      </c>
      <c r="G294" s="64">
        <v>5</v>
      </c>
      <c r="H294" s="64">
        <v>1</v>
      </c>
    </row>
    <row r="295" spans="1:11" x14ac:dyDescent="0.2">
      <c r="A295" t="s">
        <v>520</v>
      </c>
      <c r="B295" t="s">
        <v>861</v>
      </c>
      <c r="C295" t="s">
        <v>521</v>
      </c>
      <c r="D295" s="64">
        <v>107</v>
      </c>
      <c r="E295" s="64">
        <v>55</v>
      </c>
      <c r="F295" s="64">
        <v>12</v>
      </c>
      <c r="G295" s="64">
        <v>2</v>
      </c>
      <c r="H295" s="64">
        <v>1</v>
      </c>
      <c r="I295" s="64">
        <v>1</v>
      </c>
      <c r="J295" s="64">
        <v>1</v>
      </c>
      <c r="K295" s="64">
        <v>1</v>
      </c>
    </row>
    <row r="296" spans="1:11" x14ac:dyDescent="0.2">
      <c r="A296" t="s">
        <v>694</v>
      </c>
      <c r="B296" t="s">
        <v>723</v>
      </c>
      <c r="C296" t="s">
        <v>695</v>
      </c>
      <c r="D296" s="64">
        <v>90</v>
      </c>
      <c r="E296" s="64">
        <v>72</v>
      </c>
      <c r="F296" s="64">
        <v>1</v>
      </c>
      <c r="G296" s="64">
        <v>4</v>
      </c>
      <c r="H296" s="64">
        <v>1</v>
      </c>
    </row>
    <row r="297" spans="1:11" x14ac:dyDescent="0.2">
      <c r="A297" s="550">
        <v>2006</v>
      </c>
      <c r="B297" s="550"/>
      <c r="C297" s="550"/>
      <c r="D297" s="550"/>
      <c r="E297" s="550"/>
    </row>
    <row r="298" spans="1:11" x14ac:dyDescent="0.2">
      <c r="A298" t="s">
        <v>241</v>
      </c>
      <c r="B298" t="s">
        <v>258</v>
      </c>
      <c r="C298" t="s">
        <v>242</v>
      </c>
      <c r="D298" s="64">
        <v>43</v>
      </c>
      <c r="E298" s="64">
        <v>119</v>
      </c>
    </row>
    <row r="299" spans="1:11" x14ac:dyDescent="0.2">
      <c r="A299" t="s">
        <v>692</v>
      </c>
      <c r="B299" t="s">
        <v>729</v>
      </c>
      <c r="C299" t="s">
        <v>693</v>
      </c>
      <c r="D299" s="64">
        <v>93</v>
      </c>
      <c r="E299" s="64">
        <v>69</v>
      </c>
      <c r="F299" s="64">
        <v>3</v>
      </c>
      <c r="G299" s="64">
        <v>4</v>
      </c>
      <c r="H299" s="64">
        <v>1</v>
      </c>
      <c r="I299" s="64">
        <v>1</v>
      </c>
    </row>
    <row r="300" spans="1:11" x14ac:dyDescent="0.2">
      <c r="A300" t="s">
        <v>237</v>
      </c>
      <c r="B300" t="s">
        <v>324</v>
      </c>
      <c r="C300" t="s">
        <v>238</v>
      </c>
      <c r="D300" s="64">
        <v>92</v>
      </c>
      <c r="E300" s="64">
        <v>70</v>
      </c>
      <c r="F300" s="64">
        <v>1</v>
      </c>
      <c r="G300" s="64">
        <v>4</v>
      </c>
      <c r="H300" s="64">
        <v>1</v>
      </c>
    </row>
    <row r="301" spans="1:11" x14ac:dyDescent="0.2">
      <c r="A301" t="s">
        <v>690</v>
      </c>
      <c r="B301" t="s">
        <v>290</v>
      </c>
      <c r="C301" t="s">
        <v>691</v>
      </c>
      <c r="D301" s="64">
        <v>69</v>
      </c>
      <c r="E301" s="64">
        <v>93</v>
      </c>
    </row>
    <row r="302" spans="1:11" x14ac:dyDescent="0.2">
      <c r="A302" t="s">
        <v>239</v>
      </c>
      <c r="B302" t="s">
        <v>195</v>
      </c>
      <c r="C302" t="s">
        <v>52</v>
      </c>
      <c r="D302" s="64">
        <v>71</v>
      </c>
      <c r="E302" s="64">
        <v>91</v>
      </c>
    </row>
    <row r="303" spans="1:11" x14ac:dyDescent="0.2">
      <c r="A303" t="s">
        <v>669</v>
      </c>
      <c r="B303" t="s">
        <v>810</v>
      </c>
      <c r="C303" t="s">
        <v>221</v>
      </c>
      <c r="D303" s="64">
        <v>42</v>
      </c>
      <c r="E303" s="64">
        <v>120</v>
      </c>
    </row>
    <row r="304" spans="1:11" x14ac:dyDescent="0.2">
      <c r="A304" t="s">
        <v>514</v>
      </c>
      <c r="B304" t="s">
        <v>825</v>
      </c>
      <c r="C304" t="s">
        <v>515</v>
      </c>
      <c r="D304" s="64">
        <v>107</v>
      </c>
      <c r="E304" s="64">
        <v>55</v>
      </c>
      <c r="F304" s="64">
        <v>8</v>
      </c>
      <c r="G304" s="64">
        <v>8</v>
      </c>
      <c r="H304" s="64">
        <v>1</v>
      </c>
    </row>
    <row r="305" spans="1:11" x14ac:dyDescent="0.2">
      <c r="A305" t="s">
        <v>518</v>
      </c>
      <c r="B305" t="s">
        <v>32</v>
      </c>
      <c r="C305" t="s">
        <v>519</v>
      </c>
      <c r="D305" s="64">
        <v>99</v>
      </c>
      <c r="E305" s="64">
        <v>63</v>
      </c>
      <c r="F305" s="64">
        <v>5</v>
      </c>
      <c r="G305" s="64">
        <v>5</v>
      </c>
      <c r="H305" s="64">
        <v>1</v>
      </c>
    </row>
    <row r="306" spans="1:11" x14ac:dyDescent="0.2">
      <c r="A306" t="s">
        <v>516</v>
      </c>
      <c r="B306" t="s">
        <v>299</v>
      </c>
      <c r="C306" t="s">
        <v>517</v>
      </c>
      <c r="D306" s="64">
        <v>100</v>
      </c>
      <c r="E306" s="64">
        <v>62</v>
      </c>
      <c r="F306" s="64">
        <v>1</v>
      </c>
      <c r="G306" s="64">
        <v>4</v>
      </c>
      <c r="H306" s="64">
        <v>1</v>
      </c>
    </row>
    <row r="307" spans="1:11" x14ac:dyDescent="0.2">
      <c r="A307" t="s">
        <v>233</v>
      </c>
      <c r="B307" t="s">
        <v>197</v>
      </c>
      <c r="C307" t="s">
        <v>53</v>
      </c>
      <c r="D307" s="64">
        <v>116</v>
      </c>
      <c r="E307" s="64">
        <v>46</v>
      </c>
      <c r="F307" s="64">
        <v>11</v>
      </c>
      <c r="G307" s="64">
        <v>5</v>
      </c>
      <c r="H307" s="64">
        <v>1</v>
      </c>
      <c r="I307" s="64">
        <v>1</v>
      </c>
      <c r="J307" s="64">
        <v>1</v>
      </c>
    </row>
    <row r="308" spans="1:11" x14ac:dyDescent="0.2">
      <c r="A308" t="s">
        <v>245</v>
      </c>
      <c r="B308" t="s">
        <v>499</v>
      </c>
      <c r="C308" t="s">
        <v>222</v>
      </c>
      <c r="D308" s="64">
        <v>51</v>
      </c>
      <c r="E308" s="64">
        <v>111</v>
      </c>
    </row>
    <row r="309" spans="1:11" x14ac:dyDescent="0.2">
      <c r="A309" t="s">
        <v>231</v>
      </c>
      <c r="B309" t="s">
        <v>27</v>
      </c>
      <c r="C309" t="s">
        <v>232</v>
      </c>
      <c r="D309" s="64">
        <v>72</v>
      </c>
      <c r="E309" s="64">
        <v>90</v>
      </c>
    </row>
    <row r="310" spans="1:11" x14ac:dyDescent="0.2">
      <c r="A310" t="s">
        <v>230</v>
      </c>
      <c r="B310" t="s">
        <v>475</v>
      </c>
      <c r="C310" t="s">
        <v>666</v>
      </c>
      <c r="D310" s="64">
        <v>53</v>
      </c>
      <c r="E310" s="64">
        <v>109</v>
      </c>
    </row>
    <row r="311" spans="1:11" x14ac:dyDescent="0.2">
      <c r="A311" t="s">
        <v>247</v>
      </c>
      <c r="B311" t="s">
        <v>454</v>
      </c>
      <c r="C311" t="s">
        <v>54</v>
      </c>
      <c r="D311" s="64">
        <v>99</v>
      </c>
      <c r="E311" s="64">
        <v>63</v>
      </c>
      <c r="F311" s="64">
        <v>0</v>
      </c>
      <c r="G311" s="64">
        <v>4</v>
      </c>
      <c r="H311" s="64">
        <v>1</v>
      </c>
      <c r="I311" s="64">
        <v>1</v>
      </c>
    </row>
    <row r="312" spans="1:11" x14ac:dyDescent="0.2">
      <c r="A312" t="s">
        <v>235</v>
      </c>
      <c r="B312" t="s">
        <v>554</v>
      </c>
      <c r="C312" t="s">
        <v>236</v>
      </c>
      <c r="D312" s="64">
        <v>54</v>
      </c>
      <c r="E312" s="64">
        <v>108</v>
      </c>
    </row>
    <row r="313" spans="1:11" x14ac:dyDescent="0.2">
      <c r="A313" t="s">
        <v>680</v>
      </c>
      <c r="B313" t="s">
        <v>112</v>
      </c>
      <c r="C313" t="s">
        <v>43</v>
      </c>
      <c r="D313" s="64">
        <v>77</v>
      </c>
      <c r="E313" s="64">
        <v>85</v>
      </c>
    </row>
    <row r="314" spans="1:11" x14ac:dyDescent="0.2">
      <c r="A314" t="s">
        <v>524</v>
      </c>
      <c r="B314" t="s">
        <v>583</v>
      </c>
      <c r="C314" t="s">
        <v>246</v>
      </c>
      <c r="D314" s="64">
        <v>84</v>
      </c>
      <c r="E314" s="64">
        <v>78</v>
      </c>
    </row>
    <row r="315" spans="1:11" x14ac:dyDescent="0.2">
      <c r="A315" t="s">
        <v>667</v>
      </c>
      <c r="B315" t="s">
        <v>257</v>
      </c>
      <c r="C315" t="s">
        <v>668</v>
      </c>
      <c r="D315" s="64">
        <v>56</v>
      </c>
      <c r="E315" s="64">
        <v>106</v>
      </c>
    </row>
    <row r="316" spans="1:11" x14ac:dyDescent="0.2">
      <c r="A316" t="s">
        <v>243</v>
      </c>
      <c r="B316" t="s">
        <v>175</v>
      </c>
      <c r="C316" t="s">
        <v>244</v>
      </c>
      <c r="D316" s="64">
        <v>85</v>
      </c>
      <c r="E316" s="64">
        <v>77</v>
      </c>
    </row>
    <row r="317" spans="1:11" x14ac:dyDescent="0.2">
      <c r="A317" t="s">
        <v>735</v>
      </c>
      <c r="B317" t="s">
        <v>455</v>
      </c>
      <c r="C317" t="s">
        <v>51</v>
      </c>
      <c r="D317" s="64">
        <v>109</v>
      </c>
      <c r="E317" s="64">
        <v>53</v>
      </c>
      <c r="F317" s="64">
        <v>2</v>
      </c>
      <c r="G317" s="64">
        <v>4</v>
      </c>
      <c r="H317" s="64">
        <v>1</v>
      </c>
      <c r="I317" s="64">
        <v>1</v>
      </c>
    </row>
    <row r="318" spans="1:11" x14ac:dyDescent="0.2">
      <c r="A318" t="s">
        <v>44</v>
      </c>
      <c r="B318" t="s">
        <v>673</v>
      </c>
      <c r="C318" t="s">
        <v>201</v>
      </c>
      <c r="D318" s="64">
        <v>87</v>
      </c>
      <c r="E318" s="64">
        <v>75</v>
      </c>
      <c r="F318" s="64">
        <v>0</v>
      </c>
      <c r="G318" s="64">
        <v>4</v>
      </c>
      <c r="H318" s="64">
        <v>1</v>
      </c>
    </row>
    <row r="319" spans="1:11" x14ac:dyDescent="0.2">
      <c r="A319" t="s">
        <v>522</v>
      </c>
      <c r="B319" t="s">
        <v>588</v>
      </c>
      <c r="C319" t="s">
        <v>523</v>
      </c>
      <c r="D319" s="64">
        <v>107</v>
      </c>
      <c r="E319" s="64">
        <v>55</v>
      </c>
      <c r="F319" s="64">
        <v>3</v>
      </c>
      <c r="G319" s="64">
        <v>4</v>
      </c>
      <c r="H319" s="64">
        <v>1</v>
      </c>
    </row>
    <row r="320" spans="1:11" x14ac:dyDescent="0.2">
      <c r="A320" t="s">
        <v>520</v>
      </c>
      <c r="B320" t="s">
        <v>861</v>
      </c>
      <c r="C320" t="s">
        <v>521</v>
      </c>
      <c r="D320" s="64">
        <v>92</v>
      </c>
      <c r="E320" s="64">
        <v>70</v>
      </c>
      <c r="F320" s="64">
        <v>16</v>
      </c>
      <c r="G320" s="64">
        <v>6</v>
      </c>
      <c r="H320" s="64">
        <v>1</v>
      </c>
      <c r="J320" s="64">
        <v>1</v>
      </c>
      <c r="K320" s="64">
        <v>1</v>
      </c>
    </row>
    <row r="321" spans="1:10" x14ac:dyDescent="0.2">
      <c r="A321" t="s">
        <v>694</v>
      </c>
      <c r="B321" t="s">
        <v>723</v>
      </c>
      <c r="C321" t="s">
        <v>695</v>
      </c>
      <c r="D321" s="64">
        <v>86</v>
      </c>
      <c r="E321" s="64">
        <v>76</v>
      </c>
      <c r="F321" s="64">
        <v>9</v>
      </c>
      <c r="G321" s="64">
        <v>7</v>
      </c>
      <c r="H321" s="64">
        <v>1</v>
      </c>
    </row>
    <row r="322" spans="1:10" x14ac:dyDescent="0.2">
      <c r="A322" s="550">
        <v>2005</v>
      </c>
      <c r="B322" s="550"/>
      <c r="C322" s="550"/>
      <c r="D322" s="550"/>
      <c r="E322" s="550"/>
    </row>
    <row r="323" spans="1:10" x14ac:dyDescent="0.2">
      <c r="A323" t="s">
        <v>241</v>
      </c>
      <c r="B323" t="s">
        <v>258</v>
      </c>
      <c r="C323" t="s">
        <v>242</v>
      </c>
      <c r="D323" s="64">
        <v>98</v>
      </c>
      <c r="E323" s="64">
        <v>64</v>
      </c>
      <c r="F323" s="64">
        <v>8</v>
      </c>
      <c r="G323" s="64">
        <v>9</v>
      </c>
      <c r="H323" s="64">
        <v>1</v>
      </c>
      <c r="I323" s="64">
        <v>1</v>
      </c>
      <c r="J323" s="64">
        <v>1</v>
      </c>
    </row>
    <row r="324" spans="1:10" x14ac:dyDescent="0.2">
      <c r="A324" t="s">
        <v>692</v>
      </c>
      <c r="B324" t="s">
        <v>729</v>
      </c>
      <c r="C324" t="s">
        <v>693</v>
      </c>
      <c r="D324" s="64">
        <v>63</v>
      </c>
      <c r="E324" s="64">
        <v>99</v>
      </c>
    </row>
    <row r="325" spans="1:10" x14ac:dyDescent="0.2">
      <c r="A325" t="s">
        <v>237</v>
      </c>
      <c r="B325" t="s">
        <v>677</v>
      </c>
      <c r="C325" t="s">
        <v>55</v>
      </c>
      <c r="D325" s="64">
        <v>76</v>
      </c>
      <c r="E325" s="64">
        <v>86</v>
      </c>
    </row>
    <row r="326" spans="1:10" x14ac:dyDescent="0.2">
      <c r="A326" t="s">
        <v>690</v>
      </c>
      <c r="B326" t="s">
        <v>675</v>
      </c>
      <c r="C326" t="s">
        <v>854</v>
      </c>
      <c r="D326" s="64">
        <v>62</v>
      </c>
      <c r="E326" s="64">
        <v>100</v>
      </c>
    </row>
    <row r="327" spans="1:10" x14ac:dyDescent="0.2">
      <c r="A327" t="s">
        <v>239</v>
      </c>
      <c r="B327" t="s">
        <v>195</v>
      </c>
      <c r="C327" t="s">
        <v>855</v>
      </c>
      <c r="D327" s="64">
        <v>58</v>
      </c>
      <c r="E327" s="64">
        <v>104</v>
      </c>
    </row>
    <row r="328" spans="1:10" x14ac:dyDescent="0.2">
      <c r="A328" t="s">
        <v>669</v>
      </c>
      <c r="B328" t="s">
        <v>810</v>
      </c>
      <c r="C328" t="s">
        <v>221</v>
      </c>
      <c r="D328" s="64">
        <v>65</v>
      </c>
      <c r="E328" s="64">
        <v>97</v>
      </c>
    </row>
    <row r="329" spans="1:10" x14ac:dyDescent="0.2">
      <c r="A329" t="s">
        <v>514</v>
      </c>
      <c r="B329" t="s">
        <v>825</v>
      </c>
      <c r="C329" t="s">
        <v>515</v>
      </c>
      <c r="D329" s="64">
        <v>111</v>
      </c>
      <c r="E329" s="64">
        <v>51</v>
      </c>
      <c r="F329" s="64">
        <v>3</v>
      </c>
      <c r="G329" s="64">
        <v>4</v>
      </c>
      <c r="H329" s="64">
        <v>1</v>
      </c>
    </row>
    <row r="330" spans="1:10" x14ac:dyDescent="0.2">
      <c r="A330" t="s">
        <v>518</v>
      </c>
      <c r="B330" t="s">
        <v>32</v>
      </c>
      <c r="C330" t="s">
        <v>519</v>
      </c>
      <c r="D330" s="64">
        <v>88</v>
      </c>
      <c r="E330" s="64">
        <v>74</v>
      </c>
      <c r="F330" s="64">
        <v>1</v>
      </c>
      <c r="G330" s="64">
        <v>4</v>
      </c>
      <c r="H330" s="64">
        <v>1</v>
      </c>
    </row>
    <row r="331" spans="1:10" x14ac:dyDescent="0.2">
      <c r="A331" t="s">
        <v>516</v>
      </c>
      <c r="B331" t="s">
        <v>457</v>
      </c>
      <c r="C331" t="s">
        <v>856</v>
      </c>
      <c r="D331" s="64">
        <v>122</v>
      </c>
      <c r="E331" s="64">
        <v>40</v>
      </c>
      <c r="F331" s="64">
        <v>7</v>
      </c>
      <c r="G331" s="64">
        <v>4</v>
      </c>
      <c r="H331" s="64">
        <v>1</v>
      </c>
      <c r="I331" s="64">
        <v>1</v>
      </c>
    </row>
    <row r="332" spans="1:10" x14ac:dyDescent="0.2">
      <c r="A332" t="s">
        <v>233</v>
      </c>
      <c r="B332" t="s">
        <v>197</v>
      </c>
      <c r="C332" t="s">
        <v>53</v>
      </c>
      <c r="D332" s="64">
        <v>83</v>
      </c>
      <c r="E332" s="64">
        <v>79</v>
      </c>
      <c r="F332" s="64">
        <v>6</v>
      </c>
      <c r="G332" s="64">
        <v>7</v>
      </c>
      <c r="H332" s="64">
        <v>1</v>
      </c>
    </row>
    <row r="333" spans="1:10" x14ac:dyDescent="0.2">
      <c r="A333" t="s">
        <v>245</v>
      </c>
      <c r="B333" t="s">
        <v>499</v>
      </c>
      <c r="C333" t="s">
        <v>222</v>
      </c>
      <c r="D333" s="64">
        <v>50</v>
      </c>
      <c r="E333" s="64">
        <v>112</v>
      </c>
    </row>
    <row r="334" spans="1:10" x14ac:dyDescent="0.2">
      <c r="A334" t="s">
        <v>231</v>
      </c>
      <c r="B334" t="s">
        <v>27</v>
      </c>
      <c r="C334" t="s">
        <v>232</v>
      </c>
      <c r="D334" s="64">
        <v>97</v>
      </c>
      <c r="E334" s="64">
        <v>65</v>
      </c>
      <c r="F334" s="64">
        <v>4</v>
      </c>
      <c r="G334" s="64">
        <v>5</v>
      </c>
      <c r="H334" s="64">
        <v>1</v>
      </c>
    </row>
    <row r="335" spans="1:10" x14ac:dyDescent="0.2">
      <c r="A335" t="s">
        <v>230</v>
      </c>
      <c r="B335" t="s">
        <v>475</v>
      </c>
      <c r="C335" t="s">
        <v>666</v>
      </c>
      <c r="D335" s="64">
        <v>97</v>
      </c>
      <c r="E335" s="64">
        <v>65</v>
      </c>
      <c r="F335" s="64">
        <v>3</v>
      </c>
      <c r="G335" s="64">
        <v>4</v>
      </c>
      <c r="H335" s="64">
        <v>1</v>
      </c>
    </row>
    <row r="336" spans="1:10" x14ac:dyDescent="0.2">
      <c r="A336" t="s">
        <v>247</v>
      </c>
      <c r="B336" t="s">
        <v>454</v>
      </c>
      <c r="C336" t="s">
        <v>54</v>
      </c>
      <c r="D336" s="64">
        <v>97</v>
      </c>
      <c r="E336" s="64">
        <v>65</v>
      </c>
      <c r="F336" s="64">
        <v>2</v>
      </c>
      <c r="G336" s="64">
        <v>4</v>
      </c>
      <c r="H336" s="64">
        <v>1</v>
      </c>
    </row>
    <row r="337" spans="1:11" x14ac:dyDescent="0.2">
      <c r="A337" t="s">
        <v>235</v>
      </c>
      <c r="B337" t="s">
        <v>198</v>
      </c>
      <c r="C337" t="s">
        <v>481</v>
      </c>
      <c r="D337" s="64">
        <v>55</v>
      </c>
      <c r="E337" s="64">
        <v>107</v>
      </c>
    </row>
    <row r="338" spans="1:11" x14ac:dyDescent="0.2">
      <c r="A338" t="s">
        <v>680</v>
      </c>
      <c r="B338" t="s">
        <v>112</v>
      </c>
      <c r="C338" t="s">
        <v>43</v>
      </c>
      <c r="D338" s="64">
        <v>96</v>
      </c>
      <c r="E338" s="64">
        <v>66</v>
      </c>
      <c r="F338" s="64">
        <v>3</v>
      </c>
      <c r="G338" s="64">
        <v>4</v>
      </c>
      <c r="H338" s="64">
        <v>1</v>
      </c>
    </row>
    <row r="339" spans="1:11" x14ac:dyDescent="0.2">
      <c r="A339" t="s">
        <v>524</v>
      </c>
      <c r="B339" t="s">
        <v>583</v>
      </c>
      <c r="C339" t="s">
        <v>246</v>
      </c>
      <c r="D339" s="64">
        <v>107</v>
      </c>
      <c r="E339" s="64">
        <v>55</v>
      </c>
      <c r="F339" s="64">
        <v>2</v>
      </c>
      <c r="G339" s="64">
        <v>4</v>
      </c>
      <c r="H339" s="64">
        <v>1</v>
      </c>
      <c r="I339" s="64">
        <v>1</v>
      </c>
    </row>
    <row r="340" spans="1:11" x14ac:dyDescent="0.2">
      <c r="A340" t="s">
        <v>667</v>
      </c>
      <c r="B340" t="s">
        <v>257</v>
      </c>
      <c r="C340" t="s">
        <v>668</v>
      </c>
      <c r="D340" s="64">
        <v>53</v>
      </c>
      <c r="E340" s="64">
        <v>109</v>
      </c>
    </row>
    <row r="341" spans="1:11" x14ac:dyDescent="0.2">
      <c r="A341" t="s">
        <v>243</v>
      </c>
      <c r="B341" t="s">
        <v>175</v>
      </c>
      <c r="C341" t="s">
        <v>244</v>
      </c>
      <c r="D341" s="64">
        <v>67</v>
      </c>
      <c r="E341" s="64">
        <v>95</v>
      </c>
    </row>
    <row r="342" spans="1:11" x14ac:dyDescent="0.2">
      <c r="A342" t="s">
        <v>735</v>
      </c>
      <c r="B342" t="s">
        <v>455</v>
      </c>
      <c r="C342" t="s">
        <v>51</v>
      </c>
      <c r="D342" s="64">
        <v>41</v>
      </c>
      <c r="E342" s="64">
        <v>121</v>
      </c>
    </row>
    <row r="343" spans="1:11" x14ac:dyDescent="0.2">
      <c r="A343" t="s">
        <v>44</v>
      </c>
      <c r="B343" t="s">
        <v>673</v>
      </c>
      <c r="C343" t="s">
        <v>201</v>
      </c>
      <c r="D343" s="64">
        <v>90</v>
      </c>
      <c r="E343" s="64">
        <v>72</v>
      </c>
    </row>
    <row r="344" spans="1:11" x14ac:dyDescent="0.2">
      <c r="A344" t="s">
        <v>522</v>
      </c>
      <c r="B344" t="s">
        <v>588</v>
      </c>
      <c r="C344" t="s">
        <v>523</v>
      </c>
      <c r="D344" s="64">
        <v>112</v>
      </c>
      <c r="E344" s="64">
        <v>50</v>
      </c>
      <c r="F344" s="64">
        <v>12</v>
      </c>
      <c r="G344" s="64">
        <v>6</v>
      </c>
      <c r="H344" s="64">
        <v>1</v>
      </c>
      <c r="I344" s="64">
        <v>1</v>
      </c>
      <c r="J344" s="64">
        <v>1</v>
      </c>
      <c r="K344" s="64">
        <v>1</v>
      </c>
    </row>
    <row r="345" spans="1:11" x14ac:dyDescent="0.2">
      <c r="A345" t="s">
        <v>520</v>
      </c>
      <c r="B345" t="s">
        <v>199</v>
      </c>
      <c r="C345" t="s">
        <v>482</v>
      </c>
      <c r="D345" s="64">
        <v>92</v>
      </c>
      <c r="E345" s="64">
        <v>70</v>
      </c>
      <c r="F345" s="64">
        <v>11</v>
      </c>
      <c r="G345" s="64">
        <v>7</v>
      </c>
      <c r="H345" s="64">
        <v>1</v>
      </c>
    </row>
    <row r="346" spans="1:11" x14ac:dyDescent="0.2">
      <c r="A346" t="s">
        <v>694</v>
      </c>
      <c r="B346" t="s">
        <v>723</v>
      </c>
      <c r="C346" t="s">
        <v>695</v>
      </c>
      <c r="D346" s="64">
        <v>64</v>
      </c>
      <c r="E346" s="64">
        <v>98</v>
      </c>
    </row>
    <row r="347" spans="1:11" x14ac:dyDescent="0.2">
      <c r="A347" s="550">
        <v>2004</v>
      </c>
      <c r="B347" s="550"/>
      <c r="C347" s="550"/>
      <c r="D347" s="550"/>
      <c r="E347" s="550"/>
    </row>
    <row r="348" spans="1:11" x14ac:dyDescent="0.2">
      <c r="A348" t="s">
        <v>241</v>
      </c>
      <c r="B348" t="s">
        <v>258</v>
      </c>
      <c r="C348" t="s">
        <v>242</v>
      </c>
      <c r="D348" s="64">
        <v>89</v>
      </c>
      <c r="E348" s="64">
        <v>73</v>
      </c>
      <c r="F348" s="64">
        <v>1</v>
      </c>
      <c r="G348" s="64">
        <v>4</v>
      </c>
      <c r="H348" s="64">
        <v>1</v>
      </c>
    </row>
    <row r="349" spans="1:11" x14ac:dyDescent="0.2">
      <c r="A349" t="s">
        <v>692</v>
      </c>
      <c r="B349" t="s">
        <v>729</v>
      </c>
      <c r="C349" t="s">
        <v>693</v>
      </c>
      <c r="D349" s="64">
        <v>70</v>
      </c>
      <c r="E349" s="64">
        <v>92</v>
      </c>
    </row>
    <row r="350" spans="1:11" x14ac:dyDescent="0.2">
      <c r="A350" t="s">
        <v>237</v>
      </c>
      <c r="B350" t="s">
        <v>677</v>
      </c>
      <c r="C350" t="s">
        <v>55</v>
      </c>
      <c r="D350" s="64">
        <v>65</v>
      </c>
      <c r="E350" s="64">
        <v>97</v>
      </c>
    </row>
    <row r="351" spans="1:11" x14ac:dyDescent="0.2">
      <c r="A351" t="s">
        <v>690</v>
      </c>
      <c r="B351" t="s">
        <v>675</v>
      </c>
      <c r="C351" t="s">
        <v>854</v>
      </c>
      <c r="D351" s="64">
        <v>104</v>
      </c>
      <c r="E351" s="64">
        <v>58</v>
      </c>
      <c r="F351" s="64">
        <v>0</v>
      </c>
      <c r="G351" s="64">
        <v>4</v>
      </c>
      <c r="H351" s="64">
        <v>1</v>
      </c>
      <c r="I351" s="64">
        <v>1</v>
      </c>
    </row>
    <row r="352" spans="1:11" x14ac:dyDescent="0.2">
      <c r="A352" t="s">
        <v>239</v>
      </c>
      <c r="B352" t="s">
        <v>678</v>
      </c>
      <c r="C352" t="s">
        <v>928</v>
      </c>
      <c r="D352" s="64">
        <v>83</v>
      </c>
      <c r="E352" s="64">
        <v>79</v>
      </c>
      <c r="F352" s="64">
        <v>0</v>
      </c>
      <c r="G352" s="64">
        <v>4</v>
      </c>
      <c r="H352" s="64">
        <v>1</v>
      </c>
    </row>
    <row r="353" spans="1:11" x14ac:dyDescent="0.2">
      <c r="A353" t="s">
        <v>669</v>
      </c>
      <c r="B353" t="s">
        <v>810</v>
      </c>
      <c r="C353" t="s">
        <v>221</v>
      </c>
      <c r="D353" s="64">
        <v>56</v>
      </c>
      <c r="E353" s="64">
        <v>106</v>
      </c>
    </row>
    <row r="354" spans="1:11" x14ac:dyDescent="0.2">
      <c r="A354" t="s">
        <v>514</v>
      </c>
      <c r="B354" t="s">
        <v>825</v>
      </c>
      <c r="C354" t="s">
        <v>515</v>
      </c>
      <c r="D354" s="64">
        <v>107</v>
      </c>
      <c r="E354" s="64">
        <v>55</v>
      </c>
      <c r="F354" s="64">
        <v>10</v>
      </c>
      <c r="G354" s="64">
        <v>4</v>
      </c>
      <c r="H354" s="64">
        <v>1</v>
      </c>
    </row>
    <row r="355" spans="1:11" x14ac:dyDescent="0.2">
      <c r="A355" t="s">
        <v>518</v>
      </c>
      <c r="B355" t="s">
        <v>32</v>
      </c>
      <c r="C355" t="s">
        <v>519</v>
      </c>
      <c r="D355" s="64">
        <v>85</v>
      </c>
      <c r="E355" s="64">
        <v>77</v>
      </c>
      <c r="F355" s="64">
        <v>5</v>
      </c>
      <c r="G355" s="64">
        <v>5</v>
      </c>
      <c r="H355" s="64">
        <v>1</v>
      </c>
    </row>
    <row r="356" spans="1:11" x14ac:dyDescent="0.2">
      <c r="A356" t="s">
        <v>516</v>
      </c>
      <c r="B356" t="s">
        <v>457</v>
      </c>
      <c r="C356" t="s">
        <v>856</v>
      </c>
      <c r="D356" s="64">
        <v>114</v>
      </c>
      <c r="E356" s="64">
        <v>48</v>
      </c>
      <c r="F356" s="64">
        <v>12</v>
      </c>
      <c r="G356" s="64">
        <v>5</v>
      </c>
      <c r="H356" s="64">
        <v>1</v>
      </c>
      <c r="I356" s="64">
        <v>1</v>
      </c>
      <c r="J356" s="64">
        <v>1</v>
      </c>
      <c r="K356" s="64">
        <v>1</v>
      </c>
    </row>
    <row r="357" spans="1:11" x14ac:dyDescent="0.2">
      <c r="A357" t="s">
        <v>233</v>
      </c>
      <c r="B357" t="s">
        <v>197</v>
      </c>
      <c r="C357" t="s">
        <v>53</v>
      </c>
      <c r="D357" s="64">
        <v>80</v>
      </c>
      <c r="E357" s="64">
        <v>82</v>
      </c>
    </row>
    <row r="358" spans="1:11" x14ac:dyDescent="0.2">
      <c r="A358" t="s">
        <v>245</v>
      </c>
      <c r="B358" t="s">
        <v>453</v>
      </c>
      <c r="C358" t="s">
        <v>842</v>
      </c>
      <c r="D358" s="64">
        <v>70</v>
      </c>
      <c r="E358" s="64">
        <v>92</v>
      </c>
    </row>
    <row r="359" spans="1:11" x14ac:dyDescent="0.2">
      <c r="A359" t="s">
        <v>231</v>
      </c>
      <c r="B359" t="s">
        <v>27</v>
      </c>
      <c r="C359" t="s">
        <v>232</v>
      </c>
      <c r="D359" s="64">
        <v>56</v>
      </c>
      <c r="E359" s="64">
        <v>106</v>
      </c>
    </row>
    <row r="360" spans="1:11" x14ac:dyDescent="0.2">
      <c r="A360" t="s">
        <v>230</v>
      </c>
      <c r="B360" t="s">
        <v>475</v>
      </c>
      <c r="C360" t="s">
        <v>666</v>
      </c>
      <c r="D360" s="64">
        <v>101</v>
      </c>
      <c r="E360" s="64">
        <v>61</v>
      </c>
      <c r="F360" s="64">
        <v>10</v>
      </c>
      <c r="G360" s="64">
        <v>8</v>
      </c>
      <c r="H360" s="64">
        <v>1</v>
      </c>
    </row>
    <row r="361" spans="1:11" x14ac:dyDescent="0.2">
      <c r="A361" t="s">
        <v>247</v>
      </c>
      <c r="B361" t="s">
        <v>454</v>
      </c>
      <c r="C361" t="s">
        <v>54</v>
      </c>
      <c r="D361" s="64">
        <v>62</v>
      </c>
      <c r="E361" s="64">
        <v>100</v>
      </c>
    </row>
    <row r="362" spans="1:11" x14ac:dyDescent="0.2">
      <c r="A362" t="s">
        <v>235</v>
      </c>
      <c r="B362" t="s">
        <v>198</v>
      </c>
      <c r="C362" t="s">
        <v>481</v>
      </c>
      <c r="D362" s="64">
        <v>78</v>
      </c>
      <c r="E362" s="64">
        <v>84</v>
      </c>
      <c r="F362" s="64">
        <v>2</v>
      </c>
      <c r="G362" s="64">
        <v>4</v>
      </c>
      <c r="H362" s="64">
        <v>1</v>
      </c>
    </row>
    <row r="363" spans="1:11" x14ac:dyDescent="0.2">
      <c r="A363" t="s">
        <v>680</v>
      </c>
      <c r="B363" t="s">
        <v>112</v>
      </c>
      <c r="C363" t="s">
        <v>43</v>
      </c>
      <c r="D363" s="64">
        <v>104</v>
      </c>
      <c r="E363" s="64">
        <v>58</v>
      </c>
      <c r="F363" s="64">
        <v>0</v>
      </c>
      <c r="G363" s="64">
        <v>4</v>
      </c>
      <c r="H363" s="64">
        <v>1</v>
      </c>
      <c r="I363" s="64">
        <v>1</v>
      </c>
    </row>
    <row r="364" spans="1:11" x14ac:dyDescent="0.2">
      <c r="A364" t="s">
        <v>524</v>
      </c>
      <c r="B364" t="s">
        <v>583</v>
      </c>
      <c r="C364" t="s">
        <v>246</v>
      </c>
      <c r="D364" s="64">
        <v>98</v>
      </c>
      <c r="E364" s="64">
        <v>64</v>
      </c>
      <c r="F364" s="64">
        <v>14</v>
      </c>
      <c r="G364" s="64">
        <v>9</v>
      </c>
      <c r="H364" s="64">
        <v>1</v>
      </c>
      <c r="J364" s="64">
        <v>1</v>
      </c>
    </row>
    <row r="365" spans="1:11" x14ac:dyDescent="0.2">
      <c r="A365" t="s">
        <v>667</v>
      </c>
      <c r="B365" t="s">
        <v>257</v>
      </c>
      <c r="C365" t="s">
        <v>668</v>
      </c>
      <c r="D365" s="64">
        <v>67</v>
      </c>
      <c r="E365" s="64">
        <v>95</v>
      </c>
    </row>
    <row r="366" spans="1:11" x14ac:dyDescent="0.2">
      <c r="A366" t="s">
        <v>243</v>
      </c>
      <c r="B366" t="s">
        <v>175</v>
      </c>
      <c r="C366" t="s">
        <v>244</v>
      </c>
      <c r="D366" s="64">
        <v>61</v>
      </c>
      <c r="E366" s="64">
        <v>101</v>
      </c>
    </row>
    <row r="367" spans="1:11" x14ac:dyDescent="0.2">
      <c r="A367" t="s">
        <v>735</v>
      </c>
      <c r="B367" t="s">
        <v>458</v>
      </c>
      <c r="C367" t="s">
        <v>843</v>
      </c>
      <c r="D367" s="64">
        <v>74</v>
      </c>
      <c r="E367" s="64">
        <v>88</v>
      </c>
    </row>
    <row r="368" spans="1:11" x14ac:dyDescent="0.2">
      <c r="A368" t="s">
        <v>44</v>
      </c>
      <c r="B368" t="s">
        <v>673</v>
      </c>
      <c r="C368" t="s">
        <v>201</v>
      </c>
      <c r="D368" s="64">
        <v>91</v>
      </c>
      <c r="E368" s="64">
        <v>71</v>
      </c>
      <c r="F368" s="64">
        <v>2</v>
      </c>
      <c r="G368" s="64">
        <v>4</v>
      </c>
      <c r="H368" s="64">
        <v>1</v>
      </c>
      <c r="I368" s="64">
        <v>1</v>
      </c>
    </row>
    <row r="369" spans="1:11" x14ac:dyDescent="0.2">
      <c r="A369" t="s">
        <v>522</v>
      </c>
      <c r="B369" t="s">
        <v>588</v>
      </c>
      <c r="C369" t="s">
        <v>523</v>
      </c>
      <c r="D369" s="64">
        <v>70</v>
      </c>
      <c r="E369" s="64">
        <v>92</v>
      </c>
    </row>
    <row r="370" spans="1:11" x14ac:dyDescent="0.2">
      <c r="A370" t="s">
        <v>520</v>
      </c>
      <c r="B370" t="s">
        <v>554</v>
      </c>
      <c r="C370" t="s">
        <v>236</v>
      </c>
      <c r="D370" s="64">
        <v>73</v>
      </c>
      <c r="E370" s="64">
        <v>89</v>
      </c>
    </row>
    <row r="371" spans="1:11" x14ac:dyDescent="0.2">
      <c r="A371" t="s">
        <v>694</v>
      </c>
      <c r="B371" t="s">
        <v>723</v>
      </c>
      <c r="C371" t="s">
        <v>695</v>
      </c>
      <c r="D371" s="64">
        <v>86</v>
      </c>
      <c r="E371" s="64">
        <v>76</v>
      </c>
      <c r="F371" s="64">
        <v>3</v>
      </c>
      <c r="G371" s="64">
        <v>4</v>
      </c>
      <c r="H371" s="64">
        <v>1</v>
      </c>
    </row>
    <row r="372" spans="1:11" x14ac:dyDescent="0.2">
      <c r="A372" s="550">
        <v>2003</v>
      </c>
      <c r="B372" s="550"/>
      <c r="C372" s="550"/>
      <c r="D372" s="550"/>
      <c r="E372" s="550"/>
    </row>
    <row r="373" spans="1:11" x14ac:dyDescent="0.2">
      <c r="A373" t="s">
        <v>241</v>
      </c>
      <c r="B373" t="s">
        <v>258</v>
      </c>
      <c r="C373" t="s">
        <v>242</v>
      </c>
      <c r="D373" s="64">
        <v>53</v>
      </c>
      <c r="E373" s="64">
        <v>109</v>
      </c>
    </row>
    <row r="374" spans="1:11" x14ac:dyDescent="0.2">
      <c r="A374" t="s">
        <v>692</v>
      </c>
      <c r="B374" t="s">
        <v>729</v>
      </c>
      <c r="C374" t="s">
        <v>693</v>
      </c>
      <c r="D374" s="64">
        <v>87</v>
      </c>
      <c r="E374" s="64">
        <v>75</v>
      </c>
      <c r="F374" s="64">
        <v>2</v>
      </c>
      <c r="G374" s="64">
        <v>4</v>
      </c>
      <c r="H374" s="64">
        <v>1</v>
      </c>
    </row>
    <row r="375" spans="1:11" x14ac:dyDescent="0.2">
      <c r="A375" t="s">
        <v>237</v>
      </c>
      <c r="B375" t="s">
        <v>677</v>
      </c>
      <c r="C375" t="s">
        <v>55</v>
      </c>
      <c r="D375" s="64">
        <v>72</v>
      </c>
      <c r="E375" s="64">
        <v>90</v>
      </c>
    </row>
    <row r="376" spans="1:11" x14ac:dyDescent="0.2">
      <c r="A376" t="s">
        <v>690</v>
      </c>
      <c r="B376" t="s">
        <v>196</v>
      </c>
      <c r="C376" t="s">
        <v>844</v>
      </c>
      <c r="D376" s="64">
        <v>68</v>
      </c>
      <c r="E376" s="64">
        <v>94</v>
      </c>
    </row>
    <row r="377" spans="1:11" x14ac:dyDescent="0.2">
      <c r="A377" t="s">
        <v>239</v>
      </c>
      <c r="B377" t="s">
        <v>678</v>
      </c>
      <c r="C377" t="s">
        <v>928</v>
      </c>
      <c r="D377" s="64">
        <v>107</v>
      </c>
      <c r="E377" s="64">
        <v>55</v>
      </c>
      <c r="F377" s="64">
        <v>12</v>
      </c>
      <c r="G377" s="64">
        <v>4</v>
      </c>
      <c r="H377" s="64">
        <v>1</v>
      </c>
      <c r="I377" s="64">
        <v>1</v>
      </c>
      <c r="J377" s="64">
        <v>1</v>
      </c>
      <c r="K377" s="64">
        <v>1</v>
      </c>
    </row>
    <row r="378" spans="1:11" x14ac:dyDescent="0.2">
      <c r="A378" t="s">
        <v>669</v>
      </c>
      <c r="B378" t="s">
        <v>810</v>
      </c>
      <c r="C378" t="s">
        <v>221</v>
      </c>
      <c r="D378" s="64">
        <v>97</v>
      </c>
      <c r="E378" s="64">
        <v>65</v>
      </c>
      <c r="F378" s="64">
        <v>3</v>
      </c>
      <c r="G378" s="64">
        <v>4</v>
      </c>
      <c r="H378" s="64">
        <v>1</v>
      </c>
    </row>
    <row r="379" spans="1:11" x14ac:dyDescent="0.2">
      <c r="A379" t="s">
        <v>514</v>
      </c>
      <c r="B379" t="s">
        <v>825</v>
      </c>
      <c r="C379" t="s">
        <v>515</v>
      </c>
      <c r="D379" s="64">
        <v>91</v>
      </c>
      <c r="E379" s="64">
        <v>71</v>
      </c>
      <c r="F379" s="64">
        <v>5</v>
      </c>
      <c r="G379" s="64">
        <v>6</v>
      </c>
      <c r="H379" s="64">
        <v>1</v>
      </c>
    </row>
    <row r="380" spans="1:11" x14ac:dyDescent="0.2">
      <c r="A380" t="s">
        <v>518</v>
      </c>
      <c r="B380" t="s">
        <v>32</v>
      </c>
      <c r="C380" t="s">
        <v>519</v>
      </c>
      <c r="D380" s="64">
        <v>75</v>
      </c>
      <c r="E380" s="64">
        <v>87</v>
      </c>
    </row>
    <row r="381" spans="1:11" x14ac:dyDescent="0.2">
      <c r="A381" t="s">
        <v>516</v>
      </c>
      <c r="B381" t="s">
        <v>457</v>
      </c>
      <c r="C381" t="s">
        <v>856</v>
      </c>
      <c r="D381" s="64">
        <v>73</v>
      </c>
      <c r="E381" s="64">
        <v>89</v>
      </c>
    </row>
    <row r="382" spans="1:11" x14ac:dyDescent="0.2">
      <c r="A382" t="s">
        <v>233</v>
      </c>
      <c r="B382" t="s">
        <v>197</v>
      </c>
      <c r="C382" t="s">
        <v>53</v>
      </c>
      <c r="D382" s="64">
        <v>68</v>
      </c>
      <c r="E382" s="64">
        <v>94</v>
      </c>
    </row>
    <row r="383" spans="1:11" x14ac:dyDescent="0.2">
      <c r="A383" t="s">
        <v>245</v>
      </c>
      <c r="B383" t="s">
        <v>453</v>
      </c>
      <c r="C383" t="s">
        <v>842</v>
      </c>
      <c r="D383" s="64">
        <v>101</v>
      </c>
      <c r="E383" s="64">
        <v>61</v>
      </c>
      <c r="F383" s="64">
        <v>5</v>
      </c>
      <c r="G383" s="64">
        <v>4</v>
      </c>
      <c r="H383" s="64">
        <v>1</v>
      </c>
      <c r="I383" s="64">
        <v>1</v>
      </c>
    </row>
    <row r="384" spans="1:11" x14ac:dyDescent="0.2">
      <c r="A384" t="s">
        <v>231</v>
      </c>
      <c r="B384" t="s">
        <v>27</v>
      </c>
      <c r="C384" t="s">
        <v>232</v>
      </c>
      <c r="D384" s="64">
        <v>86</v>
      </c>
      <c r="E384" s="64">
        <v>76</v>
      </c>
      <c r="F384" s="64">
        <v>4</v>
      </c>
      <c r="G384" s="64">
        <v>7</v>
      </c>
      <c r="H384" s="64">
        <v>1</v>
      </c>
    </row>
    <row r="385" spans="1:10" x14ac:dyDescent="0.2">
      <c r="A385" t="s">
        <v>230</v>
      </c>
      <c r="B385" t="s">
        <v>475</v>
      </c>
      <c r="C385" t="s">
        <v>666</v>
      </c>
      <c r="D385" s="64">
        <v>75</v>
      </c>
      <c r="E385" s="64">
        <v>87</v>
      </c>
    </row>
    <row r="386" spans="1:10" x14ac:dyDescent="0.2">
      <c r="A386" t="s">
        <v>247</v>
      </c>
      <c r="B386" t="s">
        <v>454</v>
      </c>
      <c r="C386" t="s">
        <v>54</v>
      </c>
      <c r="D386" s="64">
        <v>79</v>
      </c>
      <c r="E386" s="64">
        <v>83</v>
      </c>
    </row>
    <row r="387" spans="1:10" x14ac:dyDescent="0.2">
      <c r="A387" t="s">
        <v>235</v>
      </c>
      <c r="B387" t="s">
        <v>676</v>
      </c>
      <c r="C387" t="s">
        <v>845</v>
      </c>
      <c r="D387" s="64">
        <v>92</v>
      </c>
      <c r="E387" s="64">
        <v>70</v>
      </c>
      <c r="F387" s="64">
        <v>0</v>
      </c>
      <c r="G387" s="64">
        <v>4</v>
      </c>
      <c r="H387" s="64">
        <v>1</v>
      </c>
    </row>
    <row r="388" spans="1:10" x14ac:dyDescent="0.2">
      <c r="A388" t="s">
        <v>680</v>
      </c>
      <c r="B388" t="s">
        <v>112</v>
      </c>
      <c r="C388" t="s">
        <v>43</v>
      </c>
      <c r="D388" s="64">
        <v>90</v>
      </c>
      <c r="E388" s="64">
        <v>72</v>
      </c>
      <c r="F388" s="64">
        <v>6</v>
      </c>
      <c r="G388" s="64">
        <v>4</v>
      </c>
      <c r="H388" s="64">
        <v>1</v>
      </c>
    </row>
    <row r="389" spans="1:10" x14ac:dyDescent="0.2">
      <c r="A389" t="s">
        <v>524</v>
      </c>
      <c r="B389" t="s">
        <v>583</v>
      </c>
      <c r="C389" t="s">
        <v>246</v>
      </c>
      <c r="D389" s="64">
        <v>95</v>
      </c>
      <c r="E389" s="64">
        <v>67</v>
      </c>
      <c r="F389" s="64">
        <v>10</v>
      </c>
      <c r="G389" s="64">
        <v>8</v>
      </c>
      <c r="H389" s="64">
        <v>1</v>
      </c>
      <c r="I389" s="64">
        <v>1</v>
      </c>
      <c r="J389" s="64">
        <v>1</v>
      </c>
    </row>
    <row r="390" spans="1:10" x14ac:dyDescent="0.2">
      <c r="A390" t="s">
        <v>667</v>
      </c>
      <c r="B390" t="s">
        <v>257</v>
      </c>
      <c r="C390" t="s">
        <v>668</v>
      </c>
      <c r="D390" s="64">
        <v>61</v>
      </c>
      <c r="E390" s="64">
        <v>101</v>
      </c>
    </row>
    <row r="391" spans="1:10" x14ac:dyDescent="0.2">
      <c r="A391" t="s">
        <v>243</v>
      </c>
      <c r="B391" t="s">
        <v>175</v>
      </c>
      <c r="C391" t="s">
        <v>244</v>
      </c>
      <c r="D391" s="64">
        <v>101</v>
      </c>
      <c r="E391" s="64">
        <v>61</v>
      </c>
      <c r="F391" s="64">
        <v>5</v>
      </c>
      <c r="G391" s="64">
        <v>6</v>
      </c>
      <c r="H391" s="64">
        <v>1</v>
      </c>
      <c r="I391" s="64">
        <v>1</v>
      </c>
    </row>
    <row r="392" spans="1:10" x14ac:dyDescent="0.2">
      <c r="A392" t="s">
        <v>735</v>
      </c>
      <c r="B392" t="s">
        <v>194</v>
      </c>
      <c r="C392" t="s">
        <v>846</v>
      </c>
      <c r="D392" s="64">
        <v>62</v>
      </c>
      <c r="E392" s="64">
        <v>100</v>
      </c>
    </row>
    <row r="393" spans="1:10" x14ac:dyDescent="0.2">
      <c r="A393" t="s">
        <v>44</v>
      </c>
      <c r="B393" t="s">
        <v>673</v>
      </c>
      <c r="C393" t="s">
        <v>201</v>
      </c>
      <c r="D393" s="64">
        <v>97</v>
      </c>
      <c r="E393" s="64">
        <v>65</v>
      </c>
      <c r="F393" s="64">
        <v>7</v>
      </c>
      <c r="G393" s="64">
        <v>7</v>
      </c>
      <c r="H393" s="64">
        <v>1</v>
      </c>
    </row>
    <row r="394" spans="1:10" x14ac:dyDescent="0.2">
      <c r="A394" t="s">
        <v>522</v>
      </c>
      <c r="B394" t="s">
        <v>588</v>
      </c>
      <c r="C394" t="s">
        <v>523</v>
      </c>
      <c r="D394" s="64">
        <v>59</v>
      </c>
      <c r="E394" s="64">
        <v>103</v>
      </c>
    </row>
    <row r="395" spans="1:10" x14ac:dyDescent="0.2">
      <c r="A395" t="s">
        <v>520</v>
      </c>
      <c r="B395" t="s">
        <v>554</v>
      </c>
      <c r="C395" t="s">
        <v>236</v>
      </c>
      <c r="D395" s="64">
        <v>71</v>
      </c>
      <c r="E395" s="64">
        <v>91</v>
      </c>
    </row>
    <row r="396" spans="1:10" x14ac:dyDescent="0.2">
      <c r="A396" t="s">
        <v>694</v>
      </c>
      <c r="B396" t="s">
        <v>723</v>
      </c>
      <c r="C396" t="s">
        <v>695</v>
      </c>
      <c r="D396" s="64">
        <v>84</v>
      </c>
      <c r="E396" s="64">
        <v>78</v>
      </c>
      <c r="F396" s="64">
        <v>3</v>
      </c>
      <c r="G396" s="64">
        <v>4</v>
      </c>
      <c r="H396" s="64">
        <v>1</v>
      </c>
    </row>
  </sheetData>
  <sortState ref="Z4:AJ60">
    <sortCondition descending="1" ref="AA4"/>
  </sortState>
  <mergeCells count="29">
    <mergeCell ref="D55:E55"/>
    <mergeCell ref="F55:K55"/>
    <mergeCell ref="A57:E57"/>
    <mergeCell ref="AD2:AJ2"/>
    <mergeCell ref="A221:E221"/>
    <mergeCell ref="D192:E192"/>
    <mergeCell ref="O2:Q2"/>
    <mergeCell ref="R2:X2"/>
    <mergeCell ref="AA2:AC2"/>
    <mergeCell ref="F192:K192"/>
    <mergeCell ref="A194:E194"/>
    <mergeCell ref="D83:E83"/>
    <mergeCell ref="F83:K83"/>
    <mergeCell ref="A139:E139"/>
    <mergeCell ref="D165:E165"/>
    <mergeCell ref="F165:K165"/>
    <mergeCell ref="A85:E85"/>
    <mergeCell ref="A167:E167"/>
    <mergeCell ref="D137:E137"/>
    <mergeCell ref="A372:E372"/>
    <mergeCell ref="A347:E347"/>
    <mergeCell ref="A322:E322"/>
    <mergeCell ref="A297:E297"/>
    <mergeCell ref="A272:E272"/>
    <mergeCell ref="F137:K137"/>
    <mergeCell ref="D110:E110"/>
    <mergeCell ref="F110:K110"/>
    <mergeCell ref="A112:E112"/>
    <mergeCell ref="A247:E247"/>
  </mergeCells>
  <phoneticPr fontId="48" type="noConversion"/>
  <pageMargins left="0.75" right="0.75" top="1" bottom="1" header="0.5" footer="0.5"/>
  <pageSetup scale="9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1654"/>
  <sheetViews>
    <sheetView zoomScale="65" zoomScaleNormal="65" workbookViewId="0">
      <pane ySplit="30" topLeftCell="A1280" activePane="bottomLeft" state="frozen"/>
      <selection activeCell="A3" sqref="A3:J1660"/>
      <selection pane="bottomLeft" activeCell="A1278" sqref="A1278"/>
    </sheetView>
  </sheetViews>
  <sheetFormatPr defaultRowHeight="12.75" x14ac:dyDescent="0.2"/>
  <cols>
    <col min="1" max="1" width="16.5703125" style="6" customWidth="1"/>
    <col min="2" max="2" width="18.5703125" style="32" customWidth="1"/>
    <col min="3" max="3" width="35.5703125" style="32" bestFit="1" customWidth="1"/>
    <col min="4" max="4" width="17.7109375" style="159" customWidth="1"/>
    <col min="5" max="5" width="20.7109375" style="73" customWidth="1"/>
    <col min="6" max="6" width="57.28515625" style="228" bestFit="1" customWidth="1"/>
    <col min="7" max="7" width="8.5703125" bestFit="1" customWidth="1"/>
    <col min="11" max="11" width="9.85546875" customWidth="1"/>
    <col min="12" max="12" width="9.42578125" customWidth="1"/>
    <col min="13" max="13" width="10.28515625" customWidth="1"/>
  </cols>
  <sheetData>
    <row r="1" spans="1:13" ht="15.75" x14ac:dyDescent="0.25">
      <c r="A1" s="598" t="s">
        <v>658</v>
      </c>
      <c r="B1" s="598"/>
      <c r="C1" s="598"/>
      <c r="D1" s="598"/>
      <c r="E1" s="598"/>
      <c r="F1" s="598"/>
    </row>
    <row r="2" spans="1:13" ht="13.5" thickBot="1" x14ac:dyDescent="0.25">
      <c r="A2" s="32"/>
      <c r="C2" s="6"/>
      <c r="D2" s="207"/>
      <c r="E2" s="72"/>
      <c r="F2" s="159"/>
    </row>
    <row r="3" spans="1:13" x14ac:dyDescent="0.2">
      <c r="A3" s="599" t="s">
        <v>620</v>
      </c>
      <c r="B3" s="600"/>
      <c r="C3" s="6"/>
      <c r="D3" s="207"/>
      <c r="E3" s="72"/>
      <c r="F3" s="159"/>
    </row>
    <row r="4" spans="1:13" x14ac:dyDescent="0.2">
      <c r="A4" s="29" t="str">
        <f>Cobb!$G$2</f>
        <v>Alaska</v>
      </c>
      <c r="B4" s="96">
        <f t="shared" ref="B4:B27" si="0">SUMIF(B$31:B$2421,A4,E$31:E$2426)</f>
        <v>32404369</v>
      </c>
      <c r="C4" s="6"/>
      <c r="D4" s="207"/>
      <c r="E4" s="72"/>
      <c r="F4" s="159"/>
    </row>
    <row r="5" spans="1:13" x14ac:dyDescent="0.2">
      <c r="A5" s="29" t="str">
        <f>Mays!$A$2</f>
        <v>Aspen</v>
      </c>
      <c r="B5" s="96">
        <f t="shared" si="0"/>
        <v>43869384</v>
      </c>
      <c r="C5" s="6"/>
      <c r="D5" s="207"/>
      <c r="E5" s="72"/>
      <c r="F5" s="159"/>
    </row>
    <row r="6" spans="1:13" x14ac:dyDescent="0.2">
      <c r="A6" s="29" t="str">
        <f>Cobb!$AE$2</f>
        <v>Chicago</v>
      </c>
      <c r="B6" s="96">
        <f t="shared" si="0"/>
        <v>592396</v>
      </c>
      <c r="C6" s="6"/>
      <c r="D6" s="207"/>
      <c r="E6" s="72"/>
      <c r="F6" s="159"/>
    </row>
    <row r="7" spans="1:13" x14ac:dyDescent="0.2">
      <c r="A7" s="29" t="str">
        <f>Aaron!$Y$2</f>
        <v>Columbus</v>
      </c>
      <c r="B7" s="96">
        <f t="shared" si="0"/>
        <v>21032547</v>
      </c>
      <c r="C7" s="6"/>
      <c r="D7" s="207"/>
      <c r="E7" s="72"/>
      <c r="F7" s="159"/>
    </row>
    <row r="8" spans="1:13" x14ac:dyDescent="0.2">
      <c r="A8" s="29" t="str">
        <f>Aaron!$G$2</f>
        <v>Exeter</v>
      </c>
      <c r="B8" s="96">
        <f t="shared" si="0"/>
        <v>44526925</v>
      </c>
      <c r="C8" s="6"/>
      <c r="D8" s="207"/>
      <c r="E8" s="72"/>
      <c r="F8" s="159"/>
    </row>
    <row r="9" spans="1:13" x14ac:dyDescent="0.2">
      <c r="A9" s="29" t="str">
        <f>Ruth!$G$2</f>
        <v>Gotham City</v>
      </c>
      <c r="B9" s="96">
        <f t="shared" si="0"/>
        <v>4623128</v>
      </c>
      <c r="C9" s="6"/>
      <c r="D9" s="207"/>
      <c r="E9" s="72"/>
      <c r="F9" s="159"/>
    </row>
    <row r="10" spans="1:13" x14ac:dyDescent="0.2">
      <c r="A10" s="29" t="str">
        <f>Cobb!$A$2</f>
        <v>Greenville</v>
      </c>
      <c r="B10" s="96">
        <f t="shared" si="0"/>
        <v>11230901.75</v>
      </c>
      <c r="C10" s="6"/>
      <c r="D10" s="207"/>
      <c r="E10" s="72"/>
      <c r="F10" s="159"/>
      <c r="K10" s="155"/>
      <c r="L10" s="155"/>
      <c r="M10" s="378"/>
    </row>
    <row r="11" spans="1:13" x14ac:dyDescent="0.2">
      <c r="A11" s="29" t="str">
        <f>Ruth!$M$2</f>
        <v>Hoboken</v>
      </c>
      <c r="B11" s="96">
        <f t="shared" si="0"/>
        <v>10485083</v>
      </c>
      <c r="C11" s="6"/>
      <c r="D11" s="207"/>
      <c r="E11" s="72"/>
      <c r="F11" s="159"/>
      <c r="K11" s="168"/>
      <c r="L11" s="168"/>
      <c r="M11" s="316"/>
    </row>
    <row r="12" spans="1:13" x14ac:dyDescent="0.2">
      <c r="A12" s="29" t="str">
        <f>Mays!$Y$2</f>
        <v>Los Angeles</v>
      </c>
      <c r="B12" s="96">
        <f t="shared" si="0"/>
        <v>36041444</v>
      </c>
      <c r="C12" s="6"/>
      <c r="D12" s="207"/>
      <c r="E12" s="72"/>
      <c r="F12" s="159"/>
      <c r="K12" s="168"/>
      <c r="L12" s="168"/>
      <c r="M12" s="316"/>
    </row>
    <row r="13" spans="1:13" x14ac:dyDescent="0.2">
      <c r="A13" s="29" t="str">
        <f>Cobb!$M$2</f>
        <v>Mansfield</v>
      </c>
      <c r="B13" s="96">
        <f t="shared" si="0"/>
        <v>18085783</v>
      </c>
      <c r="C13" s="6"/>
      <c r="D13" s="207"/>
      <c r="E13" s="72"/>
      <c r="F13" s="159"/>
      <c r="K13" s="168"/>
      <c r="L13" s="271"/>
      <c r="M13" s="379"/>
    </row>
    <row r="14" spans="1:13" x14ac:dyDescent="0.2">
      <c r="A14" s="29" t="str">
        <f>Aaron!$A$2</f>
        <v>Middlesex</v>
      </c>
      <c r="B14" s="96">
        <f t="shared" si="0"/>
        <v>2221099</v>
      </c>
      <c r="C14" s="6"/>
      <c r="D14" s="207"/>
      <c r="E14" s="72"/>
      <c r="F14" s="159"/>
      <c r="K14" s="168"/>
      <c r="L14" s="168"/>
      <c r="M14" s="379"/>
    </row>
    <row r="15" spans="1:13" x14ac:dyDescent="0.2">
      <c r="A15" s="29" t="str">
        <f>Mays!$M$2</f>
        <v>Mudville</v>
      </c>
      <c r="B15" s="96">
        <f t="shared" si="0"/>
        <v>8955310</v>
      </c>
      <c r="C15" s="6"/>
      <c r="D15" s="207"/>
      <c r="E15" s="72"/>
      <c r="F15" s="159"/>
    </row>
    <row r="16" spans="1:13" x14ac:dyDescent="0.2">
      <c r="A16" s="29" t="str">
        <f>Ruth!$S$2</f>
        <v>New York</v>
      </c>
      <c r="B16" s="96">
        <f t="shared" si="0"/>
        <v>31334965</v>
      </c>
      <c r="C16" s="6"/>
      <c r="D16" s="207"/>
      <c r="E16" s="72"/>
      <c r="F16" s="159"/>
    </row>
    <row r="17" spans="1:6" x14ac:dyDescent="0.2">
      <c r="A17" s="29" t="str">
        <f>Mays!$G$2</f>
        <v>Palo Alto</v>
      </c>
      <c r="B17" s="96">
        <f t="shared" si="0"/>
        <v>26973439</v>
      </c>
      <c r="C17" s="6"/>
      <c r="D17" s="207"/>
      <c r="E17" s="72"/>
      <c r="F17" s="159"/>
    </row>
    <row r="18" spans="1:6" x14ac:dyDescent="0.2">
      <c r="A18" s="29" t="str">
        <f>Aaron!$AE$2</f>
        <v>Pismo Beach</v>
      </c>
      <c r="B18" s="96">
        <f t="shared" si="0"/>
        <v>22123294</v>
      </c>
      <c r="C18" s="6"/>
      <c r="D18" s="207"/>
      <c r="E18" s="72"/>
      <c r="F18" s="159"/>
    </row>
    <row r="19" spans="1:6" x14ac:dyDescent="0.2">
      <c r="A19" s="29" t="str">
        <f>Ruth!$A$2</f>
        <v>Plum Island</v>
      </c>
      <c r="B19" s="96">
        <f t="shared" si="0"/>
        <v>63123114</v>
      </c>
      <c r="C19" s="6"/>
      <c r="D19" s="207"/>
      <c r="E19" s="72"/>
      <c r="F19" s="159"/>
    </row>
    <row r="20" spans="1:6" x14ac:dyDescent="0.2">
      <c r="A20" s="29" t="str">
        <f>Cobb!$Y$2</f>
        <v>Portsmouth</v>
      </c>
      <c r="B20" s="96">
        <f t="shared" si="0"/>
        <v>3530353</v>
      </c>
      <c r="C20" s="6"/>
      <c r="D20" s="207"/>
      <c r="E20" s="72"/>
      <c r="F20" s="159"/>
    </row>
    <row r="21" spans="1:6" x14ac:dyDescent="0.2">
      <c r="A21" s="29" t="str">
        <f>Ruth!$Y$2</f>
        <v>Rock Island</v>
      </c>
      <c r="B21" s="96">
        <f t="shared" si="0"/>
        <v>2088864</v>
      </c>
      <c r="C21" s="6"/>
      <c r="D21" s="207"/>
      <c r="E21" s="72"/>
      <c r="F21" s="159"/>
    </row>
    <row r="22" spans="1:6" x14ac:dyDescent="0.2">
      <c r="A22" s="29" t="str">
        <f>Aaron!$S$2</f>
        <v>San Jose</v>
      </c>
      <c r="B22" s="96">
        <f t="shared" si="0"/>
        <v>2118242</v>
      </c>
      <c r="C22" s="6"/>
      <c r="D22" s="207"/>
      <c r="E22" s="72"/>
      <c r="F22" s="159"/>
    </row>
    <row r="23" spans="1:6" x14ac:dyDescent="0.2">
      <c r="A23" s="29" t="str">
        <f>Mays!$S$2</f>
        <v>Thunder Bay</v>
      </c>
      <c r="B23" s="96">
        <f t="shared" si="0"/>
        <v>1151551</v>
      </c>
      <c r="C23" s="6"/>
      <c r="D23" s="207"/>
      <c r="E23" s="72"/>
      <c r="F23" s="159"/>
    </row>
    <row r="24" spans="1:6" x14ac:dyDescent="0.2">
      <c r="A24" s="29" t="str">
        <f>Aaron!$M$2</f>
        <v>Virginia</v>
      </c>
      <c r="B24" s="96">
        <f t="shared" si="0"/>
        <v>27110015</v>
      </c>
      <c r="C24" s="6"/>
      <c r="D24" s="207"/>
      <c r="E24" s="72"/>
      <c r="F24" s="159"/>
    </row>
    <row r="25" spans="1:6" x14ac:dyDescent="0.2">
      <c r="A25" s="29" t="str">
        <f>Cobb!$S$2</f>
        <v>Waikiki</v>
      </c>
      <c r="B25" s="96">
        <f t="shared" si="0"/>
        <v>64990430</v>
      </c>
      <c r="C25" s="6"/>
      <c r="D25" s="207"/>
      <c r="E25" s="72"/>
      <c r="F25" s="159"/>
    </row>
    <row r="26" spans="1:6" x14ac:dyDescent="0.2">
      <c r="A26" s="29" t="str">
        <f>Mays!$AE$2</f>
        <v>West Oakland</v>
      </c>
      <c r="B26" s="96">
        <f t="shared" si="0"/>
        <v>14621890</v>
      </c>
      <c r="C26" s="6"/>
      <c r="D26" s="207"/>
      <c r="E26" s="72"/>
      <c r="F26" s="159"/>
    </row>
    <row r="27" spans="1:6" ht="13.5" thickBot="1" x14ac:dyDescent="0.25">
      <c r="A27" s="30" t="str">
        <f>Ruth!$AE$2</f>
        <v>Williamsburg</v>
      </c>
      <c r="B27" s="96">
        <f t="shared" si="0"/>
        <v>52240175.950000003</v>
      </c>
      <c r="C27" s="6"/>
      <c r="D27" s="207"/>
      <c r="E27" s="72"/>
      <c r="F27" s="159"/>
    </row>
    <row r="30" spans="1:6" x14ac:dyDescent="0.2">
      <c r="A30" s="8" t="s">
        <v>320</v>
      </c>
      <c r="B30" s="7" t="s">
        <v>211</v>
      </c>
      <c r="C30" s="8" t="s">
        <v>555</v>
      </c>
      <c r="D30" s="200" t="s">
        <v>556</v>
      </c>
      <c r="E30" s="63" t="s">
        <v>654</v>
      </c>
      <c r="F30" s="226" t="s">
        <v>407</v>
      </c>
    </row>
    <row r="31" spans="1:6" s="172" customFormat="1" x14ac:dyDescent="0.2">
      <c r="A31" s="171">
        <v>41720</v>
      </c>
      <c r="B31" s="333" t="str">
        <f>Cobb!$Y$2</f>
        <v>Portsmouth</v>
      </c>
      <c r="C31" s="134" t="s">
        <v>2409</v>
      </c>
      <c r="D31" s="134" t="s">
        <v>2410</v>
      </c>
      <c r="E31" s="437">
        <v>-1750000</v>
      </c>
      <c r="F31" s="147" t="s">
        <v>2408</v>
      </c>
    </row>
    <row r="32" spans="1:6" s="172" customFormat="1" x14ac:dyDescent="0.2">
      <c r="A32" s="171">
        <v>41723</v>
      </c>
      <c r="B32" s="175" t="str">
        <f>Mays!$AE$2</f>
        <v>West Oakland</v>
      </c>
      <c r="C32" s="480" t="s">
        <v>2412</v>
      </c>
      <c r="D32" s="480" t="s">
        <v>2410</v>
      </c>
      <c r="E32" s="437">
        <v>-3225000</v>
      </c>
      <c r="F32" s="148" t="s">
        <v>2411</v>
      </c>
    </row>
    <row r="33" spans="1:7" s="172" customFormat="1" x14ac:dyDescent="0.2">
      <c r="A33" s="171">
        <v>41759</v>
      </c>
      <c r="B33" s="333" t="str">
        <f>Aaron!$S$2</f>
        <v>San Jose</v>
      </c>
      <c r="C33" s="134" t="s">
        <v>2420</v>
      </c>
      <c r="D33" s="134" t="s">
        <v>2410</v>
      </c>
      <c r="E33" s="437">
        <v>-2101000</v>
      </c>
      <c r="F33" s="147" t="s">
        <v>2419</v>
      </c>
    </row>
    <row r="34" spans="1:7" s="172" customFormat="1" x14ac:dyDescent="0.2">
      <c r="A34" s="171">
        <v>41806</v>
      </c>
      <c r="B34" s="333" t="str">
        <f>Ruth!$Y$2</f>
        <v>Rock Island</v>
      </c>
      <c r="C34" s="480" t="s">
        <v>2422</v>
      </c>
      <c r="D34" s="480" t="s">
        <v>2410</v>
      </c>
      <c r="E34" s="437">
        <v>-450000</v>
      </c>
      <c r="F34" s="148" t="s">
        <v>2421</v>
      </c>
    </row>
    <row r="35" spans="1:7" s="172" customFormat="1" x14ac:dyDescent="0.2">
      <c r="A35" s="179">
        <v>41820</v>
      </c>
      <c r="B35" s="333" t="str">
        <f>Cobb!$Y$2</f>
        <v>Portsmouth</v>
      </c>
      <c r="C35" s="480" t="s">
        <v>2424</v>
      </c>
      <c r="D35" s="480" t="s">
        <v>2410</v>
      </c>
      <c r="E35" s="437">
        <v>-2500000</v>
      </c>
      <c r="F35" s="148" t="s">
        <v>2423</v>
      </c>
    </row>
    <row r="36" spans="1:7" s="172" customFormat="1" x14ac:dyDescent="0.2">
      <c r="A36" s="171">
        <v>41830</v>
      </c>
      <c r="B36" s="333" t="str">
        <f>Cobb!$G$2</f>
        <v>Alaska</v>
      </c>
      <c r="C36" s="134" t="s">
        <v>2434</v>
      </c>
      <c r="D36" s="134" t="s">
        <v>2410</v>
      </c>
      <c r="E36" s="437">
        <v>-926000</v>
      </c>
      <c r="F36" s="147" t="s">
        <v>2435</v>
      </c>
    </row>
    <row r="37" spans="1:7" s="172" customFormat="1" x14ac:dyDescent="0.2">
      <c r="A37" s="171">
        <v>41952</v>
      </c>
      <c r="B37" s="333" t="str">
        <f>Mays!$A$2</f>
        <v>Aspen</v>
      </c>
      <c r="C37" s="229" t="s">
        <v>2476</v>
      </c>
      <c r="D37" s="134" t="s">
        <v>2410</v>
      </c>
      <c r="E37" s="437">
        <v>-1525125</v>
      </c>
      <c r="F37" s="147" t="s">
        <v>2477</v>
      </c>
    </row>
    <row r="38" spans="1:7" s="172" customFormat="1" x14ac:dyDescent="0.2">
      <c r="A38" s="171">
        <v>42036</v>
      </c>
      <c r="B38" s="333" t="str">
        <f>Mays!$S$2</f>
        <v>Thunder Bay</v>
      </c>
      <c r="C38" s="480" t="s">
        <v>2906</v>
      </c>
      <c r="D38" s="134" t="s">
        <v>2410</v>
      </c>
      <c r="E38" s="438">
        <v>-2050000</v>
      </c>
      <c r="F38" s="439" t="s">
        <v>2907</v>
      </c>
    </row>
    <row r="39" spans="1:7" s="172" customFormat="1" x14ac:dyDescent="0.2">
      <c r="A39" s="179">
        <v>42072</v>
      </c>
      <c r="B39" s="333" t="str">
        <f>Aaron!$Y$2</f>
        <v>Columbus</v>
      </c>
      <c r="C39" s="480" t="s">
        <v>2445</v>
      </c>
      <c r="D39" s="134" t="s">
        <v>2410</v>
      </c>
      <c r="E39" s="438">
        <v>-2225000</v>
      </c>
      <c r="F39" s="439" t="s">
        <v>2908</v>
      </c>
      <c r="G39" s="487"/>
    </row>
    <row r="40" spans="1:7" s="172" customFormat="1" x14ac:dyDescent="0.2">
      <c r="A40" s="171">
        <v>42082</v>
      </c>
      <c r="B40" s="333" t="str">
        <f>Cobb!$Y$2</f>
        <v>Portsmouth</v>
      </c>
      <c r="C40" s="134" t="s">
        <v>2919</v>
      </c>
      <c r="D40" s="134" t="s">
        <v>2410</v>
      </c>
      <c r="E40" s="437">
        <v>-334000</v>
      </c>
      <c r="F40" s="147" t="s">
        <v>2916</v>
      </c>
      <c r="G40" s="487"/>
    </row>
    <row r="41" spans="1:7" s="172" customFormat="1" x14ac:dyDescent="0.2">
      <c r="A41" s="171">
        <v>42082</v>
      </c>
      <c r="B41" s="333" t="str">
        <f>Cobb!$Y$2</f>
        <v>Portsmouth</v>
      </c>
      <c r="C41" s="134" t="s">
        <v>2915</v>
      </c>
      <c r="D41" s="134" t="s">
        <v>2410</v>
      </c>
      <c r="E41" s="437">
        <v>-333334</v>
      </c>
      <c r="F41" s="147" t="s">
        <v>2916</v>
      </c>
      <c r="G41" s="487"/>
    </row>
    <row r="42" spans="1:7" s="172" customFormat="1" x14ac:dyDescent="0.2">
      <c r="A42" s="171">
        <v>42085</v>
      </c>
      <c r="B42" s="175" t="str">
        <f>Ruth!$A$2</f>
        <v>Plum Island</v>
      </c>
      <c r="C42" s="480" t="s">
        <v>2922</v>
      </c>
      <c r="D42" s="480" t="s">
        <v>2410</v>
      </c>
      <c r="E42" s="437">
        <v>-2800000</v>
      </c>
      <c r="F42" s="148" t="s">
        <v>2924</v>
      </c>
      <c r="G42" s="487"/>
    </row>
    <row r="43" spans="1:7" s="172" customFormat="1" x14ac:dyDescent="0.2">
      <c r="A43" s="179">
        <v>42087</v>
      </c>
      <c r="B43" s="333" t="str">
        <f>Aaron!$S$2</f>
        <v>San Jose</v>
      </c>
      <c r="C43" s="480" t="s">
        <v>2925</v>
      </c>
      <c r="D43" s="480" t="s">
        <v>2410</v>
      </c>
      <c r="E43" s="437">
        <v>-1600000</v>
      </c>
      <c r="F43" s="148" t="s">
        <v>2926</v>
      </c>
      <c r="G43" s="487"/>
    </row>
    <row r="44" spans="1:7" s="172" customFormat="1" x14ac:dyDescent="0.2">
      <c r="A44" s="171">
        <v>42103</v>
      </c>
      <c r="B44" s="333" t="str">
        <f>Mays!$M$2</f>
        <v>Mudville</v>
      </c>
      <c r="C44" s="480" t="s">
        <v>2930</v>
      </c>
      <c r="D44" s="480" t="s">
        <v>2410</v>
      </c>
      <c r="E44" s="437">
        <v>-275000</v>
      </c>
      <c r="F44" s="148" t="s">
        <v>2931</v>
      </c>
      <c r="G44" s="487"/>
    </row>
    <row r="45" spans="1:7" s="172" customFormat="1" x14ac:dyDescent="0.2">
      <c r="A45" s="171">
        <v>42103</v>
      </c>
      <c r="B45" s="333" t="str">
        <f>Mays!$M$2</f>
        <v>Mudville</v>
      </c>
      <c r="C45" s="480" t="s">
        <v>2932</v>
      </c>
      <c r="D45" s="480" t="s">
        <v>2410</v>
      </c>
      <c r="E45" s="437">
        <v>-2441000</v>
      </c>
      <c r="F45" s="148" t="s">
        <v>2931</v>
      </c>
      <c r="G45" s="487"/>
    </row>
    <row r="46" spans="1:7" s="172" customFormat="1" x14ac:dyDescent="0.2">
      <c r="A46" s="171">
        <v>42172</v>
      </c>
      <c r="B46" s="175" t="str">
        <f>Aaron!$G$2</f>
        <v>Exeter</v>
      </c>
      <c r="C46" s="229" t="s">
        <v>2935</v>
      </c>
      <c r="D46" s="134" t="s">
        <v>2410</v>
      </c>
      <c r="E46" s="437">
        <v>-250000</v>
      </c>
      <c r="F46" s="147" t="s">
        <v>2936</v>
      </c>
      <c r="G46" s="487"/>
    </row>
    <row r="47" spans="1:7" s="172" customFormat="1" x14ac:dyDescent="0.2">
      <c r="A47" s="179">
        <v>42216</v>
      </c>
      <c r="B47" s="333" t="str">
        <f>Aaron!$S$2</f>
        <v>San Jose</v>
      </c>
      <c r="C47" s="480" t="s">
        <v>2444</v>
      </c>
      <c r="D47" s="480" t="s">
        <v>2410</v>
      </c>
      <c r="E47" s="437">
        <v>-936000</v>
      </c>
      <c r="F47" s="148" t="s">
        <v>2949</v>
      </c>
      <c r="G47" s="487"/>
    </row>
    <row r="48" spans="1:7" s="172" customFormat="1" x14ac:dyDescent="0.2">
      <c r="A48" s="171">
        <v>42246</v>
      </c>
      <c r="B48" s="333" t="str">
        <f>Aaron!$S$2</f>
        <v>San Jose</v>
      </c>
      <c r="C48" s="134" t="s">
        <v>205</v>
      </c>
      <c r="D48" s="440" t="s">
        <v>3354</v>
      </c>
      <c r="E48" s="437">
        <v>-250000</v>
      </c>
      <c r="F48" s="441"/>
      <c r="G48" s="487"/>
    </row>
    <row r="49" spans="1:7" s="172" customFormat="1" x14ac:dyDescent="0.2">
      <c r="A49" s="171">
        <v>42270</v>
      </c>
      <c r="B49" s="333" t="str">
        <f>Cobb!$G$2</f>
        <v>Alaska</v>
      </c>
      <c r="C49" s="480" t="s">
        <v>205</v>
      </c>
      <c r="D49" s="148" t="s">
        <v>2453</v>
      </c>
      <c r="E49" s="442">
        <v>1000000</v>
      </c>
      <c r="F49" s="441"/>
      <c r="G49" s="487"/>
    </row>
    <row r="50" spans="1:7" s="172" customFormat="1" x14ac:dyDescent="0.2">
      <c r="A50" s="179">
        <v>42270</v>
      </c>
      <c r="B50" s="333" t="str">
        <f>Mays!$A$2</f>
        <v>Aspen</v>
      </c>
      <c r="C50" s="480" t="s">
        <v>205</v>
      </c>
      <c r="D50" s="148" t="s">
        <v>2453</v>
      </c>
      <c r="E50" s="442">
        <v>1000000</v>
      </c>
      <c r="F50" s="441"/>
      <c r="G50" s="487"/>
    </row>
    <row r="51" spans="1:7" s="172" customFormat="1" x14ac:dyDescent="0.2">
      <c r="A51" s="171">
        <v>42270</v>
      </c>
      <c r="B51" s="333" t="str">
        <f>Aaron!$Y$2</f>
        <v>Columbus</v>
      </c>
      <c r="C51" s="480" t="s">
        <v>205</v>
      </c>
      <c r="D51" s="148" t="s">
        <v>2453</v>
      </c>
      <c r="E51" s="442">
        <v>1000000</v>
      </c>
      <c r="F51" s="441"/>
      <c r="G51" s="487"/>
    </row>
    <row r="52" spans="1:7" s="172" customFormat="1" x14ac:dyDescent="0.2">
      <c r="A52" s="171">
        <v>42270</v>
      </c>
      <c r="B52" s="175" t="str">
        <f>Aaron!$G$2</f>
        <v>Exeter</v>
      </c>
      <c r="C52" s="480" t="s">
        <v>205</v>
      </c>
      <c r="D52" s="148" t="s">
        <v>2453</v>
      </c>
      <c r="E52" s="442">
        <v>1000000</v>
      </c>
      <c r="F52" s="441"/>
      <c r="G52" s="487"/>
    </row>
    <row r="53" spans="1:7" s="172" customFormat="1" x14ac:dyDescent="0.2">
      <c r="A53" s="171">
        <v>42270</v>
      </c>
      <c r="B53" s="175" t="str">
        <f>Cobb!$A$2</f>
        <v>Greenville</v>
      </c>
      <c r="C53" s="480" t="s">
        <v>205</v>
      </c>
      <c r="D53" s="148" t="s">
        <v>2453</v>
      </c>
      <c r="E53" s="442">
        <v>1000000</v>
      </c>
      <c r="F53" s="441"/>
      <c r="G53" s="487"/>
    </row>
    <row r="54" spans="1:7" s="172" customFormat="1" x14ac:dyDescent="0.2">
      <c r="A54" s="179">
        <v>42270</v>
      </c>
      <c r="B54" s="333" t="str">
        <f>Mays!$Y$2</f>
        <v>Los Angeles</v>
      </c>
      <c r="C54" s="480" t="s">
        <v>205</v>
      </c>
      <c r="D54" s="148" t="s">
        <v>2453</v>
      </c>
      <c r="E54" s="442">
        <v>750000</v>
      </c>
      <c r="F54" s="441"/>
      <c r="G54" s="487"/>
    </row>
    <row r="55" spans="1:7" s="172" customFormat="1" x14ac:dyDescent="0.2">
      <c r="A55" s="171">
        <v>42270</v>
      </c>
      <c r="B55" s="175" t="str">
        <f>Cobb!$M$2</f>
        <v>Mansfield</v>
      </c>
      <c r="C55" s="480" t="s">
        <v>205</v>
      </c>
      <c r="D55" s="148" t="s">
        <v>2453</v>
      </c>
      <c r="E55" s="442">
        <v>1000000</v>
      </c>
      <c r="F55" s="441"/>
      <c r="G55" s="487"/>
    </row>
    <row r="56" spans="1:7" s="172" customFormat="1" x14ac:dyDescent="0.2">
      <c r="A56" s="171">
        <v>42270</v>
      </c>
      <c r="B56" s="333" t="str">
        <f>Aaron!$A$2</f>
        <v>Middlesex</v>
      </c>
      <c r="C56" s="480" t="s">
        <v>205</v>
      </c>
      <c r="D56" s="148" t="s">
        <v>2453</v>
      </c>
      <c r="E56" s="442">
        <v>500000</v>
      </c>
      <c r="F56" s="441"/>
      <c r="G56" s="487"/>
    </row>
    <row r="57" spans="1:7" s="172" customFormat="1" x14ac:dyDescent="0.2">
      <c r="A57" s="171">
        <v>42270</v>
      </c>
      <c r="B57" s="333" t="str">
        <f>Ruth!$S$2</f>
        <v>New York</v>
      </c>
      <c r="C57" s="480" t="s">
        <v>205</v>
      </c>
      <c r="D57" s="148" t="s">
        <v>2453</v>
      </c>
      <c r="E57" s="442">
        <v>1000000</v>
      </c>
      <c r="F57" s="441"/>
      <c r="G57" s="487"/>
    </row>
    <row r="58" spans="1:7" s="172" customFormat="1" x14ac:dyDescent="0.2">
      <c r="A58" s="179">
        <v>42270</v>
      </c>
      <c r="B58" s="333" t="str">
        <f>Aaron!$AE$2</f>
        <v>Pismo Beach</v>
      </c>
      <c r="C58" s="480" t="s">
        <v>205</v>
      </c>
      <c r="D58" s="148" t="s">
        <v>2453</v>
      </c>
      <c r="E58" s="442">
        <v>1000000</v>
      </c>
      <c r="F58" s="441"/>
      <c r="G58" s="487"/>
    </row>
    <row r="59" spans="1:7" s="172" customFormat="1" x14ac:dyDescent="0.2">
      <c r="A59" s="171">
        <v>42270</v>
      </c>
      <c r="B59" s="175" t="str">
        <f>Ruth!$A$2</f>
        <v>Plum Island</v>
      </c>
      <c r="C59" s="480" t="s">
        <v>205</v>
      </c>
      <c r="D59" s="148" t="s">
        <v>2453</v>
      </c>
      <c r="E59" s="442">
        <v>250000</v>
      </c>
      <c r="F59" s="441"/>
      <c r="G59" s="487"/>
    </row>
    <row r="60" spans="1:7" s="172" customFormat="1" x14ac:dyDescent="0.2">
      <c r="A60" s="171">
        <v>42270</v>
      </c>
      <c r="B60" s="333" t="str">
        <f>Cobb!$Y$2</f>
        <v>Portsmouth</v>
      </c>
      <c r="C60" s="480" t="s">
        <v>205</v>
      </c>
      <c r="D60" s="148" t="s">
        <v>2453</v>
      </c>
      <c r="E60" s="442">
        <v>1000000</v>
      </c>
      <c r="F60" s="441"/>
      <c r="G60" s="487"/>
    </row>
    <row r="61" spans="1:7" s="172" customFormat="1" x14ac:dyDescent="0.2">
      <c r="A61" s="171">
        <v>42270</v>
      </c>
      <c r="B61" s="333" t="str">
        <f>Aaron!$S$2</f>
        <v>San Jose</v>
      </c>
      <c r="C61" s="480" t="s">
        <v>205</v>
      </c>
      <c r="D61" s="148" t="s">
        <v>2453</v>
      </c>
      <c r="E61" s="442">
        <v>1000000</v>
      </c>
      <c r="F61" s="441"/>
      <c r="G61" s="487"/>
    </row>
    <row r="62" spans="1:7" s="172" customFormat="1" x14ac:dyDescent="0.2">
      <c r="A62" s="179">
        <v>42270</v>
      </c>
      <c r="B62" s="175" t="str">
        <f>Aaron!$M$2</f>
        <v>Virginia</v>
      </c>
      <c r="C62" s="480" t="s">
        <v>205</v>
      </c>
      <c r="D62" s="148" t="s">
        <v>2453</v>
      </c>
      <c r="E62" s="442">
        <v>1000000</v>
      </c>
      <c r="F62" s="441"/>
      <c r="G62" s="487"/>
    </row>
    <row r="63" spans="1:7" s="172" customFormat="1" x14ac:dyDescent="0.2">
      <c r="A63" s="171">
        <v>42270</v>
      </c>
      <c r="B63" s="333" t="str">
        <f>Cobb!$S$2</f>
        <v>Waikiki</v>
      </c>
      <c r="C63" s="480" t="s">
        <v>205</v>
      </c>
      <c r="D63" s="148" t="s">
        <v>2453</v>
      </c>
      <c r="E63" s="442">
        <v>1000000</v>
      </c>
      <c r="F63" s="441"/>
      <c r="G63" s="487"/>
    </row>
    <row r="64" spans="1:7" s="172" customFormat="1" x14ac:dyDescent="0.2">
      <c r="A64" s="171">
        <v>42270</v>
      </c>
      <c r="B64" s="175" t="str">
        <f>Mays!$AE$2</f>
        <v>West Oakland</v>
      </c>
      <c r="C64" s="480" t="s">
        <v>205</v>
      </c>
      <c r="D64" s="148" t="s">
        <v>2453</v>
      </c>
      <c r="E64" s="442">
        <v>500000</v>
      </c>
      <c r="F64" s="441"/>
      <c r="G64" s="487"/>
    </row>
    <row r="65" spans="1:7" s="172" customFormat="1" x14ac:dyDescent="0.2">
      <c r="A65" s="171">
        <v>42270</v>
      </c>
      <c r="B65" s="333" t="str">
        <f>Ruth!$AE$2</f>
        <v>Williamsburg</v>
      </c>
      <c r="C65" s="480" t="s">
        <v>205</v>
      </c>
      <c r="D65" s="148" t="s">
        <v>2453</v>
      </c>
      <c r="E65" s="442">
        <v>1000000</v>
      </c>
      <c r="F65" s="441"/>
      <c r="G65" s="487"/>
    </row>
    <row r="66" spans="1:7" s="172" customFormat="1" x14ac:dyDescent="0.2">
      <c r="A66" s="179">
        <v>42276</v>
      </c>
      <c r="B66" s="333" t="str">
        <f>Mays!$Y$2</f>
        <v>Los Angeles</v>
      </c>
      <c r="C66" s="134" t="s">
        <v>3360</v>
      </c>
      <c r="D66" s="440" t="s">
        <v>3361</v>
      </c>
      <c r="E66" s="437">
        <v>-5000000</v>
      </c>
      <c r="F66" s="441"/>
      <c r="G66" s="487"/>
    </row>
    <row r="67" spans="1:7" s="172" customFormat="1" x14ac:dyDescent="0.2">
      <c r="A67" s="171">
        <v>42278</v>
      </c>
      <c r="B67" s="333" t="str">
        <f>Cobb!$G$2</f>
        <v>Alaska</v>
      </c>
      <c r="C67" s="480" t="s">
        <v>2990</v>
      </c>
      <c r="D67" s="443" t="s">
        <v>2410</v>
      </c>
      <c r="E67" s="437">
        <v>-2850000</v>
      </c>
      <c r="F67" s="441"/>
      <c r="G67" s="487"/>
    </row>
    <row r="68" spans="1:7" s="172" customFormat="1" x14ac:dyDescent="0.2">
      <c r="A68" s="171">
        <v>42278</v>
      </c>
      <c r="B68" s="333" t="str">
        <f>Cobb!$G$2</f>
        <v>Alaska</v>
      </c>
      <c r="C68" s="480" t="s">
        <v>751</v>
      </c>
      <c r="D68" s="148" t="s">
        <v>2955</v>
      </c>
      <c r="E68" s="442">
        <v>24540202</v>
      </c>
      <c r="F68" s="441"/>
      <c r="G68" s="487"/>
    </row>
    <row r="69" spans="1:7" s="172" customFormat="1" x14ac:dyDescent="0.2">
      <c r="A69" s="171">
        <v>42278</v>
      </c>
      <c r="B69" s="333" t="str">
        <f>Cobb!$G$2</f>
        <v>Alaska</v>
      </c>
      <c r="C69" s="480" t="s">
        <v>2996</v>
      </c>
      <c r="D69" s="443" t="s">
        <v>2410</v>
      </c>
      <c r="E69" s="437">
        <v>-1600000</v>
      </c>
      <c r="F69" s="441"/>
      <c r="G69" s="487"/>
    </row>
    <row r="70" spans="1:7" s="172" customFormat="1" x14ac:dyDescent="0.2">
      <c r="A70" s="179">
        <v>42278</v>
      </c>
      <c r="B70" s="333" t="str">
        <f>Cobb!$G$2</f>
        <v>Alaska</v>
      </c>
      <c r="C70" s="134" t="s">
        <v>205</v>
      </c>
      <c r="D70" s="147" t="s">
        <v>2954</v>
      </c>
      <c r="E70" s="442">
        <v>4000000</v>
      </c>
      <c r="F70" s="147" t="s">
        <v>3355</v>
      </c>
      <c r="G70" s="487"/>
    </row>
    <row r="71" spans="1:7" s="172" customFormat="1" x14ac:dyDescent="0.2">
      <c r="A71" s="171">
        <v>42278</v>
      </c>
      <c r="B71" s="333" t="str">
        <f>Cobb!$G$2</f>
        <v>Alaska</v>
      </c>
      <c r="C71" s="480" t="s">
        <v>2997</v>
      </c>
      <c r="D71" s="443" t="s">
        <v>2410</v>
      </c>
      <c r="E71" s="437">
        <v>-2800000</v>
      </c>
      <c r="F71" s="441"/>
      <c r="G71" s="487"/>
    </row>
    <row r="72" spans="1:7" s="172" customFormat="1" x14ac:dyDescent="0.2">
      <c r="A72" s="171">
        <v>42278</v>
      </c>
      <c r="B72" s="333" t="str">
        <f>Cobb!$G$2</f>
        <v>Alaska</v>
      </c>
      <c r="C72" s="480" t="s">
        <v>2998</v>
      </c>
      <c r="D72" s="443" t="s">
        <v>2410</v>
      </c>
      <c r="E72" s="437">
        <v>-2800000</v>
      </c>
      <c r="F72" s="441"/>
      <c r="G72" s="487"/>
    </row>
    <row r="73" spans="1:7" s="172" customFormat="1" x14ac:dyDescent="0.2">
      <c r="A73" s="171">
        <v>42278</v>
      </c>
      <c r="B73" s="333" t="str">
        <f>Cobb!$G$2</f>
        <v>Alaska</v>
      </c>
      <c r="C73" s="480" t="s">
        <v>2999</v>
      </c>
      <c r="D73" s="443" t="s">
        <v>2410</v>
      </c>
      <c r="E73" s="437">
        <v>-2000000</v>
      </c>
      <c r="F73" s="441"/>
      <c r="G73" s="487"/>
    </row>
    <row r="74" spans="1:7" s="172" customFormat="1" x14ac:dyDescent="0.2">
      <c r="A74" s="179">
        <v>42278</v>
      </c>
      <c r="B74" s="175" t="s">
        <v>1613</v>
      </c>
      <c r="C74" s="480" t="s">
        <v>3000</v>
      </c>
      <c r="D74" s="443" t="s">
        <v>2410</v>
      </c>
      <c r="E74" s="437">
        <v>-333333</v>
      </c>
      <c r="F74" s="313" t="s">
        <v>5181</v>
      </c>
      <c r="G74" s="487"/>
    </row>
    <row r="75" spans="1:7" s="172" customFormat="1" x14ac:dyDescent="0.2">
      <c r="A75" s="171">
        <v>42278</v>
      </c>
      <c r="B75" s="333" t="str">
        <f>Cobb!$G$2</f>
        <v>Alaska</v>
      </c>
      <c r="C75" s="480" t="s">
        <v>2991</v>
      </c>
      <c r="D75" s="443" t="s">
        <v>2410</v>
      </c>
      <c r="E75" s="437">
        <v>-4845000</v>
      </c>
      <c r="F75" s="441"/>
      <c r="G75" s="487"/>
    </row>
    <row r="76" spans="1:7" s="172" customFormat="1" x14ac:dyDescent="0.2">
      <c r="A76" s="171">
        <v>42278</v>
      </c>
      <c r="B76" s="333" t="str">
        <f>Cobb!$G$2</f>
        <v>Alaska</v>
      </c>
      <c r="C76" s="480" t="s">
        <v>3001</v>
      </c>
      <c r="D76" s="443" t="s">
        <v>2410</v>
      </c>
      <c r="E76" s="437">
        <v>-2800000</v>
      </c>
      <c r="F76" s="441"/>
      <c r="G76" s="487"/>
    </row>
    <row r="77" spans="1:7" s="172" customFormat="1" x14ac:dyDescent="0.2">
      <c r="A77" s="171">
        <v>42278</v>
      </c>
      <c r="B77" s="333" t="str">
        <f>Cobb!$G$2</f>
        <v>Alaska</v>
      </c>
      <c r="C77" s="480" t="s">
        <v>2992</v>
      </c>
      <c r="D77" s="443" t="s">
        <v>2410</v>
      </c>
      <c r="E77" s="437">
        <v>-842000</v>
      </c>
      <c r="F77" s="441"/>
      <c r="G77" s="487"/>
    </row>
    <row r="78" spans="1:7" s="172" customFormat="1" x14ac:dyDescent="0.2">
      <c r="A78" s="179">
        <v>42278</v>
      </c>
      <c r="B78" s="333" t="str">
        <f>Cobb!$G$2</f>
        <v>Alaska</v>
      </c>
      <c r="C78" s="480" t="s">
        <v>3002</v>
      </c>
      <c r="D78" s="443" t="s">
        <v>2410</v>
      </c>
      <c r="E78" s="437">
        <v>-1000000</v>
      </c>
      <c r="F78" s="441"/>
      <c r="G78" s="487"/>
    </row>
    <row r="79" spans="1:7" s="172" customFormat="1" x14ac:dyDescent="0.2">
      <c r="A79" s="171">
        <v>42278</v>
      </c>
      <c r="B79" s="175" t="s">
        <v>701</v>
      </c>
      <c r="C79" s="480" t="s">
        <v>2993</v>
      </c>
      <c r="D79" s="443" t="s">
        <v>2410</v>
      </c>
      <c r="E79" s="437">
        <v>-950000</v>
      </c>
      <c r="F79" s="313" t="s">
        <v>5251</v>
      </c>
      <c r="G79" s="487"/>
    </row>
    <row r="80" spans="1:7" s="172" customFormat="1" x14ac:dyDescent="0.2">
      <c r="A80" s="171">
        <v>42278</v>
      </c>
      <c r="B80" s="333" t="str">
        <f>Cobb!$G$2</f>
        <v>Alaska</v>
      </c>
      <c r="C80" s="480" t="s">
        <v>3003</v>
      </c>
      <c r="D80" s="443" t="s">
        <v>2410</v>
      </c>
      <c r="E80" s="437">
        <v>-425000</v>
      </c>
      <c r="F80" s="441"/>
      <c r="G80" s="487"/>
    </row>
    <row r="81" spans="1:7" s="172" customFormat="1" x14ac:dyDescent="0.2">
      <c r="A81" s="171">
        <v>42278</v>
      </c>
      <c r="B81" s="333" t="str">
        <f>Cobb!$G$2</f>
        <v>Alaska</v>
      </c>
      <c r="C81" s="480" t="s">
        <v>2994</v>
      </c>
      <c r="D81" s="443" t="s">
        <v>2410</v>
      </c>
      <c r="E81" s="437">
        <v>-4107000</v>
      </c>
      <c r="F81" s="441"/>
      <c r="G81" s="487"/>
    </row>
    <row r="82" spans="1:7" s="172" customFormat="1" x14ac:dyDescent="0.2">
      <c r="A82" s="179">
        <v>42278</v>
      </c>
      <c r="B82" s="333" t="str">
        <f>Cobb!$G$2</f>
        <v>Alaska</v>
      </c>
      <c r="C82" s="134" t="s">
        <v>56</v>
      </c>
      <c r="D82" s="147" t="s">
        <v>2956</v>
      </c>
      <c r="E82" s="442">
        <v>50000000</v>
      </c>
      <c r="F82" s="148"/>
      <c r="G82" s="487"/>
    </row>
    <row r="83" spans="1:7" s="172" customFormat="1" x14ac:dyDescent="0.2">
      <c r="A83" s="171">
        <v>42278</v>
      </c>
      <c r="B83" s="175" t="s">
        <v>4631</v>
      </c>
      <c r="C83" s="480" t="s">
        <v>3258</v>
      </c>
      <c r="D83" s="443" t="s">
        <v>2410</v>
      </c>
      <c r="E83" s="437">
        <v>-372751</v>
      </c>
      <c r="F83" s="441"/>
      <c r="G83" s="271"/>
    </row>
    <row r="84" spans="1:7" s="172" customFormat="1" x14ac:dyDescent="0.2">
      <c r="A84" s="171">
        <v>42278</v>
      </c>
      <c r="B84" s="333" t="str">
        <f>Mays!$A$2</f>
        <v>Aspen</v>
      </c>
      <c r="C84" s="480" t="s">
        <v>3259</v>
      </c>
      <c r="D84" s="443" t="s">
        <v>2410</v>
      </c>
      <c r="E84" s="437">
        <v>-2800000</v>
      </c>
      <c r="F84" s="441"/>
      <c r="G84" s="271"/>
    </row>
    <row r="85" spans="1:7" s="172" customFormat="1" x14ac:dyDescent="0.2">
      <c r="A85" s="171">
        <v>42278</v>
      </c>
      <c r="B85" s="333" t="str">
        <f>Mays!$A$2</f>
        <v>Aspen</v>
      </c>
      <c r="C85" s="480" t="s">
        <v>3260</v>
      </c>
      <c r="D85" s="443" t="s">
        <v>2410</v>
      </c>
      <c r="E85" s="437">
        <v>-3281260</v>
      </c>
      <c r="F85" s="441"/>
      <c r="G85" s="271"/>
    </row>
    <row r="86" spans="1:7" s="172" customFormat="1" x14ac:dyDescent="0.2">
      <c r="A86" s="171">
        <v>42278</v>
      </c>
      <c r="B86" s="333" t="str">
        <f>Mays!$A$2</f>
        <v>Aspen</v>
      </c>
      <c r="C86" s="480" t="s">
        <v>3249</v>
      </c>
      <c r="D86" s="443" t="s">
        <v>2410</v>
      </c>
      <c r="E86" s="437">
        <v>-441100</v>
      </c>
      <c r="F86" s="441"/>
      <c r="G86" s="271"/>
    </row>
    <row r="87" spans="1:7" s="172" customFormat="1" x14ac:dyDescent="0.2">
      <c r="A87" s="171">
        <v>42278</v>
      </c>
      <c r="B87" s="333" t="str">
        <f>Mays!$A$2</f>
        <v>Aspen</v>
      </c>
      <c r="C87" s="134" t="s">
        <v>751</v>
      </c>
      <c r="D87" s="147" t="s">
        <v>2955</v>
      </c>
      <c r="E87" s="442">
        <v>32380304</v>
      </c>
      <c r="F87" s="147"/>
      <c r="G87" s="271"/>
    </row>
    <row r="88" spans="1:7" s="172" customFormat="1" x14ac:dyDescent="0.2">
      <c r="A88" s="171">
        <v>42278</v>
      </c>
      <c r="B88" s="333" t="str">
        <f>Mays!$A$2</f>
        <v>Aspen</v>
      </c>
      <c r="C88" s="480" t="s">
        <v>3262</v>
      </c>
      <c r="D88" s="443" t="s">
        <v>2410</v>
      </c>
      <c r="E88" s="437">
        <v>-2800000</v>
      </c>
      <c r="F88" s="441"/>
    </row>
    <row r="89" spans="1:7" s="172" customFormat="1" x14ac:dyDescent="0.2">
      <c r="A89" s="179">
        <v>42278</v>
      </c>
      <c r="B89" s="333" t="str">
        <f>Mays!$A$2</f>
        <v>Aspen</v>
      </c>
      <c r="C89" s="134" t="s">
        <v>205</v>
      </c>
      <c r="D89" s="147" t="s">
        <v>2954</v>
      </c>
      <c r="E89" s="442">
        <v>1500000</v>
      </c>
      <c r="F89" s="147" t="s">
        <v>3356</v>
      </c>
    </row>
    <row r="90" spans="1:7" s="172" customFormat="1" x14ac:dyDescent="0.2">
      <c r="A90" s="179">
        <v>42278</v>
      </c>
      <c r="B90" s="333" t="str">
        <f>Mays!$A$2</f>
        <v>Aspen</v>
      </c>
      <c r="C90" s="480" t="s">
        <v>3250</v>
      </c>
      <c r="D90" s="443" t="s">
        <v>2410</v>
      </c>
      <c r="E90" s="437">
        <v>-813751</v>
      </c>
      <c r="F90" s="441"/>
    </row>
    <row r="91" spans="1:7" s="172" customFormat="1" x14ac:dyDescent="0.2">
      <c r="A91" s="179">
        <v>42278</v>
      </c>
      <c r="B91" s="175" t="s">
        <v>4631</v>
      </c>
      <c r="C91" s="480" t="s">
        <v>3263</v>
      </c>
      <c r="D91" s="443" t="s">
        <v>2410</v>
      </c>
      <c r="E91" s="437">
        <v>-2327500</v>
      </c>
      <c r="F91" s="441"/>
    </row>
    <row r="92" spans="1:7" s="172" customFormat="1" x14ac:dyDescent="0.2">
      <c r="A92" s="179">
        <v>42278</v>
      </c>
      <c r="B92" s="333" t="str">
        <f>Mays!$A$2</f>
        <v>Aspen</v>
      </c>
      <c r="C92" s="480" t="s">
        <v>3251</v>
      </c>
      <c r="D92" s="443" t="s">
        <v>2410</v>
      </c>
      <c r="E92" s="437">
        <v>-1312500</v>
      </c>
      <c r="F92" s="441"/>
    </row>
    <row r="93" spans="1:7" s="172" customFormat="1" x14ac:dyDescent="0.2">
      <c r="A93" s="179">
        <v>42278</v>
      </c>
      <c r="B93" s="333" t="str">
        <f>Mays!$A$2</f>
        <v>Aspen</v>
      </c>
      <c r="C93" s="480" t="s">
        <v>3265</v>
      </c>
      <c r="D93" s="443" t="s">
        <v>2410</v>
      </c>
      <c r="E93" s="437">
        <v>-300000</v>
      </c>
      <c r="F93" s="441"/>
    </row>
    <row r="94" spans="1:7" s="172" customFormat="1" x14ac:dyDescent="0.2">
      <c r="A94" s="179">
        <v>42278</v>
      </c>
      <c r="B94" s="333" t="str">
        <f>Mays!$A$2</f>
        <v>Aspen</v>
      </c>
      <c r="C94" s="480" t="s">
        <v>3266</v>
      </c>
      <c r="D94" s="443" t="s">
        <v>2410</v>
      </c>
      <c r="E94" s="437">
        <v>-3150000</v>
      </c>
      <c r="F94" s="441"/>
    </row>
    <row r="95" spans="1:7" s="172" customFormat="1" x14ac:dyDescent="0.2">
      <c r="A95" s="179">
        <v>42278</v>
      </c>
      <c r="B95" s="333" t="str">
        <f>Mays!$A$2</f>
        <v>Aspen</v>
      </c>
      <c r="C95" s="480" t="s">
        <v>3267</v>
      </c>
      <c r="D95" s="443" t="s">
        <v>2410</v>
      </c>
      <c r="E95" s="437">
        <v>-1208000</v>
      </c>
      <c r="F95" s="441"/>
    </row>
    <row r="96" spans="1:7" s="172" customFormat="1" x14ac:dyDescent="0.2">
      <c r="A96" s="179">
        <v>42278</v>
      </c>
      <c r="B96" s="333" t="str">
        <f>Mays!$A$2</f>
        <v>Aspen</v>
      </c>
      <c r="C96" s="480" t="s">
        <v>3255</v>
      </c>
      <c r="D96" s="443" t="s">
        <v>2410</v>
      </c>
      <c r="E96" s="437">
        <v>-551250</v>
      </c>
      <c r="F96" s="441"/>
    </row>
    <row r="97" spans="1:7" s="172" customFormat="1" x14ac:dyDescent="0.2">
      <c r="A97" s="171">
        <v>42278</v>
      </c>
      <c r="B97" s="333" t="str">
        <f>Mays!$A$2</f>
        <v>Aspen</v>
      </c>
      <c r="C97" s="480" t="s">
        <v>3256</v>
      </c>
      <c r="D97" s="443" t="s">
        <v>2410</v>
      </c>
      <c r="E97" s="437">
        <v>-2800000</v>
      </c>
      <c r="F97" s="441"/>
    </row>
    <row r="98" spans="1:7" s="172" customFormat="1" x14ac:dyDescent="0.2">
      <c r="A98" s="179">
        <v>42278</v>
      </c>
      <c r="B98" s="333" t="str">
        <f>Mays!$A$2</f>
        <v>Aspen</v>
      </c>
      <c r="C98" s="480" t="s">
        <v>3257</v>
      </c>
      <c r="D98" s="443" t="s">
        <v>2410</v>
      </c>
      <c r="E98" s="437">
        <v>-2940000</v>
      </c>
      <c r="F98" s="441"/>
    </row>
    <row r="99" spans="1:7" s="271" customFormat="1" x14ac:dyDescent="0.2">
      <c r="A99" s="179">
        <v>42278</v>
      </c>
      <c r="B99" s="333" t="str">
        <f>Mays!$A$2</f>
        <v>Aspen</v>
      </c>
      <c r="C99" s="134" t="s">
        <v>56</v>
      </c>
      <c r="D99" s="147" t="s">
        <v>2956</v>
      </c>
      <c r="E99" s="442">
        <v>50000000</v>
      </c>
      <c r="F99" s="147"/>
    </row>
    <row r="100" spans="1:7" s="271" customFormat="1" x14ac:dyDescent="0.2">
      <c r="A100" s="171">
        <v>42278</v>
      </c>
      <c r="B100" s="333" t="str">
        <f>Aaron!$Y$2</f>
        <v>Columbus</v>
      </c>
      <c r="C100" s="134" t="s">
        <v>751</v>
      </c>
      <c r="D100" s="147" t="s">
        <v>2955</v>
      </c>
      <c r="E100" s="442">
        <v>23394735</v>
      </c>
      <c r="F100" s="147"/>
    </row>
    <row r="101" spans="1:7" s="271" customFormat="1" x14ac:dyDescent="0.2">
      <c r="A101" s="179">
        <v>42278</v>
      </c>
      <c r="B101" s="333" t="str">
        <f>Aaron!$Y$2</f>
        <v>Columbus</v>
      </c>
      <c r="C101" s="480" t="s">
        <v>3222</v>
      </c>
      <c r="D101" s="443" t="s">
        <v>2410</v>
      </c>
      <c r="E101" s="437">
        <v>-2800000</v>
      </c>
      <c r="F101" s="441"/>
      <c r="G101" s="488"/>
    </row>
    <row r="102" spans="1:7" s="271" customFormat="1" x14ac:dyDescent="0.2">
      <c r="A102" s="179">
        <v>42278</v>
      </c>
      <c r="B102" s="333" t="str">
        <f>Aaron!$Y$2</f>
        <v>Columbus</v>
      </c>
      <c r="C102" s="480" t="s">
        <v>3224</v>
      </c>
      <c r="D102" s="443" t="s">
        <v>2410</v>
      </c>
      <c r="E102" s="437">
        <v>-5000000</v>
      </c>
      <c r="F102" s="441"/>
      <c r="G102" s="488"/>
    </row>
    <row r="103" spans="1:7" s="172" customFormat="1" x14ac:dyDescent="0.2">
      <c r="A103" s="381">
        <v>42278</v>
      </c>
      <c r="B103" s="333" t="str">
        <f>Aaron!$Y$2</f>
        <v>Columbus</v>
      </c>
      <c r="C103" s="480" t="s">
        <v>3312</v>
      </c>
      <c r="D103" s="443" t="s">
        <v>2410</v>
      </c>
      <c r="E103" s="437">
        <v>-2350000</v>
      </c>
      <c r="F103" s="313" t="s">
        <v>3834</v>
      </c>
    </row>
    <row r="104" spans="1:7" s="172" customFormat="1" x14ac:dyDescent="0.2">
      <c r="A104" s="179">
        <v>42278</v>
      </c>
      <c r="B104" s="271" t="str">
        <f>Cobb!$AE$2</f>
        <v>Chicago</v>
      </c>
      <c r="C104" s="480" t="s">
        <v>2960</v>
      </c>
      <c r="D104" s="443" t="s">
        <v>2410</v>
      </c>
      <c r="E104" s="437">
        <v>-3625000</v>
      </c>
      <c r="F104" s="313" t="s">
        <v>4608</v>
      </c>
    </row>
    <row r="105" spans="1:7" s="172" customFormat="1" x14ac:dyDescent="0.2">
      <c r="A105" s="381">
        <v>42278</v>
      </c>
      <c r="B105" s="333" t="str">
        <f>Aaron!$Y$2</f>
        <v>Columbus</v>
      </c>
      <c r="C105" s="480" t="s">
        <v>3226</v>
      </c>
      <c r="D105" s="443" t="s">
        <v>2410</v>
      </c>
      <c r="E105" s="437">
        <v>-2650000</v>
      </c>
      <c r="F105" s="441"/>
    </row>
    <row r="106" spans="1:7" s="172" customFormat="1" x14ac:dyDescent="0.2">
      <c r="A106" s="179">
        <v>42278</v>
      </c>
      <c r="B106" s="333" t="str">
        <f>Aaron!$Y$2</f>
        <v>Columbus</v>
      </c>
      <c r="C106" s="480" t="s">
        <v>3160</v>
      </c>
      <c r="D106" s="443" t="s">
        <v>2410</v>
      </c>
      <c r="E106" s="437">
        <v>-2440000</v>
      </c>
      <c r="F106" s="441"/>
    </row>
    <row r="107" spans="1:7" s="172" customFormat="1" x14ac:dyDescent="0.2">
      <c r="A107" s="179">
        <v>42278</v>
      </c>
      <c r="B107" s="333" t="s">
        <v>4627</v>
      </c>
      <c r="C107" s="480" t="s">
        <v>3220</v>
      </c>
      <c r="D107" s="443" t="s">
        <v>2410</v>
      </c>
      <c r="E107" s="437">
        <v>-1600000</v>
      </c>
      <c r="F107" s="441" t="s">
        <v>4655</v>
      </c>
    </row>
    <row r="108" spans="1:7" s="172" customFormat="1" x14ac:dyDescent="0.2">
      <c r="A108" s="381">
        <v>42278</v>
      </c>
      <c r="B108" s="333" t="str">
        <f>Aaron!$Y$2</f>
        <v>Columbus</v>
      </c>
      <c r="C108" s="480" t="s">
        <v>3221</v>
      </c>
      <c r="D108" s="443" t="s">
        <v>2410</v>
      </c>
      <c r="E108" s="437">
        <v>-1047377</v>
      </c>
      <c r="F108" s="441"/>
    </row>
    <row r="109" spans="1:7" s="172" customFormat="1" x14ac:dyDescent="0.2">
      <c r="A109" s="171">
        <v>42278</v>
      </c>
      <c r="B109" s="333" t="s">
        <v>4627</v>
      </c>
      <c r="C109" s="480" t="s">
        <v>2964</v>
      </c>
      <c r="D109" s="443" t="s">
        <v>2410</v>
      </c>
      <c r="E109" s="437">
        <v>-1000000</v>
      </c>
      <c r="F109" s="441" t="s">
        <v>4655</v>
      </c>
    </row>
    <row r="110" spans="1:7" s="172" customFormat="1" x14ac:dyDescent="0.2">
      <c r="A110" s="179">
        <v>42278</v>
      </c>
      <c r="B110" s="333" t="s">
        <v>4627</v>
      </c>
      <c r="C110" s="134" t="s">
        <v>3833</v>
      </c>
      <c r="D110" s="443" t="s">
        <v>2410</v>
      </c>
      <c r="E110" s="437">
        <v>-4200000</v>
      </c>
      <c r="F110" s="313" t="s">
        <v>4656</v>
      </c>
    </row>
    <row r="111" spans="1:7" s="172" customFormat="1" x14ac:dyDescent="0.2">
      <c r="A111" s="381">
        <v>42278</v>
      </c>
      <c r="B111" s="333" t="s">
        <v>4627</v>
      </c>
      <c r="C111" s="480" t="s">
        <v>3154</v>
      </c>
      <c r="D111" s="443" t="s">
        <v>2410</v>
      </c>
      <c r="E111" s="437">
        <v>-2000000</v>
      </c>
      <c r="F111" s="441" t="s">
        <v>4655</v>
      </c>
    </row>
    <row r="112" spans="1:7" s="172" customFormat="1" x14ac:dyDescent="0.2">
      <c r="A112" s="171">
        <v>42278</v>
      </c>
      <c r="B112" s="333" t="str">
        <f>Aaron!$Y$2</f>
        <v>Columbus</v>
      </c>
      <c r="C112" s="134" t="s">
        <v>56</v>
      </c>
      <c r="D112" s="147" t="s">
        <v>2956</v>
      </c>
      <c r="E112" s="442">
        <v>50000000</v>
      </c>
      <c r="F112" s="147"/>
    </row>
    <row r="113" spans="1:6" s="172" customFormat="1" x14ac:dyDescent="0.2">
      <c r="A113" s="179">
        <v>42278</v>
      </c>
      <c r="B113" s="175" t="str">
        <f>Aaron!$G$2</f>
        <v>Exeter</v>
      </c>
      <c r="C113" s="134" t="s">
        <v>751</v>
      </c>
      <c r="D113" s="147" t="s">
        <v>2955</v>
      </c>
      <c r="E113" s="442">
        <v>32790124</v>
      </c>
      <c r="F113" s="147"/>
    </row>
    <row r="114" spans="1:6" s="172" customFormat="1" x14ac:dyDescent="0.2">
      <c r="A114" s="381">
        <v>42278</v>
      </c>
      <c r="B114" s="175" t="str">
        <f>Aaron!$G$2</f>
        <v>Exeter</v>
      </c>
      <c r="C114" s="480" t="s">
        <v>2958</v>
      </c>
      <c r="D114" s="443" t="s">
        <v>2410</v>
      </c>
      <c r="E114" s="437">
        <v>-315800</v>
      </c>
      <c r="F114" s="441"/>
    </row>
    <row r="115" spans="1:6" s="172" customFormat="1" x14ac:dyDescent="0.2">
      <c r="A115" s="179">
        <v>42278</v>
      </c>
      <c r="B115" s="175" t="str">
        <f>Aaron!$G$2</f>
        <v>Exeter</v>
      </c>
      <c r="C115" s="480" t="s">
        <v>3166</v>
      </c>
      <c r="D115" s="443" t="s">
        <v>2410</v>
      </c>
      <c r="E115" s="437">
        <v>-250000</v>
      </c>
      <c r="F115" s="441"/>
    </row>
    <row r="116" spans="1:6" s="172" customFormat="1" x14ac:dyDescent="0.2">
      <c r="A116" s="179">
        <v>42278</v>
      </c>
      <c r="B116" s="175" t="str">
        <f>Aaron!$G$2</f>
        <v>Exeter</v>
      </c>
      <c r="C116" s="480" t="s">
        <v>3167</v>
      </c>
      <c r="D116" s="443" t="s">
        <v>2410</v>
      </c>
      <c r="E116" s="437">
        <v>-250000</v>
      </c>
      <c r="F116" s="441"/>
    </row>
    <row r="117" spans="1:6" s="172" customFormat="1" x14ac:dyDescent="0.2">
      <c r="A117" s="381">
        <v>42278</v>
      </c>
      <c r="B117" s="175" t="str">
        <f>Aaron!$G$2</f>
        <v>Exeter</v>
      </c>
      <c r="C117" s="480" t="s">
        <v>3178</v>
      </c>
      <c r="D117" s="443" t="s">
        <v>2410</v>
      </c>
      <c r="E117" s="437">
        <v>-2800000</v>
      </c>
      <c r="F117" s="441"/>
    </row>
    <row r="118" spans="1:6" s="172" customFormat="1" x14ac:dyDescent="0.2">
      <c r="A118" s="179">
        <v>42278</v>
      </c>
      <c r="B118" s="175" t="str">
        <f>Aaron!$G$2</f>
        <v>Exeter</v>
      </c>
      <c r="C118" s="480" t="s">
        <v>3179</v>
      </c>
      <c r="D118" s="443" t="s">
        <v>2410</v>
      </c>
      <c r="E118" s="437">
        <v>-350000</v>
      </c>
      <c r="F118" s="441"/>
    </row>
    <row r="119" spans="1:6" s="172" customFormat="1" x14ac:dyDescent="0.2">
      <c r="A119" s="179">
        <v>42278</v>
      </c>
      <c r="B119" s="175" t="str">
        <f>Aaron!$G$2</f>
        <v>Exeter</v>
      </c>
      <c r="C119" s="480" t="s">
        <v>3169</v>
      </c>
      <c r="D119" s="443" t="s">
        <v>2410</v>
      </c>
      <c r="E119" s="437">
        <v>-250000</v>
      </c>
      <c r="F119" s="441"/>
    </row>
    <row r="120" spans="1:6" s="172" customFormat="1" x14ac:dyDescent="0.2">
      <c r="A120" s="381">
        <v>42278</v>
      </c>
      <c r="B120" s="175" t="str">
        <f>Aaron!$G$2</f>
        <v>Exeter</v>
      </c>
      <c r="C120" s="480" t="s">
        <v>3170</v>
      </c>
      <c r="D120" s="443" t="s">
        <v>2410</v>
      </c>
      <c r="E120" s="437">
        <v>-334000</v>
      </c>
      <c r="F120" s="441"/>
    </row>
    <row r="121" spans="1:6" s="172" customFormat="1" x14ac:dyDescent="0.2">
      <c r="A121" s="179">
        <v>42278</v>
      </c>
      <c r="B121" s="175" t="str">
        <f>Aaron!$G$2</f>
        <v>Exeter</v>
      </c>
      <c r="C121" s="480" t="s">
        <v>3171</v>
      </c>
      <c r="D121" s="443" t="s">
        <v>2410</v>
      </c>
      <c r="E121" s="437">
        <v>-250000</v>
      </c>
      <c r="F121" s="441"/>
    </row>
    <row r="122" spans="1:6" s="172" customFormat="1" x14ac:dyDescent="0.2">
      <c r="A122" s="179">
        <v>42278</v>
      </c>
      <c r="B122" s="175" t="str">
        <f>Aaron!$G$2</f>
        <v>Exeter</v>
      </c>
      <c r="C122" s="480" t="s">
        <v>3172</v>
      </c>
      <c r="D122" s="443" t="s">
        <v>2410</v>
      </c>
      <c r="E122" s="437">
        <v>-350000</v>
      </c>
      <c r="F122" s="441"/>
    </row>
    <row r="123" spans="1:6" s="172" customFormat="1" x14ac:dyDescent="0.2">
      <c r="A123" s="381">
        <v>42278</v>
      </c>
      <c r="B123" s="175" t="str">
        <f>Aaron!$G$2</f>
        <v>Exeter</v>
      </c>
      <c r="C123" s="480" t="s">
        <v>3180</v>
      </c>
      <c r="D123" s="443" t="s">
        <v>2410</v>
      </c>
      <c r="E123" s="437">
        <v>-2660000</v>
      </c>
      <c r="F123" s="441"/>
    </row>
    <row r="124" spans="1:6" s="172" customFormat="1" x14ac:dyDescent="0.2">
      <c r="A124" s="179">
        <v>42278</v>
      </c>
      <c r="B124" s="175" t="str">
        <f>Aaron!$G$2</f>
        <v>Exeter</v>
      </c>
      <c r="C124" s="480" t="s">
        <v>3181</v>
      </c>
      <c r="D124" s="443" t="s">
        <v>2410</v>
      </c>
      <c r="E124" s="437">
        <v>-2600000</v>
      </c>
      <c r="F124" s="441"/>
    </row>
    <row r="125" spans="1:6" s="172" customFormat="1" x14ac:dyDescent="0.2">
      <c r="A125" s="179">
        <v>42278</v>
      </c>
      <c r="B125" s="175" t="str">
        <f>Aaron!$G$2</f>
        <v>Exeter</v>
      </c>
      <c r="C125" s="480" t="s">
        <v>3182</v>
      </c>
      <c r="D125" s="443" t="s">
        <v>2410</v>
      </c>
      <c r="E125" s="437">
        <v>-3500000</v>
      </c>
      <c r="F125" s="441"/>
    </row>
    <row r="126" spans="1:6" s="172" customFormat="1" x14ac:dyDescent="0.2">
      <c r="A126" s="381">
        <v>42278</v>
      </c>
      <c r="B126" s="175" t="str">
        <f>Aaron!$G$2</f>
        <v>Exeter</v>
      </c>
      <c r="C126" s="480" t="s">
        <v>3183</v>
      </c>
      <c r="D126" s="443" t="s">
        <v>2410</v>
      </c>
      <c r="E126" s="437">
        <v>-2500000</v>
      </c>
      <c r="F126" s="441"/>
    </row>
    <row r="127" spans="1:6" s="172" customFormat="1" x14ac:dyDescent="0.2">
      <c r="A127" s="179">
        <v>42278</v>
      </c>
      <c r="B127" s="175" t="str">
        <f>Aaron!$G$2</f>
        <v>Exeter</v>
      </c>
      <c r="C127" s="480" t="s">
        <v>3184</v>
      </c>
      <c r="D127" s="443" t="s">
        <v>2410</v>
      </c>
      <c r="E127" s="437">
        <v>-1950000</v>
      </c>
      <c r="F127" s="441"/>
    </row>
    <row r="128" spans="1:6" s="172" customFormat="1" x14ac:dyDescent="0.2">
      <c r="A128" s="179">
        <v>42278</v>
      </c>
      <c r="B128" s="175" t="str">
        <f>Aaron!$G$2</f>
        <v>Exeter</v>
      </c>
      <c r="C128" s="480" t="s">
        <v>3185</v>
      </c>
      <c r="D128" s="443" t="s">
        <v>2410</v>
      </c>
      <c r="E128" s="437">
        <v>-250000</v>
      </c>
      <c r="F128" s="441"/>
    </row>
    <row r="129" spans="1:6" s="172" customFormat="1" x14ac:dyDescent="0.2">
      <c r="A129" s="381">
        <v>42278</v>
      </c>
      <c r="B129" s="175" t="str">
        <f>Aaron!$G$2</f>
        <v>Exeter</v>
      </c>
      <c r="C129" s="480" t="s">
        <v>3176</v>
      </c>
      <c r="D129" s="443" t="s">
        <v>2410</v>
      </c>
      <c r="E129" s="437">
        <v>-3000000</v>
      </c>
      <c r="F129" s="441"/>
    </row>
    <row r="130" spans="1:6" s="172" customFormat="1" x14ac:dyDescent="0.2">
      <c r="A130" s="179">
        <v>42278</v>
      </c>
      <c r="B130" s="175" t="str">
        <f>Aaron!$G$2</f>
        <v>Exeter</v>
      </c>
      <c r="C130" s="480" t="s">
        <v>3177</v>
      </c>
      <c r="D130" s="443" t="s">
        <v>2410</v>
      </c>
      <c r="E130" s="437">
        <v>-450000</v>
      </c>
      <c r="F130" s="441"/>
    </row>
    <row r="131" spans="1:6" s="172" customFormat="1" x14ac:dyDescent="0.2">
      <c r="A131" s="179">
        <v>42278</v>
      </c>
      <c r="B131" s="175" t="str">
        <f>Aaron!$G$2</f>
        <v>Exeter</v>
      </c>
      <c r="C131" s="134" t="s">
        <v>56</v>
      </c>
      <c r="D131" s="147" t="s">
        <v>2956</v>
      </c>
      <c r="E131" s="442">
        <v>50000000</v>
      </c>
      <c r="F131" s="147"/>
    </row>
    <row r="132" spans="1:6" s="172" customFormat="1" x14ac:dyDescent="0.2">
      <c r="A132" s="381">
        <v>42278</v>
      </c>
      <c r="B132" s="271" t="str">
        <f>Ruth!$G$2</f>
        <v>Gotham City</v>
      </c>
      <c r="C132" s="480" t="s">
        <v>3074</v>
      </c>
      <c r="D132" s="443" t="s">
        <v>2410</v>
      </c>
      <c r="E132" s="437">
        <v>-850000</v>
      </c>
      <c r="F132" s="441"/>
    </row>
    <row r="133" spans="1:6" s="172" customFormat="1" x14ac:dyDescent="0.2">
      <c r="A133" s="179">
        <v>42278</v>
      </c>
      <c r="B133" s="271" t="str">
        <f>Ruth!$G$2</f>
        <v>Gotham City</v>
      </c>
      <c r="C133" s="480" t="s">
        <v>3079</v>
      </c>
      <c r="D133" s="443" t="s">
        <v>2410</v>
      </c>
      <c r="E133" s="437">
        <v>-3300000</v>
      </c>
      <c r="F133" s="441"/>
    </row>
    <row r="134" spans="1:6" s="172" customFormat="1" x14ac:dyDescent="0.2">
      <c r="A134" s="179">
        <v>42278</v>
      </c>
      <c r="B134" s="271" t="str">
        <f>Ruth!$G$2</f>
        <v>Gotham City</v>
      </c>
      <c r="C134" s="134" t="s">
        <v>751</v>
      </c>
      <c r="D134" s="147" t="s">
        <v>2955</v>
      </c>
      <c r="E134" s="442">
        <v>6638474</v>
      </c>
      <c r="F134" s="147"/>
    </row>
    <row r="135" spans="1:6" s="172" customFormat="1" x14ac:dyDescent="0.2">
      <c r="A135" s="381">
        <v>42278</v>
      </c>
      <c r="B135" s="333" t="str">
        <f>Ruth!$Y$2</f>
        <v>Rock Island</v>
      </c>
      <c r="C135" s="480" t="s">
        <v>3080</v>
      </c>
      <c r="D135" s="443" t="s">
        <v>2410</v>
      </c>
      <c r="E135" s="437">
        <v>-2800000</v>
      </c>
      <c r="F135" s="313" t="s">
        <v>4587</v>
      </c>
    </row>
    <row r="136" spans="1:6" s="172" customFormat="1" x14ac:dyDescent="0.2">
      <c r="A136" s="179">
        <v>42278</v>
      </c>
      <c r="B136" s="271" t="str">
        <f>Ruth!$G$2</f>
        <v>Gotham City</v>
      </c>
      <c r="C136" s="480" t="s">
        <v>3075</v>
      </c>
      <c r="D136" s="443" t="s">
        <v>2410</v>
      </c>
      <c r="E136" s="437">
        <v>-3100000</v>
      </c>
      <c r="F136" s="441"/>
    </row>
    <row r="137" spans="1:6" s="172" customFormat="1" x14ac:dyDescent="0.2">
      <c r="A137" s="179">
        <v>42278</v>
      </c>
      <c r="B137" s="271" t="str">
        <f>Ruth!$G$2</f>
        <v>Gotham City</v>
      </c>
      <c r="C137" s="480" t="s">
        <v>3082</v>
      </c>
      <c r="D137" s="443" t="s">
        <v>2410</v>
      </c>
      <c r="E137" s="437">
        <v>-1100000</v>
      </c>
      <c r="F137" s="441"/>
    </row>
    <row r="138" spans="1:6" s="172" customFormat="1" x14ac:dyDescent="0.2">
      <c r="A138" s="381">
        <v>42278</v>
      </c>
      <c r="B138" s="271" t="str">
        <f>Ruth!$G$2</f>
        <v>Gotham City</v>
      </c>
      <c r="C138" s="480" t="s">
        <v>3076</v>
      </c>
      <c r="D138" s="443" t="s">
        <v>2410</v>
      </c>
      <c r="E138" s="437">
        <v>-4845000</v>
      </c>
      <c r="F138" s="441"/>
    </row>
    <row r="139" spans="1:6" s="172" customFormat="1" x14ac:dyDescent="0.2">
      <c r="A139" s="179">
        <v>42278</v>
      </c>
      <c r="B139" s="271" t="str">
        <f>Ruth!$G$2</f>
        <v>Gotham City</v>
      </c>
      <c r="C139" s="480" t="s">
        <v>3083</v>
      </c>
      <c r="D139" s="443" t="s">
        <v>2410</v>
      </c>
      <c r="E139" s="437">
        <v>-400000</v>
      </c>
      <c r="F139" s="441"/>
    </row>
    <row r="140" spans="1:6" s="172" customFormat="1" x14ac:dyDescent="0.2">
      <c r="A140" s="179">
        <v>42278</v>
      </c>
      <c r="B140" s="271" t="str">
        <f>Ruth!$G$2</f>
        <v>Gotham City</v>
      </c>
      <c r="C140" s="480" t="s">
        <v>3077</v>
      </c>
      <c r="D140" s="443" t="s">
        <v>2410</v>
      </c>
      <c r="E140" s="437">
        <v>-1000000</v>
      </c>
      <c r="F140" s="441"/>
    </row>
    <row r="141" spans="1:6" s="172" customFormat="1" x14ac:dyDescent="0.2">
      <c r="A141" s="381">
        <v>42278</v>
      </c>
      <c r="B141" s="271" t="str">
        <f>Ruth!$G$2</f>
        <v>Gotham City</v>
      </c>
      <c r="C141" s="480" t="s">
        <v>3078</v>
      </c>
      <c r="D141" s="443" t="s">
        <v>2410</v>
      </c>
      <c r="E141" s="437">
        <v>-4000000</v>
      </c>
      <c r="F141" s="441"/>
    </row>
    <row r="142" spans="1:6" s="172" customFormat="1" x14ac:dyDescent="0.2">
      <c r="A142" s="179">
        <v>42278</v>
      </c>
      <c r="B142" s="271" t="str">
        <f>Ruth!$G$2</f>
        <v>Gotham City</v>
      </c>
      <c r="C142" s="480" t="s">
        <v>3084</v>
      </c>
      <c r="D142" s="443" t="s">
        <v>2410</v>
      </c>
      <c r="E142" s="437">
        <v>-2960000</v>
      </c>
      <c r="F142" s="441"/>
    </row>
    <row r="143" spans="1:6" s="172" customFormat="1" x14ac:dyDescent="0.2">
      <c r="A143" s="179">
        <v>42278</v>
      </c>
      <c r="B143" s="271" t="str">
        <f>Ruth!$G$2</f>
        <v>Gotham City</v>
      </c>
      <c r="C143" s="480" t="s">
        <v>3085</v>
      </c>
      <c r="D143" s="443" t="s">
        <v>2410</v>
      </c>
      <c r="E143" s="437">
        <v>-4250000</v>
      </c>
      <c r="F143" s="441"/>
    </row>
    <row r="144" spans="1:6" s="172" customFormat="1" x14ac:dyDescent="0.2">
      <c r="A144" s="381">
        <v>42278</v>
      </c>
      <c r="B144" s="271" t="str">
        <f>Ruth!$G$2</f>
        <v>Gotham City</v>
      </c>
      <c r="C144" s="134" t="s">
        <v>56</v>
      </c>
      <c r="D144" s="147" t="s">
        <v>2956</v>
      </c>
      <c r="E144" s="442">
        <v>50000000</v>
      </c>
      <c r="F144" s="147"/>
    </row>
    <row r="145" spans="1:6" s="172" customFormat="1" x14ac:dyDescent="0.2">
      <c r="A145" s="179">
        <v>42278</v>
      </c>
      <c r="B145" s="271" t="str">
        <f>Ruth!$G$2</f>
        <v>Gotham City</v>
      </c>
      <c r="C145" s="480" t="s">
        <v>3086</v>
      </c>
      <c r="D145" s="443" t="s">
        <v>2410</v>
      </c>
      <c r="E145" s="437">
        <v>-2870000</v>
      </c>
      <c r="F145" s="441"/>
    </row>
    <row r="146" spans="1:6" s="172" customFormat="1" x14ac:dyDescent="0.2">
      <c r="A146" s="179">
        <v>42278</v>
      </c>
      <c r="B146" s="175" t="str">
        <f>Cobb!$A$2</f>
        <v>Greenville</v>
      </c>
      <c r="C146" s="480" t="s">
        <v>2966</v>
      </c>
      <c r="D146" s="443" t="s">
        <v>2410</v>
      </c>
      <c r="E146" s="437">
        <v>-630000</v>
      </c>
      <c r="F146" s="441"/>
    </row>
    <row r="147" spans="1:6" s="172" customFormat="1" x14ac:dyDescent="0.2">
      <c r="A147" s="381">
        <v>42278</v>
      </c>
      <c r="B147" s="175" t="str">
        <f>Cobb!$A$2</f>
        <v>Greenville</v>
      </c>
      <c r="C147" s="134" t="s">
        <v>751</v>
      </c>
      <c r="D147" s="147" t="s">
        <v>2955</v>
      </c>
      <c r="E147" s="442">
        <v>4113234</v>
      </c>
      <c r="F147" s="147"/>
    </row>
    <row r="148" spans="1:6" s="172" customFormat="1" x14ac:dyDescent="0.2">
      <c r="A148" s="179">
        <v>42278</v>
      </c>
      <c r="B148" s="175" t="str">
        <f>Cobb!$A$2</f>
        <v>Greenville</v>
      </c>
      <c r="C148" s="480" t="s">
        <v>2967</v>
      </c>
      <c r="D148" s="443" t="s">
        <v>2410</v>
      </c>
      <c r="E148" s="437">
        <v>-250000</v>
      </c>
      <c r="F148" s="441"/>
    </row>
    <row r="149" spans="1:6" s="172" customFormat="1" x14ac:dyDescent="0.2">
      <c r="A149" s="179">
        <v>42278</v>
      </c>
      <c r="B149" s="175" t="str">
        <f>Cobb!$A$2</f>
        <v>Greenville</v>
      </c>
      <c r="C149" s="480" t="s">
        <v>2959</v>
      </c>
      <c r="D149" s="443" t="s">
        <v>2410</v>
      </c>
      <c r="E149" s="437">
        <v>-250000</v>
      </c>
      <c r="F149" s="441"/>
    </row>
    <row r="150" spans="1:6" s="172" customFormat="1" x14ac:dyDescent="0.2">
      <c r="A150" s="381">
        <v>42278</v>
      </c>
      <c r="B150" s="175" t="str">
        <f>Cobb!$A$2</f>
        <v>Greenville</v>
      </c>
      <c r="C150" s="480" t="s">
        <v>2968</v>
      </c>
      <c r="D150" s="443" t="s">
        <v>2410</v>
      </c>
      <c r="E150" s="437">
        <v>-972405</v>
      </c>
      <c r="F150" s="441"/>
    </row>
    <row r="151" spans="1:6" s="172" customFormat="1" x14ac:dyDescent="0.2">
      <c r="A151" s="179">
        <v>42278</v>
      </c>
      <c r="B151" s="175" t="str">
        <f>Cobb!$A$2</f>
        <v>Greenville</v>
      </c>
      <c r="C151" s="480" t="s">
        <v>2969</v>
      </c>
      <c r="D151" s="443" t="s">
        <v>2410</v>
      </c>
      <c r="E151" s="437">
        <v>-2800000</v>
      </c>
      <c r="F151" s="441"/>
    </row>
    <row r="152" spans="1:6" s="172" customFormat="1" x14ac:dyDescent="0.2">
      <c r="A152" s="179">
        <v>42278</v>
      </c>
      <c r="B152" s="175" t="str">
        <f>Cobb!$A$2</f>
        <v>Greenville</v>
      </c>
      <c r="C152" s="480" t="s">
        <v>3225</v>
      </c>
      <c r="D152" s="443" t="s">
        <v>2410</v>
      </c>
      <c r="E152" s="437">
        <v>-430000</v>
      </c>
      <c r="F152" s="441"/>
    </row>
    <row r="153" spans="1:6" s="172" customFormat="1" x14ac:dyDescent="0.2">
      <c r="A153" s="381">
        <v>42278</v>
      </c>
      <c r="B153" s="175" t="str">
        <f>Cobb!$A$2</f>
        <v>Greenville</v>
      </c>
      <c r="C153" s="480" t="s">
        <v>2970</v>
      </c>
      <c r="D153" s="443" t="s">
        <v>2410</v>
      </c>
      <c r="E153" s="437">
        <v>-3800000</v>
      </c>
      <c r="F153" s="441"/>
    </row>
    <row r="154" spans="1:6" s="172" customFormat="1" x14ac:dyDescent="0.2">
      <c r="A154" s="179">
        <v>42278</v>
      </c>
      <c r="B154" s="175" t="str">
        <f>Cobb!$A$2</f>
        <v>Greenville</v>
      </c>
      <c r="C154" s="480" t="s">
        <v>2971</v>
      </c>
      <c r="D154" s="443" t="s">
        <v>2410</v>
      </c>
      <c r="E154" s="437">
        <v>-400000</v>
      </c>
      <c r="F154" s="441"/>
    </row>
    <row r="155" spans="1:6" s="172" customFormat="1" x14ac:dyDescent="0.2">
      <c r="A155" s="179">
        <v>42278</v>
      </c>
      <c r="B155" s="175" t="str">
        <f>Cobb!$A$2</f>
        <v>Greenville</v>
      </c>
      <c r="C155" s="480" t="s">
        <v>2962</v>
      </c>
      <c r="D155" s="443" t="s">
        <v>2410</v>
      </c>
      <c r="E155" s="437">
        <v>-5625000</v>
      </c>
      <c r="F155" s="441"/>
    </row>
    <row r="156" spans="1:6" s="172" customFormat="1" x14ac:dyDescent="0.2">
      <c r="A156" s="381">
        <v>42278</v>
      </c>
      <c r="B156" s="175" t="str">
        <f>Cobb!$A$2</f>
        <v>Greenville</v>
      </c>
      <c r="C156" s="480" t="s">
        <v>2973</v>
      </c>
      <c r="D156" s="443" t="s">
        <v>2410</v>
      </c>
      <c r="E156" s="437">
        <v>-2707000</v>
      </c>
      <c r="F156" s="441"/>
    </row>
    <row r="157" spans="1:6" s="172" customFormat="1" x14ac:dyDescent="0.2">
      <c r="A157" s="179">
        <v>42278</v>
      </c>
      <c r="B157" s="175" t="str">
        <f>Cobb!$A$2</f>
        <v>Greenville</v>
      </c>
      <c r="C157" s="480" t="s">
        <v>2965</v>
      </c>
      <c r="D157" s="443" t="s">
        <v>2410</v>
      </c>
      <c r="E157" s="437">
        <v>-4490000</v>
      </c>
      <c r="F157" s="441"/>
    </row>
    <row r="158" spans="1:6" s="172" customFormat="1" x14ac:dyDescent="0.2">
      <c r="A158" s="179">
        <v>42278</v>
      </c>
      <c r="B158" s="175" t="str">
        <f>Cobb!$A$2</f>
        <v>Greenville</v>
      </c>
      <c r="C158" s="134" t="s">
        <v>56</v>
      </c>
      <c r="D158" s="147" t="s">
        <v>2956</v>
      </c>
      <c r="E158" s="442">
        <v>50000000</v>
      </c>
      <c r="F158" s="147"/>
    </row>
    <row r="159" spans="1:6" s="172" customFormat="1" x14ac:dyDescent="0.2">
      <c r="A159" s="381">
        <v>42278</v>
      </c>
      <c r="B159" s="271" t="str">
        <f>Cobb!$AE$2</f>
        <v>Chicago</v>
      </c>
      <c r="C159" s="134" t="s">
        <v>751</v>
      </c>
      <c r="D159" s="147" t="s">
        <v>2955</v>
      </c>
      <c r="E159" s="442">
        <v>823747</v>
      </c>
      <c r="F159" s="147"/>
    </row>
    <row r="160" spans="1:6" s="172" customFormat="1" x14ac:dyDescent="0.2">
      <c r="A160" s="179">
        <v>42278</v>
      </c>
      <c r="B160" s="333" t="str">
        <f>Ruth!$S$2</f>
        <v>New York</v>
      </c>
      <c r="C160" s="480" t="s">
        <v>2984</v>
      </c>
      <c r="D160" s="443" t="s">
        <v>2410</v>
      </c>
      <c r="E160" s="437">
        <v>-600000</v>
      </c>
      <c r="F160" s="313" t="s">
        <v>4602</v>
      </c>
    </row>
    <row r="161" spans="1:6" s="172" customFormat="1" x14ac:dyDescent="0.2">
      <c r="A161" s="179">
        <v>42278</v>
      </c>
      <c r="B161" s="271" t="str">
        <f>Cobb!$AE$2</f>
        <v>Chicago</v>
      </c>
      <c r="C161" s="480" t="s">
        <v>2974</v>
      </c>
      <c r="D161" s="443" t="s">
        <v>2410</v>
      </c>
      <c r="E161" s="437">
        <v>-2500000</v>
      </c>
      <c r="F161" s="441"/>
    </row>
    <row r="162" spans="1:6" s="172" customFormat="1" x14ac:dyDescent="0.2">
      <c r="A162" s="381">
        <v>42278</v>
      </c>
      <c r="B162" s="271" t="str">
        <f>Cobb!$AE$2</f>
        <v>Chicago</v>
      </c>
      <c r="C162" s="480" t="s">
        <v>2975</v>
      </c>
      <c r="D162" s="443" t="s">
        <v>2410</v>
      </c>
      <c r="E162" s="437">
        <v>-6700000</v>
      </c>
      <c r="F162" s="441"/>
    </row>
    <row r="163" spans="1:6" s="172" customFormat="1" x14ac:dyDescent="0.2">
      <c r="A163" s="179">
        <v>42278</v>
      </c>
      <c r="B163" s="271" t="str">
        <f>Cobb!$AE$2</f>
        <v>Chicago</v>
      </c>
      <c r="C163" s="480" t="s">
        <v>2986</v>
      </c>
      <c r="D163" s="443" t="s">
        <v>2410</v>
      </c>
      <c r="E163" s="437">
        <v>-6000000</v>
      </c>
      <c r="F163" s="441"/>
    </row>
    <row r="164" spans="1:6" s="172" customFormat="1" x14ac:dyDescent="0.2">
      <c r="A164" s="179">
        <v>42278</v>
      </c>
      <c r="B164" s="271" t="str">
        <f>Cobb!$AE$2</f>
        <v>Chicago</v>
      </c>
      <c r="C164" s="480" t="s">
        <v>2976</v>
      </c>
      <c r="D164" s="443" t="s">
        <v>2410</v>
      </c>
      <c r="E164" s="437">
        <v>-5250000</v>
      </c>
      <c r="F164" s="441"/>
    </row>
    <row r="165" spans="1:6" s="172" customFormat="1" x14ac:dyDescent="0.2">
      <c r="A165" s="381">
        <v>42278</v>
      </c>
      <c r="B165" s="271" t="str">
        <f>Cobb!$AE$2</f>
        <v>Chicago</v>
      </c>
      <c r="C165" s="480" t="s">
        <v>2977</v>
      </c>
      <c r="D165" s="443" t="s">
        <v>2410</v>
      </c>
      <c r="E165" s="437">
        <v>-250000</v>
      </c>
      <c r="F165" s="441"/>
    </row>
    <row r="166" spans="1:6" s="172" customFormat="1" x14ac:dyDescent="0.2">
      <c r="A166" s="179">
        <v>42278</v>
      </c>
      <c r="B166" s="333" t="str">
        <f>Mays!$S$2</f>
        <v>Thunder Bay</v>
      </c>
      <c r="C166" s="480" t="s">
        <v>2978</v>
      </c>
      <c r="D166" s="443" t="s">
        <v>2410</v>
      </c>
      <c r="E166" s="437">
        <v>-1750000</v>
      </c>
      <c r="F166" s="313" t="s">
        <v>4617</v>
      </c>
    </row>
    <row r="167" spans="1:6" s="172" customFormat="1" x14ac:dyDescent="0.2">
      <c r="A167" s="179">
        <v>42278</v>
      </c>
      <c r="B167" s="271" t="str">
        <f>Cobb!$AE$2</f>
        <v>Chicago</v>
      </c>
      <c r="C167" s="480" t="s">
        <v>2988</v>
      </c>
      <c r="D167" s="443" t="s">
        <v>2410</v>
      </c>
      <c r="E167" s="437">
        <v>-2800000</v>
      </c>
      <c r="F167" s="441"/>
    </row>
    <row r="168" spans="1:6" s="172" customFormat="1" x14ac:dyDescent="0.2">
      <c r="A168" s="381">
        <v>42278</v>
      </c>
      <c r="B168" s="271" t="str">
        <f>Cobb!$AE$2</f>
        <v>Chicago</v>
      </c>
      <c r="C168" s="480" t="s">
        <v>2979</v>
      </c>
      <c r="D168" s="443" t="s">
        <v>2410</v>
      </c>
      <c r="E168" s="437">
        <v>-1750000</v>
      </c>
      <c r="F168" s="441"/>
    </row>
    <row r="169" spans="1:6" s="172" customFormat="1" x14ac:dyDescent="0.2">
      <c r="A169" s="179">
        <v>42278</v>
      </c>
      <c r="B169" s="271" t="str">
        <f>Cobb!$AE$2</f>
        <v>Chicago</v>
      </c>
      <c r="C169" s="480" t="s">
        <v>2980</v>
      </c>
      <c r="D169" s="443" t="s">
        <v>2410</v>
      </c>
      <c r="E169" s="437">
        <v>-2250000</v>
      </c>
      <c r="F169" s="441"/>
    </row>
    <row r="170" spans="1:6" s="172" customFormat="1" x14ac:dyDescent="0.2">
      <c r="A170" s="179">
        <v>42278</v>
      </c>
      <c r="B170" s="271" t="str">
        <f>Cobb!$AE$2</f>
        <v>Chicago</v>
      </c>
      <c r="C170" s="480" t="s">
        <v>2981</v>
      </c>
      <c r="D170" s="443" t="s">
        <v>2410</v>
      </c>
      <c r="E170" s="437">
        <v>-2100000</v>
      </c>
      <c r="F170" s="441"/>
    </row>
    <row r="171" spans="1:6" s="172" customFormat="1" x14ac:dyDescent="0.2">
      <c r="A171" s="381">
        <v>42278</v>
      </c>
      <c r="B171" s="271" t="str">
        <f>Cobb!$AE$2</f>
        <v>Chicago</v>
      </c>
      <c r="C171" s="480" t="s">
        <v>2982</v>
      </c>
      <c r="D171" s="443" t="s">
        <v>2410</v>
      </c>
      <c r="E171" s="437">
        <v>-2800000</v>
      </c>
      <c r="F171" s="441"/>
    </row>
    <row r="172" spans="1:6" s="172" customFormat="1" x14ac:dyDescent="0.2">
      <c r="A172" s="179">
        <v>42278</v>
      </c>
      <c r="B172" s="271" t="str">
        <f>Cobb!$AE$2</f>
        <v>Chicago</v>
      </c>
      <c r="C172" s="480" t="s">
        <v>2989</v>
      </c>
      <c r="D172" s="443" t="s">
        <v>2410</v>
      </c>
      <c r="E172" s="437">
        <v>-3100000</v>
      </c>
      <c r="F172" s="441"/>
    </row>
    <row r="173" spans="1:6" s="172" customFormat="1" x14ac:dyDescent="0.2">
      <c r="A173" s="179">
        <v>42278</v>
      </c>
      <c r="B173" s="271" t="str">
        <f>Cobb!$AE$2</f>
        <v>Chicago</v>
      </c>
      <c r="C173" s="480" t="s">
        <v>2983</v>
      </c>
      <c r="D173" s="443" t="s">
        <v>2410</v>
      </c>
      <c r="E173" s="437">
        <v>-250000</v>
      </c>
      <c r="F173" s="441"/>
    </row>
    <row r="174" spans="1:6" s="172" customFormat="1" x14ac:dyDescent="0.2">
      <c r="A174" s="381">
        <v>42278</v>
      </c>
      <c r="B174" s="271" t="str">
        <f>Cobb!$AE$2</f>
        <v>Chicago</v>
      </c>
      <c r="C174" s="134" t="s">
        <v>56</v>
      </c>
      <c r="D174" s="147" t="s">
        <v>2956</v>
      </c>
      <c r="E174" s="442">
        <v>50000000</v>
      </c>
      <c r="F174" s="147"/>
    </row>
    <row r="175" spans="1:6" s="172" customFormat="1" x14ac:dyDescent="0.2">
      <c r="A175" s="179">
        <v>42278</v>
      </c>
      <c r="B175" s="168" t="str">
        <f>Ruth!$M$2</f>
        <v>Hoboken</v>
      </c>
      <c r="C175" s="134" t="s">
        <v>751</v>
      </c>
      <c r="D175" s="147" t="s">
        <v>2955</v>
      </c>
      <c r="E175" s="442">
        <v>2850960</v>
      </c>
      <c r="F175" s="147"/>
    </row>
    <row r="176" spans="1:6" s="172" customFormat="1" x14ac:dyDescent="0.2">
      <c r="A176" s="179">
        <v>42278</v>
      </c>
      <c r="B176" s="168" t="str">
        <f>Ruth!$M$2</f>
        <v>Hoboken</v>
      </c>
      <c r="C176" s="480" t="s">
        <v>3087</v>
      </c>
      <c r="D176" s="443" t="s">
        <v>2410</v>
      </c>
      <c r="E176" s="437">
        <v>-475000</v>
      </c>
      <c r="F176" s="441"/>
    </row>
    <row r="177" spans="1:6" s="172" customFormat="1" x14ac:dyDescent="0.2">
      <c r="A177" s="381">
        <v>42278</v>
      </c>
      <c r="B177" s="168" t="str">
        <f>Ruth!$M$2</f>
        <v>Hoboken</v>
      </c>
      <c r="C177" s="480" t="s">
        <v>3092</v>
      </c>
      <c r="D177" s="443" t="s">
        <v>2410</v>
      </c>
      <c r="E177" s="437">
        <v>-4863000</v>
      </c>
      <c r="F177" s="441"/>
    </row>
    <row r="178" spans="1:6" s="172" customFormat="1" x14ac:dyDescent="0.2">
      <c r="A178" s="179">
        <v>42278</v>
      </c>
      <c r="B178" s="168" t="str">
        <f>Ruth!$M$2</f>
        <v>Hoboken</v>
      </c>
      <c r="C178" s="480" t="s">
        <v>3088</v>
      </c>
      <c r="D178" s="443" t="s">
        <v>2410</v>
      </c>
      <c r="E178" s="437">
        <v>-5000000</v>
      </c>
      <c r="F178" s="441"/>
    </row>
    <row r="179" spans="1:6" s="172" customFormat="1" x14ac:dyDescent="0.2">
      <c r="A179" s="179">
        <v>42278</v>
      </c>
      <c r="B179" s="168" t="str">
        <f>Ruth!$M$2</f>
        <v>Hoboken</v>
      </c>
      <c r="C179" s="480" t="s">
        <v>3093</v>
      </c>
      <c r="D179" s="443" t="s">
        <v>2410</v>
      </c>
      <c r="E179" s="437">
        <v>-1960875</v>
      </c>
      <c r="F179" s="441"/>
    </row>
    <row r="180" spans="1:6" s="172" customFormat="1" x14ac:dyDescent="0.2">
      <c r="A180" s="381">
        <v>42278</v>
      </c>
      <c r="B180" s="168" t="str">
        <f>Ruth!$M$2</f>
        <v>Hoboken</v>
      </c>
      <c r="C180" s="480" t="s">
        <v>3094</v>
      </c>
      <c r="D180" s="443" t="s">
        <v>2410</v>
      </c>
      <c r="E180" s="437">
        <v>-500000</v>
      </c>
      <c r="F180" s="441"/>
    </row>
    <row r="181" spans="1:6" s="172" customFormat="1" x14ac:dyDescent="0.2">
      <c r="A181" s="179">
        <v>42278</v>
      </c>
      <c r="B181" s="168" t="str">
        <f>Ruth!$M$2</f>
        <v>Hoboken</v>
      </c>
      <c r="C181" s="480" t="s">
        <v>3095</v>
      </c>
      <c r="D181" s="443" t="s">
        <v>2410</v>
      </c>
      <c r="E181" s="437">
        <v>-333334</v>
      </c>
      <c r="F181" s="441"/>
    </row>
    <row r="182" spans="1:6" s="172" customFormat="1" x14ac:dyDescent="0.2">
      <c r="A182" s="179">
        <v>42278</v>
      </c>
      <c r="B182" s="168" t="str">
        <f>Ruth!$M$2</f>
        <v>Hoboken</v>
      </c>
      <c r="C182" s="480" t="s">
        <v>3096</v>
      </c>
      <c r="D182" s="443" t="s">
        <v>2410</v>
      </c>
      <c r="E182" s="437">
        <v>-1852000</v>
      </c>
      <c r="F182" s="441"/>
    </row>
    <row r="183" spans="1:6" s="172" customFormat="1" x14ac:dyDescent="0.2">
      <c r="A183" s="381">
        <v>42278</v>
      </c>
      <c r="B183" s="168" t="str">
        <f>Ruth!$M$2</f>
        <v>Hoboken</v>
      </c>
      <c r="C183" s="480" t="s">
        <v>3097</v>
      </c>
      <c r="D183" s="443" t="s">
        <v>2410</v>
      </c>
      <c r="E183" s="437">
        <v>-665000</v>
      </c>
      <c r="F183" s="441"/>
    </row>
    <row r="184" spans="1:6" s="172" customFormat="1" x14ac:dyDescent="0.2">
      <c r="A184" s="179">
        <v>42278</v>
      </c>
      <c r="B184" s="168" t="str">
        <f>Ruth!$M$2</f>
        <v>Hoboken</v>
      </c>
      <c r="C184" s="480" t="s">
        <v>3091</v>
      </c>
      <c r="D184" s="443" t="s">
        <v>2410</v>
      </c>
      <c r="E184" s="437">
        <v>-2800000</v>
      </c>
      <c r="F184" s="441"/>
    </row>
    <row r="185" spans="1:6" s="172" customFormat="1" x14ac:dyDescent="0.2">
      <c r="A185" s="179">
        <v>42278</v>
      </c>
      <c r="B185" s="168" t="str">
        <f>Ruth!$M$2</f>
        <v>Hoboken</v>
      </c>
      <c r="C185" s="480" t="s">
        <v>3099</v>
      </c>
      <c r="D185" s="443" t="s">
        <v>2410</v>
      </c>
      <c r="E185" s="437">
        <v>-1908000</v>
      </c>
      <c r="F185" s="441"/>
    </row>
    <row r="186" spans="1:6" s="172" customFormat="1" x14ac:dyDescent="0.2">
      <c r="A186" s="381">
        <v>42278</v>
      </c>
      <c r="B186" s="168" t="str">
        <f>Ruth!$M$2</f>
        <v>Hoboken</v>
      </c>
      <c r="C186" s="134" t="s">
        <v>56</v>
      </c>
      <c r="D186" s="147" t="s">
        <v>2956</v>
      </c>
      <c r="E186" s="442">
        <v>50000000</v>
      </c>
      <c r="F186" s="147"/>
    </row>
    <row r="187" spans="1:6" s="172" customFormat="1" x14ac:dyDescent="0.2">
      <c r="A187" s="179">
        <v>42278</v>
      </c>
      <c r="B187" s="168" t="str">
        <f>Ruth!$M$2</f>
        <v>Hoboken</v>
      </c>
      <c r="C187" s="480" t="s">
        <v>3101</v>
      </c>
      <c r="D187" s="443" t="s">
        <v>2410</v>
      </c>
      <c r="E187" s="437">
        <v>-1500000</v>
      </c>
      <c r="F187" s="441"/>
    </row>
    <row r="188" spans="1:6" s="172" customFormat="1" x14ac:dyDescent="0.2">
      <c r="A188" s="179">
        <v>42278</v>
      </c>
      <c r="B188" s="333" t="str">
        <f>Mays!$Y$2</f>
        <v>Los Angeles</v>
      </c>
      <c r="C188" s="480" t="s">
        <v>3329</v>
      </c>
      <c r="D188" s="443" t="s">
        <v>2410</v>
      </c>
      <c r="E188" s="437">
        <v>-2800000</v>
      </c>
      <c r="F188" s="441"/>
    </row>
    <row r="189" spans="1:6" s="172" customFormat="1" x14ac:dyDescent="0.2">
      <c r="A189" s="381">
        <v>42278</v>
      </c>
      <c r="B189" s="333" t="str">
        <f>Mays!$Y$2</f>
        <v>Los Angeles</v>
      </c>
      <c r="C189" s="134" t="s">
        <v>751</v>
      </c>
      <c r="D189" s="147" t="s">
        <v>2955</v>
      </c>
      <c r="E189" s="442">
        <v>49576409</v>
      </c>
      <c r="F189" s="147"/>
    </row>
    <row r="190" spans="1:6" s="172" customFormat="1" x14ac:dyDescent="0.2">
      <c r="A190" s="179">
        <v>42278</v>
      </c>
      <c r="B190" s="333" t="str">
        <f>Mays!$Y$2</f>
        <v>Los Angeles</v>
      </c>
      <c r="C190" s="480" t="s">
        <v>3330</v>
      </c>
      <c r="D190" s="443" t="s">
        <v>2410</v>
      </c>
      <c r="E190" s="437">
        <v>-9702000</v>
      </c>
      <c r="F190" s="441"/>
    </row>
    <row r="191" spans="1:6" s="172" customFormat="1" x14ac:dyDescent="0.2">
      <c r="A191" s="179">
        <v>42278</v>
      </c>
      <c r="B191" s="333" t="str">
        <f>Mays!$Y$2</f>
        <v>Los Angeles</v>
      </c>
      <c r="C191" s="480" t="s">
        <v>205</v>
      </c>
      <c r="D191" s="443" t="s">
        <v>3354</v>
      </c>
      <c r="E191" s="437">
        <v>-250000</v>
      </c>
      <c r="F191" s="441" t="s">
        <v>3362</v>
      </c>
    </row>
    <row r="192" spans="1:6" s="172" customFormat="1" x14ac:dyDescent="0.2">
      <c r="A192" s="381">
        <v>42278</v>
      </c>
      <c r="B192" s="333" t="str">
        <f>Mays!$Y$2</f>
        <v>Los Angeles</v>
      </c>
      <c r="C192" s="480" t="s">
        <v>3320</v>
      </c>
      <c r="D192" s="443" t="s">
        <v>2410</v>
      </c>
      <c r="E192" s="437">
        <v>-2800000</v>
      </c>
      <c r="F192" s="441"/>
    </row>
    <row r="193" spans="1:6" s="172" customFormat="1" x14ac:dyDescent="0.2">
      <c r="A193" s="179">
        <v>42278</v>
      </c>
      <c r="B193" s="333" t="str">
        <f>Mays!$Y$2</f>
        <v>Los Angeles</v>
      </c>
      <c r="C193" s="480" t="s">
        <v>3331</v>
      </c>
      <c r="D193" s="443" t="s">
        <v>2410</v>
      </c>
      <c r="E193" s="437">
        <v>-4850000</v>
      </c>
      <c r="F193" s="441"/>
    </row>
    <row r="194" spans="1:6" s="172" customFormat="1" x14ac:dyDescent="0.2">
      <c r="A194" s="179">
        <v>42278</v>
      </c>
      <c r="B194" s="333" t="str">
        <f>Mays!$Y$2</f>
        <v>Los Angeles</v>
      </c>
      <c r="C194" s="480" t="s">
        <v>3332</v>
      </c>
      <c r="D194" s="443" t="s">
        <v>2410</v>
      </c>
      <c r="E194" s="437">
        <v>-3400000</v>
      </c>
      <c r="F194" s="441"/>
    </row>
    <row r="195" spans="1:6" s="172" customFormat="1" x14ac:dyDescent="0.2">
      <c r="A195" s="381">
        <v>42278</v>
      </c>
      <c r="B195" s="333" t="str">
        <f>Mays!$Y$2</f>
        <v>Los Angeles</v>
      </c>
      <c r="C195" s="480" t="s">
        <v>3321</v>
      </c>
      <c r="D195" s="443" t="s">
        <v>2410</v>
      </c>
      <c r="E195" s="437">
        <v>-2800000</v>
      </c>
      <c r="F195" s="441"/>
    </row>
    <row r="196" spans="1:6" s="172" customFormat="1" x14ac:dyDescent="0.2">
      <c r="A196" s="179">
        <v>42278</v>
      </c>
      <c r="B196" s="333" t="str">
        <f>Mays!$Y$2</f>
        <v>Los Angeles</v>
      </c>
      <c r="C196" s="480" t="s">
        <v>3333</v>
      </c>
      <c r="D196" s="443" t="s">
        <v>2410</v>
      </c>
      <c r="E196" s="437">
        <v>-2800000</v>
      </c>
      <c r="F196" s="441"/>
    </row>
    <row r="197" spans="1:6" s="172" customFormat="1" x14ac:dyDescent="0.2">
      <c r="A197" s="179">
        <v>42278</v>
      </c>
      <c r="B197" s="333" t="str">
        <f>Mays!$Y$2</f>
        <v>Los Angeles</v>
      </c>
      <c r="C197" s="480" t="s">
        <v>3325</v>
      </c>
      <c r="D197" s="443" t="s">
        <v>2410</v>
      </c>
      <c r="E197" s="437">
        <v>-2625000</v>
      </c>
      <c r="F197" s="441"/>
    </row>
    <row r="198" spans="1:6" s="172" customFormat="1" x14ac:dyDescent="0.2">
      <c r="A198" s="381">
        <v>42278</v>
      </c>
      <c r="B198" s="333" t="str">
        <f>Mays!$Y$2</f>
        <v>Los Angeles</v>
      </c>
      <c r="C198" s="480" t="s">
        <v>3335</v>
      </c>
      <c r="D198" s="443" t="s">
        <v>2410</v>
      </c>
      <c r="E198" s="437">
        <v>-1010000</v>
      </c>
      <c r="F198" s="441"/>
    </row>
    <row r="199" spans="1:6" s="172" customFormat="1" x14ac:dyDescent="0.2">
      <c r="A199" s="179">
        <v>42278</v>
      </c>
      <c r="B199" s="333" t="str">
        <f>Mays!$Y$2</f>
        <v>Los Angeles</v>
      </c>
      <c r="C199" s="480" t="s">
        <v>3326</v>
      </c>
      <c r="D199" s="443" t="s">
        <v>2410</v>
      </c>
      <c r="E199" s="437">
        <v>-2800000</v>
      </c>
      <c r="F199" s="441"/>
    </row>
    <row r="200" spans="1:6" s="172" customFormat="1" x14ac:dyDescent="0.2">
      <c r="A200" s="179">
        <v>42278</v>
      </c>
      <c r="B200" s="333" t="str">
        <f>Mays!$Y$2</f>
        <v>Los Angeles</v>
      </c>
      <c r="C200" s="480" t="s">
        <v>3328</v>
      </c>
      <c r="D200" s="443" t="s">
        <v>2410</v>
      </c>
      <c r="E200" s="437">
        <v>-2800000</v>
      </c>
      <c r="F200" s="441"/>
    </row>
    <row r="201" spans="1:6" s="172" customFormat="1" x14ac:dyDescent="0.2">
      <c r="A201" s="381">
        <v>42278</v>
      </c>
      <c r="B201" s="333" t="str">
        <f>Mays!$Y$2</f>
        <v>Los Angeles</v>
      </c>
      <c r="C201" s="480" t="s">
        <v>3336</v>
      </c>
      <c r="D201" s="443" t="s">
        <v>2410</v>
      </c>
      <c r="E201" s="437">
        <v>-655264</v>
      </c>
      <c r="F201" s="441"/>
    </row>
    <row r="202" spans="1:6" s="172" customFormat="1" x14ac:dyDescent="0.2">
      <c r="A202" s="179">
        <v>42278</v>
      </c>
      <c r="B202" s="333" t="str">
        <f>Mays!$Y$2</f>
        <v>Los Angeles</v>
      </c>
      <c r="C202" s="480" t="s">
        <v>3337</v>
      </c>
      <c r="D202" s="443" t="s">
        <v>2410</v>
      </c>
      <c r="E202" s="437">
        <v>-2800000</v>
      </c>
      <c r="F202" s="441"/>
    </row>
    <row r="203" spans="1:6" s="172" customFormat="1" x14ac:dyDescent="0.2">
      <c r="A203" s="179">
        <v>42278</v>
      </c>
      <c r="B203" s="333" t="str">
        <f>Mays!$Y$2</f>
        <v>Los Angeles</v>
      </c>
      <c r="C203" s="480" t="s">
        <v>3338</v>
      </c>
      <c r="D203" s="443" t="s">
        <v>2410</v>
      </c>
      <c r="E203" s="437">
        <v>-2800000</v>
      </c>
      <c r="F203" s="441"/>
    </row>
    <row r="204" spans="1:6" s="172" customFormat="1" x14ac:dyDescent="0.2">
      <c r="A204" s="381">
        <v>42278</v>
      </c>
      <c r="B204" s="333" t="str">
        <f>Mays!$Y$2</f>
        <v>Los Angeles</v>
      </c>
      <c r="C204" s="480" t="s">
        <v>3339</v>
      </c>
      <c r="D204" s="443" t="s">
        <v>2410</v>
      </c>
      <c r="E204" s="437">
        <v>-1968751</v>
      </c>
      <c r="F204" s="441"/>
    </row>
    <row r="205" spans="1:6" s="172" customFormat="1" x14ac:dyDescent="0.2">
      <c r="A205" s="179">
        <v>42278</v>
      </c>
      <c r="B205" s="333" t="str">
        <f>Mays!$Y$2</f>
        <v>Los Angeles</v>
      </c>
      <c r="C205" s="134" t="s">
        <v>56</v>
      </c>
      <c r="D205" s="147" t="s">
        <v>2956</v>
      </c>
      <c r="E205" s="442">
        <v>50000000</v>
      </c>
      <c r="F205" s="147"/>
    </row>
    <row r="206" spans="1:6" s="172" customFormat="1" x14ac:dyDescent="0.2">
      <c r="A206" s="179">
        <v>42278</v>
      </c>
      <c r="B206" s="175" t="str">
        <f>Cobb!$M$2</f>
        <v>Mansfield</v>
      </c>
      <c r="C206" s="480" t="s">
        <v>3013</v>
      </c>
      <c r="D206" s="443" t="s">
        <v>2410</v>
      </c>
      <c r="E206" s="437">
        <v>-725000</v>
      </c>
      <c r="F206" s="441"/>
    </row>
    <row r="207" spans="1:6" s="172" customFormat="1" x14ac:dyDescent="0.2">
      <c r="A207" s="381">
        <v>42278</v>
      </c>
      <c r="B207" s="175" t="str">
        <f>Cobb!$M$2</f>
        <v>Mansfield</v>
      </c>
      <c r="C207" s="134" t="s">
        <v>751</v>
      </c>
      <c r="D207" s="147" t="s">
        <v>2955</v>
      </c>
      <c r="E207" s="442">
        <v>19940813</v>
      </c>
      <c r="F207" s="147"/>
    </row>
    <row r="208" spans="1:6" s="172" customFormat="1" x14ac:dyDescent="0.2">
      <c r="A208" s="179">
        <v>42278</v>
      </c>
      <c r="B208" s="175" t="str">
        <f>Cobb!$M$2</f>
        <v>Mansfield</v>
      </c>
      <c r="C208" s="480" t="s">
        <v>3014</v>
      </c>
      <c r="D208" s="443" t="s">
        <v>2410</v>
      </c>
      <c r="E208" s="437">
        <v>-3622500</v>
      </c>
      <c r="F208" s="441"/>
    </row>
    <row r="209" spans="1:6" s="172" customFormat="1" x14ac:dyDescent="0.2">
      <c r="A209" s="179">
        <v>42278</v>
      </c>
      <c r="B209" s="175" t="s">
        <v>4631</v>
      </c>
      <c r="C209" s="480" t="s">
        <v>3015</v>
      </c>
      <c r="D209" s="443" t="s">
        <v>2410</v>
      </c>
      <c r="E209" s="437">
        <v>-1396000</v>
      </c>
      <c r="F209" s="313" t="s">
        <v>5163</v>
      </c>
    </row>
    <row r="210" spans="1:6" s="172" customFormat="1" x14ac:dyDescent="0.2">
      <c r="A210" s="381">
        <v>42278</v>
      </c>
      <c r="B210" s="175" t="str">
        <f>Cobb!$M$2</f>
        <v>Mansfield</v>
      </c>
      <c r="C210" s="480" t="s">
        <v>3005</v>
      </c>
      <c r="D210" s="443" t="s">
        <v>2410</v>
      </c>
      <c r="E210" s="437">
        <v>-525000</v>
      </c>
      <c r="F210" s="441"/>
    </row>
    <row r="211" spans="1:6" s="172" customFormat="1" x14ac:dyDescent="0.2">
      <c r="A211" s="179">
        <v>42278</v>
      </c>
      <c r="B211" s="175" t="str">
        <f>Cobb!$M$2</f>
        <v>Mansfield</v>
      </c>
      <c r="C211" s="480" t="s">
        <v>3006</v>
      </c>
      <c r="D211" s="443" t="s">
        <v>2410</v>
      </c>
      <c r="E211" s="437">
        <v>-2800000</v>
      </c>
      <c r="F211" s="441"/>
    </row>
    <row r="212" spans="1:6" s="172" customFormat="1" x14ac:dyDescent="0.2">
      <c r="A212" s="179">
        <v>42278</v>
      </c>
      <c r="B212" s="175" t="str">
        <f>Cobb!$M$2</f>
        <v>Mansfield</v>
      </c>
      <c r="C212" s="480" t="s">
        <v>3016</v>
      </c>
      <c r="D212" s="443" t="s">
        <v>2410</v>
      </c>
      <c r="E212" s="437">
        <v>-1261898</v>
      </c>
      <c r="F212" s="441"/>
    </row>
    <row r="213" spans="1:6" s="172" customFormat="1" x14ac:dyDescent="0.2">
      <c r="A213" s="381">
        <v>42278</v>
      </c>
      <c r="B213" s="175" t="str">
        <f>Cobb!$M$2</f>
        <v>Mansfield</v>
      </c>
      <c r="C213" s="480" t="s">
        <v>3017</v>
      </c>
      <c r="D213" s="443" t="s">
        <v>2410</v>
      </c>
      <c r="E213" s="437">
        <v>-400000</v>
      </c>
      <c r="F213" s="441"/>
    </row>
    <row r="214" spans="1:6" s="172" customFormat="1" x14ac:dyDescent="0.2">
      <c r="A214" s="179">
        <v>42278</v>
      </c>
      <c r="B214" s="175" t="str">
        <f>Cobb!$M$2</f>
        <v>Mansfield</v>
      </c>
      <c r="C214" s="480" t="s">
        <v>3008</v>
      </c>
      <c r="D214" s="443" t="s">
        <v>2410</v>
      </c>
      <c r="E214" s="437">
        <v>-400000</v>
      </c>
      <c r="F214" s="441"/>
    </row>
    <row r="215" spans="1:6" s="172" customFormat="1" x14ac:dyDescent="0.2">
      <c r="A215" s="179">
        <v>42278</v>
      </c>
      <c r="B215" s="175" t="str">
        <f>Cobb!$M$2</f>
        <v>Mansfield</v>
      </c>
      <c r="C215" s="480" t="s">
        <v>3018</v>
      </c>
      <c r="D215" s="443" t="s">
        <v>2410</v>
      </c>
      <c r="E215" s="437">
        <v>-600000</v>
      </c>
      <c r="F215" s="441"/>
    </row>
    <row r="216" spans="1:6" s="172" customFormat="1" x14ac:dyDescent="0.2">
      <c r="A216" s="381">
        <v>42278</v>
      </c>
      <c r="B216" s="333" t="str">
        <f>Cobb!$S$2</f>
        <v>Waikiki</v>
      </c>
      <c r="C216" s="480" t="s">
        <v>3009</v>
      </c>
      <c r="D216" s="443" t="s">
        <v>2410</v>
      </c>
      <c r="E216" s="437">
        <v>-2342813</v>
      </c>
      <c r="F216" s="313" t="s">
        <v>4590</v>
      </c>
    </row>
    <row r="217" spans="1:6" s="172" customFormat="1" x14ac:dyDescent="0.2">
      <c r="A217" s="179">
        <v>42278</v>
      </c>
      <c r="B217" s="175" t="str">
        <f>Cobb!$A$2</f>
        <v>Greenville</v>
      </c>
      <c r="C217" s="480" t="s">
        <v>3019</v>
      </c>
      <c r="D217" s="443" t="s">
        <v>2410</v>
      </c>
      <c r="E217" s="437">
        <v>-551250</v>
      </c>
      <c r="F217" s="313" t="s">
        <v>4625</v>
      </c>
    </row>
    <row r="218" spans="1:6" s="172" customFormat="1" x14ac:dyDescent="0.2">
      <c r="A218" s="179">
        <v>42278</v>
      </c>
      <c r="B218" s="175" t="str">
        <f>Cobb!$M$2</f>
        <v>Mansfield</v>
      </c>
      <c r="C218" s="480" t="s">
        <v>3020</v>
      </c>
      <c r="D218" s="443" t="s">
        <v>2410</v>
      </c>
      <c r="E218" s="437">
        <v>-1539474</v>
      </c>
      <c r="F218" s="441"/>
    </row>
    <row r="219" spans="1:6" s="172" customFormat="1" x14ac:dyDescent="0.2">
      <c r="A219" s="381">
        <v>42278</v>
      </c>
      <c r="B219" s="175" t="str">
        <f>Cobb!$M$2</f>
        <v>Mansfield</v>
      </c>
      <c r="C219" s="480" t="s">
        <v>3010</v>
      </c>
      <c r="D219" s="443" t="s">
        <v>2410</v>
      </c>
      <c r="E219" s="437">
        <v>-334000</v>
      </c>
      <c r="F219" s="441"/>
    </row>
    <row r="220" spans="1:6" s="172" customFormat="1" x14ac:dyDescent="0.2">
      <c r="A220" s="179">
        <v>42278</v>
      </c>
      <c r="B220" s="175" t="str">
        <f>Cobb!$M$2</f>
        <v>Mansfield</v>
      </c>
      <c r="C220" s="480" t="s">
        <v>3011</v>
      </c>
      <c r="D220" s="443" t="s">
        <v>2410</v>
      </c>
      <c r="E220" s="437">
        <v>-826877</v>
      </c>
      <c r="F220" s="441"/>
    </row>
    <row r="221" spans="1:6" s="172" customFormat="1" x14ac:dyDescent="0.2">
      <c r="A221" s="179">
        <v>42278</v>
      </c>
      <c r="B221" s="175" t="str">
        <f>Cobb!$M$2</f>
        <v>Mansfield</v>
      </c>
      <c r="C221" s="480" t="s">
        <v>3021</v>
      </c>
      <c r="D221" s="443" t="s">
        <v>2410</v>
      </c>
      <c r="E221" s="437">
        <v>-3000000</v>
      </c>
      <c r="F221" s="441"/>
    </row>
    <row r="222" spans="1:6" s="172" customFormat="1" x14ac:dyDescent="0.2">
      <c r="A222" s="381">
        <v>42278</v>
      </c>
      <c r="B222" s="271" t="str">
        <f>Cobb!$AE$2</f>
        <v>Chicago</v>
      </c>
      <c r="C222" s="480" t="s">
        <v>3022</v>
      </c>
      <c r="D222" s="443" t="s">
        <v>2410</v>
      </c>
      <c r="E222" s="437">
        <v>-1683000</v>
      </c>
      <c r="F222" s="313" t="s">
        <v>4613</v>
      </c>
    </row>
    <row r="223" spans="1:6" s="172" customFormat="1" x14ac:dyDescent="0.2">
      <c r="A223" s="179">
        <v>42278</v>
      </c>
      <c r="B223" s="175" t="str">
        <f>Cobb!$M$2</f>
        <v>Mansfield</v>
      </c>
      <c r="C223" s="480" t="s">
        <v>3024</v>
      </c>
      <c r="D223" s="443" t="s">
        <v>2410</v>
      </c>
      <c r="E223" s="437">
        <v>-2936432</v>
      </c>
      <c r="F223" s="441"/>
    </row>
    <row r="224" spans="1:6" s="172" customFormat="1" x14ac:dyDescent="0.2">
      <c r="A224" s="179">
        <v>42278</v>
      </c>
      <c r="B224" s="175" t="str">
        <f>Cobb!$M$2</f>
        <v>Mansfield</v>
      </c>
      <c r="C224" s="480" t="s">
        <v>3012</v>
      </c>
      <c r="D224" s="443" t="s">
        <v>2410</v>
      </c>
      <c r="E224" s="437">
        <v>-2300000</v>
      </c>
      <c r="F224" s="441"/>
    </row>
    <row r="225" spans="1:6" s="172" customFormat="1" x14ac:dyDescent="0.2">
      <c r="A225" s="381">
        <v>42278</v>
      </c>
      <c r="B225" s="175" t="str">
        <f>Cobb!$M$2</f>
        <v>Mansfield</v>
      </c>
      <c r="C225" s="134" t="s">
        <v>56</v>
      </c>
      <c r="D225" s="147" t="s">
        <v>2956</v>
      </c>
      <c r="E225" s="442">
        <v>50000000</v>
      </c>
      <c r="F225" s="147"/>
    </row>
    <row r="226" spans="1:6" s="172" customFormat="1" x14ac:dyDescent="0.2">
      <c r="A226" s="179">
        <v>42278</v>
      </c>
      <c r="B226" s="175" t="str">
        <f>Cobb!$M$2</f>
        <v>Mansfield</v>
      </c>
      <c r="C226" s="480" t="s">
        <v>3025</v>
      </c>
      <c r="D226" s="443" t="s">
        <v>2410</v>
      </c>
      <c r="E226" s="437">
        <v>-800000</v>
      </c>
      <c r="F226" s="441"/>
    </row>
    <row r="227" spans="1:6" s="172" customFormat="1" x14ac:dyDescent="0.2">
      <c r="A227" s="179">
        <v>42278</v>
      </c>
      <c r="B227" s="333" t="str">
        <f>Ruth!$Y$2</f>
        <v>Rock Island</v>
      </c>
      <c r="C227" s="480" t="s">
        <v>3126</v>
      </c>
      <c r="D227" s="443" t="s">
        <v>2410</v>
      </c>
      <c r="E227" s="437">
        <v>-2800000</v>
      </c>
      <c r="F227" s="441"/>
    </row>
    <row r="228" spans="1:6" s="172" customFormat="1" x14ac:dyDescent="0.2">
      <c r="A228" s="381">
        <v>42278</v>
      </c>
      <c r="B228" s="333" t="str">
        <f>Ruth!$Y$2</f>
        <v>Rock Island</v>
      </c>
      <c r="C228" s="134" t="s">
        <v>751</v>
      </c>
      <c r="D228" s="147" t="s">
        <v>2955</v>
      </c>
      <c r="E228" s="442">
        <v>11075031</v>
      </c>
      <c r="F228" s="147"/>
    </row>
    <row r="229" spans="1:6" s="172" customFormat="1" x14ac:dyDescent="0.2">
      <c r="A229" s="179">
        <v>42278</v>
      </c>
      <c r="B229" s="333" t="str">
        <f>Aaron!$S$2</f>
        <v>San Jose</v>
      </c>
      <c r="C229" s="480" t="s">
        <v>3127</v>
      </c>
      <c r="D229" s="443" t="s">
        <v>2410</v>
      </c>
      <c r="E229" s="437">
        <v>-6001000</v>
      </c>
      <c r="F229" s="313" t="s">
        <v>4605</v>
      </c>
    </row>
    <row r="230" spans="1:6" s="172" customFormat="1" x14ac:dyDescent="0.2">
      <c r="A230" s="179">
        <v>42278</v>
      </c>
      <c r="B230" s="333" t="str">
        <f>Ruth!$Y$2</f>
        <v>Rock Island</v>
      </c>
      <c r="C230" s="480" t="s">
        <v>3128</v>
      </c>
      <c r="D230" s="443" t="s">
        <v>2410</v>
      </c>
      <c r="E230" s="437">
        <v>-630000</v>
      </c>
      <c r="F230" s="441"/>
    </row>
    <row r="231" spans="1:6" s="172" customFormat="1" x14ac:dyDescent="0.2">
      <c r="A231" s="381">
        <v>42278</v>
      </c>
      <c r="B231" s="333" t="str">
        <f>Ruth!$Y$2</f>
        <v>Rock Island</v>
      </c>
      <c r="C231" s="480" t="s">
        <v>3118</v>
      </c>
      <c r="D231" s="443" t="s">
        <v>2410</v>
      </c>
      <c r="E231" s="437">
        <v>-4000000</v>
      </c>
      <c r="F231" s="441"/>
    </row>
    <row r="232" spans="1:6" s="172" customFormat="1" x14ac:dyDescent="0.2">
      <c r="A232" s="179">
        <v>42278</v>
      </c>
      <c r="B232" s="333" t="str">
        <f>Ruth!$Y$2</f>
        <v>Rock Island</v>
      </c>
      <c r="C232" s="480" t="s">
        <v>205</v>
      </c>
      <c r="D232" s="443" t="s">
        <v>3354</v>
      </c>
      <c r="E232" s="437">
        <v>-250000</v>
      </c>
      <c r="F232" s="441" t="s">
        <v>3362</v>
      </c>
    </row>
    <row r="233" spans="1:6" s="172" customFormat="1" x14ac:dyDescent="0.2">
      <c r="A233" s="179">
        <v>42278</v>
      </c>
      <c r="B233" s="333" t="str">
        <f>Ruth!$Y$2</f>
        <v>Rock Island</v>
      </c>
      <c r="C233" s="480" t="s">
        <v>3130</v>
      </c>
      <c r="D233" s="443" t="s">
        <v>2410</v>
      </c>
      <c r="E233" s="437">
        <v>-2800000</v>
      </c>
      <c r="F233" s="441"/>
    </row>
    <row r="234" spans="1:6" s="172" customFormat="1" x14ac:dyDescent="0.2">
      <c r="A234" s="381">
        <v>42278</v>
      </c>
      <c r="B234" s="333" t="str">
        <f>Aaron!$S$2</f>
        <v>San Jose</v>
      </c>
      <c r="C234" s="480" t="s">
        <v>3121</v>
      </c>
      <c r="D234" s="443" t="s">
        <v>2410</v>
      </c>
      <c r="E234" s="437">
        <v>-3385000</v>
      </c>
      <c r="F234" s="313" t="s">
        <v>4605</v>
      </c>
    </row>
    <row r="235" spans="1:6" s="172" customFormat="1" x14ac:dyDescent="0.2">
      <c r="A235" s="179">
        <v>42278</v>
      </c>
      <c r="B235" s="333" t="str">
        <f>Aaron!$Y$2</f>
        <v>Columbus</v>
      </c>
      <c r="C235" s="480" t="s">
        <v>3122</v>
      </c>
      <c r="D235" s="443" t="s">
        <v>2410</v>
      </c>
      <c r="E235" s="437">
        <v>-2800000</v>
      </c>
      <c r="F235" s="313" t="s">
        <v>4597</v>
      </c>
    </row>
    <row r="236" spans="1:6" s="172" customFormat="1" x14ac:dyDescent="0.2">
      <c r="A236" s="179">
        <v>42278</v>
      </c>
      <c r="B236" s="333" t="str">
        <f>Aaron!$S$2</f>
        <v>San Jose</v>
      </c>
      <c r="C236" s="480" t="s">
        <v>3131</v>
      </c>
      <c r="D236" s="443" t="s">
        <v>2410</v>
      </c>
      <c r="E236" s="437">
        <v>-4802000</v>
      </c>
      <c r="F236" s="313" t="s">
        <v>4605</v>
      </c>
    </row>
    <row r="237" spans="1:6" s="172" customFormat="1" x14ac:dyDescent="0.2">
      <c r="A237" s="381">
        <v>42278</v>
      </c>
      <c r="B237" s="333" t="str">
        <f>Ruth!$Y$2</f>
        <v>Rock Island</v>
      </c>
      <c r="C237" s="480" t="s">
        <v>3123</v>
      </c>
      <c r="D237" s="443" t="s">
        <v>2410</v>
      </c>
      <c r="E237" s="437">
        <v>-333333</v>
      </c>
      <c r="F237" s="441"/>
    </row>
    <row r="238" spans="1:6" s="172" customFormat="1" x14ac:dyDescent="0.2">
      <c r="A238" s="179">
        <v>42278</v>
      </c>
      <c r="B238" s="333" t="str">
        <f>Ruth!$Y$2</f>
        <v>Rock Island</v>
      </c>
      <c r="C238" s="480" t="s">
        <v>3132</v>
      </c>
      <c r="D238" s="443" t="s">
        <v>2410</v>
      </c>
      <c r="E238" s="437">
        <v>-2800000</v>
      </c>
      <c r="F238" s="441"/>
    </row>
    <row r="239" spans="1:6" s="172" customFormat="1" x14ac:dyDescent="0.2">
      <c r="A239" s="179">
        <v>42278</v>
      </c>
      <c r="B239" s="333" t="str">
        <f>Ruth!$Y$2</f>
        <v>Rock Island</v>
      </c>
      <c r="C239" s="480" t="s">
        <v>3125</v>
      </c>
      <c r="D239" s="443" t="s">
        <v>2410</v>
      </c>
      <c r="E239" s="437">
        <v>-334000</v>
      </c>
      <c r="F239" s="441"/>
    </row>
    <row r="240" spans="1:6" s="172" customFormat="1" x14ac:dyDescent="0.2">
      <c r="A240" s="381">
        <v>42278</v>
      </c>
      <c r="B240" s="333" t="str">
        <f>Ruth!$Y$2</f>
        <v>Rock Island</v>
      </c>
      <c r="C240" s="134" t="s">
        <v>56</v>
      </c>
      <c r="D240" s="147" t="s">
        <v>2956</v>
      </c>
      <c r="E240" s="442">
        <v>50000000</v>
      </c>
      <c r="F240" s="147"/>
    </row>
    <row r="241" spans="1:6" s="172" customFormat="1" x14ac:dyDescent="0.2">
      <c r="A241" s="179">
        <v>42278</v>
      </c>
      <c r="B241" s="333" t="str">
        <f>Aaron!$A$2</f>
        <v>Middlesex</v>
      </c>
      <c r="C241" s="134" t="s">
        <v>751</v>
      </c>
      <c r="D241" s="147" t="s">
        <v>2955</v>
      </c>
      <c r="E241" s="442">
        <v>2690099</v>
      </c>
      <c r="F241" s="147"/>
    </row>
    <row r="242" spans="1:6" s="172" customFormat="1" x14ac:dyDescent="0.2">
      <c r="A242" s="179">
        <v>42278</v>
      </c>
      <c r="B242" s="333" t="str">
        <f>Aaron!$A$2</f>
        <v>Middlesex</v>
      </c>
      <c r="C242" s="480" t="s">
        <v>3155</v>
      </c>
      <c r="D242" s="443" t="s">
        <v>2410</v>
      </c>
      <c r="E242" s="437">
        <v>-1230000</v>
      </c>
      <c r="F242" s="441"/>
    </row>
    <row r="243" spans="1:6" s="172" customFormat="1" x14ac:dyDescent="0.2">
      <c r="A243" s="381">
        <v>42278</v>
      </c>
      <c r="B243" s="333" t="str">
        <f>Aaron!$A$2</f>
        <v>Middlesex</v>
      </c>
      <c r="C243" s="480" t="s">
        <v>3157</v>
      </c>
      <c r="D243" s="443" t="s">
        <v>2410</v>
      </c>
      <c r="E243" s="437">
        <v>-1650000</v>
      </c>
      <c r="F243" s="441"/>
    </row>
    <row r="244" spans="1:6" s="172" customFormat="1" x14ac:dyDescent="0.2">
      <c r="A244" s="179">
        <v>42278</v>
      </c>
      <c r="B244" s="333" t="str">
        <f>Aaron!$A$2</f>
        <v>Middlesex</v>
      </c>
      <c r="C244" s="480" t="s">
        <v>3149</v>
      </c>
      <c r="D244" s="443" t="s">
        <v>2410</v>
      </c>
      <c r="E244" s="437">
        <v>-10225000</v>
      </c>
      <c r="F244" s="441"/>
    </row>
    <row r="245" spans="1:6" s="172" customFormat="1" x14ac:dyDescent="0.2">
      <c r="A245" s="179">
        <v>42278</v>
      </c>
      <c r="B245" s="333" t="str">
        <f>Aaron!$A$2</f>
        <v>Middlesex</v>
      </c>
      <c r="C245" s="480" t="s">
        <v>3150</v>
      </c>
      <c r="D245" s="443" t="s">
        <v>2410</v>
      </c>
      <c r="E245" s="437">
        <v>-563000</v>
      </c>
      <c r="F245" s="441"/>
    </row>
    <row r="246" spans="1:6" s="172" customFormat="1" x14ac:dyDescent="0.2">
      <c r="A246" s="381">
        <v>42278</v>
      </c>
      <c r="B246" s="333" t="str">
        <f>Aaron!$A$2</f>
        <v>Middlesex</v>
      </c>
      <c r="C246" s="480" t="s">
        <v>3158</v>
      </c>
      <c r="D246" s="443" t="s">
        <v>2410</v>
      </c>
      <c r="E246" s="437">
        <v>-2000000</v>
      </c>
      <c r="F246" s="441"/>
    </row>
    <row r="247" spans="1:6" s="172" customFormat="1" x14ac:dyDescent="0.2">
      <c r="A247" s="179">
        <v>42278</v>
      </c>
      <c r="B247" s="333" t="str">
        <f>Aaron!$A$2</f>
        <v>Middlesex</v>
      </c>
      <c r="C247" s="480" t="s">
        <v>3159</v>
      </c>
      <c r="D247" s="443" t="s">
        <v>2410</v>
      </c>
      <c r="E247" s="437">
        <v>-2800000</v>
      </c>
      <c r="F247" s="441"/>
    </row>
    <row r="248" spans="1:6" s="172" customFormat="1" x14ac:dyDescent="0.2">
      <c r="A248" s="179">
        <v>42278</v>
      </c>
      <c r="B248" s="333" t="str">
        <f>Aaron!$A$2</f>
        <v>Middlesex</v>
      </c>
      <c r="C248" s="480" t="s">
        <v>3151</v>
      </c>
      <c r="D248" s="443" t="s">
        <v>2410</v>
      </c>
      <c r="E248" s="437">
        <v>-2005000</v>
      </c>
      <c r="F248" s="441"/>
    </row>
    <row r="249" spans="1:6" s="172" customFormat="1" x14ac:dyDescent="0.2">
      <c r="A249" s="381">
        <v>42278</v>
      </c>
      <c r="B249" s="333" t="str">
        <f>Aaron!$A$2</f>
        <v>Middlesex</v>
      </c>
      <c r="C249" s="480" t="s">
        <v>3152</v>
      </c>
      <c r="D249" s="443" t="s">
        <v>2410</v>
      </c>
      <c r="E249" s="437">
        <v>-996000</v>
      </c>
      <c r="F249" s="441"/>
    </row>
    <row r="250" spans="1:6" s="172" customFormat="1" x14ac:dyDescent="0.2">
      <c r="A250" s="179">
        <v>42278</v>
      </c>
      <c r="B250" s="333" t="str">
        <f>Aaron!$A$2</f>
        <v>Middlesex</v>
      </c>
      <c r="C250" s="480" t="s">
        <v>3161</v>
      </c>
      <c r="D250" s="443" t="s">
        <v>2410</v>
      </c>
      <c r="E250" s="437">
        <v>-450000</v>
      </c>
      <c r="F250" s="441"/>
    </row>
    <row r="251" spans="1:6" s="172" customFormat="1" x14ac:dyDescent="0.2">
      <c r="A251" s="179">
        <v>42278</v>
      </c>
      <c r="B251" s="333" t="str">
        <f>Aaron!$A$2</f>
        <v>Middlesex</v>
      </c>
      <c r="C251" s="480" t="s">
        <v>3162</v>
      </c>
      <c r="D251" s="443" t="s">
        <v>2410</v>
      </c>
      <c r="E251" s="437">
        <v>-2500000</v>
      </c>
      <c r="F251" s="441"/>
    </row>
    <row r="252" spans="1:6" s="172" customFormat="1" x14ac:dyDescent="0.2">
      <c r="A252" s="381">
        <v>42278</v>
      </c>
      <c r="B252" s="333" t="str">
        <f>Aaron!$A$2</f>
        <v>Middlesex</v>
      </c>
      <c r="C252" s="480" t="s">
        <v>3163</v>
      </c>
      <c r="D252" s="443" t="s">
        <v>2410</v>
      </c>
      <c r="E252" s="437">
        <v>-4250000</v>
      </c>
      <c r="F252" s="441"/>
    </row>
    <row r="253" spans="1:6" s="172" customFormat="1" x14ac:dyDescent="0.2">
      <c r="A253" s="179">
        <v>42278</v>
      </c>
      <c r="B253" s="333" t="str">
        <f>Aaron!$A$2</f>
        <v>Middlesex</v>
      </c>
      <c r="C253" s="480" t="s">
        <v>3153</v>
      </c>
      <c r="D253" s="443" t="s">
        <v>2410</v>
      </c>
      <c r="E253" s="437">
        <v>-4555000</v>
      </c>
      <c r="F253" s="441"/>
    </row>
    <row r="254" spans="1:6" s="172" customFormat="1" x14ac:dyDescent="0.2">
      <c r="A254" s="179">
        <v>42278</v>
      </c>
      <c r="B254" s="333" t="str">
        <f>Aaron!$A$2</f>
        <v>Middlesex</v>
      </c>
      <c r="C254" s="134" t="s">
        <v>56</v>
      </c>
      <c r="D254" s="147" t="s">
        <v>2956</v>
      </c>
      <c r="E254" s="442">
        <v>50000000</v>
      </c>
      <c r="F254" s="147"/>
    </row>
    <row r="255" spans="1:6" s="172" customFormat="1" x14ac:dyDescent="0.2">
      <c r="A255" s="381">
        <v>42278</v>
      </c>
      <c r="B255" s="333" t="str">
        <f>Mays!$M$2</f>
        <v>Mudville</v>
      </c>
      <c r="C255" s="480" t="s">
        <v>3282</v>
      </c>
      <c r="D255" s="443" t="s">
        <v>2410</v>
      </c>
      <c r="E255" s="437">
        <v>-300000</v>
      </c>
      <c r="F255" s="441"/>
    </row>
    <row r="256" spans="1:6" s="172" customFormat="1" x14ac:dyDescent="0.2">
      <c r="A256" s="179">
        <v>42278</v>
      </c>
      <c r="B256" s="333" t="str">
        <f>Mays!$M$2</f>
        <v>Mudville</v>
      </c>
      <c r="C256" s="134" t="s">
        <v>751</v>
      </c>
      <c r="D256" s="147" t="s">
        <v>2955</v>
      </c>
      <c r="E256" s="442">
        <v>3657243</v>
      </c>
      <c r="F256" s="147"/>
    </row>
    <row r="257" spans="1:6" s="172" customFormat="1" x14ac:dyDescent="0.2">
      <c r="A257" s="179">
        <v>42278</v>
      </c>
      <c r="B257" s="333" t="str">
        <f>Mays!$M$2</f>
        <v>Mudville</v>
      </c>
      <c r="C257" s="480" t="s">
        <v>3283</v>
      </c>
      <c r="D257" s="443" t="s">
        <v>2410</v>
      </c>
      <c r="E257" s="437">
        <v>-334000</v>
      </c>
      <c r="F257" s="441"/>
    </row>
    <row r="258" spans="1:6" s="172" customFormat="1" x14ac:dyDescent="0.2">
      <c r="A258" s="381">
        <v>42278</v>
      </c>
      <c r="B258" s="333" t="str">
        <f>Mays!$M$2</f>
        <v>Mudville</v>
      </c>
      <c r="C258" s="480" t="s">
        <v>205</v>
      </c>
      <c r="D258" s="443" t="s">
        <v>3354</v>
      </c>
      <c r="E258" s="437">
        <v>-250000</v>
      </c>
      <c r="F258" s="441" t="s">
        <v>3363</v>
      </c>
    </row>
    <row r="259" spans="1:6" s="172" customFormat="1" x14ac:dyDescent="0.2">
      <c r="A259" s="179">
        <v>42278</v>
      </c>
      <c r="B259" s="333" t="str">
        <f>Mays!$M$2</f>
        <v>Mudville</v>
      </c>
      <c r="C259" s="480" t="s">
        <v>3284</v>
      </c>
      <c r="D259" s="443" t="s">
        <v>2410</v>
      </c>
      <c r="E259" s="437">
        <v>-2800000</v>
      </c>
      <c r="F259" s="441"/>
    </row>
    <row r="260" spans="1:6" s="172" customFormat="1" x14ac:dyDescent="0.2">
      <c r="A260" s="179">
        <v>42278</v>
      </c>
      <c r="B260" s="333" t="str">
        <f>Mays!$M$2</f>
        <v>Mudville</v>
      </c>
      <c r="C260" s="480" t="s">
        <v>3294</v>
      </c>
      <c r="D260" s="443" t="s">
        <v>2410</v>
      </c>
      <c r="E260" s="437">
        <v>-3781000</v>
      </c>
      <c r="F260" s="441"/>
    </row>
    <row r="261" spans="1:6" s="172" customFormat="1" x14ac:dyDescent="0.2">
      <c r="A261" s="381">
        <v>42278</v>
      </c>
      <c r="B261" s="333" t="str">
        <f>Mays!$M$2</f>
        <v>Mudville</v>
      </c>
      <c r="C261" s="480" t="s">
        <v>3285</v>
      </c>
      <c r="D261" s="443" t="s">
        <v>2410</v>
      </c>
      <c r="E261" s="437">
        <v>-2800000</v>
      </c>
      <c r="F261" s="441"/>
    </row>
    <row r="262" spans="1:6" s="172" customFormat="1" x14ac:dyDescent="0.2">
      <c r="A262" s="179">
        <v>42278</v>
      </c>
      <c r="B262" s="333" t="str">
        <f>Mays!$M$2</f>
        <v>Mudville</v>
      </c>
      <c r="C262" s="480" t="s">
        <v>3287</v>
      </c>
      <c r="D262" s="443" t="s">
        <v>2410</v>
      </c>
      <c r="E262" s="437">
        <v>-2250000</v>
      </c>
      <c r="F262" s="441"/>
    </row>
    <row r="263" spans="1:6" s="172" customFormat="1" x14ac:dyDescent="0.2">
      <c r="A263" s="179">
        <v>42278</v>
      </c>
      <c r="B263" s="333" t="str">
        <f>Mays!$M$2</f>
        <v>Mudville</v>
      </c>
      <c r="C263" s="480" t="s">
        <v>3288</v>
      </c>
      <c r="D263" s="443" t="s">
        <v>2410</v>
      </c>
      <c r="E263" s="437">
        <v>-2800000</v>
      </c>
      <c r="F263" s="441"/>
    </row>
    <row r="264" spans="1:6" s="172" customFormat="1" x14ac:dyDescent="0.2">
      <c r="A264" s="381">
        <v>42278</v>
      </c>
      <c r="B264" s="333" t="str">
        <f>Mays!$M$2</f>
        <v>Mudville</v>
      </c>
      <c r="C264" s="480" t="s">
        <v>3289</v>
      </c>
      <c r="D264" s="443" t="s">
        <v>2410</v>
      </c>
      <c r="E264" s="437">
        <v>-2493750</v>
      </c>
      <c r="F264" s="441"/>
    </row>
    <row r="265" spans="1:6" s="172" customFormat="1" x14ac:dyDescent="0.2">
      <c r="A265" s="179">
        <v>42278</v>
      </c>
      <c r="B265" s="333" t="str">
        <f>Mays!$M$2</f>
        <v>Mudville</v>
      </c>
      <c r="C265" s="480" t="s">
        <v>3295</v>
      </c>
      <c r="D265" s="443" t="s">
        <v>2410</v>
      </c>
      <c r="E265" s="437">
        <v>-5000000</v>
      </c>
      <c r="F265" s="441"/>
    </row>
    <row r="266" spans="1:6" s="172" customFormat="1" x14ac:dyDescent="0.2">
      <c r="A266" s="179">
        <v>42278</v>
      </c>
      <c r="B266" s="333" t="str">
        <f>Mays!$M$2</f>
        <v>Mudville</v>
      </c>
      <c r="C266" s="480" t="s">
        <v>3290</v>
      </c>
      <c r="D266" s="443" t="s">
        <v>2410</v>
      </c>
      <c r="E266" s="437">
        <v>-445000</v>
      </c>
      <c r="F266" s="441"/>
    </row>
    <row r="267" spans="1:6" s="172" customFormat="1" x14ac:dyDescent="0.2">
      <c r="A267" s="381">
        <v>42278</v>
      </c>
      <c r="B267" s="333" t="str">
        <f>Mays!$M$2</f>
        <v>Mudville</v>
      </c>
      <c r="C267" s="480" t="s">
        <v>3298</v>
      </c>
      <c r="D267" s="443" t="s">
        <v>2410</v>
      </c>
      <c r="E267" s="437">
        <v>-270000</v>
      </c>
      <c r="F267" s="441"/>
    </row>
    <row r="268" spans="1:6" s="172" customFormat="1" x14ac:dyDescent="0.2">
      <c r="A268" s="179">
        <v>42278</v>
      </c>
      <c r="B268" s="333" t="str">
        <f>Mays!$M$2</f>
        <v>Mudville</v>
      </c>
      <c r="C268" s="480" t="s">
        <v>3291</v>
      </c>
      <c r="D268" s="443" t="s">
        <v>2410</v>
      </c>
      <c r="E268" s="437">
        <v>-725000</v>
      </c>
      <c r="F268" s="441"/>
    </row>
    <row r="269" spans="1:6" s="172" customFormat="1" x14ac:dyDescent="0.2">
      <c r="A269" s="179">
        <v>42278</v>
      </c>
      <c r="B269" s="333" t="str">
        <f>Mays!$M$2</f>
        <v>Mudville</v>
      </c>
      <c r="C269" s="480" t="s">
        <v>3299</v>
      </c>
      <c r="D269" s="443" t="s">
        <v>2410</v>
      </c>
      <c r="E269" s="437">
        <v>-4700000</v>
      </c>
      <c r="F269" s="441"/>
    </row>
    <row r="270" spans="1:6" s="172" customFormat="1" x14ac:dyDescent="0.2">
      <c r="A270" s="381">
        <v>42278</v>
      </c>
      <c r="B270" s="333" t="str">
        <f>Mays!$M$2</f>
        <v>Mudville</v>
      </c>
      <c r="C270" s="480" t="s">
        <v>3300</v>
      </c>
      <c r="D270" s="443" t="s">
        <v>2410</v>
      </c>
      <c r="E270" s="437">
        <v>-2800000</v>
      </c>
      <c r="F270" s="441"/>
    </row>
    <row r="271" spans="1:6" s="172" customFormat="1" x14ac:dyDescent="0.2">
      <c r="A271" s="179">
        <v>42278</v>
      </c>
      <c r="B271" s="333" t="str">
        <f>Mays!$M$2</f>
        <v>Mudville</v>
      </c>
      <c r="C271" s="134" t="s">
        <v>56</v>
      </c>
      <c r="D271" s="147" t="s">
        <v>2956</v>
      </c>
      <c r="E271" s="442">
        <v>50000000</v>
      </c>
      <c r="F271" s="147"/>
    </row>
    <row r="272" spans="1:6" s="172" customFormat="1" x14ac:dyDescent="0.2">
      <c r="A272" s="179">
        <v>42278</v>
      </c>
      <c r="B272" s="333" t="str">
        <f>Ruth!$S$2</f>
        <v>New York</v>
      </c>
      <c r="C272" s="134" t="s">
        <v>751</v>
      </c>
      <c r="D272" s="147" t="s">
        <v>2955</v>
      </c>
      <c r="E272" s="442">
        <v>36818465</v>
      </c>
      <c r="F272" s="147"/>
    </row>
    <row r="273" spans="1:6" s="172" customFormat="1" x14ac:dyDescent="0.2">
      <c r="A273" s="381">
        <v>42278</v>
      </c>
      <c r="B273" s="333" t="str">
        <f>Ruth!$S$2</f>
        <v>New York</v>
      </c>
      <c r="C273" s="480" t="s">
        <v>3107</v>
      </c>
      <c r="D273" s="443" t="s">
        <v>2410</v>
      </c>
      <c r="E273" s="437">
        <v>-400000</v>
      </c>
      <c r="F273" s="441"/>
    </row>
    <row r="274" spans="1:6" s="172" customFormat="1" x14ac:dyDescent="0.2">
      <c r="A274" s="179">
        <v>42278</v>
      </c>
      <c r="B274" s="333" t="str">
        <f>Ruth!$S$2</f>
        <v>New York</v>
      </c>
      <c r="C274" s="480" t="s">
        <v>3103</v>
      </c>
      <c r="D274" s="443" t="s">
        <v>2410</v>
      </c>
      <c r="E274" s="437">
        <v>-2800000</v>
      </c>
      <c r="F274" s="441"/>
    </row>
    <row r="275" spans="1:6" s="172" customFormat="1" x14ac:dyDescent="0.2">
      <c r="A275" s="179">
        <v>42278</v>
      </c>
      <c r="B275" s="333" t="str">
        <f>Ruth!$S$2</f>
        <v>New York</v>
      </c>
      <c r="C275" s="480" t="s">
        <v>3109</v>
      </c>
      <c r="D275" s="443" t="s">
        <v>2410</v>
      </c>
      <c r="E275" s="437">
        <v>-2800000</v>
      </c>
      <c r="F275" s="441"/>
    </row>
    <row r="276" spans="1:6" s="172" customFormat="1" x14ac:dyDescent="0.2">
      <c r="A276" s="381">
        <v>42278</v>
      </c>
      <c r="B276" s="333" t="str">
        <f>Ruth!$S$2</f>
        <v>New York</v>
      </c>
      <c r="C276" s="480" t="s">
        <v>3110</v>
      </c>
      <c r="D276" s="443" t="s">
        <v>2410</v>
      </c>
      <c r="E276" s="437">
        <v>-1400000</v>
      </c>
      <c r="F276" s="441"/>
    </row>
    <row r="277" spans="1:6" s="172" customFormat="1" x14ac:dyDescent="0.2">
      <c r="A277" s="179">
        <v>42278</v>
      </c>
      <c r="B277" s="175" t="s">
        <v>2006</v>
      </c>
      <c r="C277" s="480" t="s">
        <v>3104</v>
      </c>
      <c r="D277" s="443" t="s">
        <v>2410</v>
      </c>
      <c r="E277" s="437">
        <v>-2800000</v>
      </c>
      <c r="F277" s="313" t="s">
        <v>4652</v>
      </c>
    </row>
    <row r="278" spans="1:6" s="172" customFormat="1" x14ac:dyDescent="0.2">
      <c r="A278" s="179">
        <v>42278</v>
      </c>
      <c r="B278" s="333" t="str">
        <f>Aaron!$AE$2</f>
        <v>Pismo Beach</v>
      </c>
      <c r="C278" s="480" t="s">
        <v>3113</v>
      </c>
      <c r="D278" s="443" t="s">
        <v>2410</v>
      </c>
      <c r="E278" s="437">
        <v>-2000000</v>
      </c>
      <c r="F278" s="313" t="s">
        <v>4596</v>
      </c>
    </row>
    <row r="279" spans="1:6" s="172" customFormat="1" x14ac:dyDescent="0.2">
      <c r="A279" s="381">
        <v>42278</v>
      </c>
      <c r="B279" s="333" t="str">
        <f>Ruth!$S$2</f>
        <v>New York</v>
      </c>
      <c r="C279" s="480" t="s">
        <v>3114</v>
      </c>
      <c r="D279" s="443" t="s">
        <v>2410</v>
      </c>
      <c r="E279" s="437">
        <v>-2800000</v>
      </c>
      <c r="F279" s="441"/>
    </row>
    <row r="280" spans="1:6" s="172" customFormat="1" x14ac:dyDescent="0.2">
      <c r="A280" s="179">
        <v>42278</v>
      </c>
      <c r="B280" s="271" t="str">
        <f>Cobb!$AE$2</f>
        <v>Chicago</v>
      </c>
      <c r="C280" s="480" t="s">
        <v>3115</v>
      </c>
      <c r="D280" s="443" t="s">
        <v>2410</v>
      </c>
      <c r="E280" s="437">
        <v>-1000000</v>
      </c>
      <c r="F280" s="313" t="s">
        <v>4602</v>
      </c>
    </row>
    <row r="281" spans="1:6" s="172" customFormat="1" x14ac:dyDescent="0.2">
      <c r="A281" s="179">
        <v>42278</v>
      </c>
      <c r="B281" s="333" t="str">
        <f>Ruth!$S$2</f>
        <v>New York</v>
      </c>
      <c r="C281" s="480" t="s">
        <v>3116</v>
      </c>
      <c r="D281" s="443" t="s">
        <v>2410</v>
      </c>
      <c r="E281" s="437">
        <v>-2800000</v>
      </c>
      <c r="F281" s="441"/>
    </row>
    <row r="282" spans="1:6" s="172" customFormat="1" x14ac:dyDescent="0.2">
      <c r="A282" s="381">
        <v>42278</v>
      </c>
      <c r="B282" s="333" t="str">
        <f>Ruth!$S$2</f>
        <v>New York</v>
      </c>
      <c r="C282" s="480" t="s">
        <v>3105</v>
      </c>
      <c r="D282" s="443" t="s">
        <v>2410</v>
      </c>
      <c r="E282" s="437">
        <v>-2800000</v>
      </c>
      <c r="F282" s="441"/>
    </row>
    <row r="283" spans="1:6" s="172" customFormat="1" x14ac:dyDescent="0.2">
      <c r="A283" s="179">
        <v>42278</v>
      </c>
      <c r="B283" s="333" t="str">
        <f>Ruth!$S$2</f>
        <v>New York</v>
      </c>
      <c r="C283" s="134" t="s">
        <v>56</v>
      </c>
      <c r="D283" s="147" t="s">
        <v>2956</v>
      </c>
      <c r="E283" s="442">
        <v>50000000</v>
      </c>
      <c r="F283" s="147"/>
    </row>
    <row r="284" spans="1:6" s="172" customFormat="1" x14ac:dyDescent="0.2">
      <c r="A284" s="179">
        <v>42278</v>
      </c>
      <c r="B284" s="271" t="str">
        <f>Mays!$G$2</f>
        <v>Palo Alto</v>
      </c>
      <c r="C284" s="480" t="s">
        <v>3272</v>
      </c>
      <c r="D284" s="443" t="s">
        <v>2410</v>
      </c>
      <c r="E284" s="437">
        <v>-530000</v>
      </c>
      <c r="F284" s="441"/>
    </row>
    <row r="285" spans="1:6" s="172" customFormat="1" x14ac:dyDescent="0.2">
      <c r="A285" s="381">
        <v>42278</v>
      </c>
      <c r="B285" s="271" t="str">
        <f>Mays!$G$2</f>
        <v>Palo Alto</v>
      </c>
      <c r="C285" s="134" t="s">
        <v>751</v>
      </c>
      <c r="D285" s="147" t="s">
        <v>2955</v>
      </c>
      <c r="E285" s="442">
        <v>24610168</v>
      </c>
      <c r="F285" s="147"/>
    </row>
    <row r="286" spans="1:6" s="172" customFormat="1" x14ac:dyDescent="0.2">
      <c r="A286" s="179">
        <v>42278</v>
      </c>
      <c r="B286" s="271" t="str">
        <f>Mays!$G$2</f>
        <v>Palo Alto</v>
      </c>
      <c r="C286" s="480" t="s">
        <v>3268</v>
      </c>
      <c r="D286" s="443" t="s">
        <v>2410</v>
      </c>
      <c r="E286" s="437">
        <v>-6720000</v>
      </c>
      <c r="F286" s="441"/>
    </row>
    <row r="287" spans="1:6" s="172" customFormat="1" x14ac:dyDescent="0.2">
      <c r="A287" s="179">
        <v>42278</v>
      </c>
      <c r="B287" s="271" t="str">
        <f>Mays!$G$2</f>
        <v>Palo Alto</v>
      </c>
      <c r="C287" s="134" t="s">
        <v>205</v>
      </c>
      <c r="D287" s="147" t="s">
        <v>2954</v>
      </c>
      <c r="E287" s="442">
        <v>2000000</v>
      </c>
      <c r="F287" s="147" t="s">
        <v>2442</v>
      </c>
    </row>
    <row r="288" spans="1:6" s="172" customFormat="1" x14ac:dyDescent="0.2">
      <c r="A288" s="381">
        <v>42278</v>
      </c>
      <c r="B288" s="271" t="str">
        <f>Mays!$G$2</f>
        <v>Palo Alto</v>
      </c>
      <c r="C288" s="480" t="s">
        <v>3273</v>
      </c>
      <c r="D288" s="443" t="s">
        <v>2410</v>
      </c>
      <c r="E288" s="437">
        <v>-547050</v>
      </c>
      <c r="F288" s="441"/>
    </row>
    <row r="289" spans="1:6" s="172" customFormat="1" x14ac:dyDescent="0.2">
      <c r="A289" s="179">
        <v>42278</v>
      </c>
      <c r="B289" s="271" t="str">
        <f>Mays!$G$2</f>
        <v>Palo Alto</v>
      </c>
      <c r="C289" s="480" t="s">
        <v>3269</v>
      </c>
      <c r="D289" s="443" t="s">
        <v>2410</v>
      </c>
      <c r="E289" s="437">
        <v>-425429</v>
      </c>
      <c r="F289" s="441"/>
    </row>
    <row r="290" spans="1:6" s="172" customFormat="1" x14ac:dyDescent="0.2">
      <c r="A290" s="179">
        <v>42278</v>
      </c>
      <c r="B290" s="271" t="str">
        <f>Mays!$G$2</f>
        <v>Palo Alto</v>
      </c>
      <c r="C290" s="480" t="s">
        <v>3275</v>
      </c>
      <c r="D290" s="443" t="s">
        <v>2410</v>
      </c>
      <c r="E290" s="437">
        <v>-250000</v>
      </c>
      <c r="F290" s="441"/>
    </row>
    <row r="291" spans="1:6" s="172" customFormat="1" x14ac:dyDescent="0.2">
      <c r="A291" s="381">
        <v>42278</v>
      </c>
      <c r="B291" s="271" t="str">
        <f>Mays!$G$2</f>
        <v>Palo Alto</v>
      </c>
      <c r="C291" s="480" t="s">
        <v>3276</v>
      </c>
      <c r="D291" s="443" t="s">
        <v>2410</v>
      </c>
      <c r="E291" s="437">
        <v>-2126250</v>
      </c>
      <c r="F291" s="441"/>
    </row>
    <row r="292" spans="1:6" s="172" customFormat="1" x14ac:dyDescent="0.2">
      <c r="A292" s="179">
        <v>42278</v>
      </c>
      <c r="B292" s="271" t="str">
        <f>Mays!$G$2</f>
        <v>Palo Alto</v>
      </c>
      <c r="C292" s="480" t="s">
        <v>3270</v>
      </c>
      <c r="D292" s="443" t="s">
        <v>2410</v>
      </c>
      <c r="E292" s="437">
        <v>-2940000</v>
      </c>
      <c r="F292" s="441"/>
    </row>
    <row r="293" spans="1:6" s="172" customFormat="1" x14ac:dyDescent="0.2">
      <c r="A293" s="179">
        <v>42278</v>
      </c>
      <c r="B293" s="271" t="str">
        <f>Mays!$G$2</f>
        <v>Palo Alto</v>
      </c>
      <c r="C293" s="480" t="s">
        <v>3279</v>
      </c>
      <c r="D293" s="443" t="s">
        <v>2410</v>
      </c>
      <c r="E293" s="437">
        <v>-3725000</v>
      </c>
      <c r="F293" s="441"/>
    </row>
    <row r="294" spans="1:6" s="172" customFormat="1" x14ac:dyDescent="0.2">
      <c r="A294" s="381">
        <v>42278</v>
      </c>
      <c r="B294" s="271" t="str">
        <f>Mays!$G$2</f>
        <v>Palo Alto</v>
      </c>
      <c r="C294" s="480" t="s">
        <v>3271</v>
      </c>
      <c r="D294" s="443" t="s">
        <v>2410</v>
      </c>
      <c r="E294" s="437">
        <v>-3800000</v>
      </c>
      <c r="F294" s="441"/>
    </row>
    <row r="295" spans="1:6" s="172" customFormat="1" x14ac:dyDescent="0.2">
      <c r="A295" s="179">
        <v>42278</v>
      </c>
      <c r="B295" s="271" t="str">
        <f>Mays!$G$2</f>
        <v>Palo Alto</v>
      </c>
      <c r="C295" s="480" t="s">
        <v>3281</v>
      </c>
      <c r="D295" s="443" t="s">
        <v>2410</v>
      </c>
      <c r="E295" s="437">
        <v>-340000</v>
      </c>
      <c r="F295" s="441"/>
    </row>
    <row r="296" spans="1:6" s="172" customFormat="1" x14ac:dyDescent="0.2">
      <c r="A296" s="179">
        <v>42278</v>
      </c>
      <c r="B296" s="271" t="str">
        <f>Mays!$G$2</f>
        <v>Palo Alto</v>
      </c>
      <c r="C296" s="134" t="s">
        <v>56</v>
      </c>
      <c r="D296" s="147" t="s">
        <v>2956</v>
      </c>
      <c r="E296" s="442">
        <v>50000000</v>
      </c>
      <c r="F296" s="147"/>
    </row>
    <row r="297" spans="1:6" s="172" customFormat="1" x14ac:dyDescent="0.2">
      <c r="A297" s="381">
        <v>42278</v>
      </c>
      <c r="B297" s="333" t="str">
        <f>Aaron!$AE$2</f>
        <v>Pismo Beach</v>
      </c>
      <c r="C297" s="480" t="s">
        <v>3237</v>
      </c>
      <c r="D297" s="443" t="s">
        <v>2410</v>
      </c>
      <c r="E297" s="437">
        <v>-250000</v>
      </c>
      <c r="F297" s="441"/>
    </row>
    <row r="298" spans="1:6" s="172" customFormat="1" x14ac:dyDescent="0.2">
      <c r="A298" s="179">
        <v>42278</v>
      </c>
      <c r="B298" s="333" t="str">
        <f>Aaron!$AE$2</f>
        <v>Pismo Beach</v>
      </c>
      <c r="C298" s="480" t="s">
        <v>3228</v>
      </c>
      <c r="D298" s="443" t="s">
        <v>2410</v>
      </c>
      <c r="E298" s="437">
        <v>-370031</v>
      </c>
      <c r="F298" s="441"/>
    </row>
    <row r="299" spans="1:6" s="172" customFormat="1" x14ac:dyDescent="0.2">
      <c r="A299" s="179">
        <v>42278</v>
      </c>
      <c r="B299" s="333" t="str">
        <f>Aaron!$AE$2</f>
        <v>Pismo Beach</v>
      </c>
      <c r="C299" s="134" t="s">
        <v>751</v>
      </c>
      <c r="D299" s="147" t="s">
        <v>2955</v>
      </c>
      <c r="E299" s="442">
        <v>12773202</v>
      </c>
      <c r="F299" s="147"/>
    </row>
    <row r="300" spans="1:6" s="172" customFormat="1" x14ac:dyDescent="0.2">
      <c r="A300" s="381">
        <v>42278</v>
      </c>
      <c r="B300" s="333" t="str">
        <f>Aaron!$AE$2</f>
        <v>Pismo Beach</v>
      </c>
      <c r="C300" s="480" t="s">
        <v>3238</v>
      </c>
      <c r="D300" s="443" t="s">
        <v>2410</v>
      </c>
      <c r="E300" s="437">
        <v>-250000</v>
      </c>
      <c r="F300" s="441"/>
    </row>
    <row r="301" spans="1:6" s="172" customFormat="1" x14ac:dyDescent="0.2">
      <c r="A301" s="179">
        <v>42278</v>
      </c>
      <c r="B301" s="333" t="str">
        <f>Aaron!$AE$2</f>
        <v>Pismo Beach</v>
      </c>
      <c r="C301" s="480" t="s">
        <v>3229</v>
      </c>
      <c r="D301" s="443" t="s">
        <v>2410</v>
      </c>
      <c r="E301" s="437">
        <v>-813751</v>
      </c>
      <c r="F301" s="441"/>
    </row>
    <row r="302" spans="1:6" s="172" customFormat="1" x14ac:dyDescent="0.2">
      <c r="A302" s="179">
        <v>42278</v>
      </c>
      <c r="B302" s="333" t="str">
        <f>Aaron!$AE$2</f>
        <v>Pismo Beach</v>
      </c>
      <c r="C302" s="480" t="s">
        <v>3240</v>
      </c>
      <c r="D302" s="443" t="s">
        <v>2410</v>
      </c>
      <c r="E302" s="437">
        <v>-761251</v>
      </c>
      <c r="F302" s="441"/>
    </row>
    <row r="303" spans="1:6" s="172" customFormat="1" x14ac:dyDescent="0.2">
      <c r="A303" s="381">
        <v>42278</v>
      </c>
      <c r="B303" s="333" t="str">
        <f>Aaron!$AE$2</f>
        <v>Pismo Beach</v>
      </c>
      <c r="C303" s="480" t="s">
        <v>3230</v>
      </c>
      <c r="D303" s="443" t="s">
        <v>2410</v>
      </c>
      <c r="E303" s="437">
        <v>-2200000</v>
      </c>
      <c r="F303" s="441"/>
    </row>
    <row r="304" spans="1:6" s="172" customFormat="1" x14ac:dyDescent="0.2">
      <c r="A304" s="179">
        <v>42278</v>
      </c>
      <c r="B304" s="333" t="str">
        <f>Aaron!$AE$2</f>
        <v>Pismo Beach</v>
      </c>
      <c r="C304" s="480" t="s">
        <v>3241</v>
      </c>
      <c r="D304" s="443" t="s">
        <v>2410</v>
      </c>
      <c r="E304" s="437">
        <v>-6000000</v>
      </c>
      <c r="F304" s="441"/>
    </row>
    <row r="305" spans="1:6" s="172" customFormat="1" x14ac:dyDescent="0.2">
      <c r="A305" s="179">
        <v>42278</v>
      </c>
      <c r="B305" s="333" t="str">
        <f>Aaron!$AE$2</f>
        <v>Pismo Beach</v>
      </c>
      <c r="C305" s="480" t="s">
        <v>3243</v>
      </c>
      <c r="D305" s="443" t="s">
        <v>2410</v>
      </c>
      <c r="E305" s="437">
        <v>-250000</v>
      </c>
      <c r="F305" s="441"/>
    </row>
    <row r="306" spans="1:6" s="172" customFormat="1" x14ac:dyDescent="0.2">
      <c r="A306" s="381">
        <v>42278</v>
      </c>
      <c r="B306" s="333" t="str">
        <f>Aaron!$AE$2</f>
        <v>Pismo Beach</v>
      </c>
      <c r="C306" s="480" t="s">
        <v>3231</v>
      </c>
      <c r="D306" s="443" t="s">
        <v>2410</v>
      </c>
      <c r="E306" s="437">
        <v>-425000</v>
      </c>
      <c r="F306" s="441"/>
    </row>
    <row r="307" spans="1:6" s="172" customFormat="1" x14ac:dyDescent="0.2">
      <c r="A307" s="179">
        <v>42278</v>
      </c>
      <c r="B307" s="333" t="str">
        <f>Aaron!$AE$2</f>
        <v>Pismo Beach</v>
      </c>
      <c r="C307" s="480" t="s">
        <v>3244</v>
      </c>
      <c r="D307" s="443" t="s">
        <v>2410</v>
      </c>
      <c r="E307" s="437">
        <v>-826875</v>
      </c>
      <c r="F307" s="441"/>
    </row>
    <row r="308" spans="1:6" s="172" customFormat="1" x14ac:dyDescent="0.2">
      <c r="A308" s="179">
        <v>42278</v>
      </c>
      <c r="B308" s="333" t="str">
        <f>Aaron!$AE$2</f>
        <v>Pismo Beach</v>
      </c>
      <c r="C308" s="480" t="s">
        <v>3232</v>
      </c>
      <c r="D308" s="443" t="s">
        <v>2410</v>
      </c>
      <c r="E308" s="437">
        <v>-6000000</v>
      </c>
      <c r="F308" s="441"/>
    </row>
    <row r="309" spans="1:6" s="172" customFormat="1" x14ac:dyDescent="0.2">
      <c r="A309" s="381">
        <v>42278</v>
      </c>
      <c r="B309" s="333" t="str">
        <f>Aaron!$AE$2</f>
        <v>Pismo Beach</v>
      </c>
      <c r="C309" s="480" t="s">
        <v>3245</v>
      </c>
      <c r="D309" s="443" t="s">
        <v>2410</v>
      </c>
      <c r="E309" s="437">
        <v>-250000</v>
      </c>
      <c r="F309" s="441"/>
    </row>
    <row r="310" spans="1:6" s="172" customFormat="1" x14ac:dyDescent="0.2">
      <c r="A310" s="179">
        <v>42278</v>
      </c>
      <c r="B310" s="333" t="str">
        <f>Aaron!$AE$2</f>
        <v>Pismo Beach</v>
      </c>
      <c r="C310" s="480" t="s">
        <v>3247</v>
      </c>
      <c r="D310" s="443" t="s">
        <v>2410</v>
      </c>
      <c r="E310" s="437">
        <v>-1000000</v>
      </c>
      <c r="F310" s="441"/>
    </row>
    <row r="311" spans="1:6" s="172" customFormat="1" x14ac:dyDescent="0.2">
      <c r="A311" s="179">
        <v>42278</v>
      </c>
      <c r="B311" s="333" t="str">
        <f>Aaron!$AE$2</f>
        <v>Pismo Beach</v>
      </c>
      <c r="C311" s="480" t="s">
        <v>3234</v>
      </c>
      <c r="D311" s="443" t="s">
        <v>2410</v>
      </c>
      <c r="E311" s="437">
        <v>-3800000</v>
      </c>
      <c r="F311" s="441"/>
    </row>
    <row r="312" spans="1:6" s="172" customFormat="1" x14ac:dyDescent="0.2">
      <c r="A312" s="381">
        <v>42278</v>
      </c>
      <c r="B312" s="333" t="str">
        <f>Aaron!$AE$2</f>
        <v>Pismo Beach</v>
      </c>
      <c r="C312" s="480" t="s">
        <v>3248</v>
      </c>
      <c r="D312" s="443" t="s">
        <v>2410</v>
      </c>
      <c r="E312" s="437">
        <v>-1000000</v>
      </c>
      <c r="F312" s="441"/>
    </row>
    <row r="313" spans="1:6" s="172" customFormat="1" x14ac:dyDescent="0.2">
      <c r="A313" s="179">
        <v>42278</v>
      </c>
      <c r="B313" s="333" t="str">
        <f>Aaron!$AE$2</f>
        <v>Pismo Beach</v>
      </c>
      <c r="C313" s="480" t="s">
        <v>3236</v>
      </c>
      <c r="D313" s="443" t="s">
        <v>2410</v>
      </c>
      <c r="E313" s="437">
        <v>-630949</v>
      </c>
      <c r="F313" s="441"/>
    </row>
    <row r="314" spans="1:6" s="172" customFormat="1" x14ac:dyDescent="0.2">
      <c r="A314" s="179">
        <v>42278</v>
      </c>
      <c r="B314" s="333" t="str">
        <f>Aaron!$AE$2</f>
        <v>Pismo Beach</v>
      </c>
      <c r="C314" s="134" t="s">
        <v>56</v>
      </c>
      <c r="D314" s="147" t="s">
        <v>2956</v>
      </c>
      <c r="E314" s="442">
        <v>50000000</v>
      </c>
      <c r="F314" s="147"/>
    </row>
    <row r="315" spans="1:6" s="172" customFormat="1" x14ac:dyDescent="0.2">
      <c r="A315" s="381">
        <v>42278</v>
      </c>
      <c r="B315" s="175" t="str">
        <f>Ruth!$A$2</f>
        <v>Plum Island</v>
      </c>
      <c r="C315" s="134" t="s">
        <v>751</v>
      </c>
      <c r="D315" s="147" t="s">
        <v>2955</v>
      </c>
      <c r="E315" s="442">
        <v>67801280</v>
      </c>
      <c r="F315" s="147"/>
    </row>
    <row r="316" spans="1:6" s="172" customFormat="1" x14ac:dyDescent="0.2">
      <c r="A316" s="179">
        <v>42278</v>
      </c>
      <c r="B316" s="175" t="str">
        <f>Ruth!$A$2</f>
        <v>Plum Island</v>
      </c>
      <c r="C316" s="480" t="s">
        <v>3058</v>
      </c>
      <c r="D316" s="443" t="s">
        <v>2410</v>
      </c>
      <c r="E316" s="437">
        <v>-2800000</v>
      </c>
      <c r="F316" s="441"/>
    </row>
    <row r="317" spans="1:6" s="172" customFormat="1" x14ac:dyDescent="0.2">
      <c r="A317" s="179">
        <v>42278</v>
      </c>
      <c r="B317" s="175" t="str">
        <f>Ruth!$A$2</f>
        <v>Plum Island</v>
      </c>
      <c r="C317" s="134" t="s">
        <v>205</v>
      </c>
      <c r="D317" s="147" t="s">
        <v>2954</v>
      </c>
      <c r="E317" s="442">
        <v>4500000</v>
      </c>
      <c r="F317" s="147" t="s">
        <v>2440</v>
      </c>
    </row>
    <row r="318" spans="1:6" s="172" customFormat="1" x14ac:dyDescent="0.2">
      <c r="A318" s="381">
        <v>42278</v>
      </c>
      <c r="B318" s="175" t="str">
        <f>Ruth!$A$2</f>
        <v>Plum Island</v>
      </c>
      <c r="C318" s="480" t="s">
        <v>3067</v>
      </c>
      <c r="D318" s="443" t="s">
        <v>2410</v>
      </c>
      <c r="E318" s="437">
        <v>-5300000</v>
      </c>
      <c r="F318" s="441"/>
    </row>
    <row r="319" spans="1:6" s="172" customFormat="1" x14ac:dyDescent="0.2">
      <c r="A319" s="179">
        <v>42278</v>
      </c>
      <c r="B319" s="175" t="str">
        <f>Ruth!$A$2</f>
        <v>Plum Island</v>
      </c>
      <c r="C319" s="480" t="s">
        <v>3059</v>
      </c>
      <c r="D319" s="443" t="s">
        <v>2410</v>
      </c>
      <c r="E319" s="437">
        <v>-2800000</v>
      </c>
      <c r="F319" s="441"/>
    </row>
    <row r="320" spans="1:6" s="172" customFormat="1" x14ac:dyDescent="0.2">
      <c r="A320" s="179">
        <v>42278</v>
      </c>
      <c r="B320" s="175" t="str">
        <f>Ruth!$A$2</f>
        <v>Plum Island</v>
      </c>
      <c r="C320" s="480" t="s">
        <v>3068</v>
      </c>
      <c r="D320" s="443" t="s">
        <v>2410</v>
      </c>
      <c r="E320" s="437">
        <v>-1875000</v>
      </c>
      <c r="F320" s="441"/>
    </row>
    <row r="321" spans="1:6" s="172" customFormat="1" x14ac:dyDescent="0.2">
      <c r="A321" s="381">
        <v>42278</v>
      </c>
      <c r="B321" s="175" t="str">
        <f>Ruth!$A$2</f>
        <v>Plum Island</v>
      </c>
      <c r="C321" s="480" t="s">
        <v>3061</v>
      </c>
      <c r="D321" s="443" t="s">
        <v>2410</v>
      </c>
      <c r="E321" s="437">
        <v>-2800000</v>
      </c>
      <c r="F321" s="441"/>
    </row>
    <row r="322" spans="1:6" s="172" customFormat="1" x14ac:dyDescent="0.2">
      <c r="A322" s="179">
        <v>42278</v>
      </c>
      <c r="B322" s="175" t="str">
        <f>Ruth!$A$2</f>
        <v>Plum Island</v>
      </c>
      <c r="C322" s="480" t="s">
        <v>3072</v>
      </c>
      <c r="D322" s="443" t="s">
        <v>2410</v>
      </c>
      <c r="E322" s="437">
        <v>-1600000</v>
      </c>
      <c r="F322" s="441"/>
    </row>
    <row r="323" spans="1:6" s="172" customFormat="1" x14ac:dyDescent="0.2">
      <c r="A323" s="179">
        <v>42278</v>
      </c>
      <c r="B323" s="175" t="str">
        <f>Ruth!$A$2</f>
        <v>Plum Island</v>
      </c>
      <c r="C323" s="480" t="s">
        <v>3063</v>
      </c>
      <c r="D323" s="443" t="s">
        <v>2410</v>
      </c>
      <c r="E323" s="437">
        <v>-2800000</v>
      </c>
      <c r="F323" s="441"/>
    </row>
    <row r="324" spans="1:6" s="172" customFormat="1" x14ac:dyDescent="0.2">
      <c r="A324" s="381">
        <v>42278</v>
      </c>
      <c r="B324" s="175" t="s">
        <v>2920</v>
      </c>
      <c r="C324" s="480" t="s">
        <v>3073</v>
      </c>
      <c r="D324" s="443" t="s">
        <v>2410</v>
      </c>
      <c r="E324" s="437">
        <v>-2800000</v>
      </c>
      <c r="F324" s="441" t="s">
        <v>5236</v>
      </c>
    </row>
    <row r="325" spans="1:6" s="172" customFormat="1" x14ac:dyDescent="0.2">
      <c r="A325" s="179">
        <v>42278</v>
      </c>
      <c r="B325" s="175" t="str">
        <f>Ruth!$A$2</f>
        <v>Plum Island</v>
      </c>
      <c r="C325" s="480" t="s">
        <v>3064</v>
      </c>
      <c r="D325" s="443" t="s">
        <v>2410</v>
      </c>
      <c r="E325" s="437">
        <v>-2800000</v>
      </c>
      <c r="F325" s="441"/>
    </row>
    <row r="326" spans="1:6" s="172" customFormat="1" x14ac:dyDescent="0.2">
      <c r="A326" s="179">
        <v>42278</v>
      </c>
      <c r="B326" s="175" t="str">
        <f>Ruth!$A$2</f>
        <v>Plum Island</v>
      </c>
      <c r="C326" s="480" t="s">
        <v>3065</v>
      </c>
      <c r="D326" s="443" t="s">
        <v>2410</v>
      </c>
      <c r="E326" s="437">
        <v>-775000</v>
      </c>
      <c r="F326" s="441"/>
    </row>
    <row r="327" spans="1:6" s="172" customFormat="1" x14ac:dyDescent="0.2">
      <c r="A327" s="381">
        <v>42278</v>
      </c>
      <c r="B327" s="175" t="str">
        <f>Ruth!$A$2</f>
        <v>Plum Island</v>
      </c>
      <c r="C327" s="480" t="s">
        <v>3100</v>
      </c>
      <c r="D327" s="443" t="s">
        <v>2410</v>
      </c>
      <c r="E327" s="437">
        <v>-499000</v>
      </c>
      <c r="F327" s="441"/>
    </row>
    <row r="328" spans="1:6" s="172" customFormat="1" x14ac:dyDescent="0.2">
      <c r="A328" s="179">
        <v>42278</v>
      </c>
      <c r="B328" s="175" t="str">
        <f>Ruth!$A$2</f>
        <v>Plum Island</v>
      </c>
      <c r="C328" s="134" t="s">
        <v>56</v>
      </c>
      <c r="D328" s="147" t="s">
        <v>2956</v>
      </c>
      <c r="E328" s="442">
        <v>50000000</v>
      </c>
      <c r="F328" s="147"/>
    </row>
    <row r="329" spans="1:6" s="172" customFormat="1" x14ac:dyDescent="0.2">
      <c r="A329" s="179">
        <v>42278</v>
      </c>
      <c r="B329" s="333" t="str">
        <f>Cobb!$Y$2</f>
        <v>Portsmouth</v>
      </c>
      <c r="C329" s="480" t="s">
        <v>3043</v>
      </c>
      <c r="D329" s="443" t="s">
        <v>2410</v>
      </c>
      <c r="E329" s="437">
        <v>-2000000</v>
      </c>
      <c r="F329" s="441"/>
    </row>
    <row r="330" spans="1:6" s="172" customFormat="1" x14ac:dyDescent="0.2">
      <c r="A330" s="381">
        <v>42278</v>
      </c>
      <c r="B330" s="333" t="str">
        <f>Cobb!$Y$2</f>
        <v>Portsmouth</v>
      </c>
      <c r="C330" s="134" t="s">
        <v>751</v>
      </c>
      <c r="D330" s="147" t="s">
        <v>2955</v>
      </c>
      <c r="E330" s="442">
        <v>4117931</v>
      </c>
      <c r="F330" s="147"/>
    </row>
    <row r="331" spans="1:6" s="172" customFormat="1" x14ac:dyDescent="0.2">
      <c r="A331" s="179">
        <v>42278</v>
      </c>
      <c r="B331" s="333" t="str">
        <f>Cobb!$Y$2</f>
        <v>Portsmouth</v>
      </c>
      <c r="C331" s="480" t="s">
        <v>3044</v>
      </c>
      <c r="D331" s="443" t="s">
        <v>2410</v>
      </c>
      <c r="E331" s="437">
        <v>-400000</v>
      </c>
      <c r="F331" s="441"/>
    </row>
    <row r="332" spans="1:6" s="172" customFormat="1" x14ac:dyDescent="0.2">
      <c r="A332" s="179">
        <v>42278</v>
      </c>
      <c r="B332" s="333" t="str">
        <f>Cobb!$Y$2</f>
        <v>Portsmouth</v>
      </c>
      <c r="C332" s="480" t="s">
        <v>3045</v>
      </c>
      <c r="D332" s="443" t="s">
        <v>2410</v>
      </c>
      <c r="E332" s="437">
        <v>-1900000</v>
      </c>
      <c r="F332" s="441"/>
    </row>
    <row r="333" spans="1:6" s="172" customFormat="1" x14ac:dyDescent="0.2">
      <c r="A333" s="381">
        <v>42278</v>
      </c>
      <c r="B333" s="333" t="str">
        <f>Cobb!$Y$2</f>
        <v>Portsmouth</v>
      </c>
      <c r="C333" s="480" t="s">
        <v>3052</v>
      </c>
      <c r="D333" s="443" t="s">
        <v>2410</v>
      </c>
      <c r="E333" s="437">
        <v>-3700302</v>
      </c>
      <c r="F333" s="441"/>
    </row>
    <row r="334" spans="1:6" s="172" customFormat="1" x14ac:dyDescent="0.2">
      <c r="A334" s="179">
        <v>42278</v>
      </c>
      <c r="B334" s="333" t="str">
        <f>Cobb!$Y$2</f>
        <v>Portsmouth</v>
      </c>
      <c r="C334" s="480" t="s">
        <v>3053</v>
      </c>
      <c r="D334" s="443" t="s">
        <v>2410</v>
      </c>
      <c r="E334" s="437">
        <v>-5250000</v>
      </c>
      <c r="F334" s="441"/>
    </row>
    <row r="335" spans="1:6" s="172" customFormat="1" x14ac:dyDescent="0.2">
      <c r="A335" s="179">
        <v>42278</v>
      </c>
      <c r="B335" s="175" t="s">
        <v>503</v>
      </c>
      <c r="C335" s="480" t="s">
        <v>3047</v>
      </c>
      <c r="D335" s="443" t="s">
        <v>2410</v>
      </c>
      <c r="E335" s="437">
        <v>-6100000</v>
      </c>
      <c r="F335" s="441"/>
    </row>
    <row r="336" spans="1:6" s="172" customFormat="1" x14ac:dyDescent="0.2">
      <c r="A336" s="381">
        <v>42278</v>
      </c>
      <c r="B336" s="333" t="str">
        <f>Cobb!$Y$2</f>
        <v>Portsmouth</v>
      </c>
      <c r="C336" s="480" t="s">
        <v>3054</v>
      </c>
      <c r="D336" s="443" t="s">
        <v>2410</v>
      </c>
      <c r="E336" s="437">
        <v>-1100000</v>
      </c>
      <c r="F336" s="441"/>
    </row>
    <row r="337" spans="1:6" s="172" customFormat="1" x14ac:dyDescent="0.2">
      <c r="A337" s="179">
        <v>42278</v>
      </c>
      <c r="B337" s="333" t="str">
        <f>Cobb!$Y$2</f>
        <v>Portsmouth</v>
      </c>
      <c r="C337" s="480" t="s">
        <v>3055</v>
      </c>
      <c r="D337" s="443" t="s">
        <v>2410</v>
      </c>
      <c r="E337" s="437">
        <v>-2800000</v>
      </c>
      <c r="F337" s="441"/>
    </row>
    <row r="338" spans="1:6" s="172" customFormat="1" x14ac:dyDescent="0.2">
      <c r="A338" s="179">
        <v>42278</v>
      </c>
      <c r="B338" s="333" t="str">
        <f>Cobb!$Y$2</f>
        <v>Portsmouth</v>
      </c>
      <c r="C338" s="480" t="s">
        <v>3049</v>
      </c>
      <c r="D338" s="443" t="s">
        <v>2410</v>
      </c>
      <c r="E338" s="437">
        <v>-1312500</v>
      </c>
      <c r="F338" s="441"/>
    </row>
    <row r="339" spans="1:6" s="172" customFormat="1" x14ac:dyDescent="0.2">
      <c r="A339" s="381">
        <v>42278</v>
      </c>
      <c r="B339" s="333" t="str">
        <f>Cobb!$Y$2</f>
        <v>Portsmouth</v>
      </c>
      <c r="C339" s="480" t="s">
        <v>3057</v>
      </c>
      <c r="D339" s="443" t="s">
        <v>2410</v>
      </c>
      <c r="E339" s="437">
        <v>-2500000</v>
      </c>
      <c r="F339" s="441"/>
    </row>
    <row r="340" spans="1:6" s="172" customFormat="1" x14ac:dyDescent="0.2">
      <c r="A340" s="179">
        <v>42278</v>
      </c>
      <c r="B340" s="333" t="str">
        <f>Cobb!$Y$2</f>
        <v>Portsmouth</v>
      </c>
      <c r="C340" s="134" t="s">
        <v>56</v>
      </c>
      <c r="D340" s="147" t="s">
        <v>2956</v>
      </c>
      <c r="E340" s="442">
        <v>50000000</v>
      </c>
      <c r="F340" s="147"/>
    </row>
    <row r="341" spans="1:6" s="172" customFormat="1" x14ac:dyDescent="0.2">
      <c r="A341" s="179">
        <v>42278</v>
      </c>
      <c r="B341" s="333" t="str">
        <f>Cobb!$Y$2</f>
        <v>Portsmouth</v>
      </c>
      <c r="C341" s="480" t="s">
        <v>3050</v>
      </c>
      <c r="D341" s="443" t="s">
        <v>2410</v>
      </c>
      <c r="E341" s="437">
        <v>-2800000</v>
      </c>
      <c r="F341" s="441"/>
    </row>
    <row r="342" spans="1:6" s="172" customFormat="1" x14ac:dyDescent="0.2">
      <c r="A342" s="381">
        <v>42278</v>
      </c>
      <c r="B342" s="333" t="str">
        <f>Aaron!$S$2</f>
        <v>San Jose</v>
      </c>
      <c r="C342" s="480" t="s">
        <v>3208</v>
      </c>
      <c r="D342" s="443" t="s">
        <v>2410</v>
      </c>
      <c r="E342" s="437">
        <v>-333333</v>
      </c>
      <c r="F342" s="441"/>
    </row>
    <row r="343" spans="1:6" s="172" customFormat="1" x14ac:dyDescent="0.2">
      <c r="A343" s="179">
        <v>42278</v>
      </c>
      <c r="B343" s="333" t="str">
        <f>Aaron!$S$2</f>
        <v>San Jose</v>
      </c>
      <c r="C343" s="134" t="s">
        <v>751</v>
      </c>
      <c r="D343" s="147" t="s">
        <v>2955</v>
      </c>
      <c r="E343" s="442">
        <v>904117</v>
      </c>
      <c r="F343" s="147"/>
    </row>
    <row r="344" spans="1:6" s="172" customFormat="1" x14ac:dyDescent="0.2">
      <c r="A344" s="179">
        <v>42278</v>
      </c>
      <c r="B344" s="333" t="str">
        <f>Aaron!$S$2</f>
        <v>San Jose</v>
      </c>
      <c r="C344" s="480" t="s">
        <v>3204</v>
      </c>
      <c r="D344" s="443" t="s">
        <v>2410</v>
      </c>
      <c r="E344" s="437">
        <v>-2000000</v>
      </c>
      <c r="F344" s="441"/>
    </row>
    <row r="345" spans="1:6" s="172" customFormat="1" x14ac:dyDescent="0.2">
      <c r="A345" s="381">
        <v>42278</v>
      </c>
      <c r="B345" s="333" t="str">
        <f>Aaron!$S$2</f>
        <v>San Jose</v>
      </c>
      <c r="C345" s="480" t="s">
        <v>3205</v>
      </c>
      <c r="D345" s="443" t="s">
        <v>2410</v>
      </c>
      <c r="E345" s="437">
        <v>-3269000</v>
      </c>
      <c r="F345" s="441"/>
    </row>
    <row r="346" spans="1:6" s="172" customFormat="1" x14ac:dyDescent="0.2">
      <c r="A346" s="179">
        <v>42278</v>
      </c>
      <c r="B346" s="333" t="str">
        <f>Aaron!$S$2</f>
        <v>San Jose</v>
      </c>
      <c r="C346" s="480" t="s">
        <v>3210</v>
      </c>
      <c r="D346" s="443" t="s">
        <v>2410</v>
      </c>
      <c r="E346" s="437">
        <v>-333333</v>
      </c>
      <c r="F346" s="441"/>
    </row>
    <row r="347" spans="1:6" s="172" customFormat="1" x14ac:dyDescent="0.2">
      <c r="A347" s="179">
        <v>42278</v>
      </c>
      <c r="B347" s="333" t="str">
        <f>Aaron!$S$2</f>
        <v>San Jose</v>
      </c>
      <c r="C347" s="480" t="s">
        <v>3206</v>
      </c>
      <c r="D347" s="443" t="s">
        <v>2410</v>
      </c>
      <c r="E347" s="437">
        <v>-2800000</v>
      </c>
      <c r="F347" s="441"/>
    </row>
    <row r="348" spans="1:6" s="172" customFormat="1" x14ac:dyDescent="0.2">
      <c r="A348" s="381">
        <v>42278</v>
      </c>
      <c r="B348" s="333" t="str">
        <f>Aaron!$S$2</f>
        <v>San Jose</v>
      </c>
      <c r="C348" s="480" t="s">
        <v>3214</v>
      </c>
      <c r="D348" s="443" t="s">
        <v>2410</v>
      </c>
      <c r="E348" s="437">
        <v>-2800000</v>
      </c>
      <c r="F348" s="441"/>
    </row>
    <row r="349" spans="1:6" s="172" customFormat="1" x14ac:dyDescent="0.2">
      <c r="A349" s="179">
        <v>42278</v>
      </c>
      <c r="B349" s="333" t="str">
        <f>Aaron!$S$2</f>
        <v>San Jose</v>
      </c>
      <c r="C349" s="480" t="s">
        <v>3207</v>
      </c>
      <c r="D349" s="443" t="s">
        <v>2410</v>
      </c>
      <c r="E349" s="437">
        <v>-2750000</v>
      </c>
      <c r="F349" s="441"/>
    </row>
    <row r="350" spans="1:6" s="172" customFormat="1" x14ac:dyDescent="0.2">
      <c r="A350" s="179">
        <v>42278</v>
      </c>
      <c r="B350" s="175" t="s">
        <v>4627</v>
      </c>
      <c r="C350" s="480" t="s">
        <v>3215</v>
      </c>
      <c r="D350" s="443" t="s">
        <v>2410</v>
      </c>
      <c r="E350" s="437">
        <v>-4387000</v>
      </c>
      <c r="F350" s="313" t="s">
        <v>5280</v>
      </c>
    </row>
    <row r="351" spans="1:6" s="172" customFormat="1" x14ac:dyDescent="0.2">
      <c r="A351" s="381">
        <v>42278</v>
      </c>
      <c r="B351" s="333" t="str">
        <f>Aaron!$S$2</f>
        <v>San Jose</v>
      </c>
      <c r="C351" s="480" t="s">
        <v>3216</v>
      </c>
      <c r="D351" s="443" t="s">
        <v>2410</v>
      </c>
      <c r="E351" s="437">
        <v>-1003000</v>
      </c>
      <c r="F351" s="441"/>
    </row>
    <row r="352" spans="1:6" s="172" customFormat="1" x14ac:dyDescent="0.2">
      <c r="A352" s="179">
        <v>42278</v>
      </c>
      <c r="B352" s="333" t="str">
        <f>Ruth!$Y$2</f>
        <v>Rock Island</v>
      </c>
      <c r="C352" s="480" t="s">
        <v>3217</v>
      </c>
      <c r="D352" s="443" t="s">
        <v>2410</v>
      </c>
      <c r="E352" s="437">
        <v>-1750000</v>
      </c>
      <c r="F352" s="313" t="s">
        <v>4605</v>
      </c>
    </row>
    <row r="353" spans="1:6" s="172" customFormat="1" x14ac:dyDescent="0.2">
      <c r="A353" s="179">
        <v>42278</v>
      </c>
      <c r="B353" s="333" t="str">
        <f>Aaron!$S$2</f>
        <v>San Jose</v>
      </c>
      <c r="C353" s="480" t="s">
        <v>3218</v>
      </c>
      <c r="D353" s="443" t="s">
        <v>2410</v>
      </c>
      <c r="E353" s="437">
        <v>-1225000</v>
      </c>
      <c r="F353" s="441"/>
    </row>
    <row r="354" spans="1:6" s="172" customFormat="1" x14ac:dyDescent="0.2">
      <c r="A354" s="381">
        <v>42278</v>
      </c>
      <c r="B354" s="333" t="str">
        <f>Aaron!$S$2</f>
        <v>San Jose</v>
      </c>
      <c r="C354" s="134" t="s">
        <v>56</v>
      </c>
      <c r="D354" s="147" t="s">
        <v>2956</v>
      </c>
      <c r="E354" s="442">
        <v>50000000</v>
      </c>
      <c r="F354" s="147"/>
    </row>
    <row r="355" spans="1:6" s="172" customFormat="1" x14ac:dyDescent="0.2">
      <c r="A355" s="179">
        <v>42278</v>
      </c>
      <c r="B355" s="333" t="str">
        <f>Mays!$S$2</f>
        <v>Thunder Bay</v>
      </c>
      <c r="C355" s="134" t="s">
        <v>751</v>
      </c>
      <c r="D355" s="147" t="s">
        <v>2955</v>
      </c>
      <c r="E355" s="442">
        <v>2436884</v>
      </c>
      <c r="F355" s="147"/>
    </row>
    <row r="356" spans="1:6" s="172" customFormat="1" x14ac:dyDescent="0.2">
      <c r="A356" s="179">
        <v>42278</v>
      </c>
      <c r="B356" s="333" t="str">
        <f>Mays!$S$2</f>
        <v>Thunder Bay</v>
      </c>
      <c r="C356" s="480" t="s">
        <v>3307</v>
      </c>
      <c r="D356" s="443" t="s">
        <v>2410</v>
      </c>
      <c r="E356" s="437">
        <v>-2800000</v>
      </c>
      <c r="F356" s="441"/>
    </row>
    <row r="357" spans="1:6" s="172" customFormat="1" x14ac:dyDescent="0.2">
      <c r="A357" s="381">
        <v>42278</v>
      </c>
      <c r="B357" s="333" t="str">
        <f>Mays!$S$2</f>
        <v>Thunder Bay</v>
      </c>
      <c r="C357" s="480" t="s">
        <v>3308</v>
      </c>
      <c r="D357" s="443" t="s">
        <v>2410</v>
      </c>
      <c r="E357" s="437">
        <v>-700000</v>
      </c>
      <c r="F357" s="441"/>
    </row>
    <row r="358" spans="1:6" s="172" customFormat="1" x14ac:dyDescent="0.2">
      <c r="A358" s="179">
        <v>42278</v>
      </c>
      <c r="B358" s="333" t="str">
        <f>Mays!$S$2</f>
        <v>Thunder Bay</v>
      </c>
      <c r="C358" s="480" t="s">
        <v>3309</v>
      </c>
      <c r="D358" s="443" t="s">
        <v>2410</v>
      </c>
      <c r="E358" s="437">
        <v>-9250000</v>
      </c>
      <c r="F358" s="441"/>
    </row>
    <row r="359" spans="1:6" s="172" customFormat="1" x14ac:dyDescent="0.2">
      <c r="A359" s="179">
        <v>42278</v>
      </c>
      <c r="B359" s="333" t="str">
        <f>Mays!$S$2</f>
        <v>Thunder Bay</v>
      </c>
      <c r="C359" s="480" t="s">
        <v>3310</v>
      </c>
      <c r="D359" s="443" t="s">
        <v>2410</v>
      </c>
      <c r="E359" s="437">
        <v>-3000000</v>
      </c>
      <c r="F359" s="441"/>
    </row>
    <row r="360" spans="1:6" s="172" customFormat="1" x14ac:dyDescent="0.2">
      <c r="A360" s="381">
        <v>42278</v>
      </c>
      <c r="B360" s="333" t="str">
        <f>Mays!$S$2</f>
        <v>Thunder Bay</v>
      </c>
      <c r="C360" s="480" t="s">
        <v>3313</v>
      </c>
      <c r="D360" s="443" t="s">
        <v>2410</v>
      </c>
      <c r="E360" s="437">
        <v>-2800000</v>
      </c>
      <c r="F360" s="441"/>
    </row>
    <row r="361" spans="1:6" s="172" customFormat="1" x14ac:dyDescent="0.2">
      <c r="A361" s="179">
        <v>42278</v>
      </c>
      <c r="B361" s="333" t="str">
        <f>Mays!$S$2</f>
        <v>Thunder Bay</v>
      </c>
      <c r="C361" s="480" t="s">
        <v>3314</v>
      </c>
      <c r="D361" s="443" t="s">
        <v>2410</v>
      </c>
      <c r="E361" s="437">
        <v>-1250000</v>
      </c>
      <c r="F361" s="441"/>
    </row>
    <row r="362" spans="1:6" s="172" customFormat="1" x14ac:dyDescent="0.2">
      <c r="A362" s="179">
        <v>42278</v>
      </c>
      <c r="B362" s="271" t="str">
        <f>Cobb!$AE$2</f>
        <v>Chicago</v>
      </c>
      <c r="C362" s="480" t="s">
        <v>3315</v>
      </c>
      <c r="D362" s="443" t="s">
        <v>2410</v>
      </c>
      <c r="E362" s="437">
        <v>-3399000</v>
      </c>
      <c r="F362" s="313" t="s">
        <v>4616</v>
      </c>
    </row>
    <row r="363" spans="1:6" s="172" customFormat="1" x14ac:dyDescent="0.2">
      <c r="A363" s="381">
        <v>42278</v>
      </c>
      <c r="B363" s="333" t="str">
        <f>Mays!$S$2</f>
        <v>Thunder Bay</v>
      </c>
      <c r="C363" s="480" t="s">
        <v>3316</v>
      </c>
      <c r="D363" s="443" t="s">
        <v>2410</v>
      </c>
      <c r="E363" s="437">
        <v>-2400000</v>
      </c>
      <c r="F363" s="441"/>
    </row>
    <row r="364" spans="1:6" s="172" customFormat="1" x14ac:dyDescent="0.2">
      <c r="A364" s="179">
        <v>42278</v>
      </c>
      <c r="B364" s="333" t="str">
        <f>Mays!$S$2</f>
        <v>Thunder Bay</v>
      </c>
      <c r="C364" s="480" t="s">
        <v>2963</v>
      </c>
      <c r="D364" s="443" t="s">
        <v>2410</v>
      </c>
      <c r="E364" s="437">
        <v>-700000</v>
      </c>
      <c r="F364" s="441"/>
    </row>
    <row r="365" spans="1:6" s="172" customFormat="1" x14ac:dyDescent="0.2">
      <c r="A365" s="179">
        <v>42278</v>
      </c>
      <c r="B365" s="333" t="str">
        <f>Mays!$S$2</f>
        <v>Thunder Bay</v>
      </c>
      <c r="C365" s="480" t="s">
        <v>3317</v>
      </c>
      <c r="D365" s="443" t="s">
        <v>2410</v>
      </c>
      <c r="E365" s="437">
        <v>-1450000</v>
      </c>
      <c r="F365" s="441"/>
    </row>
    <row r="366" spans="1:6" s="172" customFormat="1" x14ac:dyDescent="0.2">
      <c r="A366" s="381">
        <v>42278</v>
      </c>
      <c r="B366" s="333" t="str">
        <f>Mays!$S$2</f>
        <v>Thunder Bay</v>
      </c>
      <c r="C366" s="480" t="s">
        <v>3319</v>
      </c>
      <c r="D366" s="443" t="s">
        <v>2410</v>
      </c>
      <c r="E366" s="437">
        <v>-6550000</v>
      </c>
      <c r="F366" s="441"/>
    </row>
    <row r="367" spans="1:6" s="172" customFormat="1" x14ac:dyDescent="0.2">
      <c r="A367" s="179">
        <v>42278</v>
      </c>
      <c r="B367" s="333" t="str">
        <f>Mays!$S$2</f>
        <v>Thunder Bay</v>
      </c>
      <c r="C367" s="480" t="s">
        <v>3306</v>
      </c>
      <c r="D367" s="443" t="s">
        <v>2410</v>
      </c>
      <c r="E367" s="437">
        <v>-1650000</v>
      </c>
      <c r="F367" s="441"/>
    </row>
    <row r="368" spans="1:6" s="172" customFormat="1" x14ac:dyDescent="0.2">
      <c r="A368" s="179">
        <v>42278</v>
      </c>
      <c r="B368" s="333" t="str">
        <f>Mays!$S$2</f>
        <v>Thunder Bay</v>
      </c>
      <c r="C368" s="134" t="s">
        <v>56</v>
      </c>
      <c r="D368" s="147" t="s">
        <v>2956</v>
      </c>
      <c r="E368" s="442">
        <v>50000000</v>
      </c>
      <c r="F368" s="147"/>
    </row>
    <row r="369" spans="1:6" s="172" customFormat="1" x14ac:dyDescent="0.2">
      <c r="A369" s="381">
        <v>42278</v>
      </c>
      <c r="B369" s="175" t="str">
        <f>Aaron!$M$2</f>
        <v>Virginia</v>
      </c>
      <c r="C369" s="134" t="s">
        <v>751</v>
      </c>
      <c r="D369" s="147" t="s">
        <v>2955</v>
      </c>
      <c r="E369" s="442">
        <v>19526613</v>
      </c>
      <c r="F369" s="147"/>
    </row>
    <row r="370" spans="1:6" s="172" customFormat="1" x14ac:dyDescent="0.2">
      <c r="A370" s="179">
        <v>42278</v>
      </c>
      <c r="B370" s="175" t="str">
        <f>Aaron!$M$2</f>
        <v>Virginia</v>
      </c>
      <c r="C370" s="134" t="s">
        <v>205</v>
      </c>
      <c r="D370" s="147" t="s">
        <v>2954</v>
      </c>
      <c r="E370" s="442">
        <v>3750000</v>
      </c>
      <c r="F370" s="147" t="s">
        <v>2441</v>
      </c>
    </row>
    <row r="371" spans="1:6" s="172" customFormat="1" x14ac:dyDescent="0.2">
      <c r="A371" s="179">
        <v>42278</v>
      </c>
      <c r="B371" s="175" t="s">
        <v>571</v>
      </c>
      <c r="C371" s="480" t="s">
        <v>3193</v>
      </c>
      <c r="D371" s="443" t="s">
        <v>2410</v>
      </c>
      <c r="E371" s="437">
        <v>-1820946</v>
      </c>
      <c r="F371" s="313" t="s">
        <v>5283</v>
      </c>
    </row>
    <row r="372" spans="1:6" s="172" customFormat="1" x14ac:dyDescent="0.2">
      <c r="A372" s="381">
        <v>42278</v>
      </c>
      <c r="B372" s="175" t="str">
        <f>Aaron!$M$2</f>
        <v>Virginia</v>
      </c>
      <c r="C372" s="480" t="s">
        <v>3186</v>
      </c>
      <c r="D372" s="443" t="s">
        <v>2410</v>
      </c>
      <c r="E372" s="437">
        <v>-2846386</v>
      </c>
      <c r="F372" s="441"/>
    </row>
    <row r="373" spans="1:6" s="172" customFormat="1" x14ac:dyDescent="0.2">
      <c r="A373" s="179">
        <v>42278</v>
      </c>
      <c r="B373" s="175" t="s">
        <v>275</v>
      </c>
      <c r="C373" s="480" t="s">
        <v>3187</v>
      </c>
      <c r="D373" s="443" t="s">
        <v>2410</v>
      </c>
      <c r="E373" s="437">
        <v>-3900000</v>
      </c>
      <c r="F373" s="441" t="s">
        <v>5226</v>
      </c>
    </row>
    <row r="374" spans="1:6" s="172" customFormat="1" x14ac:dyDescent="0.2">
      <c r="A374" s="179">
        <v>42278</v>
      </c>
      <c r="B374" s="168" t="str">
        <f>Ruth!$M$2</f>
        <v>Hoboken</v>
      </c>
      <c r="C374" s="480" t="s">
        <v>3194</v>
      </c>
      <c r="D374" s="443" t="s">
        <v>2410</v>
      </c>
      <c r="E374" s="437">
        <v>-1575000</v>
      </c>
      <c r="F374" s="313" t="s">
        <v>4622</v>
      </c>
    </row>
    <row r="375" spans="1:6" s="172" customFormat="1" x14ac:dyDescent="0.2">
      <c r="A375" s="381">
        <v>42278</v>
      </c>
      <c r="B375" s="175" t="str">
        <f>Aaron!$M$2</f>
        <v>Virginia</v>
      </c>
      <c r="C375" s="480" t="s">
        <v>3196</v>
      </c>
      <c r="D375" s="443" t="s">
        <v>2410</v>
      </c>
      <c r="E375" s="437">
        <v>-1000000</v>
      </c>
      <c r="F375" s="441"/>
    </row>
    <row r="376" spans="1:6" s="172" customFormat="1" x14ac:dyDescent="0.2">
      <c r="A376" s="179">
        <v>42278</v>
      </c>
      <c r="B376" s="175" t="str">
        <f>Aaron!$M$2</f>
        <v>Virginia</v>
      </c>
      <c r="C376" s="480" t="s">
        <v>3188</v>
      </c>
      <c r="D376" s="443" t="s">
        <v>2410</v>
      </c>
      <c r="E376" s="437">
        <v>-3475000</v>
      </c>
      <c r="F376" s="441"/>
    </row>
    <row r="377" spans="1:6" s="172" customFormat="1" x14ac:dyDescent="0.2">
      <c r="A377" s="179">
        <v>42278</v>
      </c>
      <c r="B377" s="175" t="s">
        <v>547</v>
      </c>
      <c r="C377" s="480" t="s">
        <v>3197</v>
      </c>
      <c r="D377" s="443" t="s">
        <v>2410</v>
      </c>
      <c r="E377" s="437">
        <v>-3000000</v>
      </c>
      <c r="F377" s="441" t="s">
        <v>5290</v>
      </c>
    </row>
    <row r="378" spans="1:6" s="172" customFormat="1" x14ac:dyDescent="0.2">
      <c r="A378" s="381">
        <v>42278</v>
      </c>
      <c r="B378" s="175" t="s">
        <v>4631</v>
      </c>
      <c r="C378" s="480" t="s">
        <v>3198</v>
      </c>
      <c r="D378" s="443" t="s">
        <v>2410</v>
      </c>
      <c r="E378" s="437">
        <v>-1500100</v>
      </c>
      <c r="F378" s="313" t="s">
        <v>5220</v>
      </c>
    </row>
    <row r="379" spans="1:6" s="172" customFormat="1" x14ac:dyDescent="0.2">
      <c r="A379" s="179">
        <v>42278</v>
      </c>
      <c r="B379" s="175" t="str">
        <f>Aaron!$M$2</f>
        <v>Virginia</v>
      </c>
      <c r="C379" s="480" t="s">
        <v>3199</v>
      </c>
      <c r="D379" s="443" t="s">
        <v>2410</v>
      </c>
      <c r="E379" s="437">
        <v>-2000000</v>
      </c>
      <c r="F379" s="441"/>
    </row>
    <row r="380" spans="1:6" s="172" customFormat="1" x14ac:dyDescent="0.2">
      <c r="A380" s="179">
        <v>42278</v>
      </c>
      <c r="B380" s="175" t="str">
        <f>Aaron!$M$2</f>
        <v>Virginia</v>
      </c>
      <c r="C380" s="480" t="s">
        <v>3200</v>
      </c>
      <c r="D380" s="443" t="s">
        <v>2410</v>
      </c>
      <c r="E380" s="437">
        <v>-1750000</v>
      </c>
      <c r="F380" s="441"/>
    </row>
    <row r="381" spans="1:6" s="172" customFormat="1" x14ac:dyDescent="0.2">
      <c r="A381" s="381">
        <v>42278</v>
      </c>
      <c r="B381" s="175" t="s">
        <v>2006</v>
      </c>
      <c r="C381" s="480" t="s">
        <v>3189</v>
      </c>
      <c r="D381" s="443" t="s">
        <v>2410</v>
      </c>
      <c r="E381" s="437">
        <v>-2000000</v>
      </c>
      <c r="F381" s="313" t="s">
        <v>5174</v>
      </c>
    </row>
    <row r="382" spans="1:6" s="172" customFormat="1" x14ac:dyDescent="0.2">
      <c r="A382" s="179">
        <v>42278</v>
      </c>
      <c r="B382" s="175" t="str">
        <f>Aaron!$M$2</f>
        <v>Virginia</v>
      </c>
      <c r="C382" s="480" t="s">
        <v>3190</v>
      </c>
      <c r="D382" s="443" t="s">
        <v>2410</v>
      </c>
      <c r="E382" s="437">
        <v>-2656628</v>
      </c>
      <c r="F382" s="441"/>
    </row>
    <row r="383" spans="1:6" s="172" customFormat="1" x14ac:dyDescent="0.2">
      <c r="A383" s="179">
        <v>42278</v>
      </c>
      <c r="B383" s="175" t="s">
        <v>1613</v>
      </c>
      <c r="C383" s="480" t="s">
        <v>3201</v>
      </c>
      <c r="D383" s="443" t="s">
        <v>2410</v>
      </c>
      <c r="E383" s="437">
        <v>-1800000</v>
      </c>
      <c r="F383" s="313" t="s">
        <v>5171</v>
      </c>
    </row>
    <row r="384" spans="1:6" s="172" customFormat="1" x14ac:dyDescent="0.2">
      <c r="A384" s="381">
        <v>42278</v>
      </c>
      <c r="B384" s="175" t="s">
        <v>1613</v>
      </c>
      <c r="C384" s="480" t="s">
        <v>3202</v>
      </c>
      <c r="D384" s="443" t="s">
        <v>2410</v>
      </c>
      <c r="E384" s="437">
        <v>-393000</v>
      </c>
      <c r="F384" s="313" t="s">
        <v>5171</v>
      </c>
    </row>
    <row r="385" spans="1:6" s="172" customFormat="1" x14ac:dyDescent="0.2">
      <c r="A385" s="179">
        <v>42278</v>
      </c>
      <c r="B385" s="175" t="str">
        <f>Aaron!$M$2</f>
        <v>Virginia</v>
      </c>
      <c r="C385" s="480" t="s">
        <v>3191</v>
      </c>
      <c r="D385" s="443" t="s">
        <v>2410</v>
      </c>
      <c r="E385" s="437">
        <v>-3352410</v>
      </c>
      <c r="F385" s="441"/>
    </row>
    <row r="386" spans="1:6" s="172" customFormat="1" x14ac:dyDescent="0.2">
      <c r="A386" s="179">
        <v>42278</v>
      </c>
      <c r="B386" s="175" t="str">
        <f>Aaron!$M$2</f>
        <v>Virginia</v>
      </c>
      <c r="C386" s="480" t="s">
        <v>3192</v>
      </c>
      <c r="D386" s="443" t="s">
        <v>2410</v>
      </c>
      <c r="E386" s="437">
        <v>-945000</v>
      </c>
      <c r="F386" s="441"/>
    </row>
    <row r="387" spans="1:6" s="172" customFormat="1" x14ac:dyDescent="0.2">
      <c r="A387" s="381">
        <v>42278</v>
      </c>
      <c r="B387" s="175" t="str">
        <f>Aaron!$M$2</f>
        <v>Virginia</v>
      </c>
      <c r="C387" s="134" t="s">
        <v>56</v>
      </c>
      <c r="D387" s="147" t="s">
        <v>2956</v>
      </c>
      <c r="E387" s="442">
        <v>50000000</v>
      </c>
      <c r="F387" s="147"/>
    </row>
    <row r="388" spans="1:6" s="172" customFormat="1" x14ac:dyDescent="0.2">
      <c r="A388" s="179">
        <v>42278</v>
      </c>
      <c r="B388" s="333" t="str">
        <f>Cobb!$S$2</f>
        <v>Waikiki</v>
      </c>
      <c r="C388" s="480" t="s">
        <v>3026</v>
      </c>
      <c r="D388" s="443" t="s">
        <v>2410</v>
      </c>
      <c r="E388" s="437">
        <v>-2800000</v>
      </c>
      <c r="F388" s="441"/>
    </row>
    <row r="389" spans="1:6" s="172" customFormat="1" x14ac:dyDescent="0.2">
      <c r="A389" s="179">
        <v>42278</v>
      </c>
      <c r="B389" s="333" t="str">
        <f>Cobb!$S$2</f>
        <v>Waikiki</v>
      </c>
      <c r="C389" s="134" t="s">
        <v>751</v>
      </c>
      <c r="D389" s="147" t="s">
        <v>2955</v>
      </c>
      <c r="E389" s="442">
        <v>61899160</v>
      </c>
      <c r="F389" s="147"/>
    </row>
    <row r="390" spans="1:6" s="172" customFormat="1" x14ac:dyDescent="0.2">
      <c r="A390" s="381">
        <v>42278</v>
      </c>
      <c r="B390" s="333" t="str">
        <f>Cobb!$S$2</f>
        <v>Waikiki</v>
      </c>
      <c r="C390" s="480" t="s">
        <v>3027</v>
      </c>
      <c r="D390" s="443" t="s">
        <v>2410</v>
      </c>
      <c r="E390" s="437">
        <v>-495000</v>
      </c>
      <c r="F390" s="441"/>
    </row>
    <row r="391" spans="1:6" s="172" customFormat="1" x14ac:dyDescent="0.2">
      <c r="A391" s="179">
        <v>42278</v>
      </c>
      <c r="B391" s="333" t="str">
        <f>Cobb!$S$2</f>
        <v>Waikiki</v>
      </c>
      <c r="C391" s="134" t="s">
        <v>205</v>
      </c>
      <c r="D391" s="147" t="s">
        <v>2954</v>
      </c>
      <c r="E391" s="442">
        <v>1500000</v>
      </c>
      <c r="F391" s="147" t="s">
        <v>1092</v>
      </c>
    </row>
    <row r="392" spans="1:6" s="172" customFormat="1" x14ac:dyDescent="0.2">
      <c r="A392" s="179">
        <v>42278</v>
      </c>
      <c r="B392" s="333" t="str">
        <f>Cobb!$S$2</f>
        <v>Waikiki</v>
      </c>
      <c r="C392" s="480" t="s">
        <v>3028</v>
      </c>
      <c r="D392" s="443" t="s">
        <v>2410</v>
      </c>
      <c r="E392" s="437">
        <v>-1325000</v>
      </c>
      <c r="F392" s="441"/>
    </row>
    <row r="393" spans="1:6" s="172" customFormat="1" x14ac:dyDescent="0.2">
      <c r="A393" s="381">
        <v>42278</v>
      </c>
      <c r="B393" s="333" t="str">
        <f>Cobb!$S$2</f>
        <v>Waikiki</v>
      </c>
      <c r="C393" s="480" t="s">
        <v>3037</v>
      </c>
      <c r="D393" s="443" t="s">
        <v>2410</v>
      </c>
      <c r="E393" s="437">
        <v>-2800000</v>
      </c>
      <c r="F393" s="441"/>
    </row>
    <row r="394" spans="1:6" s="172" customFormat="1" x14ac:dyDescent="0.2">
      <c r="A394" s="179">
        <v>42278</v>
      </c>
      <c r="B394" s="175" t="str">
        <f>Cobb!$M$2</f>
        <v>Mansfield</v>
      </c>
      <c r="C394" s="480" t="s">
        <v>3029</v>
      </c>
      <c r="D394" s="443" t="s">
        <v>2410</v>
      </c>
      <c r="E394" s="437">
        <v>-410000</v>
      </c>
      <c r="F394" s="313" t="s">
        <v>4590</v>
      </c>
    </row>
    <row r="395" spans="1:6" s="172" customFormat="1" x14ac:dyDescent="0.2">
      <c r="A395" s="179">
        <v>42278</v>
      </c>
      <c r="B395" s="175" t="s">
        <v>500</v>
      </c>
      <c r="C395" s="480" t="s">
        <v>3038</v>
      </c>
      <c r="D395" s="443" t="s">
        <v>2410</v>
      </c>
      <c r="E395" s="437">
        <v>-839000</v>
      </c>
      <c r="F395" s="313" t="s">
        <v>5177</v>
      </c>
    </row>
    <row r="396" spans="1:6" s="172" customFormat="1" x14ac:dyDescent="0.2">
      <c r="A396" s="381">
        <v>42278</v>
      </c>
      <c r="B396" s="333" t="str">
        <f>Cobb!$S$2</f>
        <v>Waikiki</v>
      </c>
      <c r="C396" s="480" t="s">
        <v>3040</v>
      </c>
      <c r="D396" s="443" t="s">
        <v>2410</v>
      </c>
      <c r="E396" s="437">
        <v>-3500000</v>
      </c>
      <c r="F396" s="441"/>
    </row>
    <row r="397" spans="1:6" s="172" customFormat="1" x14ac:dyDescent="0.2">
      <c r="A397" s="179">
        <v>42278</v>
      </c>
      <c r="B397" s="333" t="str">
        <f>Cobb!$S$2</f>
        <v>Waikiki</v>
      </c>
      <c r="C397" s="480" t="s">
        <v>3041</v>
      </c>
      <c r="D397" s="443" t="s">
        <v>2410</v>
      </c>
      <c r="E397" s="437">
        <v>-2800000</v>
      </c>
      <c r="F397" s="441"/>
    </row>
    <row r="398" spans="1:6" s="172" customFormat="1" x14ac:dyDescent="0.2">
      <c r="A398" s="179">
        <v>42278</v>
      </c>
      <c r="B398" s="333" t="str">
        <f>Cobb!$S$2</f>
        <v>Waikiki</v>
      </c>
      <c r="C398" s="480" t="s">
        <v>3030</v>
      </c>
      <c r="D398" s="443" t="s">
        <v>2410</v>
      </c>
      <c r="E398" s="437">
        <v>-785000</v>
      </c>
      <c r="F398" s="441"/>
    </row>
    <row r="399" spans="1:6" s="172" customFormat="1" x14ac:dyDescent="0.2">
      <c r="A399" s="381">
        <v>42278</v>
      </c>
      <c r="B399" s="333" t="str">
        <f>Cobb!$S$2</f>
        <v>Waikiki</v>
      </c>
      <c r="C399" s="480" t="s">
        <v>3042</v>
      </c>
      <c r="D399" s="443" t="s">
        <v>2410</v>
      </c>
      <c r="E399" s="437">
        <v>-2800000</v>
      </c>
      <c r="F399" s="441"/>
    </row>
    <row r="400" spans="1:6" s="172" customFormat="1" x14ac:dyDescent="0.2">
      <c r="A400" s="179">
        <v>42278</v>
      </c>
      <c r="B400" s="333" t="s">
        <v>701</v>
      </c>
      <c r="C400" s="480" t="s">
        <v>3031</v>
      </c>
      <c r="D400" s="443" t="s">
        <v>2410</v>
      </c>
      <c r="E400" s="437">
        <v>-6615000</v>
      </c>
      <c r="F400" s="441" t="s">
        <v>5226</v>
      </c>
    </row>
    <row r="401" spans="1:7" s="172" customFormat="1" x14ac:dyDescent="0.2">
      <c r="A401" s="179">
        <v>42278</v>
      </c>
      <c r="B401" s="333" t="str">
        <f>Cobb!$S$2</f>
        <v>Waikiki</v>
      </c>
      <c r="C401" s="480" t="s">
        <v>3032</v>
      </c>
      <c r="D401" s="443" t="s">
        <v>2410</v>
      </c>
      <c r="E401" s="437">
        <v>-840000</v>
      </c>
      <c r="F401" s="441"/>
    </row>
    <row r="402" spans="1:7" s="172" customFormat="1" x14ac:dyDescent="0.2">
      <c r="A402" s="381">
        <v>42278</v>
      </c>
      <c r="B402" s="175" t="str">
        <f>Cobb!$M$2</f>
        <v>Mansfield</v>
      </c>
      <c r="C402" s="480" t="s">
        <v>3033</v>
      </c>
      <c r="D402" s="443" t="s">
        <v>2410</v>
      </c>
      <c r="E402" s="437">
        <v>-4905000</v>
      </c>
      <c r="F402" s="313" t="s">
        <v>4590</v>
      </c>
    </row>
    <row r="403" spans="1:7" s="172" customFormat="1" x14ac:dyDescent="0.2">
      <c r="A403" s="179">
        <v>42278</v>
      </c>
      <c r="B403" s="333" t="str">
        <f>Cobb!$S$2</f>
        <v>Waikiki</v>
      </c>
      <c r="C403" s="134" t="s">
        <v>56</v>
      </c>
      <c r="D403" s="147" t="s">
        <v>2956</v>
      </c>
      <c r="E403" s="442">
        <v>50000000</v>
      </c>
      <c r="F403" s="147"/>
    </row>
    <row r="404" spans="1:7" s="172" customFormat="1" x14ac:dyDescent="0.2">
      <c r="A404" s="179">
        <v>42278</v>
      </c>
      <c r="B404" s="333" t="str">
        <f>Cobb!$S$2</f>
        <v>Waikiki</v>
      </c>
      <c r="C404" s="480" t="s">
        <v>3034</v>
      </c>
      <c r="D404" s="443" t="s">
        <v>2410</v>
      </c>
      <c r="E404" s="437">
        <v>-560000</v>
      </c>
      <c r="F404" s="441"/>
    </row>
    <row r="405" spans="1:7" s="172" customFormat="1" x14ac:dyDescent="0.2">
      <c r="A405" s="381">
        <v>42278</v>
      </c>
      <c r="B405" s="175" t="str">
        <f>Mays!$AE$2</f>
        <v>West Oakland</v>
      </c>
      <c r="C405" s="134" t="s">
        <v>751</v>
      </c>
      <c r="D405" s="147" t="s">
        <v>2955</v>
      </c>
      <c r="E405" s="442">
        <v>7028881</v>
      </c>
      <c r="F405" s="147"/>
    </row>
    <row r="406" spans="1:7" s="172" customFormat="1" x14ac:dyDescent="0.2">
      <c r="A406" s="179">
        <v>42278</v>
      </c>
      <c r="B406" s="175" t="str">
        <f>Mays!$AE$2</f>
        <v>West Oakland</v>
      </c>
      <c r="C406" s="480" t="s">
        <v>3347</v>
      </c>
      <c r="D406" s="443" t="s">
        <v>2410</v>
      </c>
      <c r="E406" s="437">
        <v>-2998000</v>
      </c>
      <c r="F406" s="441"/>
    </row>
    <row r="407" spans="1:7" s="172" customFormat="1" x14ac:dyDescent="0.2">
      <c r="A407" s="171">
        <v>42278</v>
      </c>
      <c r="B407" s="175" t="s">
        <v>2006</v>
      </c>
      <c r="C407" s="480" t="s">
        <v>3340</v>
      </c>
      <c r="D407" s="443" t="s">
        <v>2410</v>
      </c>
      <c r="E407" s="437">
        <v>-2800000</v>
      </c>
      <c r="F407" s="441" t="s">
        <v>4660</v>
      </c>
      <c r="G407" s="489"/>
    </row>
    <row r="408" spans="1:7" s="172" customFormat="1" x14ac:dyDescent="0.2">
      <c r="A408" s="171">
        <v>42278</v>
      </c>
      <c r="B408" s="175" t="str">
        <f>Mays!$AE$2</f>
        <v>West Oakland</v>
      </c>
      <c r="C408" s="480" t="s">
        <v>3341</v>
      </c>
      <c r="D408" s="443" t="s">
        <v>2410</v>
      </c>
      <c r="E408" s="437">
        <v>-2800000</v>
      </c>
      <c r="F408" s="441"/>
      <c r="G408" s="489"/>
    </row>
    <row r="409" spans="1:7" s="172" customFormat="1" x14ac:dyDescent="0.2">
      <c r="A409" s="171">
        <v>42278</v>
      </c>
      <c r="B409" s="175" t="str">
        <f>Mays!$AE$2</f>
        <v>West Oakland</v>
      </c>
      <c r="C409" s="480" t="s">
        <v>3344</v>
      </c>
      <c r="D409" s="443" t="s">
        <v>2410</v>
      </c>
      <c r="E409" s="437">
        <v>-5880000</v>
      </c>
      <c r="F409" s="441"/>
      <c r="G409" s="489"/>
    </row>
    <row r="410" spans="1:7" s="172" customFormat="1" x14ac:dyDescent="0.2">
      <c r="A410" s="171">
        <v>42278</v>
      </c>
      <c r="B410" s="175" t="str">
        <f>Mays!$AE$2</f>
        <v>West Oakland</v>
      </c>
      <c r="C410" s="480" t="s">
        <v>3349</v>
      </c>
      <c r="D410" s="443" t="s">
        <v>2410</v>
      </c>
      <c r="E410" s="437">
        <v>-4000000</v>
      </c>
      <c r="F410" s="441"/>
      <c r="G410" s="489"/>
    </row>
    <row r="411" spans="1:7" s="172" customFormat="1" x14ac:dyDescent="0.2">
      <c r="A411" s="171">
        <v>42278</v>
      </c>
      <c r="B411" s="175" t="str">
        <f>Mays!$AE$2</f>
        <v>West Oakland</v>
      </c>
      <c r="C411" s="480" t="s">
        <v>3350</v>
      </c>
      <c r="D411" s="443" t="s">
        <v>2410</v>
      </c>
      <c r="E411" s="437">
        <v>-2100000</v>
      </c>
      <c r="F411" s="441"/>
      <c r="G411" s="489"/>
    </row>
    <row r="412" spans="1:7" s="172" customFormat="1" x14ac:dyDescent="0.2">
      <c r="A412" s="171">
        <v>42278</v>
      </c>
      <c r="B412" s="175" t="str">
        <f>Mays!$AE$2</f>
        <v>West Oakland</v>
      </c>
      <c r="C412" s="480" t="s">
        <v>3351</v>
      </c>
      <c r="D412" s="443" t="s">
        <v>2410</v>
      </c>
      <c r="E412" s="437">
        <v>-3984000</v>
      </c>
      <c r="F412" s="441"/>
      <c r="G412" s="489"/>
    </row>
    <row r="413" spans="1:7" s="172" customFormat="1" x14ac:dyDescent="0.2">
      <c r="A413" s="171">
        <v>42278</v>
      </c>
      <c r="B413" s="175" t="s">
        <v>2006</v>
      </c>
      <c r="C413" s="480" t="s">
        <v>3345</v>
      </c>
      <c r="D413" s="443" t="s">
        <v>2410</v>
      </c>
      <c r="E413" s="437">
        <v>-5775000</v>
      </c>
      <c r="F413" s="441" t="s">
        <v>4660</v>
      </c>
      <c r="G413" s="489"/>
    </row>
    <row r="414" spans="1:7" s="172" customFormat="1" x14ac:dyDescent="0.2">
      <c r="A414" s="171">
        <v>42278</v>
      </c>
      <c r="B414" s="175" t="str">
        <f>Mays!$AE$2</f>
        <v>West Oakland</v>
      </c>
      <c r="C414" s="134" t="s">
        <v>56</v>
      </c>
      <c r="D414" s="147" t="s">
        <v>2956</v>
      </c>
      <c r="E414" s="442">
        <v>50000000</v>
      </c>
      <c r="F414" s="147"/>
      <c r="G414" s="489"/>
    </row>
    <row r="415" spans="1:7" s="172" customFormat="1" x14ac:dyDescent="0.2">
      <c r="A415" s="171">
        <v>42278</v>
      </c>
      <c r="B415" s="175" t="str">
        <f>Mays!$AE$2</f>
        <v>West Oakland</v>
      </c>
      <c r="C415" s="480" t="s">
        <v>3353</v>
      </c>
      <c r="D415" s="443" t="s">
        <v>2410</v>
      </c>
      <c r="E415" s="437">
        <v>-6174000</v>
      </c>
      <c r="F415" s="441"/>
      <c r="G415" s="489"/>
    </row>
    <row r="416" spans="1:7" s="172" customFormat="1" x14ac:dyDescent="0.2">
      <c r="A416" s="171">
        <v>42278</v>
      </c>
      <c r="B416" s="333" t="str">
        <f>Ruth!$AE$2</f>
        <v>Williamsburg</v>
      </c>
      <c r="C416" s="134" t="s">
        <v>751</v>
      </c>
      <c r="D416" s="147" t="s">
        <v>2955</v>
      </c>
      <c r="E416" s="442">
        <v>34895296</v>
      </c>
      <c r="F416" s="147"/>
      <c r="G416" s="489"/>
    </row>
    <row r="417" spans="1:7" s="172" customFormat="1" x14ac:dyDescent="0.2">
      <c r="A417" s="171">
        <v>42278</v>
      </c>
      <c r="B417" s="333" t="str">
        <f>Ruth!$AE$2</f>
        <v>Williamsburg</v>
      </c>
      <c r="C417" s="134" t="s">
        <v>205</v>
      </c>
      <c r="D417" s="147" t="s">
        <v>2954</v>
      </c>
      <c r="E417" s="442">
        <v>1500000</v>
      </c>
      <c r="F417" s="147" t="s">
        <v>2443</v>
      </c>
      <c r="G417" s="489"/>
    </row>
    <row r="418" spans="1:7" s="172" customFormat="1" x14ac:dyDescent="0.2">
      <c r="A418" s="171">
        <v>42278</v>
      </c>
      <c r="B418" s="333" t="str">
        <f>Ruth!$AE$2</f>
        <v>Williamsburg</v>
      </c>
      <c r="C418" s="480" t="s">
        <v>3143</v>
      </c>
      <c r="D418" s="443" t="s">
        <v>2410</v>
      </c>
      <c r="E418" s="437">
        <v>-400000</v>
      </c>
      <c r="F418" s="441"/>
      <c r="G418" s="489"/>
    </row>
    <row r="419" spans="1:7" s="172" customFormat="1" x14ac:dyDescent="0.2">
      <c r="A419" s="171">
        <v>42278</v>
      </c>
      <c r="B419" s="333" t="str">
        <f>Ruth!$AE$2</f>
        <v>Williamsburg</v>
      </c>
      <c r="C419" s="480" t="s">
        <v>3051</v>
      </c>
      <c r="D419" s="443" t="s">
        <v>2410</v>
      </c>
      <c r="E419" s="437">
        <v>-2000000</v>
      </c>
      <c r="F419" s="441"/>
      <c r="G419" s="489"/>
    </row>
    <row r="420" spans="1:7" s="172" customFormat="1" x14ac:dyDescent="0.2">
      <c r="A420" s="171">
        <v>42278</v>
      </c>
      <c r="B420" s="333" t="str">
        <f>Ruth!$AE$2</f>
        <v>Williamsburg</v>
      </c>
      <c r="C420" s="480" t="s">
        <v>3133</v>
      </c>
      <c r="D420" s="443" t="s">
        <v>2410</v>
      </c>
      <c r="E420" s="437">
        <v>-3335000</v>
      </c>
      <c r="F420" s="441"/>
      <c r="G420" s="489"/>
    </row>
    <row r="421" spans="1:7" s="172" customFormat="1" x14ac:dyDescent="0.2">
      <c r="A421" s="171">
        <v>42278</v>
      </c>
      <c r="B421" s="333" t="str">
        <f>Ruth!$AE$2</f>
        <v>Williamsburg</v>
      </c>
      <c r="C421" s="480" t="s">
        <v>3144</v>
      </c>
      <c r="D421" s="443" t="s">
        <v>2410</v>
      </c>
      <c r="E421" s="437">
        <v>-2400000</v>
      </c>
      <c r="F421" s="441"/>
      <c r="G421" s="489"/>
    </row>
    <row r="422" spans="1:7" s="172" customFormat="1" x14ac:dyDescent="0.2">
      <c r="A422" s="171">
        <v>42278</v>
      </c>
      <c r="B422" s="333" t="str">
        <f>Ruth!$AE$2</f>
        <v>Williamsburg</v>
      </c>
      <c r="C422" s="480" t="s">
        <v>3135</v>
      </c>
      <c r="D422" s="443" t="s">
        <v>2410</v>
      </c>
      <c r="E422" s="437">
        <v>-855000</v>
      </c>
      <c r="F422" s="441"/>
      <c r="G422" s="489"/>
    </row>
    <row r="423" spans="1:7" s="172" customFormat="1" x14ac:dyDescent="0.2">
      <c r="A423" s="171">
        <v>42278</v>
      </c>
      <c r="B423" s="333" t="str">
        <f>Ruth!$AE$2</f>
        <v>Williamsburg</v>
      </c>
      <c r="C423" s="480" t="s">
        <v>3136</v>
      </c>
      <c r="D423" s="443" t="s">
        <v>2410</v>
      </c>
      <c r="E423" s="437">
        <v>-334000</v>
      </c>
      <c r="F423" s="441"/>
      <c r="G423" s="489"/>
    </row>
    <row r="424" spans="1:7" s="172" customFormat="1" x14ac:dyDescent="0.2">
      <c r="A424" s="171">
        <v>42278</v>
      </c>
      <c r="B424" s="333" t="str">
        <f>Ruth!$AE$2</f>
        <v>Williamsburg</v>
      </c>
      <c r="C424" s="480" t="s">
        <v>3137</v>
      </c>
      <c r="D424" s="443" t="s">
        <v>2410</v>
      </c>
      <c r="E424" s="437">
        <v>-865851</v>
      </c>
      <c r="F424" s="441"/>
      <c r="G424" s="441"/>
    </row>
    <row r="425" spans="1:7" s="172" customFormat="1" x14ac:dyDescent="0.2">
      <c r="A425" s="381">
        <v>42278</v>
      </c>
      <c r="B425" s="333" t="str">
        <f>Ruth!$AE$2</f>
        <v>Williamsburg</v>
      </c>
      <c r="C425" s="480" t="s">
        <v>3138</v>
      </c>
      <c r="D425" s="443" t="s">
        <v>2410</v>
      </c>
      <c r="E425" s="437">
        <v>-800000</v>
      </c>
      <c r="F425" s="441"/>
    </row>
    <row r="426" spans="1:7" s="172" customFormat="1" x14ac:dyDescent="0.2">
      <c r="A426" s="171">
        <v>42278</v>
      </c>
      <c r="B426" s="333" t="str">
        <f>Ruth!$AE$2</f>
        <v>Williamsburg</v>
      </c>
      <c r="C426" s="480" t="s">
        <v>3147</v>
      </c>
      <c r="D426" s="443" t="s">
        <v>2410</v>
      </c>
      <c r="E426" s="437">
        <v>-615000</v>
      </c>
      <c r="F426" s="441"/>
      <c r="G426" s="441"/>
    </row>
    <row r="427" spans="1:7" s="172" customFormat="1" x14ac:dyDescent="0.2">
      <c r="A427" s="171">
        <v>42278</v>
      </c>
      <c r="B427" s="333" t="str">
        <f>Ruth!$AE$2</f>
        <v>Williamsburg</v>
      </c>
      <c r="C427" s="480" t="s">
        <v>3140</v>
      </c>
      <c r="D427" s="443" t="s">
        <v>2410</v>
      </c>
      <c r="E427" s="437">
        <v>-900000</v>
      </c>
      <c r="F427" s="441"/>
      <c r="G427" s="441"/>
    </row>
    <row r="428" spans="1:7" s="172" customFormat="1" x14ac:dyDescent="0.2">
      <c r="A428" s="171">
        <v>42278</v>
      </c>
      <c r="B428" s="333" t="str">
        <f>Ruth!$AE$2</f>
        <v>Williamsburg</v>
      </c>
      <c r="C428" s="480" t="s">
        <v>3148</v>
      </c>
      <c r="D428" s="443" t="s">
        <v>2410</v>
      </c>
      <c r="E428" s="437">
        <v>-1975000</v>
      </c>
      <c r="F428" s="441"/>
      <c r="G428" s="441"/>
    </row>
    <row r="429" spans="1:7" s="172" customFormat="1" x14ac:dyDescent="0.2">
      <c r="A429" s="171">
        <v>42278</v>
      </c>
      <c r="B429" s="333" t="str">
        <f>Ruth!$AE$2</f>
        <v>Williamsburg</v>
      </c>
      <c r="C429" s="134" t="s">
        <v>56</v>
      </c>
      <c r="D429" s="147" t="s">
        <v>2956</v>
      </c>
      <c r="E429" s="442">
        <v>50000000</v>
      </c>
      <c r="F429" s="147"/>
      <c r="G429" s="441"/>
    </row>
    <row r="430" spans="1:7" s="172" customFormat="1" x14ac:dyDescent="0.2">
      <c r="A430" s="171">
        <v>42278</v>
      </c>
      <c r="B430" s="333" t="str">
        <f>Aaron!$Y$2</f>
        <v>Columbus</v>
      </c>
      <c r="C430" s="480" t="s">
        <v>205</v>
      </c>
      <c r="D430" s="443" t="s">
        <v>3978</v>
      </c>
      <c r="E430" s="437">
        <v>750000</v>
      </c>
      <c r="F430" s="441" t="s">
        <v>3979</v>
      </c>
      <c r="G430" s="441"/>
    </row>
    <row r="431" spans="1:7" s="172" customFormat="1" x14ac:dyDescent="0.2">
      <c r="A431" s="171">
        <v>42293</v>
      </c>
      <c r="B431" s="175" t="str">
        <f>Aaron!$G$2</f>
        <v>Exeter</v>
      </c>
      <c r="C431" s="134" t="s">
        <v>205</v>
      </c>
      <c r="D431" s="440" t="s">
        <v>3819</v>
      </c>
      <c r="E431" s="437">
        <v>-500000</v>
      </c>
      <c r="F431" s="441"/>
      <c r="G431" s="441"/>
    </row>
    <row r="432" spans="1:7" s="172" customFormat="1" x14ac:dyDescent="0.2">
      <c r="A432" s="171">
        <v>42293</v>
      </c>
      <c r="B432" s="175" t="str">
        <f>Cobb!$A$2</f>
        <v>Greenville</v>
      </c>
      <c r="C432" s="134" t="s">
        <v>205</v>
      </c>
      <c r="D432" s="440" t="s">
        <v>3816</v>
      </c>
      <c r="E432" s="437">
        <v>-500000</v>
      </c>
      <c r="F432" s="441"/>
      <c r="G432" s="441"/>
    </row>
    <row r="433" spans="1:7" s="172" customFormat="1" x14ac:dyDescent="0.2">
      <c r="A433" s="171">
        <v>42293</v>
      </c>
      <c r="B433" s="333" t="str">
        <f>Cobb!$Y$2</f>
        <v>Portsmouth</v>
      </c>
      <c r="C433" s="134" t="s">
        <v>205</v>
      </c>
      <c r="D433" s="440" t="s">
        <v>3822</v>
      </c>
      <c r="E433" s="437">
        <v>-400000</v>
      </c>
      <c r="F433" s="441"/>
      <c r="G433" s="441"/>
    </row>
    <row r="434" spans="1:7" s="172" customFormat="1" x14ac:dyDescent="0.2">
      <c r="A434" s="171">
        <v>42293</v>
      </c>
      <c r="B434" s="333" t="str">
        <f>Mays!$S$2</f>
        <v>Thunder Bay</v>
      </c>
      <c r="C434" s="134" t="s">
        <v>205</v>
      </c>
      <c r="D434" s="440" t="s">
        <v>3816</v>
      </c>
      <c r="E434" s="437">
        <v>500000</v>
      </c>
      <c r="F434" s="441"/>
      <c r="G434" s="441"/>
    </row>
    <row r="435" spans="1:7" s="172" customFormat="1" x14ac:dyDescent="0.2">
      <c r="A435" s="171">
        <v>42293</v>
      </c>
      <c r="B435" s="333" t="str">
        <f>Mays!$S$2</f>
        <v>Thunder Bay</v>
      </c>
      <c r="C435" s="134" t="s">
        <v>205</v>
      </c>
      <c r="D435" s="440" t="s">
        <v>3819</v>
      </c>
      <c r="E435" s="437">
        <v>500000</v>
      </c>
      <c r="F435" s="441"/>
      <c r="G435" s="441"/>
    </row>
    <row r="436" spans="1:7" s="172" customFormat="1" x14ac:dyDescent="0.2">
      <c r="A436" s="171">
        <v>42293</v>
      </c>
      <c r="B436" s="333" t="str">
        <f>Mays!$S$2</f>
        <v>Thunder Bay</v>
      </c>
      <c r="C436" s="134" t="s">
        <v>205</v>
      </c>
      <c r="D436" s="440" t="s">
        <v>3822</v>
      </c>
      <c r="E436" s="437">
        <v>400000</v>
      </c>
      <c r="F436" s="441"/>
      <c r="G436" s="441"/>
    </row>
    <row r="437" spans="1:7" s="172" customFormat="1" x14ac:dyDescent="0.2">
      <c r="A437" s="171">
        <v>42296</v>
      </c>
      <c r="B437" s="333" t="str">
        <f>Aaron!$Y$2</f>
        <v>Columbus</v>
      </c>
      <c r="C437" s="480" t="s">
        <v>205</v>
      </c>
      <c r="D437" s="443" t="s">
        <v>3354</v>
      </c>
      <c r="E437" s="437">
        <v>-250000</v>
      </c>
      <c r="F437" s="441" t="s">
        <v>3805</v>
      </c>
      <c r="G437" s="441"/>
    </row>
    <row r="438" spans="1:7" s="172" customFormat="1" x14ac:dyDescent="0.2">
      <c r="A438" s="171">
        <v>42296</v>
      </c>
      <c r="B438" s="175" t="str">
        <f>Cobb!$A$2</f>
        <v>Greenville</v>
      </c>
      <c r="C438" s="480" t="s">
        <v>205</v>
      </c>
      <c r="D438" s="443" t="s">
        <v>3354</v>
      </c>
      <c r="E438" s="437">
        <v>-750000</v>
      </c>
      <c r="F438" s="441" t="s">
        <v>3805</v>
      </c>
      <c r="G438" s="441"/>
    </row>
    <row r="439" spans="1:7" s="172" customFormat="1" x14ac:dyDescent="0.2">
      <c r="A439" s="171">
        <v>42296</v>
      </c>
      <c r="B439" s="175" t="str">
        <f>Cobb!$M$2</f>
        <v>Mansfield</v>
      </c>
      <c r="C439" s="480" t="s">
        <v>205</v>
      </c>
      <c r="D439" s="443" t="s">
        <v>3354</v>
      </c>
      <c r="E439" s="437">
        <v>-750000</v>
      </c>
      <c r="F439" s="441" t="s">
        <v>3805</v>
      </c>
      <c r="G439" s="441"/>
    </row>
    <row r="440" spans="1:7" s="172" customFormat="1" x14ac:dyDescent="0.2">
      <c r="A440" s="171">
        <v>42296</v>
      </c>
      <c r="B440" s="333" t="str">
        <f>Aaron!$A$2</f>
        <v>Middlesex</v>
      </c>
      <c r="C440" s="480" t="s">
        <v>205</v>
      </c>
      <c r="D440" s="443" t="s">
        <v>3354</v>
      </c>
      <c r="E440" s="437">
        <v>-1250000</v>
      </c>
      <c r="F440" s="441" t="s">
        <v>3805</v>
      </c>
      <c r="G440" s="441"/>
    </row>
    <row r="441" spans="1:7" s="172" customFormat="1" x14ac:dyDescent="0.2">
      <c r="A441" s="171">
        <v>42296</v>
      </c>
      <c r="B441" s="333" t="str">
        <f>Aaron!$S$2</f>
        <v>San Jose</v>
      </c>
      <c r="C441" s="480" t="s">
        <v>205</v>
      </c>
      <c r="D441" s="443" t="s">
        <v>3354</v>
      </c>
      <c r="E441" s="437">
        <v>-7000000</v>
      </c>
      <c r="F441" s="441" t="s">
        <v>3805</v>
      </c>
      <c r="G441" s="441"/>
    </row>
    <row r="442" spans="1:7" s="172" customFormat="1" x14ac:dyDescent="0.2">
      <c r="A442" s="171">
        <v>42296</v>
      </c>
      <c r="B442" s="333" t="str">
        <f>Mays!$S$2</f>
        <v>Thunder Bay</v>
      </c>
      <c r="C442" s="480" t="s">
        <v>205</v>
      </c>
      <c r="D442" s="443" t="s">
        <v>3354</v>
      </c>
      <c r="E442" s="437">
        <v>-2750000</v>
      </c>
      <c r="F442" s="441" t="s">
        <v>3805</v>
      </c>
      <c r="G442" s="441"/>
    </row>
    <row r="443" spans="1:7" s="172" customFormat="1" x14ac:dyDescent="0.2">
      <c r="A443" s="171">
        <v>42296</v>
      </c>
      <c r="B443" s="175" t="str">
        <f>Aaron!$M$2</f>
        <v>Virginia</v>
      </c>
      <c r="C443" s="480" t="s">
        <v>205</v>
      </c>
      <c r="D443" s="443" t="s">
        <v>3354</v>
      </c>
      <c r="E443" s="437">
        <v>-1750000</v>
      </c>
      <c r="F443" s="441" t="s">
        <v>3805</v>
      </c>
      <c r="G443" s="441"/>
    </row>
    <row r="444" spans="1:7" s="172" customFormat="1" x14ac:dyDescent="0.2">
      <c r="A444" s="171">
        <v>42296</v>
      </c>
      <c r="B444" s="175" t="str">
        <f>Mays!$AE$2</f>
        <v>West Oakland</v>
      </c>
      <c r="C444" s="480" t="s">
        <v>205</v>
      </c>
      <c r="D444" s="443" t="s">
        <v>3354</v>
      </c>
      <c r="E444" s="437">
        <v>-500000</v>
      </c>
      <c r="F444" s="441" t="s">
        <v>3805</v>
      </c>
      <c r="G444" s="441"/>
    </row>
    <row r="445" spans="1:7" s="172" customFormat="1" x14ac:dyDescent="0.2">
      <c r="A445" s="171">
        <v>42297</v>
      </c>
      <c r="B445" s="333" t="str">
        <f>Mays!$S$2</f>
        <v>Thunder Bay</v>
      </c>
      <c r="C445" s="480" t="s">
        <v>205</v>
      </c>
      <c r="D445" s="443" t="s">
        <v>3827</v>
      </c>
      <c r="E445" s="437">
        <v>600000</v>
      </c>
      <c r="F445" s="441"/>
      <c r="G445" s="441"/>
    </row>
    <row r="446" spans="1:7" s="172" customFormat="1" x14ac:dyDescent="0.2">
      <c r="A446" s="171">
        <v>42297</v>
      </c>
      <c r="B446" s="333" t="str">
        <f>Cobb!$S$2</f>
        <v>Waikiki</v>
      </c>
      <c r="C446" s="480" t="s">
        <v>205</v>
      </c>
      <c r="D446" s="443" t="s">
        <v>3827</v>
      </c>
      <c r="E446" s="437">
        <v>-600000</v>
      </c>
      <c r="F446" s="441"/>
      <c r="G446" s="441"/>
    </row>
    <row r="447" spans="1:7" s="172" customFormat="1" x14ac:dyDescent="0.2">
      <c r="A447" s="171">
        <v>42300</v>
      </c>
      <c r="B447" s="333" t="str">
        <f>Aaron!$Y$2</f>
        <v>Columbus</v>
      </c>
      <c r="C447" s="134" t="s">
        <v>205</v>
      </c>
      <c r="D447" s="440" t="s">
        <v>3834</v>
      </c>
      <c r="E447" s="437">
        <v>-5000000</v>
      </c>
      <c r="F447" s="441"/>
      <c r="G447" s="441"/>
    </row>
    <row r="448" spans="1:7" s="172" customFormat="1" x14ac:dyDescent="0.2">
      <c r="A448" s="171">
        <v>42300</v>
      </c>
      <c r="B448" s="333" t="str">
        <f>Mays!$S$2</f>
        <v>Thunder Bay</v>
      </c>
      <c r="C448" s="134" t="s">
        <v>205</v>
      </c>
      <c r="D448" s="440" t="s">
        <v>3834</v>
      </c>
      <c r="E448" s="437">
        <v>5000000</v>
      </c>
      <c r="F448" s="441"/>
      <c r="G448" s="441"/>
    </row>
    <row r="449" spans="1:7" s="172" customFormat="1" x14ac:dyDescent="0.2">
      <c r="A449" s="171">
        <v>42303</v>
      </c>
      <c r="B449" s="175" t="str">
        <f>Ruth!$A$2</f>
        <v>Plum Island</v>
      </c>
      <c r="C449" s="134" t="s">
        <v>205</v>
      </c>
      <c r="D449" s="440" t="s">
        <v>3839</v>
      </c>
      <c r="E449" s="437">
        <v>-600000</v>
      </c>
      <c r="F449" s="441"/>
      <c r="G449" s="441"/>
    </row>
    <row r="450" spans="1:7" s="172" customFormat="1" x14ac:dyDescent="0.2">
      <c r="A450" s="171">
        <v>42303</v>
      </c>
      <c r="B450" s="175" t="str">
        <f>Mays!$AE$2</f>
        <v>West Oakland</v>
      </c>
      <c r="C450" s="134" t="s">
        <v>205</v>
      </c>
      <c r="D450" s="440" t="s">
        <v>3839</v>
      </c>
      <c r="E450" s="437">
        <v>600000</v>
      </c>
      <c r="F450" s="441"/>
      <c r="G450" s="441"/>
    </row>
    <row r="451" spans="1:7" s="172" customFormat="1" x14ac:dyDescent="0.2">
      <c r="A451" s="171">
        <v>42315</v>
      </c>
      <c r="B451" s="333" t="str">
        <f>Cobb!$G$2</f>
        <v>Alaska</v>
      </c>
      <c r="C451" s="480" t="s">
        <v>3385</v>
      </c>
      <c r="D451" s="443" t="s">
        <v>2410</v>
      </c>
      <c r="E451" s="437">
        <v>-300000</v>
      </c>
      <c r="F451" s="441"/>
      <c r="G451" s="441"/>
    </row>
    <row r="452" spans="1:7" s="172" customFormat="1" x14ac:dyDescent="0.2">
      <c r="A452" s="171">
        <v>42315</v>
      </c>
      <c r="B452" s="333" t="str">
        <f>Cobb!$G$2</f>
        <v>Alaska</v>
      </c>
      <c r="C452" s="480" t="s">
        <v>3386</v>
      </c>
      <c r="D452" s="443" t="s">
        <v>2410</v>
      </c>
      <c r="E452" s="437">
        <v>-400000</v>
      </c>
      <c r="F452" s="441"/>
      <c r="G452" s="441"/>
    </row>
    <row r="453" spans="1:7" s="172" customFormat="1" x14ac:dyDescent="0.2">
      <c r="A453" s="171">
        <v>42315</v>
      </c>
      <c r="B453" s="333" t="str">
        <f>Cobb!$G$2</f>
        <v>Alaska</v>
      </c>
      <c r="C453" s="480" t="s">
        <v>3858</v>
      </c>
      <c r="D453" s="443" t="s">
        <v>2410</v>
      </c>
      <c r="E453" s="437">
        <v>-100000</v>
      </c>
      <c r="F453" s="441"/>
      <c r="G453" s="441"/>
    </row>
    <row r="454" spans="1:7" s="172" customFormat="1" x14ac:dyDescent="0.2">
      <c r="A454" s="171">
        <v>42315</v>
      </c>
      <c r="B454" s="333" t="str">
        <f>Cobb!$G$2</f>
        <v>Alaska</v>
      </c>
      <c r="C454" s="480" t="s">
        <v>3387</v>
      </c>
      <c r="D454" s="443" t="s">
        <v>2410</v>
      </c>
      <c r="E454" s="437">
        <v>-400000</v>
      </c>
      <c r="F454" s="441"/>
      <c r="G454" s="441"/>
    </row>
    <row r="455" spans="1:7" s="172" customFormat="1" x14ac:dyDescent="0.2">
      <c r="A455" s="171">
        <v>42315</v>
      </c>
      <c r="B455" s="333" t="str">
        <f>Cobb!$G$2</f>
        <v>Alaska</v>
      </c>
      <c r="C455" s="480" t="s">
        <v>3860</v>
      </c>
      <c r="D455" s="443" t="s">
        <v>2410</v>
      </c>
      <c r="E455" s="437">
        <v>-100000</v>
      </c>
      <c r="F455" s="441"/>
      <c r="G455" s="441"/>
    </row>
    <row r="456" spans="1:7" s="172" customFormat="1" x14ac:dyDescent="0.2">
      <c r="A456" s="171">
        <v>42315</v>
      </c>
      <c r="B456" s="333" t="str">
        <f>Cobb!$G$2</f>
        <v>Alaska</v>
      </c>
      <c r="C456" s="480" t="s">
        <v>3388</v>
      </c>
      <c r="D456" s="443" t="s">
        <v>2410</v>
      </c>
      <c r="E456" s="437">
        <v>-400000</v>
      </c>
      <c r="F456" s="441"/>
      <c r="G456" s="441"/>
    </row>
    <row r="457" spans="1:7" s="172" customFormat="1" x14ac:dyDescent="0.2">
      <c r="A457" s="171">
        <v>42315</v>
      </c>
      <c r="B457" s="333" t="str">
        <f>Cobb!$G$2</f>
        <v>Alaska</v>
      </c>
      <c r="C457" s="480" t="s">
        <v>3378</v>
      </c>
      <c r="D457" s="443" t="s">
        <v>2410</v>
      </c>
      <c r="E457" s="437">
        <v>-400000</v>
      </c>
      <c r="F457" s="441"/>
      <c r="G457" s="441"/>
    </row>
    <row r="458" spans="1:7" s="172" customFormat="1" x14ac:dyDescent="0.2">
      <c r="A458" s="171">
        <v>42315</v>
      </c>
      <c r="B458" s="333" t="str">
        <f>Cobb!$G$2</f>
        <v>Alaska</v>
      </c>
      <c r="C458" s="480" t="s">
        <v>3389</v>
      </c>
      <c r="D458" s="443" t="s">
        <v>2410</v>
      </c>
      <c r="E458" s="437">
        <v>-400000</v>
      </c>
      <c r="F458" s="441"/>
      <c r="G458" s="441"/>
    </row>
    <row r="459" spans="1:7" s="172" customFormat="1" x14ac:dyDescent="0.2">
      <c r="A459" s="171">
        <v>42315</v>
      </c>
      <c r="B459" s="333" t="str">
        <f>Cobb!$G$2</f>
        <v>Alaska</v>
      </c>
      <c r="C459" s="480" t="s">
        <v>3379</v>
      </c>
      <c r="D459" s="443" t="s">
        <v>2410</v>
      </c>
      <c r="E459" s="437">
        <v>-400000</v>
      </c>
      <c r="F459" s="441"/>
      <c r="G459" s="441"/>
    </row>
    <row r="460" spans="1:7" s="172" customFormat="1" x14ac:dyDescent="0.2">
      <c r="A460" s="171">
        <v>42315</v>
      </c>
      <c r="B460" s="333" t="str">
        <f>Cobb!$G$2</f>
        <v>Alaska</v>
      </c>
      <c r="C460" s="480" t="s">
        <v>3390</v>
      </c>
      <c r="D460" s="443" t="s">
        <v>2410</v>
      </c>
      <c r="E460" s="437">
        <v>-400000</v>
      </c>
      <c r="F460" s="441"/>
      <c r="G460" s="441"/>
    </row>
    <row r="461" spans="1:7" s="172" customFormat="1" x14ac:dyDescent="0.2">
      <c r="A461" s="171">
        <v>42315</v>
      </c>
      <c r="B461" s="333" t="str">
        <f>Cobb!$G$2</f>
        <v>Alaska</v>
      </c>
      <c r="C461" s="480" t="s">
        <v>3391</v>
      </c>
      <c r="D461" s="443" t="s">
        <v>2410</v>
      </c>
      <c r="E461" s="437">
        <v>-400000</v>
      </c>
      <c r="F461" s="441"/>
      <c r="G461" s="441"/>
    </row>
    <row r="462" spans="1:7" s="172" customFormat="1" x14ac:dyDescent="0.2">
      <c r="A462" s="171">
        <v>42315</v>
      </c>
      <c r="B462" s="333" t="str">
        <f>Cobb!$G$2</f>
        <v>Alaska</v>
      </c>
      <c r="C462" s="480" t="s">
        <v>3380</v>
      </c>
      <c r="D462" s="443" t="s">
        <v>2410</v>
      </c>
      <c r="E462" s="437">
        <v>-200000</v>
      </c>
      <c r="F462" s="441"/>
      <c r="G462" s="441"/>
    </row>
    <row r="463" spans="1:7" s="172" customFormat="1" x14ac:dyDescent="0.2">
      <c r="A463" s="171">
        <v>42315</v>
      </c>
      <c r="B463" s="333" t="str">
        <f>Cobb!$G$2</f>
        <v>Alaska</v>
      </c>
      <c r="C463" s="480" t="s">
        <v>3392</v>
      </c>
      <c r="D463" s="443" t="s">
        <v>2410</v>
      </c>
      <c r="E463" s="437">
        <v>-300000</v>
      </c>
      <c r="F463" s="441"/>
      <c r="G463" s="441"/>
    </row>
    <row r="464" spans="1:7" s="172" customFormat="1" x14ac:dyDescent="0.2">
      <c r="A464" s="171">
        <v>42315</v>
      </c>
      <c r="B464" s="175" t="s">
        <v>701</v>
      </c>
      <c r="C464" s="480" t="s">
        <v>2863</v>
      </c>
      <c r="D464" s="443" t="s">
        <v>2410</v>
      </c>
      <c r="E464" s="437">
        <v>-100000</v>
      </c>
      <c r="F464" s="313" t="s">
        <v>5255</v>
      </c>
      <c r="G464" s="441"/>
    </row>
    <row r="465" spans="1:7" s="172" customFormat="1" x14ac:dyDescent="0.2">
      <c r="A465" s="171">
        <v>42315</v>
      </c>
      <c r="B465" s="333" t="str">
        <f>Cobb!$G$2</f>
        <v>Alaska</v>
      </c>
      <c r="C465" s="480" t="s">
        <v>3381</v>
      </c>
      <c r="D465" s="443" t="s">
        <v>2410</v>
      </c>
      <c r="E465" s="437">
        <v>-300000</v>
      </c>
      <c r="F465" s="441"/>
      <c r="G465" s="441"/>
    </row>
    <row r="466" spans="1:7" s="172" customFormat="1" x14ac:dyDescent="0.2">
      <c r="A466" s="171">
        <v>42315</v>
      </c>
      <c r="B466" s="333" t="str">
        <f>Cobb!$G$2</f>
        <v>Alaska</v>
      </c>
      <c r="C466" s="480" t="s">
        <v>2995</v>
      </c>
      <c r="D466" s="443" t="s">
        <v>2410</v>
      </c>
      <c r="E466" s="437">
        <v>-1300000</v>
      </c>
      <c r="F466" s="441"/>
      <c r="G466" s="441"/>
    </row>
    <row r="467" spans="1:7" s="172" customFormat="1" x14ac:dyDescent="0.2">
      <c r="A467" s="171">
        <v>42315</v>
      </c>
      <c r="B467" s="333" t="str">
        <f>Cobb!$G$2</f>
        <v>Alaska</v>
      </c>
      <c r="C467" s="480" t="s">
        <v>3382</v>
      </c>
      <c r="D467" s="443" t="s">
        <v>2410</v>
      </c>
      <c r="E467" s="437">
        <v>-200000</v>
      </c>
      <c r="F467" s="441"/>
      <c r="G467" s="441"/>
    </row>
    <row r="468" spans="1:7" s="172" customFormat="1" x14ac:dyDescent="0.2">
      <c r="A468" s="171">
        <v>42315</v>
      </c>
      <c r="B468" s="333" t="str">
        <f>Cobb!$G$2</f>
        <v>Alaska</v>
      </c>
      <c r="C468" s="480" t="s">
        <v>3888</v>
      </c>
      <c r="D468" s="443" t="s">
        <v>2410</v>
      </c>
      <c r="E468" s="437">
        <v>-100000</v>
      </c>
      <c r="F468" s="441"/>
      <c r="G468" s="441"/>
    </row>
    <row r="469" spans="1:7" s="172" customFormat="1" x14ac:dyDescent="0.2">
      <c r="A469" s="171">
        <v>42315</v>
      </c>
      <c r="B469" s="333" t="str">
        <f>Cobb!$G$2</f>
        <v>Alaska</v>
      </c>
      <c r="C469" s="480" t="s">
        <v>3393</v>
      </c>
      <c r="D469" s="443" t="s">
        <v>2410</v>
      </c>
      <c r="E469" s="437">
        <v>-400000</v>
      </c>
      <c r="F469" s="441"/>
      <c r="G469" s="441"/>
    </row>
    <row r="470" spans="1:7" s="172" customFormat="1" x14ac:dyDescent="0.2">
      <c r="A470" s="171">
        <v>42315</v>
      </c>
      <c r="B470" s="333" t="str">
        <f>Cobb!$G$2</f>
        <v>Alaska</v>
      </c>
      <c r="C470" s="480" t="s">
        <v>3383</v>
      </c>
      <c r="D470" s="443" t="s">
        <v>2410</v>
      </c>
      <c r="E470" s="437">
        <v>-200000</v>
      </c>
      <c r="F470" s="441"/>
      <c r="G470" s="441"/>
    </row>
    <row r="471" spans="1:7" s="172" customFormat="1" x14ac:dyDescent="0.2">
      <c r="A471" s="171">
        <v>42315</v>
      </c>
      <c r="B471" s="333" t="str">
        <f>Cobb!$G$2</f>
        <v>Alaska</v>
      </c>
      <c r="C471" s="480" t="s">
        <v>3384</v>
      </c>
      <c r="D471" s="443" t="s">
        <v>2410</v>
      </c>
      <c r="E471" s="437">
        <v>-200000</v>
      </c>
      <c r="F471" s="441"/>
      <c r="G471" s="441"/>
    </row>
    <row r="472" spans="1:7" s="172" customFormat="1" x14ac:dyDescent="0.2">
      <c r="A472" s="171">
        <v>42315</v>
      </c>
      <c r="B472" s="333" t="str">
        <f>Mays!$A$2</f>
        <v>Aspen</v>
      </c>
      <c r="C472" s="480" t="s">
        <v>3261</v>
      </c>
      <c r="D472" s="443" t="s">
        <v>2410</v>
      </c>
      <c r="E472" s="437">
        <v>-600000</v>
      </c>
      <c r="F472" s="441"/>
      <c r="G472" s="441"/>
    </row>
    <row r="473" spans="1:7" s="172" customFormat="1" x14ac:dyDescent="0.2">
      <c r="A473" s="171">
        <v>42315</v>
      </c>
      <c r="B473" s="333" t="str">
        <f>Mays!$A$2</f>
        <v>Aspen</v>
      </c>
      <c r="C473" s="480" t="s">
        <v>3591</v>
      </c>
      <c r="D473" s="443" t="s">
        <v>2410</v>
      </c>
      <c r="E473" s="437">
        <v>-100000</v>
      </c>
      <c r="F473" s="441"/>
      <c r="G473" s="441"/>
    </row>
    <row r="474" spans="1:7" s="172" customFormat="1" x14ac:dyDescent="0.2">
      <c r="A474" s="171">
        <v>42315</v>
      </c>
      <c r="B474" s="333" t="str">
        <f>Mays!$A$2</f>
        <v>Aspen</v>
      </c>
      <c r="C474" s="480" t="s">
        <v>3852</v>
      </c>
      <c r="D474" s="443" t="s">
        <v>2410</v>
      </c>
      <c r="E474" s="437">
        <v>-840000</v>
      </c>
      <c r="F474" s="441"/>
      <c r="G474" s="441"/>
    </row>
    <row r="475" spans="1:7" s="172" customFormat="1" x14ac:dyDescent="0.2">
      <c r="A475" s="171">
        <v>42315</v>
      </c>
      <c r="B475" s="333" t="str">
        <f>Mays!$A$2</f>
        <v>Aspen</v>
      </c>
      <c r="C475" s="480" t="s">
        <v>3592</v>
      </c>
      <c r="D475" s="443" t="s">
        <v>2410</v>
      </c>
      <c r="E475" s="437">
        <v>-300000</v>
      </c>
      <c r="F475" s="441"/>
      <c r="G475" s="441"/>
    </row>
    <row r="476" spans="1:7" s="172" customFormat="1" x14ac:dyDescent="0.2">
      <c r="A476" s="171">
        <v>42315</v>
      </c>
      <c r="B476" s="333" t="str">
        <f>Mays!$A$2</f>
        <v>Aspen</v>
      </c>
      <c r="C476" s="480" t="s">
        <v>3593</v>
      </c>
      <c r="D476" s="443" t="s">
        <v>2410</v>
      </c>
      <c r="E476" s="437">
        <v>-300000</v>
      </c>
      <c r="F476" s="441"/>
      <c r="G476" s="441"/>
    </row>
    <row r="477" spans="1:7" s="172" customFormat="1" x14ac:dyDescent="0.2">
      <c r="A477" s="171">
        <v>42315</v>
      </c>
      <c r="B477" s="175" t="s">
        <v>4631</v>
      </c>
      <c r="C477" s="480" t="s">
        <v>3264</v>
      </c>
      <c r="D477" s="443" t="s">
        <v>2410</v>
      </c>
      <c r="E477" s="437">
        <v>-975000</v>
      </c>
      <c r="F477" s="441"/>
      <c r="G477" s="441"/>
    </row>
    <row r="478" spans="1:7" s="172" customFormat="1" x14ac:dyDescent="0.2">
      <c r="A478" s="171">
        <v>42315</v>
      </c>
      <c r="B478" s="333" t="str">
        <f>Mays!$A$2</f>
        <v>Aspen</v>
      </c>
      <c r="C478" s="480" t="s">
        <v>3252</v>
      </c>
      <c r="D478" s="443" t="s">
        <v>2410</v>
      </c>
      <c r="E478" s="437">
        <v>-2250000</v>
      </c>
      <c r="F478" s="441"/>
      <c r="G478" s="441"/>
    </row>
    <row r="479" spans="1:7" s="172" customFormat="1" x14ac:dyDescent="0.2">
      <c r="A479" s="171">
        <v>42315</v>
      </c>
      <c r="B479" s="333" t="str">
        <f>Mays!$A$2</f>
        <v>Aspen</v>
      </c>
      <c r="C479" s="480" t="s">
        <v>3598</v>
      </c>
      <c r="D479" s="443" t="s">
        <v>2410</v>
      </c>
      <c r="E479" s="437">
        <v>-400000</v>
      </c>
      <c r="F479" s="441"/>
      <c r="G479" s="441"/>
    </row>
    <row r="480" spans="1:7" s="172" customFormat="1" x14ac:dyDescent="0.2">
      <c r="A480" s="171">
        <v>42315</v>
      </c>
      <c r="B480" s="333" t="str">
        <f>Mays!$A$2</f>
        <v>Aspen</v>
      </c>
      <c r="C480" s="480" t="s">
        <v>3594</v>
      </c>
      <c r="D480" s="443" t="s">
        <v>2410</v>
      </c>
      <c r="E480" s="437">
        <v>-300000</v>
      </c>
      <c r="F480" s="441"/>
      <c r="G480" s="441"/>
    </row>
    <row r="481" spans="1:7" s="172" customFormat="1" x14ac:dyDescent="0.2">
      <c r="A481" s="171">
        <v>42315</v>
      </c>
      <c r="B481" s="333" t="str">
        <f>Mays!$A$2</f>
        <v>Aspen</v>
      </c>
      <c r="C481" s="480" t="s">
        <v>3599</v>
      </c>
      <c r="D481" s="443" t="s">
        <v>2410</v>
      </c>
      <c r="E481" s="437">
        <v>-200000</v>
      </c>
      <c r="F481" s="441"/>
      <c r="G481" s="441"/>
    </row>
    <row r="482" spans="1:7" s="172" customFormat="1" x14ac:dyDescent="0.2">
      <c r="A482" s="171">
        <v>42315</v>
      </c>
      <c r="B482" s="333" t="str">
        <f>Mays!$A$2</f>
        <v>Aspen</v>
      </c>
      <c r="C482" s="480" t="s">
        <v>3862</v>
      </c>
      <c r="D482" s="443" t="s">
        <v>2410</v>
      </c>
      <c r="E482" s="437">
        <v>-200000</v>
      </c>
      <c r="F482" s="441"/>
      <c r="G482" s="441"/>
    </row>
    <row r="483" spans="1:7" s="172" customFormat="1" x14ac:dyDescent="0.2">
      <c r="A483" s="171">
        <v>42315</v>
      </c>
      <c r="B483" s="333" t="str">
        <f>Mays!$A$2</f>
        <v>Aspen</v>
      </c>
      <c r="C483" s="480" t="s">
        <v>3865</v>
      </c>
      <c r="D483" s="443" t="s">
        <v>2410</v>
      </c>
      <c r="E483" s="437">
        <v>-200000</v>
      </c>
      <c r="F483" s="441"/>
      <c r="G483" s="441"/>
    </row>
    <row r="484" spans="1:7" s="172" customFormat="1" x14ac:dyDescent="0.2">
      <c r="A484" s="171">
        <v>42315</v>
      </c>
      <c r="B484" s="333" t="str">
        <f>Mays!$A$2</f>
        <v>Aspen</v>
      </c>
      <c r="C484" s="480" t="s">
        <v>3600</v>
      </c>
      <c r="D484" s="443" t="s">
        <v>2410</v>
      </c>
      <c r="E484" s="437">
        <v>-200000</v>
      </c>
      <c r="F484" s="441"/>
      <c r="G484" s="441"/>
    </row>
    <row r="485" spans="1:7" s="172" customFormat="1" x14ac:dyDescent="0.2">
      <c r="A485" s="171">
        <v>42315</v>
      </c>
      <c r="B485" s="333" t="str">
        <f>Mays!$A$2</f>
        <v>Aspen</v>
      </c>
      <c r="C485" s="480" t="s">
        <v>3873</v>
      </c>
      <c r="D485" s="443" t="s">
        <v>2410</v>
      </c>
      <c r="E485" s="437">
        <v>-100000</v>
      </c>
      <c r="F485" s="441"/>
      <c r="G485" s="441"/>
    </row>
    <row r="486" spans="1:7" s="172" customFormat="1" x14ac:dyDescent="0.2">
      <c r="A486" s="171">
        <v>42315</v>
      </c>
      <c r="B486" s="333" t="str">
        <f>Mays!$A$2</f>
        <v>Aspen</v>
      </c>
      <c r="C486" s="480" t="s">
        <v>3595</v>
      </c>
      <c r="D486" s="443" t="s">
        <v>2410</v>
      </c>
      <c r="E486" s="437">
        <v>-400000</v>
      </c>
      <c r="F486" s="441"/>
      <c r="G486" s="441"/>
    </row>
    <row r="487" spans="1:7" s="172" customFormat="1" x14ac:dyDescent="0.2">
      <c r="A487" s="171">
        <v>42315</v>
      </c>
      <c r="B487" s="333" t="str">
        <f>Mays!$A$2</f>
        <v>Aspen</v>
      </c>
      <c r="C487" s="480" t="s">
        <v>3253</v>
      </c>
      <c r="D487" s="443" t="s">
        <v>2410</v>
      </c>
      <c r="E487" s="437">
        <v>-1000000</v>
      </c>
      <c r="F487" s="441"/>
      <c r="G487" s="441"/>
    </row>
    <row r="488" spans="1:7" s="172" customFormat="1" x14ac:dyDescent="0.2">
      <c r="A488" s="171">
        <v>42315</v>
      </c>
      <c r="B488" s="333" t="str">
        <f>Mays!$A$2</f>
        <v>Aspen</v>
      </c>
      <c r="C488" s="480" t="s">
        <v>3879</v>
      </c>
      <c r="D488" s="443" t="s">
        <v>2410</v>
      </c>
      <c r="E488" s="437">
        <v>-100000</v>
      </c>
      <c r="F488" s="441"/>
      <c r="G488" s="441"/>
    </row>
    <row r="489" spans="1:7" s="172" customFormat="1" x14ac:dyDescent="0.2">
      <c r="A489" s="171">
        <v>42315</v>
      </c>
      <c r="B489" s="333" t="str">
        <f>Mays!$A$2</f>
        <v>Aspen</v>
      </c>
      <c r="C489" s="480" t="s">
        <v>3601</v>
      </c>
      <c r="D489" s="443" t="s">
        <v>2410</v>
      </c>
      <c r="E489" s="437">
        <v>-300000</v>
      </c>
      <c r="F489" s="441"/>
      <c r="G489" s="441"/>
    </row>
    <row r="490" spans="1:7" s="172" customFormat="1" x14ac:dyDescent="0.2">
      <c r="A490" s="171">
        <v>42315</v>
      </c>
      <c r="B490" s="333" t="str">
        <f>Mays!$A$2</f>
        <v>Aspen</v>
      </c>
      <c r="C490" s="480" t="s">
        <v>3596</v>
      </c>
      <c r="D490" s="443" t="s">
        <v>2410</v>
      </c>
      <c r="E490" s="437">
        <v>-400000</v>
      </c>
      <c r="F490" s="441"/>
      <c r="G490" s="441"/>
    </row>
    <row r="491" spans="1:7" s="172" customFormat="1" x14ac:dyDescent="0.2">
      <c r="A491" s="171">
        <v>42315</v>
      </c>
      <c r="B491" s="333" t="str">
        <f>Mays!$A$2</f>
        <v>Aspen</v>
      </c>
      <c r="C491" s="480" t="s">
        <v>3254</v>
      </c>
      <c r="D491" s="443" t="s">
        <v>2410</v>
      </c>
      <c r="E491" s="437">
        <v>-1080000</v>
      </c>
      <c r="F491" s="441"/>
      <c r="G491" s="441"/>
    </row>
    <row r="492" spans="1:7" s="172" customFormat="1" x14ac:dyDescent="0.2">
      <c r="A492" s="171">
        <v>42315</v>
      </c>
      <c r="B492" s="333" t="str">
        <f>Mays!$A$2</f>
        <v>Aspen</v>
      </c>
      <c r="C492" s="480" t="s">
        <v>3597</v>
      </c>
      <c r="D492" s="443" t="s">
        <v>2410</v>
      </c>
      <c r="E492" s="437">
        <v>-400000</v>
      </c>
      <c r="F492" s="441"/>
      <c r="G492" s="441"/>
    </row>
    <row r="493" spans="1:7" s="172" customFormat="1" x14ac:dyDescent="0.2">
      <c r="A493" s="171">
        <v>42315</v>
      </c>
      <c r="B493" s="333" t="str">
        <f>Aaron!$Y$2</f>
        <v>Columbus</v>
      </c>
      <c r="C493" s="480" t="s">
        <v>3574</v>
      </c>
      <c r="D493" s="443" t="s">
        <v>2410</v>
      </c>
      <c r="E493" s="437">
        <v>-300000</v>
      </c>
      <c r="F493" s="441"/>
      <c r="G493" s="441"/>
    </row>
    <row r="494" spans="1:7" s="172" customFormat="1" x14ac:dyDescent="0.2">
      <c r="A494" s="171">
        <v>42315</v>
      </c>
      <c r="B494" s="333" t="str">
        <f>Aaron!$Y$2</f>
        <v>Columbus</v>
      </c>
      <c r="C494" s="480" t="s">
        <v>3370</v>
      </c>
      <c r="D494" s="443" t="s">
        <v>2410</v>
      </c>
      <c r="E494" s="437">
        <v>-300000</v>
      </c>
      <c r="F494" s="441"/>
      <c r="G494" s="441"/>
    </row>
    <row r="495" spans="1:7" s="172" customFormat="1" x14ac:dyDescent="0.2">
      <c r="A495" s="171">
        <v>42315</v>
      </c>
      <c r="B495" s="333" t="str">
        <f>Aaron!$Y$2</f>
        <v>Columbus</v>
      </c>
      <c r="C495" s="480" t="s">
        <v>3564</v>
      </c>
      <c r="D495" s="443" t="s">
        <v>2410</v>
      </c>
      <c r="E495" s="437">
        <v>-300000</v>
      </c>
      <c r="F495" s="441"/>
      <c r="G495" s="441"/>
    </row>
    <row r="496" spans="1:7" s="172" customFormat="1" x14ac:dyDescent="0.2">
      <c r="A496" s="171">
        <v>42315</v>
      </c>
      <c r="B496" s="333" t="str">
        <f>Aaron!$Y$2</f>
        <v>Columbus</v>
      </c>
      <c r="C496" s="480" t="s">
        <v>3565</v>
      </c>
      <c r="D496" s="443" t="s">
        <v>2410</v>
      </c>
      <c r="E496" s="437">
        <v>-200000</v>
      </c>
      <c r="F496" s="441"/>
      <c r="G496" s="441"/>
    </row>
    <row r="497" spans="1:7" s="172" customFormat="1" x14ac:dyDescent="0.2">
      <c r="A497" s="171">
        <v>42315</v>
      </c>
      <c r="B497" s="333" t="str">
        <f>Aaron!$Y$2</f>
        <v>Columbus</v>
      </c>
      <c r="C497" s="480" t="s">
        <v>3566</v>
      </c>
      <c r="D497" s="443" t="s">
        <v>2410</v>
      </c>
      <c r="E497" s="437">
        <v>-300000</v>
      </c>
      <c r="F497" s="441"/>
      <c r="G497" s="441"/>
    </row>
    <row r="498" spans="1:7" s="172" customFormat="1" x14ac:dyDescent="0.2">
      <c r="A498" s="171">
        <v>42315</v>
      </c>
      <c r="B498" s="333" t="s">
        <v>503</v>
      </c>
      <c r="C498" s="480" t="s">
        <v>3567</v>
      </c>
      <c r="D498" s="443" t="s">
        <v>2410</v>
      </c>
      <c r="E498" s="437">
        <v>-400000</v>
      </c>
      <c r="F498" s="441" t="s">
        <v>4660</v>
      </c>
      <c r="G498" s="441"/>
    </row>
    <row r="499" spans="1:7" s="172" customFormat="1" x14ac:dyDescent="0.2">
      <c r="A499" s="171">
        <v>42315</v>
      </c>
      <c r="B499" s="333" t="str">
        <f>Aaron!$Y$2</f>
        <v>Columbus</v>
      </c>
      <c r="C499" s="480" t="s">
        <v>3568</v>
      </c>
      <c r="D499" s="443" t="s">
        <v>2410</v>
      </c>
      <c r="E499" s="437">
        <v>-200000</v>
      </c>
      <c r="F499" s="441"/>
      <c r="G499" s="441"/>
    </row>
    <row r="500" spans="1:7" s="172" customFormat="1" x14ac:dyDescent="0.2">
      <c r="A500" s="171">
        <v>42315</v>
      </c>
      <c r="B500" s="333" t="s">
        <v>503</v>
      </c>
      <c r="C500" s="480" t="s">
        <v>3569</v>
      </c>
      <c r="D500" s="443" t="s">
        <v>2410</v>
      </c>
      <c r="E500" s="437">
        <v>-200000</v>
      </c>
      <c r="F500" s="441" t="s">
        <v>4660</v>
      </c>
      <c r="G500" s="441"/>
    </row>
    <row r="501" spans="1:7" s="172" customFormat="1" x14ac:dyDescent="0.2">
      <c r="A501" s="171">
        <v>42315</v>
      </c>
      <c r="B501" s="333" t="str">
        <f>Ruth!$Y$2</f>
        <v>Rock Island</v>
      </c>
      <c r="C501" s="480" t="s">
        <v>3570</v>
      </c>
      <c r="D501" s="443" t="s">
        <v>2410</v>
      </c>
      <c r="E501" s="437">
        <v>-300000</v>
      </c>
      <c r="F501" s="313" t="s">
        <v>4597</v>
      </c>
      <c r="G501" s="441"/>
    </row>
    <row r="502" spans="1:7" s="172" customFormat="1" x14ac:dyDescent="0.2">
      <c r="A502" s="171">
        <v>42315</v>
      </c>
      <c r="B502" s="333" t="s">
        <v>4627</v>
      </c>
      <c r="C502" s="480" t="s">
        <v>3575</v>
      </c>
      <c r="D502" s="443" t="s">
        <v>2410</v>
      </c>
      <c r="E502" s="437">
        <v>-300000</v>
      </c>
      <c r="F502" s="441" t="s">
        <v>4655</v>
      </c>
      <c r="G502" s="441"/>
    </row>
    <row r="503" spans="1:7" s="172" customFormat="1" x14ac:dyDescent="0.2">
      <c r="A503" s="171">
        <v>42315</v>
      </c>
      <c r="B503" s="333" t="str">
        <f>Aaron!$Y$2</f>
        <v>Columbus</v>
      </c>
      <c r="C503" s="480" t="s">
        <v>3866</v>
      </c>
      <c r="D503" s="443" t="s">
        <v>2410</v>
      </c>
      <c r="E503" s="437">
        <v>-2800000</v>
      </c>
      <c r="F503" s="441"/>
      <c r="G503" s="441"/>
    </row>
    <row r="504" spans="1:7" s="172" customFormat="1" x14ac:dyDescent="0.2">
      <c r="A504" s="171">
        <v>42315</v>
      </c>
      <c r="B504" s="333" t="str">
        <f>Aaron!$Y$2</f>
        <v>Columbus</v>
      </c>
      <c r="C504" s="480" t="s">
        <v>3576</v>
      </c>
      <c r="D504" s="443" t="s">
        <v>2410</v>
      </c>
      <c r="E504" s="437">
        <v>-400000</v>
      </c>
      <c r="F504" s="441"/>
      <c r="G504" s="441"/>
    </row>
    <row r="505" spans="1:7" s="172" customFormat="1" x14ac:dyDescent="0.2">
      <c r="A505" s="171">
        <v>42315</v>
      </c>
      <c r="B505" s="175" t="s">
        <v>500</v>
      </c>
      <c r="C505" s="480" t="s">
        <v>3571</v>
      </c>
      <c r="D505" s="443" t="s">
        <v>2410</v>
      </c>
      <c r="E505" s="437">
        <v>-300000</v>
      </c>
      <c r="F505" s="313" t="s">
        <v>5251</v>
      </c>
      <c r="G505" s="441"/>
    </row>
    <row r="506" spans="1:7" s="172" customFormat="1" x14ac:dyDescent="0.2">
      <c r="A506" s="171">
        <v>42315</v>
      </c>
      <c r="B506" s="333" t="str">
        <f>Aaron!$Y$2</f>
        <v>Columbus</v>
      </c>
      <c r="C506" s="480" t="s">
        <v>3881</v>
      </c>
      <c r="D506" s="443" t="s">
        <v>2410</v>
      </c>
      <c r="E506" s="437">
        <v>-2800000</v>
      </c>
      <c r="F506" s="441"/>
      <c r="G506" s="441"/>
    </row>
    <row r="507" spans="1:7" s="172" customFormat="1" x14ac:dyDescent="0.2">
      <c r="A507" s="171">
        <v>42315</v>
      </c>
      <c r="B507" s="333" t="str">
        <f>Aaron!$Y$2</f>
        <v>Columbus</v>
      </c>
      <c r="C507" s="480" t="s">
        <v>3577</v>
      </c>
      <c r="D507" s="443" t="s">
        <v>2410</v>
      </c>
      <c r="E507" s="437">
        <v>-200000</v>
      </c>
      <c r="F507" s="441"/>
      <c r="G507" s="441"/>
    </row>
    <row r="508" spans="1:7" s="172" customFormat="1" x14ac:dyDescent="0.2">
      <c r="A508" s="171">
        <v>42315</v>
      </c>
      <c r="B508" s="333" t="str">
        <f>Aaron!$Y$2</f>
        <v>Columbus</v>
      </c>
      <c r="C508" s="480" t="s">
        <v>3578</v>
      </c>
      <c r="D508" s="443" t="s">
        <v>2410</v>
      </c>
      <c r="E508" s="437">
        <v>-200000</v>
      </c>
      <c r="F508" s="441"/>
      <c r="G508" s="441"/>
    </row>
    <row r="509" spans="1:7" s="172" customFormat="1" x14ac:dyDescent="0.2">
      <c r="A509" s="171">
        <v>42315</v>
      </c>
      <c r="B509" s="333" t="str">
        <f>Aaron!$Y$2</f>
        <v>Columbus</v>
      </c>
      <c r="C509" s="480" t="s">
        <v>3537</v>
      </c>
      <c r="D509" s="443" t="s">
        <v>2410</v>
      </c>
      <c r="E509" s="437">
        <v>-200000</v>
      </c>
      <c r="F509" s="441"/>
      <c r="G509" s="441"/>
    </row>
    <row r="510" spans="1:7" s="172" customFormat="1" x14ac:dyDescent="0.2">
      <c r="A510" s="171">
        <v>42315</v>
      </c>
      <c r="B510" s="333" t="str">
        <f>Aaron!$Y$2</f>
        <v>Columbus</v>
      </c>
      <c r="C510" s="480" t="s">
        <v>3885</v>
      </c>
      <c r="D510" s="443" t="s">
        <v>2410</v>
      </c>
      <c r="E510" s="437">
        <v>-200000</v>
      </c>
      <c r="F510" s="441"/>
      <c r="G510" s="441"/>
    </row>
    <row r="511" spans="1:7" s="172" customFormat="1" x14ac:dyDescent="0.2">
      <c r="A511" s="171">
        <v>42315</v>
      </c>
      <c r="B511" s="333" t="str">
        <f>Aaron!$Y$2</f>
        <v>Columbus</v>
      </c>
      <c r="C511" s="480" t="s">
        <v>3579</v>
      </c>
      <c r="D511" s="443" t="s">
        <v>2410</v>
      </c>
      <c r="E511" s="437">
        <v>-300000</v>
      </c>
      <c r="F511" s="441"/>
      <c r="G511" s="441"/>
    </row>
    <row r="512" spans="1:7" s="172" customFormat="1" x14ac:dyDescent="0.2">
      <c r="A512" s="171">
        <v>42315</v>
      </c>
      <c r="B512" s="333" t="str">
        <f>Aaron!$Y$2</f>
        <v>Columbus</v>
      </c>
      <c r="C512" s="480" t="s">
        <v>3580</v>
      </c>
      <c r="D512" s="443" t="s">
        <v>2410</v>
      </c>
      <c r="E512" s="437">
        <v>-200000</v>
      </c>
      <c r="F512" s="441"/>
      <c r="G512" s="441"/>
    </row>
    <row r="513" spans="1:7" s="172" customFormat="1" x14ac:dyDescent="0.2">
      <c r="A513" s="171">
        <v>42315</v>
      </c>
      <c r="B513" s="333" t="str">
        <f>Aaron!$Y$2</f>
        <v>Columbus</v>
      </c>
      <c r="C513" s="480" t="s">
        <v>3581</v>
      </c>
      <c r="D513" s="443" t="s">
        <v>2410</v>
      </c>
      <c r="E513" s="437">
        <v>-200000</v>
      </c>
      <c r="F513" s="441"/>
      <c r="G513" s="441"/>
    </row>
    <row r="514" spans="1:7" s="172" customFormat="1" x14ac:dyDescent="0.2">
      <c r="A514" s="171">
        <v>42315</v>
      </c>
      <c r="B514" s="333" t="str">
        <f>Aaron!$Y$2</f>
        <v>Columbus</v>
      </c>
      <c r="C514" s="480" t="s">
        <v>3572</v>
      </c>
      <c r="D514" s="443" t="s">
        <v>2410</v>
      </c>
      <c r="E514" s="437">
        <v>-300000</v>
      </c>
      <c r="F514" s="441"/>
      <c r="G514" s="441"/>
    </row>
    <row r="515" spans="1:7" s="172" customFormat="1" x14ac:dyDescent="0.2">
      <c r="A515" s="171">
        <v>42315</v>
      </c>
      <c r="B515" s="333" t="str">
        <f>Aaron!$Y$2</f>
        <v>Columbus</v>
      </c>
      <c r="C515" s="480" t="s">
        <v>3582</v>
      </c>
      <c r="D515" s="443" t="s">
        <v>2410</v>
      </c>
      <c r="E515" s="437">
        <v>-200000</v>
      </c>
      <c r="F515" s="441"/>
      <c r="G515" s="441"/>
    </row>
    <row r="516" spans="1:7" s="172" customFormat="1" x14ac:dyDescent="0.2">
      <c r="A516" s="171">
        <v>42315</v>
      </c>
      <c r="B516" s="333" t="str">
        <f>Aaron!$Y$2</f>
        <v>Columbus</v>
      </c>
      <c r="C516" s="480" t="s">
        <v>3573</v>
      </c>
      <c r="D516" s="443" t="s">
        <v>2410</v>
      </c>
      <c r="E516" s="437">
        <v>-400000</v>
      </c>
      <c r="F516" s="441"/>
      <c r="G516" s="441"/>
    </row>
    <row r="517" spans="1:7" s="172" customFormat="1" x14ac:dyDescent="0.2">
      <c r="A517" s="171">
        <v>42315</v>
      </c>
      <c r="B517" s="333" t="str">
        <f>Ruth!$Y$2</f>
        <v>Rock Island</v>
      </c>
      <c r="C517" s="480" t="s">
        <v>3639</v>
      </c>
      <c r="D517" s="443" t="s">
        <v>2410</v>
      </c>
      <c r="E517" s="437">
        <v>-300000</v>
      </c>
      <c r="F517" s="313" t="s">
        <v>4597</v>
      </c>
      <c r="G517" s="441"/>
    </row>
    <row r="518" spans="1:7" s="172" customFormat="1" x14ac:dyDescent="0.2">
      <c r="A518" s="171">
        <v>42315</v>
      </c>
      <c r="B518" s="175" t="str">
        <f>Aaron!$G$2</f>
        <v>Exeter</v>
      </c>
      <c r="C518" s="480" t="s">
        <v>3541</v>
      </c>
      <c r="D518" s="443" t="s">
        <v>2410</v>
      </c>
      <c r="E518" s="437">
        <v>-200000</v>
      </c>
      <c r="F518" s="441"/>
      <c r="G518" s="441"/>
    </row>
    <row r="519" spans="1:7" s="172" customFormat="1" x14ac:dyDescent="0.2">
      <c r="A519" s="171">
        <v>42315</v>
      </c>
      <c r="B519" s="175" t="str">
        <f>Aaron!$G$2</f>
        <v>Exeter</v>
      </c>
      <c r="C519" s="480" t="s">
        <v>2957</v>
      </c>
      <c r="D519" s="443" t="s">
        <v>2410</v>
      </c>
      <c r="E519" s="437">
        <v>-1368000</v>
      </c>
      <c r="F519" s="441"/>
      <c r="G519" s="441"/>
    </row>
    <row r="520" spans="1:7" s="172" customFormat="1" x14ac:dyDescent="0.2">
      <c r="A520" s="171">
        <v>42315</v>
      </c>
      <c r="B520" s="175" t="str">
        <f>Aaron!$G$2</f>
        <v>Exeter</v>
      </c>
      <c r="C520" s="480" t="s">
        <v>3542</v>
      </c>
      <c r="D520" s="443" t="s">
        <v>2410</v>
      </c>
      <c r="E520" s="437">
        <v>-300000</v>
      </c>
      <c r="F520" s="441"/>
      <c r="G520" s="441"/>
    </row>
    <row r="521" spans="1:7" s="172" customFormat="1" x14ac:dyDescent="0.2">
      <c r="A521" s="171">
        <v>42315</v>
      </c>
      <c r="B521" s="175" t="str">
        <f>Aaron!$G$2</f>
        <v>Exeter</v>
      </c>
      <c r="C521" s="480" t="s">
        <v>3168</v>
      </c>
      <c r="D521" s="443" t="s">
        <v>2410</v>
      </c>
      <c r="E521" s="437">
        <v>-960000</v>
      </c>
      <c r="F521" s="441"/>
      <c r="G521" s="441"/>
    </row>
    <row r="522" spans="1:7" s="172" customFormat="1" x14ac:dyDescent="0.2">
      <c r="A522" s="171">
        <v>42315</v>
      </c>
      <c r="B522" s="175" t="str">
        <f>Aaron!$G$2</f>
        <v>Exeter</v>
      </c>
      <c r="C522" s="480" t="s">
        <v>3303</v>
      </c>
      <c r="D522" s="443" t="s">
        <v>2410</v>
      </c>
      <c r="E522" s="437">
        <v>-600000</v>
      </c>
      <c r="F522" s="441"/>
      <c r="G522" s="441"/>
    </row>
    <row r="523" spans="1:7" s="172" customFormat="1" x14ac:dyDescent="0.2">
      <c r="A523" s="171">
        <v>42315</v>
      </c>
      <c r="B523" s="175" t="str">
        <f>Aaron!$G$2</f>
        <v>Exeter</v>
      </c>
      <c r="C523" s="480" t="s">
        <v>3864</v>
      </c>
      <c r="D523" s="443" t="s">
        <v>2410</v>
      </c>
      <c r="E523" s="437">
        <v>-200000</v>
      </c>
      <c r="F523" s="441"/>
      <c r="G523" s="441"/>
    </row>
    <row r="524" spans="1:7" s="172" customFormat="1" x14ac:dyDescent="0.2">
      <c r="A524" s="171">
        <v>42315</v>
      </c>
      <c r="B524" s="175" t="str">
        <f>Aaron!$G$2</f>
        <v>Exeter</v>
      </c>
      <c r="C524" s="480" t="s">
        <v>3543</v>
      </c>
      <c r="D524" s="443" t="s">
        <v>2410</v>
      </c>
      <c r="E524" s="437">
        <v>-400000</v>
      </c>
      <c r="F524" s="441"/>
      <c r="G524" s="441"/>
    </row>
    <row r="525" spans="1:7" s="172" customFormat="1" x14ac:dyDescent="0.2">
      <c r="A525" s="171">
        <v>42315</v>
      </c>
      <c r="B525" s="175" t="str">
        <f>Aaron!$G$2</f>
        <v>Exeter</v>
      </c>
      <c r="C525" s="480" t="s">
        <v>3871</v>
      </c>
      <c r="D525" s="443" t="s">
        <v>2410</v>
      </c>
      <c r="E525" s="437">
        <v>-2800000</v>
      </c>
      <c r="F525" s="441"/>
      <c r="G525" s="441"/>
    </row>
    <row r="526" spans="1:7" s="172" customFormat="1" x14ac:dyDescent="0.2">
      <c r="A526" s="171">
        <v>42315</v>
      </c>
      <c r="B526" s="175" t="str">
        <f>Aaron!$G$2</f>
        <v>Exeter</v>
      </c>
      <c r="C526" s="480" t="s">
        <v>3539</v>
      </c>
      <c r="D526" s="443" t="s">
        <v>2410</v>
      </c>
      <c r="E526" s="437">
        <v>-300000</v>
      </c>
      <c r="F526" s="441"/>
      <c r="G526" s="441"/>
    </row>
    <row r="527" spans="1:7" s="172" customFormat="1" x14ac:dyDescent="0.2">
      <c r="A527" s="171">
        <v>42315</v>
      </c>
      <c r="B527" s="175" t="str">
        <f>Aaron!$G$2</f>
        <v>Exeter</v>
      </c>
      <c r="C527" s="480" t="s">
        <v>3173</v>
      </c>
      <c r="D527" s="443" t="s">
        <v>2410</v>
      </c>
      <c r="E527" s="437">
        <v>-840000</v>
      </c>
      <c r="F527" s="441"/>
      <c r="G527" s="441"/>
    </row>
    <row r="528" spans="1:7" s="172" customFormat="1" x14ac:dyDescent="0.2">
      <c r="A528" s="171">
        <v>42315</v>
      </c>
      <c r="B528" s="175" t="str">
        <f>Aaron!$G$2</f>
        <v>Exeter</v>
      </c>
      <c r="C528" s="480" t="s">
        <v>3544</v>
      </c>
      <c r="D528" s="443" t="s">
        <v>2410</v>
      </c>
      <c r="E528" s="437">
        <v>-400000</v>
      </c>
      <c r="F528" s="441"/>
      <c r="G528" s="441"/>
    </row>
    <row r="529" spans="1:7" s="172" customFormat="1" x14ac:dyDescent="0.2">
      <c r="A529" s="171">
        <v>42315</v>
      </c>
      <c r="B529" s="175" t="str">
        <f>Aaron!$G$2</f>
        <v>Exeter</v>
      </c>
      <c r="C529" s="480" t="s">
        <v>3174</v>
      </c>
      <c r="D529" s="443" t="s">
        <v>2410</v>
      </c>
      <c r="E529" s="437">
        <v>-600000</v>
      </c>
      <c r="F529" s="441"/>
      <c r="G529" s="441"/>
    </row>
    <row r="530" spans="1:7" s="172" customFormat="1" x14ac:dyDescent="0.2">
      <c r="A530" s="171">
        <v>42315</v>
      </c>
      <c r="B530" s="175" t="str">
        <f>Aaron!$G$2</f>
        <v>Exeter</v>
      </c>
      <c r="C530" s="480" t="s">
        <v>3540</v>
      </c>
      <c r="D530" s="443" t="s">
        <v>2410</v>
      </c>
      <c r="E530" s="437">
        <v>-300000</v>
      </c>
      <c r="F530" s="441"/>
      <c r="G530" s="441"/>
    </row>
    <row r="531" spans="1:7" s="172" customFormat="1" x14ac:dyDescent="0.2">
      <c r="A531" s="171">
        <v>42315</v>
      </c>
      <c r="B531" s="271" t="str">
        <f>Ruth!$G$2</f>
        <v>Gotham City</v>
      </c>
      <c r="C531" s="480" t="s">
        <v>3469</v>
      </c>
      <c r="D531" s="443" t="s">
        <v>2410</v>
      </c>
      <c r="E531" s="437">
        <v>-300000</v>
      </c>
      <c r="F531" s="441"/>
      <c r="G531" s="441"/>
    </row>
    <row r="532" spans="1:7" s="172" customFormat="1" x14ac:dyDescent="0.2">
      <c r="A532" s="171">
        <v>42315</v>
      </c>
      <c r="B532" s="271" t="str">
        <f>Ruth!$G$2</f>
        <v>Gotham City</v>
      </c>
      <c r="C532" s="480" t="s">
        <v>3470</v>
      </c>
      <c r="D532" s="443" t="s">
        <v>2410</v>
      </c>
      <c r="E532" s="437">
        <v>-200000</v>
      </c>
      <c r="F532" s="441"/>
      <c r="G532" s="441"/>
    </row>
    <row r="533" spans="1:7" s="172" customFormat="1" x14ac:dyDescent="0.2">
      <c r="A533" s="171">
        <v>42315</v>
      </c>
      <c r="B533" s="271" t="str">
        <f>Ruth!$G$2</f>
        <v>Gotham City</v>
      </c>
      <c r="C533" s="480" t="s">
        <v>1635</v>
      </c>
      <c r="D533" s="443" t="s">
        <v>2410</v>
      </c>
      <c r="E533" s="437">
        <v>-100000</v>
      </c>
      <c r="F533" s="441"/>
      <c r="G533" s="441"/>
    </row>
    <row r="534" spans="1:7" s="172" customFormat="1" x14ac:dyDescent="0.2">
      <c r="A534" s="171">
        <v>42315</v>
      </c>
      <c r="B534" s="271" t="str">
        <f>Ruth!$G$2</f>
        <v>Gotham City</v>
      </c>
      <c r="C534" s="480" t="s">
        <v>3081</v>
      </c>
      <c r="D534" s="443" t="s">
        <v>2410</v>
      </c>
      <c r="E534" s="437">
        <v>-600000</v>
      </c>
      <c r="F534" s="441"/>
      <c r="G534" s="441"/>
    </row>
    <row r="535" spans="1:7" s="172" customFormat="1" x14ac:dyDescent="0.2">
      <c r="A535" s="171">
        <v>42315</v>
      </c>
      <c r="B535" s="271" t="str">
        <f>Ruth!$G$2</f>
        <v>Gotham City</v>
      </c>
      <c r="C535" s="480" t="s">
        <v>3466</v>
      </c>
      <c r="D535" s="443" t="s">
        <v>2410</v>
      </c>
      <c r="E535" s="437">
        <v>-200000</v>
      </c>
      <c r="F535" s="441"/>
      <c r="G535" s="441"/>
    </row>
    <row r="536" spans="1:7" s="172" customFormat="1" x14ac:dyDescent="0.2">
      <c r="A536" s="171">
        <v>42315</v>
      </c>
      <c r="B536" s="271" t="str">
        <f>Ruth!$G$2</f>
        <v>Gotham City</v>
      </c>
      <c r="C536" s="480" t="s">
        <v>3863</v>
      </c>
      <c r="D536" s="443" t="s">
        <v>2410</v>
      </c>
      <c r="E536" s="437">
        <v>-100000</v>
      </c>
      <c r="F536" s="441"/>
      <c r="G536" s="441"/>
    </row>
    <row r="537" spans="1:7" s="172" customFormat="1" x14ac:dyDescent="0.2">
      <c r="A537" s="171">
        <v>42315</v>
      </c>
      <c r="B537" s="271" t="str">
        <f>Ruth!$G$2</f>
        <v>Gotham City</v>
      </c>
      <c r="C537" s="480" t="s">
        <v>3872</v>
      </c>
      <c r="D537" s="443" t="s">
        <v>2410</v>
      </c>
      <c r="E537" s="437">
        <v>-200000</v>
      </c>
      <c r="F537" s="441"/>
      <c r="G537" s="441"/>
    </row>
    <row r="538" spans="1:7" s="172" customFormat="1" x14ac:dyDescent="0.2">
      <c r="A538" s="171">
        <v>42315</v>
      </c>
      <c r="B538" s="333" t="str">
        <f>Ruth!$Y$2</f>
        <v>Rock Island</v>
      </c>
      <c r="C538" s="480" t="s">
        <v>3471</v>
      </c>
      <c r="D538" s="443" t="s">
        <v>2410</v>
      </c>
      <c r="E538" s="437">
        <v>-400000</v>
      </c>
      <c r="F538" s="313" t="s">
        <v>4587</v>
      </c>
      <c r="G538" s="441"/>
    </row>
    <row r="539" spans="1:7" s="172" customFormat="1" x14ac:dyDescent="0.2">
      <c r="A539" s="171">
        <v>42315</v>
      </c>
      <c r="B539" s="333" t="s">
        <v>2006</v>
      </c>
      <c r="C539" s="480" t="s">
        <v>3467</v>
      </c>
      <c r="D539" s="443" t="s">
        <v>2410</v>
      </c>
      <c r="E539" s="437">
        <v>-200000</v>
      </c>
      <c r="F539" s="313" t="s">
        <v>4657</v>
      </c>
      <c r="G539" s="441"/>
    </row>
    <row r="540" spans="1:7" s="172" customFormat="1" x14ac:dyDescent="0.2">
      <c r="A540" s="171">
        <v>42315</v>
      </c>
      <c r="B540" s="271" t="str">
        <f>Ruth!$G$2</f>
        <v>Gotham City</v>
      </c>
      <c r="C540" s="480" t="s">
        <v>3472</v>
      </c>
      <c r="D540" s="443" t="s">
        <v>2410</v>
      </c>
      <c r="E540" s="437">
        <v>-300000</v>
      </c>
      <c r="F540" s="441"/>
      <c r="G540" s="441"/>
    </row>
    <row r="541" spans="1:7" s="172" customFormat="1" x14ac:dyDescent="0.2">
      <c r="A541" s="171">
        <v>42315</v>
      </c>
      <c r="B541" s="271" t="str">
        <f>Ruth!$G$2</f>
        <v>Gotham City</v>
      </c>
      <c r="C541" s="480" t="s">
        <v>3468</v>
      </c>
      <c r="D541" s="443" t="s">
        <v>2410</v>
      </c>
      <c r="E541" s="437">
        <v>-300000</v>
      </c>
      <c r="F541" s="441"/>
      <c r="G541" s="441"/>
    </row>
    <row r="542" spans="1:7" s="172" customFormat="1" x14ac:dyDescent="0.2">
      <c r="A542" s="171">
        <v>42315</v>
      </c>
      <c r="B542" s="271" t="str">
        <f>Ruth!$G$2</f>
        <v>Gotham City</v>
      </c>
      <c r="C542" s="480" t="s">
        <v>3473</v>
      </c>
      <c r="D542" s="443" t="s">
        <v>2410</v>
      </c>
      <c r="E542" s="437">
        <v>-400000</v>
      </c>
      <c r="F542" s="441"/>
      <c r="G542" s="441"/>
    </row>
    <row r="543" spans="1:7" s="172" customFormat="1" x14ac:dyDescent="0.2">
      <c r="A543" s="171">
        <v>42315</v>
      </c>
      <c r="B543" s="271" t="str">
        <f>Ruth!$G$2</f>
        <v>Gotham City</v>
      </c>
      <c r="C543" s="480" t="s">
        <v>3474</v>
      </c>
      <c r="D543" s="443" t="s">
        <v>2410</v>
      </c>
      <c r="E543" s="437">
        <v>-100000</v>
      </c>
      <c r="F543" s="441"/>
      <c r="G543" s="441"/>
    </row>
    <row r="544" spans="1:7" s="172" customFormat="1" x14ac:dyDescent="0.2">
      <c r="A544" s="171">
        <v>42315</v>
      </c>
      <c r="B544" s="175" t="str">
        <f>Cobb!$A$2</f>
        <v>Greenville</v>
      </c>
      <c r="C544" s="480" t="s">
        <v>3301</v>
      </c>
      <c r="D544" s="443" t="s">
        <v>2410</v>
      </c>
      <c r="E544" s="437">
        <v>-2160000</v>
      </c>
      <c r="F544" s="441"/>
      <c r="G544" s="441"/>
    </row>
    <row r="545" spans="1:7" s="172" customFormat="1" x14ac:dyDescent="0.2">
      <c r="A545" s="171">
        <v>42315</v>
      </c>
      <c r="B545" s="175" t="str">
        <f>Cobb!$A$2</f>
        <v>Greenville</v>
      </c>
      <c r="C545" s="480" t="s">
        <v>3376</v>
      </c>
      <c r="D545" s="443" t="s">
        <v>2410</v>
      </c>
      <c r="E545" s="437">
        <v>-300000</v>
      </c>
      <c r="F545" s="441"/>
      <c r="G545" s="441"/>
    </row>
    <row r="546" spans="1:7" s="172" customFormat="1" x14ac:dyDescent="0.2">
      <c r="A546" s="171">
        <v>42315</v>
      </c>
      <c r="B546" s="175" t="str">
        <f>Cobb!$A$2</f>
        <v>Greenville</v>
      </c>
      <c r="C546" s="480" t="s">
        <v>3371</v>
      </c>
      <c r="D546" s="443" t="s">
        <v>2410</v>
      </c>
      <c r="E546" s="437">
        <v>-200000</v>
      </c>
      <c r="F546" s="441"/>
      <c r="G546" s="441"/>
    </row>
    <row r="547" spans="1:7" s="172" customFormat="1" x14ac:dyDescent="0.2">
      <c r="A547" s="171">
        <v>42315</v>
      </c>
      <c r="B547" s="175" t="str">
        <f>Cobb!$A$2</f>
        <v>Greenville</v>
      </c>
      <c r="C547" s="480" t="s">
        <v>3372</v>
      </c>
      <c r="D547" s="443" t="s">
        <v>2410</v>
      </c>
      <c r="E547" s="437">
        <v>-300000</v>
      </c>
      <c r="F547" s="441"/>
      <c r="G547" s="441"/>
    </row>
    <row r="548" spans="1:7" s="172" customFormat="1" x14ac:dyDescent="0.2">
      <c r="A548" s="171">
        <v>42315</v>
      </c>
      <c r="B548" s="175" t="str">
        <f>Cobb!$A$2</f>
        <v>Greenville</v>
      </c>
      <c r="C548" s="480" t="s">
        <v>3377</v>
      </c>
      <c r="D548" s="443" t="s">
        <v>2410</v>
      </c>
      <c r="E548" s="437">
        <v>-300000</v>
      </c>
      <c r="F548" s="441"/>
      <c r="G548" s="441"/>
    </row>
    <row r="549" spans="1:7" s="172" customFormat="1" x14ac:dyDescent="0.2">
      <c r="A549" s="171">
        <v>42315</v>
      </c>
      <c r="B549" s="175" t="str">
        <f>Cobb!$A$2</f>
        <v>Greenville</v>
      </c>
      <c r="C549" s="480" t="s">
        <v>3373</v>
      </c>
      <c r="D549" s="443" t="s">
        <v>2410</v>
      </c>
      <c r="E549" s="437">
        <v>-300000</v>
      </c>
      <c r="F549" s="441"/>
      <c r="G549" s="441"/>
    </row>
    <row r="550" spans="1:7" s="172" customFormat="1" x14ac:dyDescent="0.2">
      <c r="A550" s="171">
        <v>42315</v>
      </c>
      <c r="B550" s="175" t="str">
        <f>Cobb!$A$2</f>
        <v>Greenville</v>
      </c>
      <c r="C550" s="480" t="s">
        <v>3374</v>
      </c>
      <c r="D550" s="443" t="s">
        <v>2410</v>
      </c>
      <c r="E550" s="437">
        <v>-100000</v>
      </c>
      <c r="F550" s="441"/>
      <c r="G550" s="441"/>
    </row>
    <row r="551" spans="1:7" s="172" customFormat="1" x14ac:dyDescent="0.2">
      <c r="A551" s="171">
        <v>42315</v>
      </c>
      <c r="B551" s="175" t="str">
        <f>Cobb!$A$2</f>
        <v>Greenville</v>
      </c>
      <c r="C551" s="480" t="s">
        <v>3869</v>
      </c>
      <c r="D551" s="443" t="s">
        <v>2410</v>
      </c>
      <c r="E551" s="437">
        <v>-100000</v>
      </c>
      <c r="F551" s="441"/>
      <c r="G551" s="441"/>
    </row>
    <row r="552" spans="1:7" s="172" customFormat="1" x14ac:dyDescent="0.2">
      <c r="A552" s="171">
        <v>42315</v>
      </c>
      <c r="B552" s="175" t="str">
        <f>Cobb!$A$2</f>
        <v>Greenville</v>
      </c>
      <c r="C552" s="480" t="s">
        <v>2961</v>
      </c>
      <c r="D552" s="443" t="s">
        <v>2410</v>
      </c>
      <c r="E552" s="437">
        <v>-1000000</v>
      </c>
      <c r="F552" s="441"/>
      <c r="G552" s="441"/>
    </row>
    <row r="553" spans="1:7" s="172" customFormat="1" x14ac:dyDescent="0.2">
      <c r="A553" s="171">
        <v>42315</v>
      </c>
      <c r="B553" s="175" t="str">
        <f>Cobb!$A$2</f>
        <v>Greenville</v>
      </c>
      <c r="C553" s="480" t="s">
        <v>3875</v>
      </c>
      <c r="D553" s="443" t="s">
        <v>2410</v>
      </c>
      <c r="E553" s="437">
        <v>-2800000</v>
      </c>
      <c r="F553" s="441"/>
      <c r="G553" s="441"/>
    </row>
    <row r="554" spans="1:7" s="172" customFormat="1" x14ac:dyDescent="0.2">
      <c r="A554" s="171">
        <v>42315</v>
      </c>
      <c r="B554" s="175" t="str">
        <f>Cobb!$A$2</f>
        <v>Greenville</v>
      </c>
      <c r="C554" s="480" t="s">
        <v>3877</v>
      </c>
      <c r="D554" s="443" t="s">
        <v>2410</v>
      </c>
      <c r="E554" s="437">
        <v>-100000</v>
      </c>
      <c r="F554" s="441"/>
      <c r="G554" s="441"/>
    </row>
    <row r="555" spans="1:7" s="172" customFormat="1" x14ac:dyDescent="0.2">
      <c r="A555" s="171">
        <v>42315</v>
      </c>
      <c r="B555" s="175" t="str">
        <f>Cobb!$A$2</f>
        <v>Greenville</v>
      </c>
      <c r="C555" s="480" t="s">
        <v>2972</v>
      </c>
      <c r="D555" s="443" t="s">
        <v>2410</v>
      </c>
      <c r="E555" s="437">
        <v>-600000</v>
      </c>
      <c r="F555" s="441"/>
      <c r="G555" s="441"/>
    </row>
    <row r="556" spans="1:7" s="172" customFormat="1" x14ac:dyDescent="0.2">
      <c r="A556" s="171">
        <v>42315</v>
      </c>
      <c r="B556" s="175" t="str">
        <f>Cobb!$A$2</f>
        <v>Greenville</v>
      </c>
      <c r="C556" s="480" t="s">
        <v>3375</v>
      </c>
      <c r="D556" s="443" t="s">
        <v>2410</v>
      </c>
      <c r="E556" s="437">
        <v>-200000</v>
      </c>
      <c r="F556" s="441"/>
      <c r="G556" s="441"/>
    </row>
    <row r="557" spans="1:7" s="172" customFormat="1" x14ac:dyDescent="0.2">
      <c r="A557" s="171">
        <v>42315</v>
      </c>
      <c r="B557" s="175" t="str">
        <f>Cobb!$A$2</f>
        <v>Greenville</v>
      </c>
      <c r="C557" s="480" t="s">
        <v>3368</v>
      </c>
      <c r="D557" s="443" t="s">
        <v>2410</v>
      </c>
      <c r="E557" s="437">
        <v>-200000</v>
      </c>
      <c r="F557" s="441"/>
      <c r="G557" s="441"/>
    </row>
    <row r="558" spans="1:7" s="172" customFormat="1" x14ac:dyDescent="0.2">
      <c r="A558" s="171">
        <v>42315</v>
      </c>
      <c r="B558" s="175" t="str">
        <f>Cobb!$A$2</f>
        <v>Greenville</v>
      </c>
      <c r="C558" s="480" t="s">
        <v>3175</v>
      </c>
      <c r="D558" s="443" t="s">
        <v>2410</v>
      </c>
      <c r="E558" s="437">
        <v>-600000</v>
      </c>
      <c r="F558" s="441"/>
      <c r="G558" s="441"/>
    </row>
    <row r="559" spans="1:7" s="172" customFormat="1" x14ac:dyDescent="0.2">
      <c r="A559" s="171">
        <v>42315</v>
      </c>
      <c r="B559" s="175" t="str">
        <f>Cobb!$A$2</f>
        <v>Greenville</v>
      </c>
      <c r="C559" s="480" t="s">
        <v>3369</v>
      </c>
      <c r="D559" s="443" t="s">
        <v>2410</v>
      </c>
      <c r="E559" s="437">
        <v>-100000</v>
      </c>
      <c r="F559" s="441"/>
      <c r="G559" s="441"/>
    </row>
    <row r="560" spans="1:7" s="172" customFormat="1" x14ac:dyDescent="0.2">
      <c r="A560" s="171">
        <v>42315</v>
      </c>
      <c r="B560" s="271" t="str">
        <f>Cobb!$AE$2</f>
        <v>Chicago</v>
      </c>
      <c r="C560" s="480" t="s">
        <v>3441</v>
      </c>
      <c r="D560" s="443" t="s">
        <v>2410</v>
      </c>
      <c r="E560" s="437">
        <v>-300000</v>
      </c>
      <c r="F560" s="441"/>
      <c r="G560" s="441"/>
    </row>
    <row r="561" spans="1:7" s="172" customFormat="1" x14ac:dyDescent="0.2">
      <c r="A561" s="171">
        <v>42315</v>
      </c>
      <c r="B561" s="168" t="s">
        <v>786</v>
      </c>
      <c r="C561" s="480" t="s">
        <v>3434</v>
      </c>
      <c r="D561" s="443" t="s">
        <v>2410</v>
      </c>
      <c r="E561" s="437">
        <v>-200000</v>
      </c>
      <c r="F561" s="441"/>
      <c r="G561" s="441"/>
    </row>
    <row r="562" spans="1:7" s="172" customFormat="1" x14ac:dyDescent="0.2">
      <c r="A562" s="171">
        <v>42315</v>
      </c>
      <c r="B562" s="271" t="str">
        <f>Cobb!$AE$2</f>
        <v>Chicago</v>
      </c>
      <c r="C562" s="480" t="s">
        <v>2985</v>
      </c>
      <c r="D562" s="443" t="s">
        <v>2410</v>
      </c>
      <c r="E562" s="437">
        <v>-600000</v>
      </c>
      <c r="F562" s="441"/>
      <c r="G562" s="441"/>
    </row>
    <row r="563" spans="1:7" s="172" customFormat="1" x14ac:dyDescent="0.2">
      <c r="A563" s="171">
        <v>42315</v>
      </c>
      <c r="B563" s="271" t="str">
        <f>Cobb!$AE$2</f>
        <v>Chicago</v>
      </c>
      <c r="C563" s="480" t="s">
        <v>2869</v>
      </c>
      <c r="D563" s="443" t="s">
        <v>2410</v>
      </c>
      <c r="E563" s="437">
        <v>-100000</v>
      </c>
      <c r="F563" s="441"/>
      <c r="G563" s="441"/>
    </row>
    <row r="564" spans="1:7" s="172" customFormat="1" x14ac:dyDescent="0.2">
      <c r="A564" s="171">
        <v>42315</v>
      </c>
      <c r="B564" s="175" t="s">
        <v>2473</v>
      </c>
      <c r="C564" s="480" t="s">
        <v>3854</v>
      </c>
      <c r="D564" s="443" t="s">
        <v>2410</v>
      </c>
      <c r="E564" s="437">
        <v>-200000</v>
      </c>
      <c r="F564" s="313" t="s">
        <v>5166</v>
      </c>
      <c r="G564" s="441"/>
    </row>
    <row r="565" spans="1:7" s="172" customFormat="1" x14ac:dyDescent="0.2">
      <c r="A565" s="171">
        <v>42315</v>
      </c>
      <c r="B565" s="333" t="str">
        <f>Ruth!$Y$2</f>
        <v>Rock Island</v>
      </c>
      <c r="C565" s="480" t="s">
        <v>3435</v>
      </c>
      <c r="D565" s="443" t="s">
        <v>2410</v>
      </c>
      <c r="E565" s="437">
        <v>-400000</v>
      </c>
      <c r="F565" s="441"/>
      <c r="G565" s="441"/>
    </row>
    <row r="566" spans="1:7" s="172" customFormat="1" x14ac:dyDescent="0.2">
      <c r="A566" s="171">
        <v>42315</v>
      </c>
      <c r="B566" s="271" t="str">
        <f>Cobb!$AE$2</f>
        <v>Chicago</v>
      </c>
      <c r="C566" s="480" t="s">
        <v>2870</v>
      </c>
      <c r="D566" s="443" t="s">
        <v>2410</v>
      </c>
      <c r="E566" s="437">
        <v>-100000</v>
      </c>
      <c r="F566" s="441"/>
      <c r="G566" s="441"/>
    </row>
    <row r="567" spans="1:7" s="172" customFormat="1" x14ac:dyDescent="0.2">
      <c r="A567" s="171">
        <v>42315</v>
      </c>
      <c r="B567" s="168" t="s">
        <v>446</v>
      </c>
      <c r="C567" s="480" t="s">
        <v>2987</v>
      </c>
      <c r="D567" s="443" t="s">
        <v>2410</v>
      </c>
      <c r="E567" s="437">
        <v>-1218750</v>
      </c>
      <c r="F567" s="313" t="s">
        <v>5163</v>
      </c>
      <c r="G567" s="441"/>
    </row>
    <row r="568" spans="1:7" s="172" customFormat="1" x14ac:dyDescent="0.2">
      <c r="A568" s="171">
        <v>42315</v>
      </c>
      <c r="B568" s="271" t="str">
        <f>Cobb!$AE$2</f>
        <v>Chicago</v>
      </c>
      <c r="C568" s="480" t="s">
        <v>3442</v>
      </c>
      <c r="D568" s="443" t="s">
        <v>2410</v>
      </c>
      <c r="E568" s="437">
        <v>-400000</v>
      </c>
      <c r="F568" s="441"/>
      <c r="G568" s="441"/>
    </row>
    <row r="569" spans="1:7" s="172" customFormat="1" x14ac:dyDescent="0.2">
      <c r="A569" s="171">
        <v>42315</v>
      </c>
      <c r="B569" s="271" t="str">
        <f>Cobb!$AE$2</f>
        <v>Chicago</v>
      </c>
      <c r="C569" s="480" t="s">
        <v>3436</v>
      </c>
      <c r="D569" s="443" t="s">
        <v>2410</v>
      </c>
      <c r="E569" s="437">
        <v>-100000</v>
      </c>
      <c r="F569" s="441"/>
      <c r="G569" s="441"/>
    </row>
    <row r="570" spans="1:7" s="172" customFormat="1" x14ac:dyDescent="0.2">
      <c r="A570" s="171">
        <v>42315</v>
      </c>
      <c r="B570" s="168" t="s">
        <v>701</v>
      </c>
      <c r="C570" s="480" t="s">
        <v>3443</v>
      </c>
      <c r="D570" s="443" t="s">
        <v>2410</v>
      </c>
      <c r="E570" s="437">
        <v>-200000</v>
      </c>
      <c r="F570" s="313" t="s">
        <v>5223</v>
      </c>
      <c r="G570" s="441"/>
    </row>
    <row r="571" spans="1:7" s="172" customFormat="1" x14ac:dyDescent="0.2">
      <c r="A571" s="171">
        <v>42315</v>
      </c>
      <c r="B571" s="271" t="str">
        <f>Cobb!$AE$2</f>
        <v>Chicago</v>
      </c>
      <c r="C571" s="480" t="s">
        <v>3444</v>
      </c>
      <c r="D571" s="443" t="s">
        <v>2410</v>
      </c>
      <c r="E571" s="437">
        <v>-200000</v>
      </c>
      <c r="F571" s="441"/>
      <c r="G571" s="441"/>
    </row>
    <row r="572" spans="1:7" s="172" customFormat="1" x14ac:dyDescent="0.2">
      <c r="A572" s="171">
        <v>42315</v>
      </c>
      <c r="B572" s="333" t="str">
        <f>Mays!$S$2</f>
        <v>Thunder Bay</v>
      </c>
      <c r="C572" s="480" t="s">
        <v>3445</v>
      </c>
      <c r="D572" s="443" t="s">
        <v>2410</v>
      </c>
      <c r="E572" s="437">
        <v>-400000</v>
      </c>
      <c r="F572" s="313" t="s">
        <v>4616</v>
      </c>
      <c r="G572" s="441"/>
    </row>
    <row r="573" spans="1:7" s="172" customFormat="1" x14ac:dyDescent="0.2">
      <c r="A573" s="171">
        <v>42315</v>
      </c>
      <c r="B573" s="168" t="s">
        <v>786</v>
      </c>
      <c r="C573" s="480" t="s">
        <v>3880</v>
      </c>
      <c r="D573" s="443" t="s">
        <v>2410</v>
      </c>
      <c r="E573" s="437">
        <v>-200000</v>
      </c>
      <c r="F573" s="441"/>
      <c r="G573" s="441"/>
    </row>
    <row r="574" spans="1:7" s="172" customFormat="1" x14ac:dyDescent="0.2">
      <c r="A574" s="171">
        <v>42315</v>
      </c>
      <c r="B574" s="333" t="str">
        <f>Cobb!$S$2</f>
        <v>Waikiki</v>
      </c>
      <c r="C574" s="480" t="s">
        <v>3446</v>
      </c>
      <c r="D574" s="443" t="s">
        <v>2410</v>
      </c>
      <c r="E574" s="437">
        <v>-200000</v>
      </c>
      <c r="F574" s="313" t="s">
        <v>4612</v>
      </c>
      <c r="G574" s="441"/>
    </row>
    <row r="575" spans="1:7" s="172" customFormat="1" x14ac:dyDescent="0.2">
      <c r="A575" s="171">
        <v>42315</v>
      </c>
      <c r="B575" s="271" t="str">
        <f>Cobb!$AE$2</f>
        <v>Chicago</v>
      </c>
      <c r="C575" s="480" t="s">
        <v>3437</v>
      </c>
      <c r="D575" s="443" t="s">
        <v>2410</v>
      </c>
      <c r="E575" s="437">
        <v>-200000</v>
      </c>
      <c r="F575" s="441"/>
      <c r="G575" s="441"/>
    </row>
    <row r="576" spans="1:7" s="172" customFormat="1" x14ac:dyDescent="0.2">
      <c r="A576" s="171">
        <v>42315</v>
      </c>
      <c r="B576" s="168" t="s">
        <v>786</v>
      </c>
      <c r="C576" s="480" t="s">
        <v>3447</v>
      </c>
      <c r="D576" s="443" t="s">
        <v>2410</v>
      </c>
      <c r="E576" s="437">
        <v>-300000</v>
      </c>
      <c r="F576" s="441"/>
      <c r="G576" s="441"/>
    </row>
    <row r="577" spans="1:7" s="172" customFormat="1" x14ac:dyDescent="0.2">
      <c r="A577" s="171">
        <v>42315</v>
      </c>
      <c r="B577" s="333" t="str">
        <f>Mays!$S$2</f>
        <v>Thunder Bay</v>
      </c>
      <c r="C577" s="480" t="s">
        <v>3438</v>
      </c>
      <c r="D577" s="443" t="s">
        <v>2410</v>
      </c>
      <c r="E577" s="437">
        <v>-300000</v>
      </c>
      <c r="F577" s="313" t="s">
        <v>4617</v>
      </c>
      <c r="G577" s="441"/>
    </row>
    <row r="578" spans="1:7" s="172" customFormat="1" x14ac:dyDescent="0.2">
      <c r="A578" s="171">
        <v>42315</v>
      </c>
      <c r="B578" s="333" t="str">
        <f>Ruth!$Y$2</f>
        <v>Rock Island</v>
      </c>
      <c r="C578" s="480" t="s">
        <v>3439</v>
      </c>
      <c r="D578" s="443" t="s">
        <v>2410</v>
      </c>
      <c r="E578" s="437">
        <v>-300000</v>
      </c>
      <c r="F578" s="313" t="s">
        <v>4609</v>
      </c>
      <c r="G578" s="441"/>
    </row>
    <row r="579" spans="1:7" s="172" customFormat="1" x14ac:dyDescent="0.2">
      <c r="A579" s="171">
        <v>42315</v>
      </c>
      <c r="B579" s="271" t="str">
        <f>Cobb!$AE$2</f>
        <v>Chicago</v>
      </c>
      <c r="C579" s="480" t="s">
        <v>3448</v>
      </c>
      <c r="D579" s="443" t="s">
        <v>2410</v>
      </c>
      <c r="E579" s="437">
        <v>-300000</v>
      </c>
      <c r="F579" s="441"/>
      <c r="G579" s="441"/>
    </row>
    <row r="580" spans="1:7" s="172" customFormat="1" x14ac:dyDescent="0.2">
      <c r="A580" s="171">
        <v>42315</v>
      </c>
      <c r="B580" s="271" t="str">
        <f>Cobb!$AE$2</f>
        <v>Chicago</v>
      </c>
      <c r="C580" s="480" t="s">
        <v>3449</v>
      </c>
      <c r="D580" s="443" t="s">
        <v>2410</v>
      </c>
      <c r="E580" s="437">
        <v>-200000</v>
      </c>
      <c r="F580" s="441"/>
      <c r="G580" s="441"/>
    </row>
    <row r="581" spans="1:7" s="172" customFormat="1" x14ac:dyDescent="0.2">
      <c r="A581" s="171">
        <v>42315</v>
      </c>
      <c r="B581" s="271" t="str">
        <f>Cobb!$AE$2</f>
        <v>Chicago</v>
      </c>
      <c r="C581" s="480" t="s">
        <v>3440</v>
      </c>
      <c r="D581" s="443" t="s">
        <v>2410</v>
      </c>
      <c r="E581" s="437">
        <v>-400000</v>
      </c>
      <c r="F581" s="441"/>
      <c r="G581" s="441"/>
    </row>
    <row r="582" spans="1:7" s="172" customFormat="1" x14ac:dyDescent="0.2">
      <c r="A582" s="171">
        <v>42315</v>
      </c>
      <c r="B582" s="271" t="str">
        <f>Cobb!$AE$2</f>
        <v>Chicago</v>
      </c>
      <c r="C582" s="480" t="s">
        <v>3450</v>
      </c>
      <c r="D582" s="443" t="s">
        <v>2410</v>
      </c>
      <c r="E582" s="437">
        <v>-200000</v>
      </c>
      <c r="F582" s="441"/>
      <c r="G582" s="441"/>
    </row>
    <row r="583" spans="1:7" s="172" customFormat="1" x14ac:dyDescent="0.2">
      <c r="A583" s="171">
        <v>42315</v>
      </c>
      <c r="B583" s="168" t="str">
        <f>Ruth!$M$2</f>
        <v>Hoboken</v>
      </c>
      <c r="C583" s="480" t="s">
        <v>3482</v>
      </c>
      <c r="D583" s="443" t="s">
        <v>2410</v>
      </c>
      <c r="E583" s="437">
        <v>-400000</v>
      </c>
      <c r="F583" s="441"/>
      <c r="G583" s="441"/>
    </row>
    <row r="584" spans="1:7" s="172" customFormat="1" x14ac:dyDescent="0.2">
      <c r="A584" s="171">
        <v>42315</v>
      </c>
      <c r="B584" s="168" t="str">
        <f>Ruth!$M$2</f>
        <v>Hoboken</v>
      </c>
      <c r="C584" s="480" t="s">
        <v>3066</v>
      </c>
      <c r="D584" s="443" t="s">
        <v>2410</v>
      </c>
      <c r="E584" s="437">
        <v>-1875000</v>
      </c>
      <c r="F584" s="441"/>
      <c r="G584" s="441"/>
    </row>
    <row r="585" spans="1:7" s="172" customFormat="1" x14ac:dyDescent="0.2">
      <c r="A585" s="171">
        <v>42315</v>
      </c>
      <c r="B585" s="168" t="str">
        <f>Ruth!$M$2</f>
        <v>Hoboken</v>
      </c>
      <c r="C585" s="480" t="s">
        <v>3475</v>
      </c>
      <c r="D585" s="443" t="s">
        <v>2410</v>
      </c>
      <c r="E585" s="437">
        <v>-200000</v>
      </c>
      <c r="F585" s="441"/>
      <c r="G585" s="441"/>
    </row>
    <row r="586" spans="1:7" s="172" customFormat="1" x14ac:dyDescent="0.2">
      <c r="A586" s="171">
        <v>42315</v>
      </c>
      <c r="B586" s="168" t="str">
        <f>Ruth!$M$2</f>
        <v>Hoboken</v>
      </c>
      <c r="C586" s="480" t="s">
        <v>3476</v>
      </c>
      <c r="D586" s="443" t="s">
        <v>2410</v>
      </c>
      <c r="E586" s="437">
        <v>-400000</v>
      </c>
      <c r="F586" s="441"/>
      <c r="G586" s="441"/>
    </row>
    <row r="587" spans="1:7" s="172" customFormat="1" x14ac:dyDescent="0.2">
      <c r="A587" s="171">
        <v>42315</v>
      </c>
      <c r="B587" s="168" t="str">
        <f>Ruth!$M$2</f>
        <v>Hoboken</v>
      </c>
      <c r="C587" s="480" t="s">
        <v>3477</v>
      </c>
      <c r="D587" s="443" t="s">
        <v>2410</v>
      </c>
      <c r="E587" s="437">
        <v>-300000</v>
      </c>
      <c r="F587" s="441"/>
      <c r="G587" s="441"/>
    </row>
    <row r="588" spans="1:7" s="172" customFormat="1" x14ac:dyDescent="0.2">
      <c r="A588" s="171">
        <v>42315</v>
      </c>
      <c r="B588" s="168" t="str">
        <f>Ruth!$M$2</f>
        <v>Hoboken</v>
      </c>
      <c r="C588" s="480" t="s">
        <v>3478</v>
      </c>
      <c r="D588" s="443" t="s">
        <v>2410</v>
      </c>
      <c r="E588" s="437">
        <v>-400000</v>
      </c>
      <c r="F588" s="441"/>
      <c r="G588" s="441"/>
    </row>
    <row r="589" spans="1:7" s="172" customFormat="1" x14ac:dyDescent="0.2">
      <c r="A589" s="171">
        <v>42315</v>
      </c>
      <c r="B589" s="168" t="str">
        <f>Ruth!$M$2</f>
        <v>Hoboken</v>
      </c>
      <c r="C589" s="480" t="s">
        <v>3870</v>
      </c>
      <c r="D589" s="443" t="s">
        <v>2410</v>
      </c>
      <c r="E589" s="437">
        <v>-200000</v>
      </c>
      <c r="F589" s="441"/>
      <c r="G589" s="441"/>
    </row>
    <row r="590" spans="1:7" s="172" customFormat="1" x14ac:dyDescent="0.2">
      <c r="A590" s="171">
        <v>42315</v>
      </c>
      <c r="B590" s="168" t="str">
        <f>Ruth!$M$2</f>
        <v>Hoboken</v>
      </c>
      <c r="C590" s="480" t="s">
        <v>3089</v>
      </c>
      <c r="D590" s="443" t="s">
        <v>2410</v>
      </c>
      <c r="E590" s="437">
        <v>-1482000</v>
      </c>
      <c r="F590" s="441"/>
      <c r="G590" s="441"/>
    </row>
    <row r="591" spans="1:7" s="172" customFormat="1" x14ac:dyDescent="0.2">
      <c r="A591" s="171">
        <v>42315</v>
      </c>
      <c r="B591" s="168" t="str">
        <f>Ruth!$M$2</f>
        <v>Hoboken</v>
      </c>
      <c r="C591" s="480" t="s">
        <v>3090</v>
      </c>
      <c r="D591" s="443" t="s">
        <v>2410</v>
      </c>
      <c r="E591" s="437">
        <v>-2160000</v>
      </c>
      <c r="F591" s="441"/>
      <c r="G591" s="441"/>
    </row>
    <row r="592" spans="1:7" s="172" customFormat="1" x14ac:dyDescent="0.2">
      <c r="A592" s="171">
        <v>42315</v>
      </c>
      <c r="B592" s="168" t="str">
        <f>Ruth!$M$2</f>
        <v>Hoboken</v>
      </c>
      <c r="C592" s="480" t="s">
        <v>3483</v>
      </c>
      <c r="D592" s="443" t="s">
        <v>2410</v>
      </c>
      <c r="E592" s="437">
        <v>-100000</v>
      </c>
      <c r="F592" s="441"/>
      <c r="G592" s="441"/>
    </row>
    <row r="593" spans="1:7" s="172" customFormat="1" x14ac:dyDescent="0.2">
      <c r="A593" s="171">
        <v>42315</v>
      </c>
      <c r="B593" s="168" t="str">
        <f>Ruth!$M$2</f>
        <v>Hoboken</v>
      </c>
      <c r="C593" s="480" t="s">
        <v>3484</v>
      </c>
      <c r="D593" s="443" t="s">
        <v>2410</v>
      </c>
      <c r="E593" s="437">
        <v>-400000</v>
      </c>
      <c r="F593" s="441"/>
      <c r="G593" s="441"/>
    </row>
    <row r="594" spans="1:7" s="172" customFormat="1" x14ac:dyDescent="0.2">
      <c r="A594" s="171">
        <v>42315</v>
      </c>
      <c r="B594" s="168" t="str">
        <f>Ruth!$M$2</f>
        <v>Hoboken</v>
      </c>
      <c r="C594" s="480" t="s">
        <v>3098</v>
      </c>
      <c r="D594" s="443" t="s">
        <v>2410</v>
      </c>
      <c r="E594" s="437">
        <v>-600000</v>
      </c>
      <c r="F594" s="441"/>
      <c r="G594" s="441"/>
    </row>
    <row r="595" spans="1:7" s="172" customFormat="1" x14ac:dyDescent="0.2">
      <c r="A595" s="171">
        <v>42315</v>
      </c>
      <c r="B595" s="168" t="str">
        <f>Ruth!$M$2</f>
        <v>Hoboken</v>
      </c>
      <c r="C595" s="480" t="s">
        <v>3479</v>
      </c>
      <c r="D595" s="443" t="s">
        <v>2410</v>
      </c>
      <c r="E595" s="437">
        <v>-300000</v>
      </c>
      <c r="F595" s="441"/>
      <c r="G595" s="441"/>
    </row>
    <row r="596" spans="1:7" s="172" customFormat="1" x14ac:dyDescent="0.2">
      <c r="A596" s="171">
        <v>42315</v>
      </c>
      <c r="B596" s="168" t="str">
        <f>Ruth!$M$2</f>
        <v>Hoboken</v>
      </c>
      <c r="C596" s="480" t="s">
        <v>3485</v>
      </c>
      <c r="D596" s="443" t="s">
        <v>2410</v>
      </c>
      <c r="E596" s="437">
        <v>-200000</v>
      </c>
      <c r="F596" s="441"/>
      <c r="G596" s="441"/>
    </row>
    <row r="597" spans="1:7" s="172" customFormat="1" x14ac:dyDescent="0.2">
      <c r="A597" s="171">
        <v>42315</v>
      </c>
      <c r="B597" s="168" t="str">
        <f>Ruth!$M$2</f>
        <v>Hoboken</v>
      </c>
      <c r="C597" s="480" t="s">
        <v>3486</v>
      </c>
      <c r="D597" s="443" t="s">
        <v>2410</v>
      </c>
      <c r="E597" s="437">
        <v>-300000</v>
      </c>
      <c r="F597" s="441"/>
      <c r="G597" s="441"/>
    </row>
    <row r="598" spans="1:7" s="172" customFormat="1" x14ac:dyDescent="0.2">
      <c r="A598" s="171">
        <v>42315</v>
      </c>
      <c r="B598" s="168" t="str">
        <f>Ruth!$M$2</f>
        <v>Hoboken</v>
      </c>
      <c r="C598" s="480" t="s">
        <v>3487</v>
      </c>
      <c r="D598" s="443" t="s">
        <v>2410</v>
      </c>
      <c r="E598" s="437">
        <v>-200000</v>
      </c>
      <c r="F598" s="441"/>
      <c r="G598" s="441"/>
    </row>
    <row r="599" spans="1:7" s="172" customFormat="1" x14ac:dyDescent="0.2">
      <c r="A599" s="171">
        <v>42315</v>
      </c>
      <c r="B599" s="168" t="str">
        <f>Ruth!$M$2</f>
        <v>Hoboken</v>
      </c>
      <c r="C599" s="480" t="s">
        <v>3480</v>
      </c>
      <c r="D599" s="443" t="s">
        <v>2410</v>
      </c>
      <c r="E599" s="437">
        <v>-300000</v>
      </c>
      <c r="F599" s="441"/>
      <c r="G599" s="441"/>
    </row>
    <row r="600" spans="1:7" s="172" customFormat="1" x14ac:dyDescent="0.2">
      <c r="A600" s="171">
        <v>42315</v>
      </c>
      <c r="B600" s="168" t="str">
        <f>Ruth!$M$2</f>
        <v>Hoboken</v>
      </c>
      <c r="C600" s="480" t="s">
        <v>3481</v>
      </c>
      <c r="D600" s="443" t="s">
        <v>2410</v>
      </c>
      <c r="E600" s="437">
        <v>-300000</v>
      </c>
      <c r="F600" s="441"/>
      <c r="G600" s="441"/>
    </row>
    <row r="601" spans="1:7" s="172" customFormat="1" x14ac:dyDescent="0.2">
      <c r="A601" s="171">
        <v>42315</v>
      </c>
      <c r="B601" s="168" t="str">
        <f>Ruth!$M$2</f>
        <v>Hoboken</v>
      </c>
      <c r="C601" s="480" t="s">
        <v>3488</v>
      </c>
      <c r="D601" s="443" t="s">
        <v>2410</v>
      </c>
      <c r="E601" s="437">
        <v>-300000</v>
      </c>
      <c r="F601" s="441"/>
      <c r="G601" s="441"/>
    </row>
    <row r="602" spans="1:7" s="172" customFormat="1" x14ac:dyDescent="0.2">
      <c r="A602" s="171">
        <v>42315</v>
      </c>
      <c r="B602" s="333" t="str">
        <f>Mays!$Y$2</f>
        <v>Los Angeles</v>
      </c>
      <c r="C602" s="480" t="s">
        <v>3848</v>
      </c>
      <c r="D602" s="443" t="s">
        <v>2410</v>
      </c>
      <c r="E602" s="437">
        <v>-100000</v>
      </c>
      <c r="F602" s="441"/>
      <c r="G602" s="441"/>
    </row>
    <row r="603" spans="1:7" s="172" customFormat="1" x14ac:dyDescent="0.2">
      <c r="A603" s="171">
        <v>42315</v>
      </c>
      <c r="B603" s="333" t="str">
        <f>Mays!$Y$2</f>
        <v>Los Angeles</v>
      </c>
      <c r="C603" s="480" t="s">
        <v>3652</v>
      </c>
      <c r="D603" s="443" t="s">
        <v>2410</v>
      </c>
      <c r="E603" s="437">
        <v>-200000</v>
      </c>
      <c r="F603" s="441"/>
      <c r="G603" s="441"/>
    </row>
    <row r="604" spans="1:7" s="172" customFormat="1" x14ac:dyDescent="0.2">
      <c r="A604" s="171">
        <v>42315</v>
      </c>
      <c r="B604" s="333" t="str">
        <f>Mays!$Y$2</f>
        <v>Los Angeles</v>
      </c>
      <c r="C604" s="480" t="s">
        <v>3850</v>
      </c>
      <c r="D604" s="443" t="s">
        <v>2410</v>
      </c>
      <c r="E604" s="437">
        <v>-200000</v>
      </c>
      <c r="F604" s="441"/>
      <c r="G604" s="441"/>
    </row>
    <row r="605" spans="1:7" s="172" customFormat="1" x14ac:dyDescent="0.2">
      <c r="A605" s="171">
        <v>42315</v>
      </c>
      <c r="B605" s="333" t="str">
        <f>Mays!$Y$2</f>
        <v>Los Angeles</v>
      </c>
      <c r="C605" s="480" t="s">
        <v>3644</v>
      </c>
      <c r="D605" s="443" t="s">
        <v>2410</v>
      </c>
      <c r="E605" s="437">
        <v>-100000</v>
      </c>
      <c r="F605" s="441"/>
      <c r="G605" s="441"/>
    </row>
    <row r="606" spans="1:7" s="172" customFormat="1" x14ac:dyDescent="0.2">
      <c r="A606" s="171">
        <v>42315</v>
      </c>
      <c r="B606" s="333" t="str">
        <f>Mays!$Y$2</f>
        <v>Los Angeles</v>
      </c>
      <c r="C606" s="480" t="s">
        <v>3653</v>
      </c>
      <c r="D606" s="443" t="s">
        <v>2410</v>
      </c>
      <c r="E606" s="437">
        <v>-200000</v>
      </c>
      <c r="F606" s="441"/>
      <c r="G606" s="441"/>
    </row>
    <row r="607" spans="1:7" s="172" customFormat="1" x14ac:dyDescent="0.2">
      <c r="A607" s="171">
        <v>42315</v>
      </c>
      <c r="B607" s="333" t="str">
        <f>Mays!$Y$2</f>
        <v>Los Angeles</v>
      </c>
      <c r="C607" s="480" t="s">
        <v>3645</v>
      </c>
      <c r="D607" s="443" t="s">
        <v>2410</v>
      </c>
      <c r="E607" s="437">
        <v>-200000</v>
      </c>
      <c r="F607" s="441"/>
      <c r="G607" s="441"/>
    </row>
    <row r="608" spans="1:7" s="172" customFormat="1" x14ac:dyDescent="0.2">
      <c r="A608" s="171">
        <v>42315</v>
      </c>
      <c r="B608" s="333" t="str">
        <f>Mays!$Y$2</f>
        <v>Los Angeles</v>
      </c>
      <c r="C608" s="480" t="s">
        <v>3322</v>
      </c>
      <c r="D608" s="443" t="s">
        <v>2410</v>
      </c>
      <c r="E608" s="437">
        <v>-840000</v>
      </c>
      <c r="F608" s="441"/>
      <c r="G608" s="441"/>
    </row>
    <row r="609" spans="1:7" s="172" customFormat="1" x14ac:dyDescent="0.2">
      <c r="A609" s="171">
        <v>42315</v>
      </c>
      <c r="B609" s="333" t="str">
        <f>Mays!$Y$2</f>
        <v>Los Angeles</v>
      </c>
      <c r="C609" s="480" t="s">
        <v>3323</v>
      </c>
      <c r="D609" s="443" t="s">
        <v>2410</v>
      </c>
      <c r="E609" s="437">
        <v>-2275000</v>
      </c>
      <c r="F609" s="441"/>
      <c r="G609" s="441"/>
    </row>
    <row r="610" spans="1:7" s="172" customFormat="1" x14ac:dyDescent="0.2">
      <c r="A610" s="171">
        <v>42315</v>
      </c>
      <c r="B610" s="333" t="str">
        <f>Mays!$Y$2</f>
        <v>Los Angeles</v>
      </c>
      <c r="C610" s="480" t="s">
        <v>3334</v>
      </c>
      <c r="D610" s="443" t="s">
        <v>2410</v>
      </c>
      <c r="E610" s="437">
        <v>-780000</v>
      </c>
      <c r="F610" s="441"/>
      <c r="G610" s="441"/>
    </row>
    <row r="611" spans="1:7" s="172" customFormat="1" x14ac:dyDescent="0.2">
      <c r="A611" s="171">
        <v>42315</v>
      </c>
      <c r="B611" s="333" t="str">
        <f>Mays!$Y$2</f>
        <v>Los Angeles</v>
      </c>
      <c r="C611" s="480" t="s">
        <v>3324</v>
      </c>
      <c r="D611" s="443" t="s">
        <v>2410</v>
      </c>
      <c r="E611" s="437">
        <v>-840000</v>
      </c>
      <c r="F611" s="441"/>
      <c r="G611" s="441"/>
    </row>
    <row r="612" spans="1:7" s="172" customFormat="1" x14ac:dyDescent="0.2">
      <c r="A612" s="171">
        <v>42315</v>
      </c>
      <c r="B612" s="333" t="str">
        <f>Mays!$Y$2</f>
        <v>Los Angeles</v>
      </c>
      <c r="C612" s="480" t="s">
        <v>3646</v>
      </c>
      <c r="D612" s="443" t="s">
        <v>2410</v>
      </c>
      <c r="E612" s="437">
        <v>-200000</v>
      </c>
      <c r="F612" s="441"/>
      <c r="G612" s="441"/>
    </row>
    <row r="613" spans="1:7" s="172" customFormat="1" x14ac:dyDescent="0.2">
      <c r="A613" s="171">
        <v>42315</v>
      </c>
      <c r="B613" s="333" t="str">
        <f>Mays!$Y$2</f>
        <v>Los Angeles</v>
      </c>
      <c r="C613" s="480" t="s">
        <v>3327</v>
      </c>
      <c r="D613" s="443" t="s">
        <v>2410</v>
      </c>
      <c r="E613" s="437">
        <v>-760000</v>
      </c>
      <c r="F613" s="441"/>
      <c r="G613" s="441"/>
    </row>
    <row r="614" spans="1:7" s="172" customFormat="1" x14ac:dyDescent="0.2">
      <c r="A614" s="171">
        <v>42315</v>
      </c>
      <c r="B614" s="333" t="str">
        <f>Mays!$Y$2</f>
        <v>Los Angeles</v>
      </c>
      <c r="C614" s="480" t="s">
        <v>3647</v>
      </c>
      <c r="D614" s="443" t="s">
        <v>2410</v>
      </c>
      <c r="E614" s="437">
        <v>-300000</v>
      </c>
      <c r="F614" s="441"/>
      <c r="G614" s="441"/>
    </row>
    <row r="615" spans="1:7" s="172" customFormat="1" x14ac:dyDescent="0.2">
      <c r="A615" s="171">
        <v>42315</v>
      </c>
      <c r="B615" s="333" t="str">
        <f>Mays!$Y$2</f>
        <v>Los Angeles</v>
      </c>
      <c r="C615" s="480" t="s">
        <v>3654</v>
      </c>
      <c r="D615" s="443" t="s">
        <v>2410</v>
      </c>
      <c r="E615" s="437">
        <v>-200000</v>
      </c>
      <c r="F615" s="441"/>
      <c r="G615" s="441"/>
    </row>
    <row r="616" spans="1:7" s="172" customFormat="1" x14ac:dyDescent="0.2">
      <c r="A616" s="171">
        <v>42315</v>
      </c>
      <c r="B616" s="333" t="str">
        <f>Mays!$Y$2</f>
        <v>Los Angeles</v>
      </c>
      <c r="C616" s="480" t="s">
        <v>3648</v>
      </c>
      <c r="D616" s="443" t="s">
        <v>2410</v>
      </c>
      <c r="E616" s="437">
        <v>-300000</v>
      </c>
      <c r="F616" s="441"/>
      <c r="G616" s="441"/>
    </row>
    <row r="617" spans="1:7" s="172" customFormat="1" x14ac:dyDescent="0.2">
      <c r="A617" s="171">
        <v>42315</v>
      </c>
      <c r="B617" s="333" t="str">
        <f>Mays!$Y$2</f>
        <v>Los Angeles</v>
      </c>
      <c r="C617" s="480" t="s">
        <v>3649</v>
      </c>
      <c r="D617" s="443" t="s">
        <v>2410</v>
      </c>
      <c r="E617" s="437">
        <v>-300000</v>
      </c>
      <c r="F617" s="441"/>
      <c r="G617" s="441"/>
    </row>
    <row r="618" spans="1:7" s="172" customFormat="1" x14ac:dyDescent="0.2">
      <c r="A618" s="171">
        <v>42315</v>
      </c>
      <c r="B618" s="333" t="str">
        <f>Mays!$Y$2</f>
        <v>Los Angeles</v>
      </c>
      <c r="C618" s="480" t="s">
        <v>3886</v>
      </c>
      <c r="D618" s="443" t="s">
        <v>2410</v>
      </c>
      <c r="E618" s="437">
        <v>-200000</v>
      </c>
      <c r="F618" s="441"/>
      <c r="G618" s="441"/>
    </row>
    <row r="619" spans="1:7" s="172" customFormat="1" x14ac:dyDescent="0.2">
      <c r="A619" s="171">
        <v>42315</v>
      </c>
      <c r="B619" s="333" t="str">
        <f>Mays!$Y$2</f>
        <v>Los Angeles</v>
      </c>
      <c r="C619" s="480" t="s">
        <v>3655</v>
      </c>
      <c r="D619" s="443" t="s">
        <v>2410</v>
      </c>
      <c r="E619" s="437">
        <v>-200000</v>
      </c>
      <c r="F619" s="441"/>
      <c r="G619" s="441"/>
    </row>
    <row r="620" spans="1:7" s="172" customFormat="1" x14ac:dyDescent="0.2">
      <c r="A620" s="171">
        <v>42315</v>
      </c>
      <c r="B620" s="333" t="str">
        <f>Mays!$Y$2</f>
        <v>Los Angeles</v>
      </c>
      <c r="C620" s="480" t="s">
        <v>3650</v>
      </c>
      <c r="D620" s="443" t="s">
        <v>2410</v>
      </c>
      <c r="E620" s="437">
        <v>-400000</v>
      </c>
      <c r="F620" s="441"/>
      <c r="G620" s="441"/>
    </row>
    <row r="621" spans="1:7" s="172" customFormat="1" x14ac:dyDescent="0.2">
      <c r="A621" s="171">
        <v>42315</v>
      </c>
      <c r="B621" s="333" t="str">
        <f>Mays!$Y$2</f>
        <v>Los Angeles</v>
      </c>
      <c r="C621" s="480" t="s">
        <v>3656</v>
      </c>
      <c r="D621" s="443" t="s">
        <v>2410</v>
      </c>
      <c r="E621" s="437">
        <v>-400000</v>
      </c>
      <c r="F621" s="441"/>
      <c r="G621" s="441"/>
    </row>
    <row r="622" spans="1:7" s="172" customFormat="1" x14ac:dyDescent="0.2">
      <c r="A622" s="171">
        <v>42315</v>
      </c>
      <c r="B622" s="333" t="str">
        <f>Mays!$Y$2</f>
        <v>Los Angeles</v>
      </c>
      <c r="C622" s="480" t="s">
        <v>3651</v>
      </c>
      <c r="D622" s="443" t="s">
        <v>2410</v>
      </c>
      <c r="E622" s="437">
        <v>-200000</v>
      </c>
      <c r="F622" s="441"/>
      <c r="G622" s="441"/>
    </row>
    <row r="623" spans="1:7" s="172" customFormat="1" x14ac:dyDescent="0.2">
      <c r="A623" s="171">
        <v>42315</v>
      </c>
      <c r="B623" s="175" t="str">
        <f>Cobb!$M$2</f>
        <v>Mansfield</v>
      </c>
      <c r="C623" s="480" t="s">
        <v>3398</v>
      </c>
      <c r="D623" s="443" t="s">
        <v>2410</v>
      </c>
      <c r="E623" s="437">
        <v>-300000</v>
      </c>
      <c r="F623" s="441"/>
      <c r="G623" s="441"/>
    </row>
    <row r="624" spans="1:7" s="172" customFormat="1" x14ac:dyDescent="0.2">
      <c r="A624" s="171">
        <v>42315</v>
      </c>
      <c r="B624" s="175" t="str">
        <f>Cobb!$M$2</f>
        <v>Mansfield</v>
      </c>
      <c r="C624" s="480" t="s">
        <v>3004</v>
      </c>
      <c r="D624" s="443" t="s">
        <v>2410</v>
      </c>
      <c r="E624" s="437">
        <v>-840000</v>
      </c>
      <c r="F624" s="441"/>
      <c r="G624" s="441"/>
    </row>
    <row r="625" spans="1:7" s="172" customFormat="1" x14ac:dyDescent="0.2">
      <c r="A625" s="171">
        <v>42315</v>
      </c>
      <c r="B625" s="175" t="str">
        <f>Cobb!$M$2</f>
        <v>Mansfield</v>
      </c>
      <c r="C625" s="480" t="s">
        <v>3399</v>
      </c>
      <c r="D625" s="443" t="s">
        <v>2410</v>
      </c>
      <c r="E625" s="437">
        <v>-300000</v>
      </c>
      <c r="F625" s="441"/>
      <c r="G625" s="441"/>
    </row>
    <row r="626" spans="1:7" s="172" customFormat="1" x14ac:dyDescent="0.2">
      <c r="A626" s="171">
        <v>42315</v>
      </c>
      <c r="B626" s="175" t="str">
        <f>Cobb!$M$2</f>
        <v>Mansfield</v>
      </c>
      <c r="C626" s="480" t="s">
        <v>3400</v>
      </c>
      <c r="D626" s="443" t="s">
        <v>2410</v>
      </c>
      <c r="E626" s="437">
        <v>-400000</v>
      </c>
      <c r="F626" s="441"/>
      <c r="G626" s="441"/>
    </row>
    <row r="627" spans="1:7" s="172" customFormat="1" x14ac:dyDescent="0.2">
      <c r="A627" s="171">
        <v>42315</v>
      </c>
      <c r="B627" s="175" t="str">
        <f>Cobb!$M$2</f>
        <v>Mansfield</v>
      </c>
      <c r="C627" s="480" t="s">
        <v>3394</v>
      </c>
      <c r="D627" s="443" t="s">
        <v>2410</v>
      </c>
      <c r="E627" s="437">
        <v>-300000</v>
      </c>
      <c r="F627" s="441"/>
      <c r="G627" s="441"/>
    </row>
    <row r="628" spans="1:7" s="172" customFormat="1" x14ac:dyDescent="0.2">
      <c r="A628" s="171">
        <v>42315</v>
      </c>
      <c r="B628" s="175" t="str">
        <f>Cobb!$M$2</f>
        <v>Mansfield</v>
      </c>
      <c r="C628" s="480" t="s">
        <v>3007</v>
      </c>
      <c r="D628" s="443" t="s">
        <v>2410</v>
      </c>
      <c r="E628" s="437">
        <v>-1368000</v>
      </c>
      <c r="F628" s="441"/>
      <c r="G628" s="441"/>
    </row>
    <row r="629" spans="1:7" s="172" customFormat="1" x14ac:dyDescent="0.2">
      <c r="A629" s="171">
        <v>42315</v>
      </c>
      <c r="B629" s="175" t="str">
        <f>Cobb!$M$2</f>
        <v>Mansfield</v>
      </c>
      <c r="C629" s="480" t="s">
        <v>3395</v>
      </c>
      <c r="D629" s="443" t="s">
        <v>2410</v>
      </c>
      <c r="E629" s="437">
        <v>-400000</v>
      </c>
      <c r="F629" s="441"/>
      <c r="G629" s="441"/>
    </row>
    <row r="630" spans="1:7" s="172" customFormat="1" x14ac:dyDescent="0.2">
      <c r="A630" s="171">
        <v>42315</v>
      </c>
      <c r="B630" s="175" t="str">
        <f>Cobb!$M$2</f>
        <v>Mansfield</v>
      </c>
      <c r="C630" s="480" t="s">
        <v>3396</v>
      </c>
      <c r="D630" s="443" t="s">
        <v>2410</v>
      </c>
      <c r="E630" s="437">
        <v>-200000</v>
      </c>
      <c r="F630" s="441"/>
      <c r="G630" s="441"/>
    </row>
    <row r="631" spans="1:7" s="172" customFormat="1" x14ac:dyDescent="0.2">
      <c r="A631" s="171">
        <v>42315</v>
      </c>
      <c r="B631" s="175" t="str">
        <f>Cobb!$M$2</f>
        <v>Mansfield</v>
      </c>
      <c r="C631" s="480" t="s">
        <v>3401</v>
      </c>
      <c r="D631" s="443" t="s">
        <v>2410</v>
      </c>
      <c r="E631" s="437">
        <v>-300000</v>
      </c>
      <c r="F631" s="441"/>
      <c r="G631" s="441"/>
    </row>
    <row r="632" spans="1:7" s="172" customFormat="1" x14ac:dyDescent="0.2">
      <c r="A632" s="171">
        <v>42315</v>
      </c>
      <c r="B632" s="175" t="str">
        <f>Cobb!$M$2</f>
        <v>Mansfield</v>
      </c>
      <c r="C632" s="480" t="s">
        <v>3397</v>
      </c>
      <c r="D632" s="443" t="s">
        <v>2410</v>
      </c>
      <c r="E632" s="437">
        <v>-200000</v>
      </c>
      <c r="F632" s="441"/>
      <c r="G632" s="441"/>
    </row>
    <row r="633" spans="1:7" s="172" customFormat="1" x14ac:dyDescent="0.2">
      <c r="A633" s="171">
        <v>42315</v>
      </c>
      <c r="B633" s="175" t="str">
        <f>Cobb!$M$2</f>
        <v>Mansfield</v>
      </c>
      <c r="C633" s="480" t="s">
        <v>3402</v>
      </c>
      <c r="D633" s="443" t="s">
        <v>2410</v>
      </c>
      <c r="E633" s="437">
        <v>-300000</v>
      </c>
      <c r="F633" s="441"/>
      <c r="G633" s="441"/>
    </row>
    <row r="634" spans="1:7" s="172" customFormat="1" x14ac:dyDescent="0.2">
      <c r="A634" s="171">
        <v>42315</v>
      </c>
      <c r="B634" s="175" t="str">
        <f>Cobb!$M$2</f>
        <v>Mansfield</v>
      </c>
      <c r="C634" s="480" t="s">
        <v>3023</v>
      </c>
      <c r="D634" s="443" t="s">
        <v>2410</v>
      </c>
      <c r="E634" s="437">
        <v>-1680000</v>
      </c>
      <c r="F634" s="441"/>
      <c r="G634" s="441"/>
    </row>
    <row r="635" spans="1:7" s="172" customFormat="1" x14ac:dyDescent="0.2">
      <c r="A635" s="171">
        <v>42315</v>
      </c>
      <c r="B635" s="175" t="str">
        <f>Cobb!$M$2</f>
        <v>Mansfield</v>
      </c>
      <c r="C635" s="480" t="s">
        <v>3889</v>
      </c>
      <c r="D635" s="443" t="s">
        <v>2410</v>
      </c>
      <c r="E635" s="437">
        <v>-200000</v>
      </c>
      <c r="F635" s="441"/>
      <c r="G635" s="441"/>
    </row>
    <row r="636" spans="1:7" s="172" customFormat="1" x14ac:dyDescent="0.2">
      <c r="A636" s="171">
        <v>42315</v>
      </c>
      <c r="B636" s="333" t="str">
        <f>Ruth!$Y$2</f>
        <v>Rock Island</v>
      </c>
      <c r="C636" s="480" t="s">
        <v>3503</v>
      </c>
      <c r="D636" s="443" t="s">
        <v>2410</v>
      </c>
      <c r="E636" s="437">
        <v>-300000</v>
      </c>
      <c r="F636" s="441"/>
      <c r="G636" s="441"/>
    </row>
    <row r="637" spans="1:7" s="172" customFormat="1" x14ac:dyDescent="0.2">
      <c r="A637" s="171">
        <v>42315</v>
      </c>
      <c r="B637" s="333" t="str">
        <f>Ruth!$Y$2</f>
        <v>Rock Island</v>
      </c>
      <c r="C637" s="480" t="s">
        <v>3504</v>
      </c>
      <c r="D637" s="443" t="s">
        <v>2410</v>
      </c>
      <c r="E637" s="437">
        <v>-300000</v>
      </c>
      <c r="F637" s="441"/>
      <c r="G637" s="441"/>
    </row>
    <row r="638" spans="1:7" s="172" customFormat="1" x14ac:dyDescent="0.2">
      <c r="A638" s="171">
        <v>42315</v>
      </c>
      <c r="B638" s="333" t="str">
        <f>Aaron!$S$2</f>
        <v>San Jose</v>
      </c>
      <c r="C638" s="480" t="s">
        <v>3117</v>
      </c>
      <c r="D638" s="443" t="s">
        <v>2410</v>
      </c>
      <c r="E638" s="437">
        <v>-1800000</v>
      </c>
      <c r="F638" s="441"/>
      <c r="G638" s="441"/>
    </row>
    <row r="639" spans="1:7" s="172" customFormat="1" x14ac:dyDescent="0.2">
      <c r="A639" s="171">
        <v>42315</v>
      </c>
      <c r="B639" s="271" t="str">
        <f>Cobb!$AE$2</f>
        <v>Chicago</v>
      </c>
      <c r="C639" s="480" t="s">
        <v>3119</v>
      </c>
      <c r="D639" s="443" t="s">
        <v>2410</v>
      </c>
      <c r="E639" s="437">
        <v>-3118500</v>
      </c>
      <c r="F639" s="313" t="s">
        <v>4609</v>
      </c>
      <c r="G639" s="441"/>
    </row>
    <row r="640" spans="1:7" s="172" customFormat="1" x14ac:dyDescent="0.2">
      <c r="A640" s="171">
        <v>42315</v>
      </c>
      <c r="B640" s="333" t="str">
        <f>Ruth!$Y$2</f>
        <v>Rock Island</v>
      </c>
      <c r="C640" s="480" t="s">
        <v>3120</v>
      </c>
      <c r="D640" s="443" t="s">
        <v>2410</v>
      </c>
      <c r="E640" s="437">
        <v>-2160000</v>
      </c>
      <c r="F640" s="441"/>
      <c r="G640" s="441"/>
    </row>
    <row r="641" spans="1:7" s="172" customFormat="1" x14ac:dyDescent="0.2">
      <c r="A641" s="171">
        <v>42315</v>
      </c>
      <c r="B641" s="333" t="str">
        <f>Ruth!$Y$2</f>
        <v>Rock Island</v>
      </c>
      <c r="C641" s="480" t="s">
        <v>3857</v>
      </c>
      <c r="D641" s="443" t="s">
        <v>2410</v>
      </c>
      <c r="E641" s="437">
        <v>-2800000</v>
      </c>
      <c r="F641" s="441"/>
      <c r="G641" s="441"/>
    </row>
    <row r="642" spans="1:7" s="172" customFormat="1" x14ac:dyDescent="0.2">
      <c r="A642" s="171">
        <v>42315</v>
      </c>
      <c r="B642" s="333" t="str">
        <f>Ruth!$Y$2</f>
        <v>Rock Island</v>
      </c>
      <c r="C642" s="480" t="s">
        <v>3505</v>
      </c>
      <c r="D642" s="443" t="s">
        <v>2410</v>
      </c>
      <c r="E642" s="437">
        <v>-300000</v>
      </c>
      <c r="F642" s="441"/>
      <c r="G642" s="441"/>
    </row>
    <row r="643" spans="1:7" s="172" customFormat="1" x14ac:dyDescent="0.2">
      <c r="A643" s="171">
        <v>42315</v>
      </c>
      <c r="B643" s="333" t="s">
        <v>2006</v>
      </c>
      <c r="C643" s="480" t="s">
        <v>3506</v>
      </c>
      <c r="D643" s="443" t="s">
        <v>2410</v>
      </c>
      <c r="E643" s="437">
        <v>-300000</v>
      </c>
      <c r="F643" s="441" t="s">
        <v>4655</v>
      </c>
      <c r="G643" s="441"/>
    </row>
    <row r="644" spans="1:7" s="172" customFormat="1" x14ac:dyDescent="0.2">
      <c r="A644" s="171">
        <v>42315</v>
      </c>
      <c r="B644" s="271" t="str">
        <f>Ruth!$G$2</f>
        <v>Gotham City</v>
      </c>
      <c r="C644" s="480" t="s">
        <v>3129</v>
      </c>
      <c r="D644" s="443" t="s">
        <v>2410</v>
      </c>
      <c r="E644" s="437">
        <v>-1482000</v>
      </c>
      <c r="F644" s="441"/>
      <c r="G644" s="441"/>
    </row>
    <row r="645" spans="1:7" s="172" customFormat="1" x14ac:dyDescent="0.2">
      <c r="A645" s="171">
        <v>42315</v>
      </c>
      <c r="B645" s="333" t="str">
        <f>Ruth!$Y$2</f>
        <v>Rock Island</v>
      </c>
      <c r="C645" s="480" t="s">
        <v>3507</v>
      </c>
      <c r="D645" s="443" t="s">
        <v>2410</v>
      </c>
      <c r="E645" s="437">
        <v>-200000</v>
      </c>
      <c r="F645" s="441"/>
      <c r="G645" s="441"/>
    </row>
    <row r="646" spans="1:7" s="172" customFormat="1" x14ac:dyDescent="0.2">
      <c r="A646" s="171">
        <v>42315</v>
      </c>
      <c r="B646" s="333" t="str">
        <f>Ruth!$Y$2</f>
        <v>Rock Island</v>
      </c>
      <c r="C646" s="480" t="s">
        <v>3509</v>
      </c>
      <c r="D646" s="443" t="s">
        <v>2410</v>
      </c>
      <c r="E646" s="437">
        <v>-200000</v>
      </c>
      <c r="F646" s="441"/>
      <c r="G646" s="441"/>
    </row>
    <row r="647" spans="1:7" s="172" customFormat="1" x14ac:dyDescent="0.2">
      <c r="A647" s="171">
        <v>42315</v>
      </c>
      <c r="B647" s="333" t="str">
        <f>Ruth!$Y$2</f>
        <v>Rock Island</v>
      </c>
      <c r="C647" s="480" t="s">
        <v>3510</v>
      </c>
      <c r="D647" s="443" t="s">
        <v>2410</v>
      </c>
      <c r="E647" s="437">
        <v>-400000</v>
      </c>
      <c r="F647" s="441"/>
      <c r="G647" s="441"/>
    </row>
    <row r="648" spans="1:7" s="172" customFormat="1" x14ac:dyDescent="0.2">
      <c r="A648" s="171">
        <v>42315</v>
      </c>
      <c r="B648" s="333" t="str">
        <f>Ruth!$Y$2</f>
        <v>Rock Island</v>
      </c>
      <c r="C648" s="480" t="s">
        <v>3124</v>
      </c>
      <c r="D648" s="443" t="s">
        <v>2410</v>
      </c>
      <c r="E648" s="437">
        <v>-600000</v>
      </c>
      <c r="F648" s="441"/>
      <c r="G648" s="441"/>
    </row>
    <row r="649" spans="1:7" s="172" customFormat="1" x14ac:dyDescent="0.2">
      <c r="A649" s="171">
        <v>42315</v>
      </c>
      <c r="B649" s="333" t="str">
        <f>Ruth!$Y$2</f>
        <v>Rock Island</v>
      </c>
      <c r="C649" s="480" t="s">
        <v>3511</v>
      </c>
      <c r="D649" s="443" t="s">
        <v>2410</v>
      </c>
      <c r="E649" s="437">
        <v>-200000</v>
      </c>
      <c r="F649" s="441"/>
      <c r="G649" s="441"/>
    </row>
    <row r="650" spans="1:7" s="172" customFormat="1" x14ac:dyDescent="0.2">
      <c r="A650" s="171">
        <v>42315</v>
      </c>
      <c r="B650" s="333" t="str">
        <f>Ruth!$Y$2</f>
        <v>Rock Island</v>
      </c>
      <c r="C650" s="480" t="s">
        <v>3508</v>
      </c>
      <c r="D650" s="443" t="s">
        <v>2410</v>
      </c>
      <c r="E650" s="437">
        <v>-200000</v>
      </c>
      <c r="F650" s="441"/>
      <c r="G650" s="441"/>
    </row>
    <row r="651" spans="1:7" s="172" customFormat="1" x14ac:dyDescent="0.2">
      <c r="A651" s="171">
        <v>42315</v>
      </c>
      <c r="B651" s="333" t="str">
        <f>Ruth!$Y$2</f>
        <v>Rock Island</v>
      </c>
      <c r="C651" s="480" t="s">
        <v>3512</v>
      </c>
      <c r="D651" s="443" t="s">
        <v>2410</v>
      </c>
      <c r="E651" s="437">
        <v>-200000</v>
      </c>
      <c r="F651" s="441"/>
      <c r="G651" s="441"/>
    </row>
    <row r="652" spans="1:7" s="172" customFormat="1" x14ac:dyDescent="0.2">
      <c r="A652" s="171">
        <v>42315</v>
      </c>
      <c r="B652" s="333" t="str">
        <f>Ruth!$Y$2</f>
        <v>Rock Island</v>
      </c>
      <c r="C652" s="480" t="s">
        <v>2464</v>
      </c>
      <c r="D652" s="443" t="s">
        <v>2410</v>
      </c>
      <c r="E652" s="437">
        <v>-100000</v>
      </c>
      <c r="F652" s="441"/>
      <c r="G652" s="441"/>
    </row>
    <row r="653" spans="1:7" s="172" customFormat="1" x14ac:dyDescent="0.2">
      <c r="A653" s="171">
        <v>42315</v>
      </c>
      <c r="B653" s="333" t="str">
        <f>Ruth!$Y$2</f>
        <v>Rock Island</v>
      </c>
      <c r="C653" s="480" t="s">
        <v>3513</v>
      </c>
      <c r="D653" s="443" t="s">
        <v>2410</v>
      </c>
      <c r="E653" s="437">
        <v>-200000</v>
      </c>
      <c r="F653" s="441"/>
      <c r="G653" s="441"/>
    </row>
    <row r="654" spans="1:7" s="172" customFormat="1" x14ac:dyDescent="0.2">
      <c r="A654" s="171">
        <v>42315</v>
      </c>
      <c r="B654" s="333" t="str">
        <f>Ruth!$Y$2</f>
        <v>Rock Island</v>
      </c>
      <c r="C654" s="480" t="s">
        <v>3514</v>
      </c>
      <c r="D654" s="443" t="s">
        <v>2410</v>
      </c>
      <c r="E654" s="437">
        <v>-200000</v>
      </c>
      <c r="F654" s="441"/>
      <c r="G654" s="441"/>
    </row>
    <row r="655" spans="1:7" s="172" customFormat="1" x14ac:dyDescent="0.2">
      <c r="A655" s="171">
        <v>42315</v>
      </c>
      <c r="B655" s="333" t="str">
        <f>Aaron!$A$2</f>
        <v>Middlesex</v>
      </c>
      <c r="C655" s="480" t="s">
        <v>3529</v>
      </c>
      <c r="D655" s="443" t="s">
        <v>2410</v>
      </c>
      <c r="E655" s="437">
        <v>-200000</v>
      </c>
      <c r="F655" s="441"/>
      <c r="G655" s="441"/>
    </row>
    <row r="656" spans="1:7" s="172" customFormat="1" x14ac:dyDescent="0.2">
      <c r="A656" s="171">
        <v>42315</v>
      </c>
      <c r="B656" s="333" t="str">
        <f>Aaron!$A$2</f>
        <v>Middlesex</v>
      </c>
      <c r="C656" s="480" t="s">
        <v>3156</v>
      </c>
      <c r="D656" s="443" t="s">
        <v>2410</v>
      </c>
      <c r="E656" s="437">
        <v>-1140000</v>
      </c>
      <c r="F656" s="441"/>
      <c r="G656" s="441"/>
    </row>
    <row r="657" spans="1:7" s="172" customFormat="1" x14ac:dyDescent="0.2">
      <c r="A657" s="171">
        <v>42315</v>
      </c>
      <c r="B657" s="333" t="str">
        <f>Aaron!$A$2</f>
        <v>Middlesex</v>
      </c>
      <c r="C657" s="480" t="s">
        <v>3535</v>
      </c>
      <c r="D657" s="443" t="s">
        <v>2410</v>
      </c>
      <c r="E657" s="437">
        <v>-400000</v>
      </c>
      <c r="F657" s="441"/>
      <c r="G657" s="441"/>
    </row>
    <row r="658" spans="1:7" s="172" customFormat="1" x14ac:dyDescent="0.2">
      <c r="A658" s="171">
        <v>42315</v>
      </c>
      <c r="B658" s="333" t="str">
        <f>Aaron!$A$2</f>
        <v>Middlesex</v>
      </c>
      <c r="C658" s="480" t="s">
        <v>3223</v>
      </c>
      <c r="D658" s="443" t="s">
        <v>2410</v>
      </c>
      <c r="E658" s="437">
        <v>-1680000</v>
      </c>
      <c r="F658" s="441"/>
      <c r="G658" s="441"/>
    </row>
    <row r="659" spans="1:7" s="172" customFormat="1" x14ac:dyDescent="0.2">
      <c r="A659" s="171">
        <v>42315</v>
      </c>
      <c r="B659" s="333" t="str">
        <f>Aaron!$A$2</f>
        <v>Middlesex</v>
      </c>
      <c r="C659" s="480" t="s">
        <v>3530</v>
      </c>
      <c r="D659" s="443" t="s">
        <v>2410</v>
      </c>
      <c r="E659" s="437">
        <v>-400000</v>
      </c>
      <c r="F659" s="441"/>
      <c r="G659" s="441"/>
    </row>
    <row r="660" spans="1:7" s="172" customFormat="1" x14ac:dyDescent="0.2">
      <c r="A660" s="171">
        <v>42315</v>
      </c>
      <c r="B660" s="333" t="str">
        <f>Aaron!$A$2</f>
        <v>Middlesex</v>
      </c>
      <c r="C660" s="480" t="s">
        <v>3531</v>
      </c>
      <c r="D660" s="443" t="s">
        <v>2410</v>
      </c>
      <c r="E660" s="437">
        <v>-400000</v>
      </c>
      <c r="F660" s="441"/>
      <c r="G660" s="441"/>
    </row>
    <row r="661" spans="1:7" s="172" customFormat="1" x14ac:dyDescent="0.2">
      <c r="A661" s="171">
        <v>42315</v>
      </c>
      <c r="B661" s="333" t="str">
        <f>Aaron!$A$2</f>
        <v>Middlesex</v>
      </c>
      <c r="C661" s="480" t="s">
        <v>3536</v>
      </c>
      <c r="D661" s="443" t="s">
        <v>2410</v>
      </c>
      <c r="E661" s="437">
        <v>-300000</v>
      </c>
      <c r="F661" s="441"/>
      <c r="G661" s="441"/>
    </row>
    <row r="662" spans="1:7" s="172" customFormat="1" x14ac:dyDescent="0.2">
      <c r="A662" s="171">
        <v>42315</v>
      </c>
      <c r="B662" s="333" t="str">
        <f>Aaron!$A$2</f>
        <v>Middlesex</v>
      </c>
      <c r="C662" s="480" t="s">
        <v>3532</v>
      </c>
      <c r="D662" s="443" t="s">
        <v>2410</v>
      </c>
      <c r="E662" s="437">
        <v>-300000</v>
      </c>
      <c r="F662" s="441"/>
      <c r="G662" s="441"/>
    </row>
    <row r="663" spans="1:7" s="172" customFormat="1" x14ac:dyDescent="0.2">
      <c r="A663" s="171">
        <v>42315</v>
      </c>
      <c r="B663" s="333" t="str">
        <f>Aaron!$A$2</f>
        <v>Middlesex</v>
      </c>
      <c r="C663" s="480" t="s">
        <v>3883</v>
      </c>
      <c r="D663" s="443" t="s">
        <v>2410</v>
      </c>
      <c r="E663" s="437">
        <v>-100000</v>
      </c>
      <c r="F663" s="441"/>
      <c r="G663" s="441"/>
    </row>
    <row r="664" spans="1:7" s="172" customFormat="1" x14ac:dyDescent="0.2">
      <c r="A664" s="171">
        <v>42315</v>
      </c>
      <c r="B664" s="333" t="str">
        <f>Aaron!$A$2</f>
        <v>Middlesex</v>
      </c>
      <c r="C664" s="480" t="s">
        <v>3533</v>
      </c>
      <c r="D664" s="443" t="s">
        <v>2410</v>
      </c>
      <c r="E664" s="437">
        <v>-400000</v>
      </c>
      <c r="F664" s="441"/>
      <c r="G664" s="441"/>
    </row>
    <row r="665" spans="1:7" s="172" customFormat="1" x14ac:dyDescent="0.2">
      <c r="A665" s="171">
        <v>42315</v>
      </c>
      <c r="B665" s="333" t="str">
        <f>Aaron!$A$2</f>
        <v>Middlesex</v>
      </c>
      <c r="C665" s="480" t="s">
        <v>3534</v>
      </c>
      <c r="D665" s="443" t="s">
        <v>2410</v>
      </c>
      <c r="E665" s="437">
        <v>-300000</v>
      </c>
      <c r="F665" s="441"/>
      <c r="G665" s="441"/>
    </row>
    <row r="666" spans="1:7" s="172" customFormat="1" x14ac:dyDescent="0.2">
      <c r="A666" s="171">
        <v>42315</v>
      </c>
      <c r="B666" s="333" t="str">
        <f>Aaron!$A$2</f>
        <v>Middlesex</v>
      </c>
      <c r="C666" s="480" t="s">
        <v>3164</v>
      </c>
      <c r="D666" s="443" t="s">
        <v>2410</v>
      </c>
      <c r="E666" s="437">
        <v>-600000</v>
      </c>
      <c r="F666" s="441"/>
      <c r="G666" s="441"/>
    </row>
    <row r="667" spans="1:7" s="172" customFormat="1" x14ac:dyDescent="0.2">
      <c r="A667" s="171">
        <v>42315</v>
      </c>
      <c r="B667" s="333" t="str">
        <f>Aaron!$A$2</f>
        <v>Middlesex</v>
      </c>
      <c r="C667" s="480" t="s">
        <v>3165</v>
      </c>
      <c r="D667" s="443" t="s">
        <v>2410</v>
      </c>
      <c r="E667" s="437">
        <v>-1875000</v>
      </c>
      <c r="F667" s="441"/>
      <c r="G667" s="441"/>
    </row>
    <row r="668" spans="1:7" s="172" customFormat="1" x14ac:dyDescent="0.2">
      <c r="A668" s="171">
        <v>42315</v>
      </c>
      <c r="B668" s="333" t="str">
        <f>Aaron!$A$2</f>
        <v>Middlesex</v>
      </c>
      <c r="C668" s="480" t="s">
        <v>3538</v>
      </c>
      <c r="D668" s="443" t="s">
        <v>2410</v>
      </c>
      <c r="E668" s="437">
        <v>-400000</v>
      </c>
      <c r="F668" s="441"/>
      <c r="G668" s="441"/>
    </row>
    <row r="669" spans="1:7" s="172" customFormat="1" x14ac:dyDescent="0.2">
      <c r="A669" s="171">
        <v>42315</v>
      </c>
      <c r="B669" s="333" t="str">
        <f>Mays!$M$2</f>
        <v>Mudville</v>
      </c>
      <c r="C669" s="480" t="s">
        <v>3625</v>
      </c>
      <c r="D669" s="443" t="s">
        <v>2410</v>
      </c>
      <c r="E669" s="437">
        <v>-200000</v>
      </c>
      <c r="F669" s="441"/>
      <c r="G669" s="441"/>
    </row>
    <row r="670" spans="1:7" s="172" customFormat="1" x14ac:dyDescent="0.2">
      <c r="A670" s="171">
        <v>42315</v>
      </c>
      <c r="B670" s="333" t="str">
        <f>Mays!$M$2</f>
        <v>Mudville</v>
      </c>
      <c r="C670" s="480" t="s">
        <v>3849</v>
      </c>
      <c r="D670" s="443" t="s">
        <v>2410</v>
      </c>
      <c r="E670" s="437">
        <v>-300000</v>
      </c>
      <c r="F670" s="441"/>
      <c r="G670" s="441"/>
    </row>
    <row r="671" spans="1:7" s="172" customFormat="1" x14ac:dyDescent="0.2">
      <c r="A671" s="171">
        <v>42315</v>
      </c>
      <c r="B671" s="333" t="str">
        <f>Mays!$M$2</f>
        <v>Mudville</v>
      </c>
      <c r="C671" s="480" t="s">
        <v>3292</v>
      </c>
      <c r="D671" s="443" t="s">
        <v>2410</v>
      </c>
      <c r="E671" s="437">
        <v>-975000</v>
      </c>
      <c r="F671" s="441"/>
      <c r="G671" s="441"/>
    </row>
    <row r="672" spans="1:7" s="172" customFormat="1" x14ac:dyDescent="0.2">
      <c r="A672" s="171">
        <v>42315</v>
      </c>
      <c r="B672" s="333" t="str">
        <f>Mays!$M$2</f>
        <v>Mudville</v>
      </c>
      <c r="C672" s="480" t="s">
        <v>3613</v>
      </c>
      <c r="D672" s="443" t="s">
        <v>2410</v>
      </c>
      <c r="E672" s="437">
        <v>-100000</v>
      </c>
      <c r="F672" s="441"/>
      <c r="G672" s="441"/>
    </row>
    <row r="673" spans="1:7" s="172" customFormat="1" x14ac:dyDescent="0.2">
      <c r="A673" s="171">
        <v>42315</v>
      </c>
      <c r="B673" s="333" t="str">
        <f>Mays!$M$2</f>
        <v>Mudville</v>
      </c>
      <c r="C673" s="480" t="s">
        <v>3614</v>
      </c>
      <c r="D673" s="443" t="s">
        <v>2410</v>
      </c>
      <c r="E673" s="437">
        <v>-400000</v>
      </c>
      <c r="F673" s="441"/>
      <c r="G673" s="441"/>
    </row>
    <row r="674" spans="1:7" s="172" customFormat="1" x14ac:dyDescent="0.2">
      <c r="A674" s="171">
        <v>42315</v>
      </c>
      <c r="B674" s="333" t="str">
        <f>Mays!$M$2</f>
        <v>Mudville</v>
      </c>
      <c r="C674" s="480" t="s">
        <v>3615</v>
      </c>
      <c r="D674" s="443" t="s">
        <v>2410</v>
      </c>
      <c r="E674" s="437">
        <v>-400000</v>
      </c>
      <c r="F674" s="441"/>
      <c r="G674" s="441"/>
    </row>
    <row r="675" spans="1:7" s="172" customFormat="1" x14ac:dyDescent="0.2">
      <c r="A675" s="171">
        <v>42315</v>
      </c>
      <c r="B675" s="333" t="str">
        <f>Mays!$M$2</f>
        <v>Mudville</v>
      </c>
      <c r="C675" s="480" t="s">
        <v>3616</v>
      </c>
      <c r="D675" s="443" t="s">
        <v>2410</v>
      </c>
      <c r="E675" s="437">
        <v>-100000</v>
      </c>
      <c r="F675" s="441"/>
      <c r="G675" s="441"/>
    </row>
    <row r="676" spans="1:7" s="172" customFormat="1" x14ac:dyDescent="0.2">
      <c r="A676" s="171">
        <v>42315</v>
      </c>
      <c r="B676" s="333" t="str">
        <f>Mays!$M$2</f>
        <v>Mudville</v>
      </c>
      <c r="C676" s="480" t="s">
        <v>3617</v>
      </c>
      <c r="D676" s="443" t="s">
        <v>2410</v>
      </c>
      <c r="E676" s="437">
        <v>-300000</v>
      </c>
      <c r="F676" s="441"/>
      <c r="G676" s="441"/>
    </row>
    <row r="677" spans="1:7" s="172" customFormat="1" x14ac:dyDescent="0.2">
      <c r="A677" s="171">
        <v>42315</v>
      </c>
      <c r="B677" s="333" t="str">
        <f>Mays!$M$2</f>
        <v>Mudville</v>
      </c>
      <c r="C677" s="480" t="s">
        <v>3626</v>
      </c>
      <c r="D677" s="443" t="s">
        <v>2410</v>
      </c>
      <c r="E677" s="437">
        <v>-300000</v>
      </c>
      <c r="F677" s="441"/>
      <c r="G677" s="441"/>
    </row>
    <row r="678" spans="1:7" s="172" customFormat="1" x14ac:dyDescent="0.2">
      <c r="A678" s="171">
        <v>42315</v>
      </c>
      <c r="B678" s="333" t="str">
        <f>Mays!$M$2</f>
        <v>Mudville</v>
      </c>
      <c r="C678" s="480" t="s">
        <v>3627</v>
      </c>
      <c r="D678" s="443" t="s">
        <v>2410</v>
      </c>
      <c r="E678" s="437">
        <v>-300000</v>
      </c>
      <c r="F678" s="441"/>
      <c r="G678" s="441"/>
    </row>
    <row r="679" spans="1:7" s="172" customFormat="1" x14ac:dyDescent="0.2">
      <c r="A679" s="171">
        <v>42315</v>
      </c>
      <c r="B679" s="333" t="str">
        <f>Mays!$M$2</f>
        <v>Mudville</v>
      </c>
      <c r="C679" s="480" t="s">
        <v>3293</v>
      </c>
      <c r="D679" s="443" t="s">
        <v>2410</v>
      </c>
      <c r="E679" s="437">
        <v>-760000</v>
      </c>
      <c r="F679" s="441"/>
      <c r="G679" s="441"/>
    </row>
    <row r="680" spans="1:7" s="172" customFormat="1" x14ac:dyDescent="0.2">
      <c r="A680" s="171">
        <v>42315</v>
      </c>
      <c r="B680" s="333" t="str">
        <f>Mays!$M$2</f>
        <v>Mudville</v>
      </c>
      <c r="C680" s="480" t="s">
        <v>3628</v>
      </c>
      <c r="D680" s="443" t="s">
        <v>2410</v>
      </c>
      <c r="E680" s="437">
        <v>-300000</v>
      </c>
      <c r="F680" s="441"/>
      <c r="G680" s="441"/>
    </row>
    <row r="681" spans="1:7" s="172" customFormat="1" x14ac:dyDescent="0.2">
      <c r="A681" s="171">
        <v>42315</v>
      </c>
      <c r="B681" s="333" t="str">
        <f>Mays!$M$2</f>
        <v>Mudville</v>
      </c>
      <c r="C681" s="480" t="s">
        <v>2868</v>
      </c>
      <c r="D681" s="443" t="s">
        <v>2410</v>
      </c>
      <c r="E681" s="437">
        <v>-100000</v>
      </c>
      <c r="F681" s="441"/>
      <c r="G681" s="441"/>
    </row>
    <row r="682" spans="1:7" s="172" customFormat="1" x14ac:dyDescent="0.2">
      <c r="A682" s="171">
        <v>42315</v>
      </c>
      <c r="B682" s="333" t="str">
        <f>Mays!$M$2</f>
        <v>Mudville</v>
      </c>
      <c r="C682" s="480" t="s">
        <v>3629</v>
      </c>
      <c r="D682" s="443" t="s">
        <v>2410</v>
      </c>
      <c r="E682" s="437">
        <v>-300000</v>
      </c>
      <c r="F682" s="441"/>
      <c r="G682" s="441"/>
    </row>
    <row r="683" spans="1:7" s="172" customFormat="1" x14ac:dyDescent="0.2">
      <c r="A683" s="171">
        <v>42315</v>
      </c>
      <c r="B683" s="333" t="str">
        <f>Mays!$M$2</f>
        <v>Mudville</v>
      </c>
      <c r="C683" s="480" t="s">
        <v>3630</v>
      </c>
      <c r="D683" s="443" t="s">
        <v>2410</v>
      </c>
      <c r="E683" s="437">
        <v>-100000</v>
      </c>
      <c r="F683" s="441"/>
      <c r="G683" s="441"/>
    </row>
    <row r="684" spans="1:7" s="172" customFormat="1" x14ac:dyDescent="0.2">
      <c r="A684" s="171">
        <v>42315</v>
      </c>
      <c r="B684" s="333" t="str">
        <f>Mays!$M$2</f>
        <v>Mudville</v>
      </c>
      <c r="C684" s="480" t="s">
        <v>3618</v>
      </c>
      <c r="D684" s="443" t="s">
        <v>2410</v>
      </c>
      <c r="E684" s="437">
        <v>-300000</v>
      </c>
      <c r="F684" s="441"/>
      <c r="G684" s="441"/>
    </row>
    <row r="685" spans="1:7" s="172" customFormat="1" x14ac:dyDescent="0.2">
      <c r="A685" s="171">
        <v>42315</v>
      </c>
      <c r="B685" s="333" t="str">
        <f>Mays!$M$2</f>
        <v>Mudville</v>
      </c>
      <c r="C685" s="480" t="s">
        <v>3286</v>
      </c>
      <c r="D685" s="443" t="s">
        <v>2410</v>
      </c>
      <c r="E685" s="437">
        <v>-1300000</v>
      </c>
      <c r="F685" s="441"/>
      <c r="G685" s="441"/>
    </row>
    <row r="686" spans="1:7" s="172" customFormat="1" x14ac:dyDescent="0.2">
      <c r="A686" s="171">
        <v>42315</v>
      </c>
      <c r="B686" s="333" t="str">
        <f>Mays!$M$2</f>
        <v>Mudville</v>
      </c>
      <c r="C686" s="480" t="s">
        <v>3619</v>
      </c>
      <c r="D686" s="443" t="s">
        <v>2410</v>
      </c>
      <c r="E686" s="437">
        <v>-400000</v>
      </c>
      <c r="F686" s="441"/>
      <c r="G686" s="441"/>
    </row>
    <row r="687" spans="1:7" s="172" customFormat="1" x14ac:dyDescent="0.2">
      <c r="A687" s="171">
        <v>42315</v>
      </c>
      <c r="B687" s="333" t="str">
        <f>Mays!$M$2</f>
        <v>Mudville</v>
      </c>
      <c r="C687" s="480" t="s">
        <v>3620</v>
      </c>
      <c r="D687" s="443" t="s">
        <v>2410</v>
      </c>
      <c r="E687" s="437">
        <v>-300000</v>
      </c>
      <c r="F687" s="441"/>
      <c r="G687" s="441"/>
    </row>
    <row r="688" spans="1:7" s="172" customFormat="1" x14ac:dyDescent="0.2">
      <c r="A688" s="171">
        <v>42315</v>
      </c>
      <c r="B688" s="333" t="str">
        <f>Mays!$M$2</f>
        <v>Mudville</v>
      </c>
      <c r="C688" s="480" t="s">
        <v>3621</v>
      </c>
      <c r="D688" s="443" t="s">
        <v>2410</v>
      </c>
      <c r="E688" s="437">
        <v>-100000</v>
      </c>
      <c r="F688" s="441"/>
      <c r="G688" s="441"/>
    </row>
    <row r="689" spans="1:7" s="172" customFormat="1" x14ac:dyDescent="0.2">
      <c r="A689" s="171">
        <v>42315</v>
      </c>
      <c r="B689" s="333" t="str">
        <f>Mays!$M$2</f>
        <v>Mudville</v>
      </c>
      <c r="C689" s="480" t="s">
        <v>3296</v>
      </c>
      <c r="D689" s="443" t="s">
        <v>2410</v>
      </c>
      <c r="E689" s="437">
        <v>-760000</v>
      </c>
      <c r="F689" s="441"/>
      <c r="G689" s="441"/>
    </row>
    <row r="690" spans="1:7" s="172" customFormat="1" x14ac:dyDescent="0.2">
      <c r="A690" s="171">
        <v>42315</v>
      </c>
      <c r="B690" s="333" t="str">
        <f>Mays!$M$2</f>
        <v>Mudville</v>
      </c>
      <c r="C690" s="480" t="s">
        <v>3297</v>
      </c>
      <c r="D690" s="443" t="s">
        <v>2410</v>
      </c>
      <c r="E690" s="437">
        <v>-988000</v>
      </c>
      <c r="F690" s="441"/>
      <c r="G690" s="441"/>
    </row>
    <row r="691" spans="1:7" s="172" customFormat="1" x14ac:dyDescent="0.2">
      <c r="A691" s="171">
        <v>42315</v>
      </c>
      <c r="B691" s="333" t="str">
        <f>Mays!$M$2</f>
        <v>Mudville</v>
      </c>
      <c r="C691" s="480" t="s">
        <v>3622</v>
      </c>
      <c r="D691" s="443" t="s">
        <v>2410</v>
      </c>
      <c r="E691" s="437">
        <v>-200000</v>
      </c>
      <c r="F691" s="441"/>
      <c r="G691" s="441"/>
    </row>
    <row r="692" spans="1:7" s="172" customFormat="1" x14ac:dyDescent="0.2">
      <c r="A692" s="171">
        <v>42315</v>
      </c>
      <c r="B692" s="333" t="str">
        <f>Mays!$M$2</f>
        <v>Mudville</v>
      </c>
      <c r="C692" s="480" t="s">
        <v>3884</v>
      </c>
      <c r="D692" s="443" t="s">
        <v>2410</v>
      </c>
      <c r="E692" s="437">
        <v>-200000</v>
      </c>
      <c r="F692" s="441"/>
      <c r="G692" s="441"/>
    </row>
    <row r="693" spans="1:7" s="172" customFormat="1" x14ac:dyDescent="0.2">
      <c r="A693" s="171">
        <v>42315</v>
      </c>
      <c r="B693" s="333" t="str">
        <f>Mays!$M$2</f>
        <v>Mudville</v>
      </c>
      <c r="C693" s="480" t="s">
        <v>3623</v>
      </c>
      <c r="D693" s="443" t="s">
        <v>2410</v>
      </c>
      <c r="E693" s="437">
        <v>-200000</v>
      </c>
      <c r="F693" s="441"/>
      <c r="G693" s="441"/>
    </row>
    <row r="694" spans="1:7" s="172" customFormat="1" x14ac:dyDescent="0.2">
      <c r="A694" s="171">
        <v>42315</v>
      </c>
      <c r="B694" s="333" t="str">
        <f>Mays!$M$2</f>
        <v>Mudville</v>
      </c>
      <c r="C694" s="480" t="s">
        <v>3624</v>
      </c>
      <c r="D694" s="443" t="s">
        <v>2410</v>
      </c>
      <c r="E694" s="437">
        <v>-200000</v>
      </c>
      <c r="F694" s="441"/>
      <c r="G694" s="441"/>
    </row>
    <row r="695" spans="1:7" s="172" customFormat="1" x14ac:dyDescent="0.2">
      <c r="A695" s="171">
        <v>42315</v>
      </c>
      <c r="B695" s="333" t="str">
        <f>Ruth!$S$2</f>
        <v>New York</v>
      </c>
      <c r="C695" s="480" t="s">
        <v>3102</v>
      </c>
      <c r="D695" s="443" t="s">
        <v>2410</v>
      </c>
      <c r="E695" s="437">
        <v>-840000</v>
      </c>
      <c r="F695" s="441"/>
      <c r="G695" s="441"/>
    </row>
    <row r="696" spans="1:7" s="172" customFormat="1" x14ac:dyDescent="0.2">
      <c r="A696" s="171">
        <v>42315</v>
      </c>
      <c r="B696" s="333" t="str">
        <f>Ruth!$S$2</f>
        <v>New York</v>
      </c>
      <c r="C696" s="480" t="s">
        <v>3489</v>
      </c>
      <c r="D696" s="443" t="s">
        <v>2410</v>
      </c>
      <c r="E696" s="437">
        <v>-400000</v>
      </c>
      <c r="F696" s="441"/>
      <c r="G696" s="441"/>
    </row>
    <row r="697" spans="1:7" s="172" customFormat="1" x14ac:dyDescent="0.2">
      <c r="A697" s="171">
        <v>42315</v>
      </c>
      <c r="B697" s="333" t="str">
        <f>Ruth!$S$2</f>
        <v>New York</v>
      </c>
      <c r="C697" s="480" t="s">
        <v>2864</v>
      </c>
      <c r="D697" s="443" t="s">
        <v>2410</v>
      </c>
      <c r="E697" s="437">
        <v>-100000</v>
      </c>
      <c r="F697" s="441"/>
      <c r="G697" s="441"/>
    </row>
    <row r="698" spans="1:7" s="172" customFormat="1" x14ac:dyDescent="0.2">
      <c r="A698" s="171">
        <v>42315</v>
      </c>
      <c r="B698" s="333" t="str">
        <f>Ruth!$S$2</f>
        <v>New York</v>
      </c>
      <c r="C698" s="480" t="s">
        <v>3106</v>
      </c>
      <c r="D698" s="443" t="s">
        <v>2410</v>
      </c>
      <c r="E698" s="437">
        <v>-780000</v>
      </c>
      <c r="F698" s="441"/>
      <c r="G698" s="441"/>
    </row>
    <row r="699" spans="1:7" s="172" customFormat="1" x14ac:dyDescent="0.2">
      <c r="A699" s="171">
        <v>42315</v>
      </c>
      <c r="B699" s="333" t="str">
        <f>Ruth!$S$2</f>
        <v>New York</v>
      </c>
      <c r="C699" s="480" t="s">
        <v>3490</v>
      </c>
      <c r="D699" s="443" t="s">
        <v>2410</v>
      </c>
      <c r="E699" s="437">
        <v>-400000</v>
      </c>
      <c r="F699" s="441"/>
      <c r="G699" s="441"/>
    </row>
    <row r="700" spans="1:7" s="172" customFormat="1" x14ac:dyDescent="0.2">
      <c r="A700" s="171">
        <v>42315</v>
      </c>
      <c r="B700" s="333" t="str">
        <f>Ruth!$S$2</f>
        <v>New York</v>
      </c>
      <c r="C700" s="480" t="s">
        <v>3491</v>
      </c>
      <c r="D700" s="443" t="s">
        <v>2410</v>
      </c>
      <c r="E700" s="437">
        <v>-100000</v>
      </c>
      <c r="F700" s="441"/>
      <c r="G700" s="441"/>
    </row>
    <row r="701" spans="1:7" s="172" customFormat="1" x14ac:dyDescent="0.2">
      <c r="A701" s="171">
        <v>42315</v>
      </c>
      <c r="B701" s="333" t="str">
        <f>Ruth!$S$2</f>
        <v>New York</v>
      </c>
      <c r="C701" s="480" t="s">
        <v>3492</v>
      </c>
      <c r="D701" s="443" t="s">
        <v>2410</v>
      </c>
      <c r="E701" s="437">
        <v>-400000</v>
      </c>
      <c r="F701" s="441"/>
      <c r="G701" s="441"/>
    </row>
    <row r="702" spans="1:7" s="172" customFormat="1" x14ac:dyDescent="0.2">
      <c r="A702" s="171">
        <v>42315</v>
      </c>
      <c r="B702" s="333" t="str">
        <f>Ruth!$S$2</f>
        <v>New York</v>
      </c>
      <c r="C702" s="480" t="s">
        <v>3493</v>
      </c>
      <c r="D702" s="443" t="s">
        <v>2410</v>
      </c>
      <c r="E702" s="437">
        <v>-400000</v>
      </c>
      <c r="F702" s="441"/>
      <c r="G702" s="441"/>
    </row>
    <row r="703" spans="1:7" s="172" customFormat="1" x14ac:dyDescent="0.2">
      <c r="A703" s="171">
        <v>42315</v>
      </c>
      <c r="B703" s="333" t="str">
        <f>Ruth!$S$2</f>
        <v>New York</v>
      </c>
      <c r="C703" s="480" t="s">
        <v>3108</v>
      </c>
      <c r="D703" s="443" t="s">
        <v>2410</v>
      </c>
      <c r="E703" s="437">
        <v>-3071000</v>
      </c>
      <c r="F703" s="441"/>
      <c r="G703" s="441"/>
    </row>
    <row r="704" spans="1:7" s="172" customFormat="1" x14ac:dyDescent="0.2">
      <c r="A704" s="171">
        <v>42315</v>
      </c>
      <c r="B704" s="333" t="str">
        <f>Ruth!$S$2</f>
        <v>New York</v>
      </c>
      <c r="C704" s="480" t="s">
        <v>3498</v>
      </c>
      <c r="D704" s="443" t="s">
        <v>2410</v>
      </c>
      <c r="E704" s="437">
        <v>-400000</v>
      </c>
      <c r="F704" s="441"/>
      <c r="G704" s="441"/>
    </row>
    <row r="705" spans="1:7" s="172" customFormat="1" x14ac:dyDescent="0.2">
      <c r="A705" s="171">
        <v>42315</v>
      </c>
      <c r="B705" s="333" t="str">
        <f>Ruth!$S$2</f>
        <v>New York</v>
      </c>
      <c r="C705" s="480" t="s">
        <v>3494</v>
      </c>
      <c r="D705" s="443" t="s">
        <v>2410</v>
      </c>
      <c r="E705" s="437">
        <v>-400000</v>
      </c>
      <c r="F705" s="441"/>
      <c r="G705" s="441"/>
    </row>
    <row r="706" spans="1:7" s="172" customFormat="1" x14ac:dyDescent="0.2">
      <c r="A706" s="171">
        <v>42315</v>
      </c>
      <c r="B706" s="333" t="str">
        <f>Ruth!$S$2</f>
        <v>New York</v>
      </c>
      <c r="C706" s="480" t="s">
        <v>3499</v>
      </c>
      <c r="D706" s="443" t="s">
        <v>2410</v>
      </c>
      <c r="E706" s="437">
        <v>-100000</v>
      </c>
      <c r="F706" s="441"/>
      <c r="G706" s="441"/>
    </row>
    <row r="707" spans="1:7" s="172" customFormat="1" x14ac:dyDescent="0.2">
      <c r="A707" s="171">
        <v>42315</v>
      </c>
      <c r="B707" s="333" t="str">
        <f>Ruth!$S$2</f>
        <v>New York</v>
      </c>
      <c r="C707" s="480" t="s">
        <v>2865</v>
      </c>
      <c r="D707" s="443" t="s">
        <v>2410</v>
      </c>
      <c r="E707" s="437">
        <v>-100000</v>
      </c>
      <c r="F707" s="441"/>
      <c r="G707" s="441"/>
    </row>
    <row r="708" spans="1:7" s="172" customFormat="1" x14ac:dyDescent="0.2">
      <c r="A708" s="171">
        <v>42315</v>
      </c>
      <c r="B708" s="333" t="str">
        <f>Ruth!$S$2</f>
        <v>New York</v>
      </c>
      <c r="C708" s="480" t="s">
        <v>3495</v>
      </c>
      <c r="D708" s="443" t="s">
        <v>2410</v>
      </c>
      <c r="E708" s="437">
        <v>-100000</v>
      </c>
      <c r="F708" s="441"/>
      <c r="G708" s="441"/>
    </row>
    <row r="709" spans="1:7" s="172" customFormat="1" x14ac:dyDescent="0.2">
      <c r="A709" s="171">
        <v>42315</v>
      </c>
      <c r="B709" s="333" t="str">
        <f>Ruth!$S$2</f>
        <v>New York</v>
      </c>
      <c r="C709" s="480" t="s">
        <v>3500</v>
      </c>
      <c r="D709" s="443" t="s">
        <v>2410</v>
      </c>
      <c r="E709" s="437">
        <v>-400000</v>
      </c>
      <c r="F709" s="441"/>
      <c r="G709" s="441"/>
    </row>
    <row r="710" spans="1:7" s="172" customFormat="1" x14ac:dyDescent="0.2">
      <c r="A710" s="171">
        <v>42315</v>
      </c>
      <c r="B710" s="333" t="str">
        <f>Ruth!$S$2</f>
        <v>New York</v>
      </c>
      <c r="C710" s="480" t="s">
        <v>2866</v>
      </c>
      <c r="D710" s="443" t="s">
        <v>2410</v>
      </c>
      <c r="E710" s="437">
        <v>-100000</v>
      </c>
      <c r="F710" s="441"/>
      <c r="G710" s="441"/>
    </row>
    <row r="711" spans="1:7" s="172" customFormat="1" x14ac:dyDescent="0.2">
      <c r="A711" s="171">
        <v>42315</v>
      </c>
      <c r="B711" s="333" t="str">
        <f>Ruth!$S$2</f>
        <v>New York</v>
      </c>
      <c r="C711" s="480" t="s">
        <v>3111</v>
      </c>
      <c r="D711" s="443" t="s">
        <v>2410</v>
      </c>
      <c r="E711" s="437">
        <v>-4365000</v>
      </c>
      <c r="F711" s="441"/>
      <c r="G711" s="441"/>
    </row>
    <row r="712" spans="1:7" s="172" customFormat="1" x14ac:dyDescent="0.2">
      <c r="A712" s="171">
        <v>42315</v>
      </c>
      <c r="B712" s="333" t="str">
        <f>Ruth!$S$2</f>
        <v>New York</v>
      </c>
      <c r="C712" s="480" t="s">
        <v>3986</v>
      </c>
      <c r="D712" s="443" t="s">
        <v>2410</v>
      </c>
      <c r="E712" s="437">
        <v>-200000</v>
      </c>
      <c r="F712" s="441"/>
      <c r="G712" s="441"/>
    </row>
    <row r="713" spans="1:7" s="172" customFormat="1" x14ac:dyDescent="0.2">
      <c r="A713" s="171">
        <v>42315</v>
      </c>
      <c r="B713" s="333" t="str">
        <f>Ruth!$S$2</f>
        <v>New York</v>
      </c>
      <c r="C713" s="480" t="s">
        <v>3496</v>
      </c>
      <c r="D713" s="443" t="s">
        <v>2410</v>
      </c>
      <c r="E713" s="437">
        <v>-300000</v>
      </c>
      <c r="F713" s="441"/>
      <c r="G713" s="441"/>
    </row>
    <row r="714" spans="1:7" s="172" customFormat="1" x14ac:dyDescent="0.2">
      <c r="A714" s="171">
        <v>42315</v>
      </c>
      <c r="B714" s="333" t="str">
        <f>Ruth!$S$2</f>
        <v>New York</v>
      </c>
      <c r="C714" s="480" t="s">
        <v>3878</v>
      </c>
      <c r="D714" s="443" t="s">
        <v>2410</v>
      </c>
      <c r="E714" s="437">
        <v>-200000</v>
      </c>
      <c r="F714" s="441"/>
      <c r="G714" s="441"/>
    </row>
    <row r="715" spans="1:7" s="172" customFormat="1" x14ac:dyDescent="0.2">
      <c r="A715" s="171">
        <v>42315</v>
      </c>
      <c r="B715" s="333" t="str">
        <f>Ruth!$S$2</f>
        <v>New York</v>
      </c>
      <c r="C715" s="480" t="s">
        <v>3501</v>
      </c>
      <c r="D715" s="443" t="s">
        <v>2410</v>
      </c>
      <c r="E715" s="437">
        <v>-300000</v>
      </c>
      <c r="F715" s="441"/>
      <c r="G715" s="441"/>
    </row>
    <row r="716" spans="1:7" s="172" customFormat="1" x14ac:dyDescent="0.2">
      <c r="A716" s="171">
        <v>42315</v>
      </c>
      <c r="B716" s="333" t="str">
        <f>Ruth!$S$2</f>
        <v>New York</v>
      </c>
      <c r="C716" s="480" t="s">
        <v>3497</v>
      </c>
      <c r="D716" s="443" t="s">
        <v>2410</v>
      </c>
      <c r="E716" s="437">
        <v>-300000</v>
      </c>
      <c r="F716" s="441"/>
      <c r="G716" s="441"/>
    </row>
    <row r="717" spans="1:7" s="172" customFormat="1" x14ac:dyDescent="0.2">
      <c r="A717" s="171">
        <v>42315</v>
      </c>
      <c r="B717" s="333" t="str">
        <f>Ruth!$S$2</f>
        <v>New York</v>
      </c>
      <c r="C717" s="480" t="s">
        <v>3502</v>
      </c>
      <c r="D717" s="443" t="s">
        <v>2410</v>
      </c>
      <c r="E717" s="437">
        <v>-300000</v>
      </c>
      <c r="F717" s="441"/>
      <c r="G717" s="441"/>
    </row>
    <row r="718" spans="1:7" s="172" customFormat="1" x14ac:dyDescent="0.2">
      <c r="A718" s="171">
        <v>42315</v>
      </c>
      <c r="B718" s="175" t="s">
        <v>824</v>
      </c>
      <c r="C718" s="480" t="s">
        <v>3882</v>
      </c>
      <c r="D718" s="443" t="s">
        <v>2410</v>
      </c>
      <c r="E718" s="437">
        <v>-300000</v>
      </c>
      <c r="F718" s="313" t="s">
        <v>4663</v>
      </c>
      <c r="G718" s="441"/>
    </row>
    <row r="719" spans="1:7" s="172" customFormat="1" x14ac:dyDescent="0.2">
      <c r="A719" s="171">
        <v>42315</v>
      </c>
      <c r="B719" s="333" t="str">
        <f>Ruth!$S$2</f>
        <v>New York</v>
      </c>
      <c r="C719" s="480" t="s">
        <v>3112</v>
      </c>
      <c r="D719" s="443" t="s">
        <v>2410</v>
      </c>
      <c r="E719" s="437">
        <v>-1520000</v>
      </c>
      <c r="F719" s="441"/>
      <c r="G719" s="441"/>
    </row>
    <row r="720" spans="1:7" s="172" customFormat="1" x14ac:dyDescent="0.2">
      <c r="A720" s="171">
        <v>42315</v>
      </c>
      <c r="B720" s="333" t="str">
        <f>Ruth!$S$2</f>
        <v>New York</v>
      </c>
      <c r="C720" s="480" t="s">
        <v>1643</v>
      </c>
      <c r="D720" s="443" t="s">
        <v>2410</v>
      </c>
      <c r="E720" s="437">
        <v>-100000</v>
      </c>
      <c r="F720" s="441"/>
      <c r="G720" s="441"/>
    </row>
    <row r="721" spans="1:7" s="172" customFormat="1" x14ac:dyDescent="0.2">
      <c r="A721" s="171">
        <v>42315</v>
      </c>
      <c r="B721" s="333" t="str">
        <f>Ruth!$S$2</f>
        <v>New York</v>
      </c>
      <c r="C721" s="480" t="s">
        <v>2380</v>
      </c>
      <c r="D721" s="443" t="s">
        <v>2410</v>
      </c>
      <c r="E721" s="437">
        <v>-100000</v>
      </c>
      <c r="F721" s="441"/>
      <c r="G721" s="441"/>
    </row>
    <row r="722" spans="1:7" s="172" customFormat="1" x14ac:dyDescent="0.2">
      <c r="A722" s="171">
        <v>42315</v>
      </c>
      <c r="B722" s="271" t="str">
        <f>Mays!$G$2</f>
        <v>Palo Alto</v>
      </c>
      <c r="C722" s="480" t="s">
        <v>3602</v>
      </c>
      <c r="D722" s="443" t="s">
        <v>2410</v>
      </c>
      <c r="E722" s="437">
        <v>-100000</v>
      </c>
      <c r="F722" s="441"/>
      <c r="G722" s="441"/>
    </row>
    <row r="723" spans="1:7" s="172" customFormat="1" x14ac:dyDescent="0.2">
      <c r="A723" s="171">
        <v>42315</v>
      </c>
      <c r="B723" s="271" t="str">
        <f>Mays!$G$2</f>
        <v>Palo Alto</v>
      </c>
      <c r="C723" s="480" t="s">
        <v>3608</v>
      </c>
      <c r="D723" s="443" t="s">
        <v>2410</v>
      </c>
      <c r="E723" s="437">
        <v>-200000</v>
      </c>
      <c r="F723" s="441"/>
      <c r="G723" s="441"/>
    </row>
    <row r="724" spans="1:7" s="172" customFormat="1" x14ac:dyDescent="0.2">
      <c r="A724" s="171">
        <v>42315</v>
      </c>
      <c r="B724" s="271" t="str">
        <f>Mays!$G$2</f>
        <v>Palo Alto</v>
      </c>
      <c r="C724" s="480" t="s">
        <v>3603</v>
      </c>
      <c r="D724" s="443" t="s">
        <v>2410</v>
      </c>
      <c r="E724" s="437">
        <v>-200000</v>
      </c>
      <c r="F724" s="441"/>
      <c r="G724" s="441"/>
    </row>
    <row r="725" spans="1:7" s="172" customFormat="1" x14ac:dyDescent="0.2">
      <c r="A725" s="171">
        <v>42315</v>
      </c>
      <c r="B725" s="271" t="str">
        <f>Mays!$G$2</f>
        <v>Palo Alto</v>
      </c>
      <c r="C725" s="480" t="s">
        <v>3851</v>
      </c>
      <c r="D725" s="443" t="s">
        <v>2410</v>
      </c>
      <c r="E725" s="437">
        <v>-2800000</v>
      </c>
      <c r="F725" s="441"/>
      <c r="G725" s="441"/>
    </row>
    <row r="726" spans="1:7" s="172" customFormat="1" x14ac:dyDescent="0.2">
      <c r="A726" s="171">
        <v>42315</v>
      </c>
      <c r="B726" s="271" t="str">
        <f>Mays!$G$2</f>
        <v>Palo Alto</v>
      </c>
      <c r="C726" s="480" t="s">
        <v>3274</v>
      </c>
      <c r="D726" s="443" t="s">
        <v>2410</v>
      </c>
      <c r="E726" s="437">
        <v>-1300000</v>
      </c>
      <c r="F726" s="441"/>
      <c r="G726" s="441"/>
    </row>
    <row r="727" spans="1:7" s="172" customFormat="1" x14ac:dyDescent="0.2">
      <c r="A727" s="171">
        <v>42315</v>
      </c>
      <c r="B727" s="271" t="str">
        <f>Mays!$G$2</f>
        <v>Palo Alto</v>
      </c>
      <c r="C727" s="480" t="s">
        <v>3609</v>
      </c>
      <c r="D727" s="443" t="s">
        <v>2410</v>
      </c>
      <c r="E727" s="437">
        <v>-200000</v>
      </c>
      <c r="F727" s="441"/>
      <c r="G727" s="441"/>
    </row>
    <row r="728" spans="1:7" s="172" customFormat="1" x14ac:dyDescent="0.2">
      <c r="A728" s="171">
        <v>42315</v>
      </c>
      <c r="B728" s="271" t="str">
        <f>Mays!$G$2</f>
        <v>Palo Alto</v>
      </c>
      <c r="C728" s="480" t="s">
        <v>3604</v>
      </c>
      <c r="D728" s="443" t="s">
        <v>2410</v>
      </c>
      <c r="E728" s="437">
        <v>-400000</v>
      </c>
      <c r="F728" s="441"/>
      <c r="G728" s="441"/>
    </row>
    <row r="729" spans="1:7" s="172" customFormat="1" x14ac:dyDescent="0.2">
      <c r="A729" s="171">
        <v>42315</v>
      </c>
      <c r="B729" s="271" t="str">
        <f>Mays!$G$2</f>
        <v>Palo Alto</v>
      </c>
      <c r="C729" s="480" t="s">
        <v>3874</v>
      </c>
      <c r="D729" s="443" t="s">
        <v>2410</v>
      </c>
      <c r="E729" s="437">
        <v>-200000</v>
      </c>
      <c r="F729" s="441"/>
      <c r="G729" s="441"/>
    </row>
    <row r="730" spans="1:7" s="172" customFormat="1" x14ac:dyDescent="0.2">
      <c r="A730" s="171">
        <v>42315</v>
      </c>
      <c r="B730" s="271" t="str">
        <f>Mays!$G$2</f>
        <v>Palo Alto</v>
      </c>
      <c r="C730" s="480" t="s">
        <v>3605</v>
      </c>
      <c r="D730" s="443" t="s">
        <v>2410</v>
      </c>
      <c r="E730" s="437">
        <v>-300000</v>
      </c>
      <c r="F730" s="441"/>
      <c r="G730" s="441"/>
    </row>
    <row r="731" spans="1:7" s="172" customFormat="1" x14ac:dyDescent="0.2">
      <c r="A731" s="171">
        <v>42315</v>
      </c>
      <c r="B731" s="271" t="str">
        <f>Mays!$G$2</f>
        <v>Palo Alto</v>
      </c>
      <c r="C731" s="480" t="s">
        <v>3606</v>
      </c>
      <c r="D731" s="443" t="s">
        <v>2410</v>
      </c>
      <c r="E731" s="437">
        <v>-200000</v>
      </c>
      <c r="F731" s="441"/>
      <c r="G731" s="441"/>
    </row>
    <row r="732" spans="1:7" s="172" customFormat="1" x14ac:dyDescent="0.2">
      <c r="A732" s="171">
        <v>42315</v>
      </c>
      <c r="B732" s="271" t="str">
        <f>Mays!$G$2</f>
        <v>Palo Alto</v>
      </c>
      <c r="C732" s="480" t="s">
        <v>3277</v>
      </c>
      <c r="D732" s="443" t="s">
        <v>2410</v>
      </c>
      <c r="E732" s="437">
        <v>-840000</v>
      </c>
      <c r="F732" s="441"/>
      <c r="G732" s="441"/>
    </row>
    <row r="733" spans="1:7" s="172" customFormat="1" x14ac:dyDescent="0.2">
      <c r="A733" s="171">
        <v>42315</v>
      </c>
      <c r="B733" s="271" t="str">
        <f>Mays!$G$2</f>
        <v>Palo Alto</v>
      </c>
      <c r="C733" s="480" t="s">
        <v>3610</v>
      </c>
      <c r="D733" s="443" t="s">
        <v>2410</v>
      </c>
      <c r="E733" s="437">
        <v>-200000</v>
      </c>
      <c r="F733" s="441"/>
      <c r="G733" s="441"/>
    </row>
    <row r="734" spans="1:7" s="172" customFormat="1" x14ac:dyDescent="0.2">
      <c r="A734" s="171">
        <v>42315</v>
      </c>
      <c r="B734" s="271" t="str">
        <f>Mays!$G$2</f>
        <v>Palo Alto</v>
      </c>
      <c r="C734" s="480" t="s">
        <v>3278</v>
      </c>
      <c r="D734" s="443" t="s">
        <v>2410</v>
      </c>
      <c r="E734" s="437">
        <v>-3013000</v>
      </c>
      <c r="F734" s="441"/>
      <c r="G734" s="441"/>
    </row>
    <row r="735" spans="1:7" s="172" customFormat="1" x14ac:dyDescent="0.2">
      <c r="A735" s="171">
        <v>42315</v>
      </c>
      <c r="B735" s="271" t="str">
        <f>Mays!$G$2</f>
        <v>Palo Alto</v>
      </c>
      <c r="C735" s="480" t="s">
        <v>3607</v>
      </c>
      <c r="D735" s="443" t="s">
        <v>2410</v>
      </c>
      <c r="E735" s="437">
        <v>-400000</v>
      </c>
      <c r="F735" s="441"/>
      <c r="G735" s="441"/>
    </row>
    <row r="736" spans="1:7" s="172" customFormat="1" x14ac:dyDescent="0.2">
      <c r="A736" s="171">
        <v>42315</v>
      </c>
      <c r="B736" s="271" t="str">
        <f>Mays!$G$2</f>
        <v>Palo Alto</v>
      </c>
      <c r="C736" s="480" t="s">
        <v>3611</v>
      </c>
      <c r="D736" s="443" t="s">
        <v>2410</v>
      </c>
      <c r="E736" s="437">
        <v>-200000</v>
      </c>
      <c r="F736" s="441"/>
      <c r="G736" s="441"/>
    </row>
    <row r="737" spans="1:7" s="172" customFormat="1" x14ac:dyDescent="0.2">
      <c r="A737" s="171">
        <v>42315</v>
      </c>
      <c r="B737" s="271" t="str">
        <f>Mays!$G$2</f>
        <v>Palo Alto</v>
      </c>
      <c r="C737" s="480" t="s">
        <v>3612</v>
      </c>
      <c r="D737" s="443" t="s">
        <v>2410</v>
      </c>
      <c r="E737" s="437">
        <v>-200000</v>
      </c>
      <c r="F737" s="441"/>
      <c r="G737" s="441"/>
    </row>
    <row r="738" spans="1:7" s="172" customFormat="1" x14ac:dyDescent="0.2">
      <c r="A738" s="171">
        <v>42315</v>
      </c>
      <c r="B738" s="271" t="str">
        <f>Mays!$G$2</f>
        <v>Palo Alto</v>
      </c>
      <c r="C738" s="480" t="s">
        <v>3280</v>
      </c>
      <c r="D738" s="443" t="s">
        <v>2410</v>
      </c>
      <c r="E738" s="437">
        <v>-600000</v>
      </c>
      <c r="F738" s="441"/>
      <c r="G738" s="441"/>
    </row>
    <row r="739" spans="1:7" s="172" customFormat="1" x14ac:dyDescent="0.2">
      <c r="A739" s="171">
        <v>42315</v>
      </c>
      <c r="B739" s="175" t="s">
        <v>1613</v>
      </c>
      <c r="C739" s="480" t="s">
        <v>3239</v>
      </c>
      <c r="D739" s="443" t="s">
        <v>2410</v>
      </c>
      <c r="E739" s="437">
        <v>-1200000</v>
      </c>
      <c r="F739" s="313" t="s">
        <v>5167</v>
      </c>
      <c r="G739" s="441"/>
    </row>
    <row r="740" spans="1:7" s="172" customFormat="1" x14ac:dyDescent="0.2">
      <c r="A740" s="171">
        <v>42315</v>
      </c>
      <c r="B740" s="333" t="str">
        <f>Aaron!$AE$2</f>
        <v>Pismo Beach</v>
      </c>
      <c r="C740" s="480" t="s">
        <v>3586</v>
      </c>
      <c r="D740" s="443" t="s">
        <v>2410</v>
      </c>
      <c r="E740" s="437">
        <v>-200000</v>
      </c>
      <c r="F740" s="441"/>
      <c r="G740" s="441"/>
    </row>
    <row r="741" spans="1:7" s="172" customFormat="1" x14ac:dyDescent="0.2">
      <c r="A741" s="171">
        <v>42315</v>
      </c>
      <c r="B741" s="333" t="str">
        <f>Aaron!$AE$2</f>
        <v>Pismo Beach</v>
      </c>
      <c r="C741" s="480" t="s">
        <v>3242</v>
      </c>
      <c r="D741" s="443" t="s">
        <v>2410</v>
      </c>
      <c r="E741" s="437">
        <v>-600000</v>
      </c>
      <c r="F741" s="441"/>
      <c r="G741" s="441"/>
    </row>
    <row r="742" spans="1:7" s="172" customFormat="1" x14ac:dyDescent="0.2">
      <c r="A742" s="171">
        <v>42315</v>
      </c>
      <c r="B742" s="333" t="str">
        <f>Aaron!$AE$2</f>
        <v>Pismo Beach</v>
      </c>
      <c r="C742" s="480" t="s">
        <v>3587</v>
      </c>
      <c r="D742" s="443" t="s">
        <v>2410</v>
      </c>
      <c r="E742" s="437">
        <v>-200000</v>
      </c>
      <c r="F742" s="441"/>
      <c r="G742" s="441"/>
    </row>
    <row r="743" spans="1:7" s="172" customFormat="1" x14ac:dyDescent="0.2">
      <c r="A743" s="171">
        <v>42315</v>
      </c>
      <c r="B743" s="333" t="str">
        <f>Aaron!$AE$2</f>
        <v>Pismo Beach</v>
      </c>
      <c r="C743" s="480" t="s">
        <v>3867</v>
      </c>
      <c r="D743" s="443" t="s">
        <v>2410</v>
      </c>
      <c r="E743" s="437">
        <v>-2800000</v>
      </c>
      <c r="F743" s="441"/>
      <c r="G743" s="441"/>
    </row>
    <row r="744" spans="1:7" s="172" customFormat="1" x14ac:dyDescent="0.2">
      <c r="A744" s="171">
        <v>42315</v>
      </c>
      <c r="B744" s="333" t="str">
        <f>Aaron!$AE$2</f>
        <v>Pismo Beach</v>
      </c>
      <c r="C744" s="480" t="s">
        <v>3588</v>
      </c>
      <c r="D744" s="443" t="s">
        <v>2410</v>
      </c>
      <c r="E744" s="437">
        <v>-300000</v>
      </c>
      <c r="F744" s="441"/>
      <c r="G744" s="441"/>
    </row>
    <row r="745" spans="1:7" s="172" customFormat="1" x14ac:dyDescent="0.2">
      <c r="A745" s="171">
        <v>42315</v>
      </c>
      <c r="B745" s="333" t="str">
        <f>Aaron!$AE$2</f>
        <v>Pismo Beach</v>
      </c>
      <c r="C745" s="480" t="s">
        <v>3583</v>
      </c>
      <c r="D745" s="443" t="s">
        <v>2410</v>
      </c>
      <c r="E745" s="437">
        <v>-400000</v>
      </c>
      <c r="F745" s="441"/>
      <c r="G745" s="441"/>
    </row>
    <row r="746" spans="1:7" s="172" customFormat="1" x14ac:dyDescent="0.2">
      <c r="A746" s="171">
        <v>42315</v>
      </c>
      <c r="B746" s="333" t="str">
        <f>Aaron!$AE$2</f>
        <v>Pismo Beach</v>
      </c>
      <c r="C746" s="480" t="s">
        <v>3233</v>
      </c>
      <c r="D746" s="443" t="s">
        <v>2410</v>
      </c>
      <c r="E746" s="437">
        <v>-600000</v>
      </c>
      <c r="F746" s="441"/>
      <c r="G746" s="441"/>
    </row>
    <row r="747" spans="1:7" s="172" customFormat="1" x14ac:dyDescent="0.2">
      <c r="A747" s="171">
        <v>42315</v>
      </c>
      <c r="B747" s="333" t="str">
        <f>Aaron!$AE$2</f>
        <v>Pismo Beach</v>
      </c>
      <c r="C747" s="480" t="s">
        <v>3584</v>
      </c>
      <c r="D747" s="443" t="s">
        <v>2410</v>
      </c>
      <c r="E747" s="437">
        <v>-200000</v>
      </c>
      <c r="F747" s="441"/>
      <c r="G747" s="441"/>
    </row>
    <row r="748" spans="1:7" s="172" customFormat="1" x14ac:dyDescent="0.2">
      <c r="A748" s="171">
        <v>42315</v>
      </c>
      <c r="B748" s="333" t="str">
        <f>Aaron!$AE$2</f>
        <v>Pismo Beach</v>
      </c>
      <c r="C748" s="480" t="s">
        <v>3246</v>
      </c>
      <c r="D748" s="443" t="s">
        <v>2410</v>
      </c>
      <c r="E748" s="437">
        <v>-1512000</v>
      </c>
      <c r="F748" s="441"/>
      <c r="G748" s="441"/>
    </row>
    <row r="749" spans="1:7" s="172" customFormat="1" x14ac:dyDescent="0.2">
      <c r="A749" s="171">
        <v>42315</v>
      </c>
      <c r="B749" s="333" t="str">
        <f>Aaron!$AE$2</f>
        <v>Pismo Beach</v>
      </c>
      <c r="C749" s="480" t="s">
        <v>3589</v>
      </c>
      <c r="D749" s="443" t="s">
        <v>2410</v>
      </c>
      <c r="E749" s="437">
        <v>-400000</v>
      </c>
      <c r="F749" s="441"/>
      <c r="G749" s="441"/>
    </row>
    <row r="750" spans="1:7" s="172" customFormat="1" x14ac:dyDescent="0.2">
      <c r="A750" s="171">
        <v>42315</v>
      </c>
      <c r="B750" s="333" t="str">
        <f>Aaron!$AE$2</f>
        <v>Pismo Beach</v>
      </c>
      <c r="C750" s="480" t="s">
        <v>3235</v>
      </c>
      <c r="D750" s="443" t="s">
        <v>2410</v>
      </c>
      <c r="E750" s="437">
        <v>-840000</v>
      </c>
      <c r="F750" s="441"/>
      <c r="G750" s="441"/>
    </row>
    <row r="751" spans="1:7" s="172" customFormat="1" x14ac:dyDescent="0.2">
      <c r="A751" s="171">
        <v>42315</v>
      </c>
      <c r="B751" s="333" t="str">
        <f>Aaron!$AE$2</f>
        <v>Pismo Beach</v>
      </c>
      <c r="C751" s="480" t="s">
        <v>3590</v>
      </c>
      <c r="D751" s="443" t="s">
        <v>2410</v>
      </c>
      <c r="E751" s="437">
        <v>-200000</v>
      </c>
      <c r="F751" s="441"/>
      <c r="G751" s="441"/>
    </row>
    <row r="752" spans="1:7" s="172" customFormat="1" x14ac:dyDescent="0.2">
      <c r="A752" s="171">
        <v>42315</v>
      </c>
      <c r="B752" s="333" t="str">
        <f>Aaron!$AE$2</f>
        <v>Pismo Beach</v>
      </c>
      <c r="C752" s="480" t="s">
        <v>2867</v>
      </c>
      <c r="D752" s="443" t="s">
        <v>2410</v>
      </c>
      <c r="E752" s="437">
        <v>-100000</v>
      </c>
      <c r="F752" s="441"/>
      <c r="G752" s="441"/>
    </row>
    <row r="753" spans="1:7" s="172" customFormat="1" x14ac:dyDescent="0.2">
      <c r="A753" s="171">
        <v>42315</v>
      </c>
      <c r="B753" s="333" t="str">
        <f>Aaron!$AE$2</f>
        <v>Pismo Beach</v>
      </c>
      <c r="C753" s="480" t="s">
        <v>3585</v>
      </c>
      <c r="D753" s="443" t="s">
        <v>2410</v>
      </c>
      <c r="E753" s="437">
        <v>-400000</v>
      </c>
      <c r="F753" s="441"/>
      <c r="G753" s="441"/>
    </row>
    <row r="754" spans="1:7" s="172" customFormat="1" x14ac:dyDescent="0.2">
      <c r="A754" s="171">
        <v>42315</v>
      </c>
      <c r="B754" s="175" t="str">
        <f>Ruth!$A$2</f>
        <v>Plum Island</v>
      </c>
      <c r="C754" s="480" t="s">
        <v>3451</v>
      </c>
      <c r="D754" s="443" t="s">
        <v>2410</v>
      </c>
      <c r="E754" s="437">
        <v>-200000</v>
      </c>
      <c r="F754" s="441"/>
      <c r="G754" s="441"/>
    </row>
    <row r="755" spans="1:7" s="172" customFormat="1" x14ac:dyDescent="0.2">
      <c r="A755" s="171">
        <v>42315</v>
      </c>
      <c r="B755" s="175" t="str">
        <f>Ruth!$A$2</f>
        <v>Plum Island</v>
      </c>
      <c r="C755" s="480" t="s">
        <v>3452</v>
      </c>
      <c r="D755" s="443" t="s">
        <v>2410</v>
      </c>
      <c r="E755" s="437">
        <v>-300000</v>
      </c>
      <c r="F755" s="441"/>
      <c r="G755" s="441"/>
    </row>
    <row r="756" spans="1:7" s="172" customFormat="1" x14ac:dyDescent="0.2">
      <c r="A756" s="171">
        <v>42315</v>
      </c>
      <c r="B756" s="175" t="str">
        <f>Ruth!$A$2</f>
        <v>Plum Island</v>
      </c>
      <c r="C756" s="480" t="s">
        <v>3453</v>
      </c>
      <c r="D756" s="443" t="s">
        <v>2410</v>
      </c>
      <c r="E756" s="437">
        <v>-300000</v>
      </c>
      <c r="F756" s="441"/>
      <c r="G756" s="441"/>
    </row>
    <row r="757" spans="1:7" s="172" customFormat="1" x14ac:dyDescent="0.2">
      <c r="A757" s="171">
        <v>42315</v>
      </c>
      <c r="B757" s="175" t="str">
        <f>Ruth!$A$2</f>
        <v>Plum Island</v>
      </c>
      <c r="C757" s="480" t="s">
        <v>3460</v>
      </c>
      <c r="D757" s="443" t="s">
        <v>2410</v>
      </c>
      <c r="E757" s="437">
        <v>-200000</v>
      </c>
      <c r="F757" s="441"/>
      <c r="G757" s="441"/>
    </row>
    <row r="758" spans="1:7" s="172" customFormat="1" x14ac:dyDescent="0.2">
      <c r="A758" s="171">
        <v>42315</v>
      </c>
      <c r="B758" s="175" t="str">
        <f>Ruth!$A$2</f>
        <v>Plum Island</v>
      </c>
      <c r="C758" s="480" t="s">
        <v>2381</v>
      </c>
      <c r="D758" s="443" t="s">
        <v>2410</v>
      </c>
      <c r="E758" s="437">
        <v>-100000</v>
      </c>
      <c r="F758" s="441"/>
      <c r="G758" s="441"/>
    </row>
    <row r="759" spans="1:7" s="172" customFormat="1" x14ac:dyDescent="0.2">
      <c r="A759" s="171">
        <v>42315</v>
      </c>
      <c r="B759" s="175" t="str">
        <f>Ruth!$A$2</f>
        <v>Plum Island</v>
      </c>
      <c r="C759" s="480" t="s">
        <v>3069</v>
      </c>
      <c r="D759" s="443" t="s">
        <v>2410</v>
      </c>
      <c r="E759" s="437">
        <v>-840000</v>
      </c>
      <c r="F759" s="441"/>
      <c r="G759" s="441"/>
    </row>
    <row r="760" spans="1:7" s="172" customFormat="1" x14ac:dyDescent="0.2">
      <c r="A760" s="171">
        <v>42315</v>
      </c>
      <c r="B760" s="175" t="str">
        <f>Ruth!$A$2</f>
        <v>Plum Island</v>
      </c>
      <c r="C760" s="480" t="s">
        <v>3454</v>
      </c>
      <c r="D760" s="443" t="s">
        <v>2410</v>
      </c>
      <c r="E760" s="437">
        <v>-200000</v>
      </c>
      <c r="F760" s="441"/>
      <c r="G760" s="441"/>
    </row>
    <row r="761" spans="1:7" s="172" customFormat="1" x14ac:dyDescent="0.2">
      <c r="A761" s="171">
        <v>42315</v>
      </c>
      <c r="B761" s="175" t="str">
        <f>Ruth!$A$2</f>
        <v>Plum Island</v>
      </c>
      <c r="C761" s="480" t="s">
        <v>3461</v>
      </c>
      <c r="D761" s="443" t="s">
        <v>2410</v>
      </c>
      <c r="E761" s="437">
        <v>-300000</v>
      </c>
      <c r="F761" s="441"/>
      <c r="G761" s="441"/>
    </row>
    <row r="762" spans="1:7" s="172" customFormat="1" x14ac:dyDescent="0.2">
      <c r="A762" s="171">
        <v>42315</v>
      </c>
      <c r="B762" s="175" t="str">
        <f>Ruth!$A$2</f>
        <v>Plum Island</v>
      </c>
      <c r="C762" s="480" t="s">
        <v>3861</v>
      </c>
      <c r="D762" s="443" t="s">
        <v>2410</v>
      </c>
      <c r="E762" s="437">
        <v>-2800000</v>
      </c>
      <c r="F762" s="441"/>
      <c r="G762" s="441"/>
    </row>
    <row r="763" spans="1:7" s="172" customFormat="1" x14ac:dyDescent="0.2">
      <c r="A763" s="171">
        <v>42315</v>
      </c>
      <c r="B763" s="175" t="str">
        <f>Ruth!$A$2</f>
        <v>Plum Island</v>
      </c>
      <c r="C763" s="480" t="s">
        <v>3060</v>
      </c>
      <c r="D763" s="443" t="s">
        <v>2410</v>
      </c>
      <c r="E763" s="437">
        <v>-840000</v>
      </c>
      <c r="F763" s="441"/>
      <c r="G763" s="441"/>
    </row>
    <row r="764" spans="1:7" s="172" customFormat="1" x14ac:dyDescent="0.2">
      <c r="A764" s="171">
        <v>42315</v>
      </c>
      <c r="B764" s="175" t="str">
        <f>Ruth!$A$2</f>
        <v>Plum Island</v>
      </c>
      <c r="C764" s="480" t="s">
        <v>3070</v>
      </c>
      <c r="D764" s="443" t="s">
        <v>2410</v>
      </c>
      <c r="E764" s="437">
        <v>-780000</v>
      </c>
      <c r="F764" s="441"/>
      <c r="G764" s="441"/>
    </row>
    <row r="765" spans="1:7" s="172" customFormat="1" x14ac:dyDescent="0.2">
      <c r="A765" s="171">
        <v>42315</v>
      </c>
      <c r="B765" s="175" t="str">
        <f>Ruth!$A$2</f>
        <v>Plum Island</v>
      </c>
      <c r="C765" s="480" t="s">
        <v>3462</v>
      </c>
      <c r="D765" s="443" t="s">
        <v>2410</v>
      </c>
      <c r="E765" s="437">
        <v>-200000</v>
      </c>
      <c r="F765" s="441"/>
      <c r="G765" s="441"/>
    </row>
    <row r="766" spans="1:7" s="172" customFormat="1" x14ac:dyDescent="0.2">
      <c r="A766" s="171">
        <v>42315</v>
      </c>
      <c r="B766" s="175" t="str">
        <f>Ruth!$A$2</f>
        <v>Plum Island</v>
      </c>
      <c r="C766" s="480" t="s">
        <v>3071</v>
      </c>
      <c r="D766" s="443" t="s">
        <v>2410</v>
      </c>
      <c r="E766" s="437">
        <v>-600000</v>
      </c>
      <c r="F766" s="441"/>
      <c r="G766" s="441"/>
    </row>
    <row r="767" spans="1:7" s="172" customFormat="1" x14ac:dyDescent="0.2">
      <c r="A767" s="171">
        <v>42315</v>
      </c>
      <c r="B767" s="175" t="str">
        <f>Ruth!$A$2</f>
        <v>Plum Island</v>
      </c>
      <c r="C767" s="480" t="s">
        <v>3455</v>
      </c>
      <c r="D767" s="443" t="s">
        <v>2410</v>
      </c>
      <c r="E767" s="437">
        <v>-200000</v>
      </c>
      <c r="F767" s="441"/>
      <c r="G767" s="441"/>
    </row>
    <row r="768" spans="1:7" s="172" customFormat="1" x14ac:dyDescent="0.2">
      <c r="A768" s="171">
        <v>42315</v>
      </c>
      <c r="B768" s="175" t="str">
        <f>Ruth!$A$2</f>
        <v>Plum Island</v>
      </c>
      <c r="C768" s="480" t="s">
        <v>3463</v>
      </c>
      <c r="D768" s="443" t="s">
        <v>2410</v>
      </c>
      <c r="E768" s="437">
        <v>-300000</v>
      </c>
      <c r="F768" s="441"/>
      <c r="G768" s="441"/>
    </row>
    <row r="769" spans="1:7" s="172" customFormat="1" x14ac:dyDescent="0.2">
      <c r="A769" s="171">
        <v>42315</v>
      </c>
      <c r="B769" s="175" t="str">
        <f>Ruth!$A$2</f>
        <v>Plum Island</v>
      </c>
      <c r="C769" s="480" t="s">
        <v>3456</v>
      </c>
      <c r="D769" s="443" t="s">
        <v>2410</v>
      </c>
      <c r="E769" s="437">
        <v>-400000</v>
      </c>
      <c r="F769" s="441"/>
      <c r="G769" s="441"/>
    </row>
    <row r="770" spans="1:7" s="172" customFormat="1" x14ac:dyDescent="0.2">
      <c r="A770" s="171">
        <v>42315</v>
      </c>
      <c r="B770" s="175" t="str">
        <f>Ruth!$A$2</f>
        <v>Plum Island</v>
      </c>
      <c r="C770" s="480" t="s">
        <v>3464</v>
      </c>
      <c r="D770" s="443" t="s">
        <v>2410</v>
      </c>
      <c r="E770" s="437">
        <v>-400000</v>
      </c>
      <c r="F770" s="441"/>
      <c r="G770" s="441"/>
    </row>
    <row r="771" spans="1:7" s="172" customFormat="1" x14ac:dyDescent="0.2">
      <c r="A771" s="171">
        <v>42315</v>
      </c>
      <c r="B771" s="175" t="str">
        <f>Ruth!$A$2</f>
        <v>Plum Island</v>
      </c>
      <c r="C771" s="480" t="s">
        <v>3457</v>
      </c>
      <c r="D771" s="443" t="s">
        <v>2410</v>
      </c>
      <c r="E771" s="437">
        <v>-100000</v>
      </c>
      <c r="F771" s="441"/>
      <c r="G771" s="441"/>
    </row>
    <row r="772" spans="1:7" s="172" customFormat="1" x14ac:dyDescent="0.2">
      <c r="A772" s="171">
        <v>42315</v>
      </c>
      <c r="B772" s="175" t="str">
        <f>Ruth!$A$2</f>
        <v>Plum Island</v>
      </c>
      <c r="C772" s="480" t="s">
        <v>3062</v>
      </c>
      <c r="D772" s="443" t="s">
        <v>2410</v>
      </c>
      <c r="E772" s="437">
        <v>-600000</v>
      </c>
      <c r="F772" s="441"/>
      <c r="G772" s="441"/>
    </row>
    <row r="773" spans="1:7" s="172" customFormat="1" x14ac:dyDescent="0.2">
      <c r="A773" s="171">
        <v>42315</v>
      </c>
      <c r="B773" s="175" t="str">
        <f>Ruth!$A$2</f>
        <v>Plum Island</v>
      </c>
      <c r="C773" s="480" t="s">
        <v>3458</v>
      </c>
      <c r="D773" s="443" t="s">
        <v>2410</v>
      </c>
      <c r="E773" s="437">
        <v>-200000</v>
      </c>
      <c r="F773" s="441"/>
      <c r="G773" s="441"/>
    </row>
    <row r="774" spans="1:7" s="172" customFormat="1" x14ac:dyDescent="0.2">
      <c r="A774" s="171">
        <v>42315</v>
      </c>
      <c r="B774" s="175" t="str">
        <f>Ruth!$A$2</f>
        <v>Plum Island</v>
      </c>
      <c r="C774" s="480" t="s">
        <v>3465</v>
      </c>
      <c r="D774" s="443" t="s">
        <v>2410</v>
      </c>
      <c r="E774" s="437">
        <v>-200000</v>
      </c>
      <c r="F774" s="441"/>
      <c r="G774" s="441"/>
    </row>
    <row r="775" spans="1:7" s="172" customFormat="1" x14ac:dyDescent="0.2">
      <c r="A775" s="171">
        <v>42315</v>
      </c>
      <c r="B775" s="175" t="str">
        <f>Ruth!$A$2</f>
        <v>Plum Island</v>
      </c>
      <c r="C775" s="480" t="s">
        <v>3887</v>
      </c>
      <c r="D775" s="443" t="s">
        <v>2410</v>
      </c>
      <c r="E775" s="437">
        <v>-200000</v>
      </c>
      <c r="F775" s="441"/>
      <c r="G775" s="441"/>
    </row>
    <row r="776" spans="1:7" s="172" customFormat="1" x14ac:dyDescent="0.2">
      <c r="A776" s="171">
        <v>42315</v>
      </c>
      <c r="B776" s="175" t="str">
        <f>Ruth!$A$2</f>
        <v>Plum Island</v>
      </c>
      <c r="C776" s="480" t="s">
        <v>3459</v>
      </c>
      <c r="D776" s="443" t="s">
        <v>2410</v>
      </c>
      <c r="E776" s="437">
        <v>-300000</v>
      </c>
      <c r="F776" s="441"/>
      <c r="G776" s="441"/>
    </row>
    <row r="777" spans="1:7" s="172" customFormat="1" x14ac:dyDescent="0.2">
      <c r="A777" s="171">
        <v>42315</v>
      </c>
      <c r="B777" s="175" t="str">
        <f>Ruth!$A$2</f>
        <v>Plum Island</v>
      </c>
      <c r="C777" s="480" t="s">
        <v>3346</v>
      </c>
      <c r="D777" s="443" t="s">
        <v>2410</v>
      </c>
      <c r="E777" s="437">
        <v>-2000000</v>
      </c>
      <c r="F777" s="441"/>
      <c r="G777" s="441"/>
    </row>
    <row r="778" spans="1:7" s="172" customFormat="1" x14ac:dyDescent="0.2">
      <c r="A778" s="171">
        <v>42315</v>
      </c>
      <c r="B778" s="333" t="str">
        <f>Cobb!$Y$2</f>
        <v>Portsmouth</v>
      </c>
      <c r="C778" s="480" t="s">
        <v>3423</v>
      </c>
      <c r="D778" s="443" t="s">
        <v>2410</v>
      </c>
      <c r="E778" s="437">
        <v>-400000</v>
      </c>
      <c r="F778" s="441"/>
      <c r="G778" s="441"/>
    </row>
    <row r="779" spans="1:7" s="172" customFormat="1" x14ac:dyDescent="0.2">
      <c r="A779" s="171">
        <v>42315</v>
      </c>
      <c r="B779" s="333" t="str">
        <f>Cobb!$Y$2</f>
        <v>Portsmouth</v>
      </c>
      <c r="C779" s="480" t="s">
        <v>3424</v>
      </c>
      <c r="D779" s="443" t="s">
        <v>2410</v>
      </c>
      <c r="E779" s="437">
        <v>-200000</v>
      </c>
      <c r="F779" s="441"/>
      <c r="G779" s="441"/>
    </row>
    <row r="780" spans="1:7" s="172" customFormat="1" x14ac:dyDescent="0.2">
      <c r="A780" s="171">
        <v>42315</v>
      </c>
      <c r="B780" s="333" t="str">
        <f>Cobb!$Y$2</f>
        <v>Portsmouth</v>
      </c>
      <c r="C780" s="480" t="s">
        <v>3425</v>
      </c>
      <c r="D780" s="443" t="s">
        <v>2410</v>
      </c>
      <c r="E780" s="437">
        <v>-200000</v>
      </c>
      <c r="F780" s="441"/>
      <c r="G780" s="441"/>
    </row>
    <row r="781" spans="1:7" s="172" customFormat="1" x14ac:dyDescent="0.2">
      <c r="A781" s="171">
        <v>42315</v>
      </c>
      <c r="B781" s="333" t="str">
        <f>Cobb!$Y$2</f>
        <v>Portsmouth</v>
      </c>
      <c r="C781" s="480" t="s">
        <v>3426</v>
      </c>
      <c r="D781" s="443" t="s">
        <v>2410</v>
      </c>
      <c r="E781" s="437">
        <v>-100000</v>
      </c>
      <c r="F781" s="441"/>
      <c r="G781" s="441"/>
    </row>
    <row r="782" spans="1:7" s="172" customFormat="1" x14ac:dyDescent="0.2">
      <c r="A782" s="171">
        <v>42315</v>
      </c>
      <c r="B782" s="333" t="str">
        <f>Cobb!$Y$2</f>
        <v>Portsmouth</v>
      </c>
      <c r="C782" s="480" t="s">
        <v>3427</v>
      </c>
      <c r="D782" s="443" t="s">
        <v>2410</v>
      </c>
      <c r="E782" s="437">
        <v>-300000</v>
      </c>
      <c r="F782" s="441"/>
      <c r="G782" s="441"/>
    </row>
    <row r="783" spans="1:7" s="172" customFormat="1" x14ac:dyDescent="0.2">
      <c r="A783" s="171">
        <v>42315</v>
      </c>
      <c r="B783" s="333" t="str">
        <f>Cobb!$Y$2</f>
        <v>Portsmouth</v>
      </c>
      <c r="C783" s="480" t="s">
        <v>3428</v>
      </c>
      <c r="D783" s="443" t="s">
        <v>2410</v>
      </c>
      <c r="E783" s="437">
        <v>-400000</v>
      </c>
      <c r="F783" s="441"/>
      <c r="G783" s="441"/>
    </row>
    <row r="784" spans="1:7" s="172" customFormat="1" x14ac:dyDescent="0.2">
      <c r="A784" s="171">
        <v>42315</v>
      </c>
      <c r="B784" s="333" t="str">
        <f>Cobb!$Y$2</f>
        <v>Portsmouth</v>
      </c>
      <c r="C784" s="480" t="s">
        <v>3046</v>
      </c>
      <c r="D784" s="443" t="s">
        <v>2410</v>
      </c>
      <c r="E784" s="437">
        <v>-1200000</v>
      </c>
      <c r="F784" s="441"/>
      <c r="G784" s="441"/>
    </row>
    <row r="785" spans="1:7" s="172" customFormat="1" x14ac:dyDescent="0.2">
      <c r="A785" s="171">
        <v>42315</v>
      </c>
      <c r="B785" s="333" t="str">
        <f>Cobb!$Y$2</f>
        <v>Portsmouth</v>
      </c>
      <c r="C785" s="480" t="s">
        <v>3311</v>
      </c>
      <c r="D785" s="443" t="s">
        <v>2410</v>
      </c>
      <c r="E785" s="437">
        <v>-1140000</v>
      </c>
      <c r="F785" s="441"/>
      <c r="G785" s="441"/>
    </row>
    <row r="786" spans="1:7" s="172" customFormat="1" x14ac:dyDescent="0.2">
      <c r="A786" s="171">
        <v>42315</v>
      </c>
      <c r="B786" s="333" t="str">
        <f>Cobb!$Y$2</f>
        <v>Portsmouth</v>
      </c>
      <c r="C786" s="480" t="s">
        <v>3429</v>
      </c>
      <c r="D786" s="443" t="s">
        <v>2410</v>
      </c>
      <c r="E786" s="437">
        <v>-300000</v>
      </c>
      <c r="F786" s="441"/>
      <c r="G786" s="441"/>
    </row>
    <row r="787" spans="1:7" s="172" customFormat="1" x14ac:dyDescent="0.2">
      <c r="A787" s="171">
        <v>42315</v>
      </c>
      <c r="B787" s="333" t="str">
        <f>Cobb!$Y$2</f>
        <v>Portsmouth</v>
      </c>
      <c r="C787" s="480" t="s">
        <v>3415</v>
      </c>
      <c r="D787" s="443" t="s">
        <v>2410</v>
      </c>
      <c r="E787" s="437">
        <v>-300000</v>
      </c>
      <c r="F787" s="441"/>
      <c r="G787" s="441"/>
    </row>
    <row r="788" spans="1:7" s="172" customFormat="1" x14ac:dyDescent="0.2">
      <c r="A788" s="171">
        <v>42315</v>
      </c>
      <c r="B788" s="333" t="str">
        <f>Cobb!$Y$2</f>
        <v>Portsmouth</v>
      </c>
      <c r="C788" s="480" t="s">
        <v>3416</v>
      </c>
      <c r="D788" s="443" t="s">
        <v>2410</v>
      </c>
      <c r="E788" s="437">
        <v>-200000</v>
      </c>
      <c r="F788" s="441"/>
      <c r="G788" s="441"/>
    </row>
    <row r="789" spans="1:7" s="172" customFormat="1" x14ac:dyDescent="0.2">
      <c r="A789" s="171">
        <v>42315</v>
      </c>
      <c r="B789" s="333" t="str">
        <f>Cobb!$Y$2</f>
        <v>Portsmouth</v>
      </c>
      <c r="C789" s="480" t="s">
        <v>3430</v>
      </c>
      <c r="D789" s="443" t="s">
        <v>2410</v>
      </c>
      <c r="E789" s="437">
        <v>-200000</v>
      </c>
      <c r="F789" s="441"/>
      <c r="G789" s="441"/>
    </row>
    <row r="790" spans="1:7" s="172" customFormat="1" x14ac:dyDescent="0.2">
      <c r="A790" s="171">
        <v>42315</v>
      </c>
      <c r="B790" s="333" t="str">
        <f>Cobb!$Y$2</f>
        <v>Portsmouth</v>
      </c>
      <c r="C790" s="480" t="s">
        <v>3417</v>
      </c>
      <c r="D790" s="443" t="s">
        <v>2410</v>
      </c>
      <c r="E790" s="437">
        <v>-400000</v>
      </c>
      <c r="F790" s="441"/>
      <c r="G790" s="441"/>
    </row>
    <row r="791" spans="1:7" s="172" customFormat="1" x14ac:dyDescent="0.2">
      <c r="A791" s="171">
        <v>42315</v>
      </c>
      <c r="B791" s="333" t="str">
        <f>Cobb!$Y$2</f>
        <v>Portsmouth</v>
      </c>
      <c r="C791" s="480" t="s">
        <v>3056</v>
      </c>
      <c r="D791" s="443" t="s">
        <v>2410</v>
      </c>
      <c r="E791" s="437">
        <v>-1520000</v>
      </c>
      <c r="F791" s="441"/>
      <c r="G791" s="441"/>
    </row>
    <row r="792" spans="1:7" s="172" customFormat="1" x14ac:dyDescent="0.2">
      <c r="A792" s="171">
        <v>42315</v>
      </c>
      <c r="B792" s="333" t="str">
        <f>Cobb!$Y$2</f>
        <v>Portsmouth</v>
      </c>
      <c r="C792" s="480" t="s">
        <v>3418</v>
      </c>
      <c r="D792" s="443" t="s">
        <v>2410</v>
      </c>
      <c r="E792" s="437">
        <v>-200000</v>
      </c>
      <c r="F792" s="441"/>
      <c r="G792" s="441"/>
    </row>
    <row r="793" spans="1:7" s="172" customFormat="1" x14ac:dyDescent="0.2">
      <c r="A793" s="171">
        <v>42315</v>
      </c>
      <c r="B793" s="333" t="str">
        <f>Cobb!$Y$2</f>
        <v>Portsmouth</v>
      </c>
      <c r="C793" s="480" t="s">
        <v>3525</v>
      </c>
      <c r="D793" s="443" t="s">
        <v>2410</v>
      </c>
      <c r="E793" s="437">
        <v>-200000</v>
      </c>
      <c r="F793" s="441"/>
      <c r="G793" s="441"/>
    </row>
    <row r="794" spans="1:7" s="172" customFormat="1" x14ac:dyDescent="0.2">
      <c r="A794" s="171">
        <v>42315</v>
      </c>
      <c r="B794" s="333" t="str">
        <f>Cobb!$Y$2</f>
        <v>Portsmouth</v>
      </c>
      <c r="C794" s="480" t="s">
        <v>3431</v>
      </c>
      <c r="D794" s="443" t="s">
        <v>2410</v>
      </c>
      <c r="E794" s="437">
        <v>-200000</v>
      </c>
      <c r="F794" s="441"/>
      <c r="G794" s="441"/>
    </row>
    <row r="795" spans="1:7" s="172" customFormat="1" x14ac:dyDescent="0.2">
      <c r="A795" s="171">
        <v>42315</v>
      </c>
      <c r="B795" s="333" t="str">
        <f>Cobb!$Y$2</f>
        <v>Portsmouth</v>
      </c>
      <c r="C795" s="480" t="s">
        <v>3419</v>
      </c>
      <c r="D795" s="443" t="s">
        <v>2410</v>
      </c>
      <c r="E795" s="437">
        <v>-400000</v>
      </c>
      <c r="F795" s="441"/>
      <c r="G795" s="441"/>
    </row>
    <row r="796" spans="1:7" s="172" customFormat="1" x14ac:dyDescent="0.2">
      <c r="A796" s="171">
        <v>42315</v>
      </c>
      <c r="B796" s="333" t="str">
        <f>Cobb!$Y$2</f>
        <v>Portsmouth</v>
      </c>
      <c r="C796" s="480" t="s">
        <v>3420</v>
      </c>
      <c r="D796" s="443" t="s">
        <v>2410</v>
      </c>
      <c r="E796" s="437">
        <v>-400000</v>
      </c>
      <c r="F796" s="441"/>
      <c r="G796" s="441"/>
    </row>
    <row r="797" spans="1:7" s="172" customFormat="1" x14ac:dyDescent="0.2">
      <c r="A797" s="171">
        <v>42315</v>
      </c>
      <c r="B797" s="333" t="str">
        <f>Cobb!$Y$2</f>
        <v>Portsmouth</v>
      </c>
      <c r="C797" s="480" t="s">
        <v>3048</v>
      </c>
      <c r="D797" s="443" t="s">
        <v>2410</v>
      </c>
      <c r="E797" s="437">
        <v>-600000</v>
      </c>
      <c r="F797" s="441"/>
      <c r="G797" s="441"/>
    </row>
    <row r="798" spans="1:7" s="172" customFormat="1" x14ac:dyDescent="0.2">
      <c r="A798" s="171">
        <v>42315</v>
      </c>
      <c r="B798" s="333" t="str">
        <f>Cobb!$Y$2</f>
        <v>Portsmouth</v>
      </c>
      <c r="C798" s="480" t="s">
        <v>3421</v>
      </c>
      <c r="D798" s="443" t="s">
        <v>2410</v>
      </c>
      <c r="E798" s="437">
        <v>-200000</v>
      </c>
      <c r="F798" s="441"/>
      <c r="G798" s="441"/>
    </row>
    <row r="799" spans="1:7" s="172" customFormat="1" x14ac:dyDescent="0.2">
      <c r="A799" s="171">
        <v>42315</v>
      </c>
      <c r="B799" s="333" t="str">
        <f>Cobb!$Y$2</f>
        <v>Portsmouth</v>
      </c>
      <c r="C799" s="480" t="s">
        <v>3352</v>
      </c>
      <c r="D799" s="443" t="s">
        <v>2410</v>
      </c>
      <c r="E799" s="437">
        <v>-1368000</v>
      </c>
      <c r="F799" s="441"/>
      <c r="G799" s="441"/>
    </row>
    <row r="800" spans="1:7" s="172" customFormat="1" x14ac:dyDescent="0.2">
      <c r="A800" s="171">
        <v>42315</v>
      </c>
      <c r="B800" s="333" t="str">
        <f>Cobb!$Y$2</f>
        <v>Portsmouth</v>
      </c>
      <c r="C800" s="480" t="s">
        <v>3422</v>
      </c>
      <c r="D800" s="443" t="s">
        <v>2410</v>
      </c>
      <c r="E800" s="437">
        <v>-300000</v>
      </c>
      <c r="F800" s="441"/>
      <c r="G800" s="441"/>
    </row>
    <row r="801" spans="1:7" s="172" customFormat="1" x14ac:dyDescent="0.2">
      <c r="A801" s="171">
        <v>42315</v>
      </c>
      <c r="B801" s="333" t="str">
        <f>Cobb!$Y$2</f>
        <v>Portsmouth</v>
      </c>
      <c r="C801" s="480" t="s">
        <v>3432</v>
      </c>
      <c r="D801" s="443" t="s">
        <v>2410</v>
      </c>
      <c r="E801" s="437">
        <v>-200000</v>
      </c>
      <c r="F801" s="441"/>
      <c r="G801" s="441"/>
    </row>
    <row r="802" spans="1:7" s="172" customFormat="1" x14ac:dyDescent="0.2">
      <c r="A802" s="171">
        <v>42315</v>
      </c>
      <c r="B802" s="333" t="str">
        <f>Ruth!$Y$2</f>
        <v>Rock Island</v>
      </c>
      <c r="C802" s="480" t="s">
        <v>3203</v>
      </c>
      <c r="D802" s="443" t="s">
        <v>2410</v>
      </c>
      <c r="E802" s="437">
        <v>-600000</v>
      </c>
      <c r="F802" s="313" t="s">
        <v>4605</v>
      </c>
      <c r="G802" s="441"/>
    </row>
    <row r="803" spans="1:7" s="172" customFormat="1" x14ac:dyDescent="0.2">
      <c r="A803" s="171">
        <v>42315</v>
      </c>
      <c r="B803" s="333" t="str">
        <f>Aaron!$S$2</f>
        <v>San Jose</v>
      </c>
      <c r="C803" s="480" t="s">
        <v>3552</v>
      </c>
      <c r="D803" s="443" t="s">
        <v>2410</v>
      </c>
      <c r="E803" s="437">
        <v>-300000</v>
      </c>
      <c r="F803" s="441"/>
      <c r="G803" s="441"/>
    </row>
    <row r="804" spans="1:7" s="172" customFormat="1" x14ac:dyDescent="0.2">
      <c r="A804" s="171">
        <v>42315</v>
      </c>
      <c r="B804" s="333" t="str">
        <f>Aaron!$S$2</f>
        <v>San Jose</v>
      </c>
      <c r="C804" s="480" t="s">
        <v>3553</v>
      </c>
      <c r="D804" s="443" t="s">
        <v>2410</v>
      </c>
      <c r="E804" s="437">
        <v>-200000</v>
      </c>
      <c r="F804" s="441"/>
      <c r="G804" s="441"/>
    </row>
    <row r="805" spans="1:7" s="172" customFormat="1" x14ac:dyDescent="0.2">
      <c r="A805" s="171">
        <v>42315</v>
      </c>
      <c r="B805" s="333" t="str">
        <f>Ruth!$Y$2</f>
        <v>Rock Island</v>
      </c>
      <c r="C805" s="480" t="s">
        <v>3558</v>
      </c>
      <c r="D805" s="443" t="s">
        <v>2410</v>
      </c>
      <c r="E805" s="437">
        <v>-300000</v>
      </c>
      <c r="F805" s="313" t="s">
        <v>4605</v>
      </c>
      <c r="G805" s="441"/>
    </row>
    <row r="806" spans="1:7" s="172" customFormat="1" x14ac:dyDescent="0.2">
      <c r="A806" s="171">
        <v>42315</v>
      </c>
      <c r="B806" s="333" t="str">
        <f>Aaron!$S$2</f>
        <v>San Jose</v>
      </c>
      <c r="C806" s="480" t="s">
        <v>3209</v>
      </c>
      <c r="D806" s="443" t="s">
        <v>2410</v>
      </c>
      <c r="E806" s="437">
        <v>-1260000</v>
      </c>
      <c r="F806" s="441"/>
      <c r="G806" s="441"/>
    </row>
    <row r="807" spans="1:7" s="172" customFormat="1" x14ac:dyDescent="0.2">
      <c r="A807" s="171">
        <v>42315</v>
      </c>
      <c r="B807" s="333" t="str">
        <f>Aaron!$S$2</f>
        <v>San Jose</v>
      </c>
      <c r="C807" s="480" t="s">
        <v>3211</v>
      </c>
      <c r="D807" s="443" t="s">
        <v>2410</v>
      </c>
      <c r="E807" s="437">
        <v>-600000</v>
      </c>
      <c r="F807" s="441"/>
      <c r="G807" s="441"/>
    </row>
    <row r="808" spans="1:7" s="172" customFormat="1" x14ac:dyDescent="0.2">
      <c r="A808" s="171">
        <v>42315</v>
      </c>
      <c r="B808" s="333" t="str">
        <f>Aaron!$S$2</f>
        <v>San Jose</v>
      </c>
      <c r="C808" s="480" t="s">
        <v>3559</v>
      </c>
      <c r="D808" s="443" t="s">
        <v>2410</v>
      </c>
      <c r="E808" s="437">
        <v>-200000</v>
      </c>
      <c r="F808" s="441"/>
      <c r="G808" s="441"/>
    </row>
    <row r="809" spans="1:7" s="172" customFormat="1" x14ac:dyDescent="0.2">
      <c r="A809" s="171">
        <v>42315</v>
      </c>
      <c r="B809" s="333" t="str">
        <f>Aaron!$S$2</f>
        <v>San Jose</v>
      </c>
      <c r="C809" s="480" t="s">
        <v>3212</v>
      </c>
      <c r="D809" s="443" t="s">
        <v>2410</v>
      </c>
      <c r="E809" s="437">
        <v>-600000</v>
      </c>
      <c r="F809" s="441"/>
      <c r="G809" s="441"/>
    </row>
    <row r="810" spans="1:7" s="172" customFormat="1" x14ac:dyDescent="0.2">
      <c r="A810" s="171">
        <v>42315</v>
      </c>
      <c r="B810" s="333" t="str">
        <f>Aaron!$S$2</f>
        <v>San Jose</v>
      </c>
      <c r="C810" s="480" t="s">
        <v>3560</v>
      </c>
      <c r="D810" s="443" t="s">
        <v>2410</v>
      </c>
      <c r="E810" s="437">
        <v>-400000</v>
      </c>
      <c r="F810" s="441"/>
      <c r="G810" s="441"/>
    </row>
    <row r="811" spans="1:7" s="172" customFormat="1" x14ac:dyDescent="0.2">
      <c r="A811" s="171">
        <v>42315</v>
      </c>
      <c r="B811" s="333" t="str">
        <f>Aaron!$S$2</f>
        <v>San Jose</v>
      </c>
      <c r="C811" s="480" t="s">
        <v>3213</v>
      </c>
      <c r="D811" s="443" t="s">
        <v>2410</v>
      </c>
      <c r="E811" s="437">
        <v>-1092000</v>
      </c>
      <c r="F811" s="441"/>
      <c r="G811" s="441"/>
    </row>
    <row r="812" spans="1:7" s="172" customFormat="1" x14ac:dyDescent="0.2">
      <c r="A812" s="171">
        <v>42315</v>
      </c>
      <c r="B812" s="333" t="str">
        <f>Ruth!$Y$2</f>
        <v>Rock Island</v>
      </c>
      <c r="C812" s="480" t="s">
        <v>3554</v>
      </c>
      <c r="D812" s="443" t="s">
        <v>2410</v>
      </c>
      <c r="E812" s="437">
        <v>-200000</v>
      </c>
      <c r="F812" s="313" t="s">
        <v>4605</v>
      </c>
      <c r="G812" s="441"/>
    </row>
    <row r="813" spans="1:7" s="172" customFormat="1" x14ac:dyDescent="0.2">
      <c r="A813" s="171">
        <v>42315</v>
      </c>
      <c r="B813" s="333" t="str">
        <f>Aaron!$S$2</f>
        <v>San Jose</v>
      </c>
      <c r="C813" s="480" t="s">
        <v>3561</v>
      </c>
      <c r="D813" s="443" t="s">
        <v>2410</v>
      </c>
      <c r="E813" s="437">
        <v>-300000</v>
      </c>
      <c r="F813" s="441"/>
      <c r="G813" s="441"/>
    </row>
    <row r="814" spans="1:7" s="172" customFormat="1" x14ac:dyDescent="0.2">
      <c r="A814" s="171">
        <v>42315</v>
      </c>
      <c r="B814" s="175" t="s">
        <v>701</v>
      </c>
      <c r="C814" s="480" t="s">
        <v>3562</v>
      </c>
      <c r="D814" s="443" t="s">
        <v>2410</v>
      </c>
      <c r="E814" s="437">
        <v>-200000</v>
      </c>
      <c r="F814" s="313" t="s">
        <v>5283</v>
      </c>
      <c r="G814" s="441"/>
    </row>
    <row r="815" spans="1:7" s="172" customFormat="1" x14ac:dyDescent="0.2">
      <c r="A815" s="171">
        <v>42315</v>
      </c>
      <c r="B815" s="333" t="str">
        <f>Aaron!$S$2</f>
        <v>San Jose</v>
      </c>
      <c r="C815" s="480" t="s">
        <v>2466</v>
      </c>
      <c r="D815" s="443" t="s">
        <v>2410</v>
      </c>
      <c r="E815" s="437">
        <v>-200000</v>
      </c>
      <c r="F815" s="441"/>
      <c r="G815" s="441"/>
    </row>
    <row r="816" spans="1:7" s="172" customFormat="1" x14ac:dyDescent="0.2">
      <c r="A816" s="171">
        <v>42315</v>
      </c>
      <c r="B816" s="333" t="str">
        <f>Ruth!$Y$2</f>
        <v>Rock Island</v>
      </c>
      <c r="C816" s="480" t="s">
        <v>3555</v>
      </c>
      <c r="D816" s="443" t="s">
        <v>2410</v>
      </c>
      <c r="E816" s="437">
        <v>-400000</v>
      </c>
      <c r="F816" s="313" t="s">
        <v>4605</v>
      </c>
      <c r="G816" s="441"/>
    </row>
    <row r="817" spans="1:7" s="172" customFormat="1" x14ac:dyDescent="0.2">
      <c r="A817" s="171">
        <v>42315</v>
      </c>
      <c r="B817" s="333" t="str">
        <f>Aaron!$S$2</f>
        <v>San Jose</v>
      </c>
      <c r="C817" s="480" t="s">
        <v>3556</v>
      </c>
      <c r="D817" s="443" t="s">
        <v>2410</v>
      </c>
      <c r="E817" s="437">
        <v>-100000</v>
      </c>
      <c r="F817" s="441"/>
      <c r="G817" s="441"/>
    </row>
    <row r="818" spans="1:7" s="172" customFormat="1" x14ac:dyDescent="0.2">
      <c r="A818" s="171">
        <v>42315</v>
      </c>
      <c r="B818" s="175" t="s">
        <v>571</v>
      </c>
      <c r="C818" s="480" t="s">
        <v>3563</v>
      </c>
      <c r="D818" s="443" t="s">
        <v>2410</v>
      </c>
      <c r="E818" s="437">
        <v>-300000</v>
      </c>
      <c r="F818" s="313" t="s">
        <v>5279</v>
      </c>
      <c r="G818" s="441"/>
    </row>
    <row r="819" spans="1:7" s="172" customFormat="1" x14ac:dyDescent="0.2">
      <c r="A819" s="171">
        <v>42315</v>
      </c>
      <c r="B819" s="333" t="str">
        <f>Aaron!$S$2</f>
        <v>San Jose</v>
      </c>
      <c r="C819" s="480" t="s">
        <v>3219</v>
      </c>
      <c r="D819" s="443" t="s">
        <v>2410</v>
      </c>
      <c r="E819" s="437">
        <v>-1209000</v>
      </c>
      <c r="F819" s="441"/>
      <c r="G819" s="441"/>
    </row>
    <row r="820" spans="1:7" s="172" customFormat="1" x14ac:dyDescent="0.2">
      <c r="A820" s="171">
        <v>42315</v>
      </c>
      <c r="B820" s="333" t="str">
        <f>Aaron!$S$2</f>
        <v>San Jose</v>
      </c>
      <c r="C820" s="480" t="s">
        <v>3557</v>
      </c>
      <c r="D820" s="443" t="s">
        <v>2410</v>
      </c>
      <c r="E820" s="437">
        <v>-400000</v>
      </c>
      <c r="F820" s="441"/>
      <c r="G820" s="441"/>
    </row>
    <row r="821" spans="1:7" s="172" customFormat="1" x14ac:dyDescent="0.2">
      <c r="A821" s="171">
        <v>42315</v>
      </c>
      <c r="B821" s="333" t="str">
        <f>Mays!$S$2</f>
        <v>Thunder Bay</v>
      </c>
      <c r="C821" s="480" t="s">
        <v>3640</v>
      </c>
      <c r="D821" s="443" t="s">
        <v>2410</v>
      </c>
      <c r="E821" s="437">
        <v>-400000</v>
      </c>
      <c r="F821" s="441"/>
      <c r="G821" s="441"/>
    </row>
    <row r="822" spans="1:7" s="172" customFormat="1" x14ac:dyDescent="0.2">
      <c r="A822" s="171">
        <v>42315</v>
      </c>
      <c r="B822" s="175" t="s">
        <v>701</v>
      </c>
      <c r="C822" s="480" t="s">
        <v>3641</v>
      </c>
      <c r="D822" s="443" t="s">
        <v>2410</v>
      </c>
      <c r="E822" s="437">
        <v>-300000</v>
      </c>
      <c r="F822" s="313" t="s">
        <v>5171</v>
      </c>
      <c r="G822" s="441"/>
    </row>
    <row r="823" spans="1:7" s="172" customFormat="1" x14ac:dyDescent="0.2">
      <c r="A823" s="171">
        <v>42315</v>
      </c>
      <c r="B823" s="333" t="str">
        <f>Mays!$S$2</f>
        <v>Thunder Bay</v>
      </c>
      <c r="C823" s="480" t="s">
        <v>3631</v>
      </c>
      <c r="D823" s="443" t="s">
        <v>2410</v>
      </c>
      <c r="E823" s="437">
        <v>-300000</v>
      </c>
      <c r="F823" s="441"/>
      <c r="G823" s="441"/>
    </row>
    <row r="824" spans="1:7" s="172" customFormat="1" x14ac:dyDescent="0.2">
      <c r="A824" s="171">
        <v>42315</v>
      </c>
      <c r="B824" s="333" t="str">
        <f>Mays!$S$2</f>
        <v>Thunder Bay</v>
      </c>
      <c r="C824" s="480" t="s">
        <v>3632</v>
      </c>
      <c r="D824" s="443" t="s">
        <v>2410</v>
      </c>
      <c r="E824" s="437">
        <v>-300000</v>
      </c>
      <c r="F824" s="441"/>
      <c r="G824" s="441"/>
    </row>
    <row r="825" spans="1:7" s="172" customFormat="1" x14ac:dyDescent="0.2">
      <c r="A825" s="171">
        <v>42315</v>
      </c>
      <c r="B825" s="175" t="s">
        <v>2473</v>
      </c>
      <c r="C825" s="480" t="s">
        <v>3856</v>
      </c>
      <c r="D825" s="443" t="s">
        <v>2410</v>
      </c>
      <c r="E825" s="437">
        <v>-100000</v>
      </c>
      <c r="F825" s="313" t="s">
        <v>5167</v>
      </c>
      <c r="G825" s="441"/>
    </row>
    <row r="826" spans="1:7" s="172" customFormat="1" x14ac:dyDescent="0.2">
      <c r="A826" s="171">
        <v>42315</v>
      </c>
      <c r="B826" s="333" t="str">
        <f>Mays!$S$2</f>
        <v>Thunder Bay</v>
      </c>
      <c r="C826" s="480" t="s">
        <v>3302</v>
      </c>
      <c r="D826" s="443" t="s">
        <v>2410</v>
      </c>
      <c r="E826" s="437">
        <v>-600000</v>
      </c>
      <c r="F826" s="441"/>
      <c r="G826" s="441"/>
    </row>
    <row r="827" spans="1:7" s="172" customFormat="1" x14ac:dyDescent="0.2">
      <c r="A827" s="171">
        <v>42315</v>
      </c>
      <c r="B827" s="333" t="str">
        <f>Mays!$S$2</f>
        <v>Thunder Bay</v>
      </c>
      <c r="C827" s="480" t="s">
        <v>3633</v>
      </c>
      <c r="D827" s="443" t="s">
        <v>2410</v>
      </c>
      <c r="E827" s="437">
        <v>-400000</v>
      </c>
      <c r="F827" s="441"/>
      <c r="G827" s="441"/>
    </row>
    <row r="828" spans="1:7" s="172" customFormat="1" x14ac:dyDescent="0.2">
      <c r="A828" s="171">
        <v>42315</v>
      </c>
      <c r="B828" s="333" t="str">
        <f>Mays!$S$2</f>
        <v>Thunder Bay</v>
      </c>
      <c r="C828" s="480" t="s">
        <v>3634</v>
      </c>
      <c r="D828" s="443" t="s">
        <v>2410</v>
      </c>
      <c r="E828" s="437">
        <v>-100000</v>
      </c>
      <c r="F828" s="441"/>
      <c r="G828" s="441"/>
    </row>
    <row r="829" spans="1:7" s="172" customFormat="1" x14ac:dyDescent="0.2">
      <c r="A829" s="171">
        <v>42315</v>
      </c>
      <c r="B829" s="333" t="str">
        <f>Mays!$S$2</f>
        <v>Thunder Bay</v>
      </c>
      <c r="C829" s="480" t="s">
        <v>3635</v>
      </c>
      <c r="D829" s="443" t="s">
        <v>2410</v>
      </c>
      <c r="E829" s="437">
        <v>-300000</v>
      </c>
      <c r="F829" s="441"/>
      <c r="G829" s="441"/>
    </row>
    <row r="830" spans="1:7" s="172" customFormat="1" x14ac:dyDescent="0.2">
      <c r="A830" s="171">
        <v>42315</v>
      </c>
      <c r="B830" s="333" t="str">
        <f>Mays!$S$2</f>
        <v>Thunder Bay</v>
      </c>
      <c r="C830" s="480" t="s">
        <v>3039</v>
      </c>
      <c r="D830" s="443" t="s">
        <v>2410</v>
      </c>
      <c r="E830" s="437">
        <v>-1368000</v>
      </c>
      <c r="F830" s="441"/>
      <c r="G830" s="441"/>
    </row>
    <row r="831" spans="1:7" s="172" customFormat="1" x14ac:dyDescent="0.2">
      <c r="A831" s="171">
        <v>42315</v>
      </c>
      <c r="B831" s="333" t="str">
        <f>Mays!$S$2</f>
        <v>Thunder Bay</v>
      </c>
      <c r="C831" s="480" t="s">
        <v>3304</v>
      </c>
      <c r="D831" s="443" t="s">
        <v>2410</v>
      </c>
      <c r="E831" s="437">
        <v>-1080000</v>
      </c>
      <c r="F831" s="441"/>
      <c r="G831" s="441"/>
    </row>
    <row r="832" spans="1:7" s="172" customFormat="1" x14ac:dyDescent="0.2">
      <c r="A832" s="171">
        <v>42315</v>
      </c>
      <c r="B832" s="271" t="str">
        <f>Cobb!$AE$2</f>
        <v>Chicago</v>
      </c>
      <c r="C832" s="480" t="s">
        <v>3305</v>
      </c>
      <c r="D832" s="443" t="s">
        <v>2410</v>
      </c>
      <c r="E832" s="437">
        <v>-4860000</v>
      </c>
      <c r="F832" s="313" t="s">
        <v>4617</v>
      </c>
      <c r="G832" s="441"/>
    </row>
    <row r="833" spans="1:7" s="172" customFormat="1" x14ac:dyDescent="0.2">
      <c r="A833" s="171">
        <v>42315</v>
      </c>
      <c r="B833" s="333" t="str">
        <f>Mays!$S$2</f>
        <v>Thunder Bay</v>
      </c>
      <c r="C833" s="480" t="s">
        <v>3642</v>
      </c>
      <c r="D833" s="443" t="s">
        <v>2410</v>
      </c>
      <c r="E833" s="437">
        <v>-200000</v>
      </c>
      <c r="F833" s="441"/>
      <c r="G833" s="441"/>
    </row>
    <row r="834" spans="1:7" s="172" customFormat="1" x14ac:dyDescent="0.2">
      <c r="A834" s="171">
        <v>42315</v>
      </c>
      <c r="B834" s="333" t="str">
        <f>Mays!$S$2</f>
        <v>Thunder Bay</v>
      </c>
      <c r="C834" s="480" t="s">
        <v>3643</v>
      </c>
      <c r="D834" s="443" t="s">
        <v>2410</v>
      </c>
      <c r="E834" s="437">
        <v>-300000</v>
      </c>
      <c r="F834" s="441"/>
      <c r="G834" s="441"/>
    </row>
    <row r="835" spans="1:7" s="172" customFormat="1" x14ac:dyDescent="0.2">
      <c r="A835" s="171">
        <v>42315</v>
      </c>
      <c r="B835" s="333" t="str">
        <f>Mays!$S$2</f>
        <v>Thunder Bay</v>
      </c>
      <c r="C835" s="480" t="s">
        <v>3636</v>
      </c>
      <c r="D835" s="443" t="s">
        <v>2410</v>
      </c>
      <c r="E835" s="437">
        <v>-400000</v>
      </c>
      <c r="F835" s="441"/>
      <c r="G835" s="441"/>
    </row>
    <row r="836" spans="1:7" s="172" customFormat="1" x14ac:dyDescent="0.2">
      <c r="A836" s="171">
        <v>42315</v>
      </c>
      <c r="B836" s="333" t="str">
        <f>Mays!$S$2</f>
        <v>Thunder Bay</v>
      </c>
      <c r="C836" s="480" t="s">
        <v>3637</v>
      </c>
      <c r="D836" s="443" t="s">
        <v>2410</v>
      </c>
      <c r="E836" s="437">
        <v>-100000</v>
      </c>
      <c r="F836" s="441"/>
      <c r="G836" s="441"/>
    </row>
    <row r="837" spans="1:7" s="172" customFormat="1" x14ac:dyDescent="0.2">
      <c r="A837" s="171">
        <v>42315</v>
      </c>
      <c r="B837" s="333" t="str">
        <f>Mays!$S$2</f>
        <v>Thunder Bay</v>
      </c>
      <c r="C837" s="480" t="s">
        <v>3638</v>
      </c>
      <c r="D837" s="443" t="s">
        <v>2410</v>
      </c>
      <c r="E837" s="437">
        <v>-400000</v>
      </c>
      <c r="F837" s="441"/>
      <c r="G837" s="441"/>
    </row>
    <row r="838" spans="1:7" s="172" customFormat="1" x14ac:dyDescent="0.2">
      <c r="A838" s="171">
        <v>42315</v>
      </c>
      <c r="B838" s="175" t="str">
        <f>Aaron!$M$2</f>
        <v>Virginia</v>
      </c>
      <c r="C838" s="480" t="s">
        <v>3549</v>
      </c>
      <c r="D838" s="443" t="s">
        <v>2410</v>
      </c>
      <c r="E838" s="437">
        <v>-200000</v>
      </c>
      <c r="F838" s="441"/>
      <c r="G838" s="441"/>
    </row>
    <row r="839" spans="1:7" s="172" customFormat="1" x14ac:dyDescent="0.2">
      <c r="A839" s="171">
        <v>42315</v>
      </c>
      <c r="B839" s="175" t="str">
        <f>Aaron!$M$2</f>
        <v>Virginia</v>
      </c>
      <c r="C839" s="480" t="s">
        <v>3545</v>
      </c>
      <c r="D839" s="443" t="s">
        <v>2410</v>
      </c>
      <c r="E839" s="437">
        <v>-300000</v>
      </c>
      <c r="F839" s="441"/>
      <c r="G839" s="441"/>
    </row>
    <row r="840" spans="1:7" s="172" customFormat="1" x14ac:dyDescent="0.2">
      <c r="A840" s="171">
        <v>42315</v>
      </c>
      <c r="B840" s="175" t="str">
        <f>Aaron!$M$2</f>
        <v>Virginia</v>
      </c>
      <c r="C840" s="480" t="s">
        <v>3546</v>
      </c>
      <c r="D840" s="443" t="s">
        <v>2410</v>
      </c>
      <c r="E840" s="437">
        <v>-300000</v>
      </c>
      <c r="F840" s="441"/>
      <c r="G840" s="441"/>
    </row>
    <row r="841" spans="1:7" s="172" customFormat="1" x14ac:dyDescent="0.2">
      <c r="A841" s="171">
        <v>42315</v>
      </c>
      <c r="B841" s="175" t="str">
        <f>Aaron!$M$2</f>
        <v>Virginia</v>
      </c>
      <c r="C841" s="480" t="s">
        <v>3547</v>
      </c>
      <c r="D841" s="443" t="s">
        <v>2410</v>
      </c>
      <c r="E841" s="437">
        <v>-300000</v>
      </c>
      <c r="F841" s="441"/>
      <c r="G841" s="441"/>
    </row>
    <row r="842" spans="1:7" s="172" customFormat="1" x14ac:dyDescent="0.2">
      <c r="A842" s="171">
        <v>42315</v>
      </c>
      <c r="B842" s="175" t="str">
        <f>Aaron!$M$2</f>
        <v>Virginia</v>
      </c>
      <c r="C842" s="480" t="s">
        <v>3195</v>
      </c>
      <c r="D842" s="443" t="s">
        <v>2410</v>
      </c>
      <c r="E842" s="437">
        <v>-840000</v>
      </c>
      <c r="F842" s="441"/>
      <c r="G842" s="441"/>
    </row>
    <row r="843" spans="1:7" s="172" customFormat="1" x14ac:dyDescent="0.2">
      <c r="A843" s="171">
        <v>42315</v>
      </c>
      <c r="B843" s="175" t="str">
        <f>Aaron!$M$2</f>
        <v>Virginia</v>
      </c>
      <c r="C843" s="480" t="s">
        <v>3548</v>
      </c>
      <c r="D843" s="443" t="s">
        <v>2410</v>
      </c>
      <c r="E843" s="437">
        <v>-300000</v>
      </c>
      <c r="F843" s="441"/>
      <c r="G843" s="441"/>
    </row>
    <row r="844" spans="1:7" s="172" customFormat="1" x14ac:dyDescent="0.2">
      <c r="A844" s="171">
        <v>42315</v>
      </c>
      <c r="B844" s="175" t="str">
        <f>Aaron!$M$2</f>
        <v>Virginia</v>
      </c>
      <c r="C844" s="480" t="s">
        <v>3550</v>
      </c>
      <c r="D844" s="443" t="s">
        <v>2410</v>
      </c>
      <c r="E844" s="437">
        <v>-200000</v>
      </c>
      <c r="F844" s="441"/>
      <c r="G844" s="441"/>
    </row>
    <row r="845" spans="1:7" s="172" customFormat="1" x14ac:dyDescent="0.2">
      <c r="A845" s="171">
        <v>42315</v>
      </c>
      <c r="B845" s="175" t="str">
        <f>Aaron!$M$2</f>
        <v>Virginia</v>
      </c>
      <c r="C845" s="480" t="s">
        <v>3551</v>
      </c>
      <c r="D845" s="443" t="s">
        <v>2410</v>
      </c>
      <c r="E845" s="437">
        <v>-300000</v>
      </c>
      <c r="F845" s="441"/>
      <c r="G845" s="441"/>
    </row>
    <row r="846" spans="1:7" s="172" customFormat="1" x14ac:dyDescent="0.2">
      <c r="A846" s="171">
        <v>42315</v>
      </c>
      <c r="B846" s="271" t="str">
        <f>Cobb!$AE$2</f>
        <v>Chicago</v>
      </c>
      <c r="C846" s="480" t="s">
        <v>3403</v>
      </c>
      <c r="D846" s="443" t="s">
        <v>2410</v>
      </c>
      <c r="E846" s="437">
        <v>-300000</v>
      </c>
      <c r="F846" s="313" t="s">
        <v>4612</v>
      </c>
      <c r="G846" s="441"/>
    </row>
    <row r="847" spans="1:7" s="172" customFormat="1" x14ac:dyDescent="0.2">
      <c r="A847" s="171">
        <v>42315</v>
      </c>
      <c r="B847" s="333" t="str">
        <f>Cobb!$S$2</f>
        <v>Waikiki</v>
      </c>
      <c r="C847" s="480" t="s">
        <v>3404</v>
      </c>
      <c r="D847" s="443" t="s">
        <v>2410</v>
      </c>
      <c r="E847" s="437">
        <v>-300000</v>
      </c>
      <c r="F847" s="441"/>
      <c r="G847" s="441"/>
    </row>
    <row r="848" spans="1:7" s="172" customFormat="1" x14ac:dyDescent="0.2">
      <c r="A848" s="171">
        <v>42315</v>
      </c>
      <c r="B848" s="333" t="str">
        <f>Cobb!$S$2</f>
        <v>Waikiki</v>
      </c>
      <c r="C848" s="480" t="s">
        <v>3411</v>
      </c>
      <c r="D848" s="443" t="s">
        <v>2410</v>
      </c>
      <c r="E848" s="437">
        <v>-400000</v>
      </c>
      <c r="F848" s="441"/>
      <c r="G848" s="441"/>
    </row>
    <row r="849" spans="1:7" s="172" customFormat="1" x14ac:dyDescent="0.2">
      <c r="A849" s="171">
        <v>42315</v>
      </c>
      <c r="B849" s="333" t="str">
        <f>Cobb!$S$2</f>
        <v>Waikiki</v>
      </c>
      <c r="C849" s="480" t="s">
        <v>3035</v>
      </c>
      <c r="D849" s="443" t="s">
        <v>2410</v>
      </c>
      <c r="E849" s="437">
        <v>-6048000</v>
      </c>
      <c r="F849" s="441"/>
      <c r="G849" s="441"/>
    </row>
    <row r="850" spans="1:7" s="172" customFormat="1" x14ac:dyDescent="0.2">
      <c r="A850" s="171">
        <v>42315</v>
      </c>
      <c r="B850" s="333" t="s">
        <v>701</v>
      </c>
      <c r="C850" s="480" t="s">
        <v>3405</v>
      </c>
      <c r="D850" s="443" t="s">
        <v>2410</v>
      </c>
      <c r="E850" s="437">
        <v>-100000</v>
      </c>
      <c r="F850" s="441" t="s">
        <v>5226</v>
      </c>
      <c r="G850" s="441"/>
    </row>
    <row r="851" spans="1:7" s="172" customFormat="1" x14ac:dyDescent="0.2">
      <c r="A851" s="171">
        <v>42315</v>
      </c>
      <c r="B851" s="333" t="str">
        <f>Cobb!$S$2</f>
        <v>Waikiki</v>
      </c>
      <c r="C851" s="480" t="s">
        <v>3036</v>
      </c>
      <c r="D851" s="443" t="s">
        <v>2410</v>
      </c>
      <c r="E851" s="437">
        <v>-700000</v>
      </c>
      <c r="F851" s="441"/>
      <c r="G851" s="441"/>
    </row>
    <row r="852" spans="1:7" s="172" customFormat="1" x14ac:dyDescent="0.2">
      <c r="A852" s="171">
        <v>42315</v>
      </c>
      <c r="B852" s="333" t="str">
        <f>Cobb!$S$2</f>
        <v>Waikiki</v>
      </c>
      <c r="C852" s="480" t="s">
        <v>3855</v>
      </c>
      <c r="D852" s="443" t="s">
        <v>2410</v>
      </c>
      <c r="E852" s="437">
        <v>-200000</v>
      </c>
      <c r="F852" s="441"/>
      <c r="G852" s="441"/>
    </row>
    <row r="853" spans="1:7" s="172" customFormat="1" x14ac:dyDescent="0.2">
      <c r="A853" s="171">
        <v>42315</v>
      </c>
      <c r="B853" s="333" t="str">
        <f>Cobb!$S$2</f>
        <v>Waikiki</v>
      </c>
      <c r="C853" s="480" t="s">
        <v>3412</v>
      </c>
      <c r="D853" s="443" t="s">
        <v>2410</v>
      </c>
      <c r="E853" s="437">
        <v>-400000</v>
      </c>
      <c r="F853" s="441"/>
      <c r="G853" s="441"/>
    </row>
    <row r="854" spans="1:7" s="172" customFormat="1" x14ac:dyDescent="0.2">
      <c r="A854" s="171">
        <v>42315</v>
      </c>
      <c r="B854" s="333" t="str">
        <f>Cobb!$S$2</f>
        <v>Waikiki</v>
      </c>
      <c r="C854" s="480" t="s">
        <v>3859</v>
      </c>
      <c r="D854" s="443" t="s">
        <v>2410</v>
      </c>
      <c r="E854" s="437">
        <v>-200000</v>
      </c>
      <c r="F854" s="441"/>
      <c r="G854" s="441"/>
    </row>
    <row r="855" spans="1:7" s="172" customFormat="1" x14ac:dyDescent="0.2">
      <c r="A855" s="171">
        <v>42315</v>
      </c>
      <c r="B855" s="333" t="str">
        <f>Cobb!$S$2</f>
        <v>Waikiki</v>
      </c>
      <c r="C855" s="480" t="s">
        <v>3406</v>
      </c>
      <c r="D855" s="443" t="s">
        <v>2410</v>
      </c>
      <c r="E855" s="437">
        <v>-400000</v>
      </c>
      <c r="F855" s="441"/>
      <c r="G855" s="441"/>
    </row>
    <row r="856" spans="1:7" s="172" customFormat="1" x14ac:dyDescent="0.2">
      <c r="A856" s="171">
        <v>42315</v>
      </c>
      <c r="B856" s="333" t="str">
        <f>Cobb!$S$2</f>
        <v>Waikiki</v>
      </c>
      <c r="C856" s="480" t="s">
        <v>3407</v>
      </c>
      <c r="D856" s="443" t="s">
        <v>2410</v>
      </c>
      <c r="E856" s="437">
        <v>-300000</v>
      </c>
      <c r="F856" s="441"/>
      <c r="G856" s="441"/>
    </row>
    <row r="857" spans="1:7" s="172" customFormat="1" x14ac:dyDescent="0.2">
      <c r="A857" s="171">
        <v>42315</v>
      </c>
      <c r="B857" s="333" t="str">
        <f>Cobb!$S$2</f>
        <v>Waikiki</v>
      </c>
      <c r="C857" s="480" t="s">
        <v>3413</v>
      </c>
      <c r="D857" s="443" t="s">
        <v>2410</v>
      </c>
      <c r="E857" s="437">
        <v>-200000</v>
      </c>
      <c r="F857" s="441"/>
      <c r="G857" s="441"/>
    </row>
    <row r="858" spans="1:7" s="172" customFormat="1" x14ac:dyDescent="0.2">
      <c r="A858" s="171">
        <v>42315</v>
      </c>
      <c r="B858" s="333" t="str">
        <f>Cobb!$S$2</f>
        <v>Waikiki</v>
      </c>
      <c r="C858" s="480" t="s">
        <v>3408</v>
      </c>
      <c r="D858" s="443" t="s">
        <v>2410</v>
      </c>
      <c r="E858" s="437">
        <v>-400000</v>
      </c>
      <c r="F858" s="441"/>
      <c r="G858" s="441"/>
    </row>
    <row r="859" spans="1:7" s="172" customFormat="1" x14ac:dyDescent="0.2">
      <c r="A859" s="171">
        <v>42315</v>
      </c>
      <c r="B859" s="333" t="str">
        <f>Cobb!$S$2</f>
        <v>Waikiki</v>
      </c>
      <c r="C859" s="480" t="s">
        <v>3414</v>
      </c>
      <c r="D859" s="443" t="s">
        <v>2410</v>
      </c>
      <c r="E859" s="437">
        <v>-200000</v>
      </c>
      <c r="F859" s="441"/>
      <c r="G859" s="441"/>
    </row>
    <row r="860" spans="1:7" s="172" customFormat="1" x14ac:dyDescent="0.2">
      <c r="A860" s="171">
        <v>42315</v>
      </c>
      <c r="B860" s="333" t="str">
        <f>Cobb!$S$2</f>
        <v>Waikiki</v>
      </c>
      <c r="C860" s="480" t="s">
        <v>3409</v>
      </c>
      <c r="D860" s="443" t="s">
        <v>2410</v>
      </c>
      <c r="E860" s="437">
        <v>-200000</v>
      </c>
      <c r="F860" s="441"/>
      <c r="G860" s="441"/>
    </row>
    <row r="861" spans="1:7" s="172" customFormat="1" x14ac:dyDescent="0.2">
      <c r="A861" s="171">
        <v>42315</v>
      </c>
      <c r="B861" s="333" t="str">
        <f>Cobb!$S$2</f>
        <v>Waikiki</v>
      </c>
      <c r="C861" s="480" t="s">
        <v>3318</v>
      </c>
      <c r="D861" s="443" t="s">
        <v>2410</v>
      </c>
      <c r="E861" s="437">
        <v>-760000</v>
      </c>
      <c r="F861" s="441"/>
      <c r="G861" s="441"/>
    </row>
    <row r="862" spans="1:7" s="172" customFormat="1" x14ac:dyDescent="0.2">
      <c r="A862" s="171">
        <v>42315</v>
      </c>
      <c r="B862" s="333" t="str">
        <f>Cobb!$S$2</f>
        <v>Waikiki</v>
      </c>
      <c r="C862" s="480" t="s">
        <v>3410</v>
      </c>
      <c r="D862" s="443" t="s">
        <v>2410</v>
      </c>
      <c r="E862" s="437">
        <v>-100000</v>
      </c>
      <c r="F862" s="441"/>
      <c r="G862" s="441"/>
    </row>
    <row r="863" spans="1:7" s="172" customFormat="1" x14ac:dyDescent="0.2">
      <c r="A863" s="171">
        <v>42315</v>
      </c>
      <c r="B863" s="175" t="str">
        <f>Mays!$AE$2</f>
        <v>West Oakland</v>
      </c>
      <c r="C863" s="480" t="s">
        <v>3665</v>
      </c>
      <c r="D863" s="443" t="s">
        <v>2410</v>
      </c>
      <c r="E863" s="437">
        <v>-200000</v>
      </c>
      <c r="F863" s="441"/>
      <c r="G863" s="441"/>
    </row>
    <row r="864" spans="1:7" s="172" customFormat="1" x14ac:dyDescent="0.2">
      <c r="A864" s="171">
        <v>42315</v>
      </c>
      <c r="B864" s="175" t="str">
        <f>Mays!$AE$2</f>
        <v>West Oakland</v>
      </c>
      <c r="C864" s="480" t="s">
        <v>3657</v>
      </c>
      <c r="D864" s="443" t="s">
        <v>2410</v>
      </c>
      <c r="E864" s="437">
        <v>-400000</v>
      </c>
      <c r="F864" s="441"/>
      <c r="G864" s="441"/>
    </row>
    <row r="865" spans="1:7" s="172" customFormat="1" x14ac:dyDescent="0.2">
      <c r="A865" s="171">
        <v>42315</v>
      </c>
      <c r="B865" s="175" t="str">
        <f>Mays!$AE$2</f>
        <v>West Oakland</v>
      </c>
      <c r="C865" s="480" t="s">
        <v>3853</v>
      </c>
      <c r="D865" s="443" t="s">
        <v>2410</v>
      </c>
      <c r="E865" s="437">
        <v>-200000</v>
      </c>
      <c r="F865" s="441"/>
      <c r="G865" s="441"/>
    </row>
    <row r="866" spans="1:7" s="172" customFormat="1" x14ac:dyDescent="0.2">
      <c r="A866" s="171">
        <v>42315</v>
      </c>
      <c r="B866" s="175" t="str">
        <f>Mays!$AE$2</f>
        <v>West Oakland</v>
      </c>
      <c r="C866" s="480" t="s">
        <v>3342</v>
      </c>
      <c r="D866" s="443" t="s">
        <v>2410</v>
      </c>
      <c r="E866" s="437">
        <v>-600000</v>
      </c>
      <c r="F866" s="441"/>
      <c r="G866" s="441"/>
    </row>
    <row r="867" spans="1:7" s="172" customFormat="1" x14ac:dyDescent="0.2">
      <c r="A867" s="171">
        <v>42315</v>
      </c>
      <c r="B867" s="175" t="str">
        <f>Mays!$AE$2</f>
        <v>West Oakland</v>
      </c>
      <c r="C867" s="480" t="s">
        <v>3666</v>
      </c>
      <c r="D867" s="443" t="s">
        <v>2410</v>
      </c>
      <c r="E867" s="437">
        <v>-400000</v>
      </c>
      <c r="F867" s="441"/>
      <c r="G867" s="441"/>
    </row>
    <row r="868" spans="1:7" s="172" customFormat="1" x14ac:dyDescent="0.2">
      <c r="A868" s="171">
        <v>42315</v>
      </c>
      <c r="B868" s="175" t="str">
        <f>Mays!$AE$2</f>
        <v>West Oakland</v>
      </c>
      <c r="C868" s="480" t="s">
        <v>3658</v>
      </c>
      <c r="D868" s="443" t="s">
        <v>2410</v>
      </c>
      <c r="E868" s="437">
        <v>-200000</v>
      </c>
      <c r="F868" s="441"/>
      <c r="G868" s="441"/>
    </row>
    <row r="869" spans="1:7" s="172" customFormat="1" x14ac:dyDescent="0.2">
      <c r="A869" s="171">
        <v>42315</v>
      </c>
      <c r="B869" s="175" t="str">
        <f>Mays!$AE$2</f>
        <v>West Oakland</v>
      </c>
      <c r="C869" s="480" t="s">
        <v>3343</v>
      </c>
      <c r="D869" s="443" t="s">
        <v>2410</v>
      </c>
      <c r="E869" s="437">
        <v>-840000</v>
      </c>
      <c r="F869" s="441"/>
      <c r="G869" s="441"/>
    </row>
    <row r="870" spans="1:7" s="172" customFormat="1" x14ac:dyDescent="0.2">
      <c r="A870" s="171">
        <v>42315</v>
      </c>
      <c r="B870" s="175" t="str">
        <f>Mays!$AE$2</f>
        <v>West Oakland</v>
      </c>
      <c r="C870" s="480" t="s">
        <v>3348</v>
      </c>
      <c r="D870" s="443" t="s">
        <v>2410</v>
      </c>
      <c r="E870" s="437">
        <v>-600000</v>
      </c>
      <c r="F870" s="441"/>
      <c r="G870" s="441"/>
    </row>
    <row r="871" spans="1:7" s="172" customFormat="1" x14ac:dyDescent="0.2">
      <c r="A871" s="171">
        <v>42315</v>
      </c>
      <c r="B871" s="175" t="str">
        <f>Mays!$AE$2</f>
        <v>West Oakland</v>
      </c>
      <c r="C871" s="480" t="s">
        <v>3659</v>
      </c>
      <c r="D871" s="443" t="s">
        <v>2410</v>
      </c>
      <c r="E871" s="437">
        <v>-300000</v>
      </c>
      <c r="F871" s="441"/>
      <c r="G871" s="441"/>
    </row>
    <row r="872" spans="1:7" s="172" customFormat="1" x14ac:dyDescent="0.2">
      <c r="A872" s="171">
        <v>42315</v>
      </c>
      <c r="B872" s="175" t="str">
        <f>Mays!$AE$2</f>
        <v>West Oakland</v>
      </c>
      <c r="C872" s="480" t="s">
        <v>3660</v>
      </c>
      <c r="D872" s="443" t="s">
        <v>2410</v>
      </c>
      <c r="E872" s="437">
        <v>-200000</v>
      </c>
      <c r="F872" s="441"/>
      <c r="G872" s="441"/>
    </row>
    <row r="873" spans="1:7" s="172" customFormat="1" x14ac:dyDescent="0.2">
      <c r="A873" s="171">
        <v>42315</v>
      </c>
      <c r="B873" s="175" t="str">
        <f>Mays!$AE$2</f>
        <v>West Oakland</v>
      </c>
      <c r="C873" s="480" t="s">
        <v>3667</v>
      </c>
      <c r="D873" s="443" t="s">
        <v>2410</v>
      </c>
      <c r="E873" s="437">
        <v>-400000</v>
      </c>
      <c r="F873" s="441"/>
      <c r="G873" s="441"/>
    </row>
    <row r="874" spans="1:7" s="172" customFormat="1" x14ac:dyDescent="0.2">
      <c r="A874" s="171">
        <v>42315</v>
      </c>
      <c r="B874" s="175" t="str">
        <f>Mays!$AE$2</f>
        <v>West Oakland</v>
      </c>
      <c r="C874" s="480" t="s">
        <v>3668</v>
      </c>
      <c r="D874" s="443" t="s">
        <v>2410</v>
      </c>
      <c r="E874" s="437">
        <v>-100000</v>
      </c>
      <c r="F874" s="441"/>
      <c r="G874" s="441"/>
    </row>
    <row r="875" spans="1:7" s="172" customFormat="1" x14ac:dyDescent="0.2">
      <c r="A875" s="171">
        <v>42315</v>
      </c>
      <c r="B875" s="175" t="str">
        <f>Mays!$AE$2</f>
        <v>West Oakland</v>
      </c>
      <c r="C875" s="480" t="s">
        <v>3661</v>
      </c>
      <c r="D875" s="443" t="s">
        <v>2410</v>
      </c>
      <c r="E875" s="437">
        <v>-300000</v>
      </c>
      <c r="F875" s="441"/>
      <c r="G875" s="441"/>
    </row>
    <row r="876" spans="1:7" s="172" customFormat="1" x14ac:dyDescent="0.2">
      <c r="A876" s="171">
        <v>42315</v>
      </c>
      <c r="B876" s="175" t="str">
        <f>Mays!$AE$2</f>
        <v>West Oakland</v>
      </c>
      <c r="C876" s="480" t="s">
        <v>3662</v>
      </c>
      <c r="D876" s="443" t="s">
        <v>2410</v>
      </c>
      <c r="E876" s="437">
        <v>-200000</v>
      </c>
      <c r="F876" s="441"/>
      <c r="G876" s="441"/>
    </row>
    <row r="877" spans="1:7" s="172" customFormat="1" x14ac:dyDescent="0.2">
      <c r="A877" s="171">
        <v>42315</v>
      </c>
      <c r="B877" s="175" t="str">
        <f>Mays!$AE$2</f>
        <v>West Oakland</v>
      </c>
      <c r="C877" s="480" t="s">
        <v>2871</v>
      </c>
      <c r="D877" s="443" t="s">
        <v>2410</v>
      </c>
      <c r="E877" s="437">
        <v>-100000</v>
      </c>
      <c r="F877" s="441"/>
      <c r="G877" s="441"/>
    </row>
    <row r="878" spans="1:7" s="172" customFormat="1" x14ac:dyDescent="0.2">
      <c r="A878" s="171">
        <v>42315</v>
      </c>
      <c r="B878" s="175" t="str">
        <f>Mays!$AE$2</f>
        <v>West Oakland</v>
      </c>
      <c r="C878" s="480" t="s">
        <v>3663</v>
      </c>
      <c r="D878" s="443" t="s">
        <v>2410</v>
      </c>
      <c r="E878" s="437">
        <v>-200000</v>
      </c>
      <c r="F878" s="441"/>
      <c r="G878" s="441"/>
    </row>
    <row r="879" spans="1:7" s="172" customFormat="1" x14ac:dyDescent="0.2">
      <c r="A879" s="171">
        <v>42315</v>
      </c>
      <c r="B879" s="175" t="str">
        <f>Mays!$AE$2</f>
        <v>West Oakland</v>
      </c>
      <c r="C879" s="480" t="s">
        <v>3664</v>
      </c>
      <c r="D879" s="443" t="s">
        <v>2410</v>
      </c>
      <c r="E879" s="437">
        <v>-200000</v>
      </c>
      <c r="F879" s="441"/>
      <c r="G879" s="441"/>
    </row>
    <row r="880" spans="1:7" s="172" customFormat="1" x14ac:dyDescent="0.2">
      <c r="A880" s="171">
        <v>42315</v>
      </c>
      <c r="B880" s="175" t="str">
        <f>Mays!$AE$2</f>
        <v>West Oakland</v>
      </c>
      <c r="C880" s="480" t="s">
        <v>3669</v>
      </c>
      <c r="D880" s="443" t="s">
        <v>2410</v>
      </c>
      <c r="E880" s="437">
        <v>-400000</v>
      </c>
      <c r="F880" s="441"/>
      <c r="G880" s="441"/>
    </row>
    <row r="881" spans="1:7" s="172" customFormat="1" x14ac:dyDescent="0.2">
      <c r="A881" s="171">
        <v>42315</v>
      </c>
      <c r="B881" s="333" t="str">
        <f>Ruth!$AE$2</f>
        <v>Williamsburg</v>
      </c>
      <c r="C881" s="480" t="s">
        <v>3141</v>
      </c>
      <c r="D881" s="443" t="s">
        <v>2410</v>
      </c>
      <c r="E881" s="437">
        <v>-700000</v>
      </c>
      <c r="F881" s="441"/>
      <c r="G881" s="441"/>
    </row>
    <row r="882" spans="1:7" s="172" customFormat="1" x14ac:dyDescent="0.2">
      <c r="A882" s="171">
        <v>42315</v>
      </c>
      <c r="B882" s="333" t="str">
        <f>Ruth!$AE$2</f>
        <v>Williamsburg</v>
      </c>
      <c r="C882" s="480" t="s">
        <v>3519</v>
      </c>
      <c r="D882" s="443" t="s">
        <v>2410</v>
      </c>
      <c r="E882" s="437">
        <v>-400000</v>
      </c>
      <c r="F882" s="441"/>
      <c r="G882" s="441"/>
    </row>
    <row r="883" spans="1:7" s="172" customFormat="1" x14ac:dyDescent="0.2">
      <c r="A883" s="171">
        <v>42315</v>
      </c>
      <c r="B883" s="333" t="str">
        <f>Ruth!$AE$2</f>
        <v>Williamsburg</v>
      </c>
      <c r="C883" s="480" t="s">
        <v>3520</v>
      </c>
      <c r="D883" s="443" t="s">
        <v>2410</v>
      </c>
      <c r="E883" s="437">
        <v>-200000</v>
      </c>
      <c r="F883" s="441"/>
      <c r="G883" s="441"/>
    </row>
    <row r="884" spans="1:7" s="172" customFormat="1" x14ac:dyDescent="0.2">
      <c r="A884" s="171">
        <v>42315</v>
      </c>
      <c r="B884" s="333" t="str">
        <f>Ruth!$AE$2</f>
        <v>Williamsburg</v>
      </c>
      <c r="C884" s="480" t="s">
        <v>3142</v>
      </c>
      <c r="D884" s="443" t="s">
        <v>2410</v>
      </c>
      <c r="E884" s="437">
        <v>-600000</v>
      </c>
      <c r="F884" s="441"/>
      <c r="G884" s="441"/>
    </row>
    <row r="885" spans="1:7" s="172" customFormat="1" x14ac:dyDescent="0.2">
      <c r="A885" s="171">
        <v>42315</v>
      </c>
      <c r="B885" s="333" t="str">
        <f>Ruth!$AE$2</f>
        <v>Williamsburg</v>
      </c>
      <c r="C885" s="480" t="s">
        <v>3516</v>
      </c>
      <c r="D885" s="443" t="s">
        <v>2410</v>
      </c>
      <c r="E885" s="437">
        <v>-200000</v>
      </c>
      <c r="F885" s="441"/>
      <c r="G885" s="441"/>
    </row>
    <row r="886" spans="1:7" s="172" customFormat="1" x14ac:dyDescent="0.2">
      <c r="A886" s="171">
        <v>42315</v>
      </c>
      <c r="B886" s="333" t="str">
        <f>Ruth!$AE$2</f>
        <v>Williamsburg</v>
      </c>
      <c r="C886" s="480" t="s">
        <v>3145</v>
      </c>
      <c r="D886" s="443" t="s">
        <v>2410</v>
      </c>
      <c r="E886" s="437">
        <v>-1680000</v>
      </c>
      <c r="F886" s="441"/>
      <c r="G886" s="441"/>
    </row>
    <row r="887" spans="1:7" s="172" customFormat="1" x14ac:dyDescent="0.2">
      <c r="A887" s="171">
        <v>42315</v>
      </c>
      <c r="B887" s="333" t="str">
        <f>Ruth!$AE$2</f>
        <v>Williamsburg</v>
      </c>
      <c r="C887" s="480" t="s">
        <v>3134</v>
      </c>
      <c r="D887" s="443" t="s">
        <v>2410</v>
      </c>
      <c r="E887" s="437">
        <v>-975000</v>
      </c>
      <c r="F887" s="441"/>
      <c r="G887" s="441"/>
    </row>
    <row r="888" spans="1:7" s="172" customFormat="1" x14ac:dyDescent="0.2">
      <c r="A888" s="171">
        <v>42315</v>
      </c>
      <c r="B888" s="333" t="str">
        <f>Ruth!$AE$2</f>
        <v>Williamsburg</v>
      </c>
      <c r="C888" s="480" t="s">
        <v>3521</v>
      </c>
      <c r="D888" s="443" t="s">
        <v>2410</v>
      </c>
      <c r="E888" s="437">
        <v>-400000</v>
      </c>
      <c r="F888" s="441"/>
      <c r="G888" s="441"/>
    </row>
    <row r="889" spans="1:7" s="172" customFormat="1" x14ac:dyDescent="0.2">
      <c r="A889" s="171">
        <v>42315</v>
      </c>
      <c r="B889" s="333" t="str">
        <f>Ruth!$AE$2</f>
        <v>Williamsburg</v>
      </c>
      <c r="C889" s="480" t="s">
        <v>3522</v>
      </c>
      <c r="D889" s="443" t="s">
        <v>2410</v>
      </c>
      <c r="E889" s="437">
        <v>-300000</v>
      </c>
      <c r="F889" s="441"/>
      <c r="G889" s="441"/>
    </row>
    <row r="890" spans="1:7" s="172" customFormat="1" x14ac:dyDescent="0.2">
      <c r="A890" s="171">
        <v>42315</v>
      </c>
      <c r="B890" s="333" t="str">
        <f>Ruth!$AE$2</f>
        <v>Williamsburg</v>
      </c>
      <c r="C890" s="480" t="s">
        <v>3523</v>
      </c>
      <c r="D890" s="443" t="s">
        <v>2410</v>
      </c>
      <c r="E890" s="437">
        <v>-400000</v>
      </c>
      <c r="F890" s="441"/>
      <c r="G890" s="441"/>
    </row>
    <row r="891" spans="1:7" s="172" customFormat="1" x14ac:dyDescent="0.2">
      <c r="A891" s="171">
        <v>42315</v>
      </c>
      <c r="B891" s="333" t="str">
        <f>Ruth!$AE$2</f>
        <v>Williamsburg</v>
      </c>
      <c r="C891" s="480" t="s">
        <v>3868</v>
      </c>
      <c r="D891" s="443" t="s">
        <v>2410</v>
      </c>
      <c r="E891" s="437">
        <v>-100000</v>
      </c>
      <c r="F891" s="441"/>
      <c r="G891" s="441"/>
    </row>
    <row r="892" spans="1:7" s="172" customFormat="1" x14ac:dyDescent="0.2">
      <c r="A892" s="171">
        <v>42315</v>
      </c>
      <c r="B892" s="333" t="str">
        <f>Ruth!$AE$2</f>
        <v>Williamsburg</v>
      </c>
      <c r="C892" s="480" t="s">
        <v>3524</v>
      </c>
      <c r="D892" s="443" t="s">
        <v>2410</v>
      </c>
      <c r="E892" s="437">
        <v>-200000</v>
      </c>
      <c r="F892" s="441"/>
      <c r="G892" s="441"/>
    </row>
    <row r="893" spans="1:7" s="172" customFormat="1" x14ac:dyDescent="0.2">
      <c r="A893" s="171">
        <v>42315</v>
      </c>
      <c r="B893" s="333" t="str">
        <f>Ruth!$AE$2</f>
        <v>Williamsburg</v>
      </c>
      <c r="C893" s="480" t="s">
        <v>3517</v>
      </c>
      <c r="D893" s="443" t="s">
        <v>2410</v>
      </c>
      <c r="E893" s="437">
        <v>-300000</v>
      </c>
      <c r="F893" s="441"/>
      <c r="G893" s="441"/>
    </row>
    <row r="894" spans="1:7" s="172" customFormat="1" x14ac:dyDescent="0.2">
      <c r="A894" s="171">
        <v>42315</v>
      </c>
      <c r="B894" s="333" t="str">
        <f>Ruth!$AE$2</f>
        <v>Williamsburg</v>
      </c>
      <c r="C894" s="480" t="s">
        <v>3876</v>
      </c>
      <c r="D894" s="443" t="s">
        <v>2410</v>
      </c>
      <c r="E894" s="437">
        <v>-200000</v>
      </c>
      <c r="F894" s="441"/>
      <c r="G894" s="441"/>
    </row>
    <row r="895" spans="1:7" s="172" customFormat="1" x14ac:dyDescent="0.2">
      <c r="A895" s="171">
        <v>42315</v>
      </c>
      <c r="B895" s="333" t="str">
        <f>Ruth!$AE$2</f>
        <v>Williamsburg</v>
      </c>
      <c r="C895" s="480" t="s">
        <v>3518</v>
      </c>
      <c r="D895" s="443" t="s">
        <v>2410</v>
      </c>
      <c r="E895" s="437">
        <v>-300000</v>
      </c>
      <c r="F895" s="441"/>
      <c r="G895" s="441"/>
    </row>
    <row r="896" spans="1:7" s="172" customFormat="1" x14ac:dyDescent="0.2">
      <c r="A896" s="171">
        <v>42315</v>
      </c>
      <c r="B896" s="333" t="str">
        <f>Ruth!$AE$2</f>
        <v>Williamsburg</v>
      </c>
      <c r="C896" s="480" t="s">
        <v>3146</v>
      </c>
      <c r="D896" s="443" t="s">
        <v>2410</v>
      </c>
      <c r="E896" s="437">
        <v>-2821000</v>
      </c>
      <c r="F896" s="441"/>
      <c r="G896" s="441"/>
    </row>
    <row r="897" spans="1:7" s="172" customFormat="1" x14ac:dyDescent="0.2">
      <c r="A897" s="171">
        <v>42315</v>
      </c>
      <c r="B897" s="333" t="str">
        <f>Ruth!$AE$2</f>
        <v>Williamsburg</v>
      </c>
      <c r="C897" s="480" t="s">
        <v>3139</v>
      </c>
      <c r="D897" s="443" t="s">
        <v>2410</v>
      </c>
      <c r="E897" s="437">
        <v>-760000</v>
      </c>
      <c r="F897" s="441"/>
      <c r="G897" s="441"/>
    </row>
    <row r="898" spans="1:7" s="172" customFormat="1" x14ac:dyDescent="0.2">
      <c r="A898" s="171">
        <v>42315</v>
      </c>
      <c r="B898" s="333" t="str">
        <f>Ruth!$AE$2</f>
        <v>Williamsburg</v>
      </c>
      <c r="C898" s="480" t="s">
        <v>3526</v>
      </c>
      <c r="D898" s="443" t="s">
        <v>2410</v>
      </c>
      <c r="E898" s="437">
        <v>-200000</v>
      </c>
      <c r="F898" s="441"/>
      <c r="G898" s="441"/>
    </row>
    <row r="899" spans="1:7" s="172" customFormat="1" x14ac:dyDescent="0.2">
      <c r="A899" s="171">
        <v>42315</v>
      </c>
      <c r="B899" s="333" t="str">
        <f>Ruth!$AE$2</f>
        <v>Williamsburg</v>
      </c>
      <c r="C899" s="480" t="s">
        <v>3527</v>
      </c>
      <c r="D899" s="443" t="s">
        <v>2410</v>
      </c>
      <c r="E899" s="437">
        <v>-300000</v>
      </c>
      <c r="F899" s="441"/>
      <c r="G899" s="441"/>
    </row>
    <row r="900" spans="1:7" s="172" customFormat="1" x14ac:dyDescent="0.2">
      <c r="A900" s="171">
        <v>42315</v>
      </c>
      <c r="B900" s="333" t="str">
        <f>Ruth!$AE$2</f>
        <v>Williamsburg</v>
      </c>
      <c r="C900" s="480" t="s">
        <v>3528</v>
      </c>
      <c r="D900" s="443" t="s">
        <v>2410</v>
      </c>
      <c r="E900" s="437">
        <v>-400000</v>
      </c>
      <c r="F900" s="441"/>
      <c r="G900" s="441"/>
    </row>
    <row r="901" spans="1:7" s="172" customFormat="1" x14ac:dyDescent="0.2">
      <c r="A901" s="415">
        <v>42334</v>
      </c>
      <c r="B901" s="271" t="str">
        <f>Ruth!$G$2</f>
        <v>Gotham City</v>
      </c>
      <c r="C901" s="134" t="s">
        <v>205</v>
      </c>
      <c r="D901" s="440" t="s">
        <v>4587</v>
      </c>
      <c r="E901" s="454">
        <v>-1000000</v>
      </c>
      <c r="F901" s="441"/>
      <c r="G901" s="441"/>
    </row>
    <row r="902" spans="1:7" s="172" customFormat="1" x14ac:dyDescent="0.2">
      <c r="A902" s="171">
        <v>42334</v>
      </c>
      <c r="B902" s="333" t="str">
        <f>Ruth!$Y$2</f>
        <v>Rock Island</v>
      </c>
      <c r="C902" s="134" t="s">
        <v>205</v>
      </c>
      <c r="D902" s="440" t="s">
        <v>4587</v>
      </c>
      <c r="E902" s="454">
        <v>1000000</v>
      </c>
      <c r="F902" s="441"/>
      <c r="G902" s="441"/>
    </row>
    <row r="903" spans="1:7" s="172" customFormat="1" x14ac:dyDescent="0.2">
      <c r="A903" s="171">
        <v>42334</v>
      </c>
      <c r="B903" s="333" t="str">
        <f>Aaron!$Y$2</f>
        <v>Columbus</v>
      </c>
      <c r="C903" s="134" t="s">
        <v>205</v>
      </c>
      <c r="D903" s="440" t="s">
        <v>4593</v>
      </c>
      <c r="E903" s="454">
        <v>-1350000</v>
      </c>
      <c r="F903" s="441"/>
      <c r="G903" s="441"/>
    </row>
    <row r="904" spans="1:7" s="172" customFormat="1" x14ac:dyDescent="0.2">
      <c r="A904" s="171">
        <v>42334</v>
      </c>
      <c r="B904" s="333" t="str">
        <f>Cobb!$AE$2</f>
        <v>Chicago</v>
      </c>
      <c r="C904" s="134" t="s">
        <v>205</v>
      </c>
      <c r="D904" s="440" t="s">
        <v>4593</v>
      </c>
      <c r="E904" s="454">
        <v>1350000</v>
      </c>
      <c r="F904" s="441"/>
      <c r="G904" s="441"/>
    </row>
    <row r="905" spans="1:7" s="172" customFormat="1" x14ac:dyDescent="0.2">
      <c r="A905" s="171">
        <v>42335</v>
      </c>
      <c r="B905" s="333" t="str">
        <f>Ruth!$S$2</f>
        <v>New York</v>
      </c>
      <c r="C905" s="134" t="s">
        <v>205</v>
      </c>
      <c r="D905" s="440" t="s">
        <v>4602</v>
      </c>
      <c r="E905" s="454">
        <v>-800000</v>
      </c>
      <c r="F905" s="441"/>
      <c r="G905" s="441"/>
    </row>
    <row r="906" spans="1:7" s="172" customFormat="1" x14ac:dyDescent="0.2">
      <c r="A906" s="171">
        <v>42335</v>
      </c>
      <c r="B906" s="333" t="str">
        <f>Cobb!$AE$2</f>
        <v>Chicago</v>
      </c>
      <c r="C906" s="134" t="s">
        <v>205</v>
      </c>
      <c r="D906" s="440" t="s">
        <v>4602</v>
      </c>
      <c r="E906" s="454">
        <v>800000</v>
      </c>
      <c r="F906" s="441"/>
      <c r="G906" s="441"/>
    </row>
    <row r="907" spans="1:7" s="172" customFormat="1" x14ac:dyDescent="0.2">
      <c r="A907" s="171">
        <v>42335</v>
      </c>
      <c r="B907" s="333" t="str">
        <f>Ruth!$Y$2</f>
        <v>Rock Island</v>
      </c>
      <c r="C907" s="134" t="s">
        <v>205</v>
      </c>
      <c r="D907" s="440" t="s">
        <v>4605</v>
      </c>
      <c r="E907" s="454">
        <v>-12500000</v>
      </c>
      <c r="F907" s="441"/>
      <c r="G907" s="441"/>
    </row>
    <row r="908" spans="1:7" s="172" customFormat="1" x14ac:dyDescent="0.2">
      <c r="A908" s="171">
        <v>42335</v>
      </c>
      <c r="B908" s="333" t="str">
        <f>Aaron!$S$2</f>
        <v>San Jose</v>
      </c>
      <c r="C908" s="134" t="s">
        <v>205</v>
      </c>
      <c r="D908" s="440" t="s">
        <v>4605</v>
      </c>
      <c r="E908" s="454">
        <v>12500000</v>
      </c>
      <c r="F908" s="441"/>
      <c r="G908" s="441"/>
    </row>
    <row r="909" spans="1:7" s="172" customFormat="1" x14ac:dyDescent="0.2">
      <c r="A909" s="171">
        <v>42335</v>
      </c>
      <c r="B909" s="271" t="str">
        <f>Ruth!$Y$2</f>
        <v>Rock Island</v>
      </c>
      <c r="C909" s="134" t="s">
        <v>205</v>
      </c>
      <c r="D909" s="440" t="s">
        <v>4609</v>
      </c>
      <c r="E909" s="454">
        <v>-5843500</v>
      </c>
      <c r="F909" s="441"/>
      <c r="G909" s="441"/>
    </row>
    <row r="910" spans="1:7" s="172" customFormat="1" x14ac:dyDescent="0.2">
      <c r="A910" s="171">
        <v>42335</v>
      </c>
      <c r="B910" s="333" t="str">
        <f>Cobb!$AE$2</f>
        <v>Chicago</v>
      </c>
      <c r="C910" s="134" t="s">
        <v>205</v>
      </c>
      <c r="D910" s="440" t="s">
        <v>4609</v>
      </c>
      <c r="E910" s="454">
        <v>5843500</v>
      </c>
      <c r="F910" s="441"/>
      <c r="G910" s="441"/>
    </row>
    <row r="911" spans="1:7" s="172" customFormat="1" x14ac:dyDescent="0.2">
      <c r="A911" s="171">
        <v>42335</v>
      </c>
      <c r="B911" s="333" t="str">
        <f>Cobb!$S$2</f>
        <v>Waikiki</v>
      </c>
      <c r="C911" s="134" t="s">
        <v>205</v>
      </c>
      <c r="D911" s="440" t="s">
        <v>4612</v>
      </c>
      <c r="E911" s="454">
        <v>-1600000</v>
      </c>
      <c r="F911" s="441"/>
      <c r="G911" s="441"/>
    </row>
    <row r="912" spans="1:7" s="172" customFormat="1" x14ac:dyDescent="0.2">
      <c r="A912" s="171">
        <v>42335</v>
      </c>
      <c r="B912" s="271" t="str">
        <f>Cobb!$AE$2</f>
        <v>Chicago</v>
      </c>
      <c r="C912" s="134" t="s">
        <v>205</v>
      </c>
      <c r="D912" s="440" t="s">
        <v>4612</v>
      </c>
      <c r="E912" s="454">
        <v>1600000</v>
      </c>
      <c r="F912" s="441"/>
      <c r="G912" s="441"/>
    </row>
    <row r="913" spans="1:7" s="172" customFormat="1" x14ac:dyDescent="0.2">
      <c r="A913" s="171">
        <v>42335</v>
      </c>
      <c r="B913" s="333" t="str">
        <f>Mays!$S$2</f>
        <v>Thunder Bay</v>
      </c>
      <c r="C913" s="134" t="s">
        <v>205</v>
      </c>
      <c r="D913" s="440" t="s">
        <v>4616</v>
      </c>
      <c r="E913" s="454">
        <v>-2800000</v>
      </c>
      <c r="F913" s="441"/>
      <c r="G913" s="441"/>
    </row>
    <row r="914" spans="1:7" s="172" customFormat="1" x14ac:dyDescent="0.2">
      <c r="A914" s="171">
        <v>42335</v>
      </c>
      <c r="B914" s="333" t="str">
        <f>Cobb!$AE$2</f>
        <v>Chicago</v>
      </c>
      <c r="C914" s="134" t="s">
        <v>205</v>
      </c>
      <c r="D914" s="440" t="s">
        <v>4616</v>
      </c>
      <c r="E914" s="454">
        <v>2800000</v>
      </c>
      <c r="F914" s="441"/>
      <c r="G914" s="441"/>
    </row>
    <row r="915" spans="1:7" s="172" customFormat="1" x14ac:dyDescent="0.2">
      <c r="A915" s="171">
        <v>42335</v>
      </c>
      <c r="B915" s="333" t="str">
        <f>Mays!$S$2</f>
        <v>Thunder Bay</v>
      </c>
      <c r="C915" s="134" t="s">
        <v>205</v>
      </c>
      <c r="D915" s="440" t="s">
        <v>4617</v>
      </c>
      <c r="E915" s="454">
        <v>-2810000</v>
      </c>
      <c r="F915" s="441"/>
      <c r="G915" s="441"/>
    </row>
    <row r="916" spans="1:7" s="172" customFormat="1" x14ac:dyDescent="0.2">
      <c r="A916" s="171">
        <v>42335</v>
      </c>
      <c r="B916" s="333" t="str">
        <f>Cobb!$AE$2</f>
        <v>Chicago</v>
      </c>
      <c r="C916" s="134" t="s">
        <v>205</v>
      </c>
      <c r="D916" s="440" t="s">
        <v>4617</v>
      </c>
      <c r="E916" s="454">
        <v>2810000</v>
      </c>
      <c r="F916" s="441"/>
      <c r="G916" s="441"/>
    </row>
    <row r="917" spans="1:7" s="172" customFormat="1" x14ac:dyDescent="0.2">
      <c r="A917" s="171">
        <v>42339</v>
      </c>
      <c r="B917" s="333" t="str">
        <f>Mays!$G$2</f>
        <v>Palo Alto</v>
      </c>
      <c r="C917" s="480" t="s">
        <v>4436</v>
      </c>
      <c r="D917" s="437" t="s">
        <v>4584</v>
      </c>
      <c r="E917" s="444">
        <v>-5500000</v>
      </c>
      <c r="F917" s="441"/>
      <c r="G917" s="441"/>
    </row>
    <row r="918" spans="1:7" s="172" customFormat="1" x14ac:dyDescent="0.2">
      <c r="A918" s="171">
        <v>42339</v>
      </c>
      <c r="B918" s="168" t="str">
        <f>Cobb!$M$2</f>
        <v>Mansfield</v>
      </c>
      <c r="C918" s="480" t="s">
        <v>4437</v>
      </c>
      <c r="D918" s="437" t="s">
        <v>4584</v>
      </c>
      <c r="E918" s="444">
        <v>-4410000</v>
      </c>
      <c r="F918" s="441"/>
      <c r="G918" s="441"/>
    </row>
    <row r="919" spans="1:7" s="172" customFormat="1" x14ac:dyDescent="0.2">
      <c r="A919" s="171">
        <v>42339</v>
      </c>
      <c r="B919" s="333" t="str">
        <f>Ruth!$S$2</f>
        <v>New York</v>
      </c>
      <c r="C919" s="480" t="s">
        <v>4438</v>
      </c>
      <c r="D919" s="437" t="s">
        <v>4584</v>
      </c>
      <c r="E919" s="444">
        <v>-3900000</v>
      </c>
      <c r="F919" s="441"/>
      <c r="G919" s="441"/>
    </row>
    <row r="920" spans="1:7" s="172" customFormat="1" x14ac:dyDescent="0.2">
      <c r="A920" s="171">
        <v>42339</v>
      </c>
      <c r="B920" s="333" t="str">
        <f>Ruth!$S$2</f>
        <v>New York</v>
      </c>
      <c r="C920" s="480" t="s">
        <v>4439</v>
      </c>
      <c r="D920" s="437" t="s">
        <v>4584</v>
      </c>
      <c r="E920" s="444">
        <v>-3400000</v>
      </c>
      <c r="F920" s="441"/>
      <c r="G920" s="441"/>
    </row>
    <row r="921" spans="1:7" s="172" customFormat="1" x14ac:dyDescent="0.2">
      <c r="A921" s="171">
        <v>42339</v>
      </c>
      <c r="B921" s="333" t="str">
        <f>Ruth!$S$2</f>
        <v>New York</v>
      </c>
      <c r="C921" s="480" t="s">
        <v>4440</v>
      </c>
      <c r="D921" s="437" t="s">
        <v>4584</v>
      </c>
      <c r="E921" s="444">
        <v>-4322500</v>
      </c>
      <c r="F921" s="441"/>
      <c r="G921" s="441"/>
    </row>
    <row r="922" spans="1:7" s="172" customFormat="1" x14ac:dyDescent="0.2">
      <c r="A922" s="171">
        <v>42339</v>
      </c>
      <c r="B922" s="168" t="str">
        <f>Mays!$AE$2</f>
        <v>West Oakland</v>
      </c>
      <c r="C922" s="480" t="s">
        <v>4441</v>
      </c>
      <c r="D922" s="437" t="s">
        <v>4584</v>
      </c>
      <c r="E922" s="444">
        <v>-3179232</v>
      </c>
      <c r="F922" s="441"/>
      <c r="G922" s="441"/>
    </row>
    <row r="923" spans="1:7" s="172" customFormat="1" x14ac:dyDescent="0.2">
      <c r="A923" s="171">
        <v>42339</v>
      </c>
      <c r="B923" s="271" t="str">
        <f>Cobb!$G$2</f>
        <v>Alaska</v>
      </c>
      <c r="C923" s="480" t="s">
        <v>4442</v>
      </c>
      <c r="D923" s="437" t="s">
        <v>4584</v>
      </c>
      <c r="E923" s="444">
        <v>-3336000</v>
      </c>
      <c r="F923" s="441"/>
      <c r="G923" s="441"/>
    </row>
    <row r="924" spans="1:7" s="172" customFormat="1" x14ac:dyDescent="0.2">
      <c r="A924" s="171">
        <v>42339</v>
      </c>
      <c r="B924" s="271" t="str">
        <f>Ruth!$S$2</f>
        <v>New York</v>
      </c>
      <c r="C924" s="480" t="s">
        <v>4443</v>
      </c>
      <c r="D924" s="437" t="s">
        <v>4584</v>
      </c>
      <c r="E924" s="444">
        <v>-3700000</v>
      </c>
      <c r="F924" s="441"/>
      <c r="G924" s="441"/>
    </row>
    <row r="925" spans="1:7" s="172" customFormat="1" x14ac:dyDescent="0.2">
      <c r="A925" s="171">
        <v>42339</v>
      </c>
      <c r="B925" s="333" t="str">
        <f>Mays!$G$2</f>
        <v>Palo Alto</v>
      </c>
      <c r="C925" s="480" t="s">
        <v>4444</v>
      </c>
      <c r="D925" s="437" t="s">
        <v>4584</v>
      </c>
      <c r="E925" s="444">
        <v>-3800000</v>
      </c>
      <c r="F925" s="441"/>
      <c r="G925" s="441"/>
    </row>
    <row r="926" spans="1:7" s="172" customFormat="1" x14ac:dyDescent="0.2">
      <c r="A926" s="171">
        <v>42339</v>
      </c>
      <c r="B926" s="271" t="str">
        <f>Ruth!$S$2</f>
        <v>New York</v>
      </c>
      <c r="C926" s="480" t="s">
        <v>4445</v>
      </c>
      <c r="D926" s="437" t="s">
        <v>4584</v>
      </c>
      <c r="E926" s="444">
        <v>-3100000</v>
      </c>
      <c r="F926" s="441"/>
      <c r="G926" s="441"/>
    </row>
    <row r="927" spans="1:7" s="172" customFormat="1" x14ac:dyDescent="0.2">
      <c r="A927" s="171">
        <v>42339</v>
      </c>
      <c r="B927" s="333" t="str">
        <f>Aaron!$A$2</f>
        <v>Middlesex</v>
      </c>
      <c r="C927" s="480" t="s">
        <v>4446</v>
      </c>
      <c r="D927" s="437" t="s">
        <v>4584</v>
      </c>
      <c r="E927" s="444">
        <v>-3000000</v>
      </c>
      <c r="F927" s="441"/>
      <c r="G927" s="441"/>
    </row>
    <row r="928" spans="1:7" s="172" customFormat="1" x14ac:dyDescent="0.2">
      <c r="A928" s="171">
        <v>42339</v>
      </c>
      <c r="B928" s="333" t="str">
        <f>Ruth!$G$2</f>
        <v>Gotham City</v>
      </c>
      <c r="C928" s="480" t="s">
        <v>4447</v>
      </c>
      <c r="D928" s="437" t="s">
        <v>4584</v>
      </c>
      <c r="E928" s="444">
        <v>-3500000</v>
      </c>
      <c r="F928" s="441"/>
      <c r="G928" s="441"/>
    </row>
    <row r="929" spans="1:7" s="172" customFormat="1" x14ac:dyDescent="0.2">
      <c r="A929" s="171">
        <v>42339</v>
      </c>
      <c r="B929" s="175" t="str">
        <f>Cobb!$M$2</f>
        <v>Mansfield</v>
      </c>
      <c r="C929" s="480" t="s">
        <v>4448</v>
      </c>
      <c r="D929" s="437" t="s">
        <v>4584</v>
      </c>
      <c r="E929" s="444">
        <v>-2835000</v>
      </c>
      <c r="F929" s="441"/>
      <c r="G929" s="441"/>
    </row>
    <row r="930" spans="1:7" s="172" customFormat="1" x14ac:dyDescent="0.2">
      <c r="A930" s="171">
        <v>42339</v>
      </c>
      <c r="B930" s="175" t="str">
        <f>Cobb!$A$2</f>
        <v>Greenville</v>
      </c>
      <c r="C930" s="480" t="s">
        <v>4449</v>
      </c>
      <c r="D930" s="437" t="s">
        <v>4584</v>
      </c>
      <c r="E930" s="444">
        <v>-3360000</v>
      </c>
      <c r="F930" s="441"/>
      <c r="G930" s="441"/>
    </row>
    <row r="931" spans="1:7" s="172" customFormat="1" x14ac:dyDescent="0.2">
      <c r="A931" s="171">
        <v>42339</v>
      </c>
      <c r="B931" s="333" t="str">
        <f>Cobb!$Y$2</f>
        <v>Portsmouth</v>
      </c>
      <c r="C931" s="480" t="s">
        <v>4450</v>
      </c>
      <c r="D931" s="437" t="s">
        <v>4584</v>
      </c>
      <c r="E931" s="444">
        <v>-2469600</v>
      </c>
      <c r="F931" s="441"/>
      <c r="G931" s="441"/>
    </row>
    <row r="932" spans="1:7" s="172" customFormat="1" x14ac:dyDescent="0.2">
      <c r="A932" s="171">
        <v>42339</v>
      </c>
      <c r="B932" s="175" t="s">
        <v>432</v>
      </c>
      <c r="C932" s="480" t="s">
        <v>4451</v>
      </c>
      <c r="D932" s="437" t="s">
        <v>4584</v>
      </c>
      <c r="E932" s="444">
        <v>-5513000</v>
      </c>
      <c r="F932" s="313" t="s">
        <v>5251</v>
      </c>
      <c r="G932" s="441"/>
    </row>
    <row r="933" spans="1:7" s="172" customFormat="1" x14ac:dyDescent="0.2">
      <c r="A933" s="171">
        <v>42339</v>
      </c>
      <c r="B933" s="175" t="str">
        <f>Aaron!$G$2</f>
        <v>Exeter</v>
      </c>
      <c r="C933" s="480" t="s">
        <v>4452</v>
      </c>
      <c r="D933" s="437" t="s">
        <v>4584</v>
      </c>
      <c r="E933" s="444">
        <v>-2750000</v>
      </c>
      <c r="F933" s="441"/>
      <c r="G933" s="441"/>
    </row>
    <row r="934" spans="1:7" s="172" customFormat="1" x14ac:dyDescent="0.2">
      <c r="A934" s="171">
        <v>42339</v>
      </c>
      <c r="B934" s="175" t="s">
        <v>786</v>
      </c>
      <c r="C934" s="480" t="s">
        <v>4453</v>
      </c>
      <c r="D934" s="437" t="s">
        <v>4584</v>
      </c>
      <c r="E934" s="444">
        <v>-2350000</v>
      </c>
      <c r="F934" s="441"/>
      <c r="G934" s="441"/>
    </row>
    <row r="935" spans="1:7" s="172" customFormat="1" x14ac:dyDescent="0.2">
      <c r="A935" s="171">
        <v>42339</v>
      </c>
      <c r="B935" s="175" t="str">
        <f>Cobb!$A$2</f>
        <v>Greenville</v>
      </c>
      <c r="C935" s="480" t="s">
        <v>4454</v>
      </c>
      <c r="D935" s="437" t="s">
        <v>4584</v>
      </c>
      <c r="E935" s="444">
        <v>-3160000</v>
      </c>
      <c r="F935" s="441"/>
      <c r="G935" s="441"/>
    </row>
    <row r="936" spans="1:7" s="172" customFormat="1" x14ac:dyDescent="0.2">
      <c r="A936" s="171">
        <v>42339</v>
      </c>
      <c r="B936" s="175" t="str">
        <f>Ruth!$A$2</f>
        <v>Plum Island</v>
      </c>
      <c r="C936" s="480" t="s">
        <v>4455</v>
      </c>
      <c r="D936" s="437" t="s">
        <v>4584</v>
      </c>
      <c r="E936" s="444">
        <v>-3875000</v>
      </c>
      <c r="F936" s="441"/>
      <c r="G936" s="441"/>
    </row>
    <row r="937" spans="1:7" s="172" customFormat="1" x14ac:dyDescent="0.2">
      <c r="A937" s="171">
        <v>42339</v>
      </c>
      <c r="B937" s="333" t="str">
        <f>Cobb!$G$2</f>
        <v>Alaska</v>
      </c>
      <c r="C937" s="480" t="s">
        <v>4456</v>
      </c>
      <c r="D937" s="437" t="s">
        <v>4584</v>
      </c>
      <c r="E937" s="444">
        <v>-2500000</v>
      </c>
      <c r="F937" s="441"/>
      <c r="G937" s="441"/>
    </row>
    <row r="938" spans="1:7" s="172" customFormat="1" x14ac:dyDescent="0.2">
      <c r="A938" s="171">
        <v>42339</v>
      </c>
      <c r="B938" s="175" t="str">
        <f>Ruth!$M$2</f>
        <v>Hoboken</v>
      </c>
      <c r="C938" s="480" t="s">
        <v>4457</v>
      </c>
      <c r="D938" s="437" t="s">
        <v>4584</v>
      </c>
      <c r="E938" s="444">
        <v>-2500000</v>
      </c>
      <c r="F938" s="441"/>
      <c r="G938" s="441"/>
    </row>
    <row r="939" spans="1:7" s="172" customFormat="1" x14ac:dyDescent="0.2">
      <c r="A939" s="171">
        <v>42339</v>
      </c>
      <c r="B939" s="271" t="str">
        <f>Ruth!$G$2</f>
        <v>Gotham City</v>
      </c>
      <c r="C939" s="480" t="s">
        <v>4458</v>
      </c>
      <c r="D939" s="437" t="s">
        <v>4584</v>
      </c>
      <c r="E939" s="444">
        <v>-3400000</v>
      </c>
      <c r="F939" s="441"/>
      <c r="G939" s="441"/>
    </row>
    <row r="940" spans="1:7" s="172" customFormat="1" x14ac:dyDescent="0.2">
      <c r="A940" s="171">
        <v>42339</v>
      </c>
      <c r="B940" s="333" t="str">
        <f>Ruth!$G$2</f>
        <v>Gotham City</v>
      </c>
      <c r="C940" s="480" t="s">
        <v>4459</v>
      </c>
      <c r="D940" s="437" t="s">
        <v>4584</v>
      </c>
      <c r="E940" s="444">
        <v>-3400000</v>
      </c>
      <c r="F940" s="441"/>
      <c r="G940" s="441"/>
    </row>
    <row r="941" spans="1:7" s="172" customFormat="1" x14ac:dyDescent="0.2">
      <c r="A941" s="171">
        <v>42339</v>
      </c>
      <c r="B941" s="333" t="str">
        <f>Cobb!$S$2</f>
        <v>Waikiki</v>
      </c>
      <c r="C941" s="480" t="s">
        <v>4460</v>
      </c>
      <c r="D941" s="437" t="s">
        <v>4584</v>
      </c>
      <c r="E941" s="444">
        <v>-4045000</v>
      </c>
      <c r="F941" s="441"/>
      <c r="G941" s="441"/>
    </row>
    <row r="942" spans="1:7" s="172" customFormat="1" x14ac:dyDescent="0.2">
      <c r="A942" s="171">
        <v>42339</v>
      </c>
      <c r="B942" s="333" t="str">
        <f>Ruth!$G$2</f>
        <v>Gotham City</v>
      </c>
      <c r="C942" s="480" t="s">
        <v>4461</v>
      </c>
      <c r="D942" s="437" t="s">
        <v>4584</v>
      </c>
      <c r="E942" s="444">
        <v>-2400000</v>
      </c>
      <c r="F942" s="441"/>
      <c r="G942" s="441"/>
    </row>
    <row r="943" spans="1:7" s="172" customFormat="1" x14ac:dyDescent="0.2">
      <c r="A943" s="171">
        <v>42339</v>
      </c>
      <c r="B943" s="175" t="str">
        <f>Ruth!$A$2</f>
        <v>Plum Island</v>
      </c>
      <c r="C943" s="480" t="s">
        <v>4462</v>
      </c>
      <c r="D943" s="437" t="s">
        <v>4584</v>
      </c>
      <c r="E943" s="444">
        <v>-3562500</v>
      </c>
      <c r="F943" s="441"/>
      <c r="G943" s="441"/>
    </row>
    <row r="944" spans="1:7" s="172" customFormat="1" x14ac:dyDescent="0.2">
      <c r="A944" s="171">
        <v>42339</v>
      </c>
      <c r="B944" s="168" t="str">
        <f>Ruth!$A$2</f>
        <v>Plum Island</v>
      </c>
      <c r="C944" s="480" t="s">
        <v>4463</v>
      </c>
      <c r="D944" s="437" t="s">
        <v>4584</v>
      </c>
      <c r="E944" s="444">
        <v>-2800000</v>
      </c>
      <c r="F944" s="441"/>
      <c r="G944" s="441"/>
    </row>
    <row r="945" spans="1:7" s="172" customFormat="1" x14ac:dyDescent="0.2">
      <c r="A945" s="171">
        <v>42339</v>
      </c>
      <c r="B945" s="333" t="str">
        <f>Aaron!$A$2</f>
        <v>Middlesex</v>
      </c>
      <c r="C945" s="480" t="s">
        <v>4464</v>
      </c>
      <c r="D945" s="437" t="s">
        <v>4584</v>
      </c>
      <c r="E945" s="444">
        <v>-1800000</v>
      </c>
      <c r="F945" s="441"/>
      <c r="G945" s="441"/>
    </row>
    <row r="946" spans="1:7" s="172" customFormat="1" x14ac:dyDescent="0.2">
      <c r="A946" s="171">
        <v>42339</v>
      </c>
      <c r="B946" s="333" t="str">
        <f>Mays!$S$2</f>
        <v>Thunder Bay</v>
      </c>
      <c r="C946" s="480" t="s">
        <v>4465</v>
      </c>
      <c r="D946" s="437" t="s">
        <v>4584</v>
      </c>
      <c r="E946" s="444">
        <v>-1600000</v>
      </c>
      <c r="F946" s="441"/>
      <c r="G946" s="441"/>
    </row>
    <row r="947" spans="1:7" s="172" customFormat="1" x14ac:dyDescent="0.2">
      <c r="A947" s="171">
        <v>42339</v>
      </c>
      <c r="B947" s="333" t="str">
        <f>Ruth!$AE$2</f>
        <v>Williamsburg</v>
      </c>
      <c r="C947" s="480" t="s">
        <v>4466</v>
      </c>
      <c r="D947" s="437" t="s">
        <v>4584</v>
      </c>
      <c r="E947" s="444">
        <v>-2500000</v>
      </c>
      <c r="F947" s="441"/>
      <c r="G947" s="441"/>
    </row>
    <row r="948" spans="1:7" s="172" customFormat="1" x14ac:dyDescent="0.2">
      <c r="A948" s="171">
        <v>42339</v>
      </c>
      <c r="B948" s="175" t="str">
        <f>Aaron!$M$2</f>
        <v>Virginia</v>
      </c>
      <c r="C948" s="480" t="s">
        <v>4467</v>
      </c>
      <c r="D948" s="437" t="s">
        <v>4584</v>
      </c>
      <c r="E948" s="444">
        <v>-1900000</v>
      </c>
      <c r="F948" s="441"/>
      <c r="G948" s="441"/>
    </row>
    <row r="949" spans="1:7" s="172" customFormat="1" x14ac:dyDescent="0.2">
      <c r="A949" s="171">
        <v>42339</v>
      </c>
      <c r="B949" s="175" t="str">
        <f>Aaron!$M$2</f>
        <v>Virginia</v>
      </c>
      <c r="C949" s="480" t="s">
        <v>4468</v>
      </c>
      <c r="D949" s="437" t="s">
        <v>4584</v>
      </c>
      <c r="E949" s="444">
        <v>-3020000</v>
      </c>
      <c r="F949" s="441"/>
      <c r="G949" s="441"/>
    </row>
    <row r="950" spans="1:7" s="172" customFormat="1" x14ac:dyDescent="0.2">
      <c r="A950" s="171">
        <v>42339</v>
      </c>
      <c r="B950" s="333" t="str">
        <f>Cobb!$S$2</f>
        <v>Waikiki</v>
      </c>
      <c r="C950" s="480" t="s">
        <v>4469</v>
      </c>
      <c r="D950" s="437" t="s">
        <v>4584</v>
      </c>
      <c r="E950" s="444">
        <v>-2845250</v>
      </c>
      <c r="F950" s="441"/>
      <c r="G950" s="441"/>
    </row>
    <row r="951" spans="1:7" s="172" customFormat="1" x14ac:dyDescent="0.2">
      <c r="A951" s="171">
        <v>42339</v>
      </c>
      <c r="B951" s="333" t="str">
        <f>Ruth!$AE$2</f>
        <v>Williamsburg</v>
      </c>
      <c r="C951" s="480" t="s">
        <v>4470</v>
      </c>
      <c r="D951" s="437" t="s">
        <v>4584</v>
      </c>
      <c r="E951" s="444">
        <v>-1670935.0499999998</v>
      </c>
      <c r="F951" s="441"/>
      <c r="G951" s="441"/>
    </row>
    <row r="952" spans="1:7" s="172" customFormat="1" x14ac:dyDescent="0.2">
      <c r="A952" s="171">
        <v>42339</v>
      </c>
      <c r="B952" s="175" t="str">
        <f>Aaron!$G$2</f>
        <v>Exeter</v>
      </c>
      <c r="C952" s="480" t="s">
        <v>4471</v>
      </c>
      <c r="D952" s="437" t="s">
        <v>4584</v>
      </c>
      <c r="E952" s="444">
        <v>-1750000</v>
      </c>
      <c r="F952" s="441"/>
      <c r="G952" s="441"/>
    </row>
    <row r="953" spans="1:7" s="172" customFormat="1" x14ac:dyDescent="0.2">
      <c r="A953" s="171">
        <v>42339</v>
      </c>
      <c r="B953" s="333" t="str">
        <f>Aaron!$S$2</f>
        <v>San Jose</v>
      </c>
      <c r="C953" s="480" t="s">
        <v>4472</v>
      </c>
      <c r="D953" s="437" t="s">
        <v>4584</v>
      </c>
      <c r="E953" s="444">
        <v>-1678560</v>
      </c>
      <c r="F953" s="441"/>
      <c r="G953" s="441"/>
    </row>
    <row r="954" spans="1:7" s="172" customFormat="1" x14ac:dyDescent="0.2">
      <c r="A954" s="171">
        <v>42339</v>
      </c>
      <c r="B954" s="168" t="str">
        <f>Cobb!$M$2</f>
        <v>Mansfield</v>
      </c>
      <c r="C954" s="480" t="s">
        <v>4473</v>
      </c>
      <c r="D954" s="437" t="s">
        <v>4584</v>
      </c>
      <c r="E954" s="444">
        <v>-1577372</v>
      </c>
      <c r="F954" s="441"/>
      <c r="G954" s="441"/>
    </row>
    <row r="955" spans="1:7" s="172" customFormat="1" x14ac:dyDescent="0.2">
      <c r="A955" s="171">
        <v>42339</v>
      </c>
      <c r="B955" s="333" t="str">
        <f>Cobb!$AE$2</f>
        <v>Chicago</v>
      </c>
      <c r="C955" s="480" t="s">
        <v>4474</v>
      </c>
      <c r="D955" s="437" t="s">
        <v>4584</v>
      </c>
      <c r="E955" s="444">
        <v>-1150000</v>
      </c>
      <c r="F955" s="441"/>
      <c r="G955" s="441"/>
    </row>
    <row r="956" spans="1:7" s="172" customFormat="1" x14ac:dyDescent="0.2">
      <c r="A956" s="171">
        <v>42339</v>
      </c>
      <c r="B956" s="168" t="str">
        <f>Aaron!$M$2</f>
        <v>Virginia</v>
      </c>
      <c r="C956" s="480" t="s">
        <v>4475</v>
      </c>
      <c r="D956" s="437" t="s">
        <v>4584</v>
      </c>
      <c r="E956" s="444">
        <v>-1700000</v>
      </c>
      <c r="F956" s="441"/>
      <c r="G956" s="441"/>
    </row>
    <row r="957" spans="1:7" s="172" customFormat="1" x14ac:dyDescent="0.2">
      <c r="A957" s="171">
        <v>42339</v>
      </c>
      <c r="B957" s="333" t="str">
        <f>Cobb!$G$2</f>
        <v>Alaska</v>
      </c>
      <c r="C957" s="480" t="s">
        <v>4476</v>
      </c>
      <c r="D957" s="437" t="s">
        <v>4584</v>
      </c>
      <c r="E957" s="444">
        <v>-2205000</v>
      </c>
      <c r="F957" s="441"/>
      <c r="G957" s="441"/>
    </row>
    <row r="958" spans="1:7" s="172" customFormat="1" x14ac:dyDescent="0.2">
      <c r="A958" s="171">
        <v>42339</v>
      </c>
      <c r="B958" s="333" t="str">
        <f>Ruth!$AE$2</f>
        <v>Williamsburg</v>
      </c>
      <c r="C958" s="480" t="s">
        <v>4477</v>
      </c>
      <c r="D958" s="437" t="s">
        <v>4584</v>
      </c>
      <c r="E958" s="444">
        <v>-2100000</v>
      </c>
      <c r="F958" s="441"/>
      <c r="G958" s="441"/>
    </row>
    <row r="959" spans="1:7" s="172" customFormat="1" x14ac:dyDescent="0.2">
      <c r="A959" s="171">
        <v>42339</v>
      </c>
      <c r="B959" s="175" t="str">
        <f>Cobb!$M$2</f>
        <v>Mansfield</v>
      </c>
      <c r="C959" s="480" t="s">
        <v>4478</v>
      </c>
      <c r="D959" s="437" t="s">
        <v>4584</v>
      </c>
      <c r="E959" s="444">
        <v>-1261898</v>
      </c>
      <c r="F959" s="441"/>
      <c r="G959" s="441"/>
    </row>
    <row r="960" spans="1:7" s="172" customFormat="1" x14ac:dyDescent="0.2">
      <c r="A960" s="171">
        <v>42339</v>
      </c>
      <c r="B960" s="333" t="str">
        <f>Mays!$G$2</f>
        <v>Palo Alto</v>
      </c>
      <c r="C960" s="480" t="s">
        <v>4479</v>
      </c>
      <c r="D960" s="437" t="s">
        <v>4584</v>
      </c>
      <c r="E960" s="444">
        <v>-2000000</v>
      </c>
      <c r="F960" s="441"/>
      <c r="G960" s="441"/>
    </row>
    <row r="961" spans="1:7" s="172" customFormat="1" x14ac:dyDescent="0.2">
      <c r="A961" s="171">
        <v>42339</v>
      </c>
      <c r="B961" s="175" t="str">
        <f>Ruth!$A$2</f>
        <v>Plum Island</v>
      </c>
      <c r="C961" s="480" t="s">
        <v>4480</v>
      </c>
      <c r="D961" s="437" t="s">
        <v>4584</v>
      </c>
      <c r="E961" s="444">
        <v>-1750000</v>
      </c>
      <c r="F961" s="441"/>
      <c r="G961" s="441"/>
    </row>
    <row r="962" spans="1:7" s="172" customFormat="1" x14ac:dyDescent="0.2">
      <c r="A962" s="171">
        <v>42339</v>
      </c>
      <c r="B962" s="333" t="str">
        <f>Ruth!$S$2</f>
        <v>New York</v>
      </c>
      <c r="C962" s="480" t="s">
        <v>4481</v>
      </c>
      <c r="D962" s="437" t="s">
        <v>4584</v>
      </c>
      <c r="E962" s="444">
        <v>-1050000</v>
      </c>
      <c r="F962" s="441"/>
      <c r="G962" s="441"/>
    </row>
    <row r="963" spans="1:7" s="172" customFormat="1" x14ac:dyDescent="0.2">
      <c r="A963" s="171">
        <v>42339</v>
      </c>
      <c r="B963" s="333" t="str">
        <f>Ruth!$AE$2</f>
        <v>Williamsburg</v>
      </c>
      <c r="C963" s="480" t="s">
        <v>4482</v>
      </c>
      <c r="D963" s="437" t="s">
        <v>4584</v>
      </c>
      <c r="E963" s="444">
        <v>-1030000</v>
      </c>
      <c r="F963" s="441"/>
      <c r="G963" s="441"/>
    </row>
    <row r="964" spans="1:7" s="172" customFormat="1" x14ac:dyDescent="0.2">
      <c r="A964" s="171">
        <v>42339</v>
      </c>
      <c r="B964" s="175" t="str">
        <f>Aaron!$G$2</f>
        <v>Exeter</v>
      </c>
      <c r="C964" s="480" t="s">
        <v>4483</v>
      </c>
      <c r="D964" s="437" t="s">
        <v>4584</v>
      </c>
      <c r="E964" s="444">
        <v>-940000</v>
      </c>
      <c r="F964" s="441"/>
      <c r="G964" s="441"/>
    </row>
    <row r="965" spans="1:7" s="172" customFormat="1" x14ac:dyDescent="0.2">
      <c r="A965" s="171">
        <v>42339</v>
      </c>
      <c r="B965" s="175" t="str">
        <f>Cobb!$M$2</f>
        <v>Mansfield</v>
      </c>
      <c r="C965" s="480" t="s">
        <v>4484</v>
      </c>
      <c r="D965" s="437" t="s">
        <v>4584</v>
      </c>
      <c r="E965" s="444">
        <v>-932401</v>
      </c>
      <c r="F965" s="441"/>
      <c r="G965" s="441"/>
    </row>
    <row r="966" spans="1:7" s="172" customFormat="1" x14ac:dyDescent="0.2">
      <c r="A966" s="171">
        <v>42339</v>
      </c>
      <c r="B966" s="333" t="str">
        <f>Cobb!$G$2</f>
        <v>Alaska</v>
      </c>
      <c r="C966" s="480" t="s">
        <v>4485</v>
      </c>
      <c r="D966" s="437" t="s">
        <v>4584</v>
      </c>
      <c r="E966" s="444">
        <v>-925000</v>
      </c>
      <c r="F966" s="441"/>
      <c r="G966" s="441"/>
    </row>
    <row r="967" spans="1:7" s="172" customFormat="1" x14ac:dyDescent="0.2">
      <c r="A967" s="171">
        <v>42339</v>
      </c>
      <c r="B967" s="333" t="str">
        <f>Aaron!$AE$2</f>
        <v>Pismo Beach</v>
      </c>
      <c r="C967" s="480" t="s">
        <v>4486</v>
      </c>
      <c r="D967" s="437" t="s">
        <v>4584</v>
      </c>
      <c r="E967" s="444">
        <v>-903101</v>
      </c>
      <c r="F967" s="441"/>
      <c r="G967" s="441"/>
    </row>
    <row r="968" spans="1:7" s="172" customFormat="1" x14ac:dyDescent="0.2">
      <c r="A968" s="171">
        <v>42339</v>
      </c>
      <c r="B968" s="333" t="str">
        <f>Aaron!$S$2</f>
        <v>San Jose</v>
      </c>
      <c r="C968" s="480" t="s">
        <v>4487</v>
      </c>
      <c r="D968" s="437" t="s">
        <v>4584</v>
      </c>
      <c r="E968" s="444">
        <v>-1123500</v>
      </c>
      <c r="F968" s="441"/>
      <c r="G968" s="441"/>
    </row>
    <row r="969" spans="1:7" s="172" customFormat="1" x14ac:dyDescent="0.2">
      <c r="A969" s="171">
        <v>42339</v>
      </c>
      <c r="B969" s="333" t="str">
        <f>Mays!$S$2</f>
        <v>Thunder Bay</v>
      </c>
      <c r="C969" s="480" t="s">
        <v>4488</v>
      </c>
      <c r="D969" s="437" t="s">
        <v>4584</v>
      </c>
      <c r="E969" s="444">
        <v>-874000</v>
      </c>
      <c r="F969" s="441"/>
      <c r="G969" s="441"/>
    </row>
    <row r="970" spans="1:7" s="172" customFormat="1" x14ac:dyDescent="0.2">
      <c r="A970" s="171">
        <v>42339</v>
      </c>
      <c r="B970" s="333" t="str">
        <f>Ruth!$G$2</f>
        <v>Gotham City</v>
      </c>
      <c r="C970" s="480" t="s">
        <v>4489</v>
      </c>
      <c r="D970" s="437" t="s">
        <v>4584</v>
      </c>
      <c r="E970" s="444">
        <v>-850000</v>
      </c>
      <c r="F970" s="441"/>
      <c r="G970" s="441"/>
    </row>
    <row r="971" spans="1:7" s="172" customFormat="1" x14ac:dyDescent="0.2">
      <c r="A971" s="171">
        <v>42339</v>
      </c>
      <c r="B971" s="333" t="str">
        <f>Aaron!$A$2</f>
        <v>Middlesex</v>
      </c>
      <c r="C971" s="480" t="s">
        <v>4490</v>
      </c>
      <c r="D971" s="437" t="s">
        <v>4584</v>
      </c>
      <c r="E971" s="444">
        <v>-850000</v>
      </c>
      <c r="F971" s="441"/>
      <c r="G971" s="441"/>
    </row>
    <row r="972" spans="1:7" s="172" customFormat="1" x14ac:dyDescent="0.2">
      <c r="A972" s="171">
        <v>42339</v>
      </c>
      <c r="B972" s="168" t="str">
        <f>Ruth!$M$2</f>
        <v>Hoboken</v>
      </c>
      <c r="C972" s="480" t="s">
        <v>4491</v>
      </c>
      <c r="D972" s="437" t="s">
        <v>4584</v>
      </c>
      <c r="E972" s="444">
        <v>-1000000</v>
      </c>
      <c r="F972" s="441"/>
      <c r="G972" s="441"/>
    </row>
    <row r="973" spans="1:7" s="172" customFormat="1" x14ac:dyDescent="0.2">
      <c r="A973" s="171">
        <v>42339</v>
      </c>
      <c r="B973" s="333" t="str">
        <f>Aaron!$S$2</f>
        <v>San Jose</v>
      </c>
      <c r="C973" s="480" t="s">
        <v>4492</v>
      </c>
      <c r="D973" s="437" t="s">
        <v>4584</v>
      </c>
      <c r="E973" s="444">
        <v>-792751</v>
      </c>
      <c r="F973" s="441"/>
      <c r="G973" s="441"/>
    </row>
    <row r="974" spans="1:7" s="172" customFormat="1" x14ac:dyDescent="0.2">
      <c r="A974" s="171">
        <v>42339</v>
      </c>
      <c r="B974" s="333" t="str">
        <f>Aaron!$AE$2</f>
        <v>Pismo Beach</v>
      </c>
      <c r="C974" s="480" t="s">
        <v>4493</v>
      </c>
      <c r="D974" s="437" t="s">
        <v>4584</v>
      </c>
      <c r="E974" s="444">
        <v>-970200</v>
      </c>
      <c r="F974" s="441"/>
      <c r="G974" s="441"/>
    </row>
    <row r="975" spans="1:7" s="172" customFormat="1" x14ac:dyDescent="0.2">
      <c r="A975" s="171">
        <v>42339</v>
      </c>
      <c r="B975" s="333" t="str">
        <f>Cobb!$S$2</f>
        <v>Waikiki</v>
      </c>
      <c r="C975" s="480" t="s">
        <v>4494</v>
      </c>
      <c r="D975" s="437" t="s">
        <v>4584</v>
      </c>
      <c r="E975" s="444">
        <v>-765000</v>
      </c>
      <c r="F975" s="441"/>
      <c r="G975" s="441"/>
    </row>
    <row r="976" spans="1:7" s="172" customFormat="1" x14ac:dyDescent="0.2">
      <c r="A976" s="171">
        <v>42339</v>
      </c>
      <c r="B976" s="271" t="str">
        <f>Aaron!$Y$2</f>
        <v>Columbus</v>
      </c>
      <c r="C976" s="480" t="s">
        <v>4495</v>
      </c>
      <c r="D976" s="437" t="s">
        <v>4584</v>
      </c>
      <c r="E976" s="444">
        <v>-750000</v>
      </c>
      <c r="F976" s="441"/>
      <c r="G976" s="441"/>
    </row>
    <row r="977" spans="1:7" s="172" customFormat="1" x14ac:dyDescent="0.2">
      <c r="A977" s="171">
        <v>42339</v>
      </c>
      <c r="B977" s="168" t="str">
        <f>Aaron!$M$2</f>
        <v>Virginia</v>
      </c>
      <c r="C977" s="480" t="s">
        <v>4496</v>
      </c>
      <c r="D977" s="437" t="s">
        <v>4584</v>
      </c>
      <c r="E977" s="444">
        <v>-725000</v>
      </c>
      <c r="F977" s="441"/>
      <c r="G977" s="441"/>
    </row>
    <row r="978" spans="1:7" s="172" customFormat="1" x14ac:dyDescent="0.2">
      <c r="A978" s="171">
        <v>42339</v>
      </c>
      <c r="B978" s="333" t="str">
        <f>Aaron!$S$2</f>
        <v>San Jose</v>
      </c>
      <c r="C978" s="480" t="s">
        <v>4497</v>
      </c>
      <c r="D978" s="437" t="s">
        <v>4584</v>
      </c>
      <c r="E978" s="444">
        <v>-708751</v>
      </c>
      <c r="F978" s="441"/>
      <c r="G978" s="441"/>
    </row>
    <row r="979" spans="1:7" s="172" customFormat="1" x14ac:dyDescent="0.2">
      <c r="A979" s="171">
        <v>42339</v>
      </c>
      <c r="B979" s="271" t="str">
        <f>Cobb!$Y$2</f>
        <v>Portsmouth</v>
      </c>
      <c r="C979" s="480" t="s">
        <v>4498</v>
      </c>
      <c r="D979" s="437" t="s">
        <v>4584</v>
      </c>
      <c r="E979" s="444">
        <v>-1175842</v>
      </c>
      <c r="F979" s="441"/>
      <c r="G979" s="441"/>
    </row>
    <row r="980" spans="1:7" s="172" customFormat="1" x14ac:dyDescent="0.2">
      <c r="A980" s="171">
        <v>42339</v>
      </c>
      <c r="B980" s="333" t="str">
        <f>Aaron!$S$2</f>
        <v>San Jose</v>
      </c>
      <c r="C980" s="480" t="s">
        <v>4499</v>
      </c>
      <c r="D980" s="437" t="s">
        <v>4584</v>
      </c>
      <c r="E980" s="444">
        <v>-698251</v>
      </c>
      <c r="F980" s="441"/>
      <c r="G980" s="441"/>
    </row>
    <row r="981" spans="1:7" s="172" customFormat="1" x14ac:dyDescent="0.2">
      <c r="A981" s="171">
        <v>42339</v>
      </c>
      <c r="B981" s="168" t="str">
        <f>Ruth!$A$2</f>
        <v>Plum Island</v>
      </c>
      <c r="C981" s="480" t="s">
        <v>4500</v>
      </c>
      <c r="D981" s="437" t="s">
        <v>4584</v>
      </c>
      <c r="E981" s="444">
        <v>-865000</v>
      </c>
      <c r="F981" s="441"/>
      <c r="G981" s="441"/>
    </row>
    <row r="982" spans="1:7" s="172" customFormat="1" x14ac:dyDescent="0.2">
      <c r="A982" s="171">
        <v>42339</v>
      </c>
      <c r="B982" s="271" t="s">
        <v>826</v>
      </c>
      <c r="C982" s="480" t="s">
        <v>4501</v>
      </c>
      <c r="D982" s="437" t="s">
        <v>4584</v>
      </c>
      <c r="E982" s="444">
        <v>-1100000</v>
      </c>
      <c r="F982" s="441" t="s">
        <v>5158</v>
      </c>
      <c r="G982" s="441"/>
    </row>
    <row r="983" spans="1:7" s="172" customFormat="1" x14ac:dyDescent="0.2">
      <c r="A983" s="171">
        <v>42339</v>
      </c>
      <c r="B983" s="271" t="str">
        <f>Mays!$M$2</f>
        <v>Mudville</v>
      </c>
      <c r="C983" s="480" t="s">
        <v>4502</v>
      </c>
      <c r="D983" s="437" t="s">
        <v>4584</v>
      </c>
      <c r="E983" s="444">
        <v>-812527</v>
      </c>
      <c r="F983" s="441"/>
      <c r="G983" s="441"/>
    </row>
    <row r="984" spans="1:7" s="172" customFormat="1" x14ac:dyDescent="0.2">
      <c r="A984" s="171">
        <v>42339</v>
      </c>
      <c r="B984" s="175" t="str">
        <f>Aaron!$G$2</f>
        <v>Exeter</v>
      </c>
      <c r="C984" s="480" t="s">
        <v>4503</v>
      </c>
      <c r="D984" s="437" t="s">
        <v>4584</v>
      </c>
      <c r="E984" s="444">
        <v>-650000</v>
      </c>
      <c r="F984" s="441"/>
      <c r="G984" s="441"/>
    </row>
    <row r="985" spans="1:7" s="172" customFormat="1" x14ac:dyDescent="0.2">
      <c r="A985" s="171">
        <v>42339</v>
      </c>
      <c r="B985" s="168" t="str">
        <f>Mays!$AE$2</f>
        <v>West Oakland</v>
      </c>
      <c r="C985" s="480" t="s">
        <v>4504</v>
      </c>
      <c r="D985" s="437" t="s">
        <v>4584</v>
      </c>
      <c r="E985" s="444">
        <v>-646092</v>
      </c>
      <c r="F985" s="441"/>
      <c r="G985" s="441"/>
    </row>
    <row r="986" spans="1:7" s="172" customFormat="1" x14ac:dyDescent="0.2">
      <c r="A986" s="171">
        <v>42339</v>
      </c>
      <c r="B986" s="271" t="str">
        <f>Cobb!$S$2</f>
        <v>Waikiki</v>
      </c>
      <c r="C986" s="480" t="s">
        <v>4505</v>
      </c>
      <c r="D986" s="437" t="s">
        <v>4584</v>
      </c>
      <c r="E986" s="444">
        <v>-805000</v>
      </c>
      <c r="F986" s="441"/>
      <c r="G986" s="441"/>
    </row>
    <row r="987" spans="1:7" s="172" customFormat="1" x14ac:dyDescent="0.2">
      <c r="A987" s="171">
        <v>42339</v>
      </c>
      <c r="B987" s="333" t="str">
        <f>Cobb!$G$2</f>
        <v>Alaska</v>
      </c>
      <c r="C987" s="480" t="s">
        <v>4506</v>
      </c>
      <c r="D987" s="437" t="s">
        <v>4584</v>
      </c>
      <c r="E987" s="444">
        <v>-635000</v>
      </c>
      <c r="F987" s="441"/>
      <c r="G987" s="441"/>
    </row>
    <row r="988" spans="1:7" s="172" customFormat="1" x14ac:dyDescent="0.2">
      <c r="A988" s="171">
        <v>42339</v>
      </c>
      <c r="B988" s="333" t="str">
        <f>Cobb!$AE$2</f>
        <v>Chicago</v>
      </c>
      <c r="C988" s="480" t="s">
        <v>4507</v>
      </c>
      <c r="D988" s="437" t="s">
        <v>4584</v>
      </c>
      <c r="E988" s="444">
        <v>-633000</v>
      </c>
      <c r="F988" s="441"/>
      <c r="G988" s="441"/>
    </row>
    <row r="989" spans="1:7" s="172" customFormat="1" x14ac:dyDescent="0.2">
      <c r="A989" s="171">
        <v>42339</v>
      </c>
      <c r="B989" s="333" t="str">
        <f>Aaron!$AE$2</f>
        <v>Pismo Beach</v>
      </c>
      <c r="C989" s="480" t="s">
        <v>4508</v>
      </c>
      <c r="D989" s="437" t="s">
        <v>4584</v>
      </c>
      <c r="E989" s="444">
        <v>-630000</v>
      </c>
      <c r="F989" s="441"/>
      <c r="G989" s="441"/>
    </row>
    <row r="990" spans="1:7" s="172" customFormat="1" x14ac:dyDescent="0.2">
      <c r="A990" s="171">
        <v>42339</v>
      </c>
      <c r="B990" s="271" t="str">
        <f>Ruth!$AE$2</f>
        <v>Williamsburg</v>
      </c>
      <c r="C990" s="480" t="s">
        <v>4509</v>
      </c>
      <c r="D990" s="437" t="s">
        <v>4584</v>
      </c>
      <c r="E990" s="444">
        <v>-755000</v>
      </c>
      <c r="F990" s="441"/>
      <c r="G990" s="441"/>
    </row>
    <row r="991" spans="1:7" s="172" customFormat="1" x14ac:dyDescent="0.2">
      <c r="A991" s="171">
        <v>42339</v>
      </c>
      <c r="B991" s="175" t="str">
        <f>Aaron!$G$2</f>
        <v>Exeter</v>
      </c>
      <c r="C991" s="480" t="s">
        <v>4510</v>
      </c>
      <c r="D991" s="437" t="s">
        <v>4584</v>
      </c>
      <c r="E991" s="444">
        <v>-590000</v>
      </c>
      <c r="F991" s="441"/>
      <c r="G991" s="441"/>
    </row>
    <row r="992" spans="1:7" s="172" customFormat="1" x14ac:dyDescent="0.2">
      <c r="A992" s="171">
        <v>42339</v>
      </c>
      <c r="B992" s="333" t="str">
        <f>Mays!$G$2</f>
        <v>Palo Alto</v>
      </c>
      <c r="C992" s="480" t="s">
        <v>4511</v>
      </c>
      <c r="D992" s="437" t="s">
        <v>4584</v>
      </c>
      <c r="E992" s="444">
        <v>-700000</v>
      </c>
      <c r="F992" s="441"/>
      <c r="G992" s="441"/>
    </row>
    <row r="993" spans="1:7" s="172" customFormat="1" x14ac:dyDescent="0.2">
      <c r="A993" s="171">
        <v>42339</v>
      </c>
      <c r="B993" s="333" t="str">
        <f>Mays!$G$2</f>
        <v>Palo Alto</v>
      </c>
      <c r="C993" s="480" t="s">
        <v>4512</v>
      </c>
      <c r="D993" s="437" t="s">
        <v>4584</v>
      </c>
      <c r="E993" s="444">
        <v>-900000</v>
      </c>
      <c r="F993" s="441"/>
      <c r="G993" s="441"/>
    </row>
    <row r="994" spans="1:7" s="172" customFormat="1" x14ac:dyDescent="0.2">
      <c r="A994" s="171">
        <v>42339</v>
      </c>
      <c r="B994" s="168" t="str">
        <f>Cobb!$M$2</f>
        <v>Mansfield</v>
      </c>
      <c r="C994" s="480" t="s">
        <v>4513</v>
      </c>
      <c r="D994" s="437" t="s">
        <v>4584</v>
      </c>
      <c r="E994" s="444">
        <v>-517651</v>
      </c>
      <c r="F994" s="441"/>
      <c r="G994" s="441"/>
    </row>
    <row r="995" spans="1:7" s="172" customFormat="1" x14ac:dyDescent="0.2">
      <c r="A995" s="171">
        <v>42339</v>
      </c>
      <c r="B995" s="333" t="str">
        <f>Ruth!$G$2</f>
        <v>Gotham City</v>
      </c>
      <c r="C995" s="480" t="s">
        <v>4514</v>
      </c>
      <c r="D995" s="437" t="s">
        <v>4584</v>
      </c>
      <c r="E995" s="444">
        <v>-645000</v>
      </c>
      <c r="F995" s="441"/>
      <c r="G995" s="441"/>
    </row>
    <row r="996" spans="1:7" s="172" customFormat="1" x14ac:dyDescent="0.2">
      <c r="A996" s="171">
        <v>42339</v>
      </c>
      <c r="B996" s="333" t="str">
        <f>Ruth!$Y$2</f>
        <v>Rock Island</v>
      </c>
      <c r="C996" s="480" t="s">
        <v>4515</v>
      </c>
      <c r="D996" s="437" t="s">
        <v>4584</v>
      </c>
      <c r="E996" s="444">
        <v>-515000</v>
      </c>
      <c r="F996" s="441"/>
      <c r="G996" s="441"/>
    </row>
    <row r="997" spans="1:7" s="172" customFormat="1" x14ac:dyDescent="0.2">
      <c r="A997" s="171">
        <v>42339</v>
      </c>
      <c r="B997" s="271" t="str">
        <f>Mays!$G$2</f>
        <v>Palo Alto</v>
      </c>
      <c r="C997" s="480" t="s">
        <v>4516</v>
      </c>
      <c r="D997" s="437" t="s">
        <v>4584</v>
      </c>
      <c r="E997" s="444">
        <v>-625000</v>
      </c>
      <c r="F997" s="441"/>
      <c r="G997" s="441"/>
    </row>
    <row r="998" spans="1:7" s="172" customFormat="1" x14ac:dyDescent="0.2">
      <c r="A998" s="171">
        <v>42339</v>
      </c>
      <c r="B998" s="175" t="str">
        <f>Ruth!$M$2</f>
        <v>Hoboken</v>
      </c>
      <c r="C998" s="480" t="s">
        <v>4517</v>
      </c>
      <c r="D998" s="437" t="s">
        <v>4584</v>
      </c>
      <c r="E998" s="444">
        <v>-475000</v>
      </c>
      <c r="F998" s="441"/>
      <c r="G998" s="441"/>
    </row>
    <row r="999" spans="1:7" s="172" customFormat="1" x14ac:dyDescent="0.2">
      <c r="A999" s="171">
        <v>42339</v>
      </c>
      <c r="B999" s="333" t="str">
        <f>Mays!$G$2</f>
        <v>Palo Alto</v>
      </c>
      <c r="C999" s="480" t="s">
        <v>4518</v>
      </c>
      <c r="D999" s="437" t="s">
        <v>4584</v>
      </c>
      <c r="E999" s="444">
        <v>-600000</v>
      </c>
      <c r="F999" s="441"/>
      <c r="G999" s="441"/>
    </row>
    <row r="1000" spans="1:7" s="172" customFormat="1" x14ac:dyDescent="0.2">
      <c r="A1000" s="171">
        <v>42339</v>
      </c>
      <c r="B1000" s="175" t="str">
        <f>Cobb!$A$2</f>
        <v>Greenville</v>
      </c>
      <c r="C1000" s="480" t="s">
        <v>4519</v>
      </c>
      <c r="D1000" s="437" t="s">
        <v>4584</v>
      </c>
      <c r="E1000" s="444">
        <v>-729671.25</v>
      </c>
      <c r="F1000" s="441"/>
      <c r="G1000" s="441"/>
    </row>
    <row r="1001" spans="1:7" s="172" customFormat="1" x14ac:dyDescent="0.2">
      <c r="A1001" s="171">
        <v>42339</v>
      </c>
      <c r="B1001" s="271" t="str">
        <f>Cobb!$AE$2</f>
        <v>Chicago</v>
      </c>
      <c r="C1001" s="480" t="s">
        <v>4520</v>
      </c>
      <c r="D1001" s="437" t="s">
        <v>4584</v>
      </c>
      <c r="E1001" s="444">
        <v>-750000</v>
      </c>
      <c r="F1001" s="313" t="s">
        <v>4593</v>
      </c>
      <c r="G1001" s="441"/>
    </row>
    <row r="1002" spans="1:7" s="172" customFormat="1" x14ac:dyDescent="0.2">
      <c r="A1002" s="171">
        <v>42339</v>
      </c>
      <c r="B1002" s="175" t="s">
        <v>786</v>
      </c>
      <c r="C1002" s="480" t="s">
        <v>4521</v>
      </c>
      <c r="D1002" s="437" t="s">
        <v>4584</v>
      </c>
      <c r="E1002" s="444">
        <v>-445000</v>
      </c>
      <c r="F1002" s="313" t="s">
        <v>4617</v>
      </c>
      <c r="G1002" s="441"/>
    </row>
    <row r="1003" spans="1:7" s="172" customFormat="1" x14ac:dyDescent="0.2">
      <c r="A1003" s="171">
        <v>42339</v>
      </c>
      <c r="B1003" s="168" t="s">
        <v>275</v>
      </c>
      <c r="C1003" s="480" t="s">
        <v>4522</v>
      </c>
      <c r="D1003" s="437" t="s">
        <v>4584</v>
      </c>
      <c r="E1003" s="444">
        <v>-550000</v>
      </c>
      <c r="F1003" s="441" t="s">
        <v>5226</v>
      </c>
      <c r="G1003" s="441"/>
    </row>
    <row r="1004" spans="1:7" s="172" customFormat="1" x14ac:dyDescent="0.2">
      <c r="A1004" s="171">
        <v>42339</v>
      </c>
      <c r="B1004" s="175" t="str">
        <f>Mays!$AE$2</f>
        <v>West Oakland</v>
      </c>
      <c r="C1004" s="480" t="s">
        <v>4523</v>
      </c>
      <c r="D1004" s="437" t="s">
        <v>4584</v>
      </c>
      <c r="E1004" s="444">
        <v>-714000</v>
      </c>
      <c r="F1004" s="441"/>
      <c r="G1004" s="441"/>
    </row>
    <row r="1005" spans="1:7" s="172" customFormat="1" x14ac:dyDescent="0.2">
      <c r="A1005" s="171">
        <v>42339</v>
      </c>
      <c r="B1005" s="168" t="str">
        <f>Aaron!$M$2</f>
        <v>Virginia</v>
      </c>
      <c r="C1005" s="480" t="s">
        <v>4524</v>
      </c>
      <c r="D1005" s="437" t="s">
        <v>4584</v>
      </c>
      <c r="E1005" s="444">
        <v>-700000</v>
      </c>
      <c r="F1005" s="441"/>
      <c r="G1005" s="441"/>
    </row>
    <row r="1006" spans="1:7" s="172" customFormat="1" x14ac:dyDescent="0.2">
      <c r="A1006" s="171">
        <v>42339</v>
      </c>
      <c r="B1006" s="333" t="str">
        <f>Cobb!$AE$2</f>
        <v>Chicago</v>
      </c>
      <c r="C1006" s="480" t="s">
        <v>4525</v>
      </c>
      <c r="D1006" s="437" t="s">
        <v>4584</v>
      </c>
      <c r="E1006" s="444">
        <v>-420000</v>
      </c>
      <c r="F1006" s="441"/>
      <c r="G1006" s="441"/>
    </row>
    <row r="1007" spans="1:7" s="172" customFormat="1" x14ac:dyDescent="0.2">
      <c r="A1007" s="171">
        <v>42339</v>
      </c>
      <c r="B1007" s="333" t="str">
        <f>Mays!$S$2</f>
        <v>Thunder Bay</v>
      </c>
      <c r="C1007" s="480" t="s">
        <v>4526</v>
      </c>
      <c r="D1007" s="437" t="s">
        <v>4584</v>
      </c>
      <c r="E1007" s="444">
        <v>-415000</v>
      </c>
      <c r="F1007" s="441"/>
      <c r="G1007" s="441"/>
    </row>
    <row r="1008" spans="1:7" s="172" customFormat="1" x14ac:dyDescent="0.2">
      <c r="A1008" s="171">
        <v>42339</v>
      </c>
      <c r="B1008" s="333" t="str">
        <f>Aaron!$AE$2</f>
        <v>Pismo Beach</v>
      </c>
      <c r="C1008" s="480" t="s">
        <v>4527</v>
      </c>
      <c r="D1008" s="437" t="s">
        <v>4584</v>
      </c>
      <c r="E1008" s="444">
        <v>-666750</v>
      </c>
      <c r="F1008" s="441"/>
      <c r="G1008" s="441"/>
    </row>
    <row r="1009" spans="1:7" s="172" customFormat="1" x14ac:dyDescent="0.2">
      <c r="A1009" s="171">
        <v>42339</v>
      </c>
      <c r="B1009" s="333" t="str">
        <f>Mays!$S$2</f>
        <v>Thunder Bay</v>
      </c>
      <c r="C1009" s="480" t="s">
        <v>4528</v>
      </c>
      <c r="D1009" s="437" t="s">
        <v>4584</v>
      </c>
      <c r="E1009" s="444">
        <v>-365000</v>
      </c>
      <c r="F1009" s="441"/>
      <c r="G1009" s="441"/>
    </row>
    <row r="1010" spans="1:7" s="172" customFormat="1" x14ac:dyDescent="0.2">
      <c r="A1010" s="171">
        <v>42339</v>
      </c>
      <c r="B1010" s="333" t="str">
        <f>Mays!$G$2</f>
        <v>Palo Alto</v>
      </c>
      <c r="C1010" s="480" t="s">
        <v>4529</v>
      </c>
      <c r="D1010" s="437" t="s">
        <v>4584</v>
      </c>
      <c r="E1010" s="444">
        <v>-603750</v>
      </c>
      <c r="F1010" s="441"/>
      <c r="G1010" s="441"/>
    </row>
    <row r="1011" spans="1:7" s="172" customFormat="1" x14ac:dyDescent="0.2">
      <c r="A1011" s="171">
        <v>42339</v>
      </c>
      <c r="B1011" s="333" t="str">
        <f>Aaron!$A$2</f>
        <v>Middlesex</v>
      </c>
      <c r="C1011" s="480" t="s">
        <v>4530</v>
      </c>
      <c r="D1011" s="437" t="s">
        <v>4584</v>
      </c>
      <c r="E1011" s="444">
        <v>-450000</v>
      </c>
      <c r="F1011" s="441"/>
      <c r="G1011" s="441"/>
    </row>
    <row r="1012" spans="1:7" s="172" customFormat="1" x14ac:dyDescent="0.2">
      <c r="A1012" s="171">
        <v>42339</v>
      </c>
      <c r="B1012" s="333" t="str">
        <f>Ruth!$S$2</f>
        <v>New York</v>
      </c>
      <c r="C1012" s="480" t="s">
        <v>4531</v>
      </c>
      <c r="D1012" s="437" t="s">
        <v>4584</v>
      </c>
      <c r="E1012" s="444">
        <v>-350000</v>
      </c>
      <c r="F1012" s="441"/>
      <c r="G1012" s="441"/>
    </row>
    <row r="1013" spans="1:7" s="172" customFormat="1" x14ac:dyDescent="0.2">
      <c r="A1013" s="171">
        <v>42339</v>
      </c>
      <c r="B1013" s="271" t="str">
        <f>Mays!$G$2</f>
        <v>Palo Alto</v>
      </c>
      <c r="C1013" s="480" t="s">
        <v>4532</v>
      </c>
      <c r="D1013" s="437" t="s">
        <v>4584</v>
      </c>
      <c r="E1013" s="444">
        <v>-350000</v>
      </c>
      <c r="F1013" s="441"/>
      <c r="G1013" s="441"/>
    </row>
    <row r="1014" spans="1:7" s="172" customFormat="1" x14ac:dyDescent="0.2">
      <c r="A1014" s="171">
        <v>42339</v>
      </c>
      <c r="B1014" s="333" t="str">
        <f>Mays!$S$2</f>
        <v>Thunder Bay</v>
      </c>
      <c r="C1014" s="480" t="s">
        <v>4533</v>
      </c>
      <c r="D1014" s="437" t="s">
        <v>4584</v>
      </c>
      <c r="E1014" s="444">
        <v>-335000</v>
      </c>
      <c r="F1014" s="441"/>
      <c r="G1014" s="441"/>
    </row>
    <row r="1015" spans="1:7" s="172" customFormat="1" x14ac:dyDescent="0.2">
      <c r="A1015" s="171">
        <v>42339</v>
      </c>
      <c r="B1015" s="271" t="str">
        <f>Ruth!$S$2</f>
        <v>New York</v>
      </c>
      <c r="C1015" s="480" t="s">
        <v>4534</v>
      </c>
      <c r="D1015" s="437" t="s">
        <v>4584</v>
      </c>
      <c r="E1015" s="444">
        <v>-335000</v>
      </c>
      <c r="F1015" s="441"/>
      <c r="G1015" s="441"/>
    </row>
    <row r="1016" spans="1:7" s="172" customFormat="1" x14ac:dyDescent="0.2">
      <c r="A1016" s="171">
        <v>42339</v>
      </c>
      <c r="B1016" s="333" t="str">
        <f>Cobb!$Y$2</f>
        <v>Portsmouth</v>
      </c>
      <c r="C1016" s="480" t="s">
        <v>4535</v>
      </c>
      <c r="D1016" s="437" t="s">
        <v>4584</v>
      </c>
      <c r="E1016" s="444">
        <v>-334000</v>
      </c>
      <c r="F1016" s="441"/>
      <c r="G1016" s="441"/>
    </row>
    <row r="1017" spans="1:7" s="172" customFormat="1" x14ac:dyDescent="0.2">
      <c r="A1017" s="171">
        <v>42339</v>
      </c>
      <c r="B1017" s="175" t="str">
        <f>Ruth!$M$2</f>
        <v>Hoboken</v>
      </c>
      <c r="C1017" s="480" t="s">
        <v>4536</v>
      </c>
      <c r="D1017" s="437" t="s">
        <v>4584</v>
      </c>
      <c r="E1017" s="444">
        <v>-333334</v>
      </c>
      <c r="F1017" s="441"/>
      <c r="G1017" s="441"/>
    </row>
    <row r="1018" spans="1:7" s="172" customFormat="1" x14ac:dyDescent="0.2">
      <c r="A1018" s="171">
        <v>42339</v>
      </c>
      <c r="B1018" s="333" t="str">
        <f>Ruth!$Y$2</f>
        <v>Rock Island</v>
      </c>
      <c r="C1018" s="480" t="s">
        <v>4537</v>
      </c>
      <c r="D1018" s="437" t="s">
        <v>4584</v>
      </c>
      <c r="E1018" s="444">
        <v>-333334</v>
      </c>
      <c r="F1018" s="441"/>
      <c r="G1018" s="441"/>
    </row>
    <row r="1019" spans="1:7" s="172" customFormat="1" x14ac:dyDescent="0.2">
      <c r="A1019" s="171">
        <v>42339</v>
      </c>
      <c r="B1019" s="175" t="str">
        <f>Ruth!$M$2</f>
        <v>Hoboken</v>
      </c>
      <c r="C1019" s="480" t="s">
        <v>4538</v>
      </c>
      <c r="D1019" s="437" t="s">
        <v>4584</v>
      </c>
      <c r="E1019" s="444">
        <v>-333334</v>
      </c>
      <c r="F1019" s="441"/>
      <c r="G1019" s="441"/>
    </row>
    <row r="1020" spans="1:7" s="172" customFormat="1" x14ac:dyDescent="0.2">
      <c r="A1020" s="171">
        <v>42339</v>
      </c>
      <c r="B1020" s="175" t="str">
        <f>Cobb!$A$2</f>
        <v>Greenville</v>
      </c>
      <c r="C1020" s="480" t="s">
        <v>4539</v>
      </c>
      <c r="D1020" s="437" t="s">
        <v>4584</v>
      </c>
      <c r="E1020" s="444">
        <v>-333333</v>
      </c>
      <c r="F1020" s="441"/>
      <c r="G1020" s="441"/>
    </row>
    <row r="1021" spans="1:7" s="172" customFormat="1" x14ac:dyDescent="0.2">
      <c r="A1021" s="171">
        <v>42339</v>
      </c>
      <c r="B1021" s="271" t="str">
        <f>Mays!$G$2</f>
        <v>Palo Alto</v>
      </c>
      <c r="C1021" s="480" t="s">
        <v>4540</v>
      </c>
      <c r="D1021" s="437" t="s">
        <v>4584</v>
      </c>
      <c r="E1021" s="444">
        <v>-551250</v>
      </c>
      <c r="F1021" s="441"/>
      <c r="G1021" s="441"/>
    </row>
    <row r="1022" spans="1:7" s="172" customFormat="1" x14ac:dyDescent="0.2">
      <c r="A1022" s="171">
        <v>42339</v>
      </c>
      <c r="B1022" s="333" t="str">
        <f>Aaron!$S$2</f>
        <v>San Jose</v>
      </c>
      <c r="C1022" s="480" t="s">
        <v>4541</v>
      </c>
      <c r="D1022" s="437" t="s">
        <v>4584</v>
      </c>
      <c r="E1022" s="444">
        <v>-513450</v>
      </c>
      <c r="F1022" s="441"/>
      <c r="G1022" s="441"/>
    </row>
    <row r="1023" spans="1:7" s="172" customFormat="1" x14ac:dyDescent="0.2">
      <c r="A1023" s="171">
        <v>42339</v>
      </c>
      <c r="B1023" s="175" t="s">
        <v>500</v>
      </c>
      <c r="C1023" s="480" t="s">
        <v>4542</v>
      </c>
      <c r="D1023" s="437" t="s">
        <v>4584</v>
      </c>
      <c r="E1023" s="444">
        <v>-475000</v>
      </c>
      <c r="F1023" s="313" t="s">
        <v>5246</v>
      </c>
      <c r="G1023" s="441"/>
    </row>
    <row r="1024" spans="1:7" s="172" customFormat="1" x14ac:dyDescent="0.2">
      <c r="A1024" s="171">
        <v>42339</v>
      </c>
      <c r="B1024" s="333" t="str">
        <f>Cobb!$S$2</f>
        <v>Waikiki</v>
      </c>
      <c r="C1024" s="480" t="s">
        <v>4543</v>
      </c>
      <c r="D1024" s="437" t="s">
        <v>4584</v>
      </c>
      <c r="E1024" s="444">
        <v>-480000</v>
      </c>
      <c r="F1024" s="441"/>
      <c r="G1024" s="441"/>
    </row>
    <row r="1025" spans="1:7" s="172" customFormat="1" x14ac:dyDescent="0.2">
      <c r="A1025" s="171">
        <v>42339</v>
      </c>
      <c r="B1025" s="271" t="s">
        <v>547</v>
      </c>
      <c r="C1025" s="480" t="s">
        <v>4544</v>
      </c>
      <c r="D1025" s="437" t="s">
        <v>4584</v>
      </c>
      <c r="E1025" s="444">
        <v>-475000</v>
      </c>
      <c r="F1025" s="441" t="s">
        <v>5289</v>
      </c>
      <c r="G1025" s="441"/>
    </row>
    <row r="1026" spans="1:7" s="172" customFormat="1" x14ac:dyDescent="0.2">
      <c r="A1026" s="171">
        <v>42339</v>
      </c>
      <c r="B1026" s="175" t="str">
        <f>Aaron!$G$2</f>
        <v>Exeter</v>
      </c>
      <c r="C1026" s="480" t="s">
        <v>4545</v>
      </c>
      <c r="D1026" s="437" t="s">
        <v>4584</v>
      </c>
      <c r="E1026" s="444">
        <v>-325000</v>
      </c>
      <c r="F1026" s="441"/>
      <c r="G1026" s="441"/>
    </row>
    <row r="1027" spans="1:7" s="172" customFormat="1" x14ac:dyDescent="0.2">
      <c r="A1027" s="171">
        <v>42339</v>
      </c>
      <c r="B1027" s="175" t="str">
        <f>Aaron!$M$2</f>
        <v>Virginia</v>
      </c>
      <c r="C1027" s="480" t="s">
        <v>4546</v>
      </c>
      <c r="D1027" s="437" t="s">
        <v>4584</v>
      </c>
      <c r="E1027" s="444">
        <v>-415000</v>
      </c>
      <c r="F1027" s="441"/>
      <c r="G1027" s="441"/>
    </row>
    <row r="1028" spans="1:7" s="172" customFormat="1" x14ac:dyDescent="0.2">
      <c r="A1028" s="171">
        <v>42339</v>
      </c>
      <c r="B1028" s="333" t="str">
        <f>Mays!$Y$2</f>
        <v>Los Angeles</v>
      </c>
      <c r="C1028" s="480" t="s">
        <v>4547</v>
      </c>
      <c r="D1028" s="437" t="s">
        <v>4584</v>
      </c>
      <c r="E1028" s="444">
        <v>-414750</v>
      </c>
      <c r="F1028" s="441"/>
      <c r="G1028" s="441"/>
    </row>
    <row r="1029" spans="1:7" s="172" customFormat="1" x14ac:dyDescent="0.2">
      <c r="A1029" s="171">
        <v>42339</v>
      </c>
      <c r="B1029" s="333" t="str">
        <f>Mays!$G$2</f>
        <v>Palo Alto</v>
      </c>
      <c r="C1029" s="480" t="s">
        <v>4548</v>
      </c>
      <c r="D1029" s="437" t="s">
        <v>4584</v>
      </c>
      <c r="E1029" s="444">
        <v>-400000</v>
      </c>
      <c r="F1029" s="441"/>
      <c r="G1029" s="441"/>
    </row>
    <row r="1030" spans="1:7" s="172" customFormat="1" x14ac:dyDescent="0.2">
      <c r="A1030" s="171">
        <v>42339</v>
      </c>
      <c r="B1030" s="333" t="str">
        <f>Aaron!$AE$2</f>
        <v>Pismo Beach</v>
      </c>
      <c r="C1030" s="480" t="s">
        <v>4549</v>
      </c>
      <c r="D1030" s="437" t="s">
        <v>4584</v>
      </c>
      <c r="E1030" s="444">
        <v>-400000</v>
      </c>
      <c r="F1030" s="441"/>
      <c r="G1030" s="441"/>
    </row>
    <row r="1031" spans="1:7" s="172" customFormat="1" x14ac:dyDescent="0.2">
      <c r="A1031" s="171">
        <v>42339</v>
      </c>
      <c r="B1031" s="333" t="str">
        <f>Ruth!$G$2</f>
        <v>Gotham City</v>
      </c>
      <c r="C1031" s="480" t="s">
        <v>4550</v>
      </c>
      <c r="D1031" s="437" t="s">
        <v>4584</v>
      </c>
      <c r="E1031" s="444">
        <v>-380000</v>
      </c>
      <c r="F1031" s="441"/>
      <c r="G1031" s="441"/>
    </row>
    <row r="1032" spans="1:7" s="172" customFormat="1" x14ac:dyDescent="0.2">
      <c r="A1032" s="171">
        <v>42339</v>
      </c>
      <c r="B1032" s="175" t="str">
        <f>Cobb!$A$2</f>
        <v>Greenville</v>
      </c>
      <c r="C1032" s="480" t="s">
        <v>4551</v>
      </c>
      <c r="D1032" s="437" t="s">
        <v>4584</v>
      </c>
      <c r="E1032" s="444">
        <v>-300000</v>
      </c>
      <c r="F1032" s="441"/>
      <c r="G1032" s="441"/>
    </row>
    <row r="1033" spans="1:7" s="172" customFormat="1" x14ac:dyDescent="0.2">
      <c r="A1033" s="171">
        <v>42339</v>
      </c>
      <c r="B1033" s="175" t="s">
        <v>4631</v>
      </c>
      <c r="C1033" s="480" t="s">
        <v>4552</v>
      </c>
      <c r="D1033" s="437" t="s">
        <v>4584</v>
      </c>
      <c r="E1033" s="444">
        <v>-275000</v>
      </c>
      <c r="F1033" s="441"/>
      <c r="G1033" s="441"/>
    </row>
    <row r="1034" spans="1:7" s="172" customFormat="1" x14ac:dyDescent="0.2">
      <c r="A1034" s="171">
        <v>42339</v>
      </c>
      <c r="B1034" s="175" t="s">
        <v>446</v>
      </c>
      <c r="C1034" s="480" t="s">
        <v>4553</v>
      </c>
      <c r="D1034" s="437" t="s">
        <v>4584</v>
      </c>
      <c r="E1034" s="444">
        <v>-351750</v>
      </c>
      <c r="F1034" s="313" t="s">
        <v>5178</v>
      </c>
      <c r="G1034" s="441"/>
    </row>
    <row r="1035" spans="1:7" s="172" customFormat="1" x14ac:dyDescent="0.2">
      <c r="A1035" s="171">
        <v>42339</v>
      </c>
      <c r="B1035" s="168" t="str">
        <f>Cobb!$M$2</f>
        <v>Mansfield</v>
      </c>
      <c r="C1035" s="480" t="s">
        <v>4554</v>
      </c>
      <c r="D1035" s="437" t="s">
        <v>4584</v>
      </c>
      <c r="E1035" s="444">
        <v>-260527</v>
      </c>
      <c r="F1035" s="441"/>
      <c r="G1035" s="441"/>
    </row>
    <row r="1036" spans="1:7" s="172" customFormat="1" x14ac:dyDescent="0.2">
      <c r="A1036" s="171">
        <v>42339</v>
      </c>
      <c r="B1036" s="333" t="str">
        <f>Mays!$S$2</f>
        <v>Thunder Bay</v>
      </c>
      <c r="C1036" s="480" t="s">
        <v>4555</v>
      </c>
      <c r="D1036" s="437" t="s">
        <v>4584</v>
      </c>
      <c r="E1036" s="444">
        <v>-255000</v>
      </c>
      <c r="F1036" s="441"/>
      <c r="G1036" s="441"/>
    </row>
    <row r="1037" spans="1:7" s="172" customFormat="1" x14ac:dyDescent="0.2">
      <c r="A1037" s="171">
        <v>42339</v>
      </c>
      <c r="B1037" s="333" t="str">
        <f>Mays!$G$2</f>
        <v>Palo Alto</v>
      </c>
      <c r="C1037" s="480" t="s">
        <v>4556</v>
      </c>
      <c r="D1037" s="437" t="s">
        <v>4584</v>
      </c>
      <c r="E1037" s="444">
        <v>-250000</v>
      </c>
      <c r="F1037" s="441"/>
      <c r="G1037" s="441"/>
    </row>
    <row r="1038" spans="1:7" s="172" customFormat="1" x14ac:dyDescent="0.2">
      <c r="A1038" s="171">
        <v>42339</v>
      </c>
      <c r="B1038" s="168" t="str">
        <f>Cobb!$A$2</f>
        <v>Greenville</v>
      </c>
      <c r="C1038" s="480" t="s">
        <v>4557</v>
      </c>
      <c r="D1038" s="437" t="s">
        <v>4584</v>
      </c>
      <c r="E1038" s="453">
        <v>-250000</v>
      </c>
      <c r="F1038" s="441"/>
      <c r="G1038" s="441"/>
    </row>
    <row r="1039" spans="1:7" s="172" customFormat="1" x14ac:dyDescent="0.2">
      <c r="A1039" s="171">
        <v>42339</v>
      </c>
      <c r="B1039" s="175" t="str">
        <f>Cobb!$A$2</f>
        <v>Greenville</v>
      </c>
      <c r="C1039" s="480" t="s">
        <v>4558</v>
      </c>
      <c r="D1039" s="437" t="s">
        <v>4584</v>
      </c>
      <c r="E1039" s="453">
        <v>-250000</v>
      </c>
      <c r="F1039" s="441"/>
      <c r="G1039" s="441"/>
    </row>
    <row r="1040" spans="1:7" s="172" customFormat="1" x14ac:dyDescent="0.2">
      <c r="A1040" s="171">
        <v>42339</v>
      </c>
      <c r="B1040" s="168" t="str">
        <f>Aaron!$G$2</f>
        <v>Exeter</v>
      </c>
      <c r="C1040" s="480" t="s">
        <v>4559</v>
      </c>
      <c r="D1040" s="437" t="s">
        <v>4584</v>
      </c>
      <c r="E1040" s="453">
        <v>-250000</v>
      </c>
      <c r="F1040" s="441"/>
      <c r="G1040" s="441"/>
    </row>
    <row r="1041" spans="1:7" s="172" customFormat="1" x14ac:dyDescent="0.2">
      <c r="A1041" s="171">
        <v>42339</v>
      </c>
      <c r="B1041" s="333" t="str">
        <f>Ruth!$G$2</f>
        <v>Gotham City</v>
      </c>
      <c r="C1041" s="480" t="s">
        <v>4560</v>
      </c>
      <c r="D1041" s="437" t="s">
        <v>4584</v>
      </c>
      <c r="E1041" s="453">
        <v>-250000</v>
      </c>
      <c r="F1041" s="441"/>
      <c r="G1041" s="441"/>
    </row>
    <row r="1042" spans="1:7" s="172" customFormat="1" x14ac:dyDescent="0.2">
      <c r="A1042" s="171">
        <v>42339</v>
      </c>
      <c r="B1042" s="333" t="str">
        <f>Aaron!$Y$2</f>
        <v>Columbus</v>
      </c>
      <c r="C1042" s="480" t="s">
        <v>4561</v>
      </c>
      <c r="D1042" s="437" t="s">
        <v>4584</v>
      </c>
      <c r="E1042" s="453">
        <v>-250000</v>
      </c>
      <c r="F1042" s="441"/>
      <c r="G1042" s="441"/>
    </row>
    <row r="1043" spans="1:7" s="172" customFormat="1" x14ac:dyDescent="0.2">
      <c r="A1043" s="171">
        <v>42339</v>
      </c>
      <c r="B1043" s="175" t="str">
        <f>Cobb!$M$2</f>
        <v>Mansfield</v>
      </c>
      <c r="C1043" s="480" t="s">
        <v>4562</v>
      </c>
      <c r="D1043" s="437" t="s">
        <v>4584</v>
      </c>
      <c r="E1043" s="453">
        <v>-262500</v>
      </c>
      <c r="F1043" s="441"/>
      <c r="G1043" s="441"/>
    </row>
    <row r="1044" spans="1:7" s="172" customFormat="1" x14ac:dyDescent="0.2">
      <c r="A1044" s="171">
        <v>42339</v>
      </c>
      <c r="B1044" s="175" t="s">
        <v>824</v>
      </c>
      <c r="C1044" s="480" t="s">
        <v>4563</v>
      </c>
      <c r="D1044" s="437" t="s">
        <v>4584</v>
      </c>
      <c r="E1044" s="453">
        <v>-250000</v>
      </c>
      <c r="F1044" s="441"/>
      <c r="G1044" s="441"/>
    </row>
    <row r="1045" spans="1:7" s="172" customFormat="1" x14ac:dyDescent="0.2">
      <c r="A1045" s="171">
        <v>42339</v>
      </c>
      <c r="B1045" s="333" t="str">
        <f>Ruth!$Y$2</f>
        <v>Rock Island</v>
      </c>
      <c r="C1045" s="480" t="s">
        <v>4564</v>
      </c>
      <c r="D1045" s="437" t="s">
        <v>4584</v>
      </c>
      <c r="E1045" s="453">
        <v>-250000</v>
      </c>
      <c r="F1045" s="441"/>
      <c r="G1045" s="441"/>
    </row>
    <row r="1046" spans="1:7" s="172" customFormat="1" x14ac:dyDescent="0.2">
      <c r="A1046" s="171">
        <v>42339</v>
      </c>
      <c r="B1046" s="333" t="str">
        <f>Ruth!$AE$2</f>
        <v>Williamsburg</v>
      </c>
      <c r="C1046" s="480" t="s">
        <v>4565</v>
      </c>
      <c r="D1046" s="437" t="s">
        <v>4584</v>
      </c>
      <c r="E1046" s="453">
        <v>-250000</v>
      </c>
      <c r="F1046" s="441"/>
      <c r="G1046" s="441"/>
    </row>
    <row r="1047" spans="1:7" s="172" customFormat="1" x14ac:dyDescent="0.2">
      <c r="A1047" s="171">
        <v>42339</v>
      </c>
      <c r="B1047" s="333" t="str">
        <f>Cobb!$S$2</f>
        <v>Waikiki</v>
      </c>
      <c r="C1047" s="480" t="s">
        <v>4566</v>
      </c>
      <c r="D1047" s="437" t="s">
        <v>4584</v>
      </c>
      <c r="E1047" s="453">
        <v>-235000</v>
      </c>
      <c r="F1047" s="441"/>
      <c r="G1047" s="441"/>
    </row>
    <row r="1048" spans="1:7" s="172" customFormat="1" x14ac:dyDescent="0.2">
      <c r="A1048" s="171">
        <v>42339</v>
      </c>
      <c r="B1048" s="175" t="str">
        <f>Cobb!$M$2</f>
        <v>Mansfield</v>
      </c>
      <c r="C1048" s="480" t="s">
        <v>4567</v>
      </c>
      <c r="D1048" s="437" t="s">
        <v>4584</v>
      </c>
      <c r="E1048" s="453">
        <v>-231000</v>
      </c>
      <c r="F1048" s="441"/>
      <c r="G1048" s="441"/>
    </row>
    <row r="1049" spans="1:7" s="172" customFormat="1" x14ac:dyDescent="0.2">
      <c r="A1049" s="171">
        <v>42339</v>
      </c>
      <c r="B1049" s="168" t="str">
        <f>Aaron!$M$2</f>
        <v>Virginia</v>
      </c>
      <c r="C1049" s="537" t="s">
        <v>4568</v>
      </c>
      <c r="D1049" s="437" t="s">
        <v>4584</v>
      </c>
      <c r="E1049" s="453">
        <v>-210000</v>
      </c>
      <c r="F1049" s="441"/>
      <c r="G1049" s="441"/>
    </row>
    <row r="1050" spans="1:7" s="172" customFormat="1" x14ac:dyDescent="0.2">
      <c r="A1050" s="171">
        <v>42339</v>
      </c>
      <c r="B1050" s="175" t="str">
        <f>Mays!$AE$2</f>
        <v>West Oakland</v>
      </c>
      <c r="C1050" s="537" t="s">
        <v>4569</v>
      </c>
      <c r="D1050" s="437" t="s">
        <v>4584</v>
      </c>
      <c r="E1050" s="453">
        <v>-200000</v>
      </c>
      <c r="F1050" s="441"/>
      <c r="G1050" s="441"/>
    </row>
    <row r="1051" spans="1:7" s="172" customFormat="1" x14ac:dyDescent="0.2">
      <c r="A1051" s="171">
        <v>42339</v>
      </c>
      <c r="B1051" s="333" t="str">
        <f>Mays!$G$2</f>
        <v>Palo Alto</v>
      </c>
      <c r="C1051" s="537" t="s">
        <v>4570</v>
      </c>
      <c r="D1051" s="437" t="s">
        <v>4584</v>
      </c>
      <c r="E1051" s="453">
        <v>-200000</v>
      </c>
      <c r="F1051" s="441"/>
      <c r="G1051" s="441"/>
    </row>
    <row r="1052" spans="1:7" s="172" customFormat="1" x14ac:dyDescent="0.2">
      <c r="A1052" s="171">
        <v>42339</v>
      </c>
      <c r="B1052" s="168" t="str">
        <f>Aaron!$M$2</f>
        <v>Virginia</v>
      </c>
      <c r="C1052" s="537" t="s">
        <v>4571</v>
      </c>
      <c r="D1052" s="437" t="s">
        <v>4584</v>
      </c>
      <c r="E1052" s="453">
        <v>-200000</v>
      </c>
      <c r="F1052" s="441"/>
      <c r="G1052" s="441"/>
    </row>
    <row r="1053" spans="1:7" s="172" customFormat="1" x14ac:dyDescent="0.2">
      <c r="A1053" s="171">
        <v>42339</v>
      </c>
      <c r="B1053" s="175" t="str">
        <f>Aaron!$M$2</f>
        <v>Virginia</v>
      </c>
      <c r="C1053" s="537" t="s">
        <v>4572</v>
      </c>
      <c r="D1053" s="437" t="s">
        <v>4584</v>
      </c>
      <c r="E1053" s="453">
        <v>-200000</v>
      </c>
      <c r="F1053" s="441"/>
      <c r="G1053" s="441"/>
    </row>
    <row r="1054" spans="1:7" s="172" customFormat="1" x14ac:dyDescent="0.2">
      <c r="A1054" s="171">
        <v>42339</v>
      </c>
      <c r="B1054" s="271" t="str">
        <f>Cobb!$AE$2</f>
        <v>Chicago</v>
      </c>
      <c r="C1054" s="537" t="s">
        <v>4573</v>
      </c>
      <c r="D1054" s="437" t="s">
        <v>4584</v>
      </c>
      <c r="E1054" s="453">
        <v>-200000</v>
      </c>
      <c r="F1054" s="441"/>
      <c r="G1054" s="441"/>
    </row>
    <row r="1055" spans="1:7" s="172" customFormat="1" x14ac:dyDescent="0.2">
      <c r="A1055" s="171">
        <v>42339</v>
      </c>
      <c r="B1055" s="333" t="str">
        <f>Ruth!$Y$2</f>
        <v>Rock Island</v>
      </c>
      <c r="C1055" s="537" t="s">
        <v>4574</v>
      </c>
      <c r="D1055" s="437" t="s">
        <v>4584</v>
      </c>
      <c r="E1055" s="453">
        <v>-200000</v>
      </c>
      <c r="F1055" s="313" t="s">
        <v>4609</v>
      </c>
      <c r="G1055" s="441"/>
    </row>
    <row r="1056" spans="1:7" s="172" customFormat="1" x14ac:dyDescent="0.2">
      <c r="A1056" s="171">
        <v>42339</v>
      </c>
      <c r="B1056" s="333" t="str">
        <f>Cobb!$AE$2</f>
        <v>Chicago</v>
      </c>
      <c r="C1056" s="537" t="s">
        <v>4575</v>
      </c>
      <c r="D1056" s="437" t="s">
        <v>4584</v>
      </c>
      <c r="E1056" s="453">
        <v>-200000</v>
      </c>
      <c r="F1056" s="441"/>
      <c r="G1056" s="441"/>
    </row>
    <row r="1057" spans="1:7" s="172" customFormat="1" x14ac:dyDescent="0.2">
      <c r="A1057" s="171">
        <v>42339</v>
      </c>
      <c r="B1057" s="175" t="str">
        <f>Cobb!$M$2</f>
        <v>Mansfield</v>
      </c>
      <c r="C1057" s="537" t="s">
        <v>4576</v>
      </c>
      <c r="D1057" s="437" t="s">
        <v>4584</v>
      </c>
      <c r="E1057" s="453">
        <v>-200000</v>
      </c>
      <c r="F1057" s="441"/>
      <c r="G1057" s="441"/>
    </row>
    <row r="1058" spans="1:7" s="172" customFormat="1" x14ac:dyDescent="0.2">
      <c r="A1058" s="171">
        <v>42339</v>
      </c>
      <c r="B1058" s="168" t="str">
        <f>Aaron!$G$2</f>
        <v>Exeter</v>
      </c>
      <c r="C1058" s="537" t="s">
        <v>4577</v>
      </c>
      <c r="D1058" s="437" t="s">
        <v>4584</v>
      </c>
      <c r="E1058" s="453">
        <v>-200000</v>
      </c>
      <c r="F1058" s="441"/>
      <c r="G1058" s="441"/>
    </row>
    <row r="1059" spans="1:7" s="172" customFormat="1" x14ac:dyDescent="0.2">
      <c r="A1059" s="171">
        <v>42339</v>
      </c>
      <c r="B1059" s="175" t="str">
        <f>Aaron!$G$2</f>
        <v>Exeter</v>
      </c>
      <c r="C1059" s="537" t="s">
        <v>4578</v>
      </c>
      <c r="D1059" s="437" t="s">
        <v>4584</v>
      </c>
      <c r="E1059" s="453">
        <v>-200000</v>
      </c>
      <c r="F1059" s="441"/>
      <c r="G1059" s="441"/>
    </row>
    <row r="1060" spans="1:7" s="172" customFormat="1" x14ac:dyDescent="0.2">
      <c r="A1060" s="171">
        <v>42339</v>
      </c>
      <c r="B1060" s="168" t="str">
        <f>Mays!$AE$2</f>
        <v>West Oakland</v>
      </c>
      <c r="C1060" s="537" t="s">
        <v>4579</v>
      </c>
      <c r="D1060" s="437" t="s">
        <v>4584</v>
      </c>
      <c r="E1060" s="453">
        <v>-200000</v>
      </c>
      <c r="F1060" s="441"/>
      <c r="G1060" s="441"/>
    </row>
    <row r="1061" spans="1:7" s="172" customFormat="1" x14ac:dyDescent="0.2">
      <c r="A1061" s="171">
        <v>42339</v>
      </c>
      <c r="B1061" s="333" t="str">
        <f>Ruth!$AE$2</f>
        <v>Williamsburg</v>
      </c>
      <c r="C1061" s="537" t="s">
        <v>4580</v>
      </c>
      <c r="D1061" s="437" t="s">
        <v>4584</v>
      </c>
      <c r="E1061" s="453">
        <v>-200000</v>
      </c>
      <c r="F1061" s="441"/>
      <c r="G1061" s="441"/>
    </row>
    <row r="1062" spans="1:7" s="172" customFormat="1" x14ac:dyDescent="0.2">
      <c r="A1062" s="171">
        <v>42339</v>
      </c>
      <c r="B1062" s="168" t="str">
        <f>Mays!$AE$2</f>
        <v>West Oakland</v>
      </c>
      <c r="C1062" s="537" t="s">
        <v>4581</v>
      </c>
      <c r="D1062" s="437" t="s">
        <v>4584</v>
      </c>
      <c r="E1062" s="453">
        <v>-200000</v>
      </c>
      <c r="F1062" s="441"/>
      <c r="G1062" s="441"/>
    </row>
    <row r="1063" spans="1:7" s="172" customFormat="1" x14ac:dyDescent="0.2">
      <c r="A1063" s="171">
        <v>42339</v>
      </c>
      <c r="B1063" s="175" t="str">
        <f>Aaron!$G$2</f>
        <v>Exeter</v>
      </c>
      <c r="C1063" s="537" t="s">
        <v>4582</v>
      </c>
      <c r="D1063" s="437" t="s">
        <v>4584</v>
      </c>
      <c r="E1063" s="453">
        <v>-200000</v>
      </c>
      <c r="F1063" s="441"/>
      <c r="G1063" s="441"/>
    </row>
    <row r="1064" spans="1:7" s="172" customFormat="1" x14ac:dyDescent="0.2">
      <c r="A1064" s="171">
        <v>42339</v>
      </c>
      <c r="B1064" s="168" t="str">
        <f>Cobb!$M$2</f>
        <v>Mansfield</v>
      </c>
      <c r="C1064" s="537" t="s">
        <v>4583</v>
      </c>
      <c r="D1064" s="437" t="s">
        <v>4584</v>
      </c>
      <c r="E1064" s="453">
        <v>-200000</v>
      </c>
      <c r="F1064" s="441"/>
      <c r="G1064" s="441"/>
    </row>
    <row r="1065" spans="1:7" s="172" customFormat="1" x14ac:dyDescent="0.2">
      <c r="A1065" s="171">
        <v>42340</v>
      </c>
      <c r="B1065" s="134" t="s">
        <v>2920</v>
      </c>
      <c r="C1065" s="134" t="s">
        <v>205</v>
      </c>
      <c r="D1065" s="440" t="s">
        <v>4640</v>
      </c>
      <c r="E1065" s="454">
        <v>-6100000</v>
      </c>
      <c r="F1065" s="441"/>
      <c r="G1065" s="441"/>
    </row>
    <row r="1066" spans="1:7" s="172" customFormat="1" x14ac:dyDescent="0.2">
      <c r="A1066" s="171">
        <v>42340</v>
      </c>
      <c r="B1066" s="134" t="s">
        <v>503</v>
      </c>
      <c r="C1066" s="134" t="s">
        <v>205</v>
      </c>
      <c r="D1066" s="440" t="s">
        <v>4640</v>
      </c>
      <c r="E1066" s="454">
        <v>6100000</v>
      </c>
      <c r="F1066" s="441"/>
      <c r="G1066" s="441"/>
    </row>
    <row r="1067" spans="1:7" s="172" customFormat="1" x14ac:dyDescent="0.2">
      <c r="A1067" s="171">
        <v>42388</v>
      </c>
      <c r="B1067" s="134" t="s">
        <v>786</v>
      </c>
      <c r="C1067" s="134" t="s">
        <v>205</v>
      </c>
      <c r="D1067" s="440" t="s">
        <v>4648</v>
      </c>
      <c r="E1067" s="454">
        <v>-600000</v>
      </c>
      <c r="F1067" s="441"/>
      <c r="G1067" s="441"/>
    </row>
    <row r="1068" spans="1:7" s="172" customFormat="1" x14ac:dyDescent="0.2">
      <c r="A1068" s="171">
        <v>42388</v>
      </c>
      <c r="B1068" s="134" t="s">
        <v>4631</v>
      </c>
      <c r="C1068" s="134" t="s">
        <v>205</v>
      </c>
      <c r="D1068" s="440" t="s">
        <v>4648</v>
      </c>
      <c r="E1068" s="454">
        <v>600000</v>
      </c>
      <c r="F1068" s="441"/>
      <c r="G1068" s="441"/>
    </row>
    <row r="1069" spans="1:7" s="172" customFormat="1" x14ac:dyDescent="0.2">
      <c r="A1069" s="171">
        <v>42400</v>
      </c>
      <c r="B1069" s="480" t="s">
        <v>2006</v>
      </c>
      <c r="C1069" s="480" t="s">
        <v>205</v>
      </c>
      <c r="D1069" s="443" t="s">
        <v>4655</v>
      </c>
      <c r="E1069" s="454">
        <v>-3000000</v>
      </c>
      <c r="F1069" s="441"/>
      <c r="G1069" s="441"/>
    </row>
    <row r="1070" spans="1:7" s="172" customFormat="1" x14ac:dyDescent="0.2">
      <c r="A1070" s="171">
        <v>42400</v>
      </c>
      <c r="B1070" s="480" t="s">
        <v>4627</v>
      </c>
      <c r="C1070" s="480" t="s">
        <v>205</v>
      </c>
      <c r="D1070" s="443" t="s">
        <v>4655</v>
      </c>
      <c r="E1070" s="454">
        <v>3000000</v>
      </c>
      <c r="F1070" s="441"/>
      <c r="G1070" s="441"/>
    </row>
    <row r="1071" spans="1:7" s="172" customFormat="1" x14ac:dyDescent="0.2">
      <c r="A1071" s="171">
        <v>42400</v>
      </c>
      <c r="B1071" s="134" t="s">
        <v>824</v>
      </c>
      <c r="C1071" s="134" t="s">
        <v>205</v>
      </c>
      <c r="D1071" s="440" t="s">
        <v>4663</v>
      </c>
      <c r="E1071" s="454">
        <v>-100000</v>
      </c>
      <c r="F1071" s="441"/>
      <c r="G1071" s="441"/>
    </row>
    <row r="1072" spans="1:7" s="172" customFormat="1" x14ac:dyDescent="0.2">
      <c r="A1072" s="171">
        <v>42400</v>
      </c>
      <c r="B1072" s="134" t="s">
        <v>491</v>
      </c>
      <c r="C1072" s="134" t="s">
        <v>205</v>
      </c>
      <c r="D1072" s="440" t="s">
        <v>4663</v>
      </c>
      <c r="E1072" s="454">
        <v>100000</v>
      </c>
      <c r="F1072" s="441"/>
      <c r="G1072" s="441"/>
    </row>
    <row r="1073" spans="1:8" s="172" customFormat="1" x14ac:dyDescent="0.2">
      <c r="A1073" s="171">
        <v>42418</v>
      </c>
      <c r="B1073" s="480" t="s">
        <v>2006</v>
      </c>
      <c r="C1073" s="134" t="s">
        <v>4884</v>
      </c>
      <c r="D1073" s="134" t="s">
        <v>4883</v>
      </c>
      <c r="E1073" s="453">
        <v>-100000</v>
      </c>
      <c r="F1073" s="437"/>
      <c r="G1073" s="441"/>
      <c r="H1073" s="441"/>
    </row>
    <row r="1074" spans="1:8" s="172" customFormat="1" x14ac:dyDescent="0.2">
      <c r="A1074" s="171">
        <v>42418</v>
      </c>
      <c r="B1074" s="480" t="s">
        <v>2473</v>
      </c>
      <c r="C1074" s="134" t="s">
        <v>4885</v>
      </c>
      <c r="D1074" s="134" t="s">
        <v>4883</v>
      </c>
      <c r="E1074" s="453">
        <v>-100000</v>
      </c>
      <c r="F1074" s="437"/>
      <c r="G1074" s="441"/>
      <c r="H1074" s="441"/>
    </row>
    <row r="1075" spans="1:8" s="172" customFormat="1" x14ac:dyDescent="0.2">
      <c r="A1075" s="171">
        <v>42418</v>
      </c>
      <c r="B1075" s="480" t="s">
        <v>432</v>
      </c>
      <c r="C1075" s="134" t="s">
        <v>4886</v>
      </c>
      <c r="D1075" s="134" t="s">
        <v>4883</v>
      </c>
      <c r="E1075" s="453">
        <v>-100000</v>
      </c>
      <c r="F1075" s="437"/>
      <c r="G1075" s="441"/>
      <c r="H1075" s="441"/>
    </row>
    <row r="1076" spans="1:8" s="172" customFormat="1" x14ac:dyDescent="0.2">
      <c r="A1076" s="171">
        <v>42418</v>
      </c>
      <c r="B1076" s="480" t="s">
        <v>2481</v>
      </c>
      <c r="C1076" s="134" t="s">
        <v>4887</v>
      </c>
      <c r="D1076" s="134" t="s">
        <v>4883</v>
      </c>
      <c r="E1076" s="453">
        <v>-100000</v>
      </c>
      <c r="F1076" s="437"/>
      <c r="G1076" s="441"/>
      <c r="H1076" s="441"/>
    </row>
    <row r="1077" spans="1:8" s="172" customFormat="1" x14ac:dyDescent="0.2">
      <c r="A1077" s="171">
        <v>42418</v>
      </c>
      <c r="B1077" s="480" t="s">
        <v>432</v>
      </c>
      <c r="C1077" s="134" t="s">
        <v>4888</v>
      </c>
      <c r="D1077" s="134" t="s">
        <v>4883</v>
      </c>
      <c r="E1077" s="453">
        <v>-100000</v>
      </c>
      <c r="F1077" s="437"/>
      <c r="G1077" s="441"/>
      <c r="H1077" s="441"/>
    </row>
    <row r="1078" spans="1:8" s="172" customFormat="1" x14ac:dyDescent="0.2">
      <c r="A1078" s="171">
        <v>42418</v>
      </c>
      <c r="B1078" s="480" t="s">
        <v>2006</v>
      </c>
      <c r="C1078" s="134" t="s">
        <v>4889</v>
      </c>
      <c r="D1078" s="134" t="s">
        <v>4883</v>
      </c>
      <c r="E1078" s="453">
        <v>-100000</v>
      </c>
      <c r="F1078" s="437"/>
      <c r="G1078" s="441"/>
      <c r="H1078" s="441"/>
    </row>
    <row r="1079" spans="1:8" s="172" customFormat="1" x14ac:dyDescent="0.2">
      <c r="A1079" s="171">
        <v>42418</v>
      </c>
      <c r="B1079" s="480" t="s">
        <v>571</v>
      </c>
      <c r="C1079" s="134" t="s">
        <v>4890</v>
      </c>
      <c r="D1079" s="134" t="s">
        <v>4883</v>
      </c>
      <c r="E1079" s="453">
        <v>-100000</v>
      </c>
      <c r="F1079" s="437"/>
      <c r="G1079" s="441"/>
      <c r="H1079" s="441"/>
    </row>
    <row r="1080" spans="1:8" s="172" customFormat="1" x14ac:dyDescent="0.2">
      <c r="A1080" s="171">
        <v>42418</v>
      </c>
      <c r="B1080" s="480" t="s">
        <v>584</v>
      </c>
      <c r="C1080" s="134" t="s">
        <v>4891</v>
      </c>
      <c r="D1080" s="134" t="s">
        <v>4883</v>
      </c>
      <c r="E1080" s="453">
        <v>-100000</v>
      </c>
      <c r="F1080" s="437"/>
      <c r="G1080" s="441"/>
      <c r="H1080" s="441"/>
    </row>
    <row r="1081" spans="1:8" s="172" customFormat="1" x14ac:dyDescent="0.2">
      <c r="A1081" s="171">
        <v>42418</v>
      </c>
      <c r="B1081" s="480" t="s">
        <v>1613</v>
      </c>
      <c r="C1081" s="134" t="s">
        <v>4892</v>
      </c>
      <c r="D1081" s="134" t="s">
        <v>4883</v>
      </c>
      <c r="E1081" s="453">
        <v>-100000</v>
      </c>
      <c r="F1081" s="437"/>
      <c r="G1081" s="441"/>
      <c r="H1081" s="441"/>
    </row>
    <row r="1082" spans="1:8" s="172" customFormat="1" x14ac:dyDescent="0.2">
      <c r="A1082" s="171">
        <v>42418</v>
      </c>
      <c r="B1082" s="480" t="s">
        <v>1613</v>
      </c>
      <c r="C1082" s="134" t="s">
        <v>4893</v>
      </c>
      <c r="D1082" s="134" t="s">
        <v>4883</v>
      </c>
      <c r="E1082" s="453">
        <v>-100000</v>
      </c>
      <c r="F1082" s="437"/>
      <c r="G1082" s="441"/>
      <c r="H1082" s="441"/>
    </row>
    <row r="1083" spans="1:8" s="172" customFormat="1" x14ac:dyDescent="0.2">
      <c r="A1083" s="171">
        <v>42418</v>
      </c>
      <c r="B1083" s="480" t="s">
        <v>2473</v>
      </c>
      <c r="C1083" s="134" t="s">
        <v>4894</v>
      </c>
      <c r="D1083" s="134" t="s">
        <v>4883</v>
      </c>
      <c r="E1083" s="453">
        <v>-100000</v>
      </c>
      <c r="F1083" s="437"/>
      <c r="G1083" s="441"/>
      <c r="H1083" s="441"/>
    </row>
    <row r="1084" spans="1:8" s="172" customFormat="1" x14ac:dyDescent="0.2">
      <c r="A1084" s="171">
        <v>42418</v>
      </c>
      <c r="B1084" s="480" t="s">
        <v>83</v>
      </c>
      <c r="C1084" s="134" t="s">
        <v>4895</v>
      </c>
      <c r="D1084" s="134" t="s">
        <v>4883</v>
      </c>
      <c r="E1084" s="453">
        <v>-100000</v>
      </c>
      <c r="F1084" s="437"/>
      <c r="G1084" s="441"/>
      <c r="H1084" s="441"/>
    </row>
    <row r="1085" spans="1:8" s="172" customFormat="1" x14ac:dyDescent="0.2">
      <c r="A1085" s="171">
        <v>42418</v>
      </c>
      <c r="B1085" s="480" t="s">
        <v>571</v>
      </c>
      <c r="C1085" s="134" t="s">
        <v>4896</v>
      </c>
      <c r="D1085" s="134" t="s">
        <v>4883</v>
      </c>
      <c r="E1085" s="453">
        <v>-100000</v>
      </c>
      <c r="F1085" s="437"/>
      <c r="G1085" s="441"/>
      <c r="H1085" s="441"/>
    </row>
    <row r="1086" spans="1:8" s="172" customFormat="1" x14ac:dyDescent="0.2">
      <c r="A1086" s="171">
        <v>42418</v>
      </c>
      <c r="B1086" s="480" t="s">
        <v>1613</v>
      </c>
      <c r="C1086" s="134" t="s">
        <v>4897</v>
      </c>
      <c r="D1086" s="134" t="s">
        <v>4883</v>
      </c>
      <c r="E1086" s="453">
        <v>-100000</v>
      </c>
      <c r="F1086" s="437"/>
      <c r="G1086" s="441"/>
      <c r="H1086" s="441"/>
    </row>
    <row r="1087" spans="1:8" s="172" customFormat="1" x14ac:dyDescent="0.2">
      <c r="A1087" s="171">
        <v>42418</v>
      </c>
      <c r="B1087" s="480" t="s">
        <v>275</v>
      </c>
      <c r="C1087" s="134" t="s">
        <v>4898</v>
      </c>
      <c r="D1087" s="134" t="s">
        <v>4883</v>
      </c>
      <c r="E1087" s="453">
        <v>-100000</v>
      </c>
      <c r="F1087" s="437"/>
      <c r="G1087" s="441"/>
      <c r="H1087" s="441"/>
    </row>
    <row r="1088" spans="1:8" s="172" customFormat="1" x14ac:dyDescent="0.2">
      <c r="A1088" s="171">
        <v>42418</v>
      </c>
      <c r="B1088" s="480" t="s">
        <v>2920</v>
      </c>
      <c r="C1088" s="134" t="s">
        <v>4899</v>
      </c>
      <c r="D1088" s="134" t="s">
        <v>4883</v>
      </c>
      <c r="E1088" s="453">
        <v>-100000</v>
      </c>
      <c r="F1088" s="437"/>
      <c r="G1088" s="441"/>
      <c r="H1088" s="441"/>
    </row>
    <row r="1089" spans="1:8" s="172" customFormat="1" x14ac:dyDescent="0.2">
      <c r="A1089" s="171">
        <v>42418</v>
      </c>
      <c r="B1089" s="480" t="s">
        <v>571</v>
      </c>
      <c r="C1089" s="134" t="s">
        <v>4900</v>
      </c>
      <c r="D1089" s="134" t="s">
        <v>4883</v>
      </c>
      <c r="E1089" s="453">
        <v>-100000</v>
      </c>
      <c r="F1089" s="437"/>
      <c r="G1089" s="441"/>
      <c r="H1089" s="441"/>
    </row>
    <row r="1090" spans="1:8" s="172" customFormat="1" x14ac:dyDescent="0.2">
      <c r="A1090" s="171">
        <v>42418</v>
      </c>
      <c r="B1090" s="480" t="s">
        <v>2920</v>
      </c>
      <c r="C1090" s="134" t="s">
        <v>4901</v>
      </c>
      <c r="D1090" s="134" t="s">
        <v>4883</v>
      </c>
      <c r="E1090" s="453">
        <v>-100000</v>
      </c>
      <c r="F1090" s="437"/>
      <c r="G1090" s="441"/>
      <c r="H1090" s="441"/>
    </row>
    <row r="1091" spans="1:8" s="172" customFormat="1" x14ac:dyDescent="0.2">
      <c r="A1091" s="171">
        <v>42418</v>
      </c>
      <c r="B1091" s="480" t="s">
        <v>503</v>
      </c>
      <c r="C1091" s="134" t="s">
        <v>4902</v>
      </c>
      <c r="D1091" s="134" t="s">
        <v>4883</v>
      </c>
      <c r="E1091" s="453">
        <v>-100000</v>
      </c>
      <c r="F1091" s="437"/>
      <c r="G1091" s="441"/>
      <c r="H1091" s="441"/>
    </row>
    <row r="1092" spans="1:8" s="172" customFormat="1" x14ac:dyDescent="0.2">
      <c r="A1092" s="171">
        <v>42418</v>
      </c>
      <c r="B1092" s="480" t="s">
        <v>273</v>
      </c>
      <c r="C1092" s="134" t="s">
        <v>4903</v>
      </c>
      <c r="D1092" s="134" t="s">
        <v>4883</v>
      </c>
      <c r="E1092" s="453">
        <v>-100000</v>
      </c>
      <c r="F1092" s="437"/>
      <c r="G1092" s="441"/>
      <c r="H1092" s="441"/>
    </row>
    <row r="1093" spans="1:8" s="172" customFormat="1" x14ac:dyDescent="0.2">
      <c r="A1093" s="171">
        <v>42418</v>
      </c>
      <c r="B1093" s="480" t="s">
        <v>2927</v>
      </c>
      <c r="C1093" s="134" t="s">
        <v>4904</v>
      </c>
      <c r="D1093" s="134" t="s">
        <v>4883</v>
      </c>
      <c r="E1093" s="453">
        <v>-100000</v>
      </c>
      <c r="F1093" s="437"/>
      <c r="G1093" s="441"/>
      <c r="H1093" s="441"/>
    </row>
    <row r="1094" spans="1:8" s="172" customFormat="1" x14ac:dyDescent="0.2">
      <c r="A1094" s="171">
        <v>42418</v>
      </c>
      <c r="B1094" s="480" t="s">
        <v>273</v>
      </c>
      <c r="C1094" s="134" t="s">
        <v>4905</v>
      </c>
      <c r="D1094" s="134" t="s">
        <v>4883</v>
      </c>
      <c r="E1094" s="453">
        <v>-100000</v>
      </c>
      <c r="F1094" s="437"/>
      <c r="G1094" s="441"/>
      <c r="H1094" s="441"/>
    </row>
    <row r="1095" spans="1:8" s="172" customFormat="1" x14ac:dyDescent="0.2">
      <c r="A1095" s="171">
        <v>42418</v>
      </c>
      <c r="B1095" s="480" t="s">
        <v>432</v>
      </c>
      <c r="C1095" s="134" t="s">
        <v>4906</v>
      </c>
      <c r="D1095" s="134" t="s">
        <v>4883</v>
      </c>
      <c r="E1095" s="453">
        <v>-100000</v>
      </c>
      <c r="F1095" s="437"/>
      <c r="G1095" s="441"/>
      <c r="H1095" s="441"/>
    </row>
    <row r="1096" spans="1:8" s="172" customFormat="1" x14ac:dyDescent="0.2">
      <c r="A1096" s="171">
        <v>42418</v>
      </c>
      <c r="B1096" s="480" t="s">
        <v>2920</v>
      </c>
      <c r="C1096" s="134" t="s">
        <v>4907</v>
      </c>
      <c r="D1096" s="134" t="s">
        <v>4883</v>
      </c>
      <c r="E1096" s="453">
        <v>-100000</v>
      </c>
      <c r="F1096" s="437"/>
      <c r="G1096" s="441"/>
      <c r="H1096" s="441"/>
    </row>
    <row r="1097" spans="1:8" s="172" customFormat="1" x14ac:dyDescent="0.2">
      <c r="A1097" s="171">
        <v>42418</v>
      </c>
      <c r="B1097" s="134" t="s">
        <v>701</v>
      </c>
      <c r="C1097" s="134" t="s">
        <v>4908</v>
      </c>
      <c r="D1097" s="134" t="s">
        <v>4883</v>
      </c>
      <c r="E1097" s="453">
        <v>-100000</v>
      </c>
      <c r="F1097" s="439" t="s">
        <v>5174</v>
      </c>
      <c r="G1097" s="441"/>
      <c r="H1097" s="441"/>
    </row>
    <row r="1098" spans="1:8" s="172" customFormat="1" x14ac:dyDescent="0.2">
      <c r="A1098" s="171">
        <v>42418</v>
      </c>
      <c r="B1098" s="480" t="s">
        <v>2927</v>
      </c>
      <c r="C1098" s="134" t="s">
        <v>4909</v>
      </c>
      <c r="D1098" s="134" t="s">
        <v>4883</v>
      </c>
      <c r="E1098" s="453">
        <v>-100000</v>
      </c>
      <c r="F1098" s="437"/>
      <c r="G1098" s="441"/>
      <c r="H1098" s="441"/>
    </row>
    <row r="1099" spans="1:8" s="172" customFormat="1" x14ac:dyDescent="0.2">
      <c r="A1099" s="171">
        <v>42418</v>
      </c>
      <c r="B1099" s="480" t="s">
        <v>275</v>
      </c>
      <c r="C1099" s="134" t="s">
        <v>4910</v>
      </c>
      <c r="D1099" s="134" t="s">
        <v>4883</v>
      </c>
      <c r="E1099" s="453">
        <v>-100000</v>
      </c>
      <c r="F1099" s="437"/>
      <c r="G1099" s="441"/>
      <c r="H1099" s="441"/>
    </row>
    <row r="1100" spans="1:8" s="172" customFormat="1" x14ac:dyDescent="0.2">
      <c r="A1100" s="171">
        <v>42418</v>
      </c>
      <c r="B1100" s="480" t="s">
        <v>275</v>
      </c>
      <c r="C1100" s="134" t="s">
        <v>4911</v>
      </c>
      <c r="D1100" s="134" t="s">
        <v>4883</v>
      </c>
      <c r="E1100" s="453">
        <v>-100000</v>
      </c>
      <c r="F1100" s="437"/>
      <c r="G1100" s="441"/>
      <c r="H1100" s="441"/>
    </row>
    <row r="1101" spans="1:8" s="172" customFormat="1" x14ac:dyDescent="0.2">
      <c r="A1101" s="171">
        <v>42418</v>
      </c>
      <c r="B1101" s="480" t="s">
        <v>83</v>
      </c>
      <c r="C1101" s="134" t="s">
        <v>4912</v>
      </c>
      <c r="D1101" s="134" t="s">
        <v>4883</v>
      </c>
      <c r="E1101" s="453">
        <v>-100000</v>
      </c>
      <c r="F1101" s="437"/>
      <c r="G1101" s="441"/>
      <c r="H1101" s="441"/>
    </row>
    <row r="1102" spans="1:8" s="172" customFormat="1" x14ac:dyDescent="0.2">
      <c r="A1102" s="171">
        <v>42418</v>
      </c>
      <c r="B1102" s="480" t="s">
        <v>571</v>
      </c>
      <c r="C1102" s="134" t="s">
        <v>4913</v>
      </c>
      <c r="D1102" s="134" t="s">
        <v>4883</v>
      </c>
      <c r="E1102" s="453">
        <v>-100000</v>
      </c>
      <c r="F1102" s="437"/>
      <c r="G1102" s="441"/>
      <c r="H1102" s="441"/>
    </row>
    <row r="1103" spans="1:8" s="172" customFormat="1" x14ac:dyDescent="0.2">
      <c r="A1103" s="171">
        <v>42418</v>
      </c>
      <c r="B1103" s="480" t="s">
        <v>1613</v>
      </c>
      <c r="C1103" s="134" t="s">
        <v>4914</v>
      </c>
      <c r="D1103" s="134" t="s">
        <v>4883</v>
      </c>
      <c r="E1103" s="453">
        <v>-100000</v>
      </c>
      <c r="F1103" s="437"/>
      <c r="G1103" s="441"/>
      <c r="H1103" s="441"/>
    </row>
    <row r="1104" spans="1:8" s="172" customFormat="1" x14ac:dyDescent="0.2">
      <c r="A1104" s="171">
        <v>42418</v>
      </c>
      <c r="B1104" s="134" t="s">
        <v>4631</v>
      </c>
      <c r="C1104" s="134" t="s">
        <v>4915</v>
      </c>
      <c r="D1104" s="134" t="s">
        <v>4883</v>
      </c>
      <c r="E1104" s="453">
        <v>-100000</v>
      </c>
      <c r="F1104" s="439" t="s">
        <v>5247</v>
      </c>
      <c r="G1104" s="441"/>
      <c r="H1104" s="441"/>
    </row>
    <row r="1105" spans="1:8" s="172" customFormat="1" x14ac:dyDescent="0.2">
      <c r="A1105" s="171">
        <v>42418</v>
      </c>
      <c r="B1105" s="480" t="s">
        <v>2473</v>
      </c>
      <c r="C1105" s="134" t="s">
        <v>4916</v>
      </c>
      <c r="D1105" s="134" t="s">
        <v>4883</v>
      </c>
      <c r="E1105" s="453">
        <v>-100000</v>
      </c>
      <c r="F1105" s="437"/>
      <c r="G1105" s="441"/>
      <c r="H1105" s="441"/>
    </row>
    <row r="1106" spans="1:8" s="172" customFormat="1" x14ac:dyDescent="0.2">
      <c r="A1106" s="171">
        <v>42418</v>
      </c>
      <c r="B1106" s="480" t="s">
        <v>571</v>
      </c>
      <c r="C1106" s="134" t="s">
        <v>4917</v>
      </c>
      <c r="D1106" s="134" t="s">
        <v>4883</v>
      </c>
      <c r="E1106" s="453">
        <v>-100000</v>
      </c>
      <c r="F1106" s="437"/>
      <c r="G1106" s="441"/>
      <c r="H1106" s="441"/>
    </row>
    <row r="1107" spans="1:8" s="172" customFormat="1" x14ac:dyDescent="0.2">
      <c r="A1107" s="171">
        <v>42418</v>
      </c>
      <c r="B1107" s="480" t="s">
        <v>83</v>
      </c>
      <c r="C1107" s="134" t="s">
        <v>4918</v>
      </c>
      <c r="D1107" s="134" t="s">
        <v>4883</v>
      </c>
      <c r="E1107" s="453">
        <v>-100000</v>
      </c>
      <c r="F1107" s="437"/>
      <c r="G1107" s="441"/>
      <c r="H1107" s="441"/>
    </row>
    <row r="1108" spans="1:8" s="172" customFormat="1" x14ac:dyDescent="0.2">
      <c r="A1108" s="171">
        <v>42418</v>
      </c>
      <c r="B1108" s="480" t="s">
        <v>547</v>
      </c>
      <c r="C1108" s="134" t="s">
        <v>4919</v>
      </c>
      <c r="D1108" s="134" t="s">
        <v>4883</v>
      </c>
      <c r="E1108" s="453">
        <v>-100000</v>
      </c>
      <c r="F1108" s="437"/>
      <c r="G1108" s="441"/>
      <c r="H1108" s="441"/>
    </row>
    <row r="1109" spans="1:8" s="172" customFormat="1" x14ac:dyDescent="0.2">
      <c r="A1109" s="171">
        <v>42418</v>
      </c>
      <c r="B1109" s="480" t="s">
        <v>275</v>
      </c>
      <c r="C1109" s="134" t="s">
        <v>4920</v>
      </c>
      <c r="D1109" s="134" t="s">
        <v>4883</v>
      </c>
      <c r="E1109" s="453">
        <v>-100000</v>
      </c>
      <c r="F1109" s="437"/>
      <c r="G1109" s="441"/>
      <c r="H1109" s="441"/>
    </row>
    <row r="1110" spans="1:8" s="172" customFormat="1" x14ac:dyDescent="0.2">
      <c r="A1110" s="171">
        <v>42418</v>
      </c>
      <c r="B1110" s="480" t="s">
        <v>275</v>
      </c>
      <c r="C1110" s="134" t="s">
        <v>4921</v>
      </c>
      <c r="D1110" s="134" t="s">
        <v>4883</v>
      </c>
      <c r="E1110" s="453">
        <v>-100000</v>
      </c>
      <c r="F1110" s="437"/>
      <c r="G1110" s="441"/>
      <c r="H1110" s="441"/>
    </row>
    <row r="1111" spans="1:8" s="172" customFormat="1" x14ac:dyDescent="0.2">
      <c r="A1111" s="171">
        <v>42418</v>
      </c>
      <c r="B1111" s="480" t="s">
        <v>547</v>
      </c>
      <c r="C1111" s="134" t="s">
        <v>4922</v>
      </c>
      <c r="D1111" s="134" t="s">
        <v>4883</v>
      </c>
      <c r="E1111" s="453">
        <v>-100000</v>
      </c>
      <c r="F1111" s="437"/>
      <c r="G1111" s="441"/>
      <c r="H1111" s="441"/>
    </row>
    <row r="1112" spans="1:8" s="172" customFormat="1" x14ac:dyDescent="0.2">
      <c r="A1112" s="171">
        <v>42418</v>
      </c>
      <c r="B1112" s="480" t="s">
        <v>503</v>
      </c>
      <c r="C1112" s="134" t="s">
        <v>4923</v>
      </c>
      <c r="D1112" s="134" t="s">
        <v>4883</v>
      </c>
      <c r="E1112" s="453">
        <v>-100000</v>
      </c>
      <c r="F1112" s="437"/>
      <c r="G1112" s="441"/>
      <c r="H1112" s="441"/>
    </row>
    <row r="1113" spans="1:8" s="172" customFormat="1" x14ac:dyDescent="0.2">
      <c r="A1113" s="171">
        <v>42418</v>
      </c>
      <c r="B1113" s="480" t="s">
        <v>2473</v>
      </c>
      <c r="C1113" s="134" t="s">
        <v>4924</v>
      </c>
      <c r="D1113" s="134" t="s">
        <v>4883</v>
      </c>
      <c r="E1113" s="453">
        <v>-100000</v>
      </c>
      <c r="F1113" s="437"/>
      <c r="G1113" s="441"/>
      <c r="H1113" s="441"/>
    </row>
    <row r="1114" spans="1:8" s="172" customFormat="1" x14ac:dyDescent="0.2">
      <c r="A1114" s="171">
        <v>42418</v>
      </c>
      <c r="B1114" s="480" t="s">
        <v>1613</v>
      </c>
      <c r="C1114" s="134" t="s">
        <v>4925</v>
      </c>
      <c r="D1114" s="134" t="s">
        <v>4883</v>
      </c>
      <c r="E1114" s="453">
        <v>-100000</v>
      </c>
      <c r="F1114" s="437"/>
      <c r="G1114" s="441"/>
      <c r="H1114" s="441"/>
    </row>
    <row r="1115" spans="1:8" s="172" customFormat="1" x14ac:dyDescent="0.2">
      <c r="A1115" s="171">
        <v>42418</v>
      </c>
      <c r="B1115" s="480" t="s">
        <v>503</v>
      </c>
      <c r="C1115" s="134" t="s">
        <v>4926</v>
      </c>
      <c r="D1115" s="134" t="s">
        <v>4883</v>
      </c>
      <c r="E1115" s="453">
        <v>-100000</v>
      </c>
      <c r="F1115" s="437"/>
      <c r="G1115" s="441"/>
      <c r="H1115" s="441"/>
    </row>
    <row r="1116" spans="1:8" s="172" customFormat="1" x14ac:dyDescent="0.2">
      <c r="A1116" s="171">
        <v>42418</v>
      </c>
      <c r="B1116" s="480" t="s">
        <v>503</v>
      </c>
      <c r="C1116" s="134" t="s">
        <v>4927</v>
      </c>
      <c r="D1116" s="134" t="s">
        <v>4883</v>
      </c>
      <c r="E1116" s="453">
        <v>-100000</v>
      </c>
      <c r="F1116" s="437"/>
      <c r="G1116" s="441"/>
      <c r="H1116" s="441"/>
    </row>
    <row r="1117" spans="1:8" s="172" customFormat="1" x14ac:dyDescent="0.2">
      <c r="A1117" s="171">
        <v>42418</v>
      </c>
      <c r="B1117" s="480" t="s">
        <v>4627</v>
      </c>
      <c r="C1117" s="134" t="s">
        <v>4928</v>
      </c>
      <c r="D1117" s="134" t="s">
        <v>4883</v>
      </c>
      <c r="E1117" s="453">
        <v>-100000</v>
      </c>
      <c r="F1117" s="437"/>
      <c r="G1117" s="441"/>
      <c r="H1117" s="441"/>
    </row>
    <row r="1118" spans="1:8" s="172" customFormat="1" x14ac:dyDescent="0.2">
      <c r="A1118" s="171">
        <v>42418</v>
      </c>
      <c r="B1118" s="480" t="s">
        <v>571</v>
      </c>
      <c r="C1118" s="134" t="s">
        <v>4929</v>
      </c>
      <c r="D1118" s="134" t="s">
        <v>4883</v>
      </c>
      <c r="E1118" s="453">
        <v>-100000</v>
      </c>
      <c r="F1118" s="437"/>
      <c r="G1118" s="441"/>
      <c r="H1118" s="441"/>
    </row>
    <row r="1119" spans="1:8" s="172" customFormat="1" x14ac:dyDescent="0.2">
      <c r="A1119" s="171">
        <v>42418</v>
      </c>
      <c r="B1119" s="480" t="s">
        <v>432</v>
      </c>
      <c r="C1119" s="134" t="s">
        <v>4930</v>
      </c>
      <c r="D1119" s="134" t="s">
        <v>4883</v>
      </c>
      <c r="E1119" s="453">
        <v>-100000</v>
      </c>
      <c r="F1119" s="437"/>
      <c r="G1119" s="441"/>
      <c r="H1119" s="441"/>
    </row>
    <row r="1120" spans="1:8" s="172" customFormat="1" x14ac:dyDescent="0.2">
      <c r="A1120" s="171">
        <v>42418</v>
      </c>
      <c r="B1120" s="480" t="s">
        <v>584</v>
      </c>
      <c r="C1120" s="134" t="s">
        <v>4931</v>
      </c>
      <c r="D1120" s="134" t="s">
        <v>4883</v>
      </c>
      <c r="E1120" s="453">
        <v>-100000</v>
      </c>
      <c r="F1120" s="437"/>
      <c r="G1120" s="441"/>
      <c r="H1120" s="441"/>
    </row>
    <row r="1121" spans="1:8" s="172" customFormat="1" x14ac:dyDescent="0.2">
      <c r="A1121" s="171">
        <v>42418</v>
      </c>
      <c r="B1121" s="480" t="s">
        <v>2473</v>
      </c>
      <c r="C1121" s="134" t="s">
        <v>4932</v>
      </c>
      <c r="D1121" s="134" t="s">
        <v>4883</v>
      </c>
      <c r="E1121" s="453">
        <v>-200000</v>
      </c>
      <c r="F1121" s="437"/>
      <c r="G1121" s="441"/>
      <c r="H1121" s="441"/>
    </row>
    <row r="1122" spans="1:8" s="172" customFormat="1" x14ac:dyDescent="0.2">
      <c r="A1122" s="171">
        <v>42418</v>
      </c>
      <c r="B1122" s="480" t="s">
        <v>2473</v>
      </c>
      <c r="C1122" s="134" t="s">
        <v>4933</v>
      </c>
      <c r="D1122" s="134" t="s">
        <v>4883</v>
      </c>
      <c r="E1122" s="453">
        <v>-200000</v>
      </c>
      <c r="F1122" s="437"/>
      <c r="G1122" s="441"/>
      <c r="H1122" s="441"/>
    </row>
    <row r="1123" spans="1:8" s="172" customFormat="1" x14ac:dyDescent="0.2">
      <c r="A1123" s="171">
        <v>42418</v>
      </c>
      <c r="B1123" s="480" t="s">
        <v>2920</v>
      </c>
      <c r="C1123" s="134" t="s">
        <v>4934</v>
      </c>
      <c r="D1123" s="134" t="s">
        <v>4883</v>
      </c>
      <c r="E1123" s="453">
        <v>-200000</v>
      </c>
      <c r="F1123" s="437"/>
      <c r="G1123" s="441"/>
      <c r="H1123" s="441"/>
    </row>
    <row r="1124" spans="1:8" s="172" customFormat="1" x14ac:dyDescent="0.2">
      <c r="A1124" s="171">
        <v>42418</v>
      </c>
      <c r="B1124" s="480" t="s">
        <v>500</v>
      </c>
      <c r="C1124" s="134" t="s">
        <v>4935</v>
      </c>
      <c r="D1124" s="134" t="s">
        <v>4883</v>
      </c>
      <c r="E1124" s="453">
        <v>-200000</v>
      </c>
      <c r="F1124" s="437"/>
      <c r="G1124" s="441"/>
      <c r="H1124" s="441"/>
    </row>
    <row r="1125" spans="1:8" s="172" customFormat="1" x14ac:dyDescent="0.2">
      <c r="A1125" s="171">
        <v>42418</v>
      </c>
      <c r="B1125" s="480" t="s">
        <v>503</v>
      </c>
      <c r="C1125" s="134" t="s">
        <v>4936</v>
      </c>
      <c r="D1125" s="134" t="s">
        <v>4883</v>
      </c>
      <c r="E1125" s="453">
        <v>-200000</v>
      </c>
      <c r="F1125" s="437"/>
      <c r="G1125" s="441"/>
      <c r="H1125" s="441"/>
    </row>
    <row r="1126" spans="1:8" s="172" customFormat="1" x14ac:dyDescent="0.2">
      <c r="A1126" s="171">
        <v>42418</v>
      </c>
      <c r="B1126" s="480" t="s">
        <v>500</v>
      </c>
      <c r="C1126" s="134" t="s">
        <v>4937</v>
      </c>
      <c r="D1126" s="134" t="s">
        <v>4883</v>
      </c>
      <c r="E1126" s="453">
        <v>-200000</v>
      </c>
      <c r="F1126" s="437"/>
      <c r="G1126" s="441"/>
      <c r="H1126" s="441"/>
    </row>
    <row r="1127" spans="1:8" s="172" customFormat="1" x14ac:dyDescent="0.2">
      <c r="A1127" s="171">
        <v>42418</v>
      </c>
      <c r="B1127" s="480" t="s">
        <v>2920</v>
      </c>
      <c r="C1127" s="134" t="s">
        <v>4938</v>
      </c>
      <c r="D1127" s="134" t="s">
        <v>4883</v>
      </c>
      <c r="E1127" s="453">
        <v>-200000</v>
      </c>
      <c r="F1127" s="437"/>
      <c r="G1127" s="441"/>
      <c r="H1127" s="441"/>
    </row>
    <row r="1128" spans="1:8" s="172" customFormat="1" x14ac:dyDescent="0.2">
      <c r="A1128" s="171">
        <v>42418</v>
      </c>
      <c r="B1128" s="480" t="s">
        <v>2481</v>
      </c>
      <c r="C1128" s="134" t="s">
        <v>4939</v>
      </c>
      <c r="D1128" s="134" t="s">
        <v>4883</v>
      </c>
      <c r="E1128" s="453">
        <v>-200000</v>
      </c>
      <c r="F1128" s="437"/>
      <c r="G1128" s="441"/>
      <c r="H1128" s="441"/>
    </row>
    <row r="1129" spans="1:8" s="172" customFormat="1" x14ac:dyDescent="0.2">
      <c r="A1129" s="171">
        <v>42418</v>
      </c>
      <c r="B1129" s="480" t="s">
        <v>2481</v>
      </c>
      <c r="C1129" s="134" t="s">
        <v>4940</v>
      </c>
      <c r="D1129" s="134" t="s">
        <v>4883</v>
      </c>
      <c r="E1129" s="453">
        <v>-200000</v>
      </c>
      <c r="F1129" s="437"/>
      <c r="G1129" s="441"/>
      <c r="H1129" s="441"/>
    </row>
    <row r="1130" spans="1:8" s="172" customFormat="1" x14ac:dyDescent="0.2">
      <c r="A1130" s="171">
        <v>42418</v>
      </c>
      <c r="B1130" s="480" t="s">
        <v>547</v>
      </c>
      <c r="C1130" s="134" t="s">
        <v>4941</v>
      </c>
      <c r="D1130" s="134" t="s">
        <v>4883</v>
      </c>
      <c r="E1130" s="453">
        <v>-200000</v>
      </c>
      <c r="F1130" s="437"/>
      <c r="G1130" s="441"/>
      <c r="H1130" s="441"/>
    </row>
    <row r="1131" spans="1:8" s="172" customFormat="1" x14ac:dyDescent="0.2">
      <c r="A1131" s="171">
        <v>42418</v>
      </c>
      <c r="B1131" s="480" t="s">
        <v>503</v>
      </c>
      <c r="C1131" s="134" t="s">
        <v>4942</v>
      </c>
      <c r="D1131" s="134" t="s">
        <v>4883</v>
      </c>
      <c r="E1131" s="453">
        <v>-200000</v>
      </c>
      <c r="F1131" s="437"/>
      <c r="G1131" s="441"/>
      <c r="H1131" s="441"/>
    </row>
    <row r="1132" spans="1:8" s="172" customFormat="1" x14ac:dyDescent="0.2">
      <c r="A1132" s="171">
        <v>42418</v>
      </c>
      <c r="B1132" s="480" t="s">
        <v>571</v>
      </c>
      <c r="C1132" s="134" t="s">
        <v>4943</v>
      </c>
      <c r="D1132" s="134" t="s">
        <v>4883</v>
      </c>
      <c r="E1132" s="453">
        <v>-200000</v>
      </c>
      <c r="F1132" s="437"/>
      <c r="G1132" s="441"/>
      <c r="H1132" s="441"/>
    </row>
    <row r="1133" spans="1:8" s="172" customFormat="1" x14ac:dyDescent="0.2">
      <c r="A1133" s="171">
        <v>42418</v>
      </c>
      <c r="B1133" s="480" t="s">
        <v>273</v>
      </c>
      <c r="C1133" s="134" t="s">
        <v>4944</v>
      </c>
      <c r="D1133" s="134" t="s">
        <v>4883</v>
      </c>
      <c r="E1133" s="453">
        <v>-200000</v>
      </c>
      <c r="F1133" s="437"/>
      <c r="G1133" s="441"/>
      <c r="H1133" s="441"/>
    </row>
    <row r="1134" spans="1:8" s="172" customFormat="1" x14ac:dyDescent="0.2">
      <c r="A1134" s="171">
        <v>42418</v>
      </c>
      <c r="B1134" s="480" t="s">
        <v>446</v>
      </c>
      <c r="C1134" s="134" t="s">
        <v>4945</v>
      </c>
      <c r="D1134" s="134" t="s">
        <v>4883</v>
      </c>
      <c r="E1134" s="453">
        <v>-200000</v>
      </c>
      <c r="F1134" s="437"/>
      <c r="G1134" s="441"/>
      <c r="H1134" s="441"/>
    </row>
    <row r="1135" spans="1:8" s="172" customFormat="1" x14ac:dyDescent="0.2">
      <c r="A1135" s="171">
        <v>42418</v>
      </c>
      <c r="B1135" s="480" t="s">
        <v>786</v>
      </c>
      <c r="C1135" s="134" t="s">
        <v>4946</v>
      </c>
      <c r="D1135" s="134" t="s">
        <v>4883</v>
      </c>
      <c r="E1135" s="453">
        <v>-200000</v>
      </c>
      <c r="F1135" s="437"/>
      <c r="G1135" s="441"/>
      <c r="H1135" s="441"/>
    </row>
    <row r="1136" spans="1:8" s="172" customFormat="1" x14ac:dyDescent="0.2">
      <c r="A1136" s="171">
        <v>42418</v>
      </c>
      <c r="B1136" s="480" t="s">
        <v>2920</v>
      </c>
      <c r="C1136" s="134" t="s">
        <v>4947</v>
      </c>
      <c r="D1136" s="134" t="s">
        <v>4883</v>
      </c>
      <c r="E1136" s="453">
        <v>-200000</v>
      </c>
      <c r="F1136" s="437"/>
      <c r="G1136" s="441"/>
      <c r="H1136" s="441"/>
    </row>
    <row r="1137" spans="1:8" s="172" customFormat="1" x14ac:dyDescent="0.2">
      <c r="A1137" s="171">
        <v>42418</v>
      </c>
      <c r="B1137" s="480" t="s">
        <v>2006</v>
      </c>
      <c r="C1137" s="134" t="s">
        <v>4948</v>
      </c>
      <c r="D1137" s="134" t="s">
        <v>4883</v>
      </c>
      <c r="E1137" s="453">
        <v>-200000</v>
      </c>
      <c r="F1137" s="437"/>
      <c r="G1137" s="441"/>
      <c r="H1137" s="441"/>
    </row>
    <row r="1138" spans="1:8" s="172" customFormat="1" x14ac:dyDescent="0.2">
      <c r="A1138" s="171">
        <v>42418</v>
      </c>
      <c r="B1138" s="480" t="s">
        <v>4627</v>
      </c>
      <c r="C1138" s="134" t="s">
        <v>4949</v>
      </c>
      <c r="D1138" s="134" t="s">
        <v>4883</v>
      </c>
      <c r="E1138" s="453">
        <v>-200000</v>
      </c>
      <c r="F1138" s="437"/>
      <c r="G1138" s="441"/>
      <c r="H1138" s="441"/>
    </row>
    <row r="1139" spans="1:8" s="172" customFormat="1" x14ac:dyDescent="0.2">
      <c r="A1139" s="171">
        <v>42418</v>
      </c>
      <c r="B1139" s="134" t="s">
        <v>701</v>
      </c>
      <c r="C1139" s="134" t="s">
        <v>4950</v>
      </c>
      <c r="D1139" s="134" t="s">
        <v>4883</v>
      </c>
      <c r="E1139" s="453">
        <v>-200000</v>
      </c>
      <c r="F1139" s="439" t="s">
        <v>5286</v>
      </c>
      <c r="G1139" s="441"/>
      <c r="H1139" s="441"/>
    </row>
    <row r="1140" spans="1:8" s="172" customFormat="1" x14ac:dyDescent="0.2">
      <c r="A1140" s="171">
        <v>42418</v>
      </c>
      <c r="B1140" s="480" t="s">
        <v>701</v>
      </c>
      <c r="C1140" s="134" t="s">
        <v>4951</v>
      </c>
      <c r="D1140" s="134" t="s">
        <v>4883</v>
      </c>
      <c r="E1140" s="453">
        <v>-200000</v>
      </c>
      <c r="F1140" s="437"/>
      <c r="G1140" s="441"/>
      <c r="H1140" s="441"/>
    </row>
    <row r="1141" spans="1:8" s="172" customFormat="1" x14ac:dyDescent="0.2">
      <c r="A1141" s="171">
        <v>42418</v>
      </c>
      <c r="B1141" s="480" t="s">
        <v>1613</v>
      </c>
      <c r="C1141" s="134" t="s">
        <v>4952</v>
      </c>
      <c r="D1141" s="134" t="s">
        <v>4883</v>
      </c>
      <c r="E1141" s="453">
        <v>-200000</v>
      </c>
      <c r="F1141" s="437"/>
      <c r="G1141" s="441"/>
      <c r="H1141" s="441"/>
    </row>
    <row r="1142" spans="1:8" s="172" customFormat="1" x14ac:dyDescent="0.2">
      <c r="A1142" s="171">
        <v>42418</v>
      </c>
      <c r="B1142" s="480" t="s">
        <v>503</v>
      </c>
      <c r="C1142" s="134" t="s">
        <v>4953</v>
      </c>
      <c r="D1142" s="134" t="s">
        <v>4883</v>
      </c>
      <c r="E1142" s="453">
        <v>-200000</v>
      </c>
      <c r="F1142" s="437"/>
      <c r="G1142" s="441"/>
      <c r="H1142" s="441"/>
    </row>
    <row r="1143" spans="1:8" s="172" customFormat="1" x14ac:dyDescent="0.2">
      <c r="A1143" s="171">
        <v>42418</v>
      </c>
      <c r="B1143" s="480" t="s">
        <v>2006</v>
      </c>
      <c r="C1143" s="134" t="s">
        <v>4954</v>
      </c>
      <c r="D1143" s="134" t="s">
        <v>4883</v>
      </c>
      <c r="E1143" s="453">
        <v>-200000</v>
      </c>
      <c r="F1143" s="437"/>
      <c r="G1143" s="441"/>
      <c r="H1143" s="441"/>
    </row>
    <row r="1144" spans="1:8" s="172" customFormat="1" x14ac:dyDescent="0.2">
      <c r="A1144" s="171">
        <v>42418</v>
      </c>
      <c r="B1144" s="480" t="s">
        <v>432</v>
      </c>
      <c r="C1144" s="134" t="s">
        <v>4955</v>
      </c>
      <c r="D1144" s="134" t="s">
        <v>4883</v>
      </c>
      <c r="E1144" s="453">
        <v>-200000</v>
      </c>
      <c r="F1144" s="437"/>
      <c r="G1144" s="441"/>
      <c r="H1144" s="441"/>
    </row>
    <row r="1145" spans="1:8" s="172" customFormat="1" x14ac:dyDescent="0.2">
      <c r="A1145" s="171">
        <v>42418</v>
      </c>
      <c r="B1145" s="480" t="s">
        <v>786</v>
      </c>
      <c r="C1145" s="134" t="s">
        <v>4956</v>
      </c>
      <c r="D1145" s="134" t="s">
        <v>4883</v>
      </c>
      <c r="E1145" s="453">
        <v>-200000</v>
      </c>
      <c r="F1145" s="437"/>
      <c r="G1145" s="441"/>
      <c r="H1145" s="441"/>
    </row>
    <row r="1146" spans="1:8" s="172" customFormat="1" x14ac:dyDescent="0.2">
      <c r="A1146" s="171">
        <v>42418</v>
      </c>
      <c r="B1146" s="480" t="s">
        <v>2006</v>
      </c>
      <c r="C1146" s="134" t="s">
        <v>4957</v>
      </c>
      <c r="D1146" s="134" t="s">
        <v>4883</v>
      </c>
      <c r="E1146" s="453">
        <v>-200000</v>
      </c>
      <c r="F1146" s="437"/>
      <c r="G1146" s="441"/>
      <c r="H1146" s="441"/>
    </row>
    <row r="1147" spans="1:8" s="172" customFormat="1" x14ac:dyDescent="0.2">
      <c r="A1147" s="171">
        <v>42418</v>
      </c>
      <c r="B1147" s="480" t="s">
        <v>83</v>
      </c>
      <c r="C1147" s="134" t="s">
        <v>4958</v>
      </c>
      <c r="D1147" s="134" t="s">
        <v>4883</v>
      </c>
      <c r="E1147" s="453">
        <v>-200000</v>
      </c>
      <c r="F1147" s="437"/>
      <c r="G1147" s="441"/>
      <c r="H1147" s="441"/>
    </row>
    <row r="1148" spans="1:8" s="172" customFormat="1" x14ac:dyDescent="0.2">
      <c r="A1148" s="171">
        <v>42418</v>
      </c>
      <c r="B1148" s="480" t="s">
        <v>826</v>
      </c>
      <c r="C1148" s="134" t="s">
        <v>4959</v>
      </c>
      <c r="D1148" s="134" t="s">
        <v>4883</v>
      </c>
      <c r="E1148" s="453">
        <v>-200000</v>
      </c>
      <c r="F1148" s="437"/>
      <c r="G1148" s="441"/>
      <c r="H1148" s="441"/>
    </row>
    <row r="1149" spans="1:8" s="172" customFormat="1" x14ac:dyDescent="0.2">
      <c r="A1149" s="171">
        <v>42418</v>
      </c>
      <c r="B1149" s="480" t="s">
        <v>2927</v>
      </c>
      <c r="C1149" s="134" t="s">
        <v>4960</v>
      </c>
      <c r="D1149" s="134" t="s">
        <v>4883</v>
      </c>
      <c r="E1149" s="453">
        <v>-200000</v>
      </c>
      <c r="F1149" s="437"/>
      <c r="G1149" s="441"/>
      <c r="H1149" s="441"/>
    </row>
    <row r="1150" spans="1:8" s="172" customFormat="1" x14ac:dyDescent="0.2">
      <c r="A1150" s="171">
        <v>42418</v>
      </c>
      <c r="B1150" s="480" t="s">
        <v>824</v>
      </c>
      <c r="C1150" s="134" t="s">
        <v>4961</v>
      </c>
      <c r="D1150" s="134" t="s">
        <v>4883</v>
      </c>
      <c r="E1150" s="453">
        <v>-200000</v>
      </c>
      <c r="F1150" s="437"/>
      <c r="G1150" s="441"/>
      <c r="H1150" s="441"/>
    </row>
    <row r="1151" spans="1:8" s="172" customFormat="1" x14ac:dyDescent="0.2">
      <c r="A1151" s="171">
        <v>42418</v>
      </c>
      <c r="B1151" s="480" t="s">
        <v>446</v>
      </c>
      <c r="C1151" s="134" t="s">
        <v>4962</v>
      </c>
      <c r="D1151" s="134" t="s">
        <v>4883</v>
      </c>
      <c r="E1151" s="453">
        <v>-200000</v>
      </c>
      <c r="F1151" s="437"/>
      <c r="G1151" s="441"/>
      <c r="H1151" s="441"/>
    </row>
    <row r="1152" spans="1:8" s="172" customFormat="1" x14ac:dyDescent="0.2">
      <c r="A1152" s="171">
        <v>42418</v>
      </c>
      <c r="B1152" s="480" t="s">
        <v>4631</v>
      </c>
      <c r="C1152" s="134" t="s">
        <v>4963</v>
      </c>
      <c r="D1152" s="134" t="s">
        <v>4883</v>
      </c>
      <c r="E1152" s="453">
        <v>-200000</v>
      </c>
      <c r="F1152" s="437"/>
      <c r="G1152" s="441"/>
      <c r="H1152" s="441"/>
    </row>
    <row r="1153" spans="1:8" s="172" customFormat="1" x14ac:dyDescent="0.2">
      <c r="A1153" s="171">
        <v>42418</v>
      </c>
      <c r="B1153" s="480" t="s">
        <v>824</v>
      </c>
      <c r="C1153" s="134" t="s">
        <v>4964</v>
      </c>
      <c r="D1153" s="134" t="s">
        <v>4883</v>
      </c>
      <c r="E1153" s="453">
        <v>-200000</v>
      </c>
      <c r="F1153" s="437"/>
      <c r="G1153" s="441"/>
      <c r="H1153" s="441"/>
    </row>
    <row r="1154" spans="1:8" s="172" customFormat="1" x14ac:dyDescent="0.2">
      <c r="A1154" s="171">
        <v>42418</v>
      </c>
      <c r="B1154" s="480" t="s">
        <v>2473</v>
      </c>
      <c r="C1154" s="134" t="s">
        <v>4965</v>
      </c>
      <c r="D1154" s="134" t="s">
        <v>4883</v>
      </c>
      <c r="E1154" s="453">
        <v>-200000</v>
      </c>
      <c r="F1154" s="437"/>
      <c r="G1154" s="441"/>
      <c r="H1154" s="441"/>
    </row>
    <row r="1155" spans="1:8" s="172" customFormat="1" x14ac:dyDescent="0.2">
      <c r="A1155" s="171">
        <v>42418</v>
      </c>
      <c r="B1155" s="480" t="s">
        <v>2481</v>
      </c>
      <c r="C1155" s="134" t="s">
        <v>4966</v>
      </c>
      <c r="D1155" s="134" t="s">
        <v>4883</v>
      </c>
      <c r="E1155" s="453">
        <v>-200000</v>
      </c>
      <c r="F1155" s="437"/>
      <c r="G1155" s="441"/>
      <c r="H1155" s="441"/>
    </row>
    <row r="1156" spans="1:8" s="172" customFormat="1" x14ac:dyDescent="0.2">
      <c r="A1156" s="171">
        <v>42418</v>
      </c>
      <c r="B1156" s="480" t="s">
        <v>701</v>
      </c>
      <c r="C1156" s="134" t="s">
        <v>4967</v>
      </c>
      <c r="D1156" s="134" t="s">
        <v>4883</v>
      </c>
      <c r="E1156" s="453">
        <v>-200000</v>
      </c>
      <c r="F1156" s="437"/>
      <c r="G1156" s="441"/>
      <c r="H1156" s="441"/>
    </row>
    <row r="1157" spans="1:8" s="172" customFormat="1" x14ac:dyDescent="0.2">
      <c r="A1157" s="171">
        <v>42418</v>
      </c>
      <c r="B1157" s="480" t="s">
        <v>2473</v>
      </c>
      <c r="C1157" s="134" t="s">
        <v>4968</v>
      </c>
      <c r="D1157" s="134" t="s">
        <v>4883</v>
      </c>
      <c r="E1157" s="453">
        <v>-200000</v>
      </c>
      <c r="F1157" s="437"/>
      <c r="G1157" s="441"/>
      <c r="H1157" s="441"/>
    </row>
    <row r="1158" spans="1:8" s="172" customFormat="1" x14ac:dyDescent="0.2">
      <c r="A1158" s="171">
        <v>42418</v>
      </c>
      <c r="B1158" s="480" t="s">
        <v>584</v>
      </c>
      <c r="C1158" s="134" t="s">
        <v>4969</v>
      </c>
      <c r="D1158" s="134" t="s">
        <v>4883</v>
      </c>
      <c r="E1158" s="453">
        <v>-200000</v>
      </c>
      <c r="F1158" s="437"/>
      <c r="G1158" s="441"/>
      <c r="H1158" s="441"/>
    </row>
    <row r="1159" spans="1:8" s="172" customFormat="1" x14ac:dyDescent="0.2">
      <c r="A1159" s="171">
        <v>42418</v>
      </c>
      <c r="B1159" s="480" t="s">
        <v>571</v>
      </c>
      <c r="C1159" s="134" t="s">
        <v>4970</v>
      </c>
      <c r="D1159" s="134" t="s">
        <v>4883</v>
      </c>
      <c r="E1159" s="453">
        <v>-200000</v>
      </c>
      <c r="F1159" s="437"/>
      <c r="G1159" s="441"/>
      <c r="H1159" s="441"/>
    </row>
    <row r="1160" spans="1:8" s="172" customFormat="1" x14ac:dyDescent="0.2">
      <c r="A1160" s="171">
        <v>42418</v>
      </c>
      <c r="B1160" s="480" t="s">
        <v>571</v>
      </c>
      <c r="C1160" s="134" t="s">
        <v>4971</v>
      </c>
      <c r="D1160" s="134" t="s">
        <v>4883</v>
      </c>
      <c r="E1160" s="453">
        <v>-200000</v>
      </c>
      <c r="F1160" s="437"/>
      <c r="G1160" s="441"/>
      <c r="H1160" s="441"/>
    </row>
    <row r="1161" spans="1:8" s="172" customFormat="1" x14ac:dyDescent="0.2">
      <c r="A1161" s="171">
        <v>42418</v>
      </c>
      <c r="B1161" s="480" t="s">
        <v>701</v>
      </c>
      <c r="C1161" s="134" t="s">
        <v>4972</v>
      </c>
      <c r="D1161" s="134" t="s">
        <v>4883</v>
      </c>
      <c r="E1161" s="453">
        <v>-200000</v>
      </c>
      <c r="F1161" s="437"/>
      <c r="G1161" s="441"/>
      <c r="H1161" s="441"/>
    </row>
    <row r="1162" spans="1:8" s="172" customFormat="1" x14ac:dyDescent="0.2">
      <c r="A1162" s="171">
        <v>42418</v>
      </c>
      <c r="B1162" s="480" t="s">
        <v>2481</v>
      </c>
      <c r="C1162" s="134" t="s">
        <v>4973</v>
      </c>
      <c r="D1162" s="134" t="s">
        <v>4883</v>
      </c>
      <c r="E1162" s="453">
        <v>-200000</v>
      </c>
      <c r="F1162" s="437"/>
      <c r="G1162" s="441"/>
      <c r="H1162" s="441"/>
    </row>
    <row r="1163" spans="1:8" s="172" customFormat="1" x14ac:dyDescent="0.2">
      <c r="A1163" s="171">
        <v>42418</v>
      </c>
      <c r="B1163" s="480" t="s">
        <v>786</v>
      </c>
      <c r="C1163" s="134" t="s">
        <v>4974</v>
      </c>
      <c r="D1163" s="134" t="s">
        <v>4883</v>
      </c>
      <c r="E1163" s="453">
        <v>-200000</v>
      </c>
      <c r="F1163" s="437"/>
      <c r="G1163" s="441"/>
      <c r="H1163" s="441"/>
    </row>
    <row r="1164" spans="1:8" s="172" customFormat="1" x14ac:dyDescent="0.2">
      <c r="A1164" s="171">
        <v>42418</v>
      </c>
      <c r="B1164" s="480" t="s">
        <v>824</v>
      </c>
      <c r="C1164" s="134" t="s">
        <v>4975</v>
      </c>
      <c r="D1164" s="134" t="s">
        <v>4883</v>
      </c>
      <c r="E1164" s="453">
        <v>-200000</v>
      </c>
      <c r="F1164" s="437"/>
      <c r="G1164" s="441"/>
      <c r="H1164" s="441"/>
    </row>
    <row r="1165" spans="1:8" s="172" customFormat="1" x14ac:dyDescent="0.2">
      <c r="A1165" s="171">
        <v>42418</v>
      </c>
      <c r="B1165" s="480" t="s">
        <v>824</v>
      </c>
      <c r="C1165" s="134" t="s">
        <v>4976</v>
      </c>
      <c r="D1165" s="134" t="s">
        <v>4883</v>
      </c>
      <c r="E1165" s="453">
        <v>-200000</v>
      </c>
      <c r="F1165" s="437"/>
      <c r="G1165" s="441"/>
      <c r="H1165" s="441"/>
    </row>
    <row r="1166" spans="1:8" s="172" customFormat="1" x14ac:dyDescent="0.2">
      <c r="A1166" s="171">
        <v>42418</v>
      </c>
      <c r="B1166" s="480" t="s">
        <v>4627</v>
      </c>
      <c r="C1166" s="134" t="s">
        <v>4977</v>
      </c>
      <c r="D1166" s="134" t="s">
        <v>4883</v>
      </c>
      <c r="E1166" s="453">
        <v>-200000</v>
      </c>
      <c r="F1166" s="437"/>
      <c r="G1166" s="441"/>
      <c r="H1166" s="441"/>
    </row>
    <row r="1167" spans="1:8" s="172" customFormat="1" x14ac:dyDescent="0.2">
      <c r="A1167" s="171">
        <v>42418</v>
      </c>
      <c r="B1167" s="480" t="s">
        <v>503</v>
      </c>
      <c r="C1167" s="134" t="s">
        <v>4978</v>
      </c>
      <c r="D1167" s="134" t="s">
        <v>4883</v>
      </c>
      <c r="E1167" s="453">
        <v>-200000</v>
      </c>
      <c r="F1167" s="437"/>
      <c r="G1167" s="441"/>
      <c r="H1167" s="441"/>
    </row>
    <row r="1168" spans="1:8" s="172" customFormat="1" x14ac:dyDescent="0.2">
      <c r="A1168" s="171">
        <v>42418</v>
      </c>
      <c r="B1168" s="480" t="s">
        <v>786</v>
      </c>
      <c r="C1168" s="134" t="s">
        <v>4979</v>
      </c>
      <c r="D1168" s="134" t="s">
        <v>4883</v>
      </c>
      <c r="E1168" s="453">
        <v>-200000</v>
      </c>
      <c r="F1168" s="437"/>
      <c r="G1168" s="441"/>
      <c r="H1168" s="441"/>
    </row>
    <row r="1169" spans="1:8" s="172" customFormat="1" x14ac:dyDescent="0.2">
      <c r="A1169" s="171">
        <v>42418</v>
      </c>
      <c r="B1169" s="480" t="s">
        <v>4627</v>
      </c>
      <c r="C1169" s="134" t="s">
        <v>4980</v>
      </c>
      <c r="D1169" s="134" t="s">
        <v>4883</v>
      </c>
      <c r="E1169" s="453">
        <v>-200000</v>
      </c>
      <c r="F1169" s="437"/>
      <c r="G1169" s="441"/>
      <c r="H1169" s="441"/>
    </row>
    <row r="1170" spans="1:8" s="172" customFormat="1" x14ac:dyDescent="0.2">
      <c r="A1170" s="171">
        <v>42418</v>
      </c>
      <c r="B1170" s="480" t="s">
        <v>663</v>
      </c>
      <c r="C1170" s="134" t="s">
        <v>4981</v>
      </c>
      <c r="D1170" s="134" t="s">
        <v>4883</v>
      </c>
      <c r="E1170" s="453">
        <v>-200000</v>
      </c>
      <c r="F1170" s="437"/>
      <c r="G1170" s="441"/>
      <c r="H1170" s="441"/>
    </row>
    <row r="1171" spans="1:8" s="172" customFormat="1" x14ac:dyDescent="0.2">
      <c r="A1171" s="171">
        <v>42418</v>
      </c>
      <c r="B1171" s="480" t="s">
        <v>2481</v>
      </c>
      <c r="C1171" s="134" t="s">
        <v>4982</v>
      </c>
      <c r="D1171" s="134" t="s">
        <v>4883</v>
      </c>
      <c r="E1171" s="453">
        <v>-200000</v>
      </c>
      <c r="F1171" s="437"/>
      <c r="G1171" s="441"/>
      <c r="H1171" s="441"/>
    </row>
    <row r="1172" spans="1:8" s="172" customFormat="1" x14ac:dyDescent="0.2">
      <c r="A1172" s="171">
        <v>42418</v>
      </c>
      <c r="B1172" s="480" t="s">
        <v>571</v>
      </c>
      <c r="C1172" s="134" t="s">
        <v>4983</v>
      </c>
      <c r="D1172" s="134" t="s">
        <v>4883</v>
      </c>
      <c r="E1172" s="453">
        <v>-200000</v>
      </c>
      <c r="F1172" s="437"/>
      <c r="G1172" s="441"/>
      <c r="H1172" s="441"/>
    </row>
    <row r="1173" spans="1:8" s="172" customFormat="1" x14ac:dyDescent="0.2">
      <c r="A1173" s="171">
        <v>42418</v>
      </c>
      <c r="B1173" s="480" t="s">
        <v>2920</v>
      </c>
      <c r="C1173" s="134" t="s">
        <v>4984</v>
      </c>
      <c r="D1173" s="134" t="s">
        <v>4883</v>
      </c>
      <c r="E1173" s="453">
        <v>-200000</v>
      </c>
      <c r="F1173" s="437"/>
      <c r="G1173" s="441"/>
      <c r="H1173" s="441"/>
    </row>
    <row r="1174" spans="1:8" s="172" customFormat="1" x14ac:dyDescent="0.2">
      <c r="A1174" s="171">
        <v>42418</v>
      </c>
      <c r="B1174" s="480" t="s">
        <v>584</v>
      </c>
      <c r="C1174" s="134" t="s">
        <v>4985</v>
      </c>
      <c r="D1174" s="134" t="s">
        <v>4883</v>
      </c>
      <c r="E1174" s="453">
        <v>-200000</v>
      </c>
      <c r="F1174" s="437"/>
      <c r="G1174" s="441"/>
      <c r="H1174" s="441"/>
    </row>
    <row r="1175" spans="1:8" s="172" customFormat="1" x14ac:dyDescent="0.2">
      <c r="A1175" s="171">
        <v>42418</v>
      </c>
      <c r="B1175" s="480" t="s">
        <v>2481</v>
      </c>
      <c r="C1175" s="134" t="s">
        <v>4986</v>
      </c>
      <c r="D1175" s="134" t="s">
        <v>4883</v>
      </c>
      <c r="E1175" s="453">
        <v>-200000</v>
      </c>
      <c r="F1175" s="437"/>
      <c r="G1175" s="441"/>
      <c r="H1175" s="441"/>
    </row>
    <row r="1176" spans="1:8" s="172" customFormat="1" x14ac:dyDescent="0.2">
      <c r="A1176" s="171">
        <v>42418</v>
      </c>
      <c r="B1176" s="480" t="s">
        <v>701</v>
      </c>
      <c r="C1176" s="134" t="s">
        <v>4987</v>
      </c>
      <c r="D1176" s="134" t="s">
        <v>4883</v>
      </c>
      <c r="E1176" s="453">
        <v>-200000</v>
      </c>
      <c r="F1176" s="437"/>
      <c r="G1176" s="441"/>
      <c r="H1176" s="441"/>
    </row>
    <row r="1177" spans="1:8" s="172" customFormat="1" x14ac:dyDescent="0.2">
      <c r="A1177" s="171">
        <v>42418</v>
      </c>
      <c r="B1177" s="480" t="s">
        <v>2481</v>
      </c>
      <c r="C1177" s="134" t="s">
        <v>4988</v>
      </c>
      <c r="D1177" s="134" t="s">
        <v>4883</v>
      </c>
      <c r="E1177" s="453">
        <v>-200000</v>
      </c>
      <c r="F1177" s="437"/>
      <c r="G1177" s="441"/>
      <c r="H1177" s="441"/>
    </row>
    <row r="1178" spans="1:8" s="172" customFormat="1" x14ac:dyDescent="0.2">
      <c r="A1178" s="171">
        <v>42418</v>
      </c>
      <c r="B1178" s="480" t="s">
        <v>2481</v>
      </c>
      <c r="C1178" s="134" t="s">
        <v>4989</v>
      </c>
      <c r="D1178" s="134" t="s">
        <v>4883</v>
      </c>
      <c r="E1178" s="453">
        <v>-200000</v>
      </c>
      <c r="F1178" s="437"/>
      <c r="G1178" s="441"/>
      <c r="H1178" s="441"/>
    </row>
    <row r="1179" spans="1:8" s="172" customFormat="1" x14ac:dyDescent="0.2">
      <c r="A1179" s="171">
        <v>42418</v>
      </c>
      <c r="B1179" s="480" t="s">
        <v>83</v>
      </c>
      <c r="C1179" s="134" t="s">
        <v>4990</v>
      </c>
      <c r="D1179" s="134" t="s">
        <v>4883</v>
      </c>
      <c r="E1179" s="453">
        <v>-200000</v>
      </c>
      <c r="F1179" s="437"/>
      <c r="G1179" s="441"/>
      <c r="H1179" s="441"/>
    </row>
    <row r="1180" spans="1:8" s="172" customFormat="1" x14ac:dyDescent="0.2">
      <c r="A1180" s="171">
        <v>42418</v>
      </c>
      <c r="B1180" s="480" t="s">
        <v>4627</v>
      </c>
      <c r="C1180" s="134" t="s">
        <v>4991</v>
      </c>
      <c r="D1180" s="134" t="s">
        <v>4883</v>
      </c>
      <c r="E1180" s="453">
        <v>-200000</v>
      </c>
      <c r="F1180" s="437"/>
      <c r="G1180" s="441"/>
      <c r="H1180" s="441"/>
    </row>
    <row r="1181" spans="1:8" s="172" customFormat="1" x14ac:dyDescent="0.2">
      <c r="A1181" s="171">
        <v>42418</v>
      </c>
      <c r="B1181" s="480" t="s">
        <v>2927</v>
      </c>
      <c r="C1181" s="134" t="s">
        <v>4992</v>
      </c>
      <c r="D1181" s="134" t="s">
        <v>4883</v>
      </c>
      <c r="E1181" s="453">
        <v>-200000</v>
      </c>
      <c r="F1181" s="437"/>
      <c r="G1181" s="441"/>
      <c r="H1181" s="441"/>
    </row>
    <row r="1182" spans="1:8" s="172" customFormat="1" x14ac:dyDescent="0.2">
      <c r="A1182" s="171">
        <v>42418</v>
      </c>
      <c r="B1182" s="480" t="s">
        <v>786</v>
      </c>
      <c r="C1182" s="134" t="s">
        <v>4993</v>
      </c>
      <c r="D1182" s="134" t="s">
        <v>4883</v>
      </c>
      <c r="E1182" s="453">
        <v>-200000</v>
      </c>
      <c r="F1182" s="437"/>
      <c r="G1182" s="441"/>
      <c r="H1182" s="441"/>
    </row>
    <row r="1183" spans="1:8" s="172" customFormat="1" x14ac:dyDescent="0.2">
      <c r="A1183" s="171">
        <v>42418</v>
      </c>
      <c r="B1183" s="480" t="s">
        <v>446</v>
      </c>
      <c r="C1183" s="134" t="s">
        <v>4994</v>
      </c>
      <c r="D1183" s="134" t="s">
        <v>4883</v>
      </c>
      <c r="E1183" s="453">
        <v>-200000</v>
      </c>
      <c r="F1183" s="437"/>
      <c r="G1183" s="441"/>
      <c r="H1183" s="441"/>
    </row>
    <row r="1184" spans="1:8" s="172" customFormat="1" x14ac:dyDescent="0.2">
      <c r="A1184" s="171">
        <v>42418</v>
      </c>
      <c r="B1184" s="480" t="s">
        <v>2920</v>
      </c>
      <c r="C1184" s="134" t="s">
        <v>4995</v>
      </c>
      <c r="D1184" s="134" t="s">
        <v>4883</v>
      </c>
      <c r="E1184" s="453">
        <v>-200000</v>
      </c>
      <c r="F1184" s="437"/>
      <c r="G1184" s="441"/>
      <c r="H1184" s="441"/>
    </row>
    <row r="1185" spans="1:8" s="172" customFormat="1" x14ac:dyDescent="0.2">
      <c r="A1185" s="171">
        <v>42418</v>
      </c>
      <c r="B1185" s="480" t="s">
        <v>824</v>
      </c>
      <c r="C1185" s="134" t="s">
        <v>4996</v>
      </c>
      <c r="D1185" s="134" t="s">
        <v>4883</v>
      </c>
      <c r="E1185" s="453">
        <v>-200000</v>
      </c>
      <c r="F1185" s="437"/>
      <c r="G1185" s="441"/>
      <c r="H1185" s="441"/>
    </row>
    <row r="1186" spans="1:8" s="172" customFormat="1" x14ac:dyDescent="0.2">
      <c r="A1186" s="171">
        <v>42418</v>
      </c>
      <c r="B1186" s="480" t="s">
        <v>826</v>
      </c>
      <c r="C1186" s="134" t="s">
        <v>4997</v>
      </c>
      <c r="D1186" s="134" t="s">
        <v>4883</v>
      </c>
      <c r="E1186" s="453">
        <v>-200000</v>
      </c>
      <c r="F1186" s="437"/>
      <c r="G1186" s="441"/>
      <c r="H1186" s="441"/>
    </row>
    <row r="1187" spans="1:8" s="172" customFormat="1" x14ac:dyDescent="0.2">
      <c r="A1187" s="171">
        <v>42418</v>
      </c>
      <c r="B1187" s="480" t="s">
        <v>786</v>
      </c>
      <c r="C1187" s="134" t="s">
        <v>4998</v>
      </c>
      <c r="D1187" s="134" t="s">
        <v>4883</v>
      </c>
      <c r="E1187" s="453">
        <v>-200000</v>
      </c>
      <c r="F1187" s="437"/>
      <c r="G1187" s="441"/>
      <c r="H1187" s="441"/>
    </row>
    <row r="1188" spans="1:8" s="172" customFormat="1" x14ac:dyDescent="0.2">
      <c r="A1188" s="171">
        <v>42418</v>
      </c>
      <c r="B1188" s="480" t="s">
        <v>500</v>
      </c>
      <c r="C1188" s="134" t="s">
        <v>4999</v>
      </c>
      <c r="D1188" s="134" t="s">
        <v>4883</v>
      </c>
      <c r="E1188" s="453">
        <v>-200000</v>
      </c>
      <c r="F1188" s="437"/>
      <c r="G1188" s="441"/>
      <c r="H1188" s="441"/>
    </row>
    <row r="1189" spans="1:8" s="172" customFormat="1" x14ac:dyDescent="0.2">
      <c r="A1189" s="171">
        <v>42418</v>
      </c>
      <c r="B1189" s="480" t="s">
        <v>826</v>
      </c>
      <c r="C1189" s="134" t="s">
        <v>5000</v>
      </c>
      <c r="D1189" s="134" t="s">
        <v>4883</v>
      </c>
      <c r="E1189" s="453">
        <v>-200000</v>
      </c>
      <c r="F1189" s="437"/>
      <c r="G1189" s="441"/>
      <c r="H1189" s="441"/>
    </row>
    <row r="1190" spans="1:8" s="172" customFormat="1" x14ac:dyDescent="0.2">
      <c r="A1190" s="171">
        <v>42418</v>
      </c>
      <c r="B1190" s="480" t="s">
        <v>1613</v>
      </c>
      <c r="C1190" s="134" t="s">
        <v>5001</v>
      </c>
      <c r="D1190" s="134" t="s">
        <v>4883</v>
      </c>
      <c r="E1190" s="453">
        <v>-200000</v>
      </c>
      <c r="F1190" s="437"/>
      <c r="G1190" s="441"/>
      <c r="H1190" s="441"/>
    </row>
    <row r="1191" spans="1:8" s="172" customFormat="1" x14ac:dyDescent="0.2">
      <c r="A1191" s="171">
        <v>42418</v>
      </c>
      <c r="B1191" s="480" t="s">
        <v>446</v>
      </c>
      <c r="C1191" s="134" t="s">
        <v>5002</v>
      </c>
      <c r="D1191" s="134" t="s">
        <v>4883</v>
      </c>
      <c r="E1191" s="453">
        <v>-200000</v>
      </c>
      <c r="F1191" s="437"/>
      <c r="G1191" s="441"/>
      <c r="H1191" s="441"/>
    </row>
    <row r="1192" spans="1:8" s="172" customFormat="1" x14ac:dyDescent="0.2">
      <c r="A1192" s="171">
        <v>42418</v>
      </c>
      <c r="B1192" s="480" t="s">
        <v>4627</v>
      </c>
      <c r="C1192" s="134" t="s">
        <v>5003</v>
      </c>
      <c r="D1192" s="134" t="s">
        <v>4883</v>
      </c>
      <c r="E1192" s="453">
        <v>-200000</v>
      </c>
      <c r="F1192" s="437"/>
      <c r="G1192" s="441"/>
      <c r="H1192" s="441"/>
    </row>
    <row r="1193" spans="1:8" s="172" customFormat="1" x14ac:dyDescent="0.2">
      <c r="A1193" s="171">
        <v>42418</v>
      </c>
      <c r="B1193" s="480" t="s">
        <v>663</v>
      </c>
      <c r="C1193" s="134" t="s">
        <v>5004</v>
      </c>
      <c r="D1193" s="134" t="s">
        <v>4883</v>
      </c>
      <c r="E1193" s="453">
        <v>-200000</v>
      </c>
      <c r="F1193" s="437"/>
      <c r="G1193" s="441"/>
      <c r="H1193" s="441"/>
    </row>
    <row r="1194" spans="1:8" s="172" customFormat="1" x14ac:dyDescent="0.2">
      <c r="A1194" s="171">
        <v>42418</v>
      </c>
      <c r="B1194" s="480" t="s">
        <v>826</v>
      </c>
      <c r="C1194" s="134" t="s">
        <v>5005</v>
      </c>
      <c r="D1194" s="134" t="s">
        <v>4883</v>
      </c>
      <c r="E1194" s="453">
        <v>-200000</v>
      </c>
      <c r="F1194" s="437"/>
      <c r="G1194" s="441"/>
      <c r="H1194" s="441"/>
    </row>
    <row r="1195" spans="1:8" s="172" customFormat="1" x14ac:dyDescent="0.2">
      <c r="A1195" s="171">
        <v>42418</v>
      </c>
      <c r="B1195" s="480" t="s">
        <v>826</v>
      </c>
      <c r="C1195" s="134" t="s">
        <v>5006</v>
      </c>
      <c r="D1195" s="134" t="s">
        <v>4883</v>
      </c>
      <c r="E1195" s="453">
        <v>-200000</v>
      </c>
      <c r="F1195" s="437"/>
      <c r="G1195" s="441"/>
      <c r="H1195" s="441"/>
    </row>
    <row r="1196" spans="1:8" s="172" customFormat="1" x14ac:dyDescent="0.2">
      <c r="A1196" s="171">
        <v>42418</v>
      </c>
      <c r="B1196" s="480" t="s">
        <v>83</v>
      </c>
      <c r="C1196" s="134" t="s">
        <v>5007</v>
      </c>
      <c r="D1196" s="134" t="s">
        <v>4883</v>
      </c>
      <c r="E1196" s="453">
        <v>-200000</v>
      </c>
      <c r="F1196" s="437"/>
      <c r="G1196" s="441"/>
      <c r="H1196" s="441"/>
    </row>
    <row r="1197" spans="1:8" s="172" customFormat="1" x14ac:dyDescent="0.2">
      <c r="A1197" s="171">
        <v>42418</v>
      </c>
      <c r="B1197" s="480" t="s">
        <v>2481</v>
      </c>
      <c r="C1197" s="134" t="s">
        <v>5008</v>
      </c>
      <c r="D1197" s="134" t="s">
        <v>4883</v>
      </c>
      <c r="E1197" s="453">
        <v>-200000</v>
      </c>
      <c r="F1197" s="437"/>
      <c r="G1197" s="441"/>
      <c r="H1197" s="441"/>
    </row>
    <row r="1198" spans="1:8" s="172" customFormat="1" x14ac:dyDescent="0.2">
      <c r="A1198" s="171">
        <v>42418</v>
      </c>
      <c r="B1198" s="480" t="s">
        <v>2006</v>
      </c>
      <c r="C1198" s="134" t="s">
        <v>5009</v>
      </c>
      <c r="D1198" s="134" t="s">
        <v>4883</v>
      </c>
      <c r="E1198" s="453">
        <v>-200000</v>
      </c>
      <c r="F1198" s="437"/>
      <c r="G1198" s="441"/>
      <c r="H1198" s="441"/>
    </row>
    <row r="1199" spans="1:8" s="172" customFormat="1" x14ac:dyDescent="0.2">
      <c r="A1199" s="171">
        <v>42418</v>
      </c>
      <c r="B1199" s="480" t="s">
        <v>500</v>
      </c>
      <c r="C1199" s="134" t="s">
        <v>5010</v>
      </c>
      <c r="D1199" s="134" t="s">
        <v>4883</v>
      </c>
      <c r="E1199" s="453">
        <v>-200000</v>
      </c>
      <c r="F1199" s="437"/>
      <c r="G1199" s="441"/>
      <c r="H1199" s="441"/>
    </row>
    <row r="1200" spans="1:8" s="172" customFormat="1" x14ac:dyDescent="0.2">
      <c r="A1200" s="171">
        <v>42418</v>
      </c>
      <c r="B1200" s="480" t="s">
        <v>701</v>
      </c>
      <c r="C1200" s="134" t="s">
        <v>5011</v>
      </c>
      <c r="D1200" s="134" t="s">
        <v>4883</v>
      </c>
      <c r="E1200" s="453">
        <v>-200000</v>
      </c>
      <c r="F1200" s="437"/>
      <c r="G1200" s="441"/>
      <c r="H1200" s="441"/>
    </row>
    <row r="1201" spans="1:7" s="172" customFormat="1" x14ac:dyDescent="0.2">
      <c r="A1201" s="171">
        <v>42420</v>
      </c>
      <c r="B1201" s="480" t="s">
        <v>2006</v>
      </c>
      <c r="C1201" s="480" t="s">
        <v>205</v>
      </c>
      <c r="D1201" s="443" t="s">
        <v>5158</v>
      </c>
      <c r="E1201" s="454">
        <v>-200000</v>
      </c>
      <c r="F1201" s="441"/>
      <c r="G1201" s="441"/>
    </row>
    <row r="1202" spans="1:7" s="172" customFormat="1" x14ac:dyDescent="0.2">
      <c r="A1202" s="171">
        <v>42420</v>
      </c>
      <c r="B1202" s="480" t="s">
        <v>826</v>
      </c>
      <c r="C1202" s="480" t="s">
        <v>205</v>
      </c>
      <c r="D1202" s="443" t="s">
        <v>5158</v>
      </c>
      <c r="E1202" s="454">
        <v>200000</v>
      </c>
      <c r="F1202" s="441"/>
      <c r="G1202" s="441"/>
    </row>
    <row r="1203" spans="1:7" s="172" customFormat="1" x14ac:dyDescent="0.2">
      <c r="A1203" s="171">
        <v>42422</v>
      </c>
      <c r="B1203" s="134" t="s">
        <v>446</v>
      </c>
      <c r="C1203" s="134" t="s">
        <v>205</v>
      </c>
      <c r="D1203" s="440" t="s">
        <v>5163</v>
      </c>
      <c r="E1203" s="437">
        <v>-200000</v>
      </c>
      <c r="F1203" s="441"/>
      <c r="G1203" s="441"/>
    </row>
    <row r="1204" spans="1:7" s="172" customFormat="1" x14ac:dyDescent="0.2">
      <c r="A1204" s="171">
        <v>42422</v>
      </c>
      <c r="B1204" s="134" t="s">
        <v>4631</v>
      </c>
      <c r="C1204" s="134" t="s">
        <v>205</v>
      </c>
      <c r="D1204" s="440" t="s">
        <v>5163</v>
      </c>
      <c r="E1204" s="437">
        <v>200000</v>
      </c>
      <c r="F1204" s="441"/>
      <c r="G1204" s="441"/>
    </row>
    <row r="1205" spans="1:7" s="172" customFormat="1" x14ac:dyDescent="0.2">
      <c r="A1205" s="171">
        <v>42424</v>
      </c>
      <c r="B1205" s="134" t="s">
        <v>2473</v>
      </c>
      <c r="C1205" s="134" t="s">
        <v>205</v>
      </c>
      <c r="D1205" s="440" t="s">
        <v>5167</v>
      </c>
      <c r="E1205" s="437">
        <v>-1000000</v>
      </c>
      <c r="F1205" s="441"/>
      <c r="G1205" s="441"/>
    </row>
    <row r="1206" spans="1:7" s="172" customFormat="1" x14ac:dyDescent="0.2">
      <c r="A1206" s="171">
        <v>42424</v>
      </c>
      <c r="B1206" s="134" t="s">
        <v>1613</v>
      </c>
      <c r="C1206" s="134" t="s">
        <v>205</v>
      </c>
      <c r="D1206" s="440" t="s">
        <v>5167</v>
      </c>
      <c r="E1206" s="437">
        <v>1000000</v>
      </c>
      <c r="F1206" s="441"/>
      <c r="G1206" s="441"/>
    </row>
    <row r="1207" spans="1:7" s="172" customFormat="1" x14ac:dyDescent="0.2">
      <c r="A1207" s="171">
        <v>42424</v>
      </c>
      <c r="B1207" s="134" t="s">
        <v>701</v>
      </c>
      <c r="C1207" s="134" t="s">
        <v>205</v>
      </c>
      <c r="D1207" s="440" t="s">
        <v>5171</v>
      </c>
      <c r="E1207" s="437">
        <v>-1893000</v>
      </c>
      <c r="F1207" s="441"/>
      <c r="G1207" s="441"/>
    </row>
    <row r="1208" spans="1:7" s="172" customFormat="1" x14ac:dyDescent="0.2">
      <c r="A1208" s="171">
        <v>42424</v>
      </c>
      <c r="B1208" s="134" t="s">
        <v>1613</v>
      </c>
      <c r="C1208" s="134" t="s">
        <v>205</v>
      </c>
      <c r="D1208" s="440" t="s">
        <v>5171</v>
      </c>
      <c r="E1208" s="437">
        <v>1893000</v>
      </c>
      <c r="F1208" s="441"/>
      <c r="G1208" s="441"/>
    </row>
    <row r="1209" spans="1:7" s="172" customFormat="1" x14ac:dyDescent="0.2">
      <c r="A1209" s="171">
        <v>42441</v>
      </c>
      <c r="B1209" s="134" t="s">
        <v>701</v>
      </c>
      <c r="C1209" s="134" t="s">
        <v>205</v>
      </c>
      <c r="D1209" s="474" t="s">
        <v>5220</v>
      </c>
      <c r="E1209" s="437">
        <v>-1000000</v>
      </c>
      <c r="F1209" s="441"/>
      <c r="G1209" s="441"/>
    </row>
    <row r="1210" spans="1:7" s="172" customFormat="1" x14ac:dyDescent="0.2">
      <c r="A1210" s="171">
        <v>42441</v>
      </c>
      <c r="B1210" s="134" t="s">
        <v>4631</v>
      </c>
      <c r="C1210" s="134" t="s">
        <v>205</v>
      </c>
      <c r="D1210" s="474" t="s">
        <v>5220</v>
      </c>
      <c r="E1210" s="437">
        <v>1000000</v>
      </c>
      <c r="F1210" s="441"/>
      <c r="G1210" s="441"/>
    </row>
    <row r="1211" spans="1:7" s="172" customFormat="1" x14ac:dyDescent="0.2">
      <c r="A1211" s="171">
        <v>42442</v>
      </c>
      <c r="B1211" s="147" t="s">
        <v>432</v>
      </c>
      <c r="C1211" s="229" t="s">
        <v>5202</v>
      </c>
      <c r="D1211" s="216" t="s">
        <v>5192</v>
      </c>
      <c r="E1211" s="472">
        <v>-250000</v>
      </c>
      <c r="F1211" s="441"/>
      <c r="G1211" s="441"/>
    </row>
    <row r="1212" spans="1:7" s="172" customFormat="1" x14ac:dyDescent="0.2">
      <c r="A1212" s="171">
        <v>42442</v>
      </c>
      <c r="B1212" s="177" t="s">
        <v>786</v>
      </c>
      <c r="C1212" s="229" t="s">
        <v>5203</v>
      </c>
      <c r="D1212" s="169" t="s">
        <v>5192</v>
      </c>
      <c r="E1212" s="472">
        <v>-931000</v>
      </c>
      <c r="F1212" s="441"/>
      <c r="G1212" s="441"/>
    </row>
    <row r="1213" spans="1:7" s="172" customFormat="1" x14ac:dyDescent="0.2">
      <c r="A1213" s="171">
        <v>42442</v>
      </c>
      <c r="B1213" s="297" t="s">
        <v>2006</v>
      </c>
      <c r="C1213" s="229" t="s">
        <v>5204</v>
      </c>
      <c r="D1213" s="169" t="s">
        <v>5192</v>
      </c>
      <c r="E1213" s="472">
        <v>-250000</v>
      </c>
      <c r="F1213" s="441"/>
      <c r="G1213" s="441"/>
    </row>
    <row r="1214" spans="1:7" s="172" customFormat="1" x14ac:dyDescent="0.2">
      <c r="A1214" s="171">
        <v>42442</v>
      </c>
      <c r="B1214" s="147" t="s">
        <v>500</v>
      </c>
      <c r="C1214" s="229" t="s">
        <v>5205</v>
      </c>
      <c r="D1214" s="216" t="s">
        <v>5192</v>
      </c>
      <c r="E1214" s="472">
        <v>-200000</v>
      </c>
      <c r="F1214" s="441"/>
      <c r="G1214" s="441"/>
    </row>
    <row r="1215" spans="1:7" s="172" customFormat="1" x14ac:dyDescent="0.2">
      <c r="A1215" s="171">
        <v>42442</v>
      </c>
      <c r="B1215" s="147" t="s">
        <v>500</v>
      </c>
      <c r="C1215" s="229" t="s">
        <v>5206</v>
      </c>
      <c r="D1215" s="412" t="s">
        <v>5192</v>
      </c>
      <c r="E1215" s="472">
        <v>-200000</v>
      </c>
      <c r="F1215" s="441"/>
      <c r="G1215" s="441"/>
    </row>
    <row r="1216" spans="1:7" s="172" customFormat="1" x14ac:dyDescent="0.2">
      <c r="A1216" s="171">
        <v>42442</v>
      </c>
      <c r="B1216" s="147" t="s">
        <v>446</v>
      </c>
      <c r="C1216" s="229" t="s">
        <v>5207</v>
      </c>
      <c r="D1216" s="412" t="s">
        <v>5192</v>
      </c>
      <c r="E1216" s="472">
        <v>-872000</v>
      </c>
      <c r="F1216" s="441"/>
      <c r="G1216" s="441"/>
    </row>
    <row r="1217" spans="1:7" s="172" customFormat="1" x14ac:dyDescent="0.2">
      <c r="A1217" s="171">
        <v>42442</v>
      </c>
      <c r="B1217" s="147" t="s">
        <v>446</v>
      </c>
      <c r="C1217" s="229" t="s">
        <v>5208</v>
      </c>
      <c r="D1217" s="412" t="s">
        <v>5192</v>
      </c>
      <c r="E1217" s="472">
        <v>-1600000</v>
      </c>
      <c r="F1217" s="441"/>
      <c r="G1217" s="441"/>
    </row>
    <row r="1218" spans="1:7" s="172" customFormat="1" x14ac:dyDescent="0.2">
      <c r="A1218" s="171">
        <v>42442</v>
      </c>
      <c r="B1218" s="147" t="s">
        <v>446</v>
      </c>
      <c r="C1218" s="229" t="s">
        <v>5209</v>
      </c>
      <c r="D1218" s="169" t="s">
        <v>5192</v>
      </c>
      <c r="E1218" s="472">
        <v>-200000</v>
      </c>
      <c r="F1218" s="441"/>
      <c r="G1218" s="441"/>
    </row>
    <row r="1219" spans="1:7" s="172" customFormat="1" x14ac:dyDescent="0.2">
      <c r="A1219" s="171">
        <v>42442</v>
      </c>
      <c r="B1219" s="147" t="s">
        <v>491</v>
      </c>
      <c r="C1219" s="229" t="s">
        <v>5210</v>
      </c>
      <c r="D1219" s="169" t="s">
        <v>5192</v>
      </c>
      <c r="E1219" s="472">
        <v>-800000</v>
      </c>
      <c r="F1219" s="441"/>
      <c r="G1219" s="441"/>
    </row>
    <row r="1220" spans="1:7" s="172" customFormat="1" x14ac:dyDescent="0.2">
      <c r="A1220" s="171">
        <v>42442</v>
      </c>
      <c r="B1220" s="147" t="s">
        <v>491</v>
      </c>
      <c r="C1220" s="229" t="s">
        <v>5211</v>
      </c>
      <c r="D1220" s="412" t="s">
        <v>5192</v>
      </c>
      <c r="E1220" s="472">
        <v>-250000</v>
      </c>
      <c r="F1220" s="441"/>
      <c r="G1220" s="441"/>
    </row>
    <row r="1221" spans="1:7" s="172" customFormat="1" x14ac:dyDescent="0.2">
      <c r="A1221" s="171">
        <v>42442</v>
      </c>
      <c r="B1221" s="147" t="s">
        <v>491</v>
      </c>
      <c r="C1221" s="229" t="s">
        <v>5212</v>
      </c>
      <c r="D1221" s="412" t="s">
        <v>5192</v>
      </c>
      <c r="E1221" s="472">
        <v>-1100000</v>
      </c>
      <c r="F1221" s="441"/>
      <c r="G1221" s="441"/>
    </row>
    <row r="1222" spans="1:7" s="172" customFormat="1" x14ac:dyDescent="0.2">
      <c r="A1222" s="171">
        <v>42442</v>
      </c>
      <c r="B1222" s="147" t="s">
        <v>491</v>
      </c>
      <c r="C1222" s="229" t="s">
        <v>5213</v>
      </c>
      <c r="D1222" s="216" t="s">
        <v>5192</v>
      </c>
      <c r="E1222" s="472">
        <v>-200000</v>
      </c>
      <c r="F1222" s="441"/>
      <c r="G1222" s="441"/>
    </row>
    <row r="1223" spans="1:7" s="172" customFormat="1" x14ac:dyDescent="0.2">
      <c r="A1223" s="171">
        <v>42442</v>
      </c>
      <c r="B1223" s="297" t="s">
        <v>1613</v>
      </c>
      <c r="C1223" s="229" t="s">
        <v>5214</v>
      </c>
      <c r="D1223" s="216" t="s">
        <v>5192</v>
      </c>
      <c r="E1223" s="472">
        <v>-850000</v>
      </c>
      <c r="F1223" s="441"/>
      <c r="G1223" s="441"/>
    </row>
    <row r="1224" spans="1:7" s="172" customFormat="1" x14ac:dyDescent="0.2">
      <c r="A1224" s="171">
        <v>42442</v>
      </c>
      <c r="B1224" s="297" t="s">
        <v>1613</v>
      </c>
      <c r="C1224" s="229" t="s">
        <v>5215</v>
      </c>
      <c r="D1224" s="412" t="s">
        <v>5192</v>
      </c>
      <c r="E1224" s="472">
        <v>-200000</v>
      </c>
      <c r="F1224" s="441"/>
      <c r="G1224" s="441"/>
    </row>
    <row r="1225" spans="1:7" s="172" customFormat="1" x14ac:dyDescent="0.2">
      <c r="A1225" s="171">
        <v>42442</v>
      </c>
      <c r="B1225" s="147" t="s">
        <v>275</v>
      </c>
      <c r="C1225" s="229" t="s">
        <v>5216</v>
      </c>
      <c r="D1225" s="412" t="s">
        <v>5192</v>
      </c>
      <c r="E1225" s="472">
        <v>-250000</v>
      </c>
      <c r="F1225" s="441"/>
      <c r="G1225" s="441"/>
    </row>
    <row r="1226" spans="1:7" s="172" customFormat="1" x14ac:dyDescent="0.2">
      <c r="A1226" s="171">
        <v>42450</v>
      </c>
      <c r="B1226" s="480" t="s">
        <v>273</v>
      </c>
      <c r="C1226" s="480" t="s">
        <v>205</v>
      </c>
      <c r="D1226" s="443" t="s">
        <v>5237</v>
      </c>
      <c r="E1226" s="437">
        <v>-2600000</v>
      </c>
      <c r="F1226" s="441"/>
      <c r="G1226" s="441"/>
    </row>
    <row r="1227" spans="1:7" s="172" customFormat="1" x14ac:dyDescent="0.2">
      <c r="A1227" s="171">
        <v>42450</v>
      </c>
      <c r="B1227" s="480" t="s">
        <v>2920</v>
      </c>
      <c r="C1227" s="480" t="s">
        <v>205</v>
      </c>
      <c r="D1227" s="443" t="s">
        <v>5237</v>
      </c>
      <c r="E1227" s="437">
        <v>2600000</v>
      </c>
      <c r="F1227" s="441"/>
      <c r="G1227" s="441"/>
    </row>
    <row r="1228" spans="1:7" s="172" customFormat="1" x14ac:dyDescent="0.2">
      <c r="A1228" s="171">
        <v>42451</v>
      </c>
      <c r="B1228" s="134" t="s">
        <v>275</v>
      </c>
      <c r="C1228" s="134" t="s">
        <v>205</v>
      </c>
      <c r="D1228" s="440" t="s">
        <v>5248</v>
      </c>
      <c r="E1228" s="437">
        <v>-100000</v>
      </c>
      <c r="F1228" s="441"/>
      <c r="G1228" s="441"/>
    </row>
    <row r="1229" spans="1:7" s="172" customFormat="1" x14ac:dyDescent="0.2">
      <c r="A1229" s="171">
        <v>42451</v>
      </c>
      <c r="B1229" s="134" t="s">
        <v>4631</v>
      </c>
      <c r="C1229" s="134" t="s">
        <v>205</v>
      </c>
      <c r="D1229" s="440" t="s">
        <v>5248</v>
      </c>
      <c r="E1229" s="437">
        <v>100000</v>
      </c>
      <c r="F1229" s="441"/>
      <c r="G1229" s="441"/>
    </row>
    <row r="1230" spans="1:7" s="172" customFormat="1" x14ac:dyDescent="0.2">
      <c r="A1230" s="171">
        <v>42452</v>
      </c>
      <c r="B1230" s="134" t="s">
        <v>500</v>
      </c>
      <c r="C1230" s="134" t="s">
        <v>205</v>
      </c>
      <c r="D1230" s="440" t="s">
        <v>5252</v>
      </c>
      <c r="E1230" s="437">
        <v>-200</v>
      </c>
      <c r="F1230" s="441"/>
      <c r="G1230" s="441"/>
    </row>
    <row r="1231" spans="1:7" s="172" customFormat="1" x14ac:dyDescent="0.2">
      <c r="A1231" s="171">
        <v>42452</v>
      </c>
      <c r="B1231" s="134" t="s">
        <v>2006</v>
      </c>
      <c r="C1231" s="134" t="s">
        <v>205</v>
      </c>
      <c r="D1231" s="440" t="s">
        <v>5252</v>
      </c>
      <c r="E1231" s="437">
        <v>200</v>
      </c>
      <c r="F1231" s="441"/>
      <c r="G1231" s="441"/>
    </row>
    <row r="1232" spans="1:7" s="172" customFormat="1" x14ac:dyDescent="0.2">
      <c r="A1232" s="171">
        <v>42454</v>
      </c>
      <c r="B1232" s="134" t="s">
        <v>701</v>
      </c>
      <c r="C1232" s="134" t="s">
        <v>205</v>
      </c>
      <c r="D1232" s="440" t="s">
        <v>5251</v>
      </c>
      <c r="E1232" s="437">
        <v>-2756500</v>
      </c>
      <c r="F1232" s="441"/>
      <c r="G1232" s="441"/>
    </row>
    <row r="1233" spans="1:7" s="172" customFormat="1" x14ac:dyDescent="0.2">
      <c r="A1233" s="171">
        <v>42454</v>
      </c>
      <c r="B1233" s="134" t="s">
        <v>432</v>
      </c>
      <c r="C1233" s="134" t="s">
        <v>205</v>
      </c>
      <c r="D1233" s="440" t="s">
        <v>5251</v>
      </c>
      <c r="E1233" s="437">
        <v>2756500</v>
      </c>
      <c r="F1233" s="441"/>
      <c r="G1233" s="441"/>
    </row>
    <row r="1234" spans="1:7" s="172" customFormat="1" x14ac:dyDescent="0.2">
      <c r="A1234" s="171">
        <v>42454</v>
      </c>
      <c r="B1234" s="134" t="s">
        <v>4627</v>
      </c>
      <c r="C1234" s="134" t="s">
        <v>205</v>
      </c>
      <c r="D1234" s="440" t="s">
        <v>5280</v>
      </c>
      <c r="E1234" s="437">
        <v>2000000</v>
      </c>
      <c r="F1234" s="441"/>
      <c r="G1234" s="441"/>
    </row>
    <row r="1235" spans="1:7" s="172" customFormat="1" x14ac:dyDescent="0.2">
      <c r="A1235" s="171">
        <v>42454</v>
      </c>
      <c r="B1235" s="134" t="s">
        <v>571</v>
      </c>
      <c r="C1235" s="134" t="s">
        <v>205</v>
      </c>
      <c r="D1235" s="440" t="s">
        <v>5280</v>
      </c>
      <c r="E1235" s="437">
        <v>-2000000</v>
      </c>
      <c r="F1235" s="441"/>
      <c r="G1235" s="441"/>
    </row>
    <row r="1236" spans="1:7" s="172" customFormat="1" x14ac:dyDescent="0.2">
      <c r="A1236" s="171">
        <v>42458</v>
      </c>
      <c r="B1236" s="134" t="s">
        <v>701</v>
      </c>
      <c r="C1236" s="134" t="s">
        <v>205</v>
      </c>
      <c r="D1236" s="440" t="s">
        <v>5286</v>
      </c>
      <c r="E1236" s="437">
        <v>200000</v>
      </c>
      <c r="F1236" s="441"/>
      <c r="G1236" s="441"/>
    </row>
    <row r="1237" spans="1:7" s="172" customFormat="1" x14ac:dyDescent="0.2">
      <c r="A1237" s="171">
        <v>42458</v>
      </c>
      <c r="B1237" s="134" t="s">
        <v>275</v>
      </c>
      <c r="C1237" s="134" t="s">
        <v>205</v>
      </c>
      <c r="D1237" s="440" t="s">
        <v>5286</v>
      </c>
      <c r="E1237" s="437">
        <v>-200000</v>
      </c>
      <c r="F1237" s="441"/>
      <c r="G1237" s="441"/>
    </row>
    <row r="1238" spans="1:7" s="172" customFormat="1" x14ac:dyDescent="0.2">
      <c r="A1238" s="171">
        <v>42461</v>
      </c>
      <c r="B1238" s="483" t="s">
        <v>4627</v>
      </c>
      <c r="C1238" s="483" t="s">
        <v>205</v>
      </c>
      <c r="D1238" s="443" t="s">
        <v>3354</v>
      </c>
      <c r="E1238" s="437">
        <v>-250000</v>
      </c>
      <c r="F1238" s="441" t="s">
        <v>5305</v>
      </c>
      <c r="G1238" s="441"/>
    </row>
    <row r="1239" spans="1:7" s="172" customFormat="1" x14ac:dyDescent="0.2">
      <c r="A1239" s="171">
        <v>42461</v>
      </c>
      <c r="B1239" s="483" t="s">
        <v>2927</v>
      </c>
      <c r="C1239" s="483" t="s">
        <v>205</v>
      </c>
      <c r="D1239" s="443" t="s">
        <v>3354</v>
      </c>
      <c r="E1239" s="437">
        <v>-250000</v>
      </c>
      <c r="F1239" s="441" t="s">
        <v>5305</v>
      </c>
      <c r="G1239" s="441"/>
    </row>
    <row r="1240" spans="1:7" x14ac:dyDescent="0.2">
      <c r="A1240" s="171">
        <v>42471</v>
      </c>
      <c r="B1240" s="134" t="s">
        <v>824</v>
      </c>
      <c r="C1240" s="505" t="s">
        <v>5317</v>
      </c>
      <c r="D1240" s="440" t="s">
        <v>5318</v>
      </c>
      <c r="E1240" s="437">
        <v>-167000</v>
      </c>
      <c r="F1240" s="227"/>
      <c r="G1240" s="227"/>
    </row>
    <row r="1241" spans="1:7" s="172" customFormat="1" x14ac:dyDescent="0.2">
      <c r="A1241" s="171">
        <v>42491</v>
      </c>
      <c r="B1241" s="510" t="s">
        <v>701</v>
      </c>
      <c r="C1241" s="510" t="s">
        <v>5324</v>
      </c>
      <c r="D1241" s="443" t="s">
        <v>5318</v>
      </c>
      <c r="E1241" s="437">
        <v>-133340</v>
      </c>
      <c r="F1241" s="441"/>
      <c r="G1241" s="441"/>
    </row>
    <row r="1242" spans="1:7" s="172" customFormat="1" x14ac:dyDescent="0.2">
      <c r="A1242" s="171">
        <v>42505</v>
      </c>
      <c r="B1242" s="510" t="s">
        <v>824</v>
      </c>
      <c r="C1242" s="510" t="s">
        <v>5328</v>
      </c>
      <c r="D1242" s="443" t="s">
        <v>5318</v>
      </c>
      <c r="E1242" s="437">
        <v>-133340</v>
      </c>
      <c r="F1242" s="441"/>
      <c r="G1242" s="441"/>
    </row>
    <row r="1243" spans="1:7" s="172" customFormat="1" x14ac:dyDescent="0.2">
      <c r="A1243" s="171">
        <v>42508</v>
      </c>
      <c r="B1243" s="510" t="s">
        <v>826</v>
      </c>
      <c r="C1243" s="510" t="s">
        <v>5329</v>
      </c>
      <c r="D1243" s="443" t="s">
        <v>5318</v>
      </c>
      <c r="E1243" s="437">
        <v>-133340</v>
      </c>
      <c r="F1243" s="441"/>
      <c r="G1243" s="441"/>
    </row>
    <row r="1244" spans="1:7" s="172" customFormat="1" x14ac:dyDescent="0.2">
      <c r="A1244" s="171">
        <v>42508</v>
      </c>
      <c r="B1244" s="510" t="s">
        <v>826</v>
      </c>
      <c r="C1244" s="229" t="s">
        <v>5330</v>
      </c>
      <c r="D1244" s="443" t="s">
        <v>5318</v>
      </c>
      <c r="E1244" s="437">
        <v>-133340</v>
      </c>
      <c r="F1244" s="441"/>
      <c r="G1244" s="441"/>
    </row>
    <row r="1245" spans="1:7" x14ac:dyDescent="0.2">
      <c r="A1245" s="171">
        <v>42523</v>
      </c>
      <c r="B1245" s="511" t="s">
        <v>701</v>
      </c>
      <c r="C1245" s="511" t="s">
        <v>5335</v>
      </c>
      <c r="D1245" s="443" t="s">
        <v>5318</v>
      </c>
      <c r="E1245" s="437">
        <v>-100000</v>
      </c>
      <c r="F1245" s="227"/>
      <c r="G1245" s="227"/>
    </row>
    <row r="1246" spans="1:7" x14ac:dyDescent="0.2">
      <c r="A1246" s="171">
        <v>42551</v>
      </c>
      <c r="B1246" s="511" t="s">
        <v>275</v>
      </c>
      <c r="C1246" s="511" t="s">
        <v>5337</v>
      </c>
      <c r="D1246" s="443" t="s">
        <v>5318</v>
      </c>
      <c r="E1246" s="437">
        <v>-100000</v>
      </c>
      <c r="F1246" s="227"/>
      <c r="G1246" s="227"/>
    </row>
    <row r="1247" spans="1:7" x14ac:dyDescent="0.2">
      <c r="A1247" s="171">
        <v>42551</v>
      </c>
      <c r="B1247" s="511" t="s">
        <v>491</v>
      </c>
      <c r="C1247" s="229" t="s">
        <v>5342</v>
      </c>
      <c r="D1247" s="443" t="s">
        <v>5318</v>
      </c>
      <c r="E1247" s="437">
        <v>-100000</v>
      </c>
      <c r="F1247" s="227"/>
      <c r="G1247" s="227"/>
    </row>
    <row r="1248" spans="1:7" x14ac:dyDescent="0.2">
      <c r="A1248" s="171">
        <v>42553</v>
      </c>
      <c r="B1248" s="134" t="s">
        <v>584</v>
      </c>
      <c r="C1248" s="229" t="s">
        <v>5363</v>
      </c>
      <c r="D1248" s="440" t="s">
        <v>5364</v>
      </c>
      <c r="E1248" s="437">
        <v>-66667</v>
      </c>
      <c r="F1248" s="227"/>
      <c r="G1248" s="227"/>
    </row>
    <row r="1249" spans="1:7" x14ac:dyDescent="0.2">
      <c r="A1249" s="171">
        <v>42553</v>
      </c>
      <c r="B1249" s="134" t="s">
        <v>584</v>
      </c>
      <c r="C1249" s="229" t="s">
        <v>5361</v>
      </c>
      <c r="D1249" s="440" t="s">
        <v>5364</v>
      </c>
      <c r="E1249" s="437">
        <v>-66667</v>
      </c>
      <c r="F1249" s="227"/>
      <c r="G1249" s="227"/>
    </row>
    <row r="1250" spans="1:7" x14ac:dyDescent="0.2">
      <c r="A1250" s="171">
        <v>42556</v>
      </c>
      <c r="B1250" s="537" t="s">
        <v>83</v>
      </c>
      <c r="C1250" s="537" t="s">
        <v>4323</v>
      </c>
      <c r="D1250" s="443" t="s">
        <v>5346</v>
      </c>
      <c r="E1250" s="437">
        <v>-78333</v>
      </c>
      <c r="F1250" s="227"/>
      <c r="G1250" s="227"/>
    </row>
    <row r="1251" spans="1:7" x14ac:dyDescent="0.2">
      <c r="A1251" s="171">
        <v>42556</v>
      </c>
      <c r="B1251" s="537" t="s">
        <v>275</v>
      </c>
      <c r="C1251" s="537" t="s">
        <v>4323</v>
      </c>
      <c r="D1251" s="443" t="s">
        <v>5346</v>
      </c>
      <c r="E1251" s="437">
        <v>78333</v>
      </c>
      <c r="F1251" s="227"/>
      <c r="G1251" s="227"/>
    </row>
    <row r="1252" spans="1:7" x14ac:dyDescent="0.2">
      <c r="A1252" s="171">
        <v>42556</v>
      </c>
      <c r="B1252" s="537" t="s">
        <v>275</v>
      </c>
      <c r="C1252" s="537" t="s">
        <v>2957</v>
      </c>
      <c r="D1252" s="443" t="s">
        <v>5346</v>
      </c>
      <c r="E1252" s="437">
        <v>-456000</v>
      </c>
      <c r="F1252" s="227"/>
      <c r="G1252" s="227"/>
    </row>
    <row r="1253" spans="1:7" x14ac:dyDescent="0.2">
      <c r="A1253" s="171">
        <v>42556</v>
      </c>
      <c r="B1253" s="537" t="s">
        <v>83</v>
      </c>
      <c r="C1253" s="537" t="s">
        <v>2957</v>
      </c>
      <c r="D1253" s="443" t="s">
        <v>5346</v>
      </c>
      <c r="E1253" s="437">
        <v>456000</v>
      </c>
      <c r="F1253" s="227"/>
      <c r="G1253" s="227"/>
    </row>
    <row r="1254" spans="1:7" x14ac:dyDescent="0.2">
      <c r="A1254" s="171">
        <v>42558</v>
      </c>
      <c r="B1254" s="134" t="s">
        <v>83</v>
      </c>
      <c r="C1254" s="537" t="s">
        <v>3596</v>
      </c>
      <c r="D1254" s="440" t="s">
        <v>5349</v>
      </c>
      <c r="E1254" s="437">
        <v>-133333</v>
      </c>
      <c r="F1254" s="227"/>
      <c r="G1254" s="227"/>
    </row>
    <row r="1255" spans="1:7" x14ac:dyDescent="0.2">
      <c r="A1255" s="171">
        <v>42558</v>
      </c>
      <c r="B1255" s="134" t="s">
        <v>786</v>
      </c>
      <c r="C1255" s="537" t="s">
        <v>3596</v>
      </c>
      <c r="D1255" s="440" t="s">
        <v>5349</v>
      </c>
      <c r="E1255" s="437">
        <v>133333</v>
      </c>
      <c r="F1255" s="227"/>
      <c r="G1255" s="227"/>
    </row>
    <row r="1256" spans="1:7" x14ac:dyDescent="0.2">
      <c r="A1256" s="171">
        <v>42558</v>
      </c>
      <c r="B1256" s="134" t="s">
        <v>83</v>
      </c>
      <c r="C1256" s="537" t="s">
        <v>3957</v>
      </c>
      <c r="D1256" s="440" t="s">
        <v>5349</v>
      </c>
      <c r="E1256" s="437">
        <v>-980000</v>
      </c>
      <c r="F1256" s="227"/>
      <c r="G1256" s="227"/>
    </row>
    <row r="1257" spans="1:7" x14ac:dyDescent="0.2">
      <c r="A1257" s="171">
        <v>42558</v>
      </c>
      <c r="B1257" s="134" t="s">
        <v>786</v>
      </c>
      <c r="C1257" s="537" t="s">
        <v>3957</v>
      </c>
      <c r="D1257" s="440" t="s">
        <v>5349</v>
      </c>
      <c r="E1257" s="437">
        <v>980000</v>
      </c>
      <c r="F1257" s="227"/>
      <c r="G1257" s="227"/>
    </row>
    <row r="1258" spans="1:7" x14ac:dyDescent="0.2">
      <c r="A1258" s="171">
        <v>42558</v>
      </c>
      <c r="B1258" s="134" t="s">
        <v>786</v>
      </c>
      <c r="C1258" s="537" t="s">
        <v>2958</v>
      </c>
      <c r="D1258" s="440" t="s">
        <v>5349</v>
      </c>
      <c r="E1258" s="437">
        <v>-105267</v>
      </c>
      <c r="F1258" s="227"/>
      <c r="G1258" s="227"/>
    </row>
    <row r="1259" spans="1:7" x14ac:dyDescent="0.2">
      <c r="A1259" s="171">
        <v>42558</v>
      </c>
      <c r="B1259" s="134" t="s">
        <v>83</v>
      </c>
      <c r="C1259" s="537" t="s">
        <v>2958</v>
      </c>
      <c r="D1259" s="440" t="s">
        <v>5349</v>
      </c>
      <c r="E1259" s="437">
        <v>105267</v>
      </c>
      <c r="F1259" s="227"/>
      <c r="G1259" s="227"/>
    </row>
    <row r="1260" spans="1:7" x14ac:dyDescent="0.2">
      <c r="A1260" s="171">
        <v>42558</v>
      </c>
      <c r="B1260" s="134" t="s">
        <v>786</v>
      </c>
      <c r="C1260" s="537" t="s">
        <v>3174</v>
      </c>
      <c r="D1260" s="440" t="s">
        <v>5349</v>
      </c>
      <c r="E1260" s="437">
        <v>-200000</v>
      </c>
      <c r="F1260" s="227"/>
      <c r="G1260" s="227"/>
    </row>
    <row r="1261" spans="1:7" x14ac:dyDescent="0.2">
      <c r="A1261" s="171">
        <v>42558</v>
      </c>
      <c r="B1261" s="134" t="s">
        <v>83</v>
      </c>
      <c r="C1261" s="537" t="s">
        <v>3174</v>
      </c>
      <c r="D1261" s="440" t="s">
        <v>5349</v>
      </c>
      <c r="E1261" s="439">
        <v>200000</v>
      </c>
      <c r="F1261" s="227"/>
      <c r="G1261" s="227"/>
    </row>
    <row r="1262" spans="1:7" x14ac:dyDescent="0.2">
      <c r="A1262" s="171">
        <v>42558</v>
      </c>
      <c r="B1262" s="134" t="s">
        <v>786</v>
      </c>
      <c r="C1262" s="134" t="s">
        <v>205</v>
      </c>
      <c r="D1262" s="440" t="s">
        <v>5349</v>
      </c>
      <c r="E1262" s="437">
        <v>-2000000</v>
      </c>
      <c r="F1262" s="227"/>
      <c r="G1262" s="227"/>
    </row>
    <row r="1263" spans="1:7" x14ac:dyDescent="0.2">
      <c r="A1263" s="171">
        <v>42558</v>
      </c>
      <c r="B1263" s="134" t="s">
        <v>83</v>
      </c>
      <c r="C1263" s="134" t="s">
        <v>205</v>
      </c>
      <c r="D1263" s="440" t="s">
        <v>5349</v>
      </c>
      <c r="E1263" s="437">
        <v>2000000</v>
      </c>
      <c r="F1263" s="227"/>
      <c r="G1263" s="227"/>
    </row>
    <row r="1264" spans="1:7" x14ac:dyDescent="0.2">
      <c r="A1264" s="171">
        <v>42563</v>
      </c>
      <c r="B1264" s="134" t="s">
        <v>2006</v>
      </c>
      <c r="C1264" s="537" t="s">
        <v>3461</v>
      </c>
      <c r="D1264" s="440" t="s">
        <v>5352</v>
      </c>
      <c r="E1264" s="437">
        <v>-100000</v>
      </c>
      <c r="F1264" s="227"/>
      <c r="G1264" s="227"/>
    </row>
    <row r="1265" spans="1:7" x14ac:dyDescent="0.2">
      <c r="A1265" s="171">
        <v>42563</v>
      </c>
      <c r="B1265" s="134" t="s">
        <v>273</v>
      </c>
      <c r="C1265" s="537" t="s">
        <v>3461</v>
      </c>
      <c r="D1265" s="440" t="s">
        <v>5352</v>
      </c>
      <c r="E1265" s="437">
        <v>100000</v>
      </c>
      <c r="F1265" s="227"/>
      <c r="G1265" s="227"/>
    </row>
    <row r="1266" spans="1:7" x14ac:dyDescent="0.2">
      <c r="A1266" s="171">
        <v>42563</v>
      </c>
      <c r="B1266" s="134" t="s">
        <v>273</v>
      </c>
      <c r="C1266" s="537" t="s">
        <v>3224</v>
      </c>
      <c r="D1266" s="440" t="s">
        <v>5352</v>
      </c>
      <c r="E1266" s="437">
        <v>-1666666</v>
      </c>
      <c r="F1266" s="227"/>
      <c r="G1266" s="227"/>
    </row>
    <row r="1267" spans="1:7" x14ac:dyDescent="0.2">
      <c r="A1267" s="171">
        <v>42563</v>
      </c>
      <c r="B1267" s="134" t="s">
        <v>2006</v>
      </c>
      <c r="C1267" s="537" t="s">
        <v>3224</v>
      </c>
      <c r="D1267" s="440" t="s">
        <v>5352</v>
      </c>
      <c r="E1267" s="437">
        <v>1666666</v>
      </c>
      <c r="F1267" s="227"/>
      <c r="G1267" s="227"/>
    </row>
    <row r="1268" spans="1:7" x14ac:dyDescent="0.2">
      <c r="A1268" s="171">
        <v>42563</v>
      </c>
      <c r="B1268" s="134" t="s">
        <v>273</v>
      </c>
      <c r="C1268" s="134" t="s">
        <v>205</v>
      </c>
      <c r="D1268" s="440" t="s">
        <v>5352</v>
      </c>
      <c r="E1268" s="437">
        <v>-2000000</v>
      </c>
      <c r="F1268" s="227"/>
      <c r="G1268" s="227"/>
    </row>
    <row r="1269" spans="1:7" x14ac:dyDescent="0.2">
      <c r="A1269" s="171">
        <v>42563</v>
      </c>
      <c r="B1269" s="134" t="s">
        <v>2006</v>
      </c>
      <c r="C1269" s="134" t="s">
        <v>205</v>
      </c>
      <c r="D1269" s="440" t="s">
        <v>5352</v>
      </c>
      <c r="E1269" s="437">
        <v>2000000</v>
      </c>
      <c r="F1269" s="227"/>
      <c r="G1269" s="227"/>
    </row>
    <row r="1270" spans="1:7" x14ac:dyDescent="0.2">
      <c r="A1270" s="171">
        <v>42580</v>
      </c>
      <c r="B1270" s="134" t="s">
        <v>826</v>
      </c>
      <c r="C1270" s="537" t="s">
        <v>3285</v>
      </c>
      <c r="D1270" s="440" t="s">
        <v>5355</v>
      </c>
      <c r="E1270" s="437">
        <v>-933333</v>
      </c>
      <c r="F1270" s="227"/>
      <c r="G1270" s="227"/>
    </row>
    <row r="1271" spans="1:7" x14ac:dyDescent="0.2">
      <c r="A1271" s="171">
        <v>42580</v>
      </c>
      <c r="B1271" s="134" t="s">
        <v>2927</v>
      </c>
      <c r="C1271" s="537" t="s">
        <v>3285</v>
      </c>
      <c r="D1271" s="440" t="s">
        <v>5355</v>
      </c>
      <c r="E1271" s="437">
        <v>933333</v>
      </c>
      <c r="F1271" s="227"/>
      <c r="G1271" s="227"/>
    </row>
    <row r="1272" spans="1:7" x14ac:dyDescent="0.2">
      <c r="A1272" s="171">
        <v>42580</v>
      </c>
      <c r="B1272" s="134" t="s">
        <v>701</v>
      </c>
      <c r="C1272" s="229" t="s">
        <v>5368</v>
      </c>
      <c r="D1272" s="440" t="s">
        <v>5365</v>
      </c>
      <c r="E1272" s="437">
        <v>-66667</v>
      </c>
      <c r="F1272" s="227"/>
      <c r="G1272" s="227"/>
    </row>
    <row r="1273" spans="1:7" x14ac:dyDescent="0.2">
      <c r="A1273" s="171">
        <v>42580</v>
      </c>
      <c r="B1273" s="134" t="s">
        <v>701</v>
      </c>
      <c r="C1273" s="229" t="s">
        <v>5367</v>
      </c>
      <c r="D1273" s="440" t="s">
        <v>5365</v>
      </c>
      <c r="E1273" s="437">
        <v>-66667</v>
      </c>
      <c r="F1273" s="227"/>
      <c r="G1273" s="227"/>
    </row>
    <row r="1274" spans="1:7" x14ac:dyDescent="0.2">
      <c r="A1274" s="171">
        <v>42582</v>
      </c>
      <c r="B1274" s="134" t="s">
        <v>491</v>
      </c>
      <c r="C1274" s="537" t="s">
        <v>3347</v>
      </c>
      <c r="D1274" s="440" t="s">
        <v>5357</v>
      </c>
      <c r="E1274" s="437">
        <v>-1000000</v>
      </c>
      <c r="F1274" s="227"/>
      <c r="G1274" s="227"/>
    </row>
    <row r="1275" spans="1:7" x14ac:dyDescent="0.2">
      <c r="A1275" s="171">
        <v>42582</v>
      </c>
      <c r="B1275" s="134" t="s">
        <v>503</v>
      </c>
      <c r="C1275" s="537" t="s">
        <v>3347</v>
      </c>
      <c r="D1275" s="440" t="s">
        <v>5357</v>
      </c>
      <c r="E1275" s="437">
        <v>1000000</v>
      </c>
      <c r="F1275" s="227"/>
      <c r="G1275" s="227"/>
    </row>
    <row r="1276" spans="1:7" x14ac:dyDescent="0.2">
      <c r="A1276" s="171">
        <v>42582</v>
      </c>
      <c r="B1276" s="134" t="s">
        <v>826</v>
      </c>
      <c r="C1276" s="229" t="s">
        <v>5370</v>
      </c>
      <c r="D1276" s="440" t="s">
        <v>5371</v>
      </c>
      <c r="E1276" s="437">
        <v>-66667</v>
      </c>
      <c r="F1276" s="227"/>
      <c r="G1276" s="227"/>
    </row>
    <row r="1277" spans="1:7" x14ac:dyDescent="0.2">
      <c r="A1277" s="171">
        <v>42582</v>
      </c>
      <c r="B1277" s="134" t="s">
        <v>503</v>
      </c>
      <c r="C1277" s="229" t="s">
        <v>5375</v>
      </c>
      <c r="D1277" s="440" t="s">
        <v>5376</v>
      </c>
      <c r="E1277" s="437">
        <v>-66667</v>
      </c>
      <c r="F1277" s="227"/>
      <c r="G1277" s="227"/>
    </row>
    <row r="1278" spans="1:7" x14ac:dyDescent="0.2">
      <c r="A1278" s="452">
        <v>42596</v>
      </c>
      <c r="B1278" s="370" t="s">
        <v>826</v>
      </c>
      <c r="C1278" s="370" t="s">
        <v>5383</v>
      </c>
      <c r="D1278" s="507" t="s">
        <v>5384</v>
      </c>
      <c r="E1278" s="455">
        <v>-33333</v>
      </c>
      <c r="F1278" s="227"/>
      <c r="G1278" s="227"/>
    </row>
    <row r="1279" spans="1:7" x14ac:dyDescent="0.2">
      <c r="A1279" s="452">
        <v>42610</v>
      </c>
      <c r="B1279" s="370" t="s">
        <v>824</v>
      </c>
      <c r="C1279" s="370" t="s">
        <v>5386</v>
      </c>
      <c r="D1279" s="507" t="s">
        <v>5387</v>
      </c>
      <c r="E1279" s="455">
        <v>-33333</v>
      </c>
      <c r="F1279" s="227"/>
      <c r="G1279" s="227"/>
    </row>
    <row r="1280" spans="1:7" x14ac:dyDescent="0.2">
      <c r="A1280" s="452">
        <v>42612</v>
      </c>
      <c r="B1280" s="370" t="s">
        <v>2927</v>
      </c>
      <c r="C1280" s="370" t="s">
        <v>3629</v>
      </c>
      <c r="D1280" s="507" t="s">
        <v>5381</v>
      </c>
      <c r="E1280" s="455">
        <v>50010</v>
      </c>
      <c r="F1280" s="227"/>
      <c r="G1280" s="227"/>
    </row>
    <row r="1281" spans="1:7" x14ac:dyDescent="0.2">
      <c r="A1281" s="452">
        <v>42612</v>
      </c>
      <c r="B1281" s="370" t="s">
        <v>2006</v>
      </c>
      <c r="C1281" s="370" t="s">
        <v>3629</v>
      </c>
      <c r="D1281" s="507" t="s">
        <v>5381</v>
      </c>
      <c r="E1281" s="455">
        <v>-50010</v>
      </c>
      <c r="F1281" s="227"/>
      <c r="G1281" s="227"/>
    </row>
    <row r="1282" spans="1:7" x14ac:dyDescent="0.2">
      <c r="A1282" s="452">
        <v>42612</v>
      </c>
      <c r="B1282" s="370" t="s">
        <v>2927</v>
      </c>
      <c r="C1282" s="370" t="s">
        <v>3300</v>
      </c>
      <c r="D1282" s="507" t="s">
        <v>5381</v>
      </c>
      <c r="E1282" s="455">
        <v>467000</v>
      </c>
      <c r="F1282" s="227"/>
      <c r="G1282" s="227"/>
    </row>
    <row r="1283" spans="1:7" x14ac:dyDescent="0.2">
      <c r="A1283" s="452">
        <v>42612</v>
      </c>
      <c r="B1283" s="370" t="s">
        <v>2006</v>
      </c>
      <c r="C1283" s="370" t="s">
        <v>3300</v>
      </c>
      <c r="D1283" s="507" t="s">
        <v>5381</v>
      </c>
      <c r="E1283" s="455">
        <v>-467000</v>
      </c>
      <c r="F1283" s="227"/>
      <c r="G1283" s="227"/>
    </row>
    <row r="1284" spans="1:7" x14ac:dyDescent="0.2">
      <c r="A1284" s="452">
        <v>42612</v>
      </c>
      <c r="B1284" s="370" t="s">
        <v>2927</v>
      </c>
      <c r="C1284" s="370" t="s">
        <v>4405</v>
      </c>
      <c r="D1284" s="507" t="s">
        <v>5381</v>
      </c>
      <c r="E1284" s="455">
        <v>-42000</v>
      </c>
      <c r="F1284" s="227"/>
      <c r="G1284" s="227"/>
    </row>
    <row r="1285" spans="1:7" x14ac:dyDescent="0.2">
      <c r="A1285" s="452">
        <v>42612</v>
      </c>
      <c r="B1285" s="370" t="s">
        <v>2006</v>
      </c>
      <c r="C1285" s="370" t="s">
        <v>4405</v>
      </c>
      <c r="D1285" s="507" t="s">
        <v>5381</v>
      </c>
      <c r="E1285" s="455">
        <v>42000</v>
      </c>
      <c r="F1285" s="227"/>
      <c r="G1285" s="227"/>
    </row>
    <row r="1286" spans="1:7" x14ac:dyDescent="0.2">
      <c r="A1286" s="452">
        <v>42612</v>
      </c>
      <c r="B1286" s="370" t="s">
        <v>2927</v>
      </c>
      <c r="C1286" s="370" t="s">
        <v>3581</v>
      </c>
      <c r="D1286" s="507" t="s">
        <v>5381</v>
      </c>
      <c r="E1286" s="455">
        <v>-33333</v>
      </c>
      <c r="F1286" s="227"/>
      <c r="G1286" s="227"/>
    </row>
    <row r="1287" spans="1:7" x14ac:dyDescent="0.2">
      <c r="A1287" s="452">
        <v>42612</v>
      </c>
      <c r="B1287" s="370" t="s">
        <v>2006</v>
      </c>
      <c r="C1287" s="518" t="s">
        <v>3581</v>
      </c>
      <c r="D1287" s="507" t="s">
        <v>5381</v>
      </c>
      <c r="E1287" s="455">
        <v>33333</v>
      </c>
      <c r="F1287" s="227"/>
      <c r="G1287" s="227"/>
    </row>
    <row r="1288" spans="1:7" x14ac:dyDescent="0.2">
      <c r="A1288" s="452">
        <v>42613</v>
      </c>
      <c r="B1288" s="518" t="s">
        <v>432</v>
      </c>
      <c r="C1288" s="504" t="s">
        <v>5401</v>
      </c>
      <c r="D1288" s="524" t="s">
        <v>5403</v>
      </c>
      <c r="E1288" s="455">
        <v>-33333</v>
      </c>
      <c r="F1288" s="227"/>
      <c r="G1288" s="227"/>
    </row>
    <row r="1289" spans="1:7" x14ac:dyDescent="0.2">
      <c r="A1289" s="452">
        <v>42613</v>
      </c>
      <c r="B1289" s="370" t="s">
        <v>2927</v>
      </c>
      <c r="C1289" s="370" t="s">
        <v>5391</v>
      </c>
      <c r="D1289" s="507" t="s">
        <v>5392</v>
      </c>
      <c r="E1289" s="455">
        <v>-33333</v>
      </c>
      <c r="F1289" s="227"/>
      <c r="G1289" s="227"/>
    </row>
    <row r="1290" spans="1:7" x14ac:dyDescent="0.2">
      <c r="A1290" s="452">
        <v>42613</v>
      </c>
      <c r="B1290" s="370" t="s">
        <v>2927</v>
      </c>
      <c r="C1290" s="370" t="s">
        <v>5390</v>
      </c>
      <c r="D1290" s="507" t="s">
        <v>5392</v>
      </c>
      <c r="E1290" s="455">
        <v>-33333</v>
      </c>
      <c r="F1290" s="227"/>
      <c r="G1290" s="227"/>
    </row>
    <row r="1291" spans="1:7" x14ac:dyDescent="0.2">
      <c r="A1291" s="452">
        <v>42613</v>
      </c>
      <c r="B1291" s="518" t="s">
        <v>826</v>
      </c>
      <c r="C1291" s="504" t="s">
        <v>5395</v>
      </c>
      <c r="D1291" s="524" t="s">
        <v>5396</v>
      </c>
      <c r="E1291" s="455">
        <v>-33333</v>
      </c>
      <c r="F1291" s="227"/>
      <c r="G1291" s="227"/>
    </row>
    <row r="1292" spans="1:7" x14ac:dyDescent="0.2">
      <c r="A1292" s="171"/>
      <c r="B1292" s="376"/>
      <c r="C1292" s="376"/>
      <c r="D1292" s="377"/>
      <c r="E1292" s="121"/>
      <c r="F1292" s="227"/>
      <c r="G1292" s="227"/>
    </row>
    <row r="1293" spans="1:7" x14ac:dyDescent="0.2">
      <c r="A1293" s="171"/>
      <c r="B1293" s="376"/>
      <c r="C1293" s="376"/>
      <c r="D1293" s="377"/>
      <c r="E1293" s="121"/>
      <c r="F1293" s="227"/>
      <c r="G1293" s="227"/>
    </row>
    <row r="1294" spans="1:7" x14ac:dyDescent="0.2">
      <c r="A1294" s="171"/>
      <c r="B1294" s="376"/>
      <c r="C1294" s="376"/>
      <c r="D1294" s="377"/>
      <c r="E1294" s="121"/>
      <c r="F1294" s="227"/>
      <c r="G1294" s="227"/>
    </row>
    <row r="1295" spans="1:7" x14ac:dyDescent="0.2">
      <c r="A1295" s="171"/>
      <c r="B1295" s="376"/>
      <c r="C1295" s="376"/>
      <c r="D1295" s="377"/>
      <c r="E1295" s="121"/>
      <c r="F1295" s="227"/>
      <c r="G1295" s="227"/>
    </row>
    <row r="1296" spans="1:7" x14ac:dyDescent="0.2">
      <c r="A1296" s="171"/>
      <c r="B1296" s="376"/>
      <c r="C1296" s="376"/>
      <c r="D1296" s="377"/>
      <c r="E1296" s="121"/>
      <c r="F1296" s="227"/>
      <c r="G1296" s="227"/>
    </row>
    <row r="1297" spans="1:7" x14ac:dyDescent="0.2">
      <c r="A1297" s="171"/>
      <c r="B1297" s="376"/>
      <c r="C1297" s="376"/>
      <c r="D1297" s="377"/>
      <c r="E1297" s="121"/>
      <c r="F1297" s="227"/>
      <c r="G1297" s="227"/>
    </row>
    <row r="1298" spans="1:7" x14ac:dyDescent="0.2">
      <c r="A1298" s="171"/>
      <c r="B1298" s="376"/>
      <c r="C1298" s="376"/>
      <c r="D1298" s="377"/>
      <c r="E1298" s="121"/>
      <c r="F1298" s="227"/>
      <c r="G1298" s="227"/>
    </row>
    <row r="1299" spans="1:7" x14ac:dyDescent="0.2">
      <c r="A1299" s="171"/>
      <c r="B1299" s="376"/>
      <c r="C1299" s="376"/>
      <c r="D1299" s="377"/>
      <c r="E1299" s="121"/>
      <c r="F1299" s="227"/>
      <c r="G1299" s="227"/>
    </row>
    <row r="1300" spans="1:7" x14ac:dyDescent="0.2">
      <c r="A1300" s="171"/>
      <c r="B1300" s="376"/>
      <c r="C1300" s="376"/>
      <c r="D1300" s="377"/>
      <c r="E1300" s="121"/>
      <c r="F1300" s="227"/>
      <c r="G1300" s="227"/>
    </row>
    <row r="1301" spans="1:7" x14ac:dyDescent="0.2">
      <c r="A1301" s="171"/>
      <c r="B1301" s="376"/>
      <c r="C1301" s="376"/>
      <c r="D1301" s="377"/>
      <c r="E1301" s="121"/>
      <c r="F1301" s="227"/>
      <c r="G1301" s="227"/>
    </row>
    <row r="1302" spans="1:7" x14ac:dyDescent="0.2">
      <c r="A1302" s="171"/>
      <c r="B1302" s="376"/>
      <c r="C1302" s="376"/>
      <c r="D1302" s="377"/>
      <c r="E1302" s="121"/>
      <c r="F1302" s="227"/>
      <c r="G1302" s="227"/>
    </row>
    <row r="1303" spans="1:7" x14ac:dyDescent="0.2">
      <c r="A1303" s="171"/>
      <c r="B1303" s="376"/>
      <c r="C1303" s="376"/>
      <c r="D1303" s="377"/>
      <c r="E1303" s="121"/>
      <c r="F1303" s="227"/>
      <c r="G1303" s="227"/>
    </row>
    <row r="1304" spans="1:7" x14ac:dyDescent="0.2">
      <c r="A1304" s="171"/>
      <c r="B1304" s="376"/>
      <c r="C1304" s="376"/>
      <c r="D1304" s="377"/>
      <c r="E1304" s="121"/>
      <c r="F1304" s="227"/>
      <c r="G1304" s="227"/>
    </row>
    <row r="1305" spans="1:7" x14ac:dyDescent="0.2">
      <c r="A1305" s="171"/>
      <c r="B1305" s="376"/>
      <c r="C1305" s="376"/>
      <c r="D1305" s="377"/>
      <c r="E1305" s="121"/>
      <c r="F1305" s="227"/>
      <c r="G1305" s="227"/>
    </row>
    <row r="1306" spans="1:7" x14ac:dyDescent="0.2">
      <c r="A1306" s="171"/>
      <c r="B1306" s="376"/>
      <c r="C1306" s="376"/>
      <c r="D1306" s="377"/>
      <c r="E1306" s="121"/>
      <c r="F1306" s="227"/>
      <c r="G1306" s="227"/>
    </row>
    <row r="1307" spans="1:7" x14ac:dyDescent="0.2">
      <c r="A1307" s="171"/>
      <c r="B1307" s="376"/>
      <c r="C1307" s="376"/>
      <c r="D1307" s="377"/>
      <c r="E1307" s="121"/>
      <c r="F1307" s="227"/>
      <c r="G1307" s="227"/>
    </row>
    <row r="1308" spans="1:7" x14ac:dyDescent="0.2">
      <c r="A1308" s="171"/>
      <c r="B1308" s="376"/>
      <c r="C1308" s="376"/>
      <c r="D1308" s="377"/>
      <c r="E1308" s="121"/>
      <c r="F1308" s="227"/>
      <c r="G1308" s="227"/>
    </row>
    <row r="1309" spans="1:7" x14ac:dyDescent="0.2">
      <c r="A1309" s="171"/>
      <c r="B1309" s="376"/>
      <c r="C1309" s="376"/>
      <c r="D1309" s="377"/>
      <c r="E1309" s="121"/>
      <c r="F1309" s="227"/>
      <c r="G1309" s="227"/>
    </row>
    <row r="1310" spans="1:7" x14ac:dyDescent="0.2">
      <c r="A1310" s="171"/>
      <c r="B1310" s="376"/>
      <c r="C1310" s="376"/>
      <c r="D1310" s="377"/>
      <c r="E1310" s="121"/>
      <c r="F1310" s="227"/>
      <c r="G1310" s="227"/>
    </row>
    <row r="1311" spans="1:7" x14ac:dyDescent="0.2">
      <c r="A1311" s="171"/>
      <c r="B1311" s="376"/>
      <c r="C1311" s="376"/>
      <c r="D1311" s="377"/>
      <c r="E1311" s="121"/>
      <c r="F1311" s="227"/>
      <c r="G1311" s="227"/>
    </row>
    <row r="1312" spans="1:7" x14ac:dyDescent="0.2">
      <c r="A1312" s="171"/>
      <c r="B1312" s="376"/>
      <c r="C1312" s="376"/>
      <c r="D1312" s="377"/>
      <c r="E1312" s="121"/>
      <c r="F1312" s="227"/>
      <c r="G1312" s="227"/>
    </row>
    <row r="1313" spans="1:7" x14ac:dyDescent="0.2">
      <c r="A1313" s="171"/>
      <c r="B1313" s="376"/>
      <c r="C1313" s="376"/>
      <c r="D1313" s="377"/>
      <c r="E1313" s="121"/>
      <c r="F1313" s="227"/>
      <c r="G1313" s="227"/>
    </row>
    <row r="1314" spans="1:7" x14ac:dyDescent="0.2">
      <c r="A1314" s="171"/>
      <c r="B1314" s="376"/>
      <c r="C1314" s="376"/>
      <c r="D1314" s="377"/>
      <c r="E1314" s="121"/>
      <c r="F1314" s="227"/>
      <c r="G1314" s="227"/>
    </row>
    <row r="1315" spans="1:7" x14ac:dyDescent="0.2">
      <c r="A1315" s="171"/>
      <c r="B1315" s="376"/>
      <c r="C1315" s="376"/>
      <c r="D1315" s="377"/>
      <c r="E1315" s="121"/>
      <c r="F1315" s="227"/>
      <c r="G1315" s="227"/>
    </row>
    <row r="1316" spans="1:7" x14ac:dyDescent="0.2">
      <c r="A1316" s="171"/>
      <c r="B1316" s="376"/>
      <c r="C1316" s="376"/>
      <c r="D1316" s="377"/>
      <c r="E1316" s="121"/>
      <c r="F1316" s="227"/>
      <c r="G1316" s="227"/>
    </row>
    <row r="1317" spans="1:7" x14ac:dyDescent="0.2">
      <c r="A1317" s="171"/>
      <c r="B1317" s="376"/>
      <c r="C1317" s="376"/>
      <c r="D1317" s="377"/>
      <c r="E1317" s="121"/>
      <c r="F1317" s="227"/>
      <c r="G1317" s="227"/>
    </row>
    <row r="1318" spans="1:7" x14ac:dyDescent="0.2">
      <c r="A1318" s="171"/>
      <c r="B1318" s="376"/>
      <c r="C1318" s="376"/>
      <c r="D1318" s="377"/>
      <c r="E1318" s="121"/>
      <c r="F1318" s="227"/>
      <c r="G1318" s="227"/>
    </row>
    <row r="1319" spans="1:7" x14ac:dyDescent="0.2">
      <c r="A1319" s="171"/>
      <c r="B1319" s="376"/>
      <c r="C1319" s="376"/>
      <c r="D1319" s="377"/>
      <c r="E1319" s="121"/>
      <c r="F1319" s="227"/>
      <c r="G1319" s="227"/>
    </row>
    <row r="1320" spans="1:7" x14ac:dyDescent="0.2">
      <c r="A1320" s="171"/>
      <c r="B1320" s="376"/>
      <c r="C1320" s="376"/>
      <c r="D1320" s="377"/>
      <c r="E1320" s="121"/>
      <c r="F1320" s="227"/>
      <c r="G1320" s="227"/>
    </row>
    <row r="1321" spans="1:7" x14ac:dyDescent="0.2">
      <c r="A1321" s="171"/>
      <c r="B1321" s="376"/>
      <c r="C1321" s="376"/>
      <c r="D1321" s="377"/>
      <c r="E1321" s="121"/>
      <c r="F1321" s="227"/>
      <c r="G1321" s="227"/>
    </row>
    <row r="1322" spans="1:7" x14ac:dyDescent="0.2">
      <c r="A1322" s="171"/>
      <c r="B1322" s="376"/>
      <c r="C1322" s="376"/>
      <c r="D1322" s="377"/>
      <c r="E1322" s="121"/>
      <c r="F1322" s="227"/>
      <c r="G1322" s="227"/>
    </row>
    <row r="1323" spans="1:7" x14ac:dyDescent="0.2">
      <c r="A1323" s="171"/>
      <c r="B1323" s="376"/>
      <c r="C1323" s="376"/>
      <c r="D1323" s="377"/>
      <c r="E1323" s="121"/>
      <c r="F1323" s="227"/>
      <c r="G1323" s="227"/>
    </row>
    <row r="1324" spans="1:7" x14ac:dyDescent="0.2">
      <c r="A1324" s="171"/>
      <c r="B1324" s="376"/>
      <c r="C1324" s="376"/>
      <c r="D1324" s="377"/>
      <c r="E1324" s="121"/>
      <c r="F1324" s="227"/>
      <c r="G1324" s="227"/>
    </row>
    <row r="1325" spans="1:7" x14ac:dyDescent="0.2">
      <c r="A1325" s="171"/>
      <c r="B1325" s="376"/>
      <c r="C1325" s="376"/>
      <c r="D1325" s="377"/>
      <c r="E1325" s="121"/>
      <c r="F1325" s="227"/>
      <c r="G1325" s="227"/>
    </row>
    <row r="1326" spans="1:7" x14ac:dyDescent="0.2">
      <c r="A1326" s="171"/>
      <c r="B1326" s="376"/>
      <c r="C1326" s="376"/>
      <c r="D1326" s="377"/>
      <c r="E1326" s="121"/>
      <c r="F1326" s="227"/>
      <c r="G1326" s="227"/>
    </row>
    <row r="1327" spans="1:7" x14ac:dyDescent="0.2">
      <c r="A1327" s="171"/>
      <c r="B1327" s="376"/>
      <c r="C1327" s="376"/>
      <c r="D1327" s="377"/>
      <c r="E1327" s="121"/>
      <c r="F1327" s="227"/>
      <c r="G1327" s="227"/>
    </row>
    <row r="1328" spans="1:7" x14ac:dyDescent="0.2">
      <c r="A1328" s="171"/>
      <c r="B1328" s="376"/>
      <c r="C1328" s="376"/>
      <c r="D1328" s="377"/>
      <c r="E1328" s="121"/>
      <c r="F1328" s="227"/>
      <c r="G1328" s="227"/>
    </row>
    <row r="1329" spans="1:7" x14ac:dyDescent="0.2">
      <c r="A1329" s="171"/>
      <c r="B1329" s="376"/>
      <c r="C1329" s="376"/>
      <c r="D1329" s="377"/>
      <c r="E1329" s="121"/>
      <c r="F1329" s="227"/>
      <c r="G1329" s="227"/>
    </row>
    <row r="1330" spans="1:7" x14ac:dyDescent="0.2">
      <c r="A1330" s="171"/>
      <c r="B1330" s="376"/>
      <c r="C1330" s="376"/>
      <c r="D1330" s="377"/>
      <c r="E1330" s="121"/>
      <c r="F1330" s="227"/>
      <c r="G1330" s="227"/>
    </row>
    <row r="1331" spans="1:7" x14ac:dyDescent="0.2">
      <c r="A1331" s="171"/>
      <c r="B1331" s="376"/>
      <c r="C1331" s="376"/>
      <c r="D1331" s="377"/>
      <c r="E1331" s="121"/>
      <c r="F1331" s="227"/>
      <c r="G1331" s="227"/>
    </row>
    <row r="1332" spans="1:7" x14ac:dyDescent="0.2">
      <c r="A1332" s="171"/>
      <c r="B1332" s="376"/>
      <c r="C1332" s="376"/>
      <c r="D1332" s="377"/>
      <c r="E1332" s="121"/>
      <c r="F1332" s="227"/>
      <c r="G1332" s="227"/>
    </row>
    <row r="1333" spans="1:7" x14ac:dyDescent="0.2">
      <c r="A1333" s="171"/>
      <c r="B1333" s="376"/>
      <c r="C1333" s="376"/>
      <c r="D1333" s="377"/>
      <c r="E1333" s="121"/>
      <c r="F1333" s="227"/>
      <c r="G1333" s="227"/>
    </row>
    <row r="1334" spans="1:7" x14ac:dyDescent="0.2">
      <c r="A1334" s="171"/>
      <c r="B1334" s="376"/>
      <c r="C1334" s="376"/>
      <c r="D1334" s="377"/>
      <c r="E1334" s="121"/>
      <c r="F1334" s="227"/>
      <c r="G1334" s="227"/>
    </row>
    <row r="1335" spans="1:7" x14ac:dyDescent="0.2">
      <c r="A1335" s="171"/>
      <c r="B1335" s="376"/>
      <c r="C1335" s="376"/>
      <c r="D1335" s="377"/>
      <c r="E1335" s="121"/>
      <c r="F1335" s="227"/>
      <c r="G1335" s="227"/>
    </row>
    <row r="1336" spans="1:7" x14ac:dyDescent="0.2">
      <c r="A1336" s="171"/>
      <c r="B1336" s="376"/>
      <c r="C1336" s="376"/>
      <c r="D1336" s="377"/>
      <c r="E1336" s="121"/>
      <c r="F1336" s="227"/>
      <c r="G1336" s="227"/>
    </row>
    <row r="1337" spans="1:7" x14ac:dyDescent="0.2">
      <c r="A1337" s="171"/>
      <c r="B1337" s="376"/>
      <c r="C1337" s="376"/>
      <c r="D1337" s="377"/>
      <c r="E1337" s="121"/>
      <c r="F1337" s="227"/>
      <c r="G1337" s="227"/>
    </row>
    <row r="1338" spans="1:7" x14ac:dyDescent="0.2">
      <c r="A1338" s="171"/>
      <c r="B1338" s="376"/>
      <c r="C1338" s="376"/>
      <c r="D1338" s="377"/>
      <c r="E1338" s="121"/>
      <c r="F1338" s="227"/>
      <c r="G1338" s="227"/>
    </row>
    <row r="1339" spans="1:7" x14ac:dyDescent="0.2">
      <c r="A1339" s="171"/>
      <c r="B1339" s="376"/>
      <c r="C1339" s="376"/>
      <c r="D1339" s="377"/>
      <c r="E1339" s="121"/>
      <c r="F1339" s="227"/>
      <c r="G1339" s="227"/>
    </row>
    <row r="1340" spans="1:7" x14ac:dyDescent="0.2">
      <c r="A1340" s="171"/>
      <c r="B1340" s="376"/>
      <c r="C1340" s="376"/>
      <c r="D1340" s="377"/>
      <c r="E1340" s="121"/>
      <c r="F1340" s="227"/>
      <c r="G1340" s="227"/>
    </row>
    <row r="1341" spans="1:7" x14ac:dyDescent="0.2">
      <c r="A1341" s="171"/>
      <c r="B1341" s="376"/>
      <c r="C1341" s="376"/>
      <c r="D1341" s="377"/>
      <c r="E1341" s="121"/>
      <c r="F1341" s="227"/>
      <c r="G1341" s="227"/>
    </row>
    <row r="1342" spans="1:7" x14ac:dyDescent="0.2">
      <c r="A1342" s="171"/>
      <c r="B1342" s="376"/>
      <c r="C1342" s="376"/>
      <c r="D1342" s="377"/>
      <c r="E1342" s="121"/>
      <c r="F1342" s="227"/>
      <c r="G1342" s="227"/>
    </row>
    <row r="1343" spans="1:7" x14ac:dyDescent="0.2">
      <c r="A1343" s="171"/>
      <c r="B1343" s="376"/>
      <c r="C1343" s="376"/>
      <c r="D1343" s="377"/>
      <c r="E1343" s="121"/>
      <c r="F1343" s="227"/>
      <c r="G1343" s="227"/>
    </row>
    <row r="1344" spans="1:7" x14ac:dyDescent="0.2">
      <c r="A1344" s="171"/>
      <c r="B1344" s="376"/>
      <c r="C1344" s="376"/>
      <c r="D1344" s="377"/>
      <c r="E1344" s="121"/>
      <c r="F1344" s="227"/>
      <c r="G1344" s="227"/>
    </row>
    <row r="1345" spans="1:7" x14ac:dyDescent="0.2">
      <c r="A1345" s="171"/>
      <c r="B1345" s="376"/>
      <c r="C1345" s="376"/>
      <c r="D1345" s="377"/>
      <c r="E1345" s="121"/>
      <c r="F1345" s="227"/>
      <c r="G1345" s="227"/>
    </row>
    <row r="1346" spans="1:7" x14ac:dyDescent="0.2">
      <c r="A1346" s="171"/>
      <c r="B1346" s="376"/>
      <c r="C1346" s="376"/>
      <c r="D1346" s="377"/>
      <c r="E1346" s="121"/>
      <c r="F1346" s="227"/>
      <c r="G1346" s="227"/>
    </row>
    <row r="1347" spans="1:7" x14ac:dyDescent="0.2">
      <c r="A1347" s="171"/>
      <c r="B1347" s="376"/>
      <c r="C1347" s="376"/>
      <c r="D1347" s="377"/>
      <c r="E1347" s="121"/>
      <c r="F1347" s="227"/>
      <c r="G1347" s="227"/>
    </row>
    <row r="1348" spans="1:7" x14ac:dyDescent="0.2">
      <c r="A1348" s="171"/>
      <c r="B1348" s="376"/>
      <c r="C1348" s="376"/>
      <c r="D1348" s="377"/>
      <c r="E1348" s="121"/>
      <c r="F1348" s="227"/>
      <c r="G1348" s="227"/>
    </row>
    <row r="1349" spans="1:7" x14ac:dyDescent="0.2">
      <c r="A1349" s="171"/>
      <c r="B1349" s="376"/>
      <c r="C1349" s="376"/>
      <c r="D1349" s="377"/>
      <c r="E1349" s="121"/>
      <c r="F1349" s="227"/>
      <c r="G1349" s="227"/>
    </row>
    <row r="1350" spans="1:7" x14ac:dyDescent="0.2">
      <c r="A1350" s="171"/>
      <c r="B1350" s="376"/>
      <c r="C1350" s="376"/>
      <c r="D1350" s="377"/>
      <c r="E1350" s="121"/>
      <c r="F1350" s="227"/>
      <c r="G1350" s="227"/>
    </row>
    <row r="1351" spans="1:7" x14ac:dyDescent="0.2">
      <c r="A1351" s="171"/>
      <c r="B1351" s="376"/>
      <c r="C1351" s="376"/>
      <c r="D1351" s="377"/>
      <c r="E1351" s="121"/>
      <c r="F1351" s="227"/>
      <c r="G1351" s="227"/>
    </row>
    <row r="1352" spans="1:7" x14ac:dyDescent="0.2">
      <c r="A1352" s="171"/>
      <c r="B1352" s="376"/>
      <c r="C1352" s="376"/>
      <c r="D1352" s="377"/>
      <c r="E1352" s="121"/>
      <c r="F1352" s="227"/>
      <c r="G1352" s="227"/>
    </row>
    <row r="1353" spans="1:7" x14ac:dyDescent="0.2">
      <c r="A1353" s="171"/>
      <c r="B1353" s="376"/>
      <c r="C1353" s="376"/>
      <c r="D1353" s="377"/>
      <c r="E1353" s="121"/>
      <c r="F1353" s="227"/>
      <c r="G1353" s="227"/>
    </row>
    <row r="1354" spans="1:7" x14ac:dyDescent="0.2">
      <c r="A1354" s="171"/>
      <c r="B1354" s="376"/>
      <c r="C1354" s="376"/>
      <c r="D1354" s="377"/>
      <c r="E1354" s="121"/>
      <c r="F1354" s="227"/>
      <c r="G1354" s="227"/>
    </row>
    <row r="1355" spans="1:7" x14ac:dyDescent="0.2">
      <c r="A1355" s="171"/>
      <c r="B1355" s="376"/>
      <c r="C1355" s="376"/>
      <c r="D1355" s="377"/>
      <c r="E1355" s="121"/>
      <c r="F1355" s="227"/>
      <c r="G1355" s="227"/>
    </row>
    <row r="1356" spans="1:7" x14ac:dyDescent="0.2">
      <c r="A1356" s="171"/>
      <c r="B1356" s="376"/>
      <c r="C1356" s="376"/>
      <c r="D1356" s="377"/>
      <c r="E1356" s="121"/>
      <c r="F1356" s="227"/>
      <c r="G1356" s="227"/>
    </row>
    <row r="1357" spans="1:7" x14ac:dyDescent="0.2">
      <c r="A1357" s="171"/>
      <c r="B1357" s="376"/>
      <c r="C1357" s="376"/>
      <c r="D1357" s="377"/>
      <c r="E1357" s="121"/>
      <c r="F1357" s="227"/>
      <c r="G1357" s="227"/>
    </row>
    <row r="1358" spans="1:7" x14ac:dyDescent="0.2">
      <c r="A1358" s="171"/>
      <c r="B1358" s="376"/>
      <c r="C1358" s="376"/>
      <c r="D1358" s="377"/>
      <c r="E1358" s="121"/>
      <c r="F1358" s="227"/>
      <c r="G1358" s="227"/>
    </row>
    <row r="1359" spans="1:7" x14ac:dyDescent="0.2">
      <c r="A1359" s="171"/>
      <c r="B1359" s="376"/>
      <c r="C1359" s="376"/>
      <c r="D1359" s="377"/>
      <c r="E1359" s="121"/>
      <c r="F1359" s="227"/>
      <c r="G1359" s="227"/>
    </row>
    <row r="1360" spans="1:7" x14ac:dyDescent="0.2">
      <c r="A1360" s="171"/>
      <c r="B1360" s="376"/>
      <c r="C1360" s="376"/>
      <c r="D1360" s="377"/>
      <c r="E1360" s="121"/>
      <c r="F1360" s="227"/>
      <c r="G1360" s="227"/>
    </row>
    <row r="1361" spans="1:7" x14ac:dyDescent="0.2">
      <c r="A1361" s="171"/>
      <c r="B1361" s="376"/>
      <c r="C1361" s="376"/>
      <c r="D1361" s="377"/>
      <c r="E1361" s="121"/>
      <c r="F1361" s="227"/>
      <c r="G1361" s="227"/>
    </row>
    <row r="1362" spans="1:7" x14ac:dyDescent="0.2">
      <c r="A1362" s="171"/>
      <c r="B1362" s="376"/>
      <c r="C1362" s="376"/>
      <c r="D1362" s="377"/>
      <c r="E1362" s="121"/>
      <c r="F1362" s="227"/>
      <c r="G1362" s="227"/>
    </row>
    <row r="1363" spans="1:7" x14ac:dyDescent="0.2">
      <c r="A1363" s="171"/>
      <c r="B1363" s="376"/>
      <c r="C1363" s="376"/>
      <c r="D1363" s="377"/>
      <c r="E1363" s="121"/>
      <c r="F1363" s="227"/>
      <c r="G1363" s="227"/>
    </row>
    <row r="1364" spans="1:7" x14ac:dyDescent="0.2">
      <c r="A1364" s="171"/>
      <c r="B1364" s="376"/>
      <c r="C1364" s="376"/>
      <c r="D1364" s="377"/>
      <c r="E1364" s="121"/>
      <c r="F1364" s="227"/>
      <c r="G1364" s="227"/>
    </row>
    <row r="1365" spans="1:7" x14ac:dyDescent="0.2">
      <c r="A1365" s="171"/>
      <c r="B1365" s="376"/>
      <c r="C1365" s="376"/>
      <c r="D1365" s="377"/>
      <c r="E1365" s="121"/>
      <c r="F1365" s="227"/>
      <c r="G1365" s="227"/>
    </row>
    <row r="1366" spans="1:7" x14ac:dyDescent="0.2">
      <c r="A1366" s="171"/>
      <c r="B1366" s="376"/>
      <c r="C1366" s="376"/>
      <c r="D1366" s="377"/>
      <c r="E1366" s="121"/>
      <c r="F1366" s="227"/>
      <c r="G1366" s="227"/>
    </row>
    <row r="1367" spans="1:7" x14ac:dyDescent="0.2">
      <c r="A1367" s="171"/>
      <c r="B1367" s="376"/>
      <c r="C1367" s="376"/>
      <c r="D1367" s="377"/>
      <c r="E1367" s="121"/>
      <c r="F1367" s="227"/>
      <c r="G1367" s="227"/>
    </row>
    <row r="1368" spans="1:7" x14ac:dyDescent="0.2">
      <c r="A1368" s="171"/>
      <c r="B1368" s="376"/>
      <c r="C1368" s="376"/>
      <c r="D1368" s="377"/>
      <c r="E1368" s="121"/>
      <c r="F1368" s="227"/>
      <c r="G1368" s="227"/>
    </row>
    <row r="1369" spans="1:7" x14ac:dyDescent="0.2">
      <c r="A1369" s="171"/>
      <c r="B1369" s="376"/>
      <c r="C1369" s="376"/>
      <c r="D1369" s="377"/>
      <c r="E1369" s="121"/>
      <c r="F1369" s="227"/>
      <c r="G1369" s="227"/>
    </row>
    <row r="1370" spans="1:7" x14ac:dyDescent="0.2">
      <c r="A1370" s="171"/>
      <c r="B1370" s="376"/>
      <c r="C1370" s="376"/>
      <c r="D1370" s="377"/>
      <c r="E1370" s="121"/>
      <c r="F1370" s="227"/>
      <c r="G1370" s="227"/>
    </row>
    <row r="1371" spans="1:7" x14ac:dyDescent="0.2">
      <c r="A1371" s="171"/>
      <c r="B1371" s="376"/>
      <c r="C1371" s="376"/>
      <c r="D1371" s="377"/>
      <c r="E1371" s="121"/>
      <c r="F1371" s="227"/>
      <c r="G1371" s="227"/>
    </row>
    <row r="1372" spans="1:7" x14ac:dyDescent="0.2">
      <c r="A1372" s="171"/>
      <c r="B1372" s="376"/>
      <c r="C1372" s="376"/>
      <c r="D1372" s="377"/>
      <c r="E1372" s="121"/>
      <c r="F1372" s="227"/>
      <c r="G1372" s="227"/>
    </row>
    <row r="1373" spans="1:7" x14ac:dyDescent="0.2">
      <c r="A1373" s="171"/>
      <c r="B1373" s="376"/>
      <c r="C1373" s="376"/>
      <c r="D1373" s="377"/>
      <c r="E1373" s="121"/>
      <c r="F1373" s="227"/>
      <c r="G1373" s="227"/>
    </row>
    <row r="1374" spans="1:7" x14ac:dyDescent="0.2">
      <c r="A1374" s="171"/>
      <c r="B1374" s="376"/>
      <c r="C1374" s="376"/>
      <c r="D1374" s="377"/>
      <c r="E1374" s="121"/>
      <c r="F1374" s="227"/>
      <c r="G1374" s="227"/>
    </row>
    <row r="1375" spans="1:7" x14ac:dyDescent="0.2">
      <c r="A1375" s="171"/>
      <c r="B1375" s="376"/>
      <c r="C1375" s="376"/>
      <c r="D1375" s="377"/>
      <c r="E1375" s="121"/>
      <c r="F1375" s="227"/>
      <c r="G1375" s="227"/>
    </row>
    <row r="1376" spans="1:7" x14ac:dyDescent="0.2">
      <c r="A1376" s="171"/>
      <c r="B1376" s="376"/>
      <c r="C1376" s="376"/>
      <c r="D1376" s="377"/>
      <c r="E1376" s="121"/>
      <c r="F1376" s="227"/>
      <c r="G1376" s="227"/>
    </row>
    <row r="1377" spans="1:7" x14ac:dyDescent="0.2">
      <c r="A1377" s="171"/>
      <c r="B1377" s="376"/>
      <c r="C1377" s="376"/>
      <c r="D1377" s="377"/>
      <c r="E1377" s="121"/>
      <c r="F1377" s="227"/>
      <c r="G1377" s="227"/>
    </row>
    <row r="1378" spans="1:7" x14ac:dyDescent="0.2">
      <c r="A1378" s="171"/>
      <c r="B1378" s="376"/>
      <c r="C1378" s="376"/>
      <c r="D1378" s="377"/>
      <c r="E1378" s="121"/>
      <c r="F1378" s="227"/>
      <c r="G1378" s="227"/>
    </row>
    <row r="1379" spans="1:7" x14ac:dyDescent="0.2">
      <c r="A1379" s="171"/>
      <c r="B1379" s="376"/>
      <c r="C1379" s="376"/>
      <c r="D1379" s="377"/>
      <c r="E1379" s="121"/>
      <c r="F1379" s="227"/>
      <c r="G1379" s="227"/>
    </row>
    <row r="1380" spans="1:7" x14ac:dyDescent="0.2">
      <c r="A1380" s="171"/>
      <c r="B1380" s="376"/>
      <c r="C1380" s="376"/>
      <c r="D1380" s="377"/>
      <c r="E1380" s="121"/>
      <c r="F1380" s="227"/>
      <c r="G1380" s="227"/>
    </row>
    <row r="1381" spans="1:7" x14ac:dyDescent="0.2">
      <c r="A1381" s="171"/>
      <c r="B1381" s="376"/>
      <c r="C1381" s="376"/>
      <c r="D1381" s="377"/>
      <c r="E1381" s="121"/>
      <c r="F1381" s="227"/>
      <c r="G1381" s="227"/>
    </row>
    <row r="1382" spans="1:7" x14ac:dyDescent="0.2">
      <c r="A1382" s="171"/>
      <c r="B1382" s="376"/>
      <c r="C1382" s="376"/>
      <c r="D1382" s="377"/>
      <c r="E1382" s="121"/>
      <c r="F1382" s="227"/>
      <c r="G1382" s="227"/>
    </row>
    <row r="1383" spans="1:7" x14ac:dyDescent="0.2">
      <c r="A1383" s="171"/>
      <c r="B1383" s="376"/>
      <c r="C1383" s="376"/>
      <c r="D1383" s="377"/>
      <c r="E1383" s="121"/>
      <c r="F1383" s="227"/>
      <c r="G1383" s="227"/>
    </row>
    <row r="1384" spans="1:7" x14ac:dyDescent="0.2">
      <c r="A1384" s="171"/>
      <c r="B1384" s="376"/>
      <c r="C1384" s="376"/>
      <c r="D1384" s="377"/>
      <c r="E1384" s="121"/>
      <c r="F1384" s="227"/>
      <c r="G1384" s="227"/>
    </row>
    <row r="1385" spans="1:7" x14ac:dyDescent="0.2">
      <c r="A1385" s="171"/>
      <c r="B1385" s="376"/>
      <c r="C1385" s="376"/>
      <c r="D1385" s="377"/>
      <c r="E1385" s="121"/>
      <c r="F1385" s="227"/>
      <c r="G1385" s="227"/>
    </row>
    <row r="1386" spans="1:7" x14ac:dyDescent="0.2">
      <c r="A1386" s="171"/>
      <c r="B1386" s="376"/>
      <c r="C1386" s="376"/>
      <c r="D1386" s="377"/>
      <c r="E1386" s="121"/>
      <c r="F1386" s="227"/>
      <c r="G1386" s="227"/>
    </row>
    <row r="1387" spans="1:7" x14ac:dyDescent="0.2">
      <c r="A1387" s="171"/>
      <c r="B1387" s="376"/>
      <c r="C1387" s="376"/>
      <c r="D1387" s="377"/>
      <c r="E1387" s="121"/>
      <c r="F1387" s="227"/>
      <c r="G1387" s="227"/>
    </row>
    <row r="1388" spans="1:7" x14ac:dyDescent="0.2">
      <c r="A1388" s="171"/>
      <c r="B1388" s="376"/>
      <c r="C1388" s="376"/>
      <c r="D1388" s="377"/>
      <c r="E1388" s="121"/>
      <c r="F1388" s="227"/>
      <c r="G1388" s="227"/>
    </row>
    <row r="1389" spans="1:7" x14ac:dyDescent="0.2">
      <c r="A1389" s="171"/>
      <c r="B1389" s="376"/>
      <c r="C1389" s="376"/>
      <c r="D1389" s="377"/>
      <c r="E1389" s="121"/>
      <c r="F1389" s="227"/>
      <c r="G1389" s="227"/>
    </row>
    <row r="1390" spans="1:7" x14ac:dyDescent="0.2">
      <c r="A1390" s="171"/>
      <c r="B1390" s="376"/>
      <c r="C1390" s="376"/>
      <c r="D1390" s="377"/>
      <c r="E1390" s="121"/>
      <c r="F1390" s="227"/>
      <c r="G1390" s="227"/>
    </row>
    <row r="1391" spans="1:7" x14ac:dyDescent="0.2">
      <c r="A1391" s="171"/>
      <c r="B1391" s="376"/>
      <c r="C1391" s="376"/>
      <c r="D1391" s="377"/>
      <c r="E1391" s="121"/>
      <c r="F1391" s="227"/>
      <c r="G1391" s="227"/>
    </row>
    <row r="1392" spans="1:7" x14ac:dyDescent="0.2">
      <c r="A1392" s="171"/>
      <c r="B1392" s="376"/>
      <c r="C1392" s="376"/>
      <c r="D1392" s="377"/>
      <c r="E1392" s="121"/>
      <c r="F1392" s="227"/>
      <c r="G1392" s="227"/>
    </row>
    <row r="1393" spans="1:7" x14ac:dyDescent="0.2">
      <c r="A1393" s="171"/>
      <c r="B1393" s="376"/>
      <c r="C1393" s="376"/>
      <c r="D1393" s="377"/>
      <c r="E1393" s="121"/>
      <c r="F1393" s="227"/>
      <c r="G1393" s="227"/>
    </row>
    <row r="1394" spans="1:7" x14ac:dyDescent="0.2">
      <c r="A1394" s="171"/>
      <c r="B1394" s="376"/>
      <c r="C1394" s="376"/>
      <c r="D1394" s="377"/>
      <c r="E1394" s="121"/>
      <c r="F1394" s="227"/>
      <c r="G1394" s="227"/>
    </row>
    <row r="1395" spans="1:7" x14ac:dyDescent="0.2">
      <c r="A1395" s="171"/>
      <c r="B1395" s="376"/>
      <c r="C1395" s="376"/>
      <c r="D1395" s="377"/>
      <c r="E1395" s="121"/>
      <c r="F1395" s="227"/>
      <c r="G1395" s="227"/>
    </row>
    <row r="1396" spans="1:7" x14ac:dyDescent="0.2">
      <c r="A1396" s="171"/>
      <c r="B1396" s="376"/>
      <c r="C1396" s="376"/>
      <c r="D1396" s="377"/>
      <c r="E1396" s="121"/>
      <c r="F1396" s="227"/>
      <c r="G1396" s="227"/>
    </row>
    <row r="1397" spans="1:7" x14ac:dyDescent="0.2">
      <c r="A1397" s="171"/>
      <c r="B1397" s="376"/>
      <c r="C1397" s="376"/>
      <c r="D1397" s="377"/>
      <c r="E1397" s="121"/>
      <c r="F1397" s="227"/>
      <c r="G1397" s="227"/>
    </row>
    <row r="1398" spans="1:7" x14ac:dyDescent="0.2">
      <c r="A1398" s="171"/>
      <c r="B1398" s="376"/>
      <c r="C1398" s="376"/>
      <c r="D1398" s="377"/>
      <c r="E1398" s="121"/>
      <c r="F1398" s="227"/>
      <c r="G1398" s="227"/>
    </row>
    <row r="1399" spans="1:7" x14ac:dyDescent="0.2">
      <c r="A1399" s="171"/>
      <c r="B1399" s="376"/>
      <c r="C1399" s="376"/>
      <c r="D1399" s="377"/>
      <c r="E1399" s="121"/>
      <c r="F1399" s="227"/>
      <c r="G1399" s="227"/>
    </row>
    <row r="1400" spans="1:7" x14ac:dyDescent="0.2">
      <c r="A1400" s="171"/>
      <c r="B1400" s="376"/>
      <c r="C1400" s="376"/>
      <c r="D1400" s="377"/>
      <c r="E1400" s="121"/>
      <c r="F1400" s="227"/>
      <c r="G1400" s="227"/>
    </row>
    <row r="1401" spans="1:7" x14ac:dyDescent="0.2">
      <c r="A1401" s="171"/>
      <c r="B1401" s="376"/>
      <c r="C1401" s="376"/>
      <c r="D1401" s="377"/>
      <c r="E1401" s="121"/>
      <c r="F1401" s="227"/>
      <c r="G1401" s="227"/>
    </row>
    <row r="1402" spans="1:7" x14ac:dyDescent="0.2">
      <c r="A1402" s="171"/>
      <c r="B1402" s="376"/>
      <c r="C1402" s="376"/>
      <c r="D1402" s="377"/>
      <c r="E1402" s="121"/>
      <c r="F1402" s="227"/>
      <c r="G1402" s="227"/>
    </row>
    <row r="1403" spans="1:7" x14ac:dyDescent="0.2">
      <c r="A1403" s="171"/>
      <c r="B1403" s="376"/>
      <c r="C1403" s="376"/>
      <c r="D1403" s="377"/>
      <c r="E1403" s="121"/>
      <c r="F1403" s="227"/>
      <c r="G1403" s="227"/>
    </row>
    <row r="1404" spans="1:7" x14ac:dyDescent="0.2">
      <c r="A1404" s="171"/>
      <c r="B1404" s="376"/>
      <c r="C1404" s="376"/>
      <c r="D1404" s="377"/>
      <c r="E1404" s="121"/>
      <c r="F1404" s="227"/>
      <c r="G1404" s="227"/>
    </row>
    <row r="1405" spans="1:7" x14ac:dyDescent="0.2">
      <c r="A1405" s="171"/>
      <c r="B1405" s="376"/>
      <c r="C1405" s="376"/>
      <c r="D1405" s="377"/>
      <c r="E1405" s="121"/>
      <c r="F1405" s="227"/>
      <c r="G1405" s="227"/>
    </row>
    <row r="1406" spans="1:7" x14ac:dyDescent="0.2">
      <c r="A1406" s="171"/>
      <c r="B1406" s="376"/>
      <c r="C1406" s="376"/>
      <c r="D1406" s="377"/>
      <c r="E1406" s="121"/>
      <c r="F1406" s="227"/>
      <c r="G1406" s="227"/>
    </row>
    <row r="1407" spans="1:7" x14ac:dyDescent="0.2">
      <c r="A1407" s="171"/>
      <c r="B1407" s="376"/>
      <c r="C1407" s="376"/>
      <c r="D1407" s="377"/>
      <c r="E1407" s="121"/>
      <c r="F1407" s="227"/>
      <c r="G1407" s="227"/>
    </row>
    <row r="1408" spans="1:7" x14ac:dyDescent="0.2">
      <c r="A1408" s="171"/>
      <c r="B1408" s="376"/>
      <c r="C1408" s="376"/>
      <c r="D1408" s="377"/>
      <c r="E1408" s="121"/>
      <c r="F1408" s="227"/>
      <c r="G1408" s="227"/>
    </row>
    <row r="1409" spans="1:7" x14ac:dyDescent="0.2">
      <c r="A1409" s="171"/>
      <c r="B1409" s="376"/>
      <c r="C1409" s="376"/>
      <c r="D1409" s="377"/>
      <c r="E1409" s="121"/>
      <c r="F1409" s="227"/>
      <c r="G1409" s="227"/>
    </row>
    <row r="1410" spans="1:7" x14ac:dyDescent="0.2">
      <c r="A1410" s="171"/>
      <c r="B1410" s="376"/>
      <c r="C1410" s="376"/>
      <c r="D1410" s="377"/>
      <c r="E1410" s="121"/>
      <c r="F1410" s="227"/>
      <c r="G1410" s="227"/>
    </row>
    <row r="1411" spans="1:7" x14ac:dyDescent="0.2">
      <c r="A1411" s="171"/>
      <c r="B1411" s="376"/>
      <c r="C1411" s="376"/>
      <c r="D1411" s="377"/>
      <c r="E1411" s="121"/>
      <c r="F1411" s="227"/>
      <c r="G1411" s="227"/>
    </row>
    <row r="1412" spans="1:7" x14ac:dyDescent="0.2">
      <c r="A1412" s="171"/>
      <c r="B1412" s="376"/>
      <c r="C1412" s="376"/>
      <c r="D1412" s="377"/>
      <c r="E1412" s="121"/>
      <c r="F1412" s="227"/>
      <c r="G1412" s="227"/>
    </row>
    <row r="1413" spans="1:7" x14ac:dyDescent="0.2">
      <c r="A1413" s="171"/>
      <c r="B1413" s="376"/>
      <c r="C1413" s="376"/>
      <c r="D1413" s="377"/>
      <c r="E1413" s="121"/>
      <c r="F1413" s="227"/>
      <c r="G1413" s="227"/>
    </row>
    <row r="1414" spans="1:7" x14ac:dyDescent="0.2">
      <c r="A1414" s="171"/>
      <c r="B1414" s="376"/>
      <c r="C1414" s="376"/>
      <c r="D1414" s="377"/>
      <c r="E1414" s="121"/>
      <c r="F1414" s="227"/>
      <c r="G1414" s="227"/>
    </row>
    <row r="1415" spans="1:7" x14ac:dyDescent="0.2">
      <c r="A1415" s="171"/>
      <c r="B1415" s="376"/>
      <c r="C1415" s="376"/>
      <c r="D1415" s="377"/>
      <c r="E1415" s="121"/>
      <c r="F1415" s="227"/>
      <c r="G1415" s="227"/>
    </row>
    <row r="1416" spans="1:7" x14ac:dyDescent="0.2">
      <c r="A1416" s="171"/>
      <c r="B1416" s="376"/>
      <c r="C1416" s="376"/>
      <c r="D1416" s="377"/>
      <c r="E1416" s="121"/>
      <c r="F1416" s="227"/>
      <c r="G1416" s="227"/>
    </row>
    <row r="1417" spans="1:7" x14ac:dyDescent="0.2">
      <c r="A1417" s="171"/>
      <c r="B1417" s="376"/>
      <c r="C1417" s="376"/>
      <c r="D1417" s="377"/>
      <c r="E1417" s="121"/>
      <c r="F1417" s="227"/>
      <c r="G1417" s="227"/>
    </row>
    <row r="1418" spans="1:7" x14ac:dyDescent="0.2">
      <c r="A1418" s="171"/>
      <c r="B1418" s="376"/>
      <c r="C1418" s="376"/>
      <c r="D1418" s="377"/>
      <c r="E1418" s="121"/>
      <c r="F1418" s="227"/>
      <c r="G1418" s="227"/>
    </row>
    <row r="1419" spans="1:7" x14ac:dyDescent="0.2">
      <c r="A1419" s="171"/>
      <c r="B1419" s="376"/>
      <c r="C1419" s="376"/>
      <c r="D1419" s="377"/>
      <c r="E1419" s="121"/>
      <c r="F1419" s="227"/>
      <c r="G1419" s="227"/>
    </row>
    <row r="1420" spans="1:7" x14ac:dyDescent="0.2">
      <c r="A1420" s="171"/>
      <c r="B1420" s="376"/>
      <c r="C1420" s="376"/>
      <c r="D1420" s="377"/>
      <c r="E1420" s="121"/>
      <c r="F1420" s="227"/>
      <c r="G1420" s="227"/>
    </row>
    <row r="1421" spans="1:7" x14ac:dyDescent="0.2">
      <c r="A1421" s="171"/>
      <c r="B1421" s="376"/>
      <c r="C1421" s="376"/>
      <c r="D1421" s="377"/>
      <c r="E1421" s="121"/>
      <c r="F1421" s="227"/>
      <c r="G1421" s="227"/>
    </row>
    <row r="1422" spans="1:7" x14ac:dyDescent="0.2">
      <c r="A1422" s="171"/>
      <c r="B1422" s="376"/>
      <c r="C1422" s="376"/>
      <c r="D1422" s="377"/>
      <c r="E1422" s="121"/>
      <c r="F1422" s="227"/>
      <c r="G1422" s="227"/>
    </row>
    <row r="1423" spans="1:7" x14ac:dyDescent="0.2">
      <c r="A1423" s="171"/>
      <c r="B1423" s="376"/>
      <c r="C1423" s="376"/>
      <c r="D1423" s="377"/>
      <c r="E1423" s="121"/>
      <c r="F1423" s="227"/>
      <c r="G1423" s="227"/>
    </row>
    <row r="1424" spans="1:7" x14ac:dyDescent="0.2">
      <c r="A1424" s="171"/>
      <c r="B1424" s="376"/>
      <c r="C1424" s="376"/>
      <c r="D1424" s="377"/>
      <c r="E1424" s="121"/>
      <c r="F1424" s="227"/>
      <c r="G1424" s="227"/>
    </row>
    <row r="1425" spans="1:7" x14ac:dyDescent="0.2">
      <c r="A1425" s="171"/>
      <c r="B1425" s="376"/>
      <c r="C1425" s="376"/>
      <c r="D1425" s="377"/>
      <c r="E1425" s="121"/>
      <c r="F1425" s="227"/>
      <c r="G1425" s="227"/>
    </row>
    <row r="1426" spans="1:7" x14ac:dyDescent="0.2">
      <c r="A1426" s="171"/>
      <c r="B1426" s="376"/>
      <c r="C1426" s="376"/>
      <c r="D1426" s="377"/>
      <c r="E1426" s="121"/>
      <c r="F1426" s="227"/>
      <c r="G1426" s="227"/>
    </row>
    <row r="1427" spans="1:7" x14ac:dyDescent="0.2">
      <c r="A1427" s="171"/>
      <c r="B1427" s="376"/>
      <c r="C1427" s="376"/>
      <c r="D1427" s="377"/>
      <c r="E1427" s="121"/>
      <c r="F1427" s="227"/>
      <c r="G1427" s="227"/>
    </row>
    <row r="1428" spans="1:7" x14ac:dyDescent="0.2">
      <c r="A1428" s="171"/>
      <c r="B1428" s="376"/>
      <c r="C1428" s="376"/>
      <c r="D1428" s="377"/>
      <c r="E1428" s="121"/>
      <c r="F1428" s="227"/>
      <c r="G1428" s="227"/>
    </row>
    <row r="1429" spans="1:7" x14ac:dyDescent="0.2">
      <c r="A1429" s="171"/>
      <c r="B1429" s="376"/>
      <c r="C1429" s="376"/>
      <c r="D1429" s="377"/>
      <c r="E1429" s="121"/>
      <c r="F1429" s="227"/>
      <c r="G1429" s="227"/>
    </row>
    <row r="1430" spans="1:7" x14ac:dyDescent="0.2">
      <c r="A1430" s="171"/>
      <c r="B1430" s="376"/>
      <c r="C1430" s="376"/>
      <c r="D1430" s="377"/>
      <c r="E1430" s="121"/>
      <c r="F1430" s="227"/>
      <c r="G1430" s="227"/>
    </row>
    <row r="1431" spans="1:7" x14ac:dyDescent="0.2">
      <c r="A1431" s="171"/>
      <c r="B1431" s="376"/>
      <c r="C1431" s="376"/>
      <c r="D1431" s="377"/>
      <c r="E1431" s="121"/>
      <c r="F1431" s="227"/>
      <c r="G1431" s="227"/>
    </row>
    <row r="1432" spans="1:7" x14ac:dyDescent="0.2">
      <c r="A1432" s="171"/>
      <c r="B1432" s="376"/>
      <c r="C1432" s="376"/>
      <c r="D1432" s="377"/>
      <c r="E1432" s="121"/>
      <c r="F1432" s="227"/>
      <c r="G1432" s="227"/>
    </row>
    <row r="1433" spans="1:7" x14ac:dyDescent="0.2">
      <c r="A1433" s="171"/>
      <c r="B1433" s="376"/>
      <c r="C1433" s="376"/>
      <c r="D1433" s="377"/>
      <c r="E1433" s="121"/>
      <c r="F1433" s="227"/>
      <c r="G1433" s="227"/>
    </row>
    <row r="1434" spans="1:7" x14ac:dyDescent="0.2">
      <c r="A1434" s="171"/>
      <c r="B1434" s="376"/>
      <c r="C1434" s="376"/>
      <c r="D1434" s="377"/>
      <c r="E1434" s="121"/>
      <c r="F1434" s="227"/>
      <c r="G1434" s="227"/>
    </row>
    <row r="1435" spans="1:7" x14ac:dyDescent="0.2">
      <c r="A1435" s="171"/>
      <c r="B1435" s="376"/>
      <c r="C1435" s="376"/>
      <c r="D1435" s="377"/>
      <c r="E1435" s="121"/>
      <c r="F1435" s="227"/>
      <c r="G1435" s="227"/>
    </row>
    <row r="1436" spans="1:7" x14ac:dyDescent="0.2">
      <c r="A1436" s="171"/>
      <c r="B1436" s="376"/>
      <c r="C1436" s="376"/>
      <c r="D1436" s="377"/>
      <c r="E1436" s="121"/>
      <c r="F1436" s="227"/>
      <c r="G1436" s="227"/>
    </row>
    <row r="1437" spans="1:7" x14ac:dyDescent="0.2">
      <c r="A1437" s="171"/>
      <c r="B1437" s="376"/>
      <c r="C1437" s="376"/>
      <c r="D1437" s="377"/>
      <c r="E1437" s="121"/>
      <c r="F1437" s="227"/>
      <c r="G1437" s="227"/>
    </row>
    <row r="1438" spans="1:7" x14ac:dyDescent="0.2">
      <c r="A1438" s="171"/>
      <c r="B1438" s="376"/>
      <c r="C1438" s="376"/>
      <c r="D1438" s="377"/>
      <c r="E1438" s="121"/>
      <c r="F1438" s="227"/>
      <c r="G1438" s="227"/>
    </row>
    <row r="1439" spans="1:7" x14ac:dyDescent="0.2">
      <c r="A1439" s="171"/>
      <c r="B1439" s="376"/>
      <c r="C1439" s="376"/>
      <c r="D1439" s="377"/>
      <c r="E1439" s="121"/>
      <c r="F1439" s="227"/>
      <c r="G1439" s="227"/>
    </row>
    <row r="1440" spans="1:7" x14ac:dyDescent="0.2">
      <c r="A1440" s="171"/>
      <c r="B1440" s="376"/>
      <c r="C1440" s="376"/>
      <c r="D1440" s="377"/>
      <c r="E1440" s="121"/>
      <c r="F1440" s="227"/>
      <c r="G1440" s="227"/>
    </row>
    <row r="1441" spans="1:7" x14ac:dyDescent="0.2">
      <c r="A1441" s="171"/>
      <c r="B1441" s="376"/>
      <c r="C1441" s="376"/>
      <c r="D1441" s="377"/>
      <c r="E1441" s="121"/>
      <c r="F1441" s="227"/>
      <c r="G1441" s="227"/>
    </row>
    <row r="1442" spans="1:7" x14ac:dyDescent="0.2">
      <c r="A1442" s="171"/>
      <c r="B1442" s="376"/>
      <c r="C1442" s="376"/>
      <c r="D1442" s="377"/>
      <c r="E1442" s="121"/>
      <c r="F1442" s="227"/>
      <c r="G1442" s="227"/>
    </row>
    <row r="1443" spans="1:7" x14ac:dyDescent="0.2">
      <c r="A1443" s="171"/>
      <c r="B1443" s="376"/>
      <c r="C1443" s="376"/>
      <c r="D1443" s="377"/>
      <c r="E1443" s="121"/>
      <c r="F1443" s="227"/>
      <c r="G1443" s="227"/>
    </row>
    <row r="1444" spans="1:7" x14ac:dyDescent="0.2">
      <c r="A1444" s="171"/>
      <c r="B1444" s="376"/>
      <c r="C1444" s="376"/>
      <c r="D1444" s="377"/>
      <c r="E1444" s="121"/>
      <c r="F1444" s="227"/>
      <c r="G1444" s="227"/>
    </row>
    <row r="1445" spans="1:7" x14ac:dyDescent="0.2">
      <c r="A1445" s="171"/>
      <c r="B1445" s="376"/>
      <c r="C1445" s="376"/>
      <c r="D1445" s="377"/>
      <c r="E1445" s="121"/>
      <c r="F1445" s="227"/>
      <c r="G1445" s="227"/>
    </row>
    <row r="1446" spans="1:7" x14ac:dyDescent="0.2">
      <c r="A1446" s="171"/>
      <c r="B1446" s="376"/>
      <c r="C1446" s="376"/>
      <c r="D1446" s="377"/>
      <c r="E1446" s="121"/>
      <c r="F1446" s="227"/>
      <c r="G1446" s="227"/>
    </row>
    <row r="1447" spans="1:7" x14ac:dyDescent="0.2">
      <c r="A1447" s="171"/>
      <c r="B1447" s="376"/>
      <c r="C1447" s="376"/>
      <c r="D1447" s="377"/>
      <c r="E1447" s="121"/>
      <c r="F1447" s="227"/>
      <c r="G1447" s="227"/>
    </row>
    <row r="1448" spans="1:7" x14ac:dyDescent="0.2">
      <c r="A1448" s="171"/>
      <c r="B1448" s="376"/>
      <c r="C1448" s="376"/>
      <c r="D1448" s="377"/>
      <c r="E1448" s="121"/>
      <c r="F1448" s="227"/>
      <c r="G1448" s="227"/>
    </row>
    <row r="1449" spans="1:7" x14ac:dyDescent="0.2">
      <c r="A1449" s="171"/>
      <c r="B1449" s="376"/>
      <c r="C1449" s="376"/>
      <c r="D1449" s="377"/>
      <c r="E1449" s="121"/>
      <c r="F1449" s="227"/>
      <c r="G1449" s="227"/>
    </row>
    <row r="1450" spans="1:7" x14ac:dyDescent="0.2">
      <c r="A1450" s="171"/>
      <c r="B1450" s="376"/>
      <c r="C1450" s="376"/>
      <c r="D1450" s="377"/>
      <c r="E1450" s="121"/>
      <c r="F1450" s="227"/>
      <c r="G1450" s="227"/>
    </row>
    <row r="1451" spans="1:7" x14ac:dyDescent="0.2">
      <c r="A1451" s="171"/>
      <c r="B1451" s="376"/>
      <c r="C1451" s="376"/>
      <c r="D1451" s="377"/>
      <c r="E1451" s="121"/>
      <c r="F1451" s="227"/>
      <c r="G1451" s="227"/>
    </row>
    <row r="1452" spans="1:7" x14ac:dyDescent="0.2">
      <c r="A1452" s="171"/>
      <c r="B1452" s="376"/>
      <c r="C1452" s="376"/>
      <c r="D1452" s="377"/>
      <c r="E1452" s="121"/>
      <c r="F1452" s="227"/>
      <c r="G1452" s="227"/>
    </row>
    <row r="1453" spans="1:7" x14ac:dyDescent="0.2">
      <c r="A1453" s="171"/>
      <c r="B1453" s="376"/>
      <c r="C1453" s="376"/>
      <c r="D1453" s="377"/>
      <c r="E1453" s="121"/>
      <c r="F1453" s="227"/>
      <c r="G1453" s="227"/>
    </row>
    <row r="1454" spans="1:7" x14ac:dyDescent="0.2">
      <c r="A1454" s="171"/>
      <c r="B1454" s="376"/>
      <c r="C1454" s="376"/>
      <c r="D1454" s="377"/>
      <c r="E1454" s="121"/>
      <c r="F1454" s="227"/>
      <c r="G1454" s="227"/>
    </row>
    <row r="1455" spans="1:7" x14ac:dyDescent="0.2">
      <c r="A1455" s="171"/>
      <c r="B1455" s="376"/>
      <c r="C1455" s="376"/>
      <c r="D1455" s="377"/>
      <c r="E1455" s="121"/>
      <c r="F1455" s="227"/>
      <c r="G1455" s="227"/>
    </row>
    <row r="1456" spans="1:7" x14ac:dyDescent="0.2">
      <c r="A1456" s="171"/>
      <c r="B1456" s="376"/>
      <c r="C1456" s="376"/>
      <c r="D1456" s="377"/>
      <c r="E1456" s="121"/>
      <c r="F1456" s="227"/>
      <c r="G1456" s="227"/>
    </row>
    <row r="1457" spans="1:7" x14ac:dyDescent="0.2">
      <c r="A1457" s="171"/>
      <c r="B1457" s="376"/>
      <c r="C1457" s="376"/>
      <c r="D1457" s="377"/>
      <c r="E1457" s="121"/>
      <c r="F1457" s="227"/>
      <c r="G1457" s="227"/>
    </row>
    <row r="1458" spans="1:7" x14ac:dyDescent="0.2">
      <c r="A1458" s="171"/>
      <c r="B1458" s="376"/>
      <c r="C1458" s="376"/>
      <c r="D1458" s="377"/>
      <c r="E1458" s="121"/>
      <c r="F1458" s="227"/>
      <c r="G1458" s="227"/>
    </row>
    <row r="1459" spans="1:7" x14ac:dyDescent="0.2">
      <c r="A1459" s="171"/>
      <c r="B1459" s="376"/>
      <c r="C1459" s="376"/>
      <c r="D1459" s="377"/>
      <c r="E1459" s="121"/>
      <c r="F1459" s="227"/>
      <c r="G1459" s="227"/>
    </row>
    <row r="1460" spans="1:7" x14ac:dyDescent="0.2">
      <c r="A1460" s="171"/>
      <c r="B1460" s="376"/>
      <c r="C1460" s="376"/>
      <c r="D1460" s="377"/>
      <c r="E1460" s="121"/>
      <c r="F1460" s="227"/>
      <c r="G1460" s="227"/>
    </row>
    <row r="1461" spans="1:7" x14ac:dyDescent="0.2">
      <c r="A1461" s="171"/>
      <c r="B1461" s="376"/>
      <c r="C1461" s="376"/>
      <c r="D1461" s="377"/>
      <c r="E1461" s="121"/>
      <c r="F1461" s="227"/>
      <c r="G1461" s="227"/>
    </row>
    <row r="1462" spans="1:7" x14ac:dyDescent="0.2">
      <c r="A1462" s="171"/>
      <c r="B1462" s="376"/>
      <c r="C1462" s="376"/>
      <c r="D1462" s="377"/>
      <c r="E1462" s="121"/>
      <c r="F1462" s="227"/>
      <c r="G1462" s="227"/>
    </row>
    <row r="1463" spans="1:7" x14ac:dyDescent="0.2">
      <c r="A1463" s="171"/>
      <c r="B1463" s="376"/>
      <c r="C1463" s="376"/>
      <c r="D1463" s="377"/>
      <c r="E1463" s="121"/>
      <c r="F1463" s="227"/>
      <c r="G1463" s="227"/>
    </row>
    <row r="1464" spans="1:7" x14ac:dyDescent="0.2">
      <c r="A1464" s="171"/>
      <c r="B1464" s="376"/>
      <c r="C1464" s="376"/>
      <c r="D1464" s="377"/>
      <c r="E1464" s="121"/>
      <c r="F1464" s="227"/>
      <c r="G1464" s="227"/>
    </row>
    <row r="1465" spans="1:7" x14ac:dyDescent="0.2">
      <c r="A1465" s="171"/>
      <c r="B1465" s="376"/>
      <c r="C1465" s="376"/>
      <c r="D1465" s="377"/>
      <c r="E1465" s="121"/>
      <c r="F1465" s="227"/>
      <c r="G1465" s="227"/>
    </row>
    <row r="1466" spans="1:7" x14ac:dyDescent="0.2">
      <c r="A1466" s="171"/>
      <c r="B1466" s="376"/>
      <c r="C1466" s="376"/>
      <c r="D1466" s="377"/>
      <c r="E1466" s="121"/>
      <c r="F1466" s="227"/>
      <c r="G1466" s="227"/>
    </row>
    <row r="1467" spans="1:7" x14ac:dyDescent="0.2">
      <c r="A1467" s="171"/>
      <c r="B1467" s="376"/>
      <c r="C1467" s="376"/>
      <c r="D1467" s="377"/>
      <c r="E1467" s="121"/>
      <c r="F1467" s="227"/>
      <c r="G1467" s="227"/>
    </row>
    <row r="1468" spans="1:7" x14ac:dyDescent="0.2">
      <c r="A1468" s="171"/>
      <c r="B1468" s="376"/>
      <c r="C1468" s="376"/>
      <c r="D1468" s="377"/>
      <c r="E1468" s="121"/>
      <c r="F1468" s="227"/>
      <c r="G1468" s="227"/>
    </row>
    <row r="1469" spans="1:7" x14ac:dyDescent="0.2">
      <c r="A1469" s="171"/>
      <c r="B1469" s="376"/>
      <c r="C1469" s="376"/>
      <c r="D1469" s="377"/>
      <c r="E1469" s="121"/>
      <c r="F1469" s="227"/>
      <c r="G1469" s="227"/>
    </row>
    <row r="1470" spans="1:7" x14ac:dyDescent="0.2">
      <c r="A1470" s="171"/>
      <c r="B1470" s="376"/>
      <c r="C1470" s="376"/>
      <c r="D1470" s="377"/>
      <c r="E1470" s="121"/>
      <c r="F1470" s="227"/>
      <c r="G1470" s="227"/>
    </row>
    <row r="1471" spans="1:7" x14ac:dyDescent="0.2">
      <c r="A1471" s="171"/>
      <c r="B1471" s="376"/>
      <c r="C1471" s="376"/>
      <c r="D1471" s="377"/>
      <c r="E1471" s="121"/>
      <c r="F1471" s="227"/>
      <c r="G1471" s="227"/>
    </row>
    <row r="1472" spans="1:7" x14ac:dyDescent="0.2">
      <c r="A1472" s="171"/>
      <c r="B1472" s="376"/>
      <c r="C1472" s="376"/>
      <c r="D1472" s="377"/>
      <c r="E1472" s="121"/>
      <c r="F1472" s="227"/>
      <c r="G1472" s="227"/>
    </row>
    <row r="1473" spans="1:7" x14ac:dyDescent="0.2">
      <c r="A1473" s="171"/>
      <c r="B1473" s="376"/>
      <c r="C1473" s="376"/>
      <c r="D1473" s="377"/>
      <c r="E1473" s="121"/>
      <c r="F1473" s="227"/>
      <c r="G1473" s="227"/>
    </row>
    <row r="1474" spans="1:7" x14ac:dyDescent="0.2">
      <c r="A1474" s="171"/>
      <c r="B1474" s="376"/>
      <c r="C1474" s="376"/>
      <c r="D1474" s="377"/>
      <c r="E1474" s="121"/>
      <c r="F1474" s="227"/>
      <c r="G1474" s="227"/>
    </row>
    <row r="1475" spans="1:7" x14ac:dyDescent="0.2">
      <c r="A1475" s="171"/>
      <c r="B1475" s="376"/>
      <c r="C1475" s="376"/>
      <c r="D1475" s="377"/>
      <c r="E1475" s="121"/>
      <c r="F1475" s="227"/>
      <c r="G1475" s="227"/>
    </row>
    <row r="1476" spans="1:7" x14ac:dyDescent="0.2">
      <c r="A1476" s="171"/>
      <c r="B1476" s="376"/>
      <c r="C1476" s="376"/>
      <c r="D1476" s="377"/>
      <c r="E1476" s="121"/>
      <c r="F1476" s="227"/>
      <c r="G1476" s="227"/>
    </row>
    <row r="1477" spans="1:7" x14ac:dyDescent="0.2">
      <c r="A1477" s="171"/>
      <c r="B1477" s="376"/>
      <c r="C1477" s="376"/>
      <c r="D1477" s="377"/>
      <c r="E1477" s="121"/>
      <c r="F1477" s="227"/>
      <c r="G1477" s="227"/>
    </row>
    <row r="1478" spans="1:7" x14ac:dyDescent="0.2">
      <c r="A1478" s="171"/>
      <c r="B1478" s="376"/>
      <c r="C1478" s="376"/>
      <c r="D1478" s="377"/>
      <c r="E1478" s="121"/>
      <c r="F1478" s="227"/>
      <c r="G1478" s="227"/>
    </row>
    <row r="1479" spans="1:7" x14ac:dyDescent="0.2">
      <c r="A1479" s="171"/>
      <c r="B1479" s="376"/>
      <c r="C1479" s="376"/>
      <c r="D1479" s="377"/>
      <c r="E1479" s="121"/>
      <c r="F1479" s="227"/>
      <c r="G1479" s="227"/>
    </row>
    <row r="1480" spans="1:7" x14ac:dyDescent="0.2">
      <c r="A1480" s="171"/>
      <c r="B1480" s="376"/>
      <c r="C1480" s="376"/>
      <c r="D1480" s="377"/>
      <c r="E1480" s="121"/>
      <c r="F1480" s="227"/>
      <c r="G1480" s="227"/>
    </row>
    <row r="1481" spans="1:7" x14ac:dyDescent="0.2">
      <c r="A1481" s="171"/>
      <c r="B1481" s="376"/>
      <c r="C1481" s="376"/>
      <c r="D1481" s="377"/>
      <c r="E1481" s="121"/>
      <c r="F1481" s="227"/>
      <c r="G1481" s="227"/>
    </row>
    <row r="1482" spans="1:7" x14ac:dyDescent="0.2">
      <c r="A1482" s="171"/>
      <c r="B1482" s="376"/>
      <c r="C1482" s="376"/>
      <c r="D1482" s="377"/>
      <c r="E1482" s="121"/>
      <c r="F1482" s="227"/>
      <c r="G1482" s="227"/>
    </row>
    <row r="1483" spans="1:7" x14ac:dyDescent="0.2">
      <c r="A1483" s="171"/>
      <c r="B1483" s="376"/>
      <c r="C1483" s="376"/>
      <c r="D1483" s="377"/>
      <c r="E1483" s="121"/>
      <c r="F1483" s="227"/>
      <c r="G1483" s="227"/>
    </row>
    <row r="1484" spans="1:7" x14ac:dyDescent="0.2">
      <c r="A1484" s="171"/>
      <c r="B1484" s="376"/>
      <c r="C1484" s="376"/>
      <c r="D1484" s="377"/>
      <c r="E1484" s="121"/>
      <c r="F1484" s="227"/>
      <c r="G1484" s="227"/>
    </row>
    <row r="1485" spans="1:7" x14ac:dyDescent="0.2">
      <c r="A1485" s="171"/>
      <c r="B1485" s="376"/>
      <c r="C1485" s="376"/>
      <c r="D1485" s="377"/>
      <c r="E1485" s="121"/>
      <c r="F1485" s="227"/>
      <c r="G1485" s="227"/>
    </row>
    <row r="1486" spans="1:7" x14ac:dyDescent="0.2">
      <c r="A1486" s="171"/>
      <c r="B1486" s="376"/>
      <c r="C1486" s="376"/>
      <c r="D1486" s="377"/>
      <c r="E1486" s="121"/>
      <c r="F1486" s="227"/>
      <c r="G1486" s="227"/>
    </row>
    <row r="1487" spans="1:7" x14ac:dyDescent="0.2">
      <c r="A1487" s="171"/>
      <c r="B1487" s="376"/>
      <c r="C1487" s="376"/>
      <c r="D1487" s="377"/>
      <c r="E1487" s="121"/>
      <c r="F1487" s="227"/>
      <c r="G1487" s="227"/>
    </row>
    <row r="1488" spans="1:7" x14ac:dyDescent="0.2">
      <c r="A1488" s="171"/>
      <c r="B1488" s="376"/>
      <c r="C1488" s="376"/>
      <c r="D1488" s="377"/>
      <c r="E1488" s="121"/>
      <c r="F1488" s="227"/>
      <c r="G1488" s="227"/>
    </row>
    <row r="1489" spans="1:7" x14ac:dyDescent="0.2">
      <c r="A1489" s="171"/>
      <c r="B1489" s="376"/>
      <c r="C1489" s="376"/>
      <c r="D1489" s="377"/>
      <c r="E1489" s="121"/>
      <c r="F1489" s="227"/>
      <c r="G1489" s="227"/>
    </row>
    <row r="1490" spans="1:7" x14ac:dyDescent="0.2">
      <c r="A1490" s="171"/>
      <c r="B1490" s="376"/>
      <c r="C1490" s="376"/>
      <c r="D1490" s="377"/>
      <c r="E1490" s="121"/>
      <c r="F1490" s="227"/>
      <c r="G1490" s="227"/>
    </row>
    <row r="1491" spans="1:7" x14ac:dyDescent="0.2">
      <c r="A1491" s="171"/>
      <c r="B1491" s="376"/>
      <c r="C1491" s="376"/>
      <c r="D1491" s="377"/>
      <c r="E1491" s="121"/>
      <c r="F1491" s="227"/>
      <c r="G1491" s="227"/>
    </row>
    <row r="1492" spans="1:7" x14ac:dyDescent="0.2">
      <c r="A1492" s="171"/>
      <c r="B1492" s="376"/>
      <c r="C1492" s="376"/>
      <c r="D1492" s="377"/>
      <c r="E1492" s="121"/>
      <c r="F1492" s="227"/>
      <c r="G1492" s="227"/>
    </row>
    <row r="1493" spans="1:7" x14ac:dyDescent="0.2">
      <c r="A1493" s="171"/>
      <c r="B1493" s="376"/>
      <c r="C1493" s="376"/>
      <c r="D1493" s="377"/>
      <c r="E1493" s="121"/>
      <c r="F1493" s="227"/>
      <c r="G1493" s="227"/>
    </row>
    <row r="1494" spans="1:7" x14ac:dyDescent="0.2">
      <c r="A1494" s="171"/>
      <c r="B1494" s="376"/>
      <c r="C1494" s="376"/>
      <c r="D1494" s="377"/>
      <c r="E1494" s="121"/>
      <c r="F1494" s="227"/>
      <c r="G1494" s="227"/>
    </row>
    <row r="1495" spans="1:7" x14ac:dyDescent="0.2">
      <c r="A1495" s="171"/>
      <c r="B1495" s="376"/>
      <c r="C1495" s="376"/>
      <c r="D1495" s="377"/>
      <c r="E1495" s="121"/>
      <c r="F1495" s="227"/>
      <c r="G1495" s="227"/>
    </row>
    <row r="1496" spans="1:7" x14ac:dyDescent="0.2">
      <c r="A1496" s="171"/>
      <c r="B1496" s="376"/>
      <c r="C1496" s="376"/>
      <c r="D1496" s="377"/>
      <c r="E1496" s="121"/>
      <c r="F1496" s="227"/>
      <c r="G1496" s="227"/>
    </row>
    <row r="1497" spans="1:7" x14ac:dyDescent="0.2">
      <c r="A1497" s="171"/>
      <c r="B1497" s="376"/>
      <c r="C1497" s="376"/>
      <c r="D1497" s="377"/>
      <c r="E1497" s="121"/>
      <c r="F1497" s="227"/>
      <c r="G1497" s="227"/>
    </row>
    <row r="1498" spans="1:7" x14ac:dyDescent="0.2">
      <c r="A1498" s="171"/>
      <c r="B1498" s="376"/>
      <c r="C1498" s="376"/>
      <c r="D1498" s="377"/>
      <c r="E1498" s="121"/>
      <c r="F1498" s="227"/>
      <c r="G1498" s="227"/>
    </row>
    <row r="1499" spans="1:7" x14ac:dyDescent="0.2">
      <c r="A1499" s="171"/>
      <c r="B1499" s="376"/>
      <c r="C1499" s="376"/>
      <c r="D1499" s="377"/>
      <c r="E1499" s="121"/>
      <c r="F1499" s="227"/>
      <c r="G1499" s="227"/>
    </row>
    <row r="1500" spans="1:7" x14ac:dyDescent="0.2">
      <c r="A1500" s="171"/>
      <c r="B1500" s="376"/>
      <c r="C1500" s="376"/>
      <c r="D1500" s="377"/>
      <c r="E1500" s="121"/>
      <c r="F1500" s="227"/>
      <c r="G1500" s="227"/>
    </row>
    <row r="1501" spans="1:7" x14ac:dyDescent="0.2">
      <c r="A1501" s="171"/>
      <c r="B1501" s="376"/>
      <c r="C1501" s="376"/>
      <c r="D1501" s="377"/>
      <c r="E1501" s="121"/>
      <c r="F1501" s="227"/>
      <c r="G1501" s="227"/>
    </row>
    <row r="1502" spans="1:7" x14ac:dyDescent="0.2">
      <c r="A1502" s="171"/>
      <c r="B1502" s="376"/>
      <c r="C1502" s="376"/>
      <c r="D1502" s="377"/>
      <c r="E1502" s="121"/>
      <c r="F1502" s="227"/>
      <c r="G1502" s="227"/>
    </row>
    <row r="1503" spans="1:7" x14ac:dyDescent="0.2">
      <c r="A1503" s="171"/>
      <c r="B1503" s="376"/>
      <c r="C1503" s="376"/>
      <c r="D1503" s="377"/>
      <c r="E1503" s="121"/>
      <c r="F1503" s="227"/>
      <c r="G1503" s="227"/>
    </row>
    <row r="1504" spans="1:7" x14ac:dyDescent="0.2">
      <c r="A1504" s="171"/>
      <c r="B1504" s="376"/>
      <c r="C1504" s="376"/>
      <c r="D1504" s="377"/>
      <c r="E1504" s="121"/>
      <c r="F1504" s="227"/>
      <c r="G1504" s="227"/>
    </row>
    <row r="1505" spans="1:7" x14ac:dyDescent="0.2">
      <c r="A1505" s="171"/>
      <c r="B1505" s="376"/>
      <c r="C1505" s="376"/>
      <c r="D1505" s="377"/>
      <c r="E1505" s="121"/>
      <c r="F1505" s="227"/>
      <c r="G1505" s="227"/>
    </row>
    <row r="1506" spans="1:7" x14ac:dyDescent="0.2">
      <c r="A1506" s="171"/>
      <c r="B1506" s="376"/>
      <c r="C1506" s="376"/>
      <c r="D1506" s="377"/>
      <c r="E1506" s="121"/>
      <c r="F1506" s="227"/>
      <c r="G1506" s="227"/>
    </row>
    <row r="1507" spans="1:7" x14ac:dyDescent="0.2">
      <c r="A1507" s="171"/>
      <c r="B1507" s="376"/>
      <c r="C1507" s="376"/>
      <c r="D1507" s="377"/>
      <c r="E1507" s="121"/>
      <c r="F1507" s="227"/>
      <c r="G1507" s="227"/>
    </row>
    <row r="1508" spans="1:7" x14ac:dyDescent="0.2">
      <c r="A1508" s="171"/>
      <c r="B1508" s="376"/>
      <c r="C1508" s="376"/>
      <c r="D1508" s="377"/>
      <c r="E1508" s="121"/>
      <c r="F1508" s="227"/>
      <c r="G1508" s="227"/>
    </row>
    <row r="1509" spans="1:7" x14ac:dyDescent="0.2">
      <c r="A1509" s="171"/>
      <c r="B1509" s="376"/>
      <c r="C1509" s="376"/>
      <c r="D1509" s="377"/>
      <c r="E1509" s="121"/>
      <c r="F1509" s="227"/>
      <c r="G1509" s="227"/>
    </row>
    <row r="1510" spans="1:7" x14ac:dyDescent="0.2">
      <c r="A1510" s="171"/>
      <c r="B1510" s="376"/>
      <c r="C1510" s="376"/>
      <c r="D1510" s="377"/>
      <c r="E1510" s="121"/>
      <c r="F1510" s="227"/>
      <c r="G1510" s="227"/>
    </row>
    <row r="1511" spans="1:7" x14ac:dyDescent="0.2">
      <c r="A1511" s="171"/>
      <c r="B1511" s="376"/>
      <c r="C1511" s="376"/>
      <c r="D1511" s="377"/>
      <c r="E1511" s="121"/>
      <c r="F1511" s="227"/>
      <c r="G1511" s="227"/>
    </row>
    <row r="1512" spans="1:7" x14ac:dyDescent="0.2">
      <c r="A1512" s="171"/>
      <c r="B1512" s="376"/>
      <c r="C1512" s="376"/>
      <c r="D1512" s="377"/>
      <c r="E1512" s="121"/>
      <c r="F1512" s="227"/>
      <c r="G1512" s="227"/>
    </row>
    <row r="1513" spans="1:7" x14ac:dyDescent="0.2">
      <c r="A1513" s="171"/>
      <c r="B1513" s="376"/>
      <c r="C1513" s="376"/>
      <c r="D1513" s="377"/>
      <c r="E1513" s="121"/>
      <c r="F1513" s="227"/>
      <c r="G1513" s="227"/>
    </row>
    <row r="1514" spans="1:7" x14ac:dyDescent="0.2">
      <c r="A1514" s="171"/>
      <c r="B1514" s="376"/>
      <c r="C1514" s="376"/>
      <c r="D1514" s="377"/>
      <c r="E1514" s="121"/>
      <c r="F1514" s="227"/>
      <c r="G1514" s="227"/>
    </row>
    <row r="1515" spans="1:7" x14ac:dyDescent="0.2">
      <c r="A1515" s="171"/>
      <c r="B1515" s="376"/>
      <c r="C1515" s="376"/>
      <c r="D1515" s="377"/>
      <c r="E1515" s="121"/>
      <c r="F1515" s="227"/>
      <c r="G1515" s="227"/>
    </row>
    <row r="1516" spans="1:7" x14ac:dyDescent="0.2">
      <c r="A1516" s="171"/>
      <c r="B1516" s="376"/>
      <c r="C1516" s="376"/>
      <c r="D1516" s="377"/>
      <c r="E1516" s="121"/>
      <c r="F1516" s="227"/>
      <c r="G1516" s="227"/>
    </row>
    <row r="1517" spans="1:7" x14ac:dyDescent="0.2">
      <c r="A1517" s="171"/>
      <c r="B1517" s="376"/>
      <c r="C1517" s="376"/>
      <c r="D1517" s="377"/>
      <c r="E1517" s="121"/>
      <c r="F1517" s="227"/>
      <c r="G1517" s="227"/>
    </row>
    <row r="1518" spans="1:7" x14ac:dyDescent="0.2">
      <c r="A1518" s="171"/>
      <c r="B1518" s="376"/>
      <c r="C1518" s="376"/>
      <c r="D1518" s="377"/>
      <c r="E1518" s="121"/>
      <c r="F1518" s="227"/>
      <c r="G1518" s="227"/>
    </row>
    <row r="1519" spans="1:7" x14ac:dyDescent="0.2">
      <c r="A1519" s="171"/>
      <c r="B1519" s="376"/>
      <c r="C1519" s="376"/>
      <c r="D1519" s="377"/>
      <c r="E1519" s="121"/>
      <c r="F1519" s="227"/>
      <c r="G1519" s="227"/>
    </row>
    <row r="1520" spans="1:7" x14ac:dyDescent="0.2">
      <c r="A1520" s="171"/>
      <c r="B1520" s="376"/>
      <c r="C1520" s="376"/>
      <c r="D1520" s="377"/>
      <c r="E1520" s="121"/>
      <c r="F1520" s="227"/>
      <c r="G1520" s="227"/>
    </row>
    <row r="1521" spans="1:7" x14ac:dyDescent="0.2">
      <c r="A1521" s="171"/>
      <c r="B1521" s="376"/>
      <c r="C1521" s="376"/>
      <c r="D1521" s="377"/>
      <c r="E1521" s="121"/>
      <c r="F1521" s="227"/>
      <c r="G1521" s="227"/>
    </row>
    <row r="1522" spans="1:7" x14ac:dyDescent="0.2">
      <c r="A1522" s="171"/>
      <c r="B1522" s="376"/>
      <c r="C1522" s="376"/>
      <c r="D1522" s="377"/>
      <c r="E1522" s="121"/>
      <c r="F1522" s="227"/>
      <c r="G1522" s="227"/>
    </row>
    <row r="1523" spans="1:7" x14ac:dyDescent="0.2">
      <c r="A1523" s="171"/>
      <c r="B1523" s="376"/>
      <c r="C1523" s="376"/>
      <c r="D1523" s="377"/>
      <c r="E1523" s="121"/>
      <c r="F1523" s="227"/>
      <c r="G1523" s="227"/>
    </row>
    <row r="1524" spans="1:7" x14ac:dyDescent="0.2">
      <c r="A1524" s="171"/>
      <c r="B1524" s="376"/>
      <c r="C1524" s="376"/>
      <c r="D1524" s="377"/>
      <c r="E1524" s="121"/>
      <c r="F1524" s="227"/>
      <c r="G1524" s="227"/>
    </row>
    <row r="1525" spans="1:7" x14ac:dyDescent="0.2">
      <c r="A1525" s="171"/>
      <c r="B1525" s="376"/>
      <c r="C1525" s="376"/>
      <c r="D1525" s="377"/>
      <c r="E1525" s="121"/>
      <c r="F1525" s="227"/>
      <c r="G1525" s="227"/>
    </row>
    <row r="1526" spans="1:7" x14ac:dyDescent="0.2">
      <c r="A1526" s="171"/>
      <c r="B1526" s="376"/>
      <c r="C1526" s="376"/>
      <c r="D1526" s="377"/>
      <c r="E1526" s="121"/>
      <c r="F1526" s="227"/>
      <c r="G1526" s="227"/>
    </row>
    <row r="1527" spans="1:7" x14ac:dyDescent="0.2">
      <c r="A1527" s="171"/>
      <c r="B1527" s="376"/>
      <c r="C1527" s="376"/>
      <c r="D1527" s="377"/>
      <c r="E1527" s="121"/>
      <c r="F1527" s="227"/>
      <c r="G1527" s="227"/>
    </row>
    <row r="1528" spans="1:7" x14ac:dyDescent="0.2">
      <c r="A1528" s="171"/>
      <c r="B1528" s="376"/>
      <c r="C1528" s="376"/>
      <c r="D1528" s="377"/>
      <c r="E1528" s="121"/>
      <c r="F1528" s="227"/>
      <c r="G1528" s="227"/>
    </row>
    <row r="1529" spans="1:7" x14ac:dyDescent="0.2">
      <c r="A1529" s="171"/>
      <c r="B1529" s="376"/>
      <c r="C1529" s="376"/>
      <c r="D1529" s="377"/>
      <c r="E1529" s="121"/>
      <c r="F1529" s="227"/>
      <c r="G1529" s="227"/>
    </row>
    <row r="1530" spans="1:7" x14ac:dyDescent="0.2">
      <c r="A1530" s="171"/>
      <c r="B1530" s="376"/>
      <c r="C1530" s="376"/>
      <c r="D1530" s="377"/>
      <c r="E1530" s="121"/>
      <c r="F1530" s="227"/>
      <c r="G1530" s="227"/>
    </row>
    <row r="1531" spans="1:7" x14ac:dyDescent="0.2">
      <c r="A1531" s="171"/>
      <c r="B1531" s="376"/>
      <c r="C1531" s="376"/>
      <c r="D1531" s="377"/>
      <c r="E1531" s="121"/>
      <c r="F1531" s="227"/>
      <c r="G1531" s="227"/>
    </row>
    <row r="1532" spans="1:7" x14ac:dyDescent="0.2">
      <c r="A1532" s="171"/>
      <c r="B1532" s="376"/>
      <c r="C1532" s="376"/>
      <c r="D1532" s="377"/>
      <c r="E1532" s="121"/>
      <c r="F1532" s="227"/>
      <c r="G1532" s="227"/>
    </row>
    <row r="1533" spans="1:7" x14ac:dyDescent="0.2">
      <c r="A1533" s="171"/>
      <c r="B1533" s="376"/>
      <c r="C1533" s="376"/>
      <c r="D1533" s="377"/>
      <c r="E1533" s="121"/>
      <c r="F1533" s="227"/>
      <c r="G1533" s="227"/>
    </row>
    <row r="1534" spans="1:7" x14ac:dyDescent="0.2">
      <c r="A1534" s="171"/>
      <c r="B1534" s="376"/>
      <c r="C1534" s="376"/>
      <c r="D1534" s="377"/>
      <c r="E1534" s="121"/>
      <c r="F1534" s="227"/>
      <c r="G1534" s="227"/>
    </row>
    <row r="1535" spans="1:7" x14ac:dyDescent="0.2">
      <c r="A1535" s="171"/>
      <c r="B1535" s="376"/>
      <c r="C1535" s="376"/>
      <c r="D1535" s="377"/>
      <c r="E1535" s="121"/>
      <c r="F1535" s="227"/>
      <c r="G1535" s="227"/>
    </row>
    <row r="1536" spans="1:7" x14ac:dyDescent="0.2">
      <c r="A1536" s="171"/>
      <c r="B1536" s="376"/>
      <c r="C1536" s="376"/>
      <c r="D1536" s="377"/>
      <c r="E1536" s="121"/>
      <c r="F1536" s="227"/>
      <c r="G1536" s="227"/>
    </row>
    <row r="1537" spans="1:7" x14ac:dyDescent="0.2">
      <c r="A1537" s="171"/>
      <c r="B1537" s="376"/>
      <c r="C1537" s="376"/>
      <c r="D1537" s="377"/>
      <c r="E1537" s="121"/>
      <c r="F1537" s="227"/>
      <c r="G1537" s="227"/>
    </row>
    <row r="1538" spans="1:7" x14ac:dyDescent="0.2">
      <c r="A1538" s="171"/>
      <c r="B1538" s="376"/>
      <c r="C1538" s="376"/>
      <c r="D1538" s="377"/>
      <c r="E1538" s="121"/>
      <c r="F1538" s="227"/>
      <c r="G1538" s="227"/>
    </row>
    <row r="1539" spans="1:7" x14ac:dyDescent="0.2">
      <c r="A1539" s="171"/>
      <c r="B1539" s="376"/>
      <c r="C1539" s="376"/>
      <c r="D1539" s="377"/>
      <c r="E1539" s="121"/>
      <c r="F1539" s="227"/>
      <c r="G1539" s="227"/>
    </row>
    <row r="1540" spans="1:7" x14ac:dyDescent="0.2">
      <c r="A1540" s="171"/>
      <c r="B1540" s="376"/>
      <c r="C1540" s="376"/>
      <c r="D1540" s="377"/>
      <c r="E1540" s="121"/>
      <c r="F1540" s="227"/>
      <c r="G1540" s="227"/>
    </row>
    <row r="1541" spans="1:7" x14ac:dyDescent="0.2">
      <c r="A1541" s="171"/>
      <c r="B1541" s="376"/>
      <c r="C1541" s="376"/>
      <c r="D1541" s="377"/>
      <c r="E1541" s="121"/>
      <c r="F1541" s="227"/>
      <c r="G1541" s="227"/>
    </row>
    <row r="1542" spans="1:7" x14ac:dyDescent="0.2">
      <c r="A1542" s="171"/>
      <c r="B1542" s="376"/>
      <c r="C1542" s="376"/>
      <c r="D1542" s="377"/>
      <c r="E1542" s="121"/>
      <c r="F1542" s="227"/>
      <c r="G1542" s="227"/>
    </row>
    <row r="1543" spans="1:7" x14ac:dyDescent="0.2">
      <c r="A1543" s="171"/>
      <c r="B1543" s="376"/>
      <c r="C1543" s="376"/>
      <c r="D1543" s="377"/>
      <c r="E1543" s="121"/>
      <c r="F1543" s="227"/>
      <c r="G1543" s="227"/>
    </row>
    <row r="1544" spans="1:7" x14ac:dyDescent="0.2">
      <c r="A1544" s="171"/>
      <c r="B1544" s="376"/>
      <c r="C1544" s="376"/>
      <c r="D1544" s="377"/>
      <c r="E1544" s="121"/>
      <c r="F1544" s="227"/>
      <c r="G1544" s="227"/>
    </row>
    <row r="1545" spans="1:7" x14ac:dyDescent="0.2">
      <c r="A1545" s="171"/>
      <c r="B1545" s="376"/>
      <c r="C1545" s="376"/>
      <c r="D1545" s="377"/>
      <c r="E1545" s="121"/>
      <c r="F1545" s="227"/>
      <c r="G1545" s="227"/>
    </row>
    <row r="1546" spans="1:7" x14ac:dyDescent="0.2">
      <c r="A1546" s="171"/>
      <c r="B1546" s="376"/>
      <c r="C1546" s="376"/>
      <c r="D1546" s="377"/>
      <c r="E1546" s="121"/>
      <c r="F1546" s="227"/>
      <c r="G1546" s="227"/>
    </row>
    <row r="1547" spans="1:7" x14ac:dyDescent="0.2">
      <c r="A1547" s="171"/>
      <c r="B1547" s="376"/>
      <c r="C1547" s="376"/>
      <c r="D1547" s="377"/>
      <c r="E1547" s="121"/>
      <c r="F1547" s="227"/>
      <c r="G1547" s="227"/>
    </row>
    <row r="1548" spans="1:7" x14ac:dyDescent="0.2">
      <c r="A1548" s="171"/>
      <c r="B1548" s="376"/>
      <c r="C1548" s="376"/>
      <c r="D1548" s="377"/>
      <c r="E1548" s="121"/>
      <c r="F1548" s="227"/>
      <c r="G1548" s="227"/>
    </row>
    <row r="1549" spans="1:7" x14ac:dyDescent="0.2">
      <c r="A1549" s="171"/>
      <c r="B1549" s="376"/>
      <c r="C1549" s="376"/>
      <c r="D1549" s="377"/>
      <c r="E1549" s="121"/>
      <c r="F1549" s="227"/>
      <c r="G1549" s="227"/>
    </row>
    <row r="1550" spans="1:7" x14ac:dyDescent="0.2">
      <c r="A1550" s="171"/>
      <c r="B1550" s="376"/>
      <c r="C1550" s="376"/>
      <c r="D1550" s="377"/>
      <c r="E1550" s="121"/>
      <c r="F1550" s="227"/>
      <c r="G1550" s="227"/>
    </row>
    <row r="1551" spans="1:7" x14ac:dyDescent="0.2">
      <c r="A1551" s="171"/>
      <c r="B1551" s="376"/>
      <c r="C1551" s="376"/>
      <c r="D1551" s="377"/>
      <c r="E1551" s="121"/>
      <c r="F1551" s="227"/>
      <c r="G1551" s="227"/>
    </row>
    <row r="1552" spans="1:7" x14ac:dyDescent="0.2">
      <c r="A1552" s="171"/>
      <c r="B1552" s="376"/>
      <c r="C1552" s="376"/>
      <c r="D1552" s="377"/>
      <c r="E1552" s="121"/>
      <c r="F1552" s="227"/>
      <c r="G1552" s="227"/>
    </row>
    <row r="1553" spans="1:7" x14ac:dyDescent="0.2">
      <c r="A1553" s="171"/>
      <c r="B1553" s="376"/>
      <c r="C1553" s="376"/>
      <c r="D1553" s="377"/>
      <c r="E1553" s="121"/>
      <c r="F1553" s="227"/>
      <c r="G1553" s="227"/>
    </row>
    <row r="1554" spans="1:7" x14ac:dyDescent="0.2">
      <c r="A1554" s="171"/>
      <c r="B1554" s="376"/>
      <c r="C1554" s="376"/>
      <c r="D1554" s="377"/>
      <c r="E1554" s="121"/>
      <c r="F1554" s="227"/>
      <c r="G1554" s="227"/>
    </row>
    <row r="1555" spans="1:7" x14ac:dyDescent="0.2">
      <c r="A1555" s="171"/>
      <c r="B1555" s="376"/>
      <c r="C1555" s="376"/>
      <c r="D1555" s="377"/>
      <c r="E1555" s="121"/>
      <c r="F1555" s="227"/>
      <c r="G1555" s="227"/>
    </row>
    <row r="1556" spans="1:7" x14ac:dyDescent="0.2">
      <c r="A1556" s="171"/>
      <c r="B1556" s="376"/>
      <c r="C1556" s="376"/>
      <c r="D1556" s="377"/>
      <c r="E1556" s="121"/>
      <c r="F1556" s="227"/>
      <c r="G1556" s="227"/>
    </row>
    <row r="1557" spans="1:7" x14ac:dyDescent="0.2">
      <c r="A1557" s="171"/>
      <c r="B1557" s="376"/>
      <c r="C1557" s="376"/>
      <c r="D1557" s="377"/>
      <c r="E1557" s="121"/>
      <c r="F1557" s="227"/>
      <c r="G1557" s="227"/>
    </row>
    <row r="1558" spans="1:7" x14ac:dyDescent="0.2">
      <c r="A1558" s="171"/>
      <c r="B1558" s="376"/>
      <c r="C1558" s="376"/>
      <c r="D1558" s="377"/>
      <c r="E1558" s="121"/>
      <c r="F1558" s="227"/>
      <c r="G1558" s="227"/>
    </row>
    <row r="1559" spans="1:7" x14ac:dyDescent="0.2">
      <c r="A1559" s="171"/>
      <c r="B1559" s="376"/>
      <c r="C1559" s="376"/>
      <c r="D1559" s="377"/>
      <c r="E1559" s="121"/>
      <c r="F1559" s="227"/>
      <c r="G1559" s="227"/>
    </row>
    <row r="1560" spans="1:7" x14ac:dyDescent="0.2">
      <c r="A1560" s="171"/>
      <c r="B1560" s="376"/>
      <c r="C1560" s="376"/>
      <c r="D1560" s="377"/>
      <c r="E1560" s="121"/>
      <c r="F1560" s="227"/>
      <c r="G1560" s="227"/>
    </row>
    <row r="1561" spans="1:7" x14ac:dyDescent="0.2">
      <c r="A1561" s="171"/>
      <c r="B1561" s="376"/>
      <c r="C1561" s="376"/>
      <c r="D1561" s="377"/>
      <c r="E1561" s="121"/>
      <c r="F1561" s="227"/>
      <c r="G1561" s="227"/>
    </row>
    <row r="1562" spans="1:7" x14ac:dyDescent="0.2">
      <c r="A1562" s="171"/>
      <c r="B1562" s="376"/>
      <c r="C1562" s="376"/>
      <c r="D1562" s="377"/>
      <c r="E1562" s="121"/>
      <c r="F1562" s="227"/>
      <c r="G1562" s="227"/>
    </row>
    <row r="1563" spans="1:7" x14ac:dyDescent="0.2">
      <c r="A1563" s="171"/>
      <c r="B1563" s="376"/>
      <c r="C1563" s="376"/>
      <c r="D1563" s="377"/>
      <c r="E1563" s="121"/>
      <c r="F1563" s="227"/>
      <c r="G1563" s="227"/>
    </row>
    <row r="1564" spans="1:7" x14ac:dyDescent="0.2">
      <c r="A1564" s="171"/>
      <c r="B1564" s="376"/>
      <c r="C1564" s="376"/>
      <c r="D1564" s="377"/>
      <c r="E1564" s="121"/>
      <c r="F1564" s="227"/>
      <c r="G1564" s="227"/>
    </row>
    <row r="1565" spans="1:7" x14ac:dyDescent="0.2">
      <c r="A1565" s="171"/>
      <c r="B1565" s="376"/>
      <c r="C1565" s="376"/>
      <c r="D1565" s="377"/>
      <c r="E1565" s="121"/>
      <c r="F1565" s="227"/>
      <c r="G1565" s="227"/>
    </row>
    <row r="1566" spans="1:7" x14ac:dyDescent="0.2">
      <c r="A1566" s="171"/>
      <c r="B1566" s="376"/>
      <c r="C1566" s="376"/>
      <c r="D1566" s="377"/>
      <c r="E1566" s="121"/>
      <c r="F1566" s="227"/>
      <c r="G1566" s="227"/>
    </row>
    <row r="1567" spans="1:7" x14ac:dyDescent="0.2">
      <c r="A1567" s="171"/>
      <c r="B1567" s="376"/>
      <c r="C1567" s="376"/>
      <c r="D1567" s="377"/>
      <c r="E1567" s="121"/>
      <c r="F1567" s="227"/>
      <c r="G1567" s="227"/>
    </row>
    <row r="1568" spans="1:7" x14ac:dyDescent="0.2">
      <c r="A1568" s="171"/>
      <c r="B1568" s="376"/>
      <c r="C1568" s="376"/>
      <c r="D1568" s="377"/>
      <c r="E1568" s="121"/>
      <c r="F1568" s="227"/>
      <c r="G1568" s="227"/>
    </row>
    <row r="1569" spans="1:7" x14ac:dyDescent="0.2">
      <c r="A1569" s="171"/>
      <c r="B1569" s="376"/>
      <c r="C1569" s="376"/>
      <c r="D1569" s="377"/>
      <c r="E1569" s="121"/>
      <c r="F1569" s="227"/>
      <c r="G1569" s="227"/>
    </row>
    <row r="1570" spans="1:7" x14ac:dyDescent="0.2">
      <c r="A1570" s="171"/>
      <c r="B1570" s="376"/>
      <c r="C1570" s="376"/>
      <c r="D1570" s="377"/>
      <c r="E1570" s="121"/>
      <c r="F1570" s="227"/>
      <c r="G1570" s="227"/>
    </row>
    <row r="1571" spans="1:7" x14ac:dyDescent="0.2">
      <c r="A1571" s="171"/>
      <c r="B1571" s="376"/>
      <c r="C1571" s="376"/>
      <c r="D1571" s="377"/>
      <c r="E1571" s="121"/>
      <c r="F1571" s="227"/>
      <c r="G1571" s="227"/>
    </row>
    <row r="1572" spans="1:7" x14ac:dyDescent="0.2">
      <c r="A1572" s="171"/>
      <c r="B1572" s="376"/>
      <c r="C1572" s="376"/>
      <c r="D1572" s="377"/>
      <c r="E1572" s="121"/>
      <c r="F1572" s="227"/>
      <c r="G1572" s="227"/>
    </row>
    <row r="1573" spans="1:7" x14ac:dyDescent="0.2">
      <c r="A1573" s="171"/>
      <c r="B1573" s="376"/>
      <c r="C1573" s="376"/>
      <c r="D1573" s="377"/>
      <c r="E1573" s="121"/>
      <c r="F1573" s="227"/>
      <c r="G1573" s="227"/>
    </row>
    <row r="1574" spans="1:7" x14ac:dyDescent="0.2">
      <c r="A1574" s="171"/>
      <c r="B1574" s="376"/>
      <c r="C1574" s="376"/>
      <c r="D1574" s="377"/>
      <c r="E1574" s="121"/>
      <c r="F1574" s="227"/>
      <c r="G1574" s="227"/>
    </row>
    <row r="1575" spans="1:7" x14ac:dyDescent="0.2">
      <c r="A1575" s="171"/>
      <c r="B1575" s="376"/>
      <c r="C1575" s="376"/>
      <c r="D1575" s="377"/>
      <c r="E1575" s="121"/>
      <c r="F1575" s="227"/>
      <c r="G1575" s="227"/>
    </row>
    <row r="1576" spans="1:7" x14ac:dyDescent="0.2">
      <c r="A1576" s="171"/>
      <c r="B1576" s="376"/>
      <c r="C1576" s="376"/>
      <c r="D1576" s="377"/>
      <c r="E1576" s="121"/>
      <c r="F1576" s="227"/>
      <c r="G1576" s="227"/>
    </row>
    <row r="1577" spans="1:7" x14ac:dyDescent="0.2">
      <c r="A1577" s="171"/>
      <c r="B1577" s="376"/>
      <c r="C1577" s="376"/>
      <c r="D1577" s="377"/>
      <c r="E1577" s="121"/>
      <c r="F1577" s="227"/>
      <c r="G1577" s="227"/>
    </row>
    <row r="1578" spans="1:7" x14ac:dyDescent="0.2">
      <c r="A1578" s="171"/>
      <c r="B1578" s="376"/>
      <c r="C1578" s="376"/>
      <c r="D1578" s="377"/>
      <c r="E1578" s="121"/>
      <c r="F1578" s="227"/>
      <c r="G1578" s="227"/>
    </row>
    <row r="1579" spans="1:7" x14ac:dyDescent="0.2">
      <c r="A1579" s="171"/>
      <c r="B1579" s="376"/>
      <c r="C1579" s="376"/>
      <c r="D1579" s="377"/>
      <c r="E1579" s="121"/>
      <c r="F1579" s="227"/>
      <c r="G1579" s="227"/>
    </row>
    <row r="1580" spans="1:7" x14ac:dyDescent="0.2">
      <c r="A1580" s="171"/>
      <c r="B1580" s="376"/>
      <c r="C1580" s="376"/>
      <c r="D1580" s="377"/>
      <c r="E1580" s="121"/>
      <c r="F1580" s="227"/>
      <c r="G1580" s="227"/>
    </row>
    <row r="1581" spans="1:7" x14ac:dyDescent="0.2">
      <c r="A1581" s="171"/>
      <c r="B1581" s="376"/>
      <c r="C1581" s="376"/>
      <c r="D1581" s="377"/>
      <c r="E1581" s="121"/>
      <c r="F1581" s="227"/>
      <c r="G1581" s="227"/>
    </row>
    <row r="1582" spans="1:7" x14ac:dyDescent="0.2">
      <c r="A1582" s="171"/>
      <c r="B1582" s="376"/>
      <c r="C1582" s="376"/>
      <c r="D1582" s="377"/>
      <c r="E1582" s="121"/>
      <c r="F1582" s="227"/>
      <c r="G1582" s="227"/>
    </row>
    <row r="1583" spans="1:7" x14ac:dyDescent="0.2">
      <c r="A1583" s="171"/>
      <c r="B1583" s="376"/>
      <c r="C1583" s="376"/>
      <c r="D1583" s="377"/>
      <c r="E1583" s="121"/>
      <c r="F1583" s="227"/>
      <c r="G1583" s="227"/>
    </row>
    <row r="1584" spans="1:7" x14ac:dyDescent="0.2">
      <c r="A1584" s="171"/>
      <c r="B1584" s="376"/>
      <c r="C1584" s="376"/>
      <c r="D1584" s="377"/>
      <c r="E1584" s="121"/>
      <c r="F1584" s="227"/>
      <c r="G1584" s="227"/>
    </row>
    <row r="1585" spans="1:7" x14ac:dyDescent="0.2">
      <c r="A1585" s="171"/>
      <c r="B1585" s="376"/>
      <c r="C1585" s="376"/>
      <c r="D1585" s="377"/>
      <c r="E1585" s="121"/>
      <c r="F1585" s="227"/>
      <c r="G1585" s="227"/>
    </row>
    <row r="1586" spans="1:7" x14ac:dyDescent="0.2">
      <c r="A1586" s="171"/>
      <c r="B1586" s="376"/>
      <c r="C1586" s="376"/>
      <c r="D1586" s="377"/>
      <c r="E1586" s="121"/>
      <c r="F1586" s="227"/>
      <c r="G1586" s="227"/>
    </row>
    <row r="1587" spans="1:7" x14ac:dyDescent="0.2">
      <c r="A1587" s="171"/>
      <c r="B1587" s="376"/>
      <c r="C1587" s="376"/>
      <c r="D1587" s="377"/>
      <c r="E1587" s="121"/>
      <c r="F1587" s="227"/>
      <c r="G1587" s="227"/>
    </row>
    <row r="1588" spans="1:7" x14ac:dyDescent="0.2">
      <c r="A1588" s="171"/>
      <c r="B1588" s="376"/>
      <c r="C1588" s="376"/>
      <c r="D1588" s="377"/>
      <c r="E1588" s="121"/>
      <c r="F1588" s="227"/>
      <c r="G1588" s="227"/>
    </row>
    <row r="1589" spans="1:7" x14ac:dyDescent="0.2">
      <c r="A1589" s="171"/>
      <c r="B1589" s="376"/>
      <c r="C1589" s="376"/>
      <c r="D1589" s="377"/>
      <c r="E1589" s="121"/>
      <c r="F1589" s="227"/>
      <c r="G1589" s="227"/>
    </row>
    <row r="1590" spans="1:7" x14ac:dyDescent="0.2">
      <c r="A1590" s="171"/>
      <c r="B1590" s="376"/>
      <c r="C1590" s="376"/>
      <c r="D1590" s="377"/>
      <c r="E1590" s="121"/>
      <c r="F1590" s="227"/>
      <c r="G1590" s="227"/>
    </row>
    <row r="1591" spans="1:7" x14ac:dyDescent="0.2">
      <c r="A1591" s="171"/>
      <c r="B1591" s="376"/>
      <c r="C1591" s="376"/>
      <c r="D1591" s="377"/>
      <c r="E1591" s="121"/>
      <c r="F1591" s="227"/>
      <c r="G1591" s="227"/>
    </row>
    <row r="1592" spans="1:7" x14ac:dyDescent="0.2">
      <c r="A1592" s="171"/>
      <c r="B1592" s="376"/>
      <c r="C1592" s="376"/>
      <c r="D1592" s="377"/>
      <c r="E1592" s="121"/>
      <c r="F1592" s="227"/>
      <c r="G1592" s="227"/>
    </row>
    <row r="1593" spans="1:7" x14ac:dyDescent="0.2">
      <c r="A1593" s="171"/>
      <c r="B1593" s="376"/>
      <c r="C1593" s="376"/>
      <c r="D1593" s="377"/>
      <c r="E1593" s="121"/>
      <c r="F1593" s="227"/>
      <c r="G1593" s="227"/>
    </row>
    <row r="1594" spans="1:7" x14ac:dyDescent="0.2">
      <c r="A1594" s="171"/>
      <c r="B1594" s="376"/>
      <c r="C1594" s="376"/>
      <c r="D1594" s="377"/>
      <c r="E1594" s="121"/>
      <c r="F1594" s="227"/>
      <c r="G1594" s="227"/>
    </row>
    <row r="1595" spans="1:7" x14ac:dyDescent="0.2">
      <c r="A1595" s="171"/>
      <c r="B1595" s="376"/>
      <c r="C1595" s="376"/>
      <c r="D1595" s="377"/>
      <c r="E1595" s="121"/>
      <c r="F1595" s="227"/>
      <c r="G1595" s="227"/>
    </row>
    <row r="1596" spans="1:7" x14ac:dyDescent="0.2">
      <c r="A1596" s="171"/>
      <c r="B1596" s="376"/>
      <c r="C1596" s="376"/>
      <c r="D1596" s="377"/>
      <c r="E1596" s="121"/>
      <c r="F1596" s="227"/>
      <c r="G1596" s="227"/>
    </row>
    <row r="1597" spans="1:7" x14ac:dyDescent="0.2">
      <c r="A1597" s="171"/>
      <c r="B1597" s="376"/>
      <c r="C1597" s="376"/>
      <c r="D1597" s="377"/>
      <c r="E1597" s="121"/>
      <c r="F1597" s="227"/>
      <c r="G1597" s="227"/>
    </row>
    <row r="1598" spans="1:7" x14ac:dyDescent="0.2">
      <c r="A1598" s="171"/>
      <c r="B1598" s="376"/>
      <c r="C1598" s="376"/>
      <c r="D1598" s="377"/>
      <c r="E1598" s="121"/>
      <c r="F1598" s="227"/>
      <c r="G1598" s="227"/>
    </row>
    <row r="1599" spans="1:7" x14ac:dyDescent="0.2">
      <c r="A1599" s="171"/>
      <c r="B1599" s="376"/>
      <c r="C1599" s="376"/>
      <c r="D1599" s="377"/>
      <c r="E1599" s="121"/>
      <c r="F1599" s="227"/>
      <c r="G1599" s="227"/>
    </row>
    <row r="1600" spans="1:7" x14ac:dyDescent="0.2">
      <c r="A1600" s="171"/>
      <c r="B1600" s="376"/>
      <c r="C1600" s="376"/>
      <c r="D1600" s="377"/>
      <c r="E1600" s="121"/>
      <c r="F1600" s="227"/>
      <c r="G1600" s="227"/>
    </row>
    <row r="1601" spans="1:7" x14ac:dyDescent="0.2">
      <c r="A1601" s="171"/>
      <c r="B1601" s="376"/>
      <c r="C1601" s="376"/>
      <c r="D1601" s="377"/>
      <c r="E1601" s="121"/>
      <c r="F1601" s="227"/>
      <c r="G1601" s="227"/>
    </row>
    <row r="1602" spans="1:7" x14ac:dyDescent="0.2">
      <c r="A1602" s="171"/>
      <c r="B1602" s="376"/>
      <c r="C1602" s="376"/>
      <c r="D1602" s="377"/>
      <c r="E1602" s="121"/>
      <c r="F1602" s="227"/>
      <c r="G1602" s="227"/>
    </row>
    <row r="1603" spans="1:7" x14ac:dyDescent="0.2">
      <c r="A1603" s="171"/>
      <c r="B1603" s="376"/>
      <c r="C1603" s="376"/>
      <c r="D1603" s="377"/>
      <c r="E1603" s="121"/>
      <c r="F1603" s="227"/>
      <c r="G1603" s="227"/>
    </row>
    <row r="1604" spans="1:7" x14ac:dyDescent="0.2">
      <c r="A1604" s="171"/>
      <c r="B1604" s="376"/>
      <c r="C1604" s="376"/>
      <c r="D1604" s="377"/>
      <c r="E1604" s="121"/>
      <c r="F1604" s="227"/>
      <c r="G1604" s="227"/>
    </row>
    <row r="1605" spans="1:7" x14ac:dyDescent="0.2">
      <c r="A1605" s="171"/>
      <c r="B1605" s="376"/>
      <c r="C1605" s="376"/>
      <c r="D1605" s="377"/>
      <c r="E1605" s="121"/>
      <c r="F1605" s="227"/>
      <c r="G1605" s="227"/>
    </row>
    <row r="1606" spans="1:7" x14ac:dyDescent="0.2">
      <c r="A1606" s="171"/>
      <c r="B1606" s="376"/>
      <c r="C1606" s="376"/>
      <c r="D1606" s="377"/>
      <c r="E1606" s="121"/>
      <c r="F1606" s="227"/>
      <c r="G1606" s="227"/>
    </row>
    <row r="1607" spans="1:7" x14ac:dyDescent="0.2">
      <c r="A1607" s="171"/>
      <c r="B1607" s="376"/>
      <c r="C1607" s="376"/>
      <c r="D1607" s="377"/>
      <c r="E1607" s="121"/>
      <c r="F1607" s="227"/>
      <c r="G1607" s="227"/>
    </row>
    <row r="1608" spans="1:7" x14ac:dyDescent="0.2">
      <c r="A1608" s="171"/>
      <c r="B1608" s="376"/>
      <c r="C1608" s="376"/>
      <c r="D1608" s="377"/>
      <c r="E1608" s="121"/>
      <c r="F1608" s="227"/>
      <c r="G1608" s="227"/>
    </row>
    <row r="1609" spans="1:7" x14ac:dyDescent="0.2">
      <c r="A1609" s="171"/>
      <c r="B1609" s="376"/>
      <c r="C1609" s="376"/>
      <c r="D1609" s="377"/>
      <c r="E1609" s="121"/>
      <c r="F1609" s="227"/>
      <c r="G1609" s="227"/>
    </row>
    <row r="1610" spans="1:7" x14ac:dyDescent="0.2">
      <c r="A1610" s="171"/>
      <c r="B1610" s="376"/>
      <c r="C1610" s="376"/>
      <c r="D1610" s="377"/>
      <c r="E1610" s="121"/>
      <c r="F1610" s="227"/>
      <c r="G1610" s="227"/>
    </row>
    <row r="1611" spans="1:7" x14ac:dyDescent="0.2">
      <c r="A1611" s="171"/>
      <c r="B1611" s="376"/>
      <c r="C1611" s="376"/>
      <c r="D1611" s="377"/>
      <c r="E1611" s="121"/>
      <c r="F1611" s="227"/>
      <c r="G1611" s="227"/>
    </row>
    <row r="1612" spans="1:7" x14ac:dyDescent="0.2">
      <c r="A1612" s="171"/>
      <c r="B1612" s="376"/>
      <c r="C1612" s="376"/>
      <c r="D1612" s="377"/>
      <c r="E1612" s="121"/>
      <c r="F1612" s="227"/>
      <c r="G1612" s="227"/>
    </row>
    <row r="1613" spans="1:7" x14ac:dyDescent="0.2">
      <c r="A1613" s="171"/>
      <c r="B1613" s="376"/>
      <c r="C1613" s="376"/>
      <c r="D1613" s="377"/>
      <c r="E1613" s="121"/>
      <c r="F1613" s="227"/>
      <c r="G1613" s="227"/>
    </row>
    <row r="1614" spans="1:7" x14ac:dyDescent="0.2">
      <c r="A1614" s="171"/>
      <c r="B1614" s="376"/>
      <c r="C1614" s="376"/>
      <c r="D1614" s="377"/>
      <c r="E1614" s="121"/>
      <c r="F1614" s="227"/>
      <c r="G1614" s="227"/>
    </row>
    <row r="1615" spans="1:7" x14ac:dyDescent="0.2">
      <c r="A1615" s="171"/>
      <c r="B1615" s="376"/>
      <c r="C1615" s="376"/>
      <c r="D1615" s="377"/>
      <c r="E1615" s="121"/>
      <c r="F1615" s="227"/>
      <c r="G1615" s="227"/>
    </row>
    <row r="1616" spans="1:7" x14ac:dyDescent="0.2">
      <c r="A1616" s="171"/>
      <c r="B1616" s="376"/>
      <c r="C1616" s="376"/>
      <c r="D1616" s="377"/>
      <c r="E1616" s="121"/>
      <c r="F1616" s="227"/>
      <c r="G1616" s="227"/>
    </row>
    <row r="1617" spans="1:7" x14ac:dyDescent="0.2">
      <c r="A1617" s="171"/>
      <c r="B1617" s="376"/>
      <c r="C1617" s="376"/>
      <c r="D1617" s="377"/>
      <c r="E1617" s="121"/>
      <c r="F1617" s="227"/>
      <c r="G1617" s="227"/>
    </row>
    <row r="1618" spans="1:7" x14ac:dyDescent="0.2">
      <c r="A1618" s="171"/>
      <c r="B1618" s="376"/>
      <c r="C1618" s="376"/>
      <c r="D1618" s="377"/>
      <c r="E1618" s="121"/>
      <c r="F1618" s="227"/>
      <c r="G1618" s="227"/>
    </row>
    <row r="1619" spans="1:7" x14ac:dyDescent="0.2">
      <c r="A1619" s="171"/>
      <c r="B1619" s="376"/>
      <c r="C1619" s="376"/>
      <c r="D1619" s="377"/>
      <c r="E1619" s="121"/>
      <c r="F1619" s="227"/>
      <c r="G1619" s="227"/>
    </row>
    <row r="1620" spans="1:7" x14ac:dyDescent="0.2">
      <c r="A1620" s="171"/>
      <c r="B1620" s="376"/>
      <c r="C1620" s="376"/>
      <c r="D1620" s="377"/>
      <c r="E1620" s="121"/>
      <c r="F1620" s="227"/>
      <c r="G1620" s="227"/>
    </row>
    <row r="1621" spans="1:7" x14ac:dyDescent="0.2">
      <c r="A1621" s="171"/>
      <c r="B1621" s="376"/>
      <c r="C1621" s="376"/>
      <c r="D1621" s="377"/>
      <c r="E1621" s="121"/>
      <c r="F1621" s="227"/>
      <c r="G1621" s="227"/>
    </row>
    <row r="1622" spans="1:7" x14ac:dyDescent="0.2">
      <c r="A1622" s="171"/>
      <c r="B1622" s="376"/>
      <c r="C1622" s="376"/>
      <c r="D1622" s="377"/>
      <c r="E1622" s="121"/>
      <c r="F1622" s="227"/>
      <c r="G1622" s="227"/>
    </row>
    <row r="1623" spans="1:7" x14ac:dyDescent="0.2">
      <c r="A1623" s="171"/>
      <c r="B1623" s="376"/>
      <c r="C1623" s="376"/>
      <c r="D1623" s="377"/>
      <c r="E1623" s="121"/>
      <c r="F1623" s="227"/>
      <c r="G1623" s="227"/>
    </row>
    <row r="1624" spans="1:7" x14ac:dyDescent="0.2">
      <c r="A1624" s="171"/>
      <c r="B1624" s="376"/>
      <c r="C1624" s="376"/>
      <c r="D1624" s="377"/>
      <c r="E1624" s="121"/>
      <c r="F1624" s="227"/>
      <c r="G1624" s="227"/>
    </row>
    <row r="1625" spans="1:7" x14ac:dyDescent="0.2">
      <c r="A1625" s="171"/>
      <c r="B1625" s="376"/>
      <c r="C1625" s="376"/>
      <c r="D1625" s="377"/>
      <c r="E1625" s="121"/>
      <c r="F1625" s="227"/>
      <c r="G1625" s="227"/>
    </row>
    <row r="1626" spans="1:7" x14ac:dyDescent="0.2">
      <c r="A1626" s="171"/>
      <c r="B1626" s="376"/>
      <c r="C1626" s="376"/>
      <c r="D1626" s="377"/>
      <c r="E1626" s="121"/>
      <c r="F1626" s="227"/>
      <c r="G1626" s="227"/>
    </row>
    <row r="1627" spans="1:7" x14ac:dyDescent="0.2">
      <c r="A1627" s="171"/>
      <c r="B1627" s="376"/>
      <c r="C1627" s="376"/>
      <c r="D1627" s="377"/>
      <c r="E1627" s="121"/>
      <c r="F1627" s="227"/>
      <c r="G1627" s="227"/>
    </row>
    <row r="1628" spans="1:7" x14ac:dyDescent="0.2">
      <c r="A1628" s="171"/>
      <c r="B1628" s="376"/>
      <c r="C1628" s="376"/>
      <c r="D1628" s="377"/>
      <c r="E1628" s="121"/>
      <c r="F1628" s="227"/>
      <c r="G1628" s="227"/>
    </row>
    <row r="1629" spans="1:7" x14ac:dyDescent="0.2">
      <c r="A1629" s="171"/>
      <c r="B1629" s="376"/>
      <c r="C1629" s="376"/>
      <c r="D1629" s="377"/>
      <c r="E1629" s="121"/>
      <c r="F1629" s="227"/>
      <c r="G1629" s="227"/>
    </row>
    <row r="1630" spans="1:7" x14ac:dyDescent="0.2">
      <c r="A1630" s="171"/>
      <c r="B1630" s="376"/>
      <c r="C1630" s="376"/>
      <c r="D1630" s="377"/>
      <c r="E1630" s="121"/>
      <c r="F1630" s="227"/>
      <c r="G1630" s="227"/>
    </row>
    <row r="1631" spans="1:7" x14ac:dyDescent="0.2">
      <c r="A1631" s="171"/>
      <c r="B1631" s="376"/>
      <c r="C1631" s="376"/>
      <c r="D1631" s="377"/>
      <c r="E1631" s="121"/>
      <c r="F1631" s="227"/>
      <c r="G1631" s="227"/>
    </row>
    <row r="1632" spans="1:7" x14ac:dyDescent="0.2">
      <c r="A1632" s="171"/>
      <c r="B1632" s="376"/>
      <c r="C1632" s="376"/>
      <c r="D1632" s="377"/>
      <c r="E1632" s="121"/>
      <c r="F1632" s="227"/>
      <c r="G1632" s="227"/>
    </row>
    <row r="1633" spans="1:7" x14ac:dyDescent="0.2">
      <c r="A1633" s="171"/>
      <c r="B1633" s="376"/>
      <c r="C1633" s="376"/>
      <c r="D1633" s="377"/>
      <c r="E1633" s="121"/>
      <c r="F1633" s="227"/>
      <c r="G1633" s="227"/>
    </row>
    <row r="1634" spans="1:7" x14ac:dyDescent="0.2">
      <c r="A1634" s="171"/>
      <c r="B1634" s="376"/>
      <c r="C1634" s="376"/>
      <c r="D1634" s="377"/>
      <c r="E1634" s="121"/>
      <c r="F1634" s="227"/>
      <c r="G1634" s="227"/>
    </row>
    <row r="1635" spans="1:7" x14ac:dyDescent="0.2">
      <c r="A1635" s="171"/>
      <c r="B1635" s="376"/>
      <c r="C1635" s="376"/>
      <c r="D1635" s="377"/>
      <c r="E1635" s="121"/>
      <c r="F1635" s="227"/>
      <c r="G1635" s="227"/>
    </row>
    <row r="1636" spans="1:7" x14ac:dyDescent="0.2">
      <c r="A1636" s="171"/>
      <c r="B1636" s="376"/>
      <c r="C1636" s="376"/>
      <c r="D1636" s="377"/>
      <c r="E1636" s="121"/>
      <c r="F1636" s="227"/>
      <c r="G1636" s="227"/>
    </row>
    <row r="1637" spans="1:7" x14ac:dyDescent="0.2">
      <c r="A1637" s="171"/>
      <c r="B1637" s="376"/>
      <c r="C1637" s="376"/>
      <c r="D1637" s="377"/>
      <c r="E1637" s="121"/>
      <c r="F1637" s="227"/>
      <c r="G1637" s="227"/>
    </row>
    <row r="1638" spans="1:7" x14ac:dyDescent="0.2">
      <c r="A1638" s="171"/>
      <c r="B1638" s="376"/>
      <c r="C1638" s="376"/>
      <c r="D1638" s="377"/>
      <c r="E1638" s="121"/>
      <c r="F1638" s="227"/>
      <c r="G1638" s="227"/>
    </row>
    <row r="1639" spans="1:7" x14ac:dyDescent="0.2">
      <c r="A1639" s="171"/>
      <c r="B1639" s="376"/>
      <c r="C1639" s="376"/>
      <c r="D1639" s="377"/>
      <c r="E1639" s="121"/>
      <c r="F1639" s="227"/>
      <c r="G1639" s="227"/>
    </row>
    <row r="1640" spans="1:7" x14ac:dyDescent="0.2">
      <c r="A1640" s="171"/>
      <c r="B1640" s="376"/>
      <c r="C1640" s="376"/>
      <c r="D1640" s="377"/>
      <c r="E1640" s="121"/>
      <c r="F1640" s="227"/>
      <c r="G1640" s="227"/>
    </row>
    <row r="1641" spans="1:7" x14ac:dyDescent="0.2">
      <c r="A1641" s="171"/>
      <c r="B1641" s="376"/>
      <c r="C1641" s="376"/>
      <c r="D1641" s="377"/>
      <c r="E1641" s="121"/>
      <c r="F1641" s="227"/>
      <c r="G1641" s="227"/>
    </row>
    <row r="1642" spans="1:7" x14ac:dyDescent="0.2">
      <c r="A1642" s="171"/>
      <c r="B1642" s="376"/>
      <c r="C1642" s="376"/>
      <c r="D1642" s="377"/>
      <c r="E1642" s="121"/>
      <c r="F1642" s="227"/>
      <c r="G1642" s="227"/>
    </row>
    <row r="1643" spans="1:7" x14ac:dyDescent="0.2">
      <c r="A1643" s="171"/>
      <c r="B1643" s="376"/>
      <c r="C1643" s="376"/>
      <c r="D1643" s="377"/>
      <c r="E1643" s="121"/>
      <c r="F1643" s="227"/>
      <c r="G1643" s="227"/>
    </row>
    <row r="1644" spans="1:7" x14ac:dyDescent="0.2">
      <c r="A1644" s="171"/>
      <c r="B1644" s="376"/>
      <c r="C1644" s="376"/>
      <c r="D1644" s="377"/>
      <c r="E1644" s="121"/>
      <c r="F1644" s="227"/>
      <c r="G1644" s="227"/>
    </row>
    <row r="1645" spans="1:7" x14ac:dyDescent="0.2">
      <c r="A1645" s="171"/>
      <c r="B1645" s="376"/>
      <c r="C1645" s="376"/>
      <c r="D1645" s="377"/>
      <c r="E1645" s="121"/>
      <c r="F1645" s="227"/>
      <c r="G1645" s="227"/>
    </row>
    <row r="1646" spans="1:7" x14ac:dyDescent="0.2">
      <c r="A1646" s="171"/>
      <c r="B1646" s="376"/>
      <c r="C1646" s="376"/>
      <c r="D1646" s="377"/>
      <c r="E1646" s="121"/>
      <c r="F1646" s="227"/>
      <c r="G1646" s="227"/>
    </row>
    <row r="1647" spans="1:7" x14ac:dyDescent="0.2">
      <c r="A1647" s="171"/>
      <c r="B1647" s="376"/>
      <c r="C1647" s="376"/>
      <c r="D1647" s="377"/>
      <c r="E1647" s="121"/>
      <c r="F1647" s="227"/>
      <c r="G1647" s="227"/>
    </row>
    <row r="1648" spans="1:7" x14ac:dyDescent="0.2">
      <c r="A1648" s="171"/>
      <c r="B1648" s="376"/>
      <c r="C1648" s="376"/>
      <c r="D1648" s="377"/>
      <c r="E1648" s="121"/>
      <c r="F1648" s="227"/>
      <c r="G1648" s="227"/>
    </row>
    <row r="1649" spans="1:7" x14ac:dyDescent="0.2">
      <c r="A1649" s="171"/>
      <c r="B1649" s="376"/>
      <c r="C1649" s="376"/>
      <c r="D1649" s="377"/>
      <c r="E1649" s="121"/>
      <c r="F1649" s="227"/>
      <c r="G1649" s="227"/>
    </row>
    <row r="1650" spans="1:7" x14ac:dyDescent="0.2">
      <c r="A1650" s="171"/>
      <c r="B1650" s="376"/>
      <c r="C1650" s="376"/>
      <c r="D1650" s="377"/>
      <c r="E1650" s="121"/>
      <c r="F1650" s="227"/>
      <c r="G1650" s="227"/>
    </row>
    <row r="1651" spans="1:7" x14ac:dyDescent="0.2">
      <c r="A1651" s="171"/>
      <c r="B1651" s="376"/>
      <c r="C1651" s="376"/>
      <c r="D1651" s="377"/>
      <c r="E1651" s="121"/>
      <c r="F1651" s="227"/>
      <c r="G1651" s="227"/>
    </row>
    <row r="1652" spans="1:7" x14ac:dyDescent="0.2">
      <c r="A1652" s="171"/>
      <c r="B1652" s="376"/>
      <c r="C1652" s="376"/>
      <c r="D1652" s="377"/>
      <c r="E1652" s="121"/>
      <c r="F1652" s="227"/>
      <c r="G1652" s="227"/>
    </row>
    <row r="1653" spans="1:7" x14ac:dyDescent="0.2">
      <c r="A1653" s="171"/>
      <c r="B1653" s="376"/>
      <c r="C1653" s="376"/>
      <c r="D1653" s="377"/>
      <c r="E1653" s="121"/>
      <c r="F1653" s="227"/>
      <c r="G1653" s="227"/>
    </row>
    <row r="1654" spans="1:7" x14ac:dyDescent="0.2">
      <c r="A1654" s="171"/>
      <c r="B1654" s="376"/>
      <c r="C1654" s="376"/>
      <c r="D1654" s="377"/>
      <c r="E1654" s="121"/>
      <c r="F1654" s="227"/>
      <c r="G1654" s="227"/>
    </row>
  </sheetData>
  <autoFilter ref="A30:F1200">
    <sortState ref="A31:F103">
      <sortCondition ref="A98"/>
    </sortState>
  </autoFilter>
  <sortState ref="A31:F1291">
    <sortCondition ref="A1278"/>
  </sortState>
  <mergeCells count="2">
    <mergeCell ref="A3:B3"/>
    <mergeCell ref="A1:F1"/>
  </mergeCells>
  <phoneticPr fontId="0" type="noConversion"/>
  <pageMargins left="0.75" right="0.75" top="1" bottom="1" header="0.5" footer="0.5"/>
  <pageSetup scale="85" orientation="landscape" verticalDpi="300" r:id="rId1"/>
  <headerFooter alignWithMargins="0"/>
  <rowBreaks count="1" manualBreakCount="1">
    <brk id="2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3" workbookViewId="0">
      <selection activeCell="C19" sqref="C19"/>
    </sheetView>
  </sheetViews>
  <sheetFormatPr defaultRowHeight="12.75" x14ac:dyDescent="0.2"/>
  <cols>
    <col min="1" max="1" width="9.140625" style="172"/>
    <col min="2" max="2" width="13.42578125" style="172" customWidth="1"/>
    <col min="3" max="16384" width="9.140625" style="172"/>
  </cols>
  <sheetData>
    <row r="1" spans="1:13" ht="18.75" thickBot="1" x14ac:dyDescent="0.3">
      <c r="A1" s="601" t="s">
        <v>2872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3"/>
    </row>
    <row r="2" spans="1:13" ht="16.5" thickBot="1" x14ac:dyDescent="0.3">
      <c r="A2" s="604"/>
      <c r="B2" s="605"/>
      <c r="C2" s="606" t="s">
        <v>781</v>
      </c>
      <c r="D2" s="607"/>
      <c r="E2" s="607"/>
      <c r="F2" s="607"/>
      <c r="G2" s="607"/>
      <c r="H2" s="607"/>
      <c r="I2" s="607"/>
      <c r="J2" s="607"/>
      <c r="K2" s="607"/>
      <c r="L2" s="608"/>
    </row>
    <row r="3" spans="1:13" ht="16.5" thickBot="1" x14ac:dyDescent="0.3">
      <c r="A3" s="323" t="s">
        <v>19</v>
      </c>
      <c r="B3" s="323" t="s">
        <v>782</v>
      </c>
      <c r="C3" s="324">
        <v>1</v>
      </c>
      <c r="D3" s="325">
        <v>2</v>
      </c>
      <c r="E3" s="325">
        <v>3</v>
      </c>
      <c r="F3" s="325" t="s">
        <v>783</v>
      </c>
      <c r="G3" s="325">
        <v>4</v>
      </c>
      <c r="H3" s="325">
        <v>5</v>
      </c>
      <c r="I3" s="325">
        <v>6</v>
      </c>
      <c r="J3" s="325">
        <v>7</v>
      </c>
      <c r="K3" s="325">
        <v>8</v>
      </c>
      <c r="L3" s="326">
        <v>9</v>
      </c>
    </row>
    <row r="4" spans="1:13" x14ac:dyDescent="0.2">
      <c r="A4" s="327">
        <v>1</v>
      </c>
      <c r="B4" s="328" t="str">
        <f>Cobb!$G$2</f>
        <v>Alaska</v>
      </c>
      <c r="C4" s="272" t="s">
        <v>434</v>
      </c>
      <c r="D4" s="339" t="s">
        <v>703</v>
      </c>
      <c r="E4" s="272" t="s">
        <v>434</v>
      </c>
      <c r="F4" s="272"/>
      <c r="G4" s="272" t="s">
        <v>434</v>
      </c>
      <c r="H4" s="272" t="s">
        <v>434</v>
      </c>
      <c r="I4" s="272" t="s">
        <v>434</v>
      </c>
      <c r="J4" s="272" t="s">
        <v>434</v>
      </c>
      <c r="K4" s="272" t="s">
        <v>434</v>
      </c>
      <c r="L4" s="272" t="s">
        <v>434</v>
      </c>
    </row>
    <row r="5" spans="1:13" ht="13.5" thickBot="1" x14ac:dyDescent="0.25">
      <c r="A5" s="329">
        <v>2</v>
      </c>
      <c r="B5" s="275" t="str">
        <f>Mays!$A$2</f>
        <v>Aspen</v>
      </c>
      <c r="C5" s="272" t="s">
        <v>133</v>
      </c>
      <c r="D5" s="339" t="s">
        <v>74</v>
      </c>
      <c r="E5" s="272" t="s">
        <v>133</v>
      </c>
      <c r="F5" s="272"/>
      <c r="G5" s="272" t="s">
        <v>133</v>
      </c>
      <c r="H5" s="272" t="s">
        <v>133</v>
      </c>
      <c r="I5" s="272" t="s">
        <v>133</v>
      </c>
      <c r="J5" s="272" t="s">
        <v>133</v>
      </c>
      <c r="K5" s="272" t="s">
        <v>133</v>
      </c>
      <c r="L5" s="272" t="s">
        <v>133</v>
      </c>
    </row>
    <row r="6" spans="1:13" x14ac:dyDescent="0.2">
      <c r="A6" s="327">
        <v>3</v>
      </c>
      <c r="B6" s="275" t="str">
        <f>Cobb!$AE$2</f>
        <v>Chicago</v>
      </c>
      <c r="C6" s="161" t="s">
        <v>4636</v>
      </c>
      <c r="D6" s="339" t="s">
        <v>703</v>
      </c>
      <c r="E6" s="161" t="s">
        <v>4636</v>
      </c>
      <c r="F6" s="272"/>
      <c r="G6" s="161" t="s">
        <v>4636</v>
      </c>
      <c r="H6" s="161" t="s">
        <v>4636</v>
      </c>
      <c r="I6" s="161" t="s">
        <v>4636</v>
      </c>
      <c r="J6" s="161" t="s">
        <v>4636</v>
      </c>
      <c r="K6" s="161" t="s">
        <v>4636</v>
      </c>
      <c r="L6" s="161" t="s">
        <v>4636</v>
      </c>
      <c r="M6" s="372" t="s">
        <v>4631</v>
      </c>
    </row>
    <row r="7" spans="1:13" ht="13.5" thickBot="1" x14ac:dyDescent="0.25">
      <c r="A7" s="329">
        <v>4</v>
      </c>
      <c r="B7" s="275" t="str">
        <f>Aaron!$Y$2</f>
        <v>Columbus</v>
      </c>
      <c r="C7" s="161" t="s">
        <v>2433</v>
      </c>
      <c r="D7" s="339" t="s">
        <v>703</v>
      </c>
      <c r="E7" s="161" t="s">
        <v>2433</v>
      </c>
      <c r="F7" s="272"/>
      <c r="G7" s="161" t="s">
        <v>2433</v>
      </c>
      <c r="H7" s="339" t="s">
        <v>1166</v>
      </c>
      <c r="I7" s="339" t="s">
        <v>1626</v>
      </c>
      <c r="J7" s="161" t="s">
        <v>2433</v>
      </c>
      <c r="K7" s="161" t="s">
        <v>2433</v>
      </c>
      <c r="L7" s="161" t="s">
        <v>2433</v>
      </c>
    </row>
    <row r="8" spans="1:13" x14ac:dyDescent="0.2">
      <c r="A8" s="327">
        <v>5</v>
      </c>
      <c r="B8" s="275" t="str">
        <f>Aaron!$G$2</f>
        <v>Exeter</v>
      </c>
      <c r="C8" s="272" t="s">
        <v>74</v>
      </c>
      <c r="D8" s="272" t="s">
        <v>74</v>
      </c>
      <c r="E8" s="272" t="s">
        <v>74</v>
      </c>
      <c r="F8" s="272"/>
      <c r="G8" s="339" t="s">
        <v>133</v>
      </c>
      <c r="H8" s="272" t="s">
        <v>74</v>
      </c>
      <c r="I8" s="272" t="s">
        <v>74</v>
      </c>
      <c r="J8" s="272" t="s">
        <v>74</v>
      </c>
      <c r="K8" s="272" t="s">
        <v>74</v>
      </c>
      <c r="L8" s="272" t="s">
        <v>74</v>
      </c>
    </row>
    <row r="9" spans="1:13" ht="13.5" thickBot="1" x14ac:dyDescent="0.25">
      <c r="A9" s="329">
        <v>6</v>
      </c>
      <c r="B9" s="275" t="str">
        <f>Ruth!$G$2</f>
        <v>Gotham City</v>
      </c>
      <c r="C9" s="161" t="s">
        <v>1163</v>
      </c>
      <c r="D9" s="161" t="s">
        <v>1163</v>
      </c>
      <c r="E9" s="339" t="s">
        <v>2947</v>
      </c>
      <c r="F9" s="272"/>
      <c r="G9" s="161" t="s">
        <v>1163</v>
      </c>
      <c r="H9" s="339" t="s">
        <v>2433</v>
      </c>
      <c r="I9" s="161" t="s">
        <v>1163</v>
      </c>
      <c r="J9" s="161" t="s">
        <v>1163</v>
      </c>
      <c r="K9" s="161" t="s">
        <v>1163</v>
      </c>
      <c r="L9" s="161" t="s">
        <v>1163</v>
      </c>
    </row>
    <row r="10" spans="1:13" x14ac:dyDescent="0.2">
      <c r="A10" s="327">
        <v>7</v>
      </c>
      <c r="B10" s="275" t="str">
        <f>Cobb!$A$2</f>
        <v>Greenville</v>
      </c>
      <c r="C10" s="161" t="s">
        <v>1164</v>
      </c>
      <c r="D10" s="161" t="s">
        <v>1164</v>
      </c>
      <c r="E10" s="161" t="s">
        <v>1164</v>
      </c>
      <c r="F10" s="272"/>
      <c r="G10" s="161" t="s">
        <v>1164</v>
      </c>
      <c r="H10" s="161" t="s">
        <v>1164</v>
      </c>
      <c r="I10" s="161" t="s">
        <v>1164</v>
      </c>
      <c r="J10" s="161" t="s">
        <v>1164</v>
      </c>
      <c r="K10" s="161" t="s">
        <v>1164</v>
      </c>
      <c r="L10" s="161" t="s">
        <v>1164</v>
      </c>
    </row>
    <row r="11" spans="1:13" ht="13.5" thickBot="1" x14ac:dyDescent="0.25">
      <c r="A11" s="329">
        <v>8</v>
      </c>
      <c r="B11" s="275" t="str">
        <f>Ruth!$M$2</f>
        <v>Hoboken</v>
      </c>
      <c r="C11" s="339" t="s">
        <v>1169</v>
      </c>
      <c r="D11" s="272" t="s">
        <v>527</v>
      </c>
      <c r="E11" s="339" t="s">
        <v>703</v>
      </c>
      <c r="F11" s="272"/>
      <c r="G11" s="161" t="s">
        <v>527</v>
      </c>
      <c r="H11" s="272" t="s">
        <v>527</v>
      </c>
      <c r="I11" s="272" t="s">
        <v>527</v>
      </c>
      <c r="J11" s="272" t="s">
        <v>527</v>
      </c>
      <c r="K11" s="272" t="s">
        <v>527</v>
      </c>
      <c r="L11" s="272" t="s">
        <v>527</v>
      </c>
    </row>
    <row r="12" spans="1:13" x14ac:dyDescent="0.2">
      <c r="A12" s="327">
        <v>9</v>
      </c>
      <c r="B12" s="275" t="str">
        <f>Mays!$Y$2</f>
        <v>Los Angeles</v>
      </c>
      <c r="C12" s="161" t="s">
        <v>1165</v>
      </c>
      <c r="D12" s="161" t="s">
        <v>1165</v>
      </c>
      <c r="E12" s="161" t="s">
        <v>1165</v>
      </c>
      <c r="F12" s="272"/>
      <c r="G12" s="161" t="s">
        <v>1165</v>
      </c>
      <c r="H12" s="339" t="s">
        <v>277</v>
      </c>
      <c r="I12" s="161" t="s">
        <v>1165</v>
      </c>
      <c r="J12" s="161" t="s">
        <v>1165</v>
      </c>
      <c r="K12" s="161" t="s">
        <v>1165</v>
      </c>
      <c r="L12" s="161" t="s">
        <v>1165</v>
      </c>
    </row>
    <row r="13" spans="1:13" ht="13.5" thickBot="1" x14ac:dyDescent="0.25">
      <c r="A13" s="329">
        <v>10</v>
      </c>
      <c r="B13" s="275" t="str">
        <f>Cobb!$M$2</f>
        <v>Mansfield</v>
      </c>
      <c r="C13" s="161" t="s">
        <v>448</v>
      </c>
      <c r="D13" s="272" t="s">
        <v>448</v>
      </c>
      <c r="E13" s="272" t="s">
        <v>448</v>
      </c>
      <c r="F13" s="272"/>
      <c r="G13" s="272" t="s">
        <v>448</v>
      </c>
      <c r="H13" s="272" t="s">
        <v>448</v>
      </c>
      <c r="I13" s="272" t="s">
        <v>448</v>
      </c>
      <c r="J13" s="272" t="s">
        <v>448</v>
      </c>
      <c r="K13" s="272" t="s">
        <v>448</v>
      </c>
      <c r="L13" s="272" t="s">
        <v>448</v>
      </c>
    </row>
    <row r="14" spans="1:13" x14ac:dyDescent="0.2">
      <c r="A14" s="327">
        <v>11</v>
      </c>
      <c r="B14" s="275" t="str">
        <f>Aaron!$A$2</f>
        <v>Middlesex</v>
      </c>
      <c r="C14" s="272" t="s">
        <v>2483</v>
      </c>
      <c r="D14" s="339" t="s">
        <v>2433</v>
      </c>
      <c r="E14" s="272" t="s">
        <v>2483</v>
      </c>
      <c r="F14" s="272"/>
      <c r="G14" s="272" t="s">
        <v>2483</v>
      </c>
      <c r="H14" s="272" t="s">
        <v>2483</v>
      </c>
      <c r="I14" s="272" t="s">
        <v>2483</v>
      </c>
      <c r="J14" s="272" t="s">
        <v>2483</v>
      </c>
      <c r="K14" s="272" t="s">
        <v>2483</v>
      </c>
      <c r="L14" s="272" t="s">
        <v>2483</v>
      </c>
    </row>
    <row r="15" spans="1:13" ht="13.5" thickBot="1" x14ac:dyDescent="0.25">
      <c r="A15" s="329">
        <v>12</v>
      </c>
      <c r="B15" s="275" t="str">
        <f>Mays!$M$2</f>
        <v>Mudville</v>
      </c>
      <c r="C15" s="161" t="s">
        <v>2947</v>
      </c>
      <c r="D15" s="161" t="s">
        <v>2947</v>
      </c>
      <c r="E15" s="161" t="s">
        <v>2947</v>
      </c>
      <c r="F15" s="272"/>
      <c r="G15" s="161" t="s">
        <v>2947</v>
      </c>
      <c r="H15" s="161" t="s">
        <v>2947</v>
      </c>
      <c r="I15" s="161" t="s">
        <v>2947</v>
      </c>
      <c r="J15" s="161" t="s">
        <v>2947</v>
      </c>
      <c r="K15" s="161" t="s">
        <v>2947</v>
      </c>
      <c r="L15" s="161" t="s">
        <v>2947</v>
      </c>
      <c r="M15" s="372" t="s">
        <v>2948</v>
      </c>
    </row>
    <row r="16" spans="1:13" x14ac:dyDescent="0.2">
      <c r="A16" s="327">
        <v>13</v>
      </c>
      <c r="B16" s="275" t="str">
        <f>Ruth!$S$2</f>
        <v>New York</v>
      </c>
      <c r="C16" s="161" t="s">
        <v>1166</v>
      </c>
      <c r="D16" s="161" t="s">
        <v>1166</v>
      </c>
      <c r="E16" s="161" t="s">
        <v>1166</v>
      </c>
      <c r="F16" s="272"/>
      <c r="G16" s="339" t="s">
        <v>277</v>
      </c>
      <c r="H16" s="339" t="s">
        <v>2475</v>
      </c>
      <c r="I16" s="339" t="s">
        <v>2433</v>
      </c>
      <c r="J16" s="161" t="s">
        <v>1166</v>
      </c>
      <c r="K16" s="161" t="s">
        <v>1166</v>
      </c>
      <c r="L16" s="161" t="s">
        <v>1166</v>
      </c>
    </row>
    <row r="17" spans="1:13" ht="13.5" thickBot="1" x14ac:dyDescent="0.25">
      <c r="A17" s="329">
        <v>14</v>
      </c>
      <c r="B17" s="275" t="str">
        <f>Mays!$G$2</f>
        <v>Palo Alto</v>
      </c>
      <c r="C17" s="161" t="s">
        <v>1167</v>
      </c>
      <c r="D17" s="161" t="s">
        <v>1167</v>
      </c>
      <c r="E17" s="161" t="s">
        <v>1167</v>
      </c>
      <c r="F17" s="272"/>
      <c r="G17" s="161" t="s">
        <v>1167</v>
      </c>
      <c r="H17" s="161" t="s">
        <v>1167</v>
      </c>
      <c r="I17" s="161" t="s">
        <v>1167</v>
      </c>
      <c r="J17" s="161" t="s">
        <v>1167</v>
      </c>
      <c r="K17" s="161" t="s">
        <v>1167</v>
      </c>
      <c r="L17" s="161" t="s">
        <v>1167</v>
      </c>
    </row>
    <row r="18" spans="1:13" x14ac:dyDescent="0.2">
      <c r="A18" s="327">
        <v>15</v>
      </c>
      <c r="B18" s="275" t="str">
        <f>Aaron!$AE$2</f>
        <v>Pismo Beach</v>
      </c>
      <c r="C18" s="161" t="s">
        <v>2475</v>
      </c>
      <c r="D18" s="161" t="s">
        <v>2475</v>
      </c>
      <c r="E18" s="161" t="s">
        <v>2475</v>
      </c>
      <c r="F18" s="272"/>
      <c r="G18" s="161" t="s">
        <v>2475</v>
      </c>
      <c r="H18" s="161" t="s">
        <v>2475</v>
      </c>
      <c r="I18" s="161" t="s">
        <v>2475</v>
      </c>
      <c r="J18" s="161" t="s">
        <v>2475</v>
      </c>
      <c r="K18" s="161" t="s">
        <v>2475</v>
      </c>
      <c r="L18" s="161" t="s">
        <v>2475</v>
      </c>
    </row>
    <row r="19" spans="1:13" ht="13.5" thickBot="1" x14ac:dyDescent="0.25">
      <c r="A19" s="329">
        <v>16</v>
      </c>
      <c r="B19" s="275" t="str">
        <f>Ruth!$A$2</f>
        <v>Plum Island</v>
      </c>
      <c r="C19" s="339" t="s">
        <v>2433</v>
      </c>
      <c r="D19" s="161" t="s">
        <v>1168</v>
      </c>
      <c r="E19" s="161" t="s">
        <v>1168</v>
      </c>
      <c r="F19" s="272"/>
      <c r="G19" s="161" t="s">
        <v>1168</v>
      </c>
      <c r="H19" s="161" t="s">
        <v>1168</v>
      </c>
      <c r="I19" s="161" t="s">
        <v>1168</v>
      </c>
      <c r="J19" s="161" t="s">
        <v>1168</v>
      </c>
      <c r="K19" s="161" t="s">
        <v>1168</v>
      </c>
      <c r="L19" s="161" t="s">
        <v>1168</v>
      </c>
    </row>
    <row r="20" spans="1:13" x14ac:dyDescent="0.2">
      <c r="A20" s="327">
        <v>17</v>
      </c>
      <c r="B20" s="275" t="str">
        <f>Cobb!$Y$2</f>
        <v>Portsmouth</v>
      </c>
      <c r="C20" s="161" t="s">
        <v>2938</v>
      </c>
      <c r="D20" s="161" t="s">
        <v>2938</v>
      </c>
      <c r="E20" s="161" t="s">
        <v>2938</v>
      </c>
      <c r="F20" s="272"/>
      <c r="G20" s="161" t="s">
        <v>2938</v>
      </c>
      <c r="H20" s="161" t="s">
        <v>2938</v>
      </c>
      <c r="I20" s="161" t="s">
        <v>2938</v>
      </c>
      <c r="J20" s="161" t="s">
        <v>2938</v>
      </c>
      <c r="K20" s="161" t="s">
        <v>2938</v>
      </c>
      <c r="L20" s="161" t="s">
        <v>2938</v>
      </c>
      <c r="M20" s="372" t="s">
        <v>2939</v>
      </c>
    </row>
    <row r="21" spans="1:13" ht="13.5" thickBot="1" x14ac:dyDescent="0.25">
      <c r="A21" s="329">
        <v>18</v>
      </c>
      <c r="B21" s="275" t="str">
        <f>Ruth!$Y$2</f>
        <v>Rock Island</v>
      </c>
      <c r="C21" s="416" t="s">
        <v>4635</v>
      </c>
      <c r="D21" s="473" t="s">
        <v>434</v>
      </c>
      <c r="E21" s="473" t="s">
        <v>2433</v>
      </c>
      <c r="F21" s="330"/>
      <c r="G21" s="416" t="s">
        <v>4635</v>
      </c>
      <c r="H21" s="416" t="s">
        <v>4635</v>
      </c>
      <c r="I21" s="330" t="s">
        <v>4635</v>
      </c>
      <c r="J21" s="330" t="s">
        <v>4635</v>
      </c>
      <c r="K21" s="330" t="s">
        <v>4635</v>
      </c>
      <c r="L21" s="330" t="s">
        <v>4635</v>
      </c>
      <c r="M21" s="372" t="s">
        <v>2407</v>
      </c>
    </row>
    <row r="22" spans="1:13" x14ac:dyDescent="0.2">
      <c r="A22" s="327">
        <v>19</v>
      </c>
      <c r="B22" s="275" t="str">
        <f>Aaron!$S$2</f>
        <v>San Jose</v>
      </c>
      <c r="C22" s="339" t="s">
        <v>2433</v>
      </c>
      <c r="D22" s="339" t="s">
        <v>133</v>
      </c>
      <c r="E22" s="417" t="s">
        <v>573</v>
      </c>
      <c r="F22" s="272"/>
      <c r="G22" s="417" t="s">
        <v>573</v>
      </c>
      <c r="H22" s="417" t="s">
        <v>573</v>
      </c>
      <c r="I22" s="161" t="s">
        <v>573</v>
      </c>
      <c r="J22" s="161" t="s">
        <v>573</v>
      </c>
      <c r="K22" s="161" t="s">
        <v>573</v>
      </c>
      <c r="L22" s="161" t="s">
        <v>573</v>
      </c>
    </row>
    <row r="23" spans="1:13" ht="13.5" thickBot="1" x14ac:dyDescent="0.25">
      <c r="A23" s="329">
        <v>20</v>
      </c>
      <c r="B23" s="275" t="str">
        <f>Mays!$S$2</f>
        <v>Thunder Bay</v>
      </c>
      <c r="C23" s="339" t="s">
        <v>2475</v>
      </c>
      <c r="D23" s="339" t="s">
        <v>703</v>
      </c>
      <c r="E23" s="161" t="s">
        <v>1626</v>
      </c>
      <c r="F23" s="272"/>
      <c r="G23" s="161" t="s">
        <v>1626</v>
      </c>
      <c r="H23" s="161" t="s">
        <v>1626</v>
      </c>
      <c r="I23" s="161" t="s">
        <v>1626</v>
      </c>
      <c r="J23" s="161" t="s">
        <v>1626</v>
      </c>
      <c r="K23" s="161" t="s">
        <v>1626</v>
      </c>
      <c r="L23" s="161" t="s">
        <v>1626</v>
      </c>
    </row>
    <row r="24" spans="1:13" x14ac:dyDescent="0.2">
      <c r="A24" s="327">
        <v>21</v>
      </c>
      <c r="B24" s="275" t="str">
        <f>Aaron!$M$2</f>
        <v>Virginia</v>
      </c>
      <c r="C24" s="272" t="s">
        <v>703</v>
      </c>
      <c r="D24" s="272" t="s">
        <v>703</v>
      </c>
      <c r="E24" s="272" t="s">
        <v>703</v>
      </c>
      <c r="F24" s="272"/>
      <c r="G24" s="272" t="s">
        <v>703</v>
      </c>
      <c r="H24" s="272" t="s">
        <v>703</v>
      </c>
      <c r="I24" s="272" t="s">
        <v>703</v>
      </c>
      <c r="J24" s="339" t="s">
        <v>4636</v>
      </c>
      <c r="K24" s="339" t="s">
        <v>277</v>
      </c>
      <c r="L24" s="272" t="s">
        <v>703</v>
      </c>
    </row>
    <row r="25" spans="1:13" ht="13.5" thickBot="1" x14ac:dyDescent="0.25">
      <c r="A25" s="329">
        <v>22</v>
      </c>
      <c r="B25" s="275" t="str">
        <f>Cobb!$S$2</f>
        <v>Waikiki</v>
      </c>
      <c r="C25" s="272" t="s">
        <v>277</v>
      </c>
      <c r="D25" s="272" t="s">
        <v>277</v>
      </c>
      <c r="E25" s="272" t="s">
        <v>277</v>
      </c>
      <c r="F25" s="272"/>
      <c r="G25" s="272" t="s">
        <v>277</v>
      </c>
      <c r="H25" s="272" t="s">
        <v>277</v>
      </c>
      <c r="I25" s="339" t="s">
        <v>74</v>
      </c>
      <c r="J25" s="272" t="s">
        <v>277</v>
      </c>
      <c r="K25" s="272" t="s">
        <v>277</v>
      </c>
      <c r="L25" s="272" t="s">
        <v>277</v>
      </c>
    </row>
    <row r="26" spans="1:13" x14ac:dyDescent="0.2">
      <c r="A26" s="327">
        <v>23</v>
      </c>
      <c r="B26" s="275" t="str">
        <f>Mays!$AE$2</f>
        <v>West Oakland</v>
      </c>
      <c r="C26" s="285" t="s">
        <v>1163</v>
      </c>
      <c r="D26" s="161" t="s">
        <v>1169</v>
      </c>
      <c r="E26" s="161" t="s">
        <v>1169</v>
      </c>
      <c r="F26" s="272"/>
      <c r="G26" s="161" t="s">
        <v>1169</v>
      </c>
      <c r="H26" s="161" t="s">
        <v>1169</v>
      </c>
      <c r="I26" s="161" t="s">
        <v>1169</v>
      </c>
      <c r="J26" s="161" t="s">
        <v>1169</v>
      </c>
      <c r="K26" s="161" t="s">
        <v>1169</v>
      </c>
      <c r="L26" s="161" t="s">
        <v>1169</v>
      </c>
    </row>
    <row r="27" spans="1:13" ht="13.5" thickBot="1" x14ac:dyDescent="0.25">
      <c r="A27" s="329">
        <v>24</v>
      </c>
      <c r="B27" s="331" t="str">
        <f>Ruth!$AE$2</f>
        <v>Williamsburg</v>
      </c>
      <c r="C27" s="272" t="s">
        <v>132</v>
      </c>
      <c r="D27" s="272" t="s">
        <v>132</v>
      </c>
      <c r="E27" s="272" t="s">
        <v>132</v>
      </c>
      <c r="F27" s="272"/>
      <c r="G27" s="272" t="s">
        <v>132</v>
      </c>
      <c r="H27" s="272" t="s">
        <v>132</v>
      </c>
      <c r="I27" s="272" t="s">
        <v>132</v>
      </c>
      <c r="J27" s="272" t="s">
        <v>132</v>
      </c>
      <c r="K27" s="272" t="s">
        <v>132</v>
      </c>
      <c r="L27" s="272" t="s">
        <v>132</v>
      </c>
    </row>
    <row r="28" spans="1:13" x14ac:dyDescent="0.2">
      <c r="A28" s="332"/>
    </row>
    <row r="29" spans="1:13" x14ac:dyDescent="0.2">
      <c r="A29" s="332"/>
      <c r="C29" s="208"/>
      <c r="D29" s="209" t="s">
        <v>1998</v>
      </c>
    </row>
    <row r="30" spans="1:13" x14ac:dyDescent="0.2">
      <c r="A30" s="332"/>
    </row>
    <row r="31" spans="1:13" x14ac:dyDescent="0.2">
      <c r="A31" s="332"/>
    </row>
    <row r="32" spans="1:13" x14ac:dyDescent="0.2">
      <c r="A32" s="332"/>
    </row>
    <row r="33" spans="1:12" x14ac:dyDescent="0.2">
      <c r="A33" s="332"/>
    </row>
    <row r="34" spans="1:12" x14ac:dyDescent="0.2">
      <c r="A34" s="332"/>
    </row>
    <row r="35" spans="1:12" x14ac:dyDescent="0.2">
      <c r="A35" s="332"/>
    </row>
    <row r="36" spans="1:12" x14ac:dyDescent="0.2">
      <c r="A36" s="332"/>
      <c r="B36" s="609" t="str">
        <f>General!B16</f>
        <v>as of Oct 1, 2015</v>
      </c>
      <c r="C36" s="609"/>
      <c r="D36" s="609"/>
      <c r="E36" s="609"/>
      <c r="F36" s="609"/>
      <c r="G36" s="609"/>
      <c r="H36" s="609"/>
      <c r="I36" s="609"/>
      <c r="J36" s="609"/>
      <c r="K36" s="609"/>
      <c r="L36" s="609"/>
    </row>
  </sheetData>
  <mergeCells count="4">
    <mergeCell ref="A1:L1"/>
    <mergeCell ref="A2:B2"/>
    <mergeCell ref="C2:L2"/>
    <mergeCell ref="B36:L3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2" workbookViewId="0">
      <selection activeCell="G16" sqref="G16"/>
    </sheetView>
  </sheetViews>
  <sheetFormatPr defaultRowHeight="12.75" x14ac:dyDescent="0.2"/>
  <cols>
    <col min="1" max="1" width="13.42578125" customWidth="1"/>
    <col min="2" max="2" width="14.85546875" customWidth="1"/>
    <col min="13" max="13" width="20.28515625" customWidth="1"/>
  </cols>
  <sheetData>
    <row r="1" spans="1:13" ht="18.75" thickBot="1" x14ac:dyDescent="0.3">
      <c r="A1" s="610"/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1"/>
    </row>
    <row r="2" spans="1:13" ht="16.5" thickBot="1" x14ac:dyDescent="0.3">
      <c r="A2" s="430"/>
      <c r="B2" s="399"/>
      <c r="C2" s="612" t="s">
        <v>781</v>
      </c>
      <c r="D2" s="613"/>
      <c r="E2" s="613"/>
      <c r="F2" s="613"/>
      <c r="G2" s="613"/>
      <c r="H2" s="613"/>
      <c r="I2" s="613"/>
      <c r="J2" s="613"/>
      <c r="K2" s="613"/>
      <c r="L2" s="614"/>
    </row>
    <row r="3" spans="1:13" ht="16.5" thickBot="1" x14ac:dyDescent="0.3">
      <c r="A3" s="118" t="s">
        <v>19</v>
      </c>
      <c r="B3" s="118" t="s">
        <v>782</v>
      </c>
      <c r="C3" s="3">
        <v>1</v>
      </c>
      <c r="D3" s="4">
        <v>2</v>
      </c>
      <c r="E3" s="4">
        <v>3</v>
      </c>
      <c r="F3" s="4" t="s">
        <v>783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3" ht="13.5" thickBot="1" x14ac:dyDescent="0.25">
      <c r="A4" s="400">
        <v>1</v>
      </c>
      <c r="B4" s="67" t="str">
        <f>Cobb!$G$2</f>
        <v>Alaska</v>
      </c>
      <c r="C4" s="122" t="s">
        <v>434</v>
      </c>
      <c r="D4" s="122" t="s">
        <v>434</v>
      </c>
      <c r="E4" s="122" t="s">
        <v>434</v>
      </c>
      <c r="F4" s="161" t="s">
        <v>5147</v>
      </c>
      <c r="G4" s="122" t="s">
        <v>434</v>
      </c>
      <c r="H4" s="122" t="s">
        <v>434</v>
      </c>
      <c r="I4" s="339" t="s">
        <v>1626</v>
      </c>
      <c r="J4" s="122" t="s">
        <v>434</v>
      </c>
      <c r="K4" s="122" t="s">
        <v>434</v>
      </c>
      <c r="L4" s="122" t="s">
        <v>434</v>
      </c>
    </row>
    <row r="5" spans="1:13" ht="13.5" thickBot="1" x14ac:dyDescent="0.25">
      <c r="A5" s="400">
        <v>2</v>
      </c>
      <c r="B5" s="68" t="str">
        <f>Mays!$A$2</f>
        <v>Aspen</v>
      </c>
      <c r="C5" s="122" t="s">
        <v>133</v>
      </c>
      <c r="D5" s="122" t="s">
        <v>133</v>
      </c>
      <c r="E5" s="122" t="s">
        <v>133</v>
      </c>
      <c r="F5" s="161"/>
      <c r="G5" s="122" t="s">
        <v>133</v>
      </c>
      <c r="H5" s="122" t="s">
        <v>133</v>
      </c>
      <c r="I5" s="122" t="s">
        <v>133</v>
      </c>
      <c r="J5" s="122" t="s">
        <v>133</v>
      </c>
      <c r="K5" s="122" t="s">
        <v>133</v>
      </c>
      <c r="L5" s="122" t="s">
        <v>133</v>
      </c>
    </row>
    <row r="6" spans="1:13" ht="13.5" thickBot="1" x14ac:dyDescent="0.25">
      <c r="A6" s="400">
        <v>3</v>
      </c>
      <c r="B6" s="68" t="str">
        <f>Cobb!$AE$2</f>
        <v>Chicago</v>
      </c>
      <c r="C6" s="122" t="s">
        <v>4636</v>
      </c>
      <c r="D6" s="122" t="s">
        <v>4636</v>
      </c>
      <c r="E6" s="122" t="s">
        <v>4636</v>
      </c>
      <c r="F6" s="272"/>
      <c r="G6" s="122" t="s">
        <v>4636</v>
      </c>
      <c r="H6" s="339" t="s">
        <v>277</v>
      </c>
      <c r="I6" s="122" t="s">
        <v>4636</v>
      </c>
      <c r="J6" s="122" t="s">
        <v>4636</v>
      </c>
      <c r="K6" s="122" t="s">
        <v>4636</v>
      </c>
      <c r="L6" s="122" t="s">
        <v>4636</v>
      </c>
    </row>
    <row r="7" spans="1:13" ht="13.5" thickBot="1" x14ac:dyDescent="0.25">
      <c r="A7" s="400">
        <v>4</v>
      </c>
      <c r="B7" s="68" t="str">
        <f>Aaron!$Y$2</f>
        <v>Columbus</v>
      </c>
      <c r="C7" s="161" t="s">
        <v>2433</v>
      </c>
      <c r="D7" s="161" t="s">
        <v>2433</v>
      </c>
      <c r="E7" s="339" t="s">
        <v>703</v>
      </c>
      <c r="F7" s="449"/>
      <c r="G7" s="161" t="s">
        <v>2433</v>
      </c>
      <c r="H7" s="161" t="s">
        <v>2433</v>
      </c>
      <c r="I7" s="161" t="s">
        <v>2433</v>
      </c>
      <c r="J7" s="161" t="s">
        <v>2433</v>
      </c>
      <c r="K7" s="161" t="s">
        <v>2433</v>
      </c>
      <c r="L7" s="161" t="s">
        <v>2433</v>
      </c>
    </row>
    <row r="8" spans="1:13" ht="13.5" thickBot="1" x14ac:dyDescent="0.25">
      <c r="A8" s="400">
        <v>5</v>
      </c>
      <c r="B8" s="68" t="str">
        <f>Aaron!$G$2</f>
        <v>Exeter</v>
      </c>
      <c r="C8" s="122" t="s">
        <v>74</v>
      </c>
      <c r="D8" s="122" t="s">
        <v>74</v>
      </c>
      <c r="E8" s="122" t="s">
        <v>74</v>
      </c>
      <c r="F8" s="161"/>
      <c r="G8" s="122" t="s">
        <v>74</v>
      </c>
      <c r="H8" s="122" t="s">
        <v>74</v>
      </c>
      <c r="I8" s="122" t="s">
        <v>74</v>
      </c>
      <c r="J8" s="122" t="s">
        <v>74</v>
      </c>
      <c r="K8" s="122" t="s">
        <v>74</v>
      </c>
      <c r="L8" s="122" t="s">
        <v>74</v>
      </c>
    </row>
    <row r="9" spans="1:13" ht="13.5" thickBot="1" x14ac:dyDescent="0.25">
      <c r="A9" s="400">
        <v>6</v>
      </c>
      <c r="B9" s="68" t="str">
        <f>Ruth!$G$2</f>
        <v>Gotham City</v>
      </c>
      <c r="C9" s="122" t="s">
        <v>1163</v>
      </c>
      <c r="D9" s="122" t="s">
        <v>1163</v>
      </c>
      <c r="E9" s="122" t="s">
        <v>1163</v>
      </c>
      <c r="F9" s="161"/>
      <c r="G9" s="122" t="s">
        <v>1163</v>
      </c>
      <c r="H9" s="122" t="s">
        <v>1163</v>
      </c>
      <c r="I9" s="122" t="s">
        <v>1163</v>
      </c>
      <c r="J9" s="122" t="s">
        <v>1163</v>
      </c>
      <c r="K9" s="122" t="s">
        <v>1163</v>
      </c>
      <c r="L9" s="122" t="s">
        <v>1163</v>
      </c>
    </row>
    <row r="10" spans="1:13" ht="13.5" thickBot="1" x14ac:dyDescent="0.25">
      <c r="A10" s="400">
        <v>7</v>
      </c>
      <c r="B10" s="275" t="str">
        <f>Cobb!$A$2</f>
        <v>Greenville</v>
      </c>
      <c r="C10" s="122" t="s">
        <v>1164</v>
      </c>
      <c r="D10" s="122" t="s">
        <v>1164</v>
      </c>
      <c r="E10" s="122" t="s">
        <v>1164</v>
      </c>
      <c r="F10" s="161"/>
      <c r="G10" s="122" t="s">
        <v>1164</v>
      </c>
      <c r="H10" s="122" t="s">
        <v>1164</v>
      </c>
      <c r="I10" s="122" t="s">
        <v>1164</v>
      </c>
      <c r="J10" s="122" t="s">
        <v>1164</v>
      </c>
      <c r="K10" s="122" t="s">
        <v>1164</v>
      </c>
      <c r="L10" s="122" t="s">
        <v>1164</v>
      </c>
    </row>
    <row r="11" spans="1:13" ht="13.5" thickBot="1" x14ac:dyDescent="0.25">
      <c r="A11" s="400">
        <v>8</v>
      </c>
      <c r="B11" s="275" t="str">
        <f>Ruth!$M$2</f>
        <v>Hoboken</v>
      </c>
      <c r="C11" s="429" t="s">
        <v>527</v>
      </c>
      <c r="D11" s="429" t="s">
        <v>527</v>
      </c>
      <c r="E11" s="429" t="s">
        <v>527</v>
      </c>
      <c r="F11" s="161"/>
      <c r="G11" s="429" t="s">
        <v>527</v>
      </c>
      <c r="H11" s="339" t="s">
        <v>277</v>
      </c>
      <c r="I11" s="429" t="s">
        <v>527</v>
      </c>
      <c r="J11" s="429" t="s">
        <v>527</v>
      </c>
      <c r="K11" s="429" t="s">
        <v>527</v>
      </c>
      <c r="L11" s="429" t="s">
        <v>527</v>
      </c>
    </row>
    <row r="12" spans="1:13" ht="13.5" thickBot="1" x14ac:dyDescent="0.25">
      <c r="A12" s="400">
        <v>9</v>
      </c>
      <c r="B12" s="275" t="str">
        <f>Mays!$Y$2</f>
        <v>Los Angeles</v>
      </c>
      <c r="C12" s="122" t="s">
        <v>1165</v>
      </c>
      <c r="D12" s="122" t="s">
        <v>1165</v>
      </c>
      <c r="E12" s="122" t="s">
        <v>1165</v>
      </c>
      <c r="F12" s="161"/>
      <c r="G12" s="122" t="s">
        <v>1165</v>
      </c>
      <c r="H12" s="122" t="s">
        <v>1165</v>
      </c>
      <c r="I12" s="122" t="s">
        <v>1165</v>
      </c>
      <c r="J12" s="122" t="s">
        <v>1165</v>
      </c>
      <c r="K12" s="122" t="s">
        <v>1165</v>
      </c>
      <c r="L12" s="122" t="s">
        <v>1165</v>
      </c>
      <c r="M12" s="372"/>
    </row>
    <row r="13" spans="1:13" ht="13.5" thickBot="1" x14ac:dyDescent="0.25">
      <c r="A13" s="400">
        <v>10</v>
      </c>
      <c r="B13" s="68" t="str">
        <f>Cobb!$M$2</f>
        <v>Mansfield</v>
      </c>
      <c r="C13" s="122" t="s">
        <v>448</v>
      </c>
      <c r="D13" s="122" t="s">
        <v>448</v>
      </c>
      <c r="E13" s="122" t="s">
        <v>448</v>
      </c>
      <c r="F13" s="161"/>
      <c r="G13" s="122" t="s">
        <v>448</v>
      </c>
      <c r="H13" s="122" t="s">
        <v>448</v>
      </c>
      <c r="I13" s="122" t="s">
        <v>448</v>
      </c>
      <c r="J13" s="122" t="s">
        <v>448</v>
      </c>
      <c r="K13" s="122" t="s">
        <v>448</v>
      </c>
      <c r="L13" s="122" t="s">
        <v>448</v>
      </c>
    </row>
    <row r="14" spans="1:13" ht="13.5" thickBot="1" x14ac:dyDescent="0.25">
      <c r="A14" s="400">
        <v>11</v>
      </c>
      <c r="B14" s="68" t="str">
        <f>Aaron!$A$2</f>
        <v>Middlesex</v>
      </c>
      <c r="C14" s="122" t="s">
        <v>2483</v>
      </c>
      <c r="D14" s="122" t="s">
        <v>2483</v>
      </c>
      <c r="E14" s="122" t="s">
        <v>2483</v>
      </c>
      <c r="F14" s="161"/>
      <c r="G14" s="122" t="s">
        <v>2483</v>
      </c>
      <c r="H14" s="122" t="s">
        <v>2483</v>
      </c>
      <c r="I14" s="122" t="s">
        <v>2483</v>
      </c>
      <c r="J14" s="122" t="s">
        <v>2483</v>
      </c>
      <c r="K14" s="122" t="s">
        <v>2483</v>
      </c>
      <c r="L14" s="122" t="s">
        <v>2483</v>
      </c>
    </row>
    <row r="15" spans="1:13" ht="13.5" thickBot="1" x14ac:dyDescent="0.25">
      <c r="A15" s="400">
        <v>12</v>
      </c>
      <c r="B15" s="275" t="str">
        <f>Mays!$M$2</f>
        <v>Mudville</v>
      </c>
      <c r="C15" s="122" t="s">
        <v>2947</v>
      </c>
      <c r="D15" s="122" t="s">
        <v>2947</v>
      </c>
      <c r="E15" s="122" t="s">
        <v>2947</v>
      </c>
      <c r="F15" s="272"/>
      <c r="G15" s="122" t="s">
        <v>2947</v>
      </c>
      <c r="H15" s="122" t="s">
        <v>2947</v>
      </c>
      <c r="I15" s="122" t="s">
        <v>2947</v>
      </c>
      <c r="J15" s="122" t="s">
        <v>2947</v>
      </c>
      <c r="K15" s="122" t="s">
        <v>2947</v>
      </c>
      <c r="L15" s="122" t="s">
        <v>2947</v>
      </c>
    </row>
    <row r="16" spans="1:13" ht="13.5" thickBot="1" x14ac:dyDescent="0.25">
      <c r="A16" s="400">
        <v>13</v>
      </c>
      <c r="B16" s="275" t="str">
        <f>Ruth!$S$2</f>
        <v>New York</v>
      </c>
      <c r="C16" s="473" t="s">
        <v>1169</v>
      </c>
      <c r="D16" s="142" t="s">
        <v>1166</v>
      </c>
      <c r="E16" s="142" t="s">
        <v>1166</v>
      </c>
      <c r="F16" s="330"/>
      <c r="G16" s="473" t="s">
        <v>1169</v>
      </c>
      <c r="H16" s="142" t="s">
        <v>1166</v>
      </c>
      <c r="I16" s="142" t="s">
        <v>1166</v>
      </c>
      <c r="J16" s="142" t="s">
        <v>1166</v>
      </c>
      <c r="K16" s="142" t="s">
        <v>1166</v>
      </c>
      <c r="L16" s="142" t="s">
        <v>1166</v>
      </c>
    </row>
    <row r="17" spans="1:13" ht="13.5" thickBot="1" x14ac:dyDescent="0.25">
      <c r="A17" s="400">
        <v>14</v>
      </c>
      <c r="B17" s="68" t="str">
        <f>Mays!$G$2</f>
        <v>Palo Alto</v>
      </c>
      <c r="C17" s="122" t="s">
        <v>1167</v>
      </c>
      <c r="D17" s="122" t="s">
        <v>1167</v>
      </c>
      <c r="E17" s="122" t="s">
        <v>1167</v>
      </c>
      <c r="F17" s="122"/>
      <c r="G17" s="122" t="s">
        <v>1167</v>
      </c>
      <c r="H17" s="122" t="s">
        <v>1167</v>
      </c>
      <c r="I17" s="122" t="s">
        <v>1167</v>
      </c>
      <c r="J17" s="122" t="s">
        <v>1167</v>
      </c>
      <c r="K17" s="122" t="s">
        <v>1167</v>
      </c>
      <c r="L17" s="122" t="s">
        <v>1167</v>
      </c>
    </row>
    <row r="18" spans="1:13" ht="13.5" thickBot="1" x14ac:dyDescent="0.25">
      <c r="A18" s="400">
        <v>15</v>
      </c>
      <c r="B18" s="68" t="str">
        <f>Aaron!$AE$2</f>
        <v>Pismo Beach</v>
      </c>
      <c r="C18" s="122" t="s">
        <v>2475</v>
      </c>
      <c r="D18" s="122" t="s">
        <v>2475</v>
      </c>
      <c r="E18" s="122" t="s">
        <v>2475</v>
      </c>
      <c r="F18" s="161"/>
      <c r="G18" s="122" t="s">
        <v>2475</v>
      </c>
      <c r="H18" s="122" t="s">
        <v>2475</v>
      </c>
      <c r="I18" s="122" t="s">
        <v>2475</v>
      </c>
      <c r="J18" s="122" t="s">
        <v>2475</v>
      </c>
      <c r="K18" s="122" t="s">
        <v>2475</v>
      </c>
      <c r="L18" s="122" t="s">
        <v>2475</v>
      </c>
    </row>
    <row r="19" spans="1:13" ht="13.5" thickBot="1" x14ac:dyDescent="0.25">
      <c r="A19" s="400">
        <v>16</v>
      </c>
      <c r="B19" s="275" t="str">
        <f>Ruth!$A$2</f>
        <v>Plum Island</v>
      </c>
      <c r="C19" s="122" t="s">
        <v>1168</v>
      </c>
      <c r="D19" s="122" t="s">
        <v>1168</v>
      </c>
      <c r="E19" s="122" t="s">
        <v>1168</v>
      </c>
      <c r="F19" s="449"/>
      <c r="G19" s="122" t="s">
        <v>1168</v>
      </c>
      <c r="H19" s="122" t="s">
        <v>1168</v>
      </c>
      <c r="I19" s="122" t="s">
        <v>1168</v>
      </c>
      <c r="J19" s="122" t="s">
        <v>1168</v>
      </c>
      <c r="K19" s="122" t="s">
        <v>1168</v>
      </c>
      <c r="L19" s="122" t="s">
        <v>1168</v>
      </c>
      <c r="M19" s="372"/>
    </row>
    <row r="20" spans="1:13" ht="13.5" thickBot="1" x14ac:dyDescent="0.25">
      <c r="A20" s="400">
        <v>17</v>
      </c>
      <c r="B20" s="68" t="str">
        <f>Cobb!$Y$2</f>
        <v>Portsmouth</v>
      </c>
      <c r="C20" s="122" t="s">
        <v>2938</v>
      </c>
      <c r="D20" s="122" t="s">
        <v>2938</v>
      </c>
      <c r="E20" s="122" t="s">
        <v>2938</v>
      </c>
      <c r="F20" s="161"/>
      <c r="G20" s="122" t="s">
        <v>2938</v>
      </c>
      <c r="H20" s="122" t="s">
        <v>2938</v>
      </c>
      <c r="I20" s="122" t="s">
        <v>2938</v>
      </c>
      <c r="J20" s="122" t="s">
        <v>2938</v>
      </c>
      <c r="K20" s="122" t="s">
        <v>2938</v>
      </c>
      <c r="L20" s="122" t="s">
        <v>2938</v>
      </c>
      <c r="M20" s="372"/>
    </row>
    <row r="21" spans="1:13" ht="13.5" thickBot="1" x14ac:dyDescent="0.25">
      <c r="A21" s="400">
        <v>18</v>
      </c>
      <c r="B21" s="275" t="str">
        <f>Ruth!$Y$2</f>
        <v>Rock Island</v>
      </c>
      <c r="C21" s="161" t="s">
        <v>4635</v>
      </c>
      <c r="D21" s="161" t="s">
        <v>4635</v>
      </c>
      <c r="E21" s="161" t="s">
        <v>4635</v>
      </c>
      <c r="F21" s="272"/>
      <c r="G21" s="339" t="s">
        <v>573</v>
      </c>
      <c r="H21" s="161" t="s">
        <v>4635</v>
      </c>
      <c r="I21" s="161" t="s">
        <v>4635</v>
      </c>
      <c r="J21" s="161" t="s">
        <v>4635</v>
      </c>
      <c r="K21" s="161" t="s">
        <v>4635</v>
      </c>
      <c r="L21" s="161" t="s">
        <v>4635</v>
      </c>
    </row>
    <row r="22" spans="1:13" ht="13.5" thickBot="1" x14ac:dyDescent="0.25">
      <c r="A22" s="400">
        <v>19</v>
      </c>
      <c r="B22" s="275" t="str">
        <f>Aaron!$S$2</f>
        <v>San Jose</v>
      </c>
      <c r="C22" s="122" t="s">
        <v>573</v>
      </c>
      <c r="D22" s="122" t="s">
        <v>573</v>
      </c>
      <c r="E22" s="122" t="s">
        <v>573</v>
      </c>
      <c r="F22" s="272"/>
      <c r="G22" s="122" t="s">
        <v>573</v>
      </c>
      <c r="H22" s="122" t="s">
        <v>573</v>
      </c>
      <c r="I22" s="122" t="s">
        <v>573</v>
      </c>
      <c r="J22" s="122" t="s">
        <v>573</v>
      </c>
      <c r="K22" s="122" t="s">
        <v>573</v>
      </c>
      <c r="L22" s="122" t="s">
        <v>573</v>
      </c>
    </row>
    <row r="23" spans="1:13" ht="13.5" thickBot="1" x14ac:dyDescent="0.25">
      <c r="A23" s="400">
        <v>20</v>
      </c>
      <c r="B23" s="275" t="str">
        <f>Mays!$S$2</f>
        <v>Thunder Bay</v>
      </c>
      <c r="C23" s="122" t="s">
        <v>1626</v>
      </c>
      <c r="D23" s="122" t="s">
        <v>1626</v>
      </c>
      <c r="E23" s="339" t="s">
        <v>434</v>
      </c>
      <c r="F23" s="122"/>
      <c r="G23" s="122" t="s">
        <v>1626</v>
      </c>
      <c r="H23" s="122" t="s">
        <v>1626</v>
      </c>
      <c r="I23" s="122" t="s">
        <v>1626</v>
      </c>
      <c r="J23" s="122" t="s">
        <v>1626</v>
      </c>
      <c r="K23" s="122" t="s">
        <v>1626</v>
      </c>
      <c r="L23" s="122" t="s">
        <v>1626</v>
      </c>
    </row>
    <row r="24" spans="1:13" ht="13.5" thickBot="1" x14ac:dyDescent="0.25">
      <c r="A24" s="400">
        <v>21</v>
      </c>
      <c r="B24" s="275" t="str">
        <f>Aaron!$M$2</f>
        <v>Virginia</v>
      </c>
      <c r="C24" s="122" t="s">
        <v>703</v>
      </c>
      <c r="D24" s="122" t="s">
        <v>703</v>
      </c>
      <c r="E24" s="122" t="s">
        <v>703</v>
      </c>
      <c r="F24" s="161"/>
      <c r="G24" s="122" t="s">
        <v>703</v>
      </c>
      <c r="H24" s="122" t="s">
        <v>703</v>
      </c>
      <c r="I24" s="122" t="s">
        <v>703</v>
      </c>
      <c r="J24" s="122" t="s">
        <v>703</v>
      </c>
      <c r="K24" s="122" t="s">
        <v>703</v>
      </c>
      <c r="L24" s="122" t="s">
        <v>703</v>
      </c>
    </row>
    <row r="25" spans="1:13" ht="13.5" thickBot="1" x14ac:dyDescent="0.25">
      <c r="A25" s="400">
        <v>22</v>
      </c>
      <c r="B25" s="331" t="str">
        <f>Cobb!$S$2</f>
        <v>Waikiki</v>
      </c>
      <c r="C25" s="429" t="s">
        <v>277</v>
      </c>
      <c r="D25" s="429" t="s">
        <v>277</v>
      </c>
      <c r="E25" s="429" t="s">
        <v>277</v>
      </c>
      <c r="F25" s="161"/>
      <c r="G25" s="429" t="s">
        <v>277</v>
      </c>
      <c r="H25" s="429" t="s">
        <v>277</v>
      </c>
      <c r="I25" s="429" t="s">
        <v>277</v>
      </c>
      <c r="J25" s="429" t="s">
        <v>277</v>
      </c>
      <c r="K25" s="429" t="s">
        <v>277</v>
      </c>
      <c r="L25" s="429" t="s">
        <v>277</v>
      </c>
    </row>
    <row r="26" spans="1:13" ht="13.5" thickBot="1" x14ac:dyDescent="0.25">
      <c r="A26" s="400">
        <v>23</v>
      </c>
      <c r="B26" s="275" t="str">
        <f>Mays!$AE$2</f>
        <v>West Oakland</v>
      </c>
      <c r="C26" s="122" t="s">
        <v>1169</v>
      </c>
      <c r="D26" s="122" t="s">
        <v>1169</v>
      </c>
      <c r="E26" s="122" t="s">
        <v>1169</v>
      </c>
      <c r="F26" s="161"/>
      <c r="G26" s="122" t="s">
        <v>1169</v>
      </c>
      <c r="H26" s="122" t="s">
        <v>1169</v>
      </c>
      <c r="I26" s="122" t="s">
        <v>1169</v>
      </c>
      <c r="J26" s="122" t="s">
        <v>1169</v>
      </c>
      <c r="K26" s="122" t="s">
        <v>1169</v>
      </c>
      <c r="L26" s="122" t="s">
        <v>1169</v>
      </c>
    </row>
    <row r="27" spans="1:13" x14ac:dyDescent="0.2">
      <c r="A27" s="400">
        <v>24</v>
      </c>
      <c r="B27" s="68" t="str">
        <f>Ruth!$AE$2</f>
        <v>Williamsburg</v>
      </c>
      <c r="C27" s="122" t="s">
        <v>132</v>
      </c>
      <c r="D27" s="122" t="s">
        <v>132</v>
      </c>
      <c r="E27" s="122" t="s">
        <v>132</v>
      </c>
      <c r="F27" s="161"/>
      <c r="G27" s="122" t="s">
        <v>132</v>
      </c>
      <c r="H27" s="122" t="s">
        <v>132</v>
      </c>
      <c r="I27" s="122" t="s">
        <v>132</v>
      </c>
      <c r="J27" s="122" t="s">
        <v>132</v>
      </c>
      <c r="K27" s="122" t="s">
        <v>132</v>
      </c>
      <c r="L27" s="122" t="s">
        <v>132</v>
      </c>
    </row>
    <row r="29" spans="1:13" x14ac:dyDescent="0.2">
      <c r="C29" s="208"/>
      <c r="D29" s="209" t="s">
        <v>1998</v>
      </c>
    </row>
    <row r="34" spans="1:12" x14ac:dyDescent="0.2">
      <c r="A34" s="398" t="str">
        <f>General!B16</f>
        <v>as of Oct 1, 2015</v>
      </c>
    </row>
    <row r="36" spans="1:12" x14ac:dyDescent="0.2">
      <c r="B36" s="398"/>
      <c r="C36" s="398"/>
      <c r="D36" s="398"/>
      <c r="E36" s="398"/>
      <c r="F36" s="398"/>
      <c r="G36" s="398"/>
      <c r="H36" s="398"/>
      <c r="I36" s="398"/>
      <c r="J36" s="398"/>
      <c r="K36" s="398"/>
      <c r="L36" s="398"/>
    </row>
  </sheetData>
  <sortState ref="A4:L27">
    <sortCondition ref="B5"/>
  </sortState>
  <mergeCells count="2">
    <mergeCell ref="A1:L1"/>
    <mergeCell ref="C2:L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75"/>
  <sheetViews>
    <sheetView zoomScale="75" zoomScaleNormal="75" workbookViewId="0">
      <pane ySplit="3" topLeftCell="A4" activePane="bottomLeft" state="frozen"/>
      <selection pane="bottomLeft" activeCell="E35" sqref="E35:J35"/>
    </sheetView>
  </sheetViews>
  <sheetFormatPr defaultRowHeight="12.75" x14ac:dyDescent="0.2"/>
  <cols>
    <col min="1" max="1" width="13.85546875" style="60" bestFit="1" customWidth="1"/>
    <col min="2" max="3" width="15.7109375" style="60" customWidth="1"/>
    <col min="4" max="4" width="12.28515625" style="60" customWidth="1"/>
    <col min="5" max="10" width="10.7109375" style="60" customWidth="1"/>
  </cols>
  <sheetData>
    <row r="1" spans="1:10" ht="18.75" thickBot="1" x14ac:dyDescent="0.3">
      <c r="A1" s="645" t="s">
        <v>429</v>
      </c>
      <c r="B1" s="610"/>
      <c r="C1" s="610"/>
      <c r="D1" s="610"/>
      <c r="E1" s="610"/>
      <c r="F1" s="610"/>
      <c r="G1" s="610"/>
      <c r="H1" s="610"/>
      <c r="I1" s="610"/>
      <c r="J1" s="611"/>
    </row>
    <row r="2" spans="1:10" ht="13.5" thickBot="1" x14ac:dyDescent="0.25">
      <c r="A2" s="74"/>
      <c r="B2" s="23"/>
      <c r="C2" s="23"/>
      <c r="D2" s="23"/>
      <c r="E2" s="639" t="s">
        <v>504</v>
      </c>
      <c r="F2" s="640"/>
      <c r="G2" s="639" t="s">
        <v>505</v>
      </c>
      <c r="H2" s="640"/>
      <c r="I2" s="23"/>
      <c r="J2" s="24"/>
    </row>
    <row r="3" spans="1:10" ht="13.5" thickBot="1" x14ac:dyDescent="0.25">
      <c r="A3" s="75"/>
      <c r="B3" s="641" t="s">
        <v>161</v>
      </c>
      <c r="C3" s="642"/>
      <c r="D3" s="11" t="s">
        <v>162</v>
      </c>
      <c r="E3" s="12" t="s">
        <v>163</v>
      </c>
      <c r="F3" s="13" t="s">
        <v>589</v>
      </c>
      <c r="G3" s="12" t="s">
        <v>163</v>
      </c>
      <c r="H3" s="13" t="s">
        <v>589</v>
      </c>
      <c r="I3" s="11" t="s">
        <v>590</v>
      </c>
      <c r="J3" s="11" t="s">
        <v>591</v>
      </c>
    </row>
    <row r="4" spans="1:10" x14ac:dyDescent="0.2">
      <c r="A4" s="638" t="str">
        <f>Aaron!$AE$2</f>
        <v>Pismo Beach</v>
      </c>
      <c r="B4" s="643" t="s">
        <v>1653</v>
      </c>
      <c r="C4" s="644"/>
      <c r="D4" s="15" t="s">
        <v>592</v>
      </c>
      <c r="E4" s="76"/>
      <c r="F4" s="77"/>
      <c r="G4" s="76"/>
      <c r="H4" s="77"/>
      <c r="I4" s="78"/>
      <c r="J4" s="78"/>
    </row>
    <row r="5" spans="1:10" x14ac:dyDescent="0.2">
      <c r="A5" s="633"/>
      <c r="B5" s="17"/>
      <c r="C5" s="17"/>
      <c r="D5" s="14" t="s">
        <v>596</v>
      </c>
      <c r="E5" s="618" t="s">
        <v>1652</v>
      </c>
      <c r="F5" s="616"/>
      <c r="G5" s="616"/>
      <c r="H5" s="616"/>
      <c r="I5" s="616"/>
      <c r="J5" s="617"/>
    </row>
    <row r="6" spans="1:10" ht="13.5" thickBot="1" x14ac:dyDescent="0.25">
      <c r="A6" s="634"/>
      <c r="B6" s="17"/>
      <c r="C6" s="17"/>
      <c r="D6" s="18" t="s">
        <v>598</v>
      </c>
      <c r="E6" s="82"/>
      <c r="F6" s="83"/>
      <c r="G6" s="82"/>
      <c r="H6" s="83"/>
      <c r="I6" s="84"/>
      <c r="J6" s="84"/>
    </row>
    <row r="7" spans="1:10" x14ac:dyDescent="0.2">
      <c r="A7" s="632" t="str">
        <f>Cobb!$A$2</f>
        <v>Greenville</v>
      </c>
      <c r="B7" s="625" t="s">
        <v>471</v>
      </c>
      <c r="C7" s="626"/>
      <c r="D7" s="19" t="s">
        <v>592</v>
      </c>
      <c r="E7" s="76"/>
      <c r="F7" s="77"/>
      <c r="G7" s="76"/>
      <c r="H7" s="77"/>
      <c r="I7" s="78"/>
      <c r="J7" s="78"/>
    </row>
    <row r="8" spans="1:10" x14ac:dyDescent="0.2">
      <c r="A8" s="633"/>
      <c r="B8" s="16"/>
      <c r="C8" s="17"/>
      <c r="D8" s="14" t="s">
        <v>596</v>
      </c>
      <c r="E8" s="618" t="s">
        <v>736</v>
      </c>
      <c r="F8" s="616"/>
      <c r="G8" s="616"/>
      <c r="H8" s="616"/>
      <c r="I8" s="616"/>
      <c r="J8" s="617"/>
    </row>
    <row r="9" spans="1:10" ht="13.5" thickBot="1" x14ac:dyDescent="0.25">
      <c r="A9" s="634"/>
      <c r="B9" s="20"/>
      <c r="C9" s="21"/>
      <c r="D9" s="22" t="s">
        <v>598</v>
      </c>
      <c r="E9" s="82"/>
      <c r="F9" s="83"/>
      <c r="G9" s="82"/>
      <c r="H9" s="83"/>
      <c r="I9" s="84"/>
      <c r="J9" s="84"/>
    </row>
    <row r="10" spans="1:10" x14ac:dyDescent="0.2">
      <c r="A10" s="632" t="str">
        <f>Cobb!$AE$2</f>
        <v>Chicago</v>
      </c>
      <c r="B10" s="627" t="s">
        <v>4633</v>
      </c>
      <c r="C10" s="628"/>
      <c r="D10" s="19" t="s">
        <v>592</v>
      </c>
      <c r="E10" s="76"/>
      <c r="F10" s="77"/>
      <c r="G10" s="76"/>
      <c r="H10" s="77"/>
      <c r="I10" s="78"/>
      <c r="J10" s="78"/>
    </row>
    <row r="11" spans="1:10" x14ac:dyDescent="0.2">
      <c r="A11" s="633"/>
      <c r="B11" s="16"/>
      <c r="C11" s="17"/>
      <c r="D11" s="14" t="s">
        <v>596</v>
      </c>
      <c r="E11" s="619" t="s">
        <v>4634</v>
      </c>
      <c r="F11" s="620"/>
      <c r="G11" s="620"/>
      <c r="H11" s="620"/>
      <c r="I11" s="620"/>
      <c r="J11" s="621"/>
    </row>
    <row r="12" spans="1:10" ht="13.5" thickBot="1" x14ac:dyDescent="0.25">
      <c r="A12" s="634"/>
      <c r="B12" s="20"/>
      <c r="C12" s="21"/>
      <c r="D12" s="22" t="s">
        <v>598</v>
      </c>
      <c r="E12" s="82"/>
      <c r="F12" s="83"/>
      <c r="G12" s="82"/>
      <c r="H12" s="83"/>
      <c r="I12" s="84"/>
      <c r="J12" s="84"/>
    </row>
    <row r="13" spans="1:10" x14ac:dyDescent="0.2">
      <c r="A13" s="632" t="str">
        <f>Cobb!$G$2</f>
        <v>Alaska</v>
      </c>
      <c r="B13" s="625" t="s">
        <v>435</v>
      </c>
      <c r="C13" s="626"/>
      <c r="D13" s="19" t="s">
        <v>592</v>
      </c>
      <c r="E13" s="76" t="s">
        <v>594</v>
      </c>
      <c r="F13" s="77" t="s">
        <v>686</v>
      </c>
      <c r="G13" s="76" t="s">
        <v>595</v>
      </c>
      <c r="H13" s="77" t="s">
        <v>436</v>
      </c>
      <c r="I13" s="78" t="s">
        <v>437</v>
      </c>
      <c r="J13" s="78" t="s">
        <v>605</v>
      </c>
    </row>
    <row r="14" spans="1:10" x14ac:dyDescent="0.2">
      <c r="A14" s="633"/>
      <c r="B14" s="16"/>
      <c r="C14" s="17"/>
      <c r="D14" s="14" t="s">
        <v>596</v>
      </c>
      <c r="E14" s="79" t="s">
        <v>253</v>
      </c>
      <c r="F14" s="80" t="s">
        <v>254</v>
      </c>
      <c r="G14" s="79" t="s">
        <v>597</v>
      </c>
      <c r="H14" s="80" t="s">
        <v>255</v>
      </c>
      <c r="I14" s="81" t="s">
        <v>607</v>
      </c>
      <c r="J14" s="81" t="s">
        <v>606</v>
      </c>
    </row>
    <row r="15" spans="1:10" ht="13.5" thickBot="1" x14ac:dyDescent="0.25">
      <c r="A15" s="634"/>
      <c r="B15" s="20"/>
      <c r="C15" s="21"/>
      <c r="D15" s="22" t="s">
        <v>598</v>
      </c>
      <c r="E15" s="82" t="s">
        <v>209</v>
      </c>
      <c r="F15" s="83" t="s">
        <v>745</v>
      </c>
      <c r="G15" s="82" t="s">
        <v>627</v>
      </c>
      <c r="H15" s="83" t="s">
        <v>627</v>
      </c>
      <c r="I15" s="84" t="s">
        <v>608</v>
      </c>
      <c r="J15" s="84" t="s">
        <v>252</v>
      </c>
    </row>
    <row r="16" spans="1:10" x14ac:dyDescent="0.2">
      <c r="A16" s="632" t="str">
        <f>Cobb!$M$2</f>
        <v>Mansfield</v>
      </c>
      <c r="B16" s="625" t="s">
        <v>22</v>
      </c>
      <c r="C16" s="626"/>
      <c r="D16" s="19" t="s">
        <v>592</v>
      </c>
      <c r="E16" s="76"/>
      <c r="F16" s="77"/>
      <c r="G16" s="76"/>
      <c r="H16" s="77"/>
      <c r="I16" s="78"/>
      <c r="J16" s="78"/>
    </row>
    <row r="17" spans="1:10" x14ac:dyDescent="0.2">
      <c r="A17" s="633"/>
      <c r="B17" s="16"/>
      <c r="C17" s="17"/>
      <c r="D17" s="14" t="s">
        <v>596</v>
      </c>
      <c r="E17" s="79" t="s">
        <v>628</v>
      </c>
      <c r="F17" s="80" t="s">
        <v>628</v>
      </c>
      <c r="G17" s="79" t="s">
        <v>628</v>
      </c>
      <c r="H17" s="80" t="s">
        <v>628</v>
      </c>
      <c r="I17" s="81" t="s">
        <v>309</v>
      </c>
      <c r="J17" s="81" t="s">
        <v>23</v>
      </c>
    </row>
    <row r="18" spans="1:10" ht="13.5" thickBot="1" x14ac:dyDescent="0.25">
      <c r="A18" s="634"/>
      <c r="B18" s="20"/>
      <c r="C18" s="21"/>
      <c r="D18" s="22" t="s">
        <v>598</v>
      </c>
      <c r="E18" s="82"/>
      <c r="F18" s="83"/>
      <c r="G18" s="82"/>
      <c r="H18" s="83"/>
      <c r="I18" s="84"/>
      <c r="J18" s="84"/>
    </row>
    <row r="19" spans="1:10" x14ac:dyDescent="0.2">
      <c r="A19" s="632" t="str">
        <f>Cobb!$S$2</f>
        <v>Waikiki</v>
      </c>
      <c r="B19" s="625" t="s">
        <v>413</v>
      </c>
      <c r="C19" s="626"/>
      <c r="D19" s="19" t="s">
        <v>592</v>
      </c>
      <c r="E19" s="76" t="s">
        <v>414</v>
      </c>
      <c r="F19" s="77" t="s">
        <v>594</v>
      </c>
      <c r="G19" s="76" t="s">
        <v>559</v>
      </c>
      <c r="H19" s="77" t="s">
        <v>560</v>
      </c>
      <c r="I19" s="78" t="s">
        <v>616</v>
      </c>
      <c r="J19" s="78" t="s">
        <v>917</v>
      </c>
    </row>
    <row r="20" spans="1:10" x14ac:dyDescent="0.2">
      <c r="A20" s="633"/>
      <c r="B20" s="16"/>
      <c r="C20" s="17"/>
      <c r="D20" s="14" t="s">
        <v>596</v>
      </c>
      <c r="E20" s="79" t="s">
        <v>415</v>
      </c>
      <c r="F20" s="80" t="s">
        <v>614</v>
      </c>
      <c r="G20" s="79" t="s">
        <v>306</v>
      </c>
      <c r="H20" s="80" t="s">
        <v>615</v>
      </c>
      <c r="I20" s="81" t="s">
        <v>617</v>
      </c>
      <c r="J20" s="81" t="s">
        <v>916</v>
      </c>
    </row>
    <row r="21" spans="1:10" ht="13.5" thickBot="1" x14ac:dyDescent="0.25">
      <c r="A21" s="634"/>
      <c r="B21" s="20"/>
      <c r="C21" s="21"/>
      <c r="D21" s="22" t="s">
        <v>598</v>
      </c>
      <c r="E21" s="82" t="s">
        <v>745</v>
      </c>
      <c r="F21" s="83" t="s">
        <v>613</v>
      </c>
      <c r="G21" s="82" t="s">
        <v>599</v>
      </c>
      <c r="H21" s="83" t="s">
        <v>209</v>
      </c>
      <c r="I21" s="84" t="s">
        <v>618</v>
      </c>
      <c r="J21" s="84" t="s">
        <v>619</v>
      </c>
    </row>
    <row r="22" spans="1:10" x14ac:dyDescent="0.2">
      <c r="A22" s="632" t="str">
        <f>Ruth!$A$2</f>
        <v>Plum Island</v>
      </c>
      <c r="B22" s="625" t="s">
        <v>718</v>
      </c>
      <c r="C22" s="626"/>
      <c r="D22" s="19" t="s">
        <v>592</v>
      </c>
      <c r="E22" s="76" t="s">
        <v>559</v>
      </c>
      <c r="F22" s="77" t="s">
        <v>594</v>
      </c>
      <c r="G22" s="76" t="s">
        <v>595</v>
      </c>
      <c r="H22" s="77" t="s">
        <v>593</v>
      </c>
      <c r="I22" s="78" t="s">
        <v>558</v>
      </c>
      <c r="J22" s="78" t="s">
        <v>823</v>
      </c>
    </row>
    <row r="23" spans="1:10" x14ac:dyDescent="0.2">
      <c r="A23" s="633"/>
      <c r="B23" s="16"/>
      <c r="C23" s="17"/>
      <c r="D23" s="14" t="s">
        <v>596</v>
      </c>
      <c r="E23" s="79" t="s">
        <v>719</v>
      </c>
      <c r="F23" s="80" t="s">
        <v>28</v>
      </c>
      <c r="G23" s="79" t="s">
        <v>597</v>
      </c>
      <c r="H23" s="80" t="s">
        <v>720</v>
      </c>
      <c r="I23" s="81" t="s">
        <v>309</v>
      </c>
      <c r="J23" s="81" t="s">
        <v>659</v>
      </c>
    </row>
    <row r="24" spans="1:10" ht="13.5" thickBot="1" x14ac:dyDescent="0.25">
      <c r="A24" s="634"/>
      <c r="B24" s="20"/>
      <c r="C24" s="21"/>
      <c r="D24" s="22" t="s">
        <v>598</v>
      </c>
      <c r="E24" s="82" t="s">
        <v>209</v>
      </c>
      <c r="F24" s="83" t="s">
        <v>307</v>
      </c>
      <c r="G24" s="82" t="s">
        <v>627</v>
      </c>
      <c r="H24" s="83" t="s">
        <v>627</v>
      </c>
      <c r="I24" s="84" t="s">
        <v>660</v>
      </c>
      <c r="J24" s="84" t="s">
        <v>661</v>
      </c>
    </row>
    <row r="25" spans="1:10" x14ac:dyDescent="0.2">
      <c r="A25" s="632" t="str">
        <f>Ruth!$G$2</f>
        <v>Gotham City</v>
      </c>
      <c r="B25" s="625" t="s">
        <v>901</v>
      </c>
      <c r="C25" s="626"/>
      <c r="D25" s="19" t="s">
        <v>592</v>
      </c>
      <c r="E25" s="76"/>
      <c r="F25" s="77"/>
      <c r="G25" s="76"/>
      <c r="H25" s="77"/>
      <c r="I25" s="78"/>
      <c r="J25" s="78"/>
    </row>
    <row r="26" spans="1:10" x14ac:dyDescent="0.2">
      <c r="A26" s="633"/>
      <c r="B26" s="16"/>
      <c r="C26" s="17"/>
      <c r="D26" s="14" t="s">
        <v>596</v>
      </c>
      <c r="E26" s="79" t="s">
        <v>628</v>
      </c>
      <c r="F26" s="80" t="s">
        <v>628</v>
      </c>
      <c r="G26" s="79" t="s">
        <v>628</v>
      </c>
      <c r="H26" s="80" t="s">
        <v>628</v>
      </c>
      <c r="I26" s="81" t="s">
        <v>681</v>
      </c>
      <c r="J26" s="81" t="s">
        <v>682</v>
      </c>
    </row>
    <row r="27" spans="1:10" ht="13.5" thickBot="1" x14ac:dyDescent="0.25">
      <c r="A27" s="634"/>
      <c r="B27" s="20"/>
      <c r="C27" s="21"/>
      <c r="D27" s="22" t="s">
        <v>598</v>
      </c>
      <c r="E27" s="82"/>
      <c r="F27" s="83"/>
      <c r="G27" s="82"/>
      <c r="H27" s="83"/>
      <c r="I27" s="84"/>
      <c r="J27" s="84"/>
    </row>
    <row r="28" spans="1:10" x14ac:dyDescent="0.2">
      <c r="A28" s="632" t="str">
        <f>Ruth!$M$2</f>
        <v>Hoboken</v>
      </c>
      <c r="B28" s="625" t="s">
        <v>462</v>
      </c>
      <c r="C28" s="626"/>
      <c r="D28" s="19" t="s">
        <v>592</v>
      </c>
      <c r="E28" s="76"/>
      <c r="F28" s="77"/>
      <c r="G28" s="76"/>
      <c r="H28" s="77"/>
      <c r="I28" s="78"/>
      <c r="J28" s="78"/>
    </row>
    <row r="29" spans="1:10" x14ac:dyDescent="0.2">
      <c r="A29" s="633"/>
      <c r="B29" s="16"/>
      <c r="C29" s="17"/>
      <c r="D29" s="14" t="s">
        <v>596</v>
      </c>
      <c r="E29" s="615" t="s">
        <v>461</v>
      </c>
      <c r="F29" s="616"/>
      <c r="G29" s="616"/>
      <c r="H29" s="616"/>
      <c r="I29" s="616"/>
      <c r="J29" s="617"/>
    </row>
    <row r="30" spans="1:10" ht="13.5" thickBot="1" x14ac:dyDescent="0.25">
      <c r="A30" s="634"/>
      <c r="B30" s="20"/>
      <c r="C30" s="21"/>
      <c r="D30" s="22" t="s">
        <v>598</v>
      </c>
      <c r="E30" s="82"/>
      <c r="F30" s="83"/>
      <c r="G30" s="82"/>
      <c r="H30" s="83"/>
      <c r="I30" s="84"/>
      <c r="J30" s="84"/>
    </row>
    <row r="31" spans="1:10" x14ac:dyDescent="0.2">
      <c r="A31" s="632" t="str">
        <f>Ruth!$S$2</f>
        <v>New York</v>
      </c>
      <c r="B31" s="625" t="s">
        <v>815</v>
      </c>
      <c r="C31" s="626"/>
      <c r="D31" s="19" t="s">
        <v>592</v>
      </c>
      <c r="E31" s="76"/>
      <c r="F31" s="77"/>
      <c r="G31" s="76"/>
      <c r="H31" s="77"/>
      <c r="I31" s="78"/>
      <c r="J31" s="78"/>
    </row>
    <row r="32" spans="1:10" x14ac:dyDescent="0.2">
      <c r="A32" s="633"/>
      <c r="B32" s="16"/>
      <c r="C32" s="17"/>
      <c r="D32" s="14" t="s">
        <v>596</v>
      </c>
      <c r="E32" s="615" t="s">
        <v>438</v>
      </c>
      <c r="F32" s="616"/>
      <c r="G32" s="616"/>
      <c r="H32" s="616"/>
      <c r="I32" s="616"/>
      <c r="J32" s="617"/>
    </row>
    <row r="33" spans="1:10" ht="13.5" thickBot="1" x14ac:dyDescent="0.25">
      <c r="A33" s="634"/>
      <c r="B33" s="20"/>
      <c r="C33" s="21"/>
      <c r="D33" s="22" t="s">
        <v>598</v>
      </c>
      <c r="E33" s="82"/>
      <c r="F33" s="83"/>
      <c r="G33" s="82"/>
      <c r="H33" s="83"/>
      <c r="I33" s="84"/>
      <c r="J33" s="84"/>
    </row>
    <row r="34" spans="1:10" x14ac:dyDescent="0.2">
      <c r="A34" s="635" t="str">
        <f>Ruth!$Y$2</f>
        <v>Rock Island</v>
      </c>
      <c r="B34" s="627" t="s">
        <v>4629</v>
      </c>
      <c r="C34" s="628"/>
      <c r="D34" s="19" t="s">
        <v>592</v>
      </c>
      <c r="E34" s="76"/>
      <c r="F34" s="77"/>
      <c r="G34" s="76"/>
      <c r="H34" s="77"/>
      <c r="I34" s="78"/>
      <c r="J34" s="78"/>
    </row>
    <row r="35" spans="1:10" x14ac:dyDescent="0.2">
      <c r="A35" s="636"/>
      <c r="B35" s="16"/>
      <c r="C35" s="17"/>
      <c r="D35" s="14" t="s">
        <v>596</v>
      </c>
      <c r="E35" s="619" t="s">
        <v>4630</v>
      </c>
      <c r="F35" s="620"/>
      <c r="G35" s="620"/>
      <c r="H35" s="620"/>
      <c r="I35" s="620"/>
      <c r="J35" s="621"/>
    </row>
    <row r="36" spans="1:10" ht="13.5" thickBot="1" x14ac:dyDescent="0.25">
      <c r="A36" s="637"/>
      <c r="B36" s="20"/>
      <c r="C36" s="21"/>
      <c r="D36" s="22" t="s">
        <v>598</v>
      </c>
      <c r="E36" s="82"/>
      <c r="F36" s="83"/>
      <c r="G36" s="82"/>
      <c r="H36" s="83"/>
      <c r="I36" s="84"/>
      <c r="J36" s="84"/>
    </row>
    <row r="37" spans="1:10" x14ac:dyDescent="0.2">
      <c r="A37" s="632" t="str">
        <f>Ruth!$AE$2</f>
        <v>Williamsburg</v>
      </c>
      <c r="B37" s="625" t="s">
        <v>529</v>
      </c>
      <c r="C37" s="626"/>
      <c r="D37" s="19" t="s">
        <v>592</v>
      </c>
      <c r="E37" s="76" t="s">
        <v>212</v>
      </c>
      <c r="F37" s="77" t="s">
        <v>559</v>
      </c>
      <c r="G37" s="76" t="s">
        <v>430</v>
      </c>
      <c r="H37" s="77" t="s">
        <v>29</v>
      </c>
      <c r="I37" s="78" t="s">
        <v>214</v>
      </c>
      <c r="J37" s="78" t="s">
        <v>546</v>
      </c>
    </row>
    <row r="38" spans="1:10" x14ac:dyDescent="0.2">
      <c r="A38" s="633"/>
      <c r="B38" s="16"/>
      <c r="C38" s="17"/>
      <c r="D38" s="14" t="s">
        <v>596</v>
      </c>
      <c r="E38" s="79" t="s">
        <v>213</v>
      </c>
      <c r="F38" s="80" t="s">
        <v>903</v>
      </c>
      <c r="G38" s="79" t="s">
        <v>888</v>
      </c>
      <c r="H38" s="80" t="s">
        <v>30</v>
      </c>
      <c r="I38" s="81" t="s">
        <v>215</v>
      </c>
      <c r="J38" s="81" t="s">
        <v>545</v>
      </c>
    </row>
    <row r="39" spans="1:10" ht="13.5" thickBot="1" x14ac:dyDescent="0.25">
      <c r="A39" s="634"/>
      <c r="B39" s="20"/>
      <c r="C39" s="21"/>
      <c r="D39" s="22" t="s">
        <v>598</v>
      </c>
      <c r="E39" s="82" t="s">
        <v>627</v>
      </c>
      <c r="F39" s="83" t="s">
        <v>627</v>
      </c>
      <c r="G39" s="82" t="s">
        <v>627</v>
      </c>
      <c r="H39" s="83" t="s">
        <v>308</v>
      </c>
      <c r="I39" s="84" t="s">
        <v>544</v>
      </c>
      <c r="J39" s="84" t="s">
        <v>544</v>
      </c>
    </row>
    <row r="40" spans="1:10" x14ac:dyDescent="0.2">
      <c r="A40" s="632" t="str">
        <f>Aaron!$A$2</f>
        <v>Middlesex</v>
      </c>
      <c r="B40" s="625" t="s">
        <v>428</v>
      </c>
      <c r="C40" s="626"/>
      <c r="D40" s="19" t="s">
        <v>592</v>
      </c>
      <c r="E40" s="76"/>
      <c r="F40" s="77"/>
      <c r="G40" s="76"/>
      <c r="H40" s="77"/>
      <c r="I40" s="78"/>
      <c r="J40" s="78"/>
    </row>
    <row r="41" spans="1:10" x14ac:dyDescent="0.2">
      <c r="A41" s="633"/>
      <c r="B41" s="16"/>
      <c r="C41" s="17"/>
      <c r="D41" s="14" t="s">
        <v>596</v>
      </c>
      <c r="E41" s="615" t="s">
        <v>438</v>
      </c>
      <c r="F41" s="616"/>
      <c r="G41" s="616"/>
      <c r="H41" s="616"/>
      <c r="I41" s="616"/>
      <c r="J41" s="617"/>
    </row>
    <row r="42" spans="1:10" ht="13.5" thickBot="1" x14ac:dyDescent="0.25">
      <c r="A42" s="634"/>
      <c r="B42" s="20"/>
      <c r="C42" s="21"/>
      <c r="D42" s="22" t="s">
        <v>598</v>
      </c>
      <c r="E42" s="82"/>
      <c r="F42" s="83"/>
      <c r="G42" s="82"/>
      <c r="H42" s="83"/>
      <c r="I42" s="84"/>
      <c r="J42" s="84"/>
    </row>
    <row r="43" spans="1:10" s="119" customFormat="1" x14ac:dyDescent="0.2">
      <c r="A43" s="638" t="str">
        <f>Aaron!$G$2</f>
        <v>Exeter</v>
      </c>
      <c r="B43" s="625" t="s">
        <v>460</v>
      </c>
      <c r="C43" s="626"/>
      <c r="D43" s="19" t="s">
        <v>592</v>
      </c>
      <c r="E43" s="76"/>
      <c r="F43" s="77"/>
      <c r="G43" s="76"/>
      <c r="H43" s="77"/>
      <c r="I43" s="78"/>
      <c r="J43" s="78"/>
    </row>
    <row r="44" spans="1:10" s="119" customFormat="1" x14ac:dyDescent="0.2">
      <c r="A44" s="633"/>
      <c r="B44" s="16"/>
      <c r="C44" s="17"/>
      <c r="D44" s="14" t="s">
        <v>596</v>
      </c>
      <c r="E44" s="615" t="s">
        <v>485</v>
      </c>
      <c r="F44" s="616"/>
      <c r="G44" s="616"/>
      <c r="H44" s="616"/>
      <c r="I44" s="616"/>
      <c r="J44" s="617"/>
    </row>
    <row r="45" spans="1:10" s="119" customFormat="1" ht="13.5" thickBot="1" x14ac:dyDescent="0.25">
      <c r="A45" s="634"/>
      <c r="B45" s="20"/>
      <c r="C45" s="21"/>
      <c r="D45" s="22" t="s">
        <v>598</v>
      </c>
      <c r="E45" s="82"/>
      <c r="F45" s="83"/>
      <c r="G45" s="82"/>
      <c r="H45" s="83"/>
      <c r="I45" s="84"/>
      <c r="J45" s="84"/>
    </row>
    <row r="46" spans="1:10" x14ac:dyDescent="0.2">
      <c r="A46" s="632" t="str">
        <f>Cobb!$Y$2</f>
        <v>Portsmouth</v>
      </c>
      <c r="B46" s="625" t="s">
        <v>20</v>
      </c>
      <c r="C46" s="626"/>
      <c r="D46" s="19" t="s">
        <v>592</v>
      </c>
      <c r="E46" s="76"/>
      <c r="F46" s="77"/>
      <c r="G46" s="76"/>
      <c r="H46" s="77"/>
      <c r="I46" s="78"/>
      <c r="J46" s="78"/>
    </row>
    <row r="47" spans="1:10" x14ac:dyDescent="0.2">
      <c r="A47" s="633"/>
      <c r="B47" s="16"/>
      <c r="C47" s="17"/>
      <c r="D47" s="14" t="s">
        <v>596</v>
      </c>
      <c r="E47" s="615" t="s">
        <v>21</v>
      </c>
      <c r="F47" s="616"/>
      <c r="G47" s="616"/>
      <c r="H47" s="616"/>
      <c r="I47" s="616"/>
      <c r="J47" s="617"/>
    </row>
    <row r="48" spans="1:10" ht="13.5" thickBot="1" x14ac:dyDescent="0.25">
      <c r="A48" s="634"/>
      <c r="B48" s="20"/>
      <c r="C48" s="21"/>
      <c r="D48" s="22" t="s">
        <v>598</v>
      </c>
      <c r="E48" s="82"/>
      <c r="F48" s="83"/>
      <c r="G48" s="82"/>
      <c r="H48" s="83"/>
      <c r="I48" s="84"/>
      <c r="J48" s="84"/>
    </row>
    <row r="49" spans="1:10" x14ac:dyDescent="0.2">
      <c r="A49" s="635" t="str">
        <f>Aaron!$M$2</f>
        <v>Virginia</v>
      </c>
      <c r="B49" s="629" t="s">
        <v>439</v>
      </c>
      <c r="C49" s="630"/>
      <c r="D49" s="353" t="s">
        <v>592</v>
      </c>
      <c r="E49" s="354"/>
      <c r="F49" s="355"/>
      <c r="G49" s="354"/>
      <c r="H49" s="355"/>
      <c r="I49" s="356"/>
      <c r="J49" s="356"/>
    </row>
    <row r="50" spans="1:10" x14ac:dyDescent="0.2">
      <c r="A50" s="636"/>
      <c r="B50" s="357"/>
      <c r="C50" s="358"/>
      <c r="D50" s="359" t="s">
        <v>596</v>
      </c>
      <c r="E50" s="360" t="s">
        <v>628</v>
      </c>
      <c r="F50" s="361" t="s">
        <v>628</v>
      </c>
      <c r="G50" s="360" t="s">
        <v>628</v>
      </c>
      <c r="H50" s="361" t="s">
        <v>628</v>
      </c>
      <c r="I50" s="362" t="s">
        <v>2414</v>
      </c>
      <c r="J50" s="362" t="s">
        <v>2415</v>
      </c>
    </row>
    <row r="51" spans="1:10" ht="13.5" thickBot="1" x14ac:dyDescent="0.25">
      <c r="A51" s="637"/>
      <c r="B51" s="363"/>
      <c r="C51" s="364"/>
      <c r="D51" s="365" t="s">
        <v>598</v>
      </c>
      <c r="E51" s="366"/>
      <c r="F51" s="367"/>
      <c r="G51" s="366"/>
      <c r="H51" s="367"/>
      <c r="I51" s="368"/>
      <c r="J51" s="368"/>
    </row>
    <row r="52" spans="1:10" x14ac:dyDescent="0.2">
      <c r="A52" s="635" t="str">
        <f>Aaron!$S$2</f>
        <v>San Jose</v>
      </c>
      <c r="B52" s="629" t="s">
        <v>135</v>
      </c>
      <c r="C52" s="630"/>
      <c r="D52" s="353" t="s">
        <v>592</v>
      </c>
      <c r="E52" s="354" t="s">
        <v>414</v>
      </c>
      <c r="F52" s="355" t="s">
        <v>594</v>
      </c>
      <c r="G52" s="354" t="s">
        <v>430</v>
      </c>
      <c r="H52" s="355" t="s">
        <v>212</v>
      </c>
      <c r="I52" s="356" t="s">
        <v>574</v>
      </c>
      <c r="J52" s="356" t="s">
        <v>575</v>
      </c>
    </row>
    <row r="53" spans="1:10" x14ac:dyDescent="0.2">
      <c r="A53" s="636"/>
      <c r="B53" s="357"/>
      <c r="C53" s="358"/>
      <c r="D53" s="359" t="s">
        <v>596</v>
      </c>
      <c r="E53" s="360" t="s">
        <v>830</v>
      </c>
      <c r="F53" s="361" t="s">
        <v>327</v>
      </c>
      <c r="G53" s="360" t="s">
        <v>328</v>
      </c>
      <c r="H53" s="361" t="s">
        <v>114</v>
      </c>
      <c r="I53" s="369" t="s">
        <v>576</v>
      </c>
      <c r="J53" s="369" t="s">
        <v>577</v>
      </c>
    </row>
    <row r="54" spans="1:10" ht="13.5" thickBot="1" x14ac:dyDescent="0.25">
      <c r="A54" s="637"/>
      <c r="B54" s="363"/>
      <c r="C54" s="364"/>
      <c r="D54" s="365" t="s">
        <v>598</v>
      </c>
      <c r="E54" s="366" t="s">
        <v>209</v>
      </c>
      <c r="F54" s="367" t="s">
        <v>745</v>
      </c>
      <c r="G54" s="366" t="s">
        <v>115</v>
      </c>
      <c r="H54" s="367" t="s">
        <v>390</v>
      </c>
      <c r="I54" s="368" t="s">
        <v>578</v>
      </c>
      <c r="J54" s="368" t="s">
        <v>579</v>
      </c>
    </row>
    <row r="55" spans="1:10" x14ac:dyDescent="0.2">
      <c r="A55" s="635" t="str">
        <f>Aaron!$Y$2</f>
        <v>Columbus</v>
      </c>
      <c r="B55" s="631" t="s">
        <v>2008</v>
      </c>
      <c r="C55" s="630"/>
      <c r="D55" s="353" t="s">
        <v>592</v>
      </c>
      <c r="E55" s="354"/>
      <c r="F55" s="355"/>
      <c r="G55" s="354"/>
      <c r="H55" s="355"/>
      <c r="I55" s="356"/>
      <c r="J55" s="356"/>
    </row>
    <row r="56" spans="1:10" x14ac:dyDescent="0.2">
      <c r="A56" s="636"/>
      <c r="B56" s="357"/>
      <c r="C56" s="358"/>
      <c r="D56" s="359" t="s">
        <v>596</v>
      </c>
      <c r="E56" s="622" t="s">
        <v>2009</v>
      </c>
      <c r="F56" s="623"/>
      <c r="G56" s="623"/>
      <c r="H56" s="623"/>
      <c r="I56" s="623"/>
      <c r="J56" s="624"/>
    </row>
    <row r="57" spans="1:10" ht="13.5" thickBot="1" x14ac:dyDescent="0.25">
      <c r="A57" s="637"/>
      <c r="B57" s="363"/>
      <c r="C57" s="364"/>
      <c r="D57" s="365" t="s">
        <v>598</v>
      </c>
      <c r="E57" s="366"/>
      <c r="F57" s="367"/>
      <c r="G57" s="366"/>
      <c r="H57" s="367"/>
      <c r="I57" s="368"/>
      <c r="J57" s="368"/>
    </row>
    <row r="58" spans="1:10" x14ac:dyDescent="0.2">
      <c r="A58" s="632" t="str">
        <f>Mays!$A$2</f>
        <v>Aspen</v>
      </c>
      <c r="B58" s="625" t="s">
        <v>859</v>
      </c>
      <c r="C58" s="626"/>
      <c r="D58" s="19" t="s">
        <v>592</v>
      </c>
      <c r="E58" s="76"/>
      <c r="F58" s="77"/>
      <c r="G58" s="76"/>
      <c r="H58" s="77"/>
      <c r="I58" s="78"/>
      <c r="J58" s="78"/>
    </row>
    <row r="59" spans="1:10" x14ac:dyDescent="0.2">
      <c r="A59" s="633"/>
      <c r="B59" s="16"/>
      <c r="C59" s="17"/>
      <c r="D59" s="14" t="s">
        <v>596</v>
      </c>
      <c r="E59" s="615" t="s">
        <v>893</v>
      </c>
      <c r="F59" s="616"/>
      <c r="G59" s="616"/>
      <c r="H59" s="616"/>
      <c r="I59" s="616"/>
      <c r="J59" s="617"/>
    </row>
    <row r="60" spans="1:10" ht="13.5" thickBot="1" x14ac:dyDescent="0.25">
      <c r="A60" s="634"/>
      <c r="B60" s="20"/>
      <c r="C60" s="21"/>
      <c r="D60" s="22" t="s">
        <v>598</v>
      </c>
      <c r="E60" s="82"/>
      <c r="F60" s="83"/>
      <c r="G60" s="82"/>
      <c r="H60" s="83"/>
      <c r="I60" s="84"/>
      <c r="J60" s="84"/>
    </row>
    <row r="61" spans="1:10" x14ac:dyDescent="0.2">
      <c r="A61" s="632" t="str">
        <f>Mays!$G$2</f>
        <v>Palo Alto</v>
      </c>
      <c r="B61" s="625" t="s">
        <v>256</v>
      </c>
      <c r="C61" s="626"/>
      <c r="D61" s="19" t="s">
        <v>592</v>
      </c>
      <c r="E61" s="76"/>
      <c r="F61" s="77"/>
      <c r="G61" s="76"/>
      <c r="H61" s="77"/>
      <c r="I61" s="78"/>
      <c r="J61" s="78"/>
    </row>
    <row r="62" spans="1:10" x14ac:dyDescent="0.2">
      <c r="A62" s="633"/>
      <c r="B62" s="16"/>
      <c r="C62" s="17"/>
      <c r="D62" s="14" t="s">
        <v>596</v>
      </c>
      <c r="E62" s="615" t="s">
        <v>485</v>
      </c>
      <c r="F62" s="616"/>
      <c r="G62" s="616"/>
      <c r="H62" s="616"/>
      <c r="I62" s="616"/>
      <c r="J62" s="617"/>
    </row>
    <row r="63" spans="1:10" ht="13.5" thickBot="1" x14ac:dyDescent="0.25">
      <c r="A63" s="634"/>
      <c r="B63" s="20"/>
      <c r="C63" s="21"/>
      <c r="D63" s="22" t="s">
        <v>598</v>
      </c>
      <c r="E63" s="82"/>
      <c r="F63" s="83"/>
      <c r="G63" s="82"/>
      <c r="H63" s="83"/>
      <c r="I63" s="84"/>
      <c r="J63" s="84"/>
    </row>
    <row r="64" spans="1:10" x14ac:dyDescent="0.2">
      <c r="A64" s="632" t="str">
        <f>Mays!$M$2</f>
        <v>Mudville</v>
      </c>
      <c r="B64" s="625" t="s">
        <v>895</v>
      </c>
      <c r="C64" s="626"/>
      <c r="D64" s="19" t="s">
        <v>592</v>
      </c>
      <c r="E64" s="76"/>
      <c r="F64" s="77"/>
      <c r="G64" s="76"/>
      <c r="H64" s="77"/>
      <c r="I64" s="78"/>
      <c r="J64" s="78"/>
    </row>
    <row r="65" spans="1:10" x14ac:dyDescent="0.2">
      <c r="A65" s="633"/>
      <c r="B65" s="16"/>
      <c r="C65" s="17"/>
      <c r="D65" s="14" t="s">
        <v>596</v>
      </c>
      <c r="E65" s="615" t="s">
        <v>287</v>
      </c>
      <c r="F65" s="616"/>
      <c r="G65" s="616"/>
      <c r="H65" s="616"/>
      <c r="I65" s="616"/>
      <c r="J65" s="617"/>
    </row>
    <row r="66" spans="1:10" ht="13.5" thickBot="1" x14ac:dyDescent="0.25">
      <c r="A66" s="634"/>
      <c r="B66" s="20"/>
      <c r="C66" s="21"/>
      <c r="D66" s="22" t="s">
        <v>598</v>
      </c>
      <c r="E66" s="82"/>
      <c r="F66" s="83"/>
      <c r="G66" s="82"/>
      <c r="H66" s="83"/>
      <c r="I66" s="84"/>
      <c r="J66" s="84"/>
    </row>
    <row r="67" spans="1:10" x14ac:dyDescent="0.2">
      <c r="A67" s="632" t="str">
        <f>Mays!$S$2</f>
        <v>Thunder Bay</v>
      </c>
      <c r="B67" s="625" t="s">
        <v>288</v>
      </c>
      <c r="C67" s="626"/>
      <c r="D67" s="19" t="s">
        <v>592</v>
      </c>
      <c r="E67" s="76"/>
      <c r="F67" s="77"/>
      <c r="G67" s="76"/>
      <c r="H67" s="77"/>
      <c r="I67" s="78"/>
      <c r="J67" s="78"/>
    </row>
    <row r="68" spans="1:10" x14ac:dyDescent="0.2">
      <c r="A68" s="633"/>
      <c r="B68" s="16"/>
      <c r="C68" s="17"/>
      <c r="D68" s="14" t="s">
        <v>596</v>
      </c>
      <c r="E68" s="615" t="s">
        <v>287</v>
      </c>
      <c r="F68" s="616"/>
      <c r="G68" s="616"/>
      <c r="H68" s="616"/>
      <c r="I68" s="616"/>
      <c r="J68" s="617"/>
    </row>
    <row r="69" spans="1:10" ht="13.5" thickBot="1" x14ac:dyDescent="0.25">
      <c r="A69" s="634"/>
      <c r="B69" s="20"/>
      <c r="C69" s="21"/>
      <c r="D69" s="22" t="s">
        <v>598</v>
      </c>
      <c r="E69" s="82"/>
      <c r="F69" s="83"/>
      <c r="G69" s="82"/>
      <c r="H69" s="83"/>
      <c r="I69" s="84"/>
      <c r="J69" s="84"/>
    </row>
    <row r="70" spans="1:10" s="60" customFormat="1" x14ac:dyDescent="0.2">
      <c r="A70" s="632" t="str">
        <f>Mays!$Y$2</f>
        <v>Los Angeles</v>
      </c>
      <c r="B70" s="625" t="s">
        <v>891</v>
      </c>
      <c r="C70" s="626"/>
      <c r="D70" s="19" t="s">
        <v>592</v>
      </c>
      <c r="E70" s="76"/>
      <c r="F70" s="77"/>
      <c r="G70" s="76"/>
      <c r="H70" s="77"/>
      <c r="I70" s="78"/>
      <c r="J70" s="78"/>
    </row>
    <row r="71" spans="1:10" s="60" customFormat="1" x14ac:dyDescent="0.2">
      <c r="A71" s="633"/>
      <c r="B71" s="16"/>
      <c r="C71" s="17"/>
      <c r="D71" s="14" t="s">
        <v>596</v>
      </c>
      <c r="E71" s="615" t="s">
        <v>892</v>
      </c>
      <c r="F71" s="616"/>
      <c r="G71" s="616"/>
      <c r="H71" s="616"/>
      <c r="I71" s="616"/>
      <c r="J71" s="617"/>
    </row>
    <row r="72" spans="1:10" s="60" customFormat="1" ht="13.5" thickBot="1" x14ac:dyDescent="0.25">
      <c r="A72" s="634"/>
      <c r="B72" s="20"/>
      <c r="C72" s="21"/>
      <c r="D72" s="22" t="s">
        <v>598</v>
      </c>
      <c r="E72" s="82"/>
      <c r="F72" s="83"/>
      <c r="G72" s="82"/>
      <c r="H72" s="83"/>
      <c r="I72" s="84"/>
      <c r="J72" s="84"/>
    </row>
    <row r="73" spans="1:10" x14ac:dyDescent="0.2">
      <c r="A73" s="632" t="str">
        <f>Mays!$AE$2</f>
        <v>West Oakland</v>
      </c>
      <c r="B73" s="625" t="s">
        <v>700</v>
      </c>
      <c r="C73" s="626"/>
      <c r="D73" s="19" t="s">
        <v>592</v>
      </c>
      <c r="E73" s="76"/>
      <c r="F73" s="77"/>
      <c r="G73" s="76"/>
      <c r="H73" s="77"/>
      <c r="I73" s="78"/>
      <c r="J73" s="78"/>
    </row>
    <row r="74" spans="1:10" x14ac:dyDescent="0.2">
      <c r="A74" s="633"/>
      <c r="B74" s="16"/>
      <c r="C74" s="17"/>
      <c r="D74" s="14" t="s">
        <v>596</v>
      </c>
      <c r="E74" s="615" t="s">
        <v>39</v>
      </c>
      <c r="F74" s="616"/>
      <c r="G74" s="616"/>
      <c r="H74" s="616"/>
      <c r="I74" s="616"/>
      <c r="J74" s="617"/>
    </row>
    <row r="75" spans="1:10" ht="13.5" thickBot="1" x14ac:dyDescent="0.25">
      <c r="A75" s="634"/>
      <c r="B75" s="20"/>
      <c r="C75" s="21"/>
      <c r="D75" s="22" t="s">
        <v>598</v>
      </c>
      <c r="E75" s="82"/>
      <c r="F75" s="83"/>
      <c r="G75" s="82"/>
      <c r="H75" s="83"/>
      <c r="I75" s="84"/>
      <c r="J75" s="84"/>
    </row>
  </sheetData>
  <mergeCells count="68">
    <mergeCell ref="B3:C3"/>
    <mergeCell ref="B4:C4"/>
    <mergeCell ref="A13:A15"/>
    <mergeCell ref="A16:A18"/>
    <mergeCell ref="A1:J1"/>
    <mergeCell ref="E5:J5"/>
    <mergeCell ref="E74:J74"/>
    <mergeCell ref="E59:J59"/>
    <mergeCell ref="G2:H2"/>
    <mergeCell ref="A4:A6"/>
    <mergeCell ref="A7:A9"/>
    <mergeCell ref="A10:A12"/>
    <mergeCell ref="E2:F2"/>
    <mergeCell ref="B7:C7"/>
    <mergeCell ref="B10:C10"/>
    <mergeCell ref="B25:C25"/>
    <mergeCell ref="B13:C13"/>
    <mergeCell ref="B16:C16"/>
    <mergeCell ref="B19:C19"/>
    <mergeCell ref="B22:C22"/>
    <mergeCell ref="A40:A42"/>
    <mergeCell ref="A37:A39"/>
    <mergeCell ref="A55:A57"/>
    <mergeCell ref="A34:A36"/>
    <mergeCell ref="A31:A33"/>
    <mergeCell ref="A28:A30"/>
    <mergeCell ref="A25:A27"/>
    <mergeCell ref="A52:A54"/>
    <mergeCell ref="A19:A21"/>
    <mergeCell ref="A22:A24"/>
    <mergeCell ref="A49:A51"/>
    <mergeCell ref="A46:A48"/>
    <mergeCell ref="A43:A45"/>
    <mergeCell ref="A61:A63"/>
    <mergeCell ref="A58:A60"/>
    <mergeCell ref="A73:A75"/>
    <mergeCell ref="A70:A72"/>
    <mergeCell ref="A67:A69"/>
    <mergeCell ref="A64:A66"/>
    <mergeCell ref="B28:C28"/>
    <mergeCell ref="B31:C31"/>
    <mergeCell ref="B34:C34"/>
    <mergeCell ref="B37:C37"/>
    <mergeCell ref="B73:C73"/>
    <mergeCell ref="B49:C49"/>
    <mergeCell ref="B52:C52"/>
    <mergeCell ref="B55:C55"/>
    <mergeCell ref="B61:C61"/>
    <mergeCell ref="B58:C58"/>
    <mergeCell ref="B40:C40"/>
    <mergeCell ref="B43:C43"/>
    <mergeCell ref="B46:C46"/>
    <mergeCell ref="B70:C70"/>
    <mergeCell ref="B64:C64"/>
    <mergeCell ref="B67:C67"/>
    <mergeCell ref="E62:J62"/>
    <mergeCell ref="E44:J44"/>
    <mergeCell ref="E47:J47"/>
    <mergeCell ref="E71:J71"/>
    <mergeCell ref="E8:J8"/>
    <mergeCell ref="E68:J68"/>
    <mergeCell ref="E41:J41"/>
    <mergeCell ref="E65:J65"/>
    <mergeCell ref="E11:J11"/>
    <mergeCell ref="E29:J29"/>
    <mergeCell ref="E35:J35"/>
    <mergeCell ref="E56:J56"/>
    <mergeCell ref="E32:J32"/>
  </mergeCells>
  <phoneticPr fontId="0" type="noConversion"/>
  <pageMargins left="0.75" right="0.75" top="1" bottom="1" header="0.5" footer="0.5"/>
  <pageSetup orientation="landscape" r:id="rId1"/>
  <headerFooter alignWithMargins="0"/>
  <rowBreaks count="2" manualBreakCount="2">
    <brk id="27" max="9" man="1"/>
    <brk id="51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X51"/>
  <sheetViews>
    <sheetView topLeftCell="B11" zoomScale="75" zoomScaleNormal="75" workbookViewId="0">
      <selection activeCell="J35" sqref="J35"/>
    </sheetView>
  </sheetViews>
  <sheetFormatPr defaultRowHeight="12.75" x14ac:dyDescent="0.2"/>
  <cols>
    <col min="1" max="1" width="8.42578125" customWidth="1"/>
    <col min="2" max="2" width="13.85546875" customWidth="1"/>
    <col min="3" max="3" width="12.7109375" customWidth="1"/>
    <col min="4" max="4" width="13.42578125" bestFit="1" customWidth="1"/>
    <col min="5" max="5" width="4.28515625" customWidth="1"/>
    <col min="6" max="6" width="4.5703125" customWidth="1"/>
    <col min="7" max="12" width="12.7109375" customWidth="1"/>
    <col min="13" max="13" width="5.7109375" customWidth="1"/>
    <col min="14" max="14" width="7.28515625" customWidth="1"/>
    <col min="15" max="18" width="5.7109375" customWidth="1"/>
    <col min="19" max="19" width="4.7109375" customWidth="1"/>
    <col min="20" max="20" width="16.5703125" hidden="1" customWidth="1"/>
    <col min="21" max="21" width="14" hidden="1" customWidth="1"/>
    <col min="22" max="24" width="14.42578125" hidden="1" customWidth="1"/>
  </cols>
  <sheetData>
    <row r="1" spans="1:19" x14ac:dyDescent="0.2">
      <c r="A1" s="639" t="s">
        <v>930</v>
      </c>
      <c r="B1" s="655"/>
      <c r="C1" s="655"/>
      <c r="D1" s="640"/>
      <c r="E1" s="38"/>
      <c r="F1" s="639" t="s">
        <v>794</v>
      </c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40"/>
    </row>
    <row r="2" spans="1:19" x14ac:dyDescent="0.2">
      <c r="A2" s="674"/>
      <c r="B2" s="675"/>
      <c r="C2" s="675"/>
      <c r="D2" s="676"/>
      <c r="E2" s="6"/>
      <c r="F2" s="656" t="s">
        <v>821</v>
      </c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8"/>
    </row>
    <row r="3" spans="1:19" x14ac:dyDescent="0.2">
      <c r="A3" s="43" t="s">
        <v>90</v>
      </c>
      <c r="B3" s="8" t="s">
        <v>264</v>
      </c>
      <c r="C3" s="8" t="s">
        <v>406</v>
      </c>
      <c r="D3" s="44" t="s">
        <v>404</v>
      </c>
      <c r="E3" s="38"/>
      <c r="F3" s="27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28"/>
    </row>
    <row r="4" spans="1:19" x14ac:dyDescent="0.2">
      <c r="A4" s="43" t="s">
        <v>918</v>
      </c>
      <c r="B4" s="8" t="s">
        <v>795</v>
      </c>
      <c r="C4" s="8" t="s">
        <v>405</v>
      </c>
      <c r="D4" s="44" t="s">
        <v>405</v>
      </c>
      <c r="E4" s="38"/>
      <c r="F4" s="27"/>
      <c r="G4" s="26"/>
      <c r="H4" s="551" t="s">
        <v>900</v>
      </c>
      <c r="I4" s="551"/>
      <c r="J4" s="551"/>
      <c r="K4" s="551"/>
      <c r="L4" s="551"/>
      <c r="M4" s="6"/>
      <c r="N4" s="551" t="s">
        <v>105</v>
      </c>
      <c r="O4" s="551"/>
      <c r="P4" s="551"/>
      <c r="Q4" s="551"/>
      <c r="R4" s="551"/>
      <c r="S4" s="28"/>
    </row>
    <row r="5" spans="1:19" x14ac:dyDescent="0.2">
      <c r="A5" s="47">
        <v>0</v>
      </c>
      <c r="B5" s="10" t="s">
        <v>822</v>
      </c>
      <c r="C5" s="31">
        <v>100000</v>
      </c>
      <c r="D5" s="48">
        <v>100000</v>
      </c>
      <c r="E5" s="41"/>
      <c r="F5" s="27"/>
      <c r="G5" s="8" t="s">
        <v>271</v>
      </c>
      <c r="H5" s="8" t="s">
        <v>37</v>
      </c>
      <c r="I5" s="8" t="s">
        <v>16</v>
      </c>
      <c r="J5" s="8" t="s">
        <v>15</v>
      </c>
      <c r="K5" s="8" t="s">
        <v>17</v>
      </c>
      <c r="L5" s="8" t="s">
        <v>494</v>
      </c>
      <c r="M5" s="32"/>
      <c r="N5" s="26"/>
      <c r="O5" s="551" t="s">
        <v>918</v>
      </c>
      <c r="P5" s="551"/>
      <c r="Q5" s="551"/>
      <c r="R5" s="551"/>
      <c r="S5" s="28"/>
    </row>
    <row r="6" spans="1:19" x14ac:dyDescent="0.2">
      <c r="A6" s="47">
        <v>1</v>
      </c>
      <c r="B6" s="10">
        <v>1</v>
      </c>
      <c r="C6" s="31">
        <v>200000</v>
      </c>
      <c r="D6" s="48">
        <v>200000</v>
      </c>
      <c r="E6" s="41"/>
      <c r="F6" s="27"/>
      <c r="G6" s="37" t="s">
        <v>770</v>
      </c>
      <c r="H6" s="2">
        <v>1</v>
      </c>
      <c r="I6" s="2">
        <v>1</v>
      </c>
      <c r="J6" s="2">
        <v>2</v>
      </c>
      <c r="K6" s="2">
        <v>3</v>
      </c>
      <c r="L6" s="2">
        <v>4</v>
      </c>
      <c r="M6" s="32"/>
      <c r="N6" s="8" t="s">
        <v>792</v>
      </c>
      <c r="O6" s="8">
        <v>4</v>
      </c>
      <c r="P6" s="8">
        <v>5</v>
      </c>
      <c r="Q6" s="8">
        <v>6</v>
      </c>
      <c r="R6" s="8">
        <v>7</v>
      </c>
      <c r="S6" s="28"/>
    </row>
    <row r="7" spans="1:19" x14ac:dyDescent="0.2">
      <c r="A7" s="47">
        <v>2</v>
      </c>
      <c r="B7" s="10">
        <v>1</v>
      </c>
      <c r="C7" s="31">
        <v>300000</v>
      </c>
      <c r="D7" s="48">
        <v>300000</v>
      </c>
      <c r="E7" s="41"/>
      <c r="F7" s="27"/>
      <c r="G7" s="37" t="s">
        <v>768</v>
      </c>
      <c r="H7" s="2">
        <v>1</v>
      </c>
      <c r="I7" s="2">
        <v>2</v>
      </c>
      <c r="J7" s="2">
        <v>3</v>
      </c>
      <c r="K7" s="2">
        <v>4</v>
      </c>
      <c r="L7" s="2">
        <v>4</v>
      </c>
      <c r="M7" s="32"/>
      <c r="N7" s="8">
        <v>1</v>
      </c>
      <c r="O7" s="36">
        <v>1.7</v>
      </c>
      <c r="P7" s="36">
        <v>1.25</v>
      </c>
      <c r="Q7" s="36">
        <v>1</v>
      </c>
      <c r="R7" s="36">
        <v>1</v>
      </c>
      <c r="S7" s="28"/>
    </row>
    <row r="8" spans="1:19" x14ac:dyDescent="0.2">
      <c r="A8" s="47">
        <v>3</v>
      </c>
      <c r="B8" s="10">
        <v>1</v>
      </c>
      <c r="C8" s="31">
        <v>400000</v>
      </c>
      <c r="D8" s="48">
        <v>400000</v>
      </c>
      <c r="E8" s="41"/>
      <c r="F8" s="27"/>
      <c r="G8" s="37" t="s">
        <v>771</v>
      </c>
      <c r="H8" s="2">
        <v>2</v>
      </c>
      <c r="I8" s="2">
        <v>3</v>
      </c>
      <c r="J8" s="2">
        <v>4</v>
      </c>
      <c r="K8" s="2">
        <v>4</v>
      </c>
      <c r="L8" s="2">
        <v>5</v>
      </c>
      <c r="M8" s="32"/>
      <c r="N8" s="8">
        <v>2</v>
      </c>
      <c r="O8" s="36">
        <v>1.5</v>
      </c>
      <c r="P8" s="36">
        <v>1</v>
      </c>
      <c r="Q8" s="36">
        <v>0.9</v>
      </c>
      <c r="R8" s="36">
        <v>0.8</v>
      </c>
      <c r="S8" s="28"/>
    </row>
    <row r="9" spans="1:19" x14ac:dyDescent="0.2">
      <c r="A9" s="47" t="s">
        <v>267</v>
      </c>
      <c r="B9" s="10">
        <v>5</v>
      </c>
      <c r="C9" s="31">
        <f>D9/B9</f>
        <v>2800000</v>
      </c>
      <c r="D9" s="48">
        <v>14000000</v>
      </c>
      <c r="E9" s="41"/>
      <c r="F9" s="27"/>
      <c r="G9" s="37" t="s">
        <v>1</v>
      </c>
      <c r="H9" s="2">
        <v>3</v>
      </c>
      <c r="I9" s="2">
        <v>3</v>
      </c>
      <c r="J9" s="2">
        <v>4</v>
      </c>
      <c r="K9" s="2">
        <v>5</v>
      </c>
      <c r="L9" s="2">
        <v>5</v>
      </c>
      <c r="M9" s="32"/>
      <c r="N9" s="8">
        <v>3</v>
      </c>
      <c r="O9" s="36">
        <v>1.1000000000000001</v>
      </c>
      <c r="P9" s="36">
        <v>0.8</v>
      </c>
      <c r="Q9" s="36">
        <v>0.75</v>
      </c>
      <c r="R9" s="36">
        <v>0.65</v>
      </c>
      <c r="S9" s="28"/>
    </row>
    <row r="10" spans="1:19" x14ac:dyDescent="0.2">
      <c r="A10" s="47" t="s">
        <v>266</v>
      </c>
      <c r="B10" s="10">
        <v>4</v>
      </c>
      <c r="C10" s="31">
        <f>D10/B10</f>
        <v>4000000</v>
      </c>
      <c r="D10" s="48">
        <v>16000000</v>
      </c>
      <c r="E10" s="41"/>
      <c r="F10" s="27"/>
      <c r="G10" s="37" t="s">
        <v>818</v>
      </c>
      <c r="H10" s="2">
        <v>4</v>
      </c>
      <c r="I10" s="2">
        <v>4</v>
      </c>
      <c r="J10" s="2">
        <v>5</v>
      </c>
      <c r="K10" s="2">
        <v>5</v>
      </c>
      <c r="L10" s="2">
        <v>6</v>
      </c>
      <c r="M10" s="32"/>
      <c r="N10" s="8">
        <v>4</v>
      </c>
      <c r="O10" s="36">
        <v>0.9</v>
      </c>
      <c r="P10" s="36">
        <v>0.6</v>
      </c>
      <c r="Q10" s="36">
        <v>0.55000000000000004</v>
      </c>
      <c r="R10" s="36">
        <v>0.5</v>
      </c>
      <c r="S10" s="28"/>
    </row>
    <row r="11" spans="1:19" x14ac:dyDescent="0.2">
      <c r="A11" s="47" t="s">
        <v>265</v>
      </c>
      <c r="B11" s="10">
        <v>3</v>
      </c>
      <c r="C11" s="31">
        <f>D11/B11</f>
        <v>6000000</v>
      </c>
      <c r="D11" s="48">
        <v>18000000</v>
      </c>
      <c r="E11" s="41"/>
      <c r="F11" s="27"/>
      <c r="G11" s="37" t="s">
        <v>772</v>
      </c>
      <c r="H11" s="2">
        <v>4</v>
      </c>
      <c r="I11" s="2">
        <v>5</v>
      </c>
      <c r="J11" s="2">
        <v>5</v>
      </c>
      <c r="K11" s="2">
        <v>6</v>
      </c>
      <c r="L11" s="2">
        <v>6</v>
      </c>
      <c r="M11" s="32"/>
      <c r="N11" s="8">
        <v>5</v>
      </c>
      <c r="O11" s="36">
        <v>0.75</v>
      </c>
      <c r="P11" s="36">
        <v>0.5</v>
      </c>
      <c r="Q11" s="36">
        <v>0.45</v>
      </c>
      <c r="R11" s="36">
        <v>0.4</v>
      </c>
      <c r="S11" s="28"/>
    </row>
    <row r="12" spans="1:19" x14ac:dyDescent="0.2">
      <c r="A12" s="677"/>
      <c r="B12" s="678"/>
      <c r="C12" s="678"/>
      <c r="D12" s="679"/>
      <c r="E12" s="40"/>
      <c r="F12" s="27"/>
      <c r="G12" s="32"/>
      <c r="H12" s="32"/>
      <c r="I12" s="32"/>
      <c r="J12" s="32"/>
      <c r="K12" s="32"/>
      <c r="L12" s="32"/>
      <c r="M12" s="32"/>
      <c r="N12" s="8">
        <v>6</v>
      </c>
      <c r="O12" s="36">
        <v>0.6</v>
      </c>
      <c r="P12" s="36">
        <v>0.4</v>
      </c>
      <c r="Q12" s="36">
        <v>0.35</v>
      </c>
      <c r="R12" s="36">
        <v>0.3</v>
      </c>
      <c r="S12" s="28"/>
    </row>
    <row r="13" spans="1:19" x14ac:dyDescent="0.2">
      <c r="A13" s="680" t="s">
        <v>58</v>
      </c>
      <c r="B13" s="681"/>
      <c r="C13" s="681"/>
      <c r="D13" s="682"/>
      <c r="E13" s="53"/>
      <c r="F13" s="27"/>
      <c r="G13" s="26"/>
      <c r="H13" s="551" t="s">
        <v>944</v>
      </c>
      <c r="I13" s="551"/>
      <c r="J13" s="551"/>
      <c r="K13" s="551"/>
      <c r="L13" s="551"/>
      <c r="M13" s="6"/>
      <c r="N13" s="32"/>
      <c r="O13" s="32"/>
      <c r="P13" s="32"/>
      <c r="Q13" s="32"/>
      <c r="R13" s="32"/>
      <c r="S13" s="28"/>
    </row>
    <row r="14" spans="1:19" x14ac:dyDescent="0.2">
      <c r="A14" s="683" t="s">
        <v>36</v>
      </c>
      <c r="B14" s="684"/>
      <c r="C14" s="684"/>
      <c r="D14" s="685"/>
      <c r="E14" s="54"/>
      <c r="F14" s="27"/>
      <c r="G14" s="8" t="s">
        <v>272</v>
      </c>
      <c r="H14" s="8" t="s">
        <v>278</v>
      </c>
      <c r="I14" s="8" t="s">
        <v>279</v>
      </c>
      <c r="J14" s="8" t="s">
        <v>40</v>
      </c>
      <c r="K14" s="8" t="s">
        <v>41</v>
      </c>
      <c r="L14" s="8" t="s">
        <v>42</v>
      </c>
      <c r="M14" s="32"/>
      <c r="N14" s="551" t="s">
        <v>178</v>
      </c>
      <c r="O14" s="551"/>
      <c r="P14" s="551"/>
      <c r="Q14" s="551"/>
      <c r="R14" s="551"/>
      <c r="S14" s="28"/>
    </row>
    <row r="15" spans="1:19" ht="13.5" thickBot="1" x14ac:dyDescent="0.25">
      <c r="A15" s="647" t="s">
        <v>740</v>
      </c>
      <c r="B15" s="648"/>
      <c r="C15" s="648"/>
      <c r="D15" s="649"/>
      <c r="E15" s="53"/>
      <c r="F15" s="27"/>
      <c r="G15" s="42" t="s">
        <v>45</v>
      </c>
      <c r="H15" s="2">
        <v>1</v>
      </c>
      <c r="I15" s="2">
        <v>1</v>
      </c>
      <c r="J15" s="2">
        <v>1</v>
      </c>
      <c r="K15" s="2">
        <v>2</v>
      </c>
      <c r="L15" s="2">
        <v>3</v>
      </c>
      <c r="M15" s="32"/>
      <c r="N15" s="26"/>
      <c r="O15" s="551" t="s">
        <v>918</v>
      </c>
      <c r="P15" s="551"/>
      <c r="Q15" s="551"/>
      <c r="R15" s="551"/>
      <c r="S15" s="28"/>
    </row>
    <row r="16" spans="1:19" ht="13.5" thickBot="1" x14ac:dyDescent="0.25">
      <c r="A16" s="38"/>
      <c r="B16" s="39"/>
      <c r="C16" s="32"/>
      <c r="F16" s="27"/>
      <c r="G16" s="42" t="s">
        <v>46</v>
      </c>
      <c r="H16" s="2">
        <v>1</v>
      </c>
      <c r="I16" s="2">
        <v>2</v>
      </c>
      <c r="J16" s="2">
        <v>2</v>
      </c>
      <c r="K16" s="2">
        <v>3</v>
      </c>
      <c r="L16" s="2">
        <v>4</v>
      </c>
      <c r="M16" s="32"/>
      <c r="N16" s="8" t="s">
        <v>792</v>
      </c>
      <c r="O16" s="8">
        <v>4</v>
      </c>
      <c r="P16" s="8">
        <v>5</v>
      </c>
      <c r="Q16" s="8">
        <v>6</v>
      </c>
      <c r="R16" s="8">
        <v>7</v>
      </c>
      <c r="S16" s="28"/>
    </row>
    <row r="17" spans="1:24" x14ac:dyDescent="0.2">
      <c r="A17" s="639" t="s">
        <v>86</v>
      </c>
      <c r="B17" s="655"/>
      <c r="C17" s="640"/>
      <c r="F17" s="27"/>
      <c r="G17" s="42" t="s">
        <v>656</v>
      </c>
      <c r="H17" s="2">
        <v>2</v>
      </c>
      <c r="I17" s="2">
        <v>3</v>
      </c>
      <c r="J17" s="2">
        <v>3</v>
      </c>
      <c r="K17" s="2">
        <v>4</v>
      </c>
      <c r="L17" s="2">
        <v>4</v>
      </c>
      <c r="M17" s="32"/>
      <c r="N17" s="8" t="s">
        <v>793</v>
      </c>
      <c r="O17" s="36">
        <v>0.5</v>
      </c>
      <c r="P17" s="36">
        <v>0.3</v>
      </c>
      <c r="Q17" s="36">
        <v>0.25</v>
      </c>
      <c r="R17" s="36">
        <v>0.25</v>
      </c>
      <c r="S17" s="28"/>
    </row>
    <row r="18" spans="1:24" x14ac:dyDescent="0.2">
      <c r="A18" s="656" t="s">
        <v>403</v>
      </c>
      <c r="B18" s="657"/>
      <c r="C18" s="658"/>
      <c r="F18" s="27"/>
      <c r="G18" s="42" t="s">
        <v>259</v>
      </c>
      <c r="H18" s="2">
        <v>3</v>
      </c>
      <c r="I18" s="2">
        <v>3</v>
      </c>
      <c r="J18" s="2">
        <v>4</v>
      </c>
      <c r="K18" s="2">
        <v>5</v>
      </c>
      <c r="L18" s="2">
        <v>5</v>
      </c>
      <c r="M18" s="32"/>
      <c r="N18" s="573" t="s">
        <v>33</v>
      </c>
      <c r="O18" s="573"/>
      <c r="P18" s="573"/>
      <c r="Q18" s="573"/>
      <c r="R18" s="573"/>
      <c r="S18" s="28"/>
    </row>
    <row r="19" spans="1:24" x14ac:dyDescent="0.2">
      <c r="A19" s="57"/>
      <c r="B19" s="55"/>
      <c r="C19" s="56"/>
      <c r="F19" s="27"/>
      <c r="G19" s="42" t="s">
        <v>260</v>
      </c>
      <c r="H19" s="2">
        <v>4</v>
      </c>
      <c r="I19" s="2">
        <v>4</v>
      </c>
      <c r="J19" s="2">
        <v>5</v>
      </c>
      <c r="K19" s="2">
        <v>6</v>
      </c>
      <c r="L19" s="2">
        <v>6</v>
      </c>
      <c r="M19" s="32"/>
      <c r="N19" s="32"/>
      <c r="O19" s="32"/>
      <c r="P19" s="32"/>
      <c r="Q19" s="32"/>
      <c r="R19" s="32"/>
      <c r="S19" s="28"/>
      <c r="W19" s="32"/>
    </row>
    <row r="20" spans="1:24" x14ac:dyDescent="0.2">
      <c r="A20" s="43" t="s">
        <v>796</v>
      </c>
      <c r="B20" s="8" t="s">
        <v>406</v>
      </c>
      <c r="C20" s="44" t="s">
        <v>404</v>
      </c>
      <c r="F20" s="27"/>
      <c r="G20" s="42" t="s">
        <v>769</v>
      </c>
      <c r="H20" s="2">
        <v>4</v>
      </c>
      <c r="I20" s="2">
        <v>5</v>
      </c>
      <c r="J20" s="2">
        <v>6</v>
      </c>
      <c r="K20" s="2">
        <v>6</v>
      </c>
      <c r="L20" s="2">
        <v>6</v>
      </c>
      <c r="M20" s="32"/>
      <c r="N20" s="551" t="s">
        <v>791</v>
      </c>
      <c r="O20" s="551"/>
      <c r="P20" s="551"/>
      <c r="Q20" s="551"/>
      <c r="R20" s="551"/>
      <c r="S20" s="28"/>
      <c r="W20" s="32"/>
    </row>
    <row r="21" spans="1:24" x14ac:dyDescent="0.2">
      <c r="A21" s="43" t="s">
        <v>795</v>
      </c>
      <c r="B21" s="8" t="s">
        <v>405</v>
      </c>
      <c r="C21" s="44" t="s">
        <v>405</v>
      </c>
      <c r="F21" s="27"/>
      <c r="G21" s="32"/>
      <c r="H21" s="32"/>
      <c r="I21" s="32"/>
      <c r="J21" s="32"/>
      <c r="K21" s="32"/>
      <c r="L21" s="32"/>
      <c r="M21" s="32"/>
      <c r="N21" s="26"/>
      <c r="O21" s="551" t="s">
        <v>766</v>
      </c>
      <c r="P21" s="551"/>
      <c r="Q21" s="551"/>
      <c r="R21" s="551"/>
      <c r="S21" s="28"/>
      <c r="W21" s="32"/>
    </row>
    <row r="22" spans="1:24" x14ac:dyDescent="0.2">
      <c r="A22" s="43">
        <v>1</v>
      </c>
      <c r="B22" s="33">
        <f>C22/A22</f>
        <v>200000</v>
      </c>
      <c r="C22" s="49">
        <v>200000</v>
      </c>
      <c r="F22" s="27"/>
      <c r="G22" s="668" t="s">
        <v>945</v>
      </c>
      <c r="H22" s="669"/>
      <c r="I22" s="669"/>
      <c r="J22" s="669"/>
      <c r="K22" s="669"/>
      <c r="L22" s="670"/>
      <c r="M22" s="32"/>
      <c r="N22" s="8" t="s">
        <v>792</v>
      </c>
      <c r="O22" s="551" t="s">
        <v>90</v>
      </c>
      <c r="P22" s="551"/>
      <c r="Q22" s="551" t="s">
        <v>179</v>
      </c>
      <c r="R22" s="551"/>
      <c r="S22" s="28"/>
      <c r="W22" s="32"/>
    </row>
    <row r="23" spans="1:24" x14ac:dyDescent="0.2">
      <c r="A23" s="43">
        <v>2</v>
      </c>
      <c r="B23" s="33">
        <f>C23/A23</f>
        <v>250000</v>
      </c>
      <c r="C23" s="49">
        <v>500000</v>
      </c>
      <c r="F23" s="27"/>
      <c r="G23" s="671"/>
      <c r="H23" s="672"/>
      <c r="I23" s="672"/>
      <c r="J23" s="672"/>
      <c r="K23" s="672"/>
      <c r="L23" s="673"/>
      <c r="M23" s="32"/>
      <c r="N23" s="8">
        <v>1</v>
      </c>
      <c r="O23" s="646" t="s">
        <v>185</v>
      </c>
      <c r="P23" s="646"/>
      <c r="Q23" s="646" t="s">
        <v>186</v>
      </c>
      <c r="R23" s="646"/>
      <c r="S23" s="28"/>
      <c r="W23" s="32"/>
    </row>
    <row r="24" spans="1:24" x14ac:dyDescent="0.2">
      <c r="A24" s="43">
        <v>3</v>
      </c>
      <c r="B24" s="33">
        <f>C24/A24</f>
        <v>333333.33333333331</v>
      </c>
      <c r="C24" s="49">
        <v>1000000</v>
      </c>
      <c r="F24" s="27"/>
      <c r="G24" s="32"/>
      <c r="H24" s="32"/>
      <c r="I24" s="32"/>
      <c r="J24" s="32"/>
      <c r="K24" s="32"/>
      <c r="L24" s="32"/>
      <c r="M24" s="32"/>
      <c r="N24" s="8">
        <v>2</v>
      </c>
      <c r="O24" s="646" t="s">
        <v>184</v>
      </c>
      <c r="P24" s="646"/>
      <c r="Q24" s="646" t="s">
        <v>187</v>
      </c>
      <c r="R24" s="646"/>
      <c r="S24" s="28"/>
      <c r="W24" s="32"/>
    </row>
    <row r="25" spans="1:24" x14ac:dyDescent="0.2">
      <c r="A25" s="43">
        <v>4</v>
      </c>
      <c r="B25" s="33">
        <f>C25/A25</f>
        <v>1000000</v>
      </c>
      <c r="C25" s="49">
        <v>4000000</v>
      </c>
      <c r="F25" s="27"/>
      <c r="G25" s="32"/>
      <c r="H25" s="32"/>
      <c r="I25" s="32"/>
      <c r="J25" s="32"/>
      <c r="K25" s="32"/>
      <c r="L25" s="32"/>
      <c r="M25" s="32"/>
      <c r="N25" s="8">
        <v>3</v>
      </c>
      <c r="O25" s="646" t="s">
        <v>183</v>
      </c>
      <c r="P25" s="646"/>
      <c r="Q25" s="646" t="s">
        <v>188</v>
      </c>
      <c r="R25" s="646"/>
      <c r="S25" s="28"/>
      <c r="W25" s="32"/>
    </row>
    <row r="26" spans="1:24" ht="13.5" thickBot="1" x14ac:dyDescent="0.25">
      <c r="A26" s="12">
        <v>5</v>
      </c>
      <c r="B26" s="50">
        <f>C26/A26</f>
        <v>1600000</v>
      </c>
      <c r="C26" s="51">
        <v>8000000</v>
      </c>
      <c r="F26" s="27"/>
      <c r="G26" s="32"/>
      <c r="H26" s="32"/>
      <c r="I26" s="32"/>
      <c r="J26" s="32"/>
      <c r="K26" s="32"/>
      <c r="L26" s="32"/>
      <c r="M26" s="32"/>
      <c r="N26" s="8">
        <v>4</v>
      </c>
      <c r="O26" s="646" t="s">
        <v>182</v>
      </c>
      <c r="P26" s="646"/>
      <c r="Q26" s="646" t="s">
        <v>189</v>
      </c>
      <c r="R26" s="646"/>
      <c r="S26" s="28"/>
      <c r="W26" s="32"/>
    </row>
    <row r="27" spans="1:24" ht="13.5" thickBot="1" x14ac:dyDescent="0.25">
      <c r="A27" s="32"/>
      <c r="B27" s="32"/>
      <c r="C27" s="32"/>
      <c r="F27" s="27"/>
      <c r="G27" s="32"/>
      <c r="H27" s="32"/>
      <c r="I27" s="32"/>
      <c r="J27" s="32"/>
      <c r="K27" s="32"/>
      <c r="L27" s="32"/>
      <c r="M27" s="32"/>
      <c r="N27" s="8">
        <v>5</v>
      </c>
      <c r="O27" s="646" t="s">
        <v>181</v>
      </c>
      <c r="P27" s="646"/>
      <c r="Q27" s="646" t="s">
        <v>190</v>
      </c>
      <c r="R27" s="646"/>
      <c r="S27" s="28"/>
      <c r="W27" s="32"/>
    </row>
    <row r="28" spans="1:24" x14ac:dyDescent="0.2">
      <c r="A28" s="666" t="s">
        <v>904</v>
      </c>
      <c r="B28" s="667"/>
      <c r="C28" s="93"/>
      <c r="F28" s="27"/>
      <c r="G28" s="32"/>
      <c r="H28" s="32"/>
      <c r="I28" s="32"/>
      <c r="J28" s="32"/>
      <c r="K28" s="32"/>
      <c r="L28" s="32"/>
      <c r="M28" s="32"/>
      <c r="N28" s="8">
        <v>6</v>
      </c>
      <c r="O28" s="646" t="s">
        <v>180</v>
      </c>
      <c r="P28" s="646"/>
      <c r="Q28" s="646" t="s">
        <v>191</v>
      </c>
      <c r="R28" s="646"/>
      <c r="S28" s="28"/>
      <c r="W28" s="32"/>
    </row>
    <row r="29" spans="1:24" ht="13.5" thickBot="1" x14ac:dyDescent="0.25">
      <c r="A29" s="664" t="s">
        <v>622</v>
      </c>
      <c r="B29" s="665"/>
      <c r="C29" s="94"/>
      <c r="F29" s="2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6"/>
      <c r="W29" s="32"/>
    </row>
    <row r="30" spans="1:24" x14ac:dyDescent="0.2">
      <c r="A30" s="664"/>
      <c r="B30" s="665"/>
      <c r="C30" s="94"/>
      <c r="N30" s="32"/>
      <c r="W30" s="32"/>
    </row>
    <row r="31" spans="1:24" ht="13.5" thickBot="1" x14ac:dyDescent="0.25">
      <c r="A31" s="43" t="s">
        <v>795</v>
      </c>
      <c r="B31" s="44" t="s">
        <v>621</v>
      </c>
      <c r="C31" s="32"/>
      <c r="D31" s="32"/>
      <c r="E31" s="32"/>
      <c r="K31" s="32"/>
      <c r="L31" s="32"/>
      <c r="M31" s="32"/>
      <c r="T31" s="184"/>
      <c r="U31" s="184"/>
      <c r="V31" s="185"/>
      <c r="W31" s="184"/>
      <c r="X31" s="184"/>
    </row>
    <row r="32" spans="1:24" x14ac:dyDescent="0.2">
      <c r="A32" s="92">
        <v>1</v>
      </c>
      <c r="B32" s="35">
        <v>1</v>
      </c>
      <c r="C32" s="32"/>
      <c r="D32" s="32"/>
      <c r="E32" s="32"/>
      <c r="F32" s="639" t="s">
        <v>1615</v>
      </c>
      <c r="G32" s="655"/>
      <c r="H32" s="655"/>
      <c r="I32" s="655"/>
      <c r="J32" s="640"/>
      <c r="K32" s="32"/>
      <c r="L32" s="32"/>
      <c r="M32" s="32"/>
      <c r="T32" s="184">
        <v>400000</v>
      </c>
      <c r="U32" s="184"/>
      <c r="V32" s="185"/>
      <c r="W32" s="184"/>
      <c r="X32" s="184"/>
    </row>
    <row r="33" spans="1:24" x14ac:dyDescent="0.2">
      <c r="A33" s="34">
        <v>2</v>
      </c>
      <c r="B33" s="35">
        <v>1.33</v>
      </c>
      <c r="C33" s="32"/>
      <c r="D33" s="32"/>
      <c r="F33" s="27"/>
      <c r="G33" s="155" t="s">
        <v>1616</v>
      </c>
      <c r="H33" s="162">
        <v>1</v>
      </c>
      <c r="I33" s="32"/>
      <c r="J33" s="28" t="s">
        <v>5322</v>
      </c>
      <c r="K33" s="32"/>
      <c r="L33" s="32"/>
      <c r="M33" s="32"/>
      <c r="T33" s="184"/>
      <c r="U33" s="184">
        <v>4</v>
      </c>
      <c r="V33" s="185">
        <v>5</v>
      </c>
      <c r="W33" s="184">
        <v>6</v>
      </c>
      <c r="X33" s="184">
        <v>7</v>
      </c>
    </row>
    <row r="34" spans="1:24" x14ac:dyDescent="0.2">
      <c r="A34" s="34">
        <v>3</v>
      </c>
      <c r="B34" s="35">
        <v>1.66</v>
      </c>
      <c r="C34" s="32"/>
      <c r="D34" s="32"/>
      <c r="F34" s="27"/>
      <c r="G34" s="155" t="s">
        <v>1617</v>
      </c>
      <c r="H34" s="163">
        <v>0.83330000000000004</v>
      </c>
      <c r="I34" s="32"/>
      <c r="J34" s="506">
        <v>166660</v>
      </c>
      <c r="M34" s="32"/>
      <c r="T34" s="184" t="s">
        <v>1644</v>
      </c>
      <c r="U34" s="184">
        <f>T32 + T32 *(1.7)</f>
        <v>1080000</v>
      </c>
      <c r="V34" s="185">
        <f>U34 + U34 * 1.25</f>
        <v>2430000</v>
      </c>
      <c r="W34" s="184">
        <f>V34 + V34 * 1</f>
        <v>4860000</v>
      </c>
      <c r="X34" s="184">
        <f>W34 + W34</f>
        <v>9720000</v>
      </c>
    </row>
    <row r="35" spans="1:24" x14ac:dyDescent="0.2">
      <c r="A35" s="34">
        <v>4</v>
      </c>
      <c r="B35" s="35">
        <v>2</v>
      </c>
      <c r="C35" s="32"/>
      <c r="D35" s="32"/>
      <c r="F35" s="27"/>
      <c r="G35" s="155" t="s">
        <v>1618</v>
      </c>
      <c r="H35" s="163">
        <v>0.66669999999999996</v>
      </c>
      <c r="I35" s="32"/>
      <c r="J35" s="506">
        <v>133340</v>
      </c>
      <c r="M35" s="32"/>
      <c r="T35" s="184" t="s">
        <v>1645</v>
      </c>
      <c r="U35" s="184">
        <f>T32 + T32 * 1.5</f>
        <v>1000000</v>
      </c>
      <c r="V35" s="185">
        <f>U35 + U35</f>
        <v>2000000</v>
      </c>
      <c r="W35" s="184">
        <f>V35 + V35 * 0.9</f>
        <v>3800000</v>
      </c>
      <c r="X35" s="184">
        <f>W35 + W35 * 0.8</f>
        <v>6840000</v>
      </c>
    </row>
    <row r="36" spans="1:24" x14ac:dyDescent="0.2">
      <c r="A36" s="34">
        <v>5</v>
      </c>
      <c r="B36" s="35">
        <v>2.25</v>
      </c>
      <c r="C36" s="32"/>
      <c r="D36" s="32"/>
      <c r="F36" s="27"/>
      <c r="G36" s="155" t="s">
        <v>1619</v>
      </c>
      <c r="H36" s="162">
        <v>0.5</v>
      </c>
      <c r="I36" s="32"/>
      <c r="J36" s="28" t="s">
        <v>5323</v>
      </c>
      <c r="M36" s="32"/>
      <c r="T36" s="184" t="s">
        <v>1646</v>
      </c>
      <c r="U36" s="184">
        <f xml:space="preserve"> T32 + T32 * 1.1</f>
        <v>840000</v>
      </c>
      <c r="V36" s="185">
        <f xml:space="preserve"> U36 + U36 * 0.8</f>
        <v>1512000</v>
      </c>
      <c r="W36" s="184">
        <f>V36 + V36 * 0.75</f>
        <v>2646000</v>
      </c>
      <c r="X36" s="184">
        <f>W36 + W36 * 0.65</f>
        <v>4365900</v>
      </c>
    </row>
    <row r="37" spans="1:24" ht="13.5" thickBot="1" x14ac:dyDescent="0.25">
      <c r="A37" s="662"/>
      <c r="B37" s="663"/>
      <c r="C37" s="95"/>
      <c r="F37" s="27"/>
      <c r="G37" s="155" t="s">
        <v>1620</v>
      </c>
      <c r="H37" s="163">
        <v>0.33329999999999999</v>
      </c>
      <c r="I37" s="32"/>
      <c r="J37" s="506">
        <v>66660</v>
      </c>
      <c r="N37" s="32"/>
      <c r="T37" s="184"/>
      <c r="U37" s="184"/>
      <c r="V37" s="184"/>
      <c r="W37" s="185"/>
      <c r="X37" s="184"/>
    </row>
    <row r="38" spans="1:24" ht="13.5" thickBot="1" x14ac:dyDescent="0.25">
      <c r="F38" s="27"/>
      <c r="G38" s="155" t="s">
        <v>1621</v>
      </c>
      <c r="H38" s="163">
        <v>0.16669999999999999</v>
      </c>
      <c r="I38" s="32"/>
      <c r="J38" s="506">
        <v>33340</v>
      </c>
      <c r="N38" s="32"/>
      <c r="T38" s="184" t="s">
        <v>1654</v>
      </c>
      <c r="U38" t="s">
        <v>1655</v>
      </c>
      <c r="W38" s="32"/>
    </row>
    <row r="39" spans="1:24" ht="13.5" thickBot="1" x14ac:dyDescent="0.25">
      <c r="A39" s="639" t="s">
        <v>106</v>
      </c>
      <c r="B39" s="655"/>
      <c r="C39" s="640"/>
      <c r="F39" s="25"/>
      <c r="G39" s="45"/>
      <c r="H39" s="45"/>
      <c r="I39" s="45"/>
      <c r="J39" s="46"/>
      <c r="N39" s="32"/>
      <c r="T39" s="189">
        <v>1079000</v>
      </c>
      <c r="U39" s="187">
        <f>T39 * 1.05</f>
        <v>1132950</v>
      </c>
    </row>
    <row r="40" spans="1:24" x14ac:dyDescent="0.2">
      <c r="A40" s="656" t="s">
        <v>174</v>
      </c>
      <c r="B40" s="657"/>
      <c r="C40" s="658"/>
      <c r="N40" s="32"/>
    </row>
    <row r="41" spans="1:24" x14ac:dyDescent="0.2">
      <c r="A41" s="659"/>
      <c r="B41" s="660"/>
      <c r="C41" s="661"/>
      <c r="N41" s="32"/>
      <c r="T41" s="186" t="s">
        <v>1656</v>
      </c>
      <c r="U41" s="186" t="s">
        <v>1657</v>
      </c>
      <c r="V41" s="186" t="s">
        <v>1658</v>
      </c>
      <c r="W41" s="186" t="s">
        <v>1659</v>
      </c>
      <c r="X41" s="186" t="s">
        <v>1660</v>
      </c>
    </row>
    <row r="42" spans="1:24" x14ac:dyDescent="0.2">
      <c r="A42" s="43" t="s">
        <v>795</v>
      </c>
      <c r="B42" s="8" t="s">
        <v>767</v>
      </c>
      <c r="C42" s="44" t="s">
        <v>625</v>
      </c>
      <c r="N42" s="32"/>
      <c r="T42" s="188">
        <f>U39</f>
        <v>1132950</v>
      </c>
      <c r="U42" s="188">
        <f>U39 / 1.33</f>
        <v>851842.10526315786</v>
      </c>
      <c r="V42" s="188">
        <f>U39 / 1.66</f>
        <v>682500</v>
      </c>
      <c r="W42" s="188">
        <f xml:space="preserve"> U39 / 2</f>
        <v>566475</v>
      </c>
      <c r="X42" s="188">
        <f xml:space="preserve"> U39 / 2.25</f>
        <v>503533.33333333331</v>
      </c>
    </row>
    <row r="43" spans="1:24" x14ac:dyDescent="0.2">
      <c r="A43" s="52" t="s">
        <v>134</v>
      </c>
      <c r="B43" s="33">
        <v>5000000</v>
      </c>
      <c r="C43" s="35" t="s">
        <v>319</v>
      </c>
      <c r="N43" s="32"/>
    </row>
    <row r="44" spans="1:24" x14ac:dyDescent="0.2">
      <c r="A44" s="34">
        <v>4</v>
      </c>
      <c r="B44" s="33">
        <v>6000000</v>
      </c>
      <c r="C44" s="35" t="s">
        <v>623</v>
      </c>
      <c r="N44" s="32"/>
      <c r="S44" s="133"/>
    </row>
    <row r="45" spans="1:24" x14ac:dyDescent="0.2">
      <c r="A45" s="34">
        <v>5</v>
      </c>
      <c r="B45" s="33">
        <v>7000000</v>
      </c>
      <c r="C45" s="35" t="s">
        <v>624</v>
      </c>
      <c r="N45" s="32"/>
    </row>
    <row r="46" spans="1:24" x14ac:dyDescent="0.2">
      <c r="A46" s="653"/>
      <c r="B46" s="586"/>
      <c r="C46" s="654"/>
      <c r="D46" s="32"/>
      <c r="N46" s="32"/>
    </row>
    <row r="47" spans="1:24" ht="13.5" thickBot="1" x14ac:dyDescent="0.25">
      <c r="A47" s="650" t="s">
        <v>721</v>
      </c>
      <c r="B47" s="651"/>
      <c r="C47" s="652"/>
      <c r="D47" s="32"/>
      <c r="N47" s="32"/>
    </row>
    <row r="48" spans="1:24" x14ac:dyDescent="0.2">
      <c r="A48" s="32"/>
      <c r="B48" s="32"/>
      <c r="C48" s="32"/>
      <c r="D48" s="32"/>
      <c r="N48" s="32"/>
    </row>
    <row r="49" spans="1:4" x14ac:dyDescent="0.2">
      <c r="A49" s="32"/>
      <c r="B49" s="32"/>
      <c r="C49" s="32"/>
      <c r="D49" s="32"/>
    </row>
    <row r="50" spans="1:4" x14ac:dyDescent="0.2">
      <c r="A50" s="32"/>
      <c r="B50" s="32"/>
      <c r="C50" s="32"/>
      <c r="D50" s="32"/>
    </row>
    <row r="51" spans="1:4" x14ac:dyDescent="0.2">
      <c r="A51" s="32"/>
      <c r="B51" s="32"/>
      <c r="C51" s="32"/>
      <c r="D51" s="32"/>
    </row>
  </sheetData>
  <mergeCells count="44">
    <mergeCell ref="F32:J32"/>
    <mergeCell ref="G22:L23"/>
    <mergeCell ref="Q24:R24"/>
    <mergeCell ref="Q25:R25"/>
    <mergeCell ref="A1:D1"/>
    <mergeCell ref="A2:D2"/>
    <mergeCell ref="A12:D12"/>
    <mergeCell ref="H4:L4"/>
    <mergeCell ref="F1:S1"/>
    <mergeCell ref="F2:S2"/>
    <mergeCell ref="N4:R4"/>
    <mergeCell ref="O5:R5"/>
    <mergeCell ref="O25:P25"/>
    <mergeCell ref="O24:P24"/>
    <mergeCell ref="A13:D13"/>
    <mergeCell ref="A14:D14"/>
    <mergeCell ref="A15:D15"/>
    <mergeCell ref="H13:L13"/>
    <mergeCell ref="N14:R14"/>
    <mergeCell ref="N20:R20"/>
    <mergeCell ref="A47:C47"/>
    <mergeCell ref="A46:C46"/>
    <mergeCell ref="A17:C17"/>
    <mergeCell ref="A18:C18"/>
    <mergeCell ref="A39:C39"/>
    <mergeCell ref="A40:C40"/>
    <mergeCell ref="A41:C41"/>
    <mergeCell ref="A37:B37"/>
    <mergeCell ref="A30:B30"/>
    <mergeCell ref="A29:B29"/>
    <mergeCell ref="A28:B28"/>
    <mergeCell ref="Q23:R23"/>
    <mergeCell ref="O22:P22"/>
    <mergeCell ref="Q22:R22"/>
    <mergeCell ref="O15:R15"/>
    <mergeCell ref="O21:R21"/>
    <mergeCell ref="O23:P23"/>
    <mergeCell ref="N18:R18"/>
    <mergeCell ref="Q26:R26"/>
    <mergeCell ref="Q27:R27"/>
    <mergeCell ref="Q28:R28"/>
    <mergeCell ref="O28:P28"/>
    <mergeCell ref="O27:P27"/>
    <mergeCell ref="O26:P26"/>
  </mergeCells>
  <phoneticPr fontId="0" type="noConversion"/>
  <pageMargins left="0.75" right="0.75" top="1" bottom="1" header="0.5" footer="0.5"/>
  <pageSetup scale="71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20"/>
  <sheetViews>
    <sheetView zoomScale="75" workbookViewId="0">
      <selection activeCell="D9" sqref="D9"/>
    </sheetView>
  </sheetViews>
  <sheetFormatPr defaultRowHeight="12.75" x14ac:dyDescent="0.2"/>
  <cols>
    <col min="1" max="1" width="34.42578125" customWidth="1"/>
    <col min="2" max="2" width="26" customWidth="1"/>
    <col min="3" max="3" width="22.140625" style="120" customWidth="1"/>
  </cols>
  <sheetData>
    <row r="1" spans="1:3" ht="13.5" thickBot="1" x14ac:dyDescent="0.25">
      <c r="A1" s="641" t="s">
        <v>600</v>
      </c>
      <c r="B1" s="686"/>
      <c r="C1" s="687"/>
    </row>
    <row r="2" spans="1:3" ht="13.5" thickBot="1" x14ac:dyDescent="0.25">
      <c r="A2" s="641"/>
      <c r="B2" s="686"/>
      <c r="C2" s="687"/>
    </row>
    <row r="3" spans="1:3" ht="13.5" thickBot="1" x14ac:dyDescent="0.25">
      <c r="A3" s="149" t="s">
        <v>938</v>
      </c>
      <c r="B3" s="150" t="s">
        <v>939</v>
      </c>
      <c r="C3" s="150" t="s">
        <v>1294</v>
      </c>
    </row>
    <row r="4" spans="1:3" ht="13.5" thickBot="1" x14ac:dyDescent="0.25">
      <c r="A4" s="276" t="s">
        <v>1295</v>
      </c>
      <c r="B4" s="277" t="s">
        <v>825</v>
      </c>
      <c r="C4" s="278">
        <v>4500000</v>
      </c>
    </row>
    <row r="5" spans="1:3" ht="13.5" thickBot="1" x14ac:dyDescent="0.25">
      <c r="A5" s="276" t="s">
        <v>940</v>
      </c>
      <c r="B5" s="277" t="s">
        <v>290</v>
      </c>
      <c r="C5" s="278">
        <v>4000000</v>
      </c>
    </row>
    <row r="6" spans="1:3" ht="13.5" thickBot="1" x14ac:dyDescent="0.25">
      <c r="A6" s="276" t="s">
        <v>941</v>
      </c>
      <c r="B6" s="277" t="s">
        <v>112</v>
      </c>
      <c r="C6" s="278">
        <v>3750000</v>
      </c>
    </row>
    <row r="7" spans="1:3" ht="13.5" thickBot="1" x14ac:dyDescent="0.25">
      <c r="A7" s="276" t="s">
        <v>61</v>
      </c>
      <c r="B7" s="277" t="s">
        <v>825</v>
      </c>
      <c r="C7" s="382"/>
    </row>
    <row r="8" spans="1:3" ht="13.5" thickBot="1" x14ac:dyDescent="0.25">
      <c r="A8" s="151" t="s">
        <v>62</v>
      </c>
      <c r="B8" s="152" t="s">
        <v>802</v>
      </c>
      <c r="C8" s="273">
        <v>2000000</v>
      </c>
    </row>
    <row r="9" spans="1:3" ht="13.5" thickBot="1" x14ac:dyDescent="0.25">
      <c r="A9" s="276" t="s">
        <v>63</v>
      </c>
      <c r="B9" s="277" t="s">
        <v>729</v>
      </c>
      <c r="C9" s="278">
        <v>2000000</v>
      </c>
    </row>
    <row r="10" spans="1:3" ht="13.5" thickBot="1" x14ac:dyDescent="0.25">
      <c r="A10" s="276" t="s">
        <v>937</v>
      </c>
      <c r="B10" s="277" t="s">
        <v>164</v>
      </c>
      <c r="C10" s="278">
        <v>1500000</v>
      </c>
    </row>
    <row r="11" spans="1:3" ht="13.5" thickBot="1" x14ac:dyDescent="0.25">
      <c r="A11" s="276" t="s">
        <v>322</v>
      </c>
      <c r="B11" s="374" t="str">
        <f>Mays!$A$4</f>
        <v>Rene Custeau</v>
      </c>
      <c r="C11" s="279">
        <v>1500000</v>
      </c>
    </row>
    <row r="12" spans="1:3" ht="13.5" thickBot="1" x14ac:dyDescent="0.25">
      <c r="A12" s="276" t="s">
        <v>2406</v>
      </c>
      <c r="B12" s="277" t="s">
        <v>27</v>
      </c>
      <c r="C12" s="279">
        <v>1500000</v>
      </c>
    </row>
    <row r="13" spans="1:3" ht="13.5" thickBot="1" x14ac:dyDescent="0.25">
      <c r="A13" s="276" t="s">
        <v>2479</v>
      </c>
      <c r="B13" s="277" t="s">
        <v>299</v>
      </c>
      <c r="C13" s="279">
        <v>2000000</v>
      </c>
    </row>
    <row r="14" spans="1:3" ht="13.5" thickBot="1" x14ac:dyDescent="0.25">
      <c r="A14" s="151" t="s">
        <v>85</v>
      </c>
      <c r="B14" s="152" t="s">
        <v>1296</v>
      </c>
      <c r="C14" s="46"/>
    </row>
    <row r="15" spans="1:3" ht="13.5" thickBot="1" x14ac:dyDescent="0.25">
      <c r="C15"/>
    </row>
    <row r="16" spans="1:3" ht="13.5" thickBot="1" x14ac:dyDescent="0.25">
      <c r="A16" s="153" t="s">
        <v>31</v>
      </c>
      <c r="B16" s="154" t="s">
        <v>3357</v>
      </c>
      <c r="C16"/>
    </row>
    <row r="19" spans="1:1" x14ac:dyDescent="0.2">
      <c r="A19" s="274" t="s">
        <v>3358</v>
      </c>
    </row>
    <row r="20" spans="1:1" x14ac:dyDescent="0.2">
      <c r="A20" s="274" t="s">
        <v>2413</v>
      </c>
    </row>
  </sheetData>
  <mergeCells count="2">
    <mergeCell ref="A1:C1"/>
    <mergeCell ref="A2:C2"/>
  </mergeCells>
  <phoneticPr fontId="0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86"/>
  <sheetViews>
    <sheetView tabSelected="1" zoomScale="75" zoomScaleNormal="75" zoomScaleSheetLayoutView="50" workbookViewId="0">
      <pane ySplit="4" topLeftCell="A19" activePane="bottomLeft" state="frozen"/>
      <selection pane="bottomLeft" activeCell="H46" sqref="H46"/>
    </sheetView>
  </sheetViews>
  <sheetFormatPr defaultRowHeight="12.75" x14ac:dyDescent="0.2"/>
  <cols>
    <col min="1" max="1" width="4.5703125" bestFit="1" customWidth="1"/>
    <col min="2" max="2" width="28.7109375" customWidth="1"/>
    <col min="3" max="6" width="15.140625" customWidth="1"/>
    <col min="7" max="7" width="4.5703125" bestFit="1" customWidth="1"/>
    <col min="8" max="8" width="28.7109375" customWidth="1"/>
    <col min="9" max="12" width="15.140625" customWidth="1"/>
    <col min="13" max="13" width="4.5703125" bestFit="1" customWidth="1"/>
    <col min="14" max="14" width="28.7109375" customWidth="1"/>
    <col min="15" max="18" width="15.140625" customWidth="1"/>
    <col min="19" max="19" width="4.5703125" bestFit="1" customWidth="1"/>
    <col min="20" max="20" width="28.7109375" customWidth="1"/>
    <col min="21" max="24" width="15.140625" customWidth="1"/>
    <col min="25" max="25" width="4.5703125" bestFit="1" customWidth="1"/>
    <col min="26" max="26" width="28.7109375" customWidth="1"/>
    <col min="27" max="30" width="15.140625" customWidth="1"/>
    <col min="31" max="31" width="4.5703125" customWidth="1"/>
    <col min="32" max="32" width="30.42578125" customWidth="1"/>
    <col min="33" max="34" width="14.28515625" customWidth="1"/>
    <col min="35" max="35" width="16" customWidth="1"/>
    <col min="36" max="36" width="16.5703125" customWidth="1"/>
    <col min="37" max="37" width="5.28515625" customWidth="1"/>
    <col min="38" max="38" width="33.7109375" customWidth="1"/>
    <col min="39" max="40" width="12.7109375" bestFit="1" customWidth="1"/>
    <col min="41" max="41" width="13.28515625" customWidth="1"/>
    <col min="42" max="42" width="13.5703125" customWidth="1"/>
  </cols>
  <sheetData>
    <row r="1" spans="1:36" ht="18" x14ac:dyDescent="0.25">
      <c r="A1" s="569"/>
      <c r="B1" s="569"/>
      <c r="C1" s="569"/>
      <c r="D1" s="569"/>
      <c r="E1" s="569"/>
      <c r="F1" s="569"/>
      <c r="G1" s="569" t="s">
        <v>902</v>
      </c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4" t="s">
        <v>902</v>
      </c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6"/>
      <c r="AF1" s="566"/>
      <c r="AG1" s="566"/>
      <c r="AH1" s="566"/>
      <c r="AI1" s="566"/>
      <c r="AJ1" s="566"/>
    </row>
    <row r="2" spans="1:36" ht="18" x14ac:dyDescent="0.25">
      <c r="A2" s="570" t="s">
        <v>824</v>
      </c>
      <c r="B2" s="570"/>
      <c r="C2" s="570"/>
      <c r="D2" s="570"/>
      <c r="E2" s="570"/>
      <c r="F2" s="570"/>
      <c r="G2" s="570" t="s">
        <v>432</v>
      </c>
      <c r="H2" s="570"/>
      <c r="I2" s="570"/>
      <c r="J2" s="570"/>
      <c r="K2" s="570"/>
      <c r="L2" s="570"/>
      <c r="M2" s="570" t="s">
        <v>446</v>
      </c>
      <c r="N2" s="570"/>
      <c r="O2" s="570"/>
      <c r="P2" s="570"/>
      <c r="Q2" s="570"/>
      <c r="R2" s="570"/>
      <c r="S2" s="570" t="s">
        <v>275</v>
      </c>
      <c r="T2" s="570"/>
      <c r="U2" s="570"/>
      <c r="V2" s="570"/>
      <c r="W2" s="570"/>
      <c r="X2" s="570"/>
      <c r="Y2" s="571" t="s">
        <v>2920</v>
      </c>
      <c r="Z2" s="571"/>
      <c r="AA2" s="571"/>
      <c r="AB2" s="571"/>
      <c r="AC2" s="571"/>
      <c r="AD2" s="571"/>
      <c r="AE2" s="570" t="s">
        <v>4631</v>
      </c>
      <c r="AF2" s="570"/>
      <c r="AG2" s="570"/>
      <c r="AH2" s="570"/>
      <c r="AI2" s="570"/>
      <c r="AJ2" s="570"/>
    </row>
    <row r="3" spans="1:36" ht="18" x14ac:dyDescent="0.25">
      <c r="A3" s="570" t="s">
        <v>728</v>
      </c>
      <c r="B3" s="570"/>
      <c r="C3" s="570"/>
      <c r="D3" s="570"/>
      <c r="E3" s="570"/>
      <c r="F3" s="570"/>
      <c r="G3" s="570" t="s">
        <v>433</v>
      </c>
      <c r="H3" s="570"/>
      <c r="I3" s="570"/>
      <c r="J3" s="570"/>
      <c r="K3" s="570"/>
      <c r="L3" s="570"/>
      <c r="M3" s="570" t="s">
        <v>447</v>
      </c>
      <c r="N3" s="570"/>
      <c r="O3" s="570"/>
      <c r="P3" s="570"/>
      <c r="Q3" s="570"/>
      <c r="R3" s="570"/>
      <c r="S3" s="570" t="s">
        <v>276</v>
      </c>
      <c r="T3" s="570"/>
      <c r="U3" s="570"/>
      <c r="V3" s="570"/>
      <c r="W3" s="570"/>
      <c r="X3" s="570"/>
      <c r="Y3" s="571" t="s">
        <v>2921</v>
      </c>
      <c r="Z3" s="571"/>
      <c r="AA3" s="571"/>
      <c r="AB3" s="571"/>
      <c r="AC3" s="571"/>
      <c r="AD3" s="571"/>
      <c r="AE3" s="570" t="s">
        <v>4632</v>
      </c>
      <c r="AF3" s="570"/>
      <c r="AG3" s="570"/>
      <c r="AH3" s="570"/>
      <c r="AI3" s="570"/>
      <c r="AJ3" s="570"/>
    </row>
    <row r="4" spans="1:36" ht="15" x14ac:dyDescent="0.2">
      <c r="A4" s="575" t="s">
        <v>729</v>
      </c>
      <c r="B4" s="575"/>
      <c r="C4" s="575"/>
      <c r="D4" s="575"/>
      <c r="E4" s="575"/>
      <c r="F4" s="575"/>
      <c r="G4" s="575" t="s">
        <v>290</v>
      </c>
      <c r="H4" s="575"/>
      <c r="I4" s="575"/>
      <c r="J4" s="575"/>
      <c r="K4" s="575"/>
      <c r="L4" s="575"/>
      <c r="M4" s="575" t="s">
        <v>1087</v>
      </c>
      <c r="N4" s="575"/>
      <c r="O4" s="575"/>
      <c r="P4" s="575"/>
      <c r="Q4" s="575"/>
      <c r="R4" s="575"/>
      <c r="S4" s="575" t="s">
        <v>164</v>
      </c>
      <c r="T4" s="575"/>
      <c r="U4" s="575"/>
      <c r="V4" s="575"/>
      <c r="W4" s="575"/>
      <c r="X4" s="575"/>
      <c r="Y4" s="572" t="s">
        <v>12</v>
      </c>
      <c r="Z4" s="572"/>
      <c r="AA4" s="572"/>
      <c r="AB4" s="572"/>
      <c r="AC4" s="572"/>
      <c r="AD4" s="572"/>
      <c r="AE4" s="575" t="s">
        <v>3980</v>
      </c>
      <c r="AF4" s="575"/>
      <c r="AG4" s="575"/>
      <c r="AH4" s="575"/>
      <c r="AI4" s="575"/>
      <c r="AJ4" s="575"/>
    </row>
    <row r="5" spans="1:36" ht="15" x14ac:dyDescent="0.25">
      <c r="A5" s="567" t="s">
        <v>848</v>
      </c>
      <c r="B5" s="567"/>
      <c r="C5" s="568">
        <f>VLOOKUP(A2,'Bank Detail'!$A$4:$B$27,2)</f>
        <v>11230901.75</v>
      </c>
      <c r="D5" s="568"/>
      <c r="E5" s="568"/>
      <c r="F5" s="568"/>
      <c r="G5" s="567" t="s">
        <v>848</v>
      </c>
      <c r="H5" s="567"/>
      <c r="I5" s="568">
        <f>VLOOKUP(G2,'Bank Detail'!$A$4:$B$27,2)</f>
        <v>32404369</v>
      </c>
      <c r="J5" s="568"/>
      <c r="K5" s="568"/>
      <c r="L5" s="568"/>
      <c r="M5" s="567" t="s">
        <v>848</v>
      </c>
      <c r="N5" s="567"/>
      <c r="O5" s="568">
        <f>VLOOKUP(M2,'Bank Detail'!$A$4:$B$27,2)</f>
        <v>18085783</v>
      </c>
      <c r="P5" s="568"/>
      <c r="Q5" s="568"/>
      <c r="R5" s="568"/>
      <c r="S5" s="567" t="s">
        <v>848</v>
      </c>
      <c r="T5" s="567"/>
      <c r="U5" s="568">
        <f>VLOOKUP(S2,'Bank Detail'!$A$4:$B$27,2)</f>
        <v>64990430</v>
      </c>
      <c r="V5" s="568"/>
      <c r="W5" s="568"/>
      <c r="X5" s="568"/>
      <c r="Y5" s="577" t="s">
        <v>848</v>
      </c>
      <c r="Z5" s="578"/>
      <c r="AA5" s="579">
        <f>VLOOKUP(Y2,'Bank Detail'!$A$4:$B$27,2)</f>
        <v>3530353</v>
      </c>
      <c r="AB5" s="579"/>
      <c r="AC5" s="579"/>
      <c r="AD5" s="579"/>
      <c r="AE5" s="567" t="s">
        <v>848</v>
      </c>
      <c r="AF5" s="567"/>
      <c r="AG5" s="568">
        <f>VLOOKUP(AE2,'Bank Detail'!$A$4:$B$27,2)</f>
        <v>592396</v>
      </c>
      <c r="AH5" s="568"/>
      <c r="AI5" s="568"/>
      <c r="AJ5" s="568"/>
    </row>
    <row r="6" spans="1:36" x14ac:dyDescent="0.2">
      <c r="A6" s="573"/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  <c r="P6" s="573"/>
      <c r="Q6" s="573"/>
      <c r="R6" s="573"/>
      <c r="S6" s="573"/>
      <c r="T6" s="573"/>
      <c r="U6" s="573"/>
      <c r="V6" s="573"/>
      <c r="W6" s="573"/>
      <c r="X6" s="573"/>
      <c r="Y6" s="576"/>
      <c r="Z6" s="576"/>
      <c r="AA6" s="576"/>
      <c r="AB6" s="576"/>
      <c r="AC6" s="576"/>
      <c r="AD6" s="576"/>
      <c r="AE6" s="573"/>
      <c r="AF6" s="573"/>
      <c r="AG6" s="573"/>
      <c r="AH6" s="573"/>
      <c r="AI6" s="573"/>
      <c r="AJ6" s="573"/>
    </row>
    <row r="7" spans="1:36" x14ac:dyDescent="0.2">
      <c r="A7" s="137"/>
      <c r="B7" s="138"/>
      <c r="C7" s="136">
        <v>2016</v>
      </c>
      <c r="D7" s="136">
        <v>2017</v>
      </c>
      <c r="E7" s="136">
        <v>2018</v>
      </c>
      <c r="F7" s="136">
        <v>2019</v>
      </c>
      <c r="G7" s="137"/>
      <c r="H7" s="138"/>
      <c r="I7" s="408">
        <v>2016</v>
      </c>
      <c r="J7" s="408">
        <v>2017</v>
      </c>
      <c r="K7" s="408">
        <v>2018</v>
      </c>
      <c r="L7" s="408">
        <v>2019</v>
      </c>
      <c r="M7" s="137"/>
      <c r="N7" s="138"/>
      <c r="O7" s="408">
        <v>2016</v>
      </c>
      <c r="P7" s="408">
        <v>2017</v>
      </c>
      <c r="Q7" s="408">
        <v>2018</v>
      </c>
      <c r="R7" s="408">
        <v>2019</v>
      </c>
      <c r="S7" s="137"/>
      <c r="T7" s="138"/>
      <c r="U7" s="408">
        <v>2016</v>
      </c>
      <c r="V7" s="408">
        <v>2017</v>
      </c>
      <c r="W7" s="408">
        <v>2018</v>
      </c>
      <c r="X7" s="408">
        <v>2019</v>
      </c>
      <c r="Y7" s="280"/>
      <c r="Z7" s="272"/>
      <c r="AA7" s="408">
        <v>2016</v>
      </c>
      <c r="AB7" s="408">
        <v>2017</v>
      </c>
      <c r="AC7" s="408">
        <v>2018</v>
      </c>
      <c r="AD7" s="408">
        <v>2019</v>
      </c>
      <c r="AE7" s="137"/>
      <c r="AF7" s="138"/>
      <c r="AG7" s="408">
        <v>2016</v>
      </c>
      <c r="AH7" s="408">
        <v>2017</v>
      </c>
      <c r="AI7" s="408">
        <v>2018</v>
      </c>
      <c r="AJ7" s="408">
        <v>2019</v>
      </c>
    </row>
    <row r="8" spans="1:36" x14ac:dyDescent="0.2">
      <c r="A8" s="574" t="s">
        <v>755</v>
      </c>
      <c r="B8" s="574"/>
      <c r="C8" s="9">
        <f>SUM(C13:C61)</f>
        <v>41248988</v>
      </c>
      <c r="D8" s="9">
        <f>SUM(D13:D61)</f>
        <v>28650333</v>
      </c>
      <c r="E8" s="9">
        <f>SUM(E13:E61)</f>
        <v>22850333</v>
      </c>
      <c r="F8" s="9">
        <f>SUM(F13:F61)</f>
        <v>12797000</v>
      </c>
      <c r="G8" s="574" t="s">
        <v>755</v>
      </c>
      <c r="H8" s="574"/>
      <c r="I8" s="9">
        <f>SUM(I12:I40)</f>
        <v>36041000</v>
      </c>
      <c r="J8" s="9">
        <f>SUM(J12:J40)</f>
        <v>25223000</v>
      </c>
      <c r="K8" s="9">
        <f>SUM(K12:K40)</f>
        <v>24673000</v>
      </c>
      <c r="L8" s="9">
        <f>SUM(L12:L40)</f>
        <v>17931000</v>
      </c>
      <c r="M8" s="574" t="s">
        <v>755</v>
      </c>
      <c r="N8" s="574"/>
      <c r="O8" s="9">
        <f>SUM(O12:O44)</f>
        <v>37060148</v>
      </c>
      <c r="P8" s="9">
        <f>SUM(P12:P44)</f>
        <v>29802398</v>
      </c>
      <c r="Q8" s="9">
        <f>SUM(Q12:Q44)</f>
        <v>17158500</v>
      </c>
      <c r="R8" s="9">
        <f>SUM(R12:R44)</f>
        <v>10867500</v>
      </c>
      <c r="S8" s="574" t="s">
        <v>755</v>
      </c>
      <c r="T8" s="574"/>
      <c r="U8" s="9">
        <f>SUM(U12:U52)</f>
        <v>47169813</v>
      </c>
      <c r="V8" s="9">
        <f>SUM(V12:V52)</f>
        <v>19297813</v>
      </c>
      <c r="W8" s="9">
        <f>SUM(W12:W52)</f>
        <v>14365000</v>
      </c>
      <c r="X8" s="9">
        <f>SUM(X12:X52)</f>
        <v>8400000</v>
      </c>
      <c r="Y8" s="580" t="s">
        <v>755</v>
      </c>
      <c r="Z8" s="580"/>
      <c r="AA8" s="281">
        <f>SUM(AA12:AA55)</f>
        <v>35458302</v>
      </c>
      <c r="AB8" s="281">
        <f>SUM(AB12:AB55)</f>
        <v>25154302</v>
      </c>
      <c r="AC8" s="281">
        <f>SUM(AC12:AC55)</f>
        <v>13654000</v>
      </c>
      <c r="AD8" s="281">
        <f>SUM(AD12:AD55)</f>
        <v>2470000</v>
      </c>
      <c r="AE8" s="574" t="s">
        <v>755</v>
      </c>
      <c r="AF8" s="574"/>
      <c r="AG8" s="9">
        <f>SUM(AG12:AG42)</f>
        <v>55406751</v>
      </c>
      <c r="AH8" s="9">
        <f>SUM(AH13:AH42)</f>
        <v>26478251</v>
      </c>
      <c r="AI8" s="9">
        <f>SUM(AI13:AI42)</f>
        <v>7909500</v>
      </c>
      <c r="AJ8" s="9">
        <f>SUM(AJ13:AJ42)</f>
        <v>1150000</v>
      </c>
    </row>
    <row r="9" spans="1:36" x14ac:dyDescent="0.2">
      <c r="A9" s="573"/>
      <c r="B9" s="573"/>
      <c r="C9" s="87"/>
      <c r="D9" s="87"/>
      <c r="E9" s="87"/>
      <c r="F9" s="87"/>
      <c r="G9" s="573"/>
      <c r="H9" s="573"/>
      <c r="I9" s="87"/>
      <c r="J9" s="87"/>
      <c r="K9" s="87"/>
      <c r="L9" s="87"/>
      <c r="M9" s="573"/>
      <c r="N9" s="573"/>
      <c r="O9" s="87"/>
      <c r="P9" s="87"/>
      <c r="Q9" s="87"/>
      <c r="R9" s="87"/>
      <c r="S9" s="573"/>
      <c r="T9" s="573"/>
      <c r="U9" s="87"/>
      <c r="V9" s="87"/>
      <c r="W9" s="87"/>
      <c r="X9" s="87"/>
      <c r="Y9" s="576"/>
      <c r="Z9" s="576"/>
      <c r="AA9" s="282"/>
      <c r="AB9" s="282"/>
      <c r="AC9" s="282"/>
      <c r="AD9" s="282"/>
      <c r="AE9" s="573"/>
      <c r="AF9" s="573"/>
      <c r="AG9" s="87"/>
      <c r="AH9" s="87"/>
      <c r="AI9" s="87"/>
      <c r="AJ9" s="87"/>
    </row>
    <row r="10" spans="1:36" x14ac:dyDescent="0.2">
      <c r="A10" s="574" t="s">
        <v>87</v>
      </c>
      <c r="B10" s="574"/>
      <c r="C10" s="2">
        <f>COUNT(C12:C71)</f>
        <v>40</v>
      </c>
      <c r="D10" s="88"/>
      <c r="E10" s="88"/>
      <c r="F10" s="88"/>
      <c r="G10" s="574" t="s">
        <v>87</v>
      </c>
      <c r="H10" s="574"/>
      <c r="I10" s="2">
        <f>COUNT(I12:I52)</f>
        <v>40</v>
      </c>
      <c r="J10" s="88"/>
      <c r="K10" s="88"/>
      <c r="L10" s="88"/>
      <c r="M10" s="574" t="s">
        <v>87</v>
      </c>
      <c r="N10" s="574"/>
      <c r="O10" s="2">
        <f>COUNT(O12:O52)</f>
        <v>40</v>
      </c>
      <c r="P10" s="88"/>
      <c r="Q10" s="88"/>
      <c r="R10" s="88"/>
      <c r="S10" s="574" t="s">
        <v>87</v>
      </c>
      <c r="T10" s="574"/>
      <c r="U10" s="2">
        <f>COUNT(U12:U62)</f>
        <v>40</v>
      </c>
      <c r="V10" s="88"/>
      <c r="W10" s="88"/>
      <c r="X10" s="88"/>
      <c r="Y10" s="580" t="s">
        <v>87</v>
      </c>
      <c r="Z10" s="580"/>
      <c r="AA10" s="62">
        <f>COUNT(AA12:AA65)</f>
        <v>40</v>
      </c>
      <c r="AB10" s="283"/>
      <c r="AC10" s="283"/>
      <c r="AD10" s="283"/>
      <c r="AE10" s="574" t="s">
        <v>87</v>
      </c>
      <c r="AF10" s="574"/>
      <c r="AG10" s="2">
        <f>COUNT(AG12:AG54)</f>
        <v>40</v>
      </c>
      <c r="AH10" s="88"/>
      <c r="AI10" s="88"/>
      <c r="AJ10" s="88"/>
    </row>
    <row r="11" spans="1:36" x14ac:dyDescent="0.2">
      <c r="A11" s="573"/>
      <c r="B11" s="573"/>
      <c r="C11" s="26"/>
      <c r="D11" s="88"/>
      <c r="E11" s="88"/>
      <c r="F11" s="88"/>
      <c r="G11" s="573"/>
      <c r="H11" s="573"/>
      <c r="I11" s="26"/>
      <c r="J11" s="88"/>
      <c r="K11" s="88"/>
      <c r="L11" s="88"/>
      <c r="M11" s="573"/>
      <c r="N11" s="573"/>
      <c r="O11" s="26"/>
      <c r="P11" s="88"/>
      <c r="Q11" s="88"/>
      <c r="R11" s="88"/>
      <c r="S11" s="573"/>
      <c r="T11" s="573"/>
      <c r="U11" s="26"/>
      <c r="V11" s="88"/>
      <c r="W11" s="88"/>
      <c r="X11" s="88"/>
      <c r="Y11" s="576"/>
      <c r="Z11" s="576"/>
      <c r="AA11" s="69"/>
      <c r="AB11" s="283"/>
      <c r="AC11" s="283"/>
      <c r="AD11" s="283"/>
      <c r="AE11" s="573"/>
      <c r="AF11" s="573"/>
      <c r="AG11" s="26"/>
      <c r="AH11" s="88"/>
      <c r="AI11" s="88"/>
      <c r="AJ11" s="88"/>
    </row>
    <row r="12" spans="1:36" s="60" customFormat="1" ht="12.75" customHeight="1" x14ac:dyDescent="0.2">
      <c r="A12" s="563" t="s">
        <v>819</v>
      </c>
      <c r="B12" s="504" t="s">
        <v>5386</v>
      </c>
      <c r="C12" s="166">
        <v>200000</v>
      </c>
      <c r="D12" s="166" t="s">
        <v>801</v>
      </c>
      <c r="E12" s="166" t="s">
        <v>801</v>
      </c>
      <c r="F12" s="314" t="s">
        <v>801</v>
      </c>
      <c r="G12" s="552" t="s">
        <v>819</v>
      </c>
      <c r="H12" s="229" t="s">
        <v>5202</v>
      </c>
      <c r="I12" s="166">
        <v>250000</v>
      </c>
      <c r="J12" s="166">
        <v>250000</v>
      </c>
      <c r="K12" s="166" t="s">
        <v>801</v>
      </c>
      <c r="L12" s="314" t="s">
        <v>801</v>
      </c>
      <c r="M12" s="552" t="s">
        <v>819</v>
      </c>
      <c r="N12" s="229" t="s">
        <v>5207</v>
      </c>
      <c r="O12" s="166">
        <v>872000</v>
      </c>
      <c r="P12" s="166">
        <v>872000</v>
      </c>
      <c r="Q12" s="166" t="s">
        <v>801</v>
      </c>
      <c r="R12" s="314" t="s">
        <v>801</v>
      </c>
      <c r="S12" s="552" t="s">
        <v>819</v>
      </c>
      <c r="T12" s="229" t="s">
        <v>3026</v>
      </c>
      <c r="U12" s="166">
        <v>2800000</v>
      </c>
      <c r="V12" s="166">
        <v>2800000</v>
      </c>
      <c r="W12" s="166">
        <v>2800000</v>
      </c>
      <c r="X12" s="314">
        <v>2800000</v>
      </c>
      <c r="Y12" s="557" t="s">
        <v>819</v>
      </c>
      <c r="Z12" s="229" t="s">
        <v>4934</v>
      </c>
      <c r="AA12" s="166">
        <v>200000</v>
      </c>
      <c r="AB12" s="166">
        <v>300000</v>
      </c>
      <c r="AC12" s="166">
        <v>400000</v>
      </c>
      <c r="AD12" s="314" t="s">
        <v>2674</v>
      </c>
      <c r="AE12" s="552" t="s">
        <v>819</v>
      </c>
      <c r="AF12" s="229" t="s">
        <v>3403</v>
      </c>
      <c r="AG12" s="166">
        <v>300000</v>
      </c>
      <c r="AH12" s="166">
        <v>400000</v>
      </c>
      <c r="AI12" s="166" t="s">
        <v>2674</v>
      </c>
      <c r="AJ12" s="314" t="s">
        <v>2674</v>
      </c>
    </row>
    <row r="13" spans="1:36" s="60" customFormat="1" x14ac:dyDescent="0.2">
      <c r="A13" s="561"/>
      <c r="B13" s="229" t="s">
        <v>3301</v>
      </c>
      <c r="C13" s="166">
        <v>2160000</v>
      </c>
      <c r="D13" s="166" t="s">
        <v>2674</v>
      </c>
      <c r="E13" s="166" t="s">
        <v>2674</v>
      </c>
      <c r="F13" s="314" t="s">
        <v>2674</v>
      </c>
      <c r="G13" s="553"/>
      <c r="H13" s="229" t="s">
        <v>5016</v>
      </c>
      <c r="I13" s="166">
        <v>100000</v>
      </c>
      <c r="J13" s="166" t="s">
        <v>801</v>
      </c>
      <c r="K13" s="166" t="s">
        <v>801</v>
      </c>
      <c r="L13" s="314" t="s">
        <v>801</v>
      </c>
      <c r="M13" s="553"/>
      <c r="N13" s="229" t="s">
        <v>4310</v>
      </c>
      <c r="O13" s="166">
        <v>518000</v>
      </c>
      <c r="P13" s="166">
        <v>518000</v>
      </c>
      <c r="Q13" s="166">
        <v>518000</v>
      </c>
      <c r="R13" s="314" t="s">
        <v>801</v>
      </c>
      <c r="S13" s="553"/>
      <c r="T13" s="229" t="s">
        <v>3404</v>
      </c>
      <c r="U13" s="166">
        <v>300000</v>
      </c>
      <c r="V13" s="166">
        <v>400000</v>
      </c>
      <c r="W13" s="166" t="s">
        <v>801</v>
      </c>
      <c r="X13" s="314" t="s">
        <v>801</v>
      </c>
      <c r="Y13" s="553"/>
      <c r="Z13" s="229" t="s">
        <v>3043</v>
      </c>
      <c r="AA13" s="166">
        <v>2000000</v>
      </c>
      <c r="AB13" s="166">
        <v>2000000</v>
      </c>
      <c r="AC13" s="166" t="s">
        <v>2674</v>
      </c>
      <c r="AD13" s="314" t="s">
        <v>2674</v>
      </c>
      <c r="AE13" s="553"/>
      <c r="AF13" s="229" t="s">
        <v>4331</v>
      </c>
      <c r="AG13" s="166">
        <v>200000</v>
      </c>
      <c r="AH13" s="166" t="s">
        <v>2674</v>
      </c>
      <c r="AI13" s="166" t="s">
        <v>2674</v>
      </c>
      <c r="AJ13" s="314" t="s">
        <v>2674</v>
      </c>
    </row>
    <row r="14" spans="1:36" s="60" customFormat="1" x14ac:dyDescent="0.2">
      <c r="A14" s="561"/>
      <c r="B14" s="229" t="s">
        <v>3371</v>
      </c>
      <c r="C14" s="166">
        <v>200000</v>
      </c>
      <c r="D14" s="166">
        <v>300000</v>
      </c>
      <c r="E14" s="166">
        <v>400000</v>
      </c>
      <c r="F14" s="314" t="s">
        <v>2674</v>
      </c>
      <c r="G14" s="553"/>
      <c r="H14" s="229" t="s">
        <v>2990</v>
      </c>
      <c r="I14" s="166">
        <v>2850000</v>
      </c>
      <c r="J14" s="166">
        <v>2850000</v>
      </c>
      <c r="K14" s="166">
        <v>2850000</v>
      </c>
      <c r="L14" s="314">
        <v>2850000</v>
      </c>
      <c r="M14" s="553"/>
      <c r="N14" s="229" t="s">
        <v>3004</v>
      </c>
      <c r="O14" s="166">
        <v>840000</v>
      </c>
      <c r="P14" s="166" t="s">
        <v>801</v>
      </c>
      <c r="Q14" s="166" t="s">
        <v>801</v>
      </c>
      <c r="R14" s="314" t="s">
        <v>801</v>
      </c>
      <c r="S14" s="553"/>
      <c r="T14" s="229" t="s">
        <v>2957</v>
      </c>
      <c r="U14" s="166">
        <v>1368000</v>
      </c>
      <c r="V14" s="166" t="s">
        <v>801</v>
      </c>
      <c r="W14" s="166" t="s">
        <v>801</v>
      </c>
      <c r="X14" s="314" t="s">
        <v>801</v>
      </c>
      <c r="Y14" s="553"/>
      <c r="Z14" s="229" t="s">
        <v>4938</v>
      </c>
      <c r="AA14" s="166">
        <v>200000</v>
      </c>
      <c r="AB14" s="166">
        <v>300000</v>
      </c>
      <c r="AC14" s="166">
        <v>400000</v>
      </c>
      <c r="AD14" s="314" t="s">
        <v>2674</v>
      </c>
      <c r="AE14" s="553"/>
      <c r="AF14" s="229" t="s">
        <v>3119</v>
      </c>
      <c r="AG14" s="166">
        <v>3118500</v>
      </c>
      <c r="AH14" s="166" t="s">
        <v>2674</v>
      </c>
      <c r="AI14" s="166" t="s">
        <v>2674</v>
      </c>
      <c r="AJ14" s="314" t="s">
        <v>2674</v>
      </c>
    </row>
    <row r="15" spans="1:36" s="60" customFormat="1" x14ac:dyDescent="0.2">
      <c r="A15" s="561"/>
      <c r="B15" s="229" t="s">
        <v>3372</v>
      </c>
      <c r="C15" s="166">
        <v>300000</v>
      </c>
      <c r="D15" s="166">
        <v>400000</v>
      </c>
      <c r="E15" s="166" t="s">
        <v>2674</v>
      </c>
      <c r="F15" s="314" t="s">
        <v>2674</v>
      </c>
      <c r="G15" s="553"/>
      <c r="H15" s="229" t="s">
        <v>4305</v>
      </c>
      <c r="I15" s="166">
        <v>2205000</v>
      </c>
      <c r="J15" s="166" t="s">
        <v>801</v>
      </c>
      <c r="K15" s="166" t="s">
        <v>801</v>
      </c>
      <c r="L15" s="314" t="s">
        <v>801</v>
      </c>
      <c r="M15" s="553"/>
      <c r="N15" s="229" t="s">
        <v>3006</v>
      </c>
      <c r="O15" s="166">
        <v>2800000</v>
      </c>
      <c r="P15" s="166" t="s">
        <v>801</v>
      </c>
      <c r="Q15" s="166" t="s">
        <v>801</v>
      </c>
      <c r="R15" s="314" t="s">
        <v>801</v>
      </c>
      <c r="S15" s="553"/>
      <c r="T15" s="229" t="s">
        <v>4321</v>
      </c>
      <c r="U15" s="166">
        <v>2846000</v>
      </c>
      <c r="V15" s="166" t="s">
        <v>801</v>
      </c>
      <c r="W15" s="166" t="s">
        <v>801</v>
      </c>
      <c r="X15" s="314" t="s">
        <v>801</v>
      </c>
      <c r="Y15" s="553"/>
      <c r="Z15" s="229" t="s">
        <v>5040</v>
      </c>
      <c r="AA15" s="166">
        <v>100000</v>
      </c>
      <c r="AB15" s="166" t="s">
        <v>2674</v>
      </c>
      <c r="AC15" s="166" t="s">
        <v>2674</v>
      </c>
      <c r="AD15" s="314" t="s">
        <v>2674</v>
      </c>
      <c r="AE15" s="553"/>
      <c r="AF15" s="229" t="s">
        <v>2975</v>
      </c>
      <c r="AG15" s="166">
        <v>6700000</v>
      </c>
      <c r="AH15" s="166">
        <v>6700000</v>
      </c>
      <c r="AI15" s="166" t="s">
        <v>2674</v>
      </c>
      <c r="AJ15" s="314" t="s">
        <v>2674</v>
      </c>
    </row>
    <row r="16" spans="1:36" s="60" customFormat="1" x14ac:dyDescent="0.2">
      <c r="A16" s="561"/>
      <c r="B16" s="229" t="s">
        <v>4298</v>
      </c>
      <c r="C16" s="166">
        <v>333333</v>
      </c>
      <c r="D16" s="166">
        <v>333333</v>
      </c>
      <c r="E16" s="166">
        <v>333333</v>
      </c>
      <c r="F16" s="314" t="s">
        <v>2674</v>
      </c>
      <c r="G16" s="553"/>
      <c r="H16" s="229" t="s">
        <v>4306</v>
      </c>
      <c r="I16" s="166">
        <v>2500000</v>
      </c>
      <c r="J16" s="166">
        <v>2500000</v>
      </c>
      <c r="K16" s="166">
        <v>2500000</v>
      </c>
      <c r="L16" s="314">
        <v>2500000</v>
      </c>
      <c r="M16" s="553"/>
      <c r="N16" s="229" t="s">
        <v>3394</v>
      </c>
      <c r="O16" s="166">
        <v>300000</v>
      </c>
      <c r="P16" s="166">
        <v>400000</v>
      </c>
      <c r="Q16" s="166" t="s">
        <v>801</v>
      </c>
      <c r="R16" s="314" t="s">
        <v>801</v>
      </c>
      <c r="S16" s="553"/>
      <c r="T16" s="229" t="s">
        <v>4322</v>
      </c>
      <c r="U16" s="166">
        <v>480000</v>
      </c>
      <c r="V16" s="166" t="s">
        <v>801</v>
      </c>
      <c r="W16" s="166" t="s">
        <v>801</v>
      </c>
      <c r="X16" s="314" t="s">
        <v>801</v>
      </c>
      <c r="Y16" s="553"/>
      <c r="Z16" s="229" t="s">
        <v>3046</v>
      </c>
      <c r="AA16" s="166">
        <v>1200000</v>
      </c>
      <c r="AB16" s="166" t="s">
        <v>2674</v>
      </c>
      <c r="AC16" s="166" t="s">
        <v>2674</v>
      </c>
      <c r="AD16" s="314" t="s">
        <v>2674</v>
      </c>
      <c r="AE16" s="553"/>
      <c r="AF16" s="229" t="s">
        <v>4333</v>
      </c>
      <c r="AG16" s="166">
        <v>200000</v>
      </c>
      <c r="AH16" s="166" t="s">
        <v>2674</v>
      </c>
      <c r="AI16" s="166" t="s">
        <v>2674</v>
      </c>
      <c r="AJ16" s="314" t="s">
        <v>2674</v>
      </c>
    </row>
    <row r="17" spans="1:36" s="60" customFormat="1" x14ac:dyDescent="0.2">
      <c r="A17" s="561"/>
      <c r="B17" s="229" t="s">
        <v>4961</v>
      </c>
      <c r="C17" s="166">
        <v>200000</v>
      </c>
      <c r="D17" s="166">
        <v>300000</v>
      </c>
      <c r="E17" s="166">
        <v>400000</v>
      </c>
      <c r="F17" s="314" t="s">
        <v>2674</v>
      </c>
      <c r="G17" s="553"/>
      <c r="H17" s="229" t="s">
        <v>5017</v>
      </c>
      <c r="I17" s="166">
        <v>100000</v>
      </c>
      <c r="J17" s="166" t="s">
        <v>801</v>
      </c>
      <c r="K17" s="166" t="s">
        <v>801</v>
      </c>
      <c r="L17" s="314" t="s">
        <v>801</v>
      </c>
      <c r="M17" s="553"/>
      <c r="N17" s="229" t="s">
        <v>3007</v>
      </c>
      <c r="O17" s="166">
        <v>1368000</v>
      </c>
      <c r="P17" s="166" t="s">
        <v>801</v>
      </c>
      <c r="Q17" s="166" t="s">
        <v>801</v>
      </c>
      <c r="R17" s="314" t="s">
        <v>801</v>
      </c>
      <c r="S17" s="553"/>
      <c r="T17" s="229" t="s">
        <v>3187</v>
      </c>
      <c r="U17" s="166">
        <v>3900000</v>
      </c>
      <c r="V17" s="166" t="s">
        <v>801</v>
      </c>
      <c r="W17" s="166" t="s">
        <v>801</v>
      </c>
      <c r="X17" s="314" t="s">
        <v>801</v>
      </c>
      <c r="Y17" s="553"/>
      <c r="Z17" s="229" t="s">
        <v>5041</v>
      </c>
      <c r="AA17" s="166">
        <v>100000</v>
      </c>
      <c r="AB17" s="166" t="s">
        <v>2674</v>
      </c>
      <c r="AC17" s="166" t="s">
        <v>2674</v>
      </c>
      <c r="AD17" s="314" t="s">
        <v>2674</v>
      </c>
      <c r="AE17" s="553"/>
      <c r="AF17" s="229" t="s">
        <v>4963</v>
      </c>
      <c r="AG17" s="166">
        <v>200000</v>
      </c>
      <c r="AH17" s="166">
        <v>300000</v>
      </c>
      <c r="AI17" s="166">
        <v>400000</v>
      </c>
      <c r="AJ17" s="314" t="s">
        <v>2674</v>
      </c>
    </row>
    <row r="18" spans="1:36" s="60" customFormat="1" x14ac:dyDescent="0.2">
      <c r="A18" s="561"/>
      <c r="B18" s="229" t="s">
        <v>4964</v>
      </c>
      <c r="C18" s="166">
        <v>200000</v>
      </c>
      <c r="D18" s="166">
        <v>300000</v>
      </c>
      <c r="E18" s="166">
        <v>400000</v>
      </c>
      <c r="F18" s="314" t="s">
        <v>2674</v>
      </c>
      <c r="G18" s="553"/>
      <c r="H18" s="229" t="s">
        <v>3860</v>
      </c>
      <c r="I18" s="166">
        <v>100000</v>
      </c>
      <c r="J18" s="166" t="s">
        <v>801</v>
      </c>
      <c r="K18" s="166" t="s">
        <v>801</v>
      </c>
      <c r="L18" s="314" t="s">
        <v>801</v>
      </c>
      <c r="M18" s="553"/>
      <c r="N18" s="229" t="s">
        <v>3395</v>
      </c>
      <c r="O18" s="166">
        <v>400000</v>
      </c>
      <c r="P18" s="166" t="s">
        <v>801</v>
      </c>
      <c r="Q18" s="166" t="s">
        <v>801</v>
      </c>
      <c r="R18" s="314" t="s">
        <v>801</v>
      </c>
      <c r="S18" s="553"/>
      <c r="T18" s="229" t="s">
        <v>3855</v>
      </c>
      <c r="U18" s="166">
        <v>200000</v>
      </c>
      <c r="V18" s="166">
        <v>300000</v>
      </c>
      <c r="W18" s="166">
        <v>400000</v>
      </c>
      <c r="X18" s="314" t="s">
        <v>801</v>
      </c>
      <c r="Y18" s="553"/>
      <c r="Z18" s="229" t="s">
        <v>3415</v>
      </c>
      <c r="AA18" s="166">
        <v>300000</v>
      </c>
      <c r="AB18" s="166">
        <v>400000</v>
      </c>
      <c r="AC18" s="166" t="s">
        <v>2674</v>
      </c>
      <c r="AD18" s="314" t="s">
        <v>2674</v>
      </c>
      <c r="AE18" s="553"/>
      <c r="AF18" s="229" t="s">
        <v>2976</v>
      </c>
      <c r="AG18" s="166">
        <v>5250000</v>
      </c>
      <c r="AH18" s="166">
        <v>5250000</v>
      </c>
      <c r="AI18" s="166" t="s">
        <v>2674</v>
      </c>
      <c r="AJ18" s="314" t="s">
        <v>2674</v>
      </c>
    </row>
    <row r="19" spans="1:36" s="60" customFormat="1" x14ac:dyDescent="0.2">
      <c r="A19" s="561"/>
      <c r="B19" s="229" t="s">
        <v>3373</v>
      </c>
      <c r="C19" s="166">
        <v>300000</v>
      </c>
      <c r="D19" s="166">
        <v>400000</v>
      </c>
      <c r="E19" s="166" t="s">
        <v>2674</v>
      </c>
      <c r="F19" s="314" t="s">
        <v>2674</v>
      </c>
      <c r="G19" s="553"/>
      <c r="H19" s="229" t="s">
        <v>4955</v>
      </c>
      <c r="I19" s="166">
        <v>200000</v>
      </c>
      <c r="J19" s="166">
        <v>300000</v>
      </c>
      <c r="K19" s="166">
        <v>400000</v>
      </c>
      <c r="L19" s="314" t="s">
        <v>801</v>
      </c>
      <c r="M19" s="553"/>
      <c r="N19" s="229" t="s">
        <v>3396</v>
      </c>
      <c r="O19" s="166">
        <v>200000</v>
      </c>
      <c r="P19" s="166">
        <v>300000</v>
      </c>
      <c r="Q19" s="166">
        <v>400000</v>
      </c>
      <c r="R19" s="314" t="s">
        <v>801</v>
      </c>
      <c r="S19" s="553"/>
      <c r="T19" s="229" t="s">
        <v>4324</v>
      </c>
      <c r="U19" s="166">
        <v>805000</v>
      </c>
      <c r="V19" s="166">
        <v>805000</v>
      </c>
      <c r="W19" s="166" t="s">
        <v>801</v>
      </c>
      <c r="X19" s="314" t="s">
        <v>801</v>
      </c>
      <c r="Y19" s="553"/>
      <c r="Z19" s="229" t="s">
        <v>3416</v>
      </c>
      <c r="AA19" s="166">
        <v>200000</v>
      </c>
      <c r="AB19" s="166">
        <v>300000</v>
      </c>
      <c r="AC19" s="166">
        <v>400000</v>
      </c>
      <c r="AD19" s="314" t="s">
        <v>2674</v>
      </c>
      <c r="AE19" s="553"/>
      <c r="AF19" s="229" t="s">
        <v>3907</v>
      </c>
      <c r="AG19" s="166">
        <v>250000</v>
      </c>
      <c r="AH19" s="166" t="s">
        <v>2674</v>
      </c>
      <c r="AI19" s="166" t="s">
        <v>2674</v>
      </c>
      <c r="AJ19" s="314" t="s">
        <v>2674</v>
      </c>
    </row>
    <row r="20" spans="1:36" s="60" customFormat="1" ht="12.75" customHeight="1" x14ac:dyDescent="0.2">
      <c r="A20" s="561"/>
      <c r="B20" s="229" t="s">
        <v>3374</v>
      </c>
      <c r="C20" s="166">
        <v>100000</v>
      </c>
      <c r="D20" s="166" t="s">
        <v>2674</v>
      </c>
      <c r="E20" s="166" t="s">
        <v>2674</v>
      </c>
      <c r="F20" s="314" t="s">
        <v>2674</v>
      </c>
      <c r="G20" s="553"/>
      <c r="H20" s="229" t="s">
        <v>3378</v>
      </c>
      <c r="I20" s="166">
        <v>400000</v>
      </c>
      <c r="J20" s="166" t="s">
        <v>801</v>
      </c>
      <c r="K20" s="166" t="s">
        <v>801</v>
      </c>
      <c r="L20" s="314" t="s">
        <v>801</v>
      </c>
      <c r="M20" s="553"/>
      <c r="N20" s="229" t="s">
        <v>4962</v>
      </c>
      <c r="O20" s="166">
        <v>200000</v>
      </c>
      <c r="P20" s="166">
        <v>300000</v>
      </c>
      <c r="Q20" s="166">
        <v>400000</v>
      </c>
      <c r="R20" s="314" t="s">
        <v>801</v>
      </c>
      <c r="S20" s="553"/>
      <c r="T20" s="229" t="s">
        <v>3028</v>
      </c>
      <c r="U20" s="166">
        <v>1325000</v>
      </c>
      <c r="V20" s="166" t="s">
        <v>801</v>
      </c>
      <c r="W20" s="166" t="s">
        <v>801</v>
      </c>
      <c r="X20" s="314" t="s">
        <v>801</v>
      </c>
      <c r="Y20" s="553"/>
      <c r="Z20" s="229" t="s">
        <v>3417</v>
      </c>
      <c r="AA20" s="166">
        <v>400000</v>
      </c>
      <c r="AB20" s="166" t="s">
        <v>2674</v>
      </c>
      <c r="AC20" s="166" t="s">
        <v>2674</v>
      </c>
      <c r="AD20" s="314" t="s">
        <v>2674</v>
      </c>
      <c r="AE20" s="553"/>
      <c r="AF20" s="229" t="s">
        <v>3436</v>
      </c>
      <c r="AG20" s="166">
        <v>100000</v>
      </c>
      <c r="AH20" s="166" t="s">
        <v>2674</v>
      </c>
      <c r="AI20" s="166" t="s">
        <v>2674</v>
      </c>
      <c r="AJ20" s="314" t="s">
        <v>2674</v>
      </c>
    </row>
    <row r="21" spans="1:36" s="60" customFormat="1" ht="12.75" customHeight="1" x14ac:dyDescent="0.2">
      <c r="A21" s="561"/>
      <c r="B21" s="229" t="s">
        <v>3869</v>
      </c>
      <c r="C21" s="166">
        <v>100000</v>
      </c>
      <c r="D21" s="166" t="s">
        <v>2674</v>
      </c>
      <c r="E21" s="166" t="s">
        <v>2674</v>
      </c>
      <c r="F21" s="314" t="s">
        <v>2674</v>
      </c>
      <c r="G21" s="553"/>
      <c r="H21" s="229" t="s">
        <v>3379</v>
      </c>
      <c r="I21" s="166">
        <v>400000</v>
      </c>
      <c r="J21" s="166" t="s">
        <v>801</v>
      </c>
      <c r="K21" s="166" t="s">
        <v>801</v>
      </c>
      <c r="L21" s="314" t="s">
        <v>801</v>
      </c>
      <c r="M21" s="553"/>
      <c r="N21" s="229" t="s">
        <v>3029</v>
      </c>
      <c r="O21" s="166">
        <v>410000</v>
      </c>
      <c r="P21" s="166">
        <v>410000</v>
      </c>
      <c r="Q21" s="166" t="s">
        <v>801</v>
      </c>
      <c r="R21" s="314" t="s">
        <v>801</v>
      </c>
      <c r="S21" s="553"/>
      <c r="T21" s="229" t="s">
        <v>3406</v>
      </c>
      <c r="U21" s="166">
        <v>400000</v>
      </c>
      <c r="V21" s="166" t="s">
        <v>801</v>
      </c>
      <c r="W21" s="166" t="s">
        <v>801</v>
      </c>
      <c r="X21" s="314" t="s">
        <v>801</v>
      </c>
      <c r="Y21" s="553"/>
      <c r="Z21" s="229" t="s">
        <v>3418</v>
      </c>
      <c r="AA21" s="166">
        <v>200000</v>
      </c>
      <c r="AB21" s="166">
        <v>300000</v>
      </c>
      <c r="AC21" s="166">
        <v>400000</v>
      </c>
      <c r="AD21" s="314" t="s">
        <v>2674</v>
      </c>
      <c r="AE21" s="553"/>
      <c r="AF21" s="229" t="s">
        <v>2960</v>
      </c>
      <c r="AG21" s="166">
        <v>3625000</v>
      </c>
      <c r="AH21" s="166" t="s">
        <v>2674</v>
      </c>
      <c r="AI21" s="166" t="s">
        <v>2674</v>
      </c>
      <c r="AJ21" s="314" t="s">
        <v>2674</v>
      </c>
    </row>
    <row r="22" spans="1:36" s="60" customFormat="1" ht="12.75" customHeight="1" x14ac:dyDescent="0.2">
      <c r="A22" s="561"/>
      <c r="B22" s="229" t="s">
        <v>2961</v>
      </c>
      <c r="C22" s="166">
        <v>1000000</v>
      </c>
      <c r="D22" s="166" t="s">
        <v>2674</v>
      </c>
      <c r="E22" s="166" t="s">
        <v>2674</v>
      </c>
      <c r="F22" s="314" t="s">
        <v>2674</v>
      </c>
      <c r="G22" s="553"/>
      <c r="H22" s="229" t="s">
        <v>2991</v>
      </c>
      <c r="I22" s="166">
        <v>4845000</v>
      </c>
      <c r="J22" s="166">
        <v>4845000</v>
      </c>
      <c r="K22" s="166">
        <v>4845000</v>
      </c>
      <c r="L22" s="314">
        <v>4845000</v>
      </c>
      <c r="M22" s="553"/>
      <c r="N22" s="229" t="s">
        <v>4311</v>
      </c>
      <c r="O22" s="166">
        <v>2835000</v>
      </c>
      <c r="P22" s="166">
        <v>2835000</v>
      </c>
      <c r="Q22" s="166">
        <v>2835000</v>
      </c>
      <c r="R22" s="314">
        <v>2835000</v>
      </c>
      <c r="S22" s="553"/>
      <c r="T22" s="229" t="s">
        <v>3407</v>
      </c>
      <c r="U22" s="166">
        <v>300000</v>
      </c>
      <c r="V22" s="166">
        <v>400000</v>
      </c>
      <c r="W22" s="166" t="s">
        <v>801</v>
      </c>
      <c r="X22" s="314" t="s">
        <v>801</v>
      </c>
      <c r="Y22" s="553"/>
      <c r="Z22" s="229" t="s">
        <v>3419</v>
      </c>
      <c r="AA22" s="166">
        <v>400000</v>
      </c>
      <c r="AB22" s="166" t="s">
        <v>2674</v>
      </c>
      <c r="AC22" s="166" t="s">
        <v>2674</v>
      </c>
      <c r="AD22" s="314" t="s">
        <v>2674</v>
      </c>
      <c r="AE22" s="553"/>
      <c r="AF22" s="229" t="s">
        <v>4334</v>
      </c>
      <c r="AG22" s="166">
        <v>1150000</v>
      </c>
      <c r="AH22" s="166">
        <v>1150000</v>
      </c>
      <c r="AI22" s="166">
        <v>1150000</v>
      </c>
      <c r="AJ22" s="314">
        <v>1150000</v>
      </c>
    </row>
    <row r="23" spans="1:36" s="60" customFormat="1" ht="12.75" customHeight="1" x14ac:dyDescent="0.2">
      <c r="A23" s="561"/>
      <c r="B23" s="229" t="s">
        <v>2962</v>
      </c>
      <c r="C23" s="166">
        <v>5625000</v>
      </c>
      <c r="D23" s="166" t="s">
        <v>2674</v>
      </c>
      <c r="E23" s="166" t="s">
        <v>2674</v>
      </c>
      <c r="F23" s="314" t="s">
        <v>2674</v>
      </c>
      <c r="G23" s="553"/>
      <c r="H23" s="229" t="s">
        <v>4387</v>
      </c>
      <c r="I23" s="166">
        <v>5513000</v>
      </c>
      <c r="J23" s="166" t="s">
        <v>801</v>
      </c>
      <c r="K23" s="166" t="s">
        <v>801</v>
      </c>
      <c r="L23" s="314" t="s">
        <v>801</v>
      </c>
      <c r="M23" s="553"/>
      <c r="N23" s="229" t="s">
        <v>3010</v>
      </c>
      <c r="O23" s="166">
        <v>334000</v>
      </c>
      <c r="P23" s="166">
        <v>334000</v>
      </c>
      <c r="Q23" s="166" t="s">
        <v>801</v>
      </c>
      <c r="R23" s="314" t="s">
        <v>801</v>
      </c>
      <c r="S23" s="553"/>
      <c r="T23" s="229" t="s">
        <v>4325</v>
      </c>
      <c r="U23" s="166">
        <v>4045000</v>
      </c>
      <c r="V23" s="166" t="s">
        <v>801</v>
      </c>
      <c r="W23" s="166" t="s">
        <v>801</v>
      </c>
      <c r="X23" s="314" t="s">
        <v>801</v>
      </c>
      <c r="Y23" s="553"/>
      <c r="Z23" s="229" t="s">
        <v>4984</v>
      </c>
      <c r="AA23" s="166">
        <v>200000</v>
      </c>
      <c r="AB23" s="166">
        <v>300000</v>
      </c>
      <c r="AC23" s="166">
        <v>400000</v>
      </c>
      <c r="AD23" s="314" t="s">
        <v>2674</v>
      </c>
      <c r="AE23" s="553"/>
      <c r="AF23" s="229" t="s">
        <v>2979</v>
      </c>
      <c r="AG23" s="166">
        <v>1750000</v>
      </c>
      <c r="AH23" s="166">
        <v>1750000</v>
      </c>
      <c r="AI23" s="166" t="s">
        <v>2674</v>
      </c>
      <c r="AJ23" s="314" t="s">
        <v>2674</v>
      </c>
    </row>
    <row r="24" spans="1:36" s="60" customFormat="1" ht="12.75" customHeight="1" x14ac:dyDescent="0.2">
      <c r="A24" s="561"/>
      <c r="B24" s="229" t="s">
        <v>3877</v>
      </c>
      <c r="C24" s="166">
        <v>100000</v>
      </c>
      <c r="D24" s="166" t="s">
        <v>2674</v>
      </c>
      <c r="E24" s="166" t="s">
        <v>2674</v>
      </c>
      <c r="F24" s="314" t="s">
        <v>2674</v>
      </c>
      <c r="G24" s="553"/>
      <c r="H24" s="229" t="s">
        <v>3380</v>
      </c>
      <c r="I24" s="166">
        <v>200000</v>
      </c>
      <c r="J24" s="166">
        <v>300000</v>
      </c>
      <c r="K24" s="166">
        <v>400000</v>
      </c>
      <c r="L24" s="314" t="s">
        <v>801</v>
      </c>
      <c r="M24" s="553"/>
      <c r="N24" s="229" t="s">
        <v>3397</v>
      </c>
      <c r="O24" s="166">
        <v>200000</v>
      </c>
      <c r="P24" s="166">
        <v>300000</v>
      </c>
      <c r="Q24" s="166">
        <v>400000</v>
      </c>
      <c r="R24" s="314" t="s">
        <v>801</v>
      </c>
      <c r="S24" s="553"/>
      <c r="T24" s="229" t="s">
        <v>5216</v>
      </c>
      <c r="U24" s="166">
        <v>250000</v>
      </c>
      <c r="V24" s="166">
        <v>250000</v>
      </c>
      <c r="W24" s="166" t="s">
        <v>801</v>
      </c>
      <c r="X24" s="314" t="s">
        <v>801</v>
      </c>
      <c r="Y24" s="553"/>
      <c r="Z24" s="229" t="s">
        <v>3420</v>
      </c>
      <c r="AA24" s="166">
        <v>400000</v>
      </c>
      <c r="AB24" s="166" t="s">
        <v>2674</v>
      </c>
      <c r="AC24" s="166" t="s">
        <v>2674</v>
      </c>
      <c r="AD24" s="314" t="s">
        <v>2674</v>
      </c>
      <c r="AE24" s="553"/>
      <c r="AF24" s="229" t="s">
        <v>5030</v>
      </c>
      <c r="AG24" s="166">
        <v>100000</v>
      </c>
      <c r="AH24" s="166" t="s">
        <v>801</v>
      </c>
      <c r="AI24" s="166" t="s">
        <v>801</v>
      </c>
      <c r="AJ24" s="314" t="s">
        <v>801</v>
      </c>
    </row>
    <row r="25" spans="1:36" s="60" customFormat="1" ht="12.75" customHeight="1" x14ac:dyDescent="0.2">
      <c r="A25" s="561"/>
      <c r="B25" s="229" t="s">
        <v>4975</v>
      </c>
      <c r="C25" s="166">
        <v>200000</v>
      </c>
      <c r="D25" s="166">
        <v>300000</v>
      </c>
      <c r="E25" s="166">
        <v>400000</v>
      </c>
      <c r="F25" s="314" t="s">
        <v>2674</v>
      </c>
      <c r="G25" s="553"/>
      <c r="H25" s="229" t="s">
        <v>3381</v>
      </c>
      <c r="I25" s="166">
        <v>300000</v>
      </c>
      <c r="J25" s="166">
        <v>400000</v>
      </c>
      <c r="K25" s="166" t="s">
        <v>801</v>
      </c>
      <c r="L25" s="314" t="s">
        <v>801</v>
      </c>
      <c r="M25" s="553"/>
      <c r="N25" s="229" t="s">
        <v>4312</v>
      </c>
      <c r="O25" s="166">
        <v>261000</v>
      </c>
      <c r="P25" s="166">
        <v>261000</v>
      </c>
      <c r="Q25" s="166" t="s">
        <v>801</v>
      </c>
      <c r="R25" s="314" t="s">
        <v>801</v>
      </c>
      <c r="S25" s="553"/>
      <c r="T25" s="229" t="s">
        <v>4326</v>
      </c>
      <c r="U25" s="166">
        <v>765000</v>
      </c>
      <c r="V25" s="166">
        <v>765000</v>
      </c>
      <c r="W25" s="166">
        <v>765000</v>
      </c>
      <c r="X25" s="314" t="s">
        <v>801</v>
      </c>
      <c r="Y25" s="553"/>
      <c r="Z25" s="229" t="s">
        <v>3048</v>
      </c>
      <c r="AA25" s="166">
        <v>600000</v>
      </c>
      <c r="AB25" s="166" t="s">
        <v>2674</v>
      </c>
      <c r="AC25" s="166" t="s">
        <v>2674</v>
      </c>
      <c r="AD25" s="314" t="s">
        <v>2674</v>
      </c>
      <c r="AE25" s="553"/>
      <c r="AF25" s="229" t="s">
        <v>2980</v>
      </c>
      <c r="AG25" s="166">
        <v>2250000</v>
      </c>
      <c r="AH25" s="166" t="s">
        <v>2674</v>
      </c>
      <c r="AI25" s="166" t="s">
        <v>2674</v>
      </c>
      <c r="AJ25" s="314" t="s">
        <v>2674</v>
      </c>
    </row>
    <row r="26" spans="1:36" s="60" customFormat="1" ht="12.75" customHeight="1" x14ac:dyDescent="0.2">
      <c r="A26" s="561"/>
      <c r="B26" s="229" t="s">
        <v>4976</v>
      </c>
      <c r="C26" s="166">
        <v>200000</v>
      </c>
      <c r="D26" s="166">
        <v>300000</v>
      </c>
      <c r="E26" s="166">
        <v>400000</v>
      </c>
      <c r="F26" s="314" t="s">
        <v>2674</v>
      </c>
      <c r="G26" s="553"/>
      <c r="H26" s="229" t="s">
        <v>2994</v>
      </c>
      <c r="I26" s="166">
        <v>4107000</v>
      </c>
      <c r="J26" s="166">
        <v>4107000</v>
      </c>
      <c r="K26" s="166">
        <v>4107000</v>
      </c>
      <c r="L26" s="314" t="s">
        <v>801</v>
      </c>
      <c r="M26" s="553"/>
      <c r="N26" s="229" t="s">
        <v>3889</v>
      </c>
      <c r="O26" s="166">
        <v>200000</v>
      </c>
      <c r="P26" s="166">
        <v>300000</v>
      </c>
      <c r="Q26" s="166">
        <v>400000</v>
      </c>
      <c r="R26" s="314" t="s">
        <v>801</v>
      </c>
      <c r="S26" s="553"/>
      <c r="T26" s="229" t="s">
        <v>3009</v>
      </c>
      <c r="U26" s="166">
        <v>2342813</v>
      </c>
      <c r="V26" s="166">
        <v>2342813</v>
      </c>
      <c r="W26" s="166" t="s">
        <v>801</v>
      </c>
      <c r="X26" s="314" t="s">
        <v>801</v>
      </c>
      <c r="Y26" s="553"/>
      <c r="Z26" s="229" t="s">
        <v>4995</v>
      </c>
      <c r="AA26" s="166">
        <v>200000</v>
      </c>
      <c r="AB26" s="166">
        <v>300000</v>
      </c>
      <c r="AC26" s="166">
        <v>400000</v>
      </c>
      <c r="AD26" s="314" t="s">
        <v>2674</v>
      </c>
      <c r="AE26" s="553"/>
      <c r="AF26" s="229" t="s">
        <v>2981</v>
      </c>
      <c r="AG26" s="166">
        <v>2100000</v>
      </c>
      <c r="AH26" s="166" t="s">
        <v>2674</v>
      </c>
      <c r="AI26" s="166" t="s">
        <v>2674</v>
      </c>
      <c r="AJ26" s="314" t="s">
        <v>2674</v>
      </c>
    </row>
    <row r="27" spans="1:36" s="60" customFormat="1" ht="12.75" customHeight="1" x14ac:dyDescent="0.2">
      <c r="A27" s="561"/>
      <c r="B27" s="229" t="s">
        <v>3375</v>
      </c>
      <c r="C27" s="166">
        <v>200000</v>
      </c>
      <c r="D27" s="166">
        <v>300000</v>
      </c>
      <c r="E27" s="166">
        <v>400000</v>
      </c>
      <c r="F27" s="314" t="s">
        <v>2674</v>
      </c>
      <c r="G27" s="553"/>
      <c r="H27" s="229" t="s">
        <v>2995</v>
      </c>
      <c r="I27" s="166">
        <v>1300000</v>
      </c>
      <c r="J27" s="166" t="s">
        <v>801</v>
      </c>
      <c r="K27" s="166" t="s">
        <v>801</v>
      </c>
      <c r="L27" s="314" t="s">
        <v>801</v>
      </c>
      <c r="M27" s="553"/>
      <c r="N27" s="229" t="s">
        <v>4313</v>
      </c>
      <c r="O27" s="166">
        <v>933000</v>
      </c>
      <c r="P27" s="166">
        <v>933000</v>
      </c>
      <c r="Q27" s="166">
        <v>933000</v>
      </c>
      <c r="R27" s="314" t="s">
        <v>801</v>
      </c>
      <c r="S27" s="553"/>
      <c r="T27" s="229" t="s">
        <v>5029</v>
      </c>
      <c r="U27" s="166">
        <v>100000</v>
      </c>
      <c r="V27" s="166" t="s">
        <v>801</v>
      </c>
      <c r="W27" s="166" t="s">
        <v>801</v>
      </c>
      <c r="X27" s="314" t="s">
        <v>801</v>
      </c>
      <c r="Y27" s="553"/>
      <c r="Z27" s="229" t="s">
        <v>3421</v>
      </c>
      <c r="AA27" s="166">
        <v>200000</v>
      </c>
      <c r="AB27" s="166">
        <v>300000</v>
      </c>
      <c r="AC27" s="166">
        <v>400000</v>
      </c>
      <c r="AD27" s="314" t="s">
        <v>2674</v>
      </c>
      <c r="AE27" s="553"/>
      <c r="AF27" s="229" t="s">
        <v>2982</v>
      </c>
      <c r="AG27" s="166">
        <v>2800000</v>
      </c>
      <c r="AH27" s="166">
        <v>2800000</v>
      </c>
      <c r="AI27" s="166" t="s">
        <v>2674</v>
      </c>
      <c r="AJ27" s="314" t="s">
        <v>2674</v>
      </c>
    </row>
    <row r="28" spans="1:36" s="60" customFormat="1" ht="12.75" customHeight="1" x14ac:dyDescent="0.2">
      <c r="A28" s="561"/>
      <c r="B28" s="229" t="s">
        <v>3368</v>
      </c>
      <c r="C28" s="166">
        <v>200000</v>
      </c>
      <c r="D28" s="166">
        <v>300000</v>
      </c>
      <c r="E28" s="166">
        <v>400000</v>
      </c>
      <c r="F28" s="314" t="s">
        <v>2674</v>
      </c>
      <c r="G28" s="553"/>
      <c r="H28" s="229" t="s">
        <v>3382</v>
      </c>
      <c r="I28" s="166">
        <v>200000</v>
      </c>
      <c r="J28" s="166">
        <v>300000</v>
      </c>
      <c r="K28" s="166">
        <v>400000</v>
      </c>
      <c r="L28" s="314" t="s">
        <v>801</v>
      </c>
      <c r="M28" s="553"/>
      <c r="N28" s="229" t="s">
        <v>3012</v>
      </c>
      <c r="O28" s="166">
        <v>2300000</v>
      </c>
      <c r="P28" s="166">
        <v>2300000</v>
      </c>
      <c r="Q28" s="166" t="s">
        <v>801</v>
      </c>
      <c r="R28" s="314" t="s">
        <v>801</v>
      </c>
      <c r="S28" s="553"/>
      <c r="T28" s="229" t="s">
        <v>3408</v>
      </c>
      <c r="U28" s="166">
        <v>400000</v>
      </c>
      <c r="V28" s="166" t="s">
        <v>801</v>
      </c>
      <c r="W28" s="166" t="s">
        <v>801</v>
      </c>
      <c r="X28" s="314" t="s">
        <v>801</v>
      </c>
      <c r="Y28" s="553"/>
      <c r="Z28" s="229" t="s">
        <v>3422</v>
      </c>
      <c r="AA28" s="166">
        <v>300000</v>
      </c>
      <c r="AB28" s="166">
        <v>400000</v>
      </c>
      <c r="AC28" s="166" t="s">
        <v>2674</v>
      </c>
      <c r="AD28" s="314" t="s">
        <v>2674</v>
      </c>
      <c r="AE28" s="553"/>
      <c r="AF28" s="229" t="s">
        <v>3305</v>
      </c>
      <c r="AG28" s="166">
        <v>4860000</v>
      </c>
      <c r="AH28" s="166" t="s">
        <v>2674</v>
      </c>
      <c r="AI28" s="166" t="s">
        <v>2674</v>
      </c>
      <c r="AJ28" s="314" t="s">
        <v>2674</v>
      </c>
    </row>
    <row r="29" spans="1:36" s="60" customFormat="1" ht="12.75" customHeight="1" x14ac:dyDescent="0.2">
      <c r="A29" s="561"/>
      <c r="B29" s="229" t="s">
        <v>2965</v>
      </c>
      <c r="C29" s="166">
        <v>4490000</v>
      </c>
      <c r="D29" s="166">
        <v>4490000</v>
      </c>
      <c r="E29" s="166">
        <v>4490000</v>
      </c>
      <c r="F29" s="314">
        <v>4490000</v>
      </c>
      <c r="G29" s="553"/>
      <c r="H29" s="229" t="s">
        <v>4307</v>
      </c>
      <c r="I29" s="166">
        <v>635000</v>
      </c>
      <c r="J29" s="166">
        <v>635000</v>
      </c>
      <c r="K29" s="166">
        <v>635000</v>
      </c>
      <c r="L29" s="314" t="s">
        <v>801</v>
      </c>
      <c r="M29" s="553"/>
      <c r="N29" s="229" t="s">
        <v>3033</v>
      </c>
      <c r="O29" s="166">
        <v>4905000</v>
      </c>
      <c r="P29" s="166">
        <v>4905000</v>
      </c>
      <c r="Q29" s="166" t="s">
        <v>801</v>
      </c>
      <c r="R29" s="314" t="s">
        <v>801</v>
      </c>
      <c r="S29" s="553"/>
      <c r="T29" s="229" t="s">
        <v>3409</v>
      </c>
      <c r="U29" s="166">
        <v>200000</v>
      </c>
      <c r="V29" s="166">
        <v>300000</v>
      </c>
      <c r="W29" s="166">
        <v>400000</v>
      </c>
      <c r="X29" s="314" t="s">
        <v>801</v>
      </c>
      <c r="Y29" s="554"/>
      <c r="Z29" s="229" t="s">
        <v>3050</v>
      </c>
      <c r="AA29" s="166">
        <v>2800000</v>
      </c>
      <c r="AB29" s="166">
        <v>2800000</v>
      </c>
      <c r="AC29" s="166" t="s">
        <v>2674</v>
      </c>
      <c r="AD29" s="314" t="s">
        <v>2674</v>
      </c>
      <c r="AE29" s="554"/>
      <c r="AF29" s="229" t="s">
        <v>3440</v>
      </c>
      <c r="AG29" s="166">
        <v>400000</v>
      </c>
      <c r="AH29" s="166" t="s">
        <v>2674</v>
      </c>
      <c r="AI29" s="166" t="s">
        <v>2674</v>
      </c>
      <c r="AJ29" s="314" t="s">
        <v>2674</v>
      </c>
    </row>
    <row r="30" spans="1:36" s="60" customFormat="1" ht="12.75" customHeight="1" x14ac:dyDescent="0.2">
      <c r="A30" s="561"/>
      <c r="B30" s="229" t="s">
        <v>3175</v>
      </c>
      <c r="C30" s="166">
        <v>600000</v>
      </c>
      <c r="D30" s="166" t="s">
        <v>2674</v>
      </c>
      <c r="E30" s="166" t="s">
        <v>2674</v>
      </c>
      <c r="F30" s="314" t="s">
        <v>2674</v>
      </c>
      <c r="G30" s="553"/>
      <c r="H30" s="229" t="s">
        <v>3383</v>
      </c>
      <c r="I30" s="166">
        <v>200000</v>
      </c>
      <c r="J30" s="166">
        <v>300000</v>
      </c>
      <c r="K30" s="166">
        <v>400000</v>
      </c>
      <c r="L30" s="314" t="s">
        <v>801</v>
      </c>
      <c r="M30" s="554"/>
      <c r="N30" s="229" t="s">
        <v>4314</v>
      </c>
      <c r="O30" s="166">
        <v>1578000</v>
      </c>
      <c r="P30" s="166">
        <v>1578000</v>
      </c>
      <c r="Q30" s="166">
        <v>1578000</v>
      </c>
      <c r="R30" s="314" t="s">
        <v>801</v>
      </c>
      <c r="S30" s="553"/>
      <c r="T30" s="229" t="s">
        <v>3030</v>
      </c>
      <c r="U30" s="166">
        <v>785000</v>
      </c>
      <c r="V30" s="166">
        <v>785000</v>
      </c>
      <c r="W30" s="166" t="s">
        <v>801</v>
      </c>
      <c r="X30" s="314" t="s">
        <v>801</v>
      </c>
      <c r="Y30" s="558" t="s">
        <v>820</v>
      </c>
      <c r="Z30" s="229" t="s">
        <v>3423</v>
      </c>
      <c r="AA30" s="166">
        <v>400000</v>
      </c>
      <c r="AB30" s="166" t="s">
        <v>2674</v>
      </c>
      <c r="AC30" s="166" t="s">
        <v>2674</v>
      </c>
      <c r="AD30" s="314" t="s">
        <v>2674</v>
      </c>
      <c r="AE30" s="555" t="s">
        <v>820</v>
      </c>
      <c r="AF30" s="229" t="s">
        <v>3258</v>
      </c>
      <c r="AG30" s="166">
        <v>372751</v>
      </c>
      <c r="AH30" s="166">
        <v>372751</v>
      </c>
      <c r="AI30" s="166" t="s">
        <v>2674</v>
      </c>
      <c r="AJ30" s="314" t="s">
        <v>2674</v>
      </c>
    </row>
    <row r="31" spans="1:36" s="60" customFormat="1" ht="12.75" customHeight="1" x14ac:dyDescent="0.2">
      <c r="A31" s="561"/>
      <c r="B31" s="229" t="s">
        <v>4996</v>
      </c>
      <c r="C31" s="166">
        <v>200000</v>
      </c>
      <c r="D31" s="166">
        <v>300000</v>
      </c>
      <c r="E31" s="166">
        <v>400000</v>
      </c>
      <c r="F31" s="314" t="s">
        <v>2674</v>
      </c>
      <c r="G31" s="554"/>
      <c r="H31" s="229" t="s">
        <v>3384</v>
      </c>
      <c r="I31" s="166">
        <v>200000</v>
      </c>
      <c r="J31" s="166">
        <v>300000</v>
      </c>
      <c r="K31" s="166">
        <v>400000</v>
      </c>
      <c r="L31" s="314" t="s">
        <v>801</v>
      </c>
      <c r="M31" s="555" t="s">
        <v>820</v>
      </c>
      <c r="N31" s="229" t="s">
        <v>3398</v>
      </c>
      <c r="O31" s="166">
        <v>300000</v>
      </c>
      <c r="P31" s="166">
        <v>400000</v>
      </c>
      <c r="Q31" s="166" t="s">
        <v>801</v>
      </c>
      <c r="R31" s="314" t="s">
        <v>801</v>
      </c>
      <c r="S31" s="553"/>
      <c r="T31" s="229" t="s">
        <v>3900</v>
      </c>
      <c r="U31" s="166">
        <v>840000</v>
      </c>
      <c r="V31" s="166" t="s">
        <v>801</v>
      </c>
      <c r="W31" s="166" t="s">
        <v>801</v>
      </c>
      <c r="X31" s="314" t="s">
        <v>801</v>
      </c>
      <c r="Y31" s="553"/>
      <c r="Z31" s="229" t="s">
        <v>4947</v>
      </c>
      <c r="AA31" s="166">
        <v>200000</v>
      </c>
      <c r="AB31" s="166">
        <v>300000</v>
      </c>
      <c r="AC31" s="166">
        <v>400000</v>
      </c>
      <c r="AD31" s="314" t="s">
        <v>2674</v>
      </c>
      <c r="AE31" s="553"/>
      <c r="AF31" s="229" t="s">
        <v>3441</v>
      </c>
      <c r="AG31" s="166">
        <v>300000</v>
      </c>
      <c r="AH31" s="166">
        <v>400000</v>
      </c>
      <c r="AI31" s="166" t="s">
        <v>2674</v>
      </c>
      <c r="AJ31" s="314" t="s">
        <v>2674</v>
      </c>
    </row>
    <row r="32" spans="1:36" s="60" customFormat="1" ht="12.75" customHeight="1" x14ac:dyDescent="0.2">
      <c r="A32" s="562"/>
      <c r="B32" s="229" t="s">
        <v>3369</v>
      </c>
      <c r="C32" s="166">
        <v>100000</v>
      </c>
      <c r="D32" s="166" t="s">
        <v>2674</v>
      </c>
      <c r="E32" s="166" t="s">
        <v>2674</v>
      </c>
      <c r="F32" s="314" t="s">
        <v>2674</v>
      </c>
      <c r="G32" s="555" t="s">
        <v>820</v>
      </c>
      <c r="H32" s="229" t="s">
        <v>5018</v>
      </c>
      <c r="I32" s="166">
        <v>100000</v>
      </c>
      <c r="J32" s="166" t="s">
        <v>801</v>
      </c>
      <c r="K32" s="166" t="s">
        <v>801</v>
      </c>
      <c r="L32" s="314" t="s">
        <v>801</v>
      </c>
      <c r="M32" s="553"/>
      <c r="N32" s="409" t="s">
        <v>5208</v>
      </c>
      <c r="O32" s="410">
        <v>1600000</v>
      </c>
      <c r="P32" s="410">
        <v>1600000</v>
      </c>
      <c r="Q32" s="410" t="s">
        <v>801</v>
      </c>
      <c r="R32" s="411" t="s">
        <v>801</v>
      </c>
      <c r="S32" s="553"/>
      <c r="T32" s="229" t="s">
        <v>3034</v>
      </c>
      <c r="U32" s="166">
        <v>560000</v>
      </c>
      <c r="V32" s="166" t="s">
        <v>801</v>
      </c>
      <c r="W32" s="166" t="s">
        <v>801</v>
      </c>
      <c r="X32" s="314" t="s">
        <v>801</v>
      </c>
      <c r="Y32" s="553"/>
      <c r="Z32" s="229" t="s">
        <v>3424</v>
      </c>
      <c r="AA32" s="166">
        <v>200000</v>
      </c>
      <c r="AB32" s="166">
        <v>300000</v>
      </c>
      <c r="AC32" s="166">
        <v>400000</v>
      </c>
      <c r="AD32" s="314" t="s">
        <v>2674</v>
      </c>
      <c r="AE32" s="553"/>
      <c r="AF32" s="229" t="s">
        <v>3015</v>
      </c>
      <c r="AG32" s="166">
        <v>1396000</v>
      </c>
      <c r="AH32" s="166">
        <v>1396000</v>
      </c>
      <c r="AI32" s="166" t="s">
        <v>2674</v>
      </c>
      <c r="AJ32" s="314" t="s">
        <v>2674</v>
      </c>
    </row>
    <row r="33" spans="1:36" s="60" customFormat="1" ht="12.75" customHeight="1" x14ac:dyDescent="0.2">
      <c r="A33" s="560" t="s">
        <v>820</v>
      </c>
      <c r="B33" s="229" t="s">
        <v>2966</v>
      </c>
      <c r="C33" s="166">
        <v>630000</v>
      </c>
      <c r="D33" s="166" t="s">
        <v>2674</v>
      </c>
      <c r="E33" s="166" t="s">
        <v>2674</v>
      </c>
      <c r="F33" s="314" t="s">
        <v>2674</v>
      </c>
      <c r="G33" s="553"/>
      <c r="H33" s="229" t="s">
        <v>3385</v>
      </c>
      <c r="I33" s="166">
        <v>300000</v>
      </c>
      <c r="J33" s="166">
        <v>400000</v>
      </c>
      <c r="K33" s="166" t="s">
        <v>801</v>
      </c>
      <c r="L33" s="314" t="s">
        <v>801</v>
      </c>
      <c r="M33" s="553"/>
      <c r="N33" s="229" t="s">
        <v>4945</v>
      </c>
      <c r="O33" s="166">
        <v>200000</v>
      </c>
      <c r="P33" s="166">
        <v>300000</v>
      </c>
      <c r="Q33" s="166">
        <v>400000</v>
      </c>
      <c r="R33" s="314" t="s">
        <v>801</v>
      </c>
      <c r="S33" s="554"/>
      <c r="T33" s="229" t="s">
        <v>3411</v>
      </c>
      <c r="U33" s="166">
        <v>400000</v>
      </c>
      <c r="V33" s="166" t="s">
        <v>801</v>
      </c>
      <c r="W33" s="166" t="s">
        <v>801</v>
      </c>
      <c r="X33" s="314" t="s">
        <v>801</v>
      </c>
      <c r="Y33" s="553"/>
      <c r="Z33" s="229" t="s">
        <v>3425</v>
      </c>
      <c r="AA33" s="166">
        <v>200000</v>
      </c>
      <c r="AB33" s="166">
        <v>300000</v>
      </c>
      <c r="AC33" s="166">
        <v>400000</v>
      </c>
      <c r="AD33" s="314" t="s">
        <v>2674</v>
      </c>
      <c r="AE33" s="553"/>
      <c r="AF33" s="229" t="s">
        <v>2985</v>
      </c>
      <c r="AG33" s="166">
        <v>600000</v>
      </c>
      <c r="AH33" s="166" t="s">
        <v>2674</v>
      </c>
      <c r="AI33" s="166" t="s">
        <v>2674</v>
      </c>
      <c r="AJ33" s="314" t="s">
        <v>2674</v>
      </c>
    </row>
    <row r="34" spans="1:36" s="60" customFormat="1" ht="12.75" customHeight="1" x14ac:dyDescent="0.2">
      <c r="A34" s="561"/>
      <c r="B34" s="229" t="s">
        <v>3376</v>
      </c>
      <c r="C34" s="166">
        <v>300000</v>
      </c>
      <c r="D34" s="166">
        <v>400000</v>
      </c>
      <c r="E34" s="166" t="s">
        <v>2674</v>
      </c>
      <c r="F34" s="314" t="s">
        <v>2674</v>
      </c>
      <c r="G34" s="553"/>
      <c r="H34" s="229" t="s">
        <v>4308</v>
      </c>
      <c r="I34" s="166">
        <v>3336000</v>
      </c>
      <c r="J34" s="166">
        <v>3336000</v>
      </c>
      <c r="K34" s="166">
        <v>3336000</v>
      </c>
      <c r="L34" s="314">
        <v>3336000</v>
      </c>
      <c r="M34" s="553"/>
      <c r="N34" s="229" t="s">
        <v>3014</v>
      </c>
      <c r="O34" s="166">
        <v>3622500</v>
      </c>
      <c r="P34" s="166">
        <v>3622500</v>
      </c>
      <c r="Q34" s="166">
        <v>3622500</v>
      </c>
      <c r="R34" s="314">
        <v>3622500</v>
      </c>
      <c r="S34" s="555" t="s">
        <v>820</v>
      </c>
      <c r="T34" s="229" t="s">
        <v>3035</v>
      </c>
      <c r="U34" s="166">
        <v>6048000</v>
      </c>
      <c r="V34" s="166" t="s">
        <v>801</v>
      </c>
      <c r="W34" s="166" t="s">
        <v>801</v>
      </c>
      <c r="X34" s="314" t="s">
        <v>801</v>
      </c>
      <c r="Y34" s="553"/>
      <c r="Z34" s="229" t="s">
        <v>3426</v>
      </c>
      <c r="AA34" s="166">
        <v>100000</v>
      </c>
      <c r="AB34" s="166" t="s">
        <v>2674</v>
      </c>
      <c r="AC34" s="166" t="s">
        <v>2674</v>
      </c>
      <c r="AD34" s="314" t="s">
        <v>2674</v>
      </c>
      <c r="AE34" s="553"/>
      <c r="AF34" s="229" t="s">
        <v>3263</v>
      </c>
      <c r="AG34" s="166">
        <v>2327500</v>
      </c>
      <c r="AH34" s="166">
        <v>2327500</v>
      </c>
      <c r="AI34" s="166">
        <v>2327500</v>
      </c>
      <c r="AJ34" s="314" t="s">
        <v>2674</v>
      </c>
    </row>
    <row r="35" spans="1:36" s="60" customFormat="1" ht="12.75" customHeight="1" x14ac:dyDescent="0.2">
      <c r="A35" s="561"/>
      <c r="B35" s="229" t="s">
        <v>2968</v>
      </c>
      <c r="C35" s="166">
        <v>972405</v>
      </c>
      <c r="D35" s="166" t="s">
        <v>2674</v>
      </c>
      <c r="E35" s="166" t="s">
        <v>2674</v>
      </c>
      <c r="F35" s="314" t="s">
        <v>2674</v>
      </c>
      <c r="G35" s="553"/>
      <c r="H35" s="229" t="s">
        <v>2996</v>
      </c>
      <c r="I35" s="166">
        <v>1600000</v>
      </c>
      <c r="J35" s="166">
        <v>1600000</v>
      </c>
      <c r="K35" s="166">
        <v>1600000</v>
      </c>
      <c r="L35" s="314">
        <v>1600000</v>
      </c>
      <c r="M35" s="553"/>
      <c r="N35" s="229" t="s">
        <v>5209</v>
      </c>
      <c r="O35" s="166">
        <v>200000</v>
      </c>
      <c r="P35" s="166" t="s">
        <v>801</v>
      </c>
      <c r="Q35" s="166" t="s">
        <v>801</v>
      </c>
      <c r="R35" s="314" t="s">
        <v>801</v>
      </c>
      <c r="S35" s="553"/>
      <c r="T35" s="229" t="s">
        <v>3036</v>
      </c>
      <c r="U35" s="166">
        <v>700000</v>
      </c>
      <c r="V35" s="166" t="s">
        <v>801</v>
      </c>
      <c r="W35" s="166" t="s">
        <v>801</v>
      </c>
      <c r="X35" s="314" t="s">
        <v>801</v>
      </c>
      <c r="Y35" s="553"/>
      <c r="Z35" s="229" t="s">
        <v>3427</v>
      </c>
      <c r="AA35" s="166">
        <v>300000</v>
      </c>
      <c r="AB35" s="166">
        <v>400000</v>
      </c>
      <c r="AC35" s="166" t="s">
        <v>2674</v>
      </c>
      <c r="AD35" s="314" t="s">
        <v>2674</v>
      </c>
      <c r="AE35" s="553"/>
      <c r="AF35" s="229" t="s">
        <v>2986</v>
      </c>
      <c r="AG35" s="166">
        <v>6000000</v>
      </c>
      <c r="AH35" s="166" t="s">
        <v>2674</v>
      </c>
      <c r="AI35" s="166" t="s">
        <v>2674</v>
      </c>
      <c r="AJ35" s="314" t="s">
        <v>2674</v>
      </c>
    </row>
    <row r="36" spans="1:36" s="60" customFormat="1" ht="12.75" customHeight="1" x14ac:dyDescent="0.2">
      <c r="A36" s="561"/>
      <c r="B36" s="229" t="s">
        <v>4299</v>
      </c>
      <c r="C36" s="166">
        <v>300000</v>
      </c>
      <c r="D36" s="166">
        <v>300000</v>
      </c>
      <c r="E36" s="166" t="s">
        <v>2674</v>
      </c>
      <c r="F36" s="314" t="s">
        <v>2674</v>
      </c>
      <c r="G36" s="553"/>
      <c r="H36" s="229" t="s">
        <v>3386</v>
      </c>
      <c r="I36" s="166">
        <v>400000</v>
      </c>
      <c r="J36" s="166" t="s">
        <v>801</v>
      </c>
      <c r="K36" s="166" t="s">
        <v>801</v>
      </c>
      <c r="L36" s="314" t="s">
        <v>801</v>
      </c>
      <c r="M36" s="553"/>
      <c r="N36" s="229" t="s">
        <v>3399</v>
      </c>
      <c r="O36" s="166">
        <v>300000</v>
      </c>
      <c r="P36" s="166">
        <v>400000</v>
      </c>
      <c r="Q36" s="166" t="s">
        <v>801</v>
      </c>
      <c r="R36" s="314" t="s">
        <v>801</v>
      </c>
      <c r="S36" s="553"/>
      <c r="T36" s="229" t="s">
        <v>4391</v>
      </c>
      <c r="U36" s="166">
        <v>550000</v>
      </c>
      <c r="V36" s="166">
        <v>550000</v>
      </c>
      <c r="W36" s="166" t="s">
        <v>801</v>
      </c>
      <c r="X36" s="314" t="s">
        <v>801</v>
      </c>
      <c r="Y36" s="553"/>
      <c r="Z36" s="229" t="s">
        <v>3428</v>
      </c>
      <c r="AA36" s="166">
        <v>400000</v>
      </c>
      <c r="AB36" s="166" t="s">
        <v>2674</v>
      </c>
      <c r="AC36" s="166" t="s">
        <v>2674</v>
      </c>
      <c r="AD36" s="314" t="s">
        <v>2674</v>
      </c>
      <c r="AE36" s="553"/>
      <c r="AF36" s="229" t="s">
        <v>2870</v>
      </c>
      <c r="AG36" s="166">
        <v>100000</v>
      </c>
      <c r="AH36" s="166" t="s">
        <v>2674</v>
      </c>
      <c r="AI36" s="166" t="s">
        <v>2674</v>
      </c>
      <c r="AJ36" s="314" t="s">
        <v>2674</v>
      </c>
    </row>
    <row r="37" spans="1:36" s="60" customFormat="1" ht="12.75" customHeight="1" x14ac:dyDescent="0.2">
      <c r="A37" s="561"/>
      <c r="B37" s="229" t="s">
        <v>4300</v>
      </c>
      <c r="C37" s="166">
        <v>730000</v>
      </c>
      <c r="D37" s="166" t="s">
        <v>2674</v>
      </c>
      <c r="E37" s="166" t="s">
        <v>2674</v>
      </c>
      <c r="F37" s="314" t="s">
        <v>2674</v>
      </c>
      <c r="G37" s="553"/>
      <c r="H37" s="229" t="s">
        <v>3858</v>
      </c>
      <c r="I37" s="166">
        <v>100000</v>
      </c>
      <c r="J37" s="166" t="s">
        <v>801</v>
      </c>
      <c r="K37" s="166" t="s">
        <v>801</v>
      </c>
      <c r="L37" s="314" t="s">
        <v>801</v>
      </c>
      <c r="M37" s="553"/>
      <c r="N37" s="229" t="s">
        <v>3400</v>
      </c>
      <c r="O37" s="166">
        <v>400000</v>
      </c>
      <c r="P37" s="166" t="s">
        <v>801</v>
      </c>
      <c r="Q37" s="166" t="s">
        <v>801</v>
      </c>
      <c r="R37" s="314" t="s">
        <v>801</v>
      </c>
      <c r="S37" s="553"/>
      <c r="T37" s="229" t="s">
        <v>5031</v>
      </c>
      <c r="U37" s="166">
        <v>100000</v>
      </c>
      <c r="V37" s="166" t="s">
        <v>801</v>
      </c>
      <c r="W37" s="166" t="s">
        <v>801</v>
      </c>
      <c r="X37" s="314" t="s">
        <v>801</v>
      </c>
      <c r="Y37" s="553"/>
      <c r="Z37" s="229" t="s">
        <v>3311</v>
      </c>
      <c r="AA37" s="166">
        <v>1140000</v>
      </c>
      <c r="AB37" s="166" t="s">
        <v>2674</v>
      </c>
      <c r="AC37" s="166" t="s">
        <v>2674</v>
      </c>
      <c r="AD37" s="314" t="s">
        <v>2674</v>
      </c>
      <c r="AE37" s="553"/>
      <c r="AF37" s="229" t="s">
        <v>3264</v>
      </c>
      <c r="AG37" s="166">
        <v>975000</v>
      </c>
      <c r="AH37" s="166" t="s">
        <v>2674</v>
      </c>
      <c r="AI37" s="166" t="s">
        <v>2674</v>
      </c>
      <c r="AJ37" s="314" t="s">
        <v>2674</v>
      </c>
    </row>
    <row r="38" spans="1:36" s="60" customFormat="1" ht="12.75" customHeight="1" x14ac:dyDescent="0.2">
      <c r="A38" s="561"/>
      <c r="B38" s="229" t="s">
        <v>2969</v>
      </c>
      <c r="C38" s="166">
        <v>2800000</v>
      </c>
      <c r="D38" s="166">
        <v>2800000</v>
      </c>
      <c r="E38" s="166">
        <v>2800000</v>
      </c>
      <c r="F38" s="314">
        <v>2800000</v>
      </c>
      <c r="G38" s="553"/>
      <c r="H38" s="229" t="s">
        <v>2998</v>
      </c>
      <c r="I38" s="166">
        <v>2800000</v>
      </c>
      <c r="J38" s="166">
        <v>2800000</v>
      </c>
      <c r="K38" s="166">
        <v>2800000</v>
      </c>
      <c r="L38" s="314">
        <v>2800000</v>
      </c>
      <c r="M38" s="553"/>
      <c r="N38" s="229" t="s">
        <v>4315</v>
      </c>
      <c r="O38" s="166">
        <v>231000</v>
      </c>
      <c r="P38" s="166" t="s">
        <v>801</v>
      </c>
      <c r="Q38" s="166" t="s">
        <v>801</v>
      </c>
      <c r="R38" s="314" t="s">
        <v>801</v>
      </c>
      <c r="S38" s="553"/>
      <c r="T38" s="229" t="s">
        <v>3412</v>
      </c>
      <c r="U38" s="166">
        <v>400000</v>
      </c>
      <c r="V38" s="166" t="s">
        <v>801</v>
      </c>
      <c r="W38" s="166" t="s">
        <v>801</v>
      </c>
      <c r="X38" s="314" t="s">
        <v>801</v>
      </c>
      <c r="Y38" s="553"/>
      <c r="Z38" s="229" t="s">
        <v>3052</v>
      </c>
      <c r="AA38" s="166">
        <v>3700302</v>
      </c>
      <c r="AB38" s="166">
        <v>3700302</v>
      </c>
      <c r="AC38" s="166" t="s">
        <v>2674</v>
      </c>
      <c r="AD38" s="314" t="s">
        <v>2674</v>
      </c>
      <c r="AE38" s="553"/>
      <c r="AF38" s="229" t="s">
        <v>3442</v>
      </c>
      <c r="AG38" s="166">
        <v>400000</v>
      </c>
      <c r="AH38" s="166" t="s">
        <v>2674</v>
      </c>
      <c r="AI38" s="166" t="s">
        <v>2674</v>
      </c>
      <c r="AJ38" s="314" t="s">
        <v>2674</v>
      </c>
    </row>
    <row r="39" spans="1:36" s="60" customFormat="1" ht="12.75" customHeight="1" x14ac:dyDescent="0.2">
      <c r="A39" s="561"/>
      <c r="B39" s="229" t="s">
        <v>5317</v>
      </c>
      <c r="C39" s="166">
        <v>200000</v>
      </c>
      <c r="D39" s="166"/>
      <c r="E39" s="166"/>
      <c r="F39" s="314"/>
      <c r="G39" s="553"/>
      <c r="H39" s="229" t="s">
        <v>3387</v>
      </c>
      <c r="I39" s="166">
        <v>400000</v>
      </c>
      <c r="J39" s="166" t="s">
        <v>801</v>
      </c>
      <c r="K39" s="166" t="s">
        <v>801</v>
      </c>
      <c r="L39" s="314" t="s">
        <v>801</v>
      </c>
      <c r="M39" s="553"/>
      <c r="N39" s="229" t="s">
        <v>2987</v>
      </c>
      <c r="O39" s="166">
        <v>1218750</v>
      </c>
      <c r="P39" s="166" t="s">
        <v>801</v>
      </c>
      <c r="Q39" s="166" t="s">
        <v>801</v>
      </c>
      <c r="R39" s="314" t="s">
        <v>801</v>
      </c>
      <c r="S39" s="553"/>
      <c r="T39" s="229" t="s">
        <v>3859</v>
      </c>
      <c r="U39" s="166">
        <v>200000</v>
      </c>
      <c r="V39" s="166">
        <v>300000</v>
      </c>
      <c r="W39" s="166">
        <v>400000</v>
      </c>
      <c r="X39" s="314" t="s">
        <v>801</v>
      </c>
      <c r="Y39" s="553"/>
      <c r="Z39" s="229" t="s">
        <v>3429</v>
      </c>
      <c r="AA39" s="166">
        <v>300000</v>
      </c>
      <c r="AB39" s="166">
        <v>400000</v>
      </c>
      <c r="AC39" s="166" t="s">
        <v>2674</v>
      </c>
      <c r="AD39" s="314" t="s">
        <v>2674</v>
      </c>
      <c r="AE39" s="553"/>
      <c r="AF39" s="229" t="s">
        <v>4404</v>
      </c>
      <c r="AG39" s="166">
        <v>750000</v>
      </c>
      <c r="AH39" s="166" t="s">
        <v>2674</v>
      </c>
      <c r="AI39" s="166" t="s">
        <v>2674</v>
      </c>
      <c r="AJ39" s="314" t="s">
        <v>2674</v>
      </c>
    </row>
    <row r="40" spans="1:36" s="60" customFormat="1" ht="12.75" customHeight="1" x14ac:dyDescent="0.2">
      <c r="A40" s="561"/>
      <c r="B40" s="229" t="s">
        <v>4301</v>
      </c>
      <c r="C40" s="166">
        <v>3360000</v>
      </c>
      <c r="D40" s="166">
        <v>3360000</v>
      </c>
      <c r="E40" s="166">
        <v>3360000</v>
      </c>
      <c r="F40" s="314" t="s">
        <v>2674</v>
      </c>
      <c r="G40" s="553"/>
      <c r="H40" s="229" t="s">
        <v>3388</v>
      </c>
      <c r="I40" s="166">
        <v>400000</v>
      </c>
      <c r="J40" s="166" t="s">
        <v>801</v>
      </c>
      <c r="K40" s="166" t="s">
        <v>801</v>
      </c>
      <c r="L40" s="314" t="s">
        <v>801</v>
      </c>
      <c r="M40" s="553"/>
      <c r="N40" s="229" t="s">
        <v>3016</v>
      </c>
      <c r="O40" s="166">
        <v>1261898</v>
      </c>
      <c r="P40" s="166">
        <v>1261898</v>
      </c>
      <c r="Q40" s="166" t="s">
        <v>801</v>
      </c>
      <c r="R40" s="314" t="s">
        <v>801</v>
      </c>
      <c r="S40" s="553"/>
      <c r="T40" s="229" t="s">
        <v>5337</v>
      </c>
      <c r="U40" s="166">
        <v>200000</v>
      </c>
      <c r="V40" s="166"/>
      <c r="W40" s="166"/>
      <c r="X40" s="314"/>
      <c r="Y40" s="553"/>
      <c r="Z40" s="229" t="s">
        <v>3053</v>
      </c>
      <c r="AA40" s="166">
        <v>5250000</v>
      </c>
      <c r="AB40" s="166">
        <v>5250000</v>
      </c>
      <c r="AC40" s="166">
        <v>5250000</v>
      </c>
      <c r="AD40" s="314" t="s">
        <v>2674</v>
      </c>
      <c r="AE40" s="553"/>
      <c r="AF40" s="229" t="s">
        <v>2988</v>
      </c>
      <c r="AG40" s="166">
        <v>2800000</v>
      </c>
      <c r="AH40" s="166" t="s">
        <v>2674</v>
      </c>
      <c r="AI40" s="166" t="s">
        <v>2674</v>
      </c>
      <c r="AJ40" s="314" t="s">
        <v>2674</v>
      </c>
    </row>
    <row r="41" spans="1:36" s="60" customFormat="1" ht="12.75" customHeight="1" x14ac:dyDescent="0.2">
      <c r="A41" s="561"/>
      <c r="B41" s="229" t="s">
        <v>3377</v>
      </c>
      <c r="C41" s="166">
        <v>300000</v>
      </c>
      <c r="D41" s="166">
        <v>400000</v>
      </c>
      <c r="E41" s="166" t="s">
        <v>2674</v>
      </c>
      <c r="F41" s="314" t="s">
        <v>2674</v>
      </c>
      <c r="G41" s="553"/>
      <c r="H41" s="229" t="s">
        <v>2999</v>
      </c>
      <c r="I41" s="166">
        <v>2000000</v>
      </c>
      <c r="J41" s="166" t="s">
        <v>801</v>
      </c>
      <c r="K41" s="166" t="s">
        <v>801</v>
      </c>
      <c r="L41" s="314" t="s">
        <v>801</v>
      </c>
      <c r="M41" s="553"/>
      <c r="N41" s="229" t="s">
        <v>3017</v>
      </c>
      <c r="O41" s="166">
        <v>400000</v>
      </c>
      <c r="P41" s="166" t="s">
        <v>801</v>
      </c>
      <c r="Q41" s="166" t="s">
        <v>801</v>
      </c>
      <c r="R41" s="314" t="s">
        <v>801</v>
      </c>
      <c r="S41" s="553"/>
      <c r="T41" s="229" t="s">
        <v>3037</v>
      </c>
      <c r="U41" s="166">
        <v>2800000</v>
      </c>
      <c r="V41" s="166">
        <v>2800000</v>
      </c>
      <c r="W41" s="166">
        <v>2800000</v>
      </c>
      <c r="X41" s="314">
        <v>2800000</v>
      </c>
      <c r="Y41" s="553"/>
      <c r="Z41" s="229" t="s">
        <v>4328</v>
      </c>
      <c r="AA41" s="166">
        <v>2470000</v>
      </c>
      <c r="AB41" s="166">
        <v>2470000</v>
      </c>
      <c r="AC41" s="166">
        <v>2470000</v>
      </c>
      <c r="AD41" s="314">
        <v>2470000</v>
      </c>
      <c r="AE41" s="553"/>
      <c r="AF41" s="229" t="s">
        <v>3315</v>
      </c>
      <c r="AG41" s="166">
        <v>3399000</v>
      </c>
      <c r="AH41" s="166">
        <v>3399000</v>
      </c>
      <c r="AI41" s="166">
        <v>3399000</v>
      </c>
      <c r="AJ41" s="314" t="s">
        <v>2674</v>
      </c>
    </row>
    <row r="42" spans="1:36" s="60" customFormat="1" ht="12.75" customHeight="1" x14ac:dyDescent="0.2">
      <c r="A42" s="561"/>
      <c r="B42" s="229" t="s">
        <v>3225</v>
      </c>
      <c r="C42" s="166">
        <v>430000</v>
      </c>
      <c r="D42" s="166" t="s">
        <v>2674</v>
      </c>
      <c r="E42" s="166" t="s">
        <v>2674</v>
      </c>
      <c r="F42" s="314" t="s">
        <v>2674</v>
      </c>
      <c r="G42" s="553"/>
      <c r="H42" s="229" t="s">
        <v>3389</v>
      </c>
      <c r="I42" s="166">
        <v>400000</v>
      </c>
      <c r="J42" s="166" t="s">
        <v>801</v>
      </c>
      <c r="K42" s="166" t="s">
        <v>801</v>
      </c>
      <c r="L42" s="314" t="s">
        <v>801</v>
      </c>
      <c r="M42" s="553"/>
      <c r="N42" s="229" t="s">
        <v>4316</v>
      </c>
      <c r="O42" s="166">
        <v>200000</v>
      </c>
      <c r="P42" s="166" t="s">
        <v>801</v>
      </c>
      <c r="Q42" s="166" t="s">
        <v>801</v>
      </c>
      <c r="R42" s="314" t="s">
        <v>801</v>
      </c>
      <c r="S42" s="553"/>
      <c r="T42" s="229" t="s">
        <v>5032</v>
      </c>
      <c r="U42" s="166">
        <v>100000</v>
      </c>
      <c r="V42" s="166" t="s">
        <v>801</v>
      </c>
      <c r="W42" s="166" t="s">
        <v>801</v>
      </c>
      <c r="X42" s="314" t="s">
        <v>801</v>
      </c>
      <c r="Y42" s="553"/>
      <c r="Z42" s="229" t="s">
        <v>3430</v>
      </c>
      <c r="AA42" s="166">
        <v>200000</v>
      </c>
      <c r="AB42" s="166">
        <v>300000</v>
      </c>
      <c r="AC42" s="166">
        <v>400000</v>
      </c>
      <c r="AD42" s="314" t="s">
        <v>2674</v>
      </c>
      <c r="AE42" s="553"/>
      <c r="AF42" s="229" t="s">
        <v>4336</v>
      </c>
      <c r="AG42" s="166">
        <v>633000</v>
      </c>
      <c r="AH42" s="166">
        <v>633000</v>
      </c>
      <c r="AI42" s="166">
        <v>633000</v>
      </c>
      <c r="AJ42" s="314" t="s">
        <v>2674</v>
      </c>
    </row>
    <row r="43" spans="1:36" s="60" customFormat="1" ht="12.75" customHeight="1" x14ac:dyDescent="0.2">
      <c r="A43" s="561"/>
      <c r="B43" s="229" t="s">
        <v>4302</v>
      </c>
      <c r="C43" s="166">
        <v>250000</v>
      </c>
      <c r="D43" s="166">
        <v>250000</v>
      </c>
      <c r="E43" s="166" t="s">
        <v>2674</v>
      </c>
      <c r="F43" s="314" t="s">
        <v>2674</v>
      </c>
      <c r="G43" s="553"/>
      <c r="H43" s="229" t="s">
        <v>3001</v>
      </c>
      <c r="I43" s="166">
        <v>2800000</v>
      </c>
      <c r="J43" s="166">
        <v>2800000</v>
      </c>
      <c r="K43" s="166">
        <v>2800000</v>
      </c>
      <c r="L43" s="314" t="s">
        <v>801</v>
      </c>
      <c r="M43" s="553"/>
      <c r="N43" s="229" t="s">
        <v>4317</v>
      </c>
      <c r="O43" s="166">
        <v>4410000</v>
      </c>
      <c r="P43" s="166">
        <v>4410000</v>
      </c>
      <c r="Q43" s="166">
        <v>4410000</v>
      </c>
      <c r="R43" s="314">
        <v>4410000</v>
      </c>
      <c r="S43" s="553"/>
      <c r="T43" s="229" t="s">
        <v>3413</v>
      </c>
      <c r="U43" s="166">
        <v>200000</v>
      </c>
      <c r="V43" s="166">
        <v>300000</v>
      </c>
      <c r="W43" s="166">
        <v>400000</v>
      </c>
      <c r="X43" s="314" t="s">
        <v>801</v>
      </c>
      <c r="Y43" s="553"/>
      <c r="Z43" s="229" t="s">
        <v>3055</v>
      </c>
      <c r="AA43" s="166">
        <v>2800000</v>
      </c>
      <c r="AB43" s="166">
        <v>2800000</v>
      </c>
      <c r="AC43" s="166" t="s">
        <v>2674</v>
      </c>
      <c r="AD43" s="314" t="s">
        <v>2674</v>
      </c>
      <c r="AE43" s="553"/>
      <c r="AF43" s="229" t="s">
        <v>3938</v>
      </c>
      <c r="AG43" s="166">
        <v>1500100</v>
      </c>
      <c r="AH43" s="166" t="s">
        <v>801</v>
      </c>
      <c r="AI43" s="166" t="s">
        <v>801</v>
      </c>
      <c r="AJ43" s="314" t="s">
        <v>801</v>
      </c>
    </row>
    <row r="44" spans="1:36" s="60" customFormat="1" ht="12.75" customHeight="1" x14ac:dyDescent="0.2">
      <c r="A44" s="561"/>
      <c r="B44" s="229" t="s">
        <v>2970</v>
      </c>
      <c r="C44" s="166">
        <v>3800000</v>
      </c>
      <c r="D44" s="166">
        <v>3800000</v>
      </c>
      <c r="E44" s="166" t="s">
        <v>2674</v>
      </c>
      <c r="F44" s="314" t="s">
        <v>2674</v>
      </c>
      <c r="G44" s="553"/>
      <c r="H44" s="229" t="s">
        <v>3390</v>
      </c>
      <c r="I44" s="166">
        <v>400000</v>
      </c>
      <c r="J44" s="166" t="s">
        <v>801</v>
      </c>
      <c r="K44" s="166" t="s">
        <v>801</v>
      </c>
      <c r="L44" s="314" t="s">
        <v>801</v>
      </c>
      <c r="M44" s="553"/>
      <c r="N44" s="229" t="s">
        <v>4318</v>
      </c>
      <c r="O44" s="166">
        <v>1262000</v>
      </c>
      <c r="P44" s="166">
        <v>1262000</v>
      </c>
      <c r="Q44" s="166">
        <v>1262000</v>
      </c>
      <c r="R44" s="314" t="s">
        <v>801</v>
      </c>
      <c r="S44" s="553"/>
      <c r="T44" s="229" t="s">
        <v>3414</v>
      </c>
      <c r="U44" s="166">
        <v>200000</v>
      </c>
      <c r="V44" s="166">
        <v>300000</v>
      </c>
      <c r="W44" s="166">
        <v>400000</v>
      </c>
      <c r="X44" s="314" t="s">
        <v>801</v>
      </c>
      <c r="Y44" s="553"/>
      <c r="Z44" s="229" t="s">
        <v>3056</v>
      </c>
      <c r="AA44" s="166">
        <v>1520000</v>
      </c>
      <c r="AB44" s="166" t="s">
        <v>2674</v>
      </c>
      <c r="AC44" s="166" t="s">
        <v>2674</v>
      </c>
      <c r="AD44" s="314" t="s">
        <v>2674</v>
      </c>
      <c r="AE44" s="553"/>
      <c r="AF44" s="229" t="s">
        <v>4411</v>
      </c>
      <c r="AG44" s="166">
        <v>275000</v>
      </c>
      <c r="AH44" s="166">
        <v>275000</v>
      </c>
      <c r="AI44" s="166" t="s">
        <v>2674</v>
      </c>
      <c r="AJ44" s="314" t="s">
        <v>2674</v>
      </c>
    </row>
    <row r="45" spans="1:36" s="60" customFormat="1" ht="12.75" customHeight="1" x14ac:dyDescent="0.2">
      <c r="A45" s="561"/>
      <c r="B45" s="229" t="s">
        <v>4303</v>
      </c>
      <c r="C45" s="166">
        <v>250000</v>
      </c>
      <c r="D45" s="166">
        <v>250000</v>
      </c>
      <c r="E45" s="166" t="s">
        <v>2674</v>
      </c>
      <c r="F45" s="314" t="s">
        <v>2674</v>
      </c>
      <c r="G45" s="553"/>
      <c r="H45" s="229" t="s">
        <v>3391</v>
      </c>
      <c r="I45" s="166">
        <v>400000</v>
      </c>
      <c r="J45" s="166" t="s">
        <v>801</v>
      </c>
      <c r="K45" s="166" t="s">
        <v>801</v>
      </c>
      <c r="L45" s="314" t="s">
        <v>801</v>
      </c>
      <c r="M45" s="553"/>
      <c r="N45" s="229" t="s">
        <v>3021</v>
      </c>
      <c r="O45" s="166">
        <v>3000000</v>
      </c>
      <c r="P45" s="166">
        <v>3000000</v>
      </c>
      <c r="Q45" s="166" t="s">
        <v>801</v>
      </c>
      <c r="R45" s="314" t="s">
        <v>801</v>
      </c>
      <c r="S45" s="553"/>
      <c r="T45" s="229" t="s">
        <v>3040</v>
      </c>
      <c r="U45" s="166">
        <v>3500000</v>
      </c>
      <c r="V45" s="166" t="s">
        <v>801</v>
      </c>
      <c r="W45" s="166" t="s">
        <v>801</v>
      </c>
      <c r="X45" s="314" t="s">
        <v>801</v>
      </c>
      <c r="Y45" s="553"/>
      <c r="Z45" s="229" t="s">
        <v>4329</v>
      </c>
      <c r="AA45" s="166">
        <v>1176000</v>
      </c>
      <c r="AB45" s="166" t="s">
        <v>2674</v>
      </c>
      <c r="AC45" s="166" t="s">
        <v>2674</v>
      </c>
      <c r="AD45" s="314" t="s">
        <v>2674</v>
      </c>
      <c r="AE45" s="553"/>
      <c r="AF45" s="229" t="s">
        <v>4337</v>
      </c>
      <c r="AG45" s="166">
        <v>420000</v>
      </c>
      <c r="AH45" s="166">
        <v>420000</v>
      </c>
      <c r="AI45" s="166">
        <v>420000</v>
      </c>
      <c r="AJ45" s="314" t="s">
        <v>2674</v>
      </c>
    </row>
    <row r="46" spans="1:36" s="60" customFormat="1" ht="12.75" customHeight="1" x14ac:dyDescent="0.2">
      <c r="A46" s="561"/>
      <c r="B46" s="229" t="s">
        <v>3019</v>
      </c>
      <c r="C46" s="166">
        <v>551250</v>
      </c>
      <c r="D46" s="166" t="s">
        <v>2674</v>
      </c>
      <c r="E46" s="166" t="s">
        <v>2674</v>
      </c>
      <c r="F46" s="314" t="s">
        <v>2674</v>
      </c>
      <c r="G46" s="553"/>
      <c r="H46" s="504" t="s">
        <v>5401</v>
      </c>
      <c r="I46" s="166">
        <v>200000</v>
      </c>
      <c r="J46" s="166"/>
      <c r="K46" s="166"/>
      <c r="L46" s="314"/>
      <c r="M46" s="553"/>
      <c r="N46" s="229" t="s">
        <v>4319</v>
      </c>
      <c r="O46" s="166">
        <v>200000</v>
      </c>
      <c r="P46" s="166" t="s">
        <v>801</v>
      </c>
      <c r="Q46" s="166" t="s">
        <v>801</v>
      </c>
      <c r="R46" s="314" t="s">
        <v>801</v>
      </c>
      <c r="S46" s="553"/>
      <c r="T46" s="229" t="s">
        <v>3446</v>
      </c>
      <c r="U46" s="166">
        <v>200000</v>
      </c>
      <c r="V46" s="166">
        <v>300000</v>
      </c>
      <c r="W46" s="166">
        <v>400000</v>
      </c>
      <c r="X46" s="314" t="s">
        <v>801</v>
      </c>
      <c r="Y46" s="553"/>
      <c r="Z46" s="229" t="s">
        <v>3525</v>
      </c>
      <c r="AA46" s="166">
        <v>200000</v>
      </c>
      <c r="AB46" s="166">
        <v>300000</v>
      </c>
      <c r="AC46" s="166">
        <v>400000</v>
      </c>
      <c r="AD46" s="314" t="s">
        <v>2674</v>
      </c>
      <c r="AE46" s="553"/>
      <c r="AF46" s="229" t="s">
        <v>3022</v>
      </c>
      <c r="AG46" s="166">
        <v>1683000</v>
      </c>
      <c r="AH46" s="166" t="s">
        <v>2674</v>
      </c>
      <c r="AI46" s="166" t="s">
        <v>2674</v>
      </c>
      <c r="AJ46" s="314" t="s">
        <v>2674</v>
      </c>
    </row>
    <row r="47" spans="1:36" s="60" customFormat="1" ht="12.75" customHeight="1" x14ac:dyDescent="0.2">
      <c r="A47" s="561"/>
      <c r="B47" s="229" t="s">
        <v>3875</v>
      </c>
      <c r="C47" s="166">
        <v>2800000</v>
      </c>
      <c r="D47" s="166">
        <v>2800000</v>
      </c>
      <c r="E47" s="166">
        <v>2800000</v>
      </c>
      <c r="F47" s="314">
        <v>2800000</v>
      </c>
      <c r="G47" s="553"/>
      <c r="H47" s="229" t="s">
        <v>3003</v>
      </c>
      <c r="I47" s="166">
        <v>425000</v>
      </c>
      <c r="J47" s="166">
        <v>425000</v>
      </c>
      <c r="K47" s="166" t="s">
        <v>801</v>
      </c>
      <c r="L47" s="314" t="s">
        <v>801</v>
      </c>
      <c r="M47" s="553"/>
      <c r="N47" s="229" t="s">
        <v>4994</v>
      </c>
      <c r="O47" s="166">
        <v>200000</v>
      </c>
      <c r="P47" s="166">
        <v>300000</v>
      </c>
      <c r="Q47" s="166">
        <v>400000</v>
      </c>
      <c r="R47" s="314" t="s">
        <v>801</v>
      </c>
      <c r="S47" s="553"/>
      <c r="T47" s="229" t="s">
        <v>3041</v>
      </c>
      <c r="U47" s="166">
        <v>2800000</v>
      </c>
      <c r="V47" s="166">
        <v>2800000</v>
      </c>
      <c r="W47" s="166">
        <v>2800000</v>
      </c>
      <c r="X47" s="314" t="s">
        <v>801</v>
      </c>
      <c r="Y47" s="553"/>
      <c r="Z47" s="229" t="s">
        <v>3431</v>
      </c>
      <c r="AA47" s="166">
        <v>200000</v>
      </c>
      <c r="AB47" s="166">
        <v>300000</v>
      </c>
      <c r="AC47" s="166">
        <v>400000</v>
      </c>
      <c r="AD47" s="314" t="s">
        <v>2674</v>
      </c>
      <c r="AE47" s="553"/>
      <c r="AF47" s="229" t="s">
        <v>3115</v>
      </c>
      <c r="AG47" s="166">
        <v>1000000</v>
      </c>
      <c r="AH47" s="166" t="s">
        <v>2674</v>
      </c>
      <c r="AI47" s="166" t="s">
        <v>2674</v>
      </c>
      <c r="AJ47" s="314" t="s">
        <v>2674</v>
      </c>
    </row>
    <row r="48" spans="1:36" s="60" customFormat="1" ht="12.75" customHeight="1" x14ac:dyDescent="0.2">
      <c r="A48" s="561"/>
      <c r="B48" s="229" t="s">
        <v>2972</v>
      </c>
      <c r="C48" s="166">
        <v>600000</v>
      </c>
      <c r="D48" s="166" t="s">
        <v>2674</v>
      </c>
      <c r="E48" s="166" t="s">
        <v>2674</v>
      </c>
      <c r="F48" s="314" t="s">
        <v>2674</v>
      </c>
      <c r="G48" s="553"/>
      <c r="H48" s="229" t="s">
        <v>4309</v>
      </c>
      <c r="I48" s="166">
        <v>925000</v>
      </c>
      <c r="J48" s="166">
        <v>925000</v>
      </c>
      <c r="K48" s="166">
        <v>925000</v>
      </c>
      <c r="L48" s="314" t="s">
        <v>801</v>
      </c>
      <c r="M48" s="553"/>
      <c r="N48" s="229" t="s">
        <v>5002</v>
      </c>
      <c r="O48" s="166">
        <v>200000</v>
      </c>
      <c r="P48" s="166">
        <v>300000</v>
      </c>
      <c r="Q48" s="166">
        <v>400000</v>
      </c>
      <c r="R48" s="314" t="s">
        <v>801</v>
      </c>
      <c r="S48" s="553"/>
      <c r="T48" s="229" t="s">
        <v>5033</v>
      </c>
      <c r="U48" s="166">
        <v>100000</v>
      </c>
      <c r="V48" s="166" t="s">
        <v>801</v>
      </c>
      <c r="W48" s="166" t="s">
        <v>801</v>
      </c>
      <c r="X48" s="314" t="s">
        <v>801</v>
      </c>
      <c r="Y48" s="553"/>
      <c r="Z48" s="229" t="s">
        <v>4330</v>
      </c>
      <c r="AA48" s="166">
        <v>334000</v>
      </c>
      <c r="AB48" s="166">
        <v>334000</v>
      </c>
      <c r="AC48" s="166">
        <v>334000</v>
      </c>
      <c r="AD48" s="314" t="s">
        <v>2674</v>
      </c>
      <c r="AE48" s="553"/>
      <c r="AF48" s="229" t="s">
        <v>3448</v>
      </c>
      <c r="AG48" s="166">
        <v>300000</v>
      </c>
      <c r="AH48" s="166">
        <v>400000</v>
      </c>
      <c r="AI48" s="166" t="s">
        <v>2674</v>
      </c>
      <c r="AJ48" s="314" t="s">
        <v>2674</v>
      </c>
    </row>
    <row r="49" spans="1:36" s="60" customFormat="1" ht="12.75" customHeight="1" x14ac:dyDescent="0.2">
      <c r="A49" s="561"/>
      <c r="B49" s="229" t="s">
        <v>3882</v>
      </c>
      <c r="C49" s="166">
        <v>300000</v>
      </c>
      <c r="D49" s="166">
        <v>400000</v>
      </c>
      <c r="E49" s="166" t="s">
        <v>2674</v>
      </c>
      <c r="F49" s="314" t="s">
        <v>2674</v>
      </c>
      <c r="G49" s="553"/>
      <c r="H49" s="229" t="s">
        <v>3888</v>
      </c>
      <c r="I49" s="166">
        <v>100000</v>
      </c>
      <c r="J49" s="166" t="s">
        <v>801</v>
      </c>
      <c r="K49" s="166" t="s">
        <v>801</v>
      </c>
      <c r="L49" s="314" t="s">
        <v>801</v>
      </c>
      <c r="M49" s="553"/>
      <c r="N49" s="229" t="s">
        <v>3023</v>
      </c>
      <c r="O49" s="166">
        <v>1680000</v>
      </c>
      <c r="P49" s="166" t="s">
        <v>801</v>
      </c>
      <c r="Q49" s="166" t="s">
        <v>801</v>
      </c>
      <c r="R49" s="314" t="s">
        <v>801</v>
      </c>
      <c r="S49" s="553"/>
      <c r="T49" s="229" t="s">
        <v>5034</v>
      </c>
      <c r="U49" s="166">
        <v>100000</v>
      </c>
      <c r="V49" s="166" t="s">
        <v>801</v>
      </c>
      <c r="W49" s="166" t="s">
        <v>801</v>
      </c>
      <c r="X49" s="314" t="s">
        <v>801</v>
      </c>
      <c r="Y49" s="553"/>
      <c r="Z49" s="229" t="s">
        <v>3073</v>
      </c>
      <c r="AA49" s="166">
        <v>2800000</v>
      </c>
      <c r="AB49" s="166" t="s">
        <v>2674</v>
      </c>
      <c r="AC49" s="166" t="s">
        <v>2674</v>
      </c>
      <c r="AD49" s="314" t="s">
        <v>2674</v>
      </c>
      <c r="AE49" s="553"/>
      <c r="AF49" s="229" t="s">
        <v>2989</v>
      </c>
      <c r="AG49" s="166">
        <v>3100000</v>
      </c>
      <c r="AH49" s="166" t="s">
        <v>2674</v>
      </c>
      <c r="AI49" s="166" t="s">
        <v>2674</v>
      </c>
      <c r="AJ49" s="314" t="s">
        <v>2674</v>
      </c>
    </row>
    <row r="50" spans="1:36" s="60" customFormat="1" ht="12.75" customHeight="1" x14ac:dyDescent="0.2">
      <c r="A50" s="561"/>
      <c r="B50" s="229" t="s">
        <v>2973</v>
      </c>
      <c r="C50" s="166">
        <v>2707000</v>
      </c>
      <c r="D50" s="166">
        <v>2707000</v>
      </c>
      <c r="E50" s="166">
        <v>2707000</v>
      </c>
      <c r="F50" s="314">
        <v>2707000</v>
      </c>
      <c r="G50" s="553"/>
      <c r="H50" s="229" t="s">
        <v>3393</v>
      </c>
      <c r="I50" s="166">
        <v>400000</v>
      </c>
      <c r="J50" s="166" t="s">
        <v>801</v>
      </c>
      <c r="K50" s="166" t="s">
        <v>801</v>
      </c>
      <c r="L50" s="314" t="s">
        <v>801</v>
      </c>
      <c r="M50" s="553"/>
      <c r="N50" s="134" t="s">
        <v>3024</v>
      </c>
      <c r="O50" s="59">
        <v>2936432</v>
      </c>
      <c r="P50" s="59">
        <v>2936432</v>
      </c>
      <c r="Q50" s="59" t="s">
        <v>801</v>
      </c>
      <c r="R50" s="59" t="s">
        <v>801</v>
      </c>
      <c r="S50" s="553"/>
      <c r="T50" s="134" t="s">
        <v>3042</v>
      </c>
      <c r="U50" s="269">
        <v>2800000</v>
      </c>
      <c r="V50" s="269">
        <v>2800000</v>
      </c>
      <c r="W50" s="269">
        <v>2800000</v>
      </c>
      <c r="X50" s="269">
        <v>2800000</v>
      </c>
      <c r="Y50" s="553"/>
      <c r="Z50" s="229" t="s">
        <v>3352</v>
      </c>
      <c r="AA50" s="166">
        <v>1368000</v>
      </c>
      <c r="AB50" s="166" t="s">
        <v>2674</v>
      </c>
      <c r="AC50" s="166" t="s">
        <v>2674</v>
      </c>
      <c r="AD50" s="314" t="s">
        <v>2674</v>
      </c>
      <c r="AE50" s="553"/>
      <c r="AF50" s="229" t="s">
        <v>3449</v>
      </c>
      <c r="AG50" s="166">
        <v>200000</v>
      </c>
      <c r="AH50" s="166">
        <v>300000</v>
      </c>
      <c r="AI50" s="166">
        <v>400000</v>
      </c>
      <c r="AJ50" s="314" t="s">
        <v>2674</v>
      </c>
    </row>
    <row r="51" spans="1:36" s="60" customFormat="1" ht="12.75" customHeight="1" x14ac:dyDescent="0.2">
      <c r="A51" s="561"/>
      <c r="B51" s="229" t="s">
        <v>4304</v>
      </c>
      <c r="C51" s="166">
        <v>3160000</v>
      </c>
      <c r="D51" s="166">
        <v>3160000</v>
      </c>
      <c r="E51" s="166">
        <v>3160000</v>
      </c>
      <c r="F51" s="314" t="s">
        <v>2674</v>
      </c>
      <c r="G51" s="554"/>
      <c r="H51" s="229" t="s">
        <v>5019</v>
      </c>
      <c r="I51" s="166">
        <v>100000</v>
      </c>
      <c r="J51" s="166" t="s">
        <v>801</v>
      </c>
      <c r="K51" s="166" t="s">
        <v>801</v>
      </c>
      <c r="L51" s="314" t="s">
        <v>801</v>
      </c>
      <c r="M51" s="554"/>
      <c r="N51" s="134" t="s">
        <v>3025</v>
      </c>
      <c r="O51" s="59">
        <v>800000</v>
      </c>
      <c r="P51" s="59" t="s">
        <v>801</v>
      </c>
      <c r="Q51" s="59" t="s">
        <v>801</v>
      </c>
      <c r="R51" s="59" t="s">
        <v>801</v>
      </c>
      <c r="S51" s="554"/>
      <c r="T51" s="134" t="s">
        <v>3318</v>
      </c>
      <c r="U51" s="269">
        <v>760000</v>
      </c>
      <c r="V51" s="269" t="s">
        <v>801</v>
      </c>
      <c r="W51" s="269" t="s">
        <v>801</v>
      </c>
      <c r="X51" s="269" t="s">
        <v>801</v>
      </c>
      <c r="Y51" s="554"/>
      <c r="Z51" s="229" t="s">
        <v>3432</v>
      </c>
      <c r="AA51" s="166">
        <v>200000</v>
      </c>
      <c r="AB51" s="166">
        <v>300000</v>
      </c>
      <c r="AC51" s="166">
        <v>400000</v>
      </c>
      <c r="AD51" s="314" t="s">
        <v>2674</v>
      </c>
      <c r="AE51" s="554"/>
      <c r="AF51" s="229" t="s">
        <v>3450</v>
      </c>
      <c r="AG51" s="166">
        <v>200000</v>
      </c>
      <c r="AH51" s="166">
        <v>300000</v>
      </c>
      <c r="AI51" s="166">
        <v>400000</v>
      </c>
      <c r="AJ51" s="314" t="s">
        <v>2674</v>
      </c>
    </row>
    <row r="52" spans="1:36" s="60" customFormat="1" ht="12.75" customHeight="1" x14ac:dyDescent="0.2">
      <c r="A52" s="562"/>
      <c r="B52" s="229" t="s">
        <v>1148</v>
      </c>
      <c r="C52" s="166" t="s">
        <v>2674</v>
      </c>
      <c r="D52" s="166" t="s">
        <v>2674</v>
      </c>
      <c r="E52" s="166" t="s">
        <v>2674</v>
      </c>
      <c r="F52" s="314" t="s">
        <v>2674</v>
      </c>
      <c r="G52" s="556" t="s">
        <v>709</v>
      </c>
      <c r="H52" s="229" t="s">
        <v>5020</v>
      </c>
      <c r="I52" s="166" t="s">
        <v>801</v>
      </c>
      <c r="J52" s="166" t="s">
        <v>801</v>
      </c>
      <c r="K52" s="166" t="s">
        <v>801</v>
      </c>
      <c r="L52" s="314" t="s">
        <v>801</v>
      </c>
      <c r="M52" s="556" t="s">
        <v>709</v>
      </c>
      <c r="N52" s="134" t="s">
        <v>3896</v>
      </c>
      <c r="O52" s="59" t="s">
        <v>801</v>
      </c>
      <c r="P52" s="59" t="s">
        <v>801</v>
      </c>
      <c r="Q52" s="59" t="s">
        <v>801</v>
      </c>
      <c r="R52" s="59" t="s">
        <v>801</v>
      </c>
      <c r="S52" s="556" t="s">
        <v>709</v>
      </c>
      <c r="T52" s="134" t="s">
        <v>3901</v>
      </c>
      <c r="U52" s="269" t="s">
        <v>801</v>
      </c>
      <c r="V52" s="269" t="s">
        <v>801</v>
      </c>
      <c r="W52" s="269" t="s">
        <v>801</v>
      </c>
      <c r="X52" s="269" t="s">
        <v>801</v>
      </c>
      <c r="Y52" s="559" t="s">
        <v>709</v>
      </c>
      <c r="Z52" s="229" t="s">
        <v>3904</v>
      </c>
      <c r="AA52" s="166" t="s">
        <v>2674</v>
      </c>
      <c r="AB52" s="166" t="s">
        <v>2674</v>
      </c>
      <c r="AC52" s="166" t="s">
        <v>2674</v>
      </c>
      <c r="AD52" s="314" t="s">
        <v>2674</v>
      </c>
      <c r="AE52" s="556" t="s">
        <v>709</v>
      </c>
      <c r="AF52" s="229" t="s">
        <v>3908</v>
      </c>
      <c r="AG52" s="166" t="s">
        <v>2674</v>
      </c>
      <c r="AH52" s="166" t="s">
        <v>2674</v>
      </c>
      <c r="AI52" s="166" t="s">
        <v>2674</v>
      </c>
      <c r="AJ52" s="314" t="s">
        <v>2674</v>
      </c>
    </row>
    <row r="53" spans="1:36" s="60" customFormat="1" ht="12.75" customHeight="1" x14ac:dyDescent="0.2">
      <c r="A53" s="556" t="s">
        <v>709</v>
      </c>
      <c r="B53" s="134" t="s">
        <v>5012</v>
      </c>
      <c r="C53" s="86" t="s">
        <v>2674</v>
      </c>
      <c r="D53" s="85" t="s">
        <v>2674</v>
      </c>
      <c r="E53" s="85" t="s">
        <v>2674</v>
      </c>
      <c r="F53" s="85" t="s">
        <v>2674</v>
      </c>
      <c r="G53" s="553"/>
      <c r="H53" s="229" t="s">
        <v>1161</v>
      </c>
      <c r="I53" s="166" t="s">
        <v>801</v>
      </c>
      <c r="J53" s="166" t="s">
        <v>801</v>
      </c>
      <c r="K53" s="166" t="s">
        <v>801</v>
      </c>
      <c r="L53" s="314" t="s">
        <v>801</v>
      </c>
      <c r="M53" s="553"/>
      <c r="N53" s="134" t="s">
        <v>5024</v>
      </c>
      <c r="O53" s="59" t="s">
        <v>801</v>
      </c>
      <c r="P53" s="59" t="s">
        <v>801</v>
      </c>
      <c r="Q53" s="59" t="s">
        <v>801</v>
      </c>
      <c r="R53" s="59" t="s">
        <v>801</v>
      </c>
      <c r="S53" s="553"/>
      <c r="T53" s="134" t="s">
        <v>5035</v>
      </c>
      <c r="U53" s="59" t="s">
        <v>801</v>
      </c>
      <c r="V53" s="59" t="s">
        <v>801</v>
      </c>
      <c r="W53" s="59" t="s">
        <v>801</v>
      </c>
      <c r="X53" s="59" t="s">
        <v>801</v>
      </c>
      <c r="Y53" s="553"/>
      <c r="Z53" s="134" t="s">
        <v>3905</v>
      </c>
      <c r="AA53" s="269" t="s">
        <v>2674</v>
      </c>
      <c r="AB53" s="269" t="s">
        <v>2674</v>
      </c>
      <c r="AC53" s="269" t="s">
        <v>2674</v>
      </c>
      <c r="AD53" s="269" t="s">
        <v>2674</v>
      </c>
      <c r="AE53" s="553"/>
      <c r="AF53" s="229" t="s">
        <v>2370</v>
      </c>
      <c r="AG53" s="166" t="s">
        <v>2674</v>
      </c>
      <c r="AH53" s="166" t="s">
        <v>2674</v>
      </c>
      <c r="AI53" s="166" t="s">
        <v>2674</v>
      </c>
      <c r="AJ53" s="314" t="s">
        <v>2674</v>
      </c>
    </row>
    <row r="54" spans="1:36" s="60" customFormat="1" ht="12.75" customHeight="1" x14ac:dyDescent="0.2">
      <c r="A54" s="553"/>
      <c r="B54" s="134" t="s">
        <v>3890</v>
      </c>
      <c r="C54" s="85" t="s">
        <v>2674</v>
      </c>
      <c r="D54" s="85" t="s">
        <v>2674</v>
      </c>
      <c r="E54" s="85" t="s">
        <v>2674</v>
      </c>
      <c r="F54" s="85" t="s">
        <v>2674</v>
      </c>
      <c r="G54" s="553"/>
      <c r="H54" s="61" t="s">
        <v>3893</v>
      </c>
      <c r="I54" s="59" t="s">
        <v>801</v>
      </c>
      <c r="J54" s="59" t="s">
        <v>801</v>
      </c>
      <c r="K54" s="59" t="s">
        <v>801</v>
      </c>
      <c r="L54" s="59" t="s">
        <v>801</v>
      </c>
      <c r="M54" s="553"/>
      <c r="N54" s="147" t="s">
        <v>5025</v>
      </c>
      <c r="O54" s="59" t="s">
        <v>801</v>
      </c>
      <c r="P54" s="59" t="s">
        <v>801</v>
      </c>
      <c r="Q54" s="59" t="s">
        <v>801</v>
      </c>
      <c r="R54" s="59" t="s">
        <v>801</v>
      </c>
      <c r="S54" s="553"/>
      <c r="T54" s="457" t="s">
        <v>5036</v>
      </c>
      <c r="U54" s="59" t="s">
        <v>801</v>
      </c>
      <c r="V54" s="59" t="s">
        <v>801</v>
      </c>
      <c r="W54" s="59" t="s">
        <v>801</v>
      </c>
      <c r="X54" s="59" t="s">
        <v>801</v>
      </c>
      <c r="Y54" s="553"/>
      <c r="Z54" s="427" t="s">
        <v>936</v>
      </c>
      <c r="AA54" s="269" t="s">
        <v>2674</v>
      </c>
      <c r="AB54" s="269" t="s">
        <v>2674</v>
      </c>
      <c r="AC54" s="269" t="s">
        <v>2674</v>
      </c>
      <c r="AD54" s="269" t="s">
        <v>2674</v>
      </c>
      <c r="AE54" s="553"/>
      <c r="AF54" s="229" t="s">
        <v>3909</v>
      </c>
      <c r="AG54" s="166" t="s">
        <v>2674</v>
      </c>
      <c r="AH54" s="166" t="s">
        <v>2674</v>
      </c>
      <c r="AI54" s="166" t="s">
        <v>2674</v>
      </c>
      <c r="AJ54" s="314" t="s">
        <v>2674</v>
      </c>
    </row>
    <row r="55" spans="1:36" s="60" customFormat="1" ht="12.75" customHeight="1" x14ac:dyDescent="0.2">
      <c r="A55" s="553"/>
      <c r="B55" s="26" t="s">
        <v>5184</v>
      </c>
      <c r="C55" s="85" t="s">
        <v>2674</v>
      </c>
      <c r="D55" s="85" t="s">
        <v>2674</v>
      </c>
      <c r="E55" s="85" t="s">
        <v>2674</v>
      </c>
      <c r="F55" s="85" t="s">
        <v>2674</v>
      </c>
      <c r="G55" s="553"/>
      <c r="H55" s="61" t="s">
        <v>5021</v>
      </c>
      <c r="I55" s="59" t="s">
        <v>801</v>
      </c>
      <c r="J55" s="59" t="s">
        <v>801</v>
      </c>
      <c r="K55" s="59" t="s">
        <v>801</v>
      </c>
      <c r="L55" s="59" t="s">
        <v>801</v>
      </c>
      <c r="M55" s="553"/>
      <c r="N55" s="457" t="s">
        <v>3897</v>
      </c>
      <c r="O55" s="59" t="s">
        <v>801</v>
      </c>
      <c r="P55" s="59" t="s">
        <v>801</v>
      </c>
      <c r="Q55" s="59" t="s">
        <v>801</v>
      </c>
      <c r="R55" s="59" t="s">
        <v>801</v>
      </c>
      <c r="S55" s="553"/>
      <c r="T55" s="457" t="s">
        <v>1149</v>
      </c>
      <c r="U55" s="59" t="s">
        <v>801</v>
      </c>
      <c r="V55" s="59" t="s">
        <v>801</v>
      </c>
      <c r="W55" s="59" t="s">
        <v>801</v>
      </c>
      <c r="X55" s="59" t="s">
        <v>801</v>
      </c>
      <c r="Y55" s="553"/>
      <c r="Z55" s="427" t="s">
        <v>5042</v>
      </c>
      <c r="AA55" s="269" t="s">
        <v>2674</v>
      </c>
      <c r="AB55" s="269" t="s">
        <v>2674</v>
      </c>
      <c r="AC55" s="269" t="s">
        <v>2674</v>
      </c>
      <c r="AD55" s="269" t="s">
        <v>2674</v>
      </c>
      <c r="AE55" s="553"/>
      <c r="AF55" s="229" t="s">
        <v>5046</v>
      </c>
      <c r="AG55" s="166" t="s">
        <v>2674</v>
      </c>
      <c r="AH55" s="166" t="s">
        <v>2674</v>
      </c>
      <c r="AI55" s="166" t="s">
        <v>2674</v>
      </c>
      <c r="AJ55" s="314" t="s">
        <v>2674</v>
      </c>
    </row>
    <row r="56" spans="1:36" s="60" customFormat="1" ht="12.75" customHeight="1" x14ac:dyDescent="0.2">
      <c r="A56" s="553"/>
      <c r="B56" s="134" t="s">
        <v>5013</v>
      </c>
      <c r="C56" s="85" t="s">
        <v>2674</v>
      </c>
      <c r="D56" s="85" t="s">
        <v>2674</v>
      </c>
      <c r="E56" s="85" t="s">
        <v>2674</v>
      </c>
      <c r="F56" s="85" t="s">
        <v>2674</v>
      </c>
      <c r="G56" s="553"/>
      <c r="H56" s="61" t="s">
        <v>2351</v>
      </c>
      <c r="I56" s="425" t="s">
        <v>801</v>
      </c>
      <c r="J56" s="425" t="s">
        <v>801</v>
      </c>
      <c r="K56" s="425" t="s">
        <v>801</v>
      </c>
      <c r="L56" s="425" t="s">
        <v>801</v>
      </c>
      <c r="M56" s="553"/>
      <c r="N56" s="457" t="s">
        <v>3898</v>
      </c>
      <c r="O56" s="456" t="s">
        <v>801</v>
      </c>
      <c r="P56" s="456" t="s">
        <v>801</v>
      </c>
      <c r="Q56" s="456" t="s">
        <v>801</v>
      </c>
      <c r="R56" s="456" t="s">
        <v>801</v>
      </c>
      <c r="S56" s="553"/>
      <c r="T56" s="457" t="s">
        <v>2376</v>
      </c>
      <c r="U56" s="59" t="s">
        <v>801</v>
      </c>
      <c r="V56" s="59" t="s">
        <v>801</v>
      </c>
      <c r="W56" s="59" t="s">
        <v>801</v>
      </c>
      <c r="X56" s="59" t="s">
        <v>801</v>
      </c>
      <c r="Y56" s="553"/>
      <c r="Z56" s="427" t="s">
        <v>5043</v>
      </c>
      <c r="AA56" s="269" t="s">
        <v>2674</v>
      </c>
      <c r="AB56" s="269" t="s">
        <v>2674</v>
      </c>
      <c r="AC56" s="269" t="s">
        <v>2674</v>
      </c>
      <c r="AD56" s="269" t="s">
        <v>2674</v>
      </c>
      <c r="AE56" s="553"/>
      <c r="AF56" s="134" t="s">
        <v>5047</v>
      </c>
      <c r="AG56" s="59" t="s">
        <v>2674</v>
      </c>
      <c r="AH56" s="59" t="s">
        <v>2674</v>
      </c>
      <c r="AI56" s="59" t="s">
        <v>2674</v>
      </c>
      <c r="AJ56" s="59" t="s">
        <v>2674</v>
      </c>
    </row>
    <row r="57" spans="1:36" s="60" customFormat="1" ht="12.75" customHeight="1" x14ac:dyDescent="0.2">
      <c r="A57" s="553"/>
      <c r="B57" s="134" t="s">
        <v>3891</v>
      </c>
      <c r="C57" s="85" t="s">
        <v>2674</v>
      </c>
      <c r="D57" s="85" t="s">
        <v>2674</v>
      </c>
      <c r="E57" s="85" t="s">
        <v>2674</v>
      </c>
      <c r="F57" s="85" t="s">
        <v>2674</v>
      </c>
      <c r="G57" s="553"/>
      <c r="H57" s="124" t="s">
        <v>3894</v>
      </c>
      <c r="I57" s="428" t="s">
        <v>801</v>
      </c>
      <c r="J57" s="428" t="s">
        <v>801</v>
      </c>
      <c r="K57" s="428" t="s">
        <v>801</v>
      </c>
      <c r="L57" s="428" t="s">
        <v>801</v>
      </c>
      <c r="M57" s="553"/>
      <c r="N57" s="457" t="s">
        <v>5026</v>
      </c>
      <c r="O57" s="457" t="s">
        <v>801</v>
      </c>
      <c r="P57" s="457" t="s">
        <v>801</v>
      </c>
      <c r="Q57" s="457" t="s">
        <v>801</v>
      </c>
      <c r="R57" s="457" t="s">
        <v>801</v>
      </c>
      <c r="S57" s="553"/>
      <c r="T57" s="457" t="s">
        <v>5037</v>
      </c>
      <c r="U57" s="59" t="s">
        <v>801</v>
      </c>
      <c r="V57" s="59" t="s">
        <v>801</v>
      </c>
      <c r="W57" s="59" t="s">
        <v>801</v>
      </c>
      <c r="X57" s="59" t="s">
        <v>801</v>
      </c>
      <c r="Y57" s="553"/>
      <c r="Z57" s="427" t="s">
        <v>5044</v>
      </c>
      <c r="AA57" s="269" t="s">
        <v>2674</v>
      </c>
      <c r="AB57" s="269" t="s">
        <v>2674</v>
      </c>
      <c r="AC57" s="269" t="s">
        <v>2674</v>
      </c>
      <c r="AD57" s="269" t="s">
        <v>2674</v>
      </c>
      <c r="AE57" s="553"/>
      <c r="AF57" s="134" t="s">
        <v>5048</v>
      </c>
      <c r="AG57" s="59" t="s">
        <v>2674</v>
      </c>
      <c r="AH57" s="59" t="s">
        <v>2674</v>
      </c>
      <c r="AI57" s="59" t="s">
        <v>2674</v>
      </c>
      <c r="AJ57" s="59" t="s">
        <v>2674</v>
      </c>
    </row>
    <row r="58" spans="1:36" s="60" customFormat="1" ht="12.75" customHeight="1" x14ac:dyDescent="0.2">
      <c r="A58" s="553"/>
      <c r="B58" s="134" t="s">
        <v>5014</v>
      </c>
      <c r="C58" s="85" t="s">
        <v>2674</v>
      </c>
      <c r="D58" s="85" t="s">
        <v>2674</v>
      </c>
      <c r="E58" s="85" t="s">
        <v>2674</v>
      </c>
      <c r="F58" s="85" t="s">
        <v>2674</v>
      </c>
      <c r="G58" s="553"/>
      <c r="H58" s="61" t="s">
        <v>5022</v>
      </c>
      <c r="I58" s="428" t="s">
        <v>801</v>
      </c>
      <c r="J58" s="428" t="s">
        <v>801</v>
      </c>
      <c r="K58" s="428" t="s">
        <v>801</v>
      </c>
      <c r="L58" s="428" t="s">
        <v>801</v>
      </c>
      <c r="M58" s="553"/>
      <c r="N58" s="457" t="s">
        <v>5027</v>
      </c>
      <c r="O58" s="457" t="s">
        <v>801</v>
      </c>
      <c r="P58" s="457" t="s">
        <v>801</v>
      </c>
      <c r="Q58" s="457" t="s">
        <v>801</v>
      </c>
      <c r="R58" s="457" t="s">
        <v>801</v>
      </c>
      <c r="S58" s="553"/>
      <c r="T58" s="445" t="s">
        <v>3902</v>
      </c>
      <c r="U58" s="471" t="s">
        <v>801</v>
      </c>
      <c r="V58" s="471" t="s">
        <v>801</v>
      </c>
      <c r="W58" s="471" t="s">
        <v>801</v>
      </c>
      <c r="X58" s="59" t="s">
        <v>801</v>
      </c>
      <c r="Y58" s="553"/>
      <c r="Z58" s="427" t="s">
        <v>3906</v>
      </c>
      <c r="AA58" s="59" t="s">
        <v>2674</v>
      </c>
      <c r="AB58" s="59" t="s">
        <v>2674</v>
      </c>
      <c r="AC58" s="59" t="s">
        <v>2674</v>
      </c>
      <c r="AD58" s="59" t="s">
        <v>2674</v>
      </c>
      <c r="AE58" s="553"/>
      <c r="AF58" s="134" t="s">
        <v>3910</v>
      </c>
      <c r="AG58" s="426" t="s">
        <v>2674</v>
      </c>
      <c r="AH58" s="426" t="s">
        <v>2674</v>
      </c>
      <c r="AI58" s="426" t="s">
        <v>2674</v>
      </c>
      <c r="AJ58" s="426" t="s">
        <v>2674</v>
      </c>
    </row>
    <row r="59" spans="1:36" s="60" customFormat="1" x14ac:dyDescent="0.2">
      <c r="A59" s="553"/>
      <c r="B59" s="134" t="s">
        <v>5015</v>
      </c>
      <c r="C59" s="85" t="s">
        <v>2674</v>
      </c>
      <c r="D59" s="85" t="s">
        <v>2674</v>
      </c>
      <c r="E59" s="85" t="s">
        <v>2674</v>
      </c>
      <c r="F59" s="85" t="s">
        <v>2674</v>
      </c>
      <c r="G59" s="553"/>
      <c r="H59" s="428" t="s">
        <v>5023</v>
      </c>
      <c r="I59" s="428" t="s">
        <v>801</v>
      </c>
      <c r="J59" s="428" t="s">
        <v>801</v>
      </c>
      <c r="K59" s="428" t="s">
        <v>801</v>
      </c>
      <c r="L59" s="428" t="s">
        <v>801</v>
      </c>
      <c r="M59" s="553"/>
      <c r="N59" s="457" t="s">
        <v>5028</v>
      </c>
      <c r="O59" s="457" t="s">
        <v>801</v>
      </c>
      <c r="P59" s="457" t="s">
        <v>801</v>
      </c>
      <c r="Q59" s="457" t="s">
        <v>801</v>
      </c>
      <c r="R59" s="457" t="s">
        <v>801</v>
      </c>
      <c r="S59" s="553"/>
      <c r="T59" s="457" t="s">
        <v>3903</v>
      </c>
      <c r="U59" s="59" t="s">
        <v>801</v>
      </c>
      <c r="V59" s="59" t="s">
        <v>801</v>
      </c>
      <c r="W59" s="59" t="s">
        <v>801</v>
      </c>
      <c r="X59" s="59" t="s">
        <v>801</v>
      </c>
      <c r="Y59" s="553"/>
      <c r="Z59" s="427" t="s">
        <v>5045</v>
      </c>
      <c r="AA59" s="59" t="s">
        <v>2674</v>
      </c>
      <c r="AB59" s="59" t="s">
        <v>2674</v>
      </c>
      <c r="AC59" s="59" t="s">
        <v>2674</v>
      </c>
      <c r="AD59" s="59" t="s">
        <v>2674</v>
      </c>
      <c r="AE59" s="553"/>
      <c r="AF59" s="134" t="s">
        <v>5050</v>
      </c>
      <c r="AG59" s="427" t="s">
        <v>2674</v>
      </c>
      <c r="AH59" s="427" t="s">
        <v>2674</v>
      </c>
      <c r="AI59" s="427" t="s">
        <v>2674</v>
      </c>
      <c r="AJ59" s="427" t="s">
        <v>2674</v>
      </c>
    </row>
    <row r="60" spans="1:36" s="60" customFormat="1" x14ac:dyDescent="0.2">
      <c r="A60" s="553"/>
      <c r="B60" s="134" t="s">
        <v>1160</v>
      </c>
      <c r="C60" s="85" t="s">
        <v>2674</v>
      </c>
      <c r="D60" s="85" t="s">
        <v>2674</v>
      </c>
      <c r="E60" s="85" t="s">
        <v>2674</v>
      </c>
      <c r="F60" s="85" t="s">
        <v>2674</v>
      </c>
      <c r="G60" s="553"/>
      <c r="H60" s="428" t="s">
        <v>2350</v>
      </c>
      <c r="I60" s="428" t="s">
        <v>801</v>
      </c>
      <c r="J60" s="428" t="s">
        <v>801</v>
      </c>
      <c r="K60" s="428" t="s">
        <v>801</v>
      </c>
      <c r="L60" s="428" t="s">
        <v>801</v>
      </c>
      <c r="M60" s="553"/>
      <c r="N60" s="457" t="s">
        <v>2461</v>
      </c>
      <c r="O60" s="457" t="s">
        <v>801</v>
      </c>
      <c r="P60" s="457" t="s">
        <v>801</v>
      </c>
      <c r="Q60" s="457" t="s">
        <v>801</v>
      </c>
      <c r="R60" s="457" t="s">
        <v>801</v>
      </c>
      <c r="S60" s="553"/>
      <c r="T60" s="457" t="s">
        <v>5038</v>
      </c>
      <c r="U60" s="59" t="s">
        <v>801</v>
      </c>
      <c r="V60" s="59" t="s">
        <v>801</v>
      </c>
      <c r="W60" s="59" t="s">
        <v>801</v>
      </c>
      <c r="X60" s="59" t="s">
        <v>801</v>
      </c>
      <c r="Y60" s="553"/>
      <c r="Z60" s="427" t="s">
        <v>3433</v>
      </c>
      <c r="AA60" s="59" t="s">
        <v>2674</v>
      </c>
      <c r="AB60" s="59" t="s">
        <v>2674</v>
      </c>
      <c r="AC60" s="59" t="s">
        <v>2674</v>
      </c>
      <c r="AD60" s="59" t="s">
        <v>2674</v>
      </c>
      <c r="AE60" s="553"/>
      <c r="AF60" s="427" t="s">
        <v>3911</v>
      </c>
      <c r="AG60" s="427" t="s">
        <v>2674</v>
      </c>
      <c r="AH60" s="427" t="s">
        <v>2674</v>
      </c>
      <c r="AI60" s="427" t="s">
        <v>2674</v>
      </c>
      <c r="AJ60" s="427" t="s">
        <v>2674</v>
      </c>
    </row>
    <row r="61" spans="1:36" s="60" customFormat="1" x14ac:dyDescent="0.2">
      <c r="A61" s="553"/>
      <c r="B61" s="134" t="s">
        <v>2675</v>
      </c>
      <c r="C61" s="85" t="s">
        <v>2674</v>
      </c>
      <c r="D61" s="85" t="s">
        <v>2674</v>
      </c>
      <c r="E61" s="85" t="s">
        <v>2674</v>
      </c>
      <c r="F61" s="85" t="s">
        <v>2674</v>
      </c>
      <c r="G61" s="554"/>
      <c r="H61" s="384" t="s">
        <v>3895</v>
      </c>
      <c r="I61" s="384" t="s">
        <v>801</v>
      </c>
      <c r="J61" s="384" t="s">
        <v>801</v>
      </c>
      <c r="K61" s="384" t="s">
        <v>801</v>
      </c>
      <c r="L61" s="384" t="s">
        <v>801</v>
      </c>
      <c r="M61" s="554"/>
      <c r="N61" s="457" t="s">
        <v>3899</v>
      </c>
      <c r="O61" s="457" t="s">
        <v>801</v>
      </c>
      <c r="P61" s="457" t="s">
        <v>801</v>
      </c>
      <c r="Q61" s="457" t="s">
        <v>801</v>
      </c>
      <c r="R61" s="457" t="s">
        <v>801</v>
      </c>
      <c r="S61" s="554"/>
      <c r="T61" s="457" t="s">
        <v>2375</v>
      </c>
      <c r="U61" s="59" t="s">
        <v>801</v>
      </c>
      <c r="V61" s="59" t="s">
        <v>801</v>
      </c>
      <c r="W61" s="59" t="s">
        <v>801</v>
      </c>
      <c r="X61" s="59" t="s">
        <v>801</v>
      </c>
      <c r="Y61" s="554"/>
      <c r="Z61" s="427" t="s">
        <v>2356</v>
      </c>
      <c r="AA61" s="59" t="s">
        <v>2674</v>
      </c>
      <c r="AB61" s="59" t="s">
        <v>2674</v>
      </c>
      <c r="AC61" s="59" t="s">
        <v>5039</v>
      </c>
      <c r="AD61" s="59"/>
      <c r="AE61" s="554"/>
      <c r="AF61" s="421"/>
      <c r="AG61" s="427" t="s">
        <v>2674</v>
      </c>
      <c r="AH61" s="427" t="s">
        <v>2674</v>
      </c>
      <c r="AI61" s="427" t="s">
        <v>2674</v>
      </c>
      <c r="AJ61" s="427"/>
    </row>
    <row r="62" spans="1:36" s="60" customFormat="1" x14ac:dyDescent="0.2">
      <c r="A62" s="553"/>
      <c r="B62" s="428" t="s">
        <v>3892</v>
      </c>
      <c r="C62" s="31" t="s">
        <v>2674</v>
      </c>
      <c r="D62" s="31" t="s">
        <v>2674</v>
      </c>
      <c r="E62" s="31" t="s">
        <v>2674</v>
      </c>
      <c r="F62" s="31" t="s">
        <v>2674</v>
      </c>
      <c r="G62" s="481"/>
      <c r="H62" s="384"/>
      <c r="I62" s="384"/>
      <c r="J62" s="384"/>
      <c r="K62" s="384"/>
      <c r="L62" s="384"/>
      <c r="M62" s="481"/>
      <c r="N62" s="421"/>
      <c r="O62" s="421"/>
      <c r="P62" s="421"/>
      <c r="Q62" s="421"/>
      <c r="R62" s="421"/>
      <c r="S62" s="490"/>
      <c r="T62" s="421"/>
      <c r="U62" s="59"/>
      <c r="V62" s="59"/>
      <c r="W62" s="59"/>
      <c r="X62" s="59"/>
      <c r="Y62" s="490"/>
      <c r="Z62" s="420"/>
      <c r="AA62" s="59"/>
      <c r="AB62" s="59"/>
      <c r="AC62" s="59"/>
      <c r="AD62" s="59"/>
      <c r="AE62" s="490"/>
      <c r="AF62" s="421"/>
      <c r="AG62" s="421"/>
      <c r="AH62" s="421"/>
      <c r="AI62" s="421"/>
      <c r="AJ62" s="421"/>
    </row>
    <row r="63" spans="1:36" s="60" customFormat="1" ht="12.75" customHeight="1" x14ac:dyDescent="0.2">
      <c r="A63" s="554"/>
      <c r="B63" s="26"/>
      <c r="C63" s="31"/>
      <c r="D63" s="31"/>
      <c r="E63" s="31"/>
      <c r="F63" s="31"/>
      <c r="G63" s="481"/>
      <c r="H63" s="384"/>
      <c r="I63" s="384"/>
      <c r="J63" s="384"/>
      <c r="K63" s="384"/>
      <c r="L63" s="384"/>
      <c r="M63" s="481"/>
      <c r="N63" s="421"/>
      <c r="O63" s="421"/>
      <c r="P63" s="421"/>
      <c r="Q63" s="421"/>
      <c r="R63" s="421"/>
      <c r="S63" s="490"/>
      <c r="T63" s="421"/>
      <c r="U63" s="59"/>
      <c r="V63" s="59"/>
      <c r="W63" s="59"/>
      <c r="X63" s="59"/>
      <c r="Y63" s="490"/>
      <c r="Z63" s="420"/>
      <c r="AA63" s="59"/>
      <c r="AB63" s="59"/>
      <c r="AC63" s="59"/>
      <c r="AD63" s="59"/>
      <c r="AE63" s="490"/>
      <c r="AF63" s="421"/>
      <c r="AG63" s="421"/>
      <c r="AH63" s="421"/>
      <c r="AI63" s="421"/>
      <c r="AJ63" s="421"/>
    </row>
    <row r="64" spans="1:36" s="60" customFormat="1" x14ac:dyDescent="0.2">
      <c r="A64" s="337"/>
      <c r="B64" s="26"/>
      <c r="C64" s="31"/>
      <c r="D64" s="31"/>
      <c r="E64" s="31"/>
      <c r="F64" s="31"/>
      <c r="G64" s="451"/>
      <c r="H64" s="384"/>
      <c r="I64" s="384"/>
      <c r="J64" s="384"/>
      <c r="K64" s="384"/>
      <c r="L64" s="384"/>
      <c r="M64" s="481"/>
      <c r="N64" s="421"/>
      <c r="O64" s="421"/>
      <c r="P64" s="421"/>
      <c r="Q64" s="421"/>
      <c r="R64" s="421"/>
      <c r="S64" s="490"/>
      <c r="T64" s="421"/>
      <c r="U64" s="59"/>
      <c r="V64" s="59"/>
      <c r="W64" s="59"/>
      <c r="X64" s="59"/>
      <c r="Y64" s="375"/>
      <c r="Z64" s="420"/>
      <c r="AA64" s="59"/>
      <c r="AB64" s="59"/>
      <c r="AC64" s="59"/>
      <c r="AD64" s="59"/>
      <c r="AE64" s="490"/>
      <c r="AF64" s="421"/>
      <c r="AG64" s="421"/>
      <c r="AH64" s="421"/>
      <c r="AI64" s="421"/>
      <c r="AJ64" s="421"/>
    </row>
    <row r="65" spans="1:36" s="60" customFormat="1" x14ac:dyDescent="0.2">
      <c r="A65" s="91"/>
      <c r="B65" s="26"/>
      <c r="C65" s="31"/>
      <c r="D65" s="31"/>
      <c r="E65" s="31"/>
      <c r="F65" s="31"/>
      <c r="G65" s="451"/>
      <c r="H65" s="384"/>
      <c r="I65" s="384"/>
      <c r="J65" s="384"/>
      <c r="K65" s="384"/>
      <c r="L65" s="384"/>
      <c r="M65" s="481"/>
      <c r="N65" s="421"/>
      <c r="O65" s="421"/>
      <c r="P65" s="421"/>
      <c r="Q65" s="421"/>
      <c r="R65" s="421"/>
      <c r="S65" s="490"/>
      <c r="T65" s="421"/>
      <c r="U65" s="59"/>
      <c r="V65" s="59"/>
      <c r="W65" s="59"/>
      <c r="X65" s="59"/>
      <c r="Y65" s="375"/>
      <c r="Z65" s="420"/>
      <c r="AA65" s="59"/>
      <c r="AB65" s="59"/>
      <c r="AC65" s="59"/>
      <c r="AD65" s="59"/>
      <c r="AE65" s="490"/>
      <c r="AF65" s="421"/>
      <c r="AG65" s="421"/>
      <c r="AH65" s="421"/>
      <c r="AI65" s="421"/>
      <c r="AJ65" s="421"/>
    </row>
    <row r="66" spans="1:36" s="60" customFormat="1" x14ac:dyDescent="0.2">
      <c r="A66" s="91"/>
      <c r="B66" s="26"/>
      <c r="C66" s="31"/>
      <c r="D66" s="31"/>
      <c r="E66" s="31"/>
      <c r="F66" s="31"/>
      <c r="G66" s="58"/>
      <c r="H66" s="384"/>
      <c r="I66" s="384"/>
      <c r="J66" s="384"/>
      <c r="K66" s="384"/>
      <c r="L66" s="384"/>
      <c r="M66" s="481"/>
      <c r="N66" s="421"/>
      <c r="O66" s="421"/>
      <c r="P66" s="421"/>
      <c r="Q66" s="421"/>
      <c r="R66" s="421"/>
      <c r="S66" s="58"/>
      <c r="T66" s="421"/>
      <c r="U66" s="418"/>
      <c r="V66" s="418"/>
      <c r="W66" s="418"/>
      <c r="X66" s="418"/>
      <c r="Y66" s="90"/>
      <c r="Z66" s="420"/>
      <c r="AA66" s="59"/>
      <c r="AB66" s="59"/>
      <c r="AC66" s="59"/>
      <c r="AD66" s="59"/>
      <c r="AE66" s="58"/>
      <c r="AF66" s="421"/>
      <c r="AG66" s="421"/>
      <c r="AH66" s="421"/>
      <c r="AI66" s="421"/>
      <c r="AJ66" s="421"/>
    </row>
    <row r="67" spans="1:36" s="60" customFormat="1" x14ac:dyDescent="0.2">
      <c r="A67" s="91"/>
      <c r="B67" s="26"/>
      <c r="C67" s="31"/>
      <c r="D67" s="31"/>
      <c r="E67" s="31"/>
      <c r="F67" s="31"/>
      <c r="G67" s="58"/>
      <c r="H67" s="384"/>
      <c r="I67" s="384"/>
      <c r="J67" s="384"/>
      <c r="K67" s="384"/>
      <c r="L67" s="384"/>
      <c r="M67" s="481"/>
      <c r="N67" s="421"/>
      <c r="O67" s="421"/>
      <c r="P67" s="421"/>
      <c r="Q67" s="421"/>
      <c r="R67" s="421"/>
      <c r="S67" s="58"/>
      <c r="T67" s="421"/>
      <c r="U67" s="421"/>
      <c r="V67" s="421"/>
      <c r="W67" s="421"/>
      <c r="X67" s="421"/>
      <c r="Y67" s="89"/>
      <c r="Z67" s="420"/>
      <c r="AA67" s="59"/>
      <c r="AB67" s="59"/>
      <c r="AC67" s="59"/>
      <c r="AD67" s="59"/>
      <c r="AE67" s="58"/>
      <c r="AF67" s="421"/>
      <c r="AG67" s="421"/>
      <c r="AH67" s="421"/>
      <c r="AI67" s="421"/>
      <c r="AJ67" s="421"/>
    </row>
    <row r="68" spans="1:36" s="60" customFormat="1" x14ac:dyDescent="0.2">
      <c r="A68" s="91"/>
      <c r="B68" s="26"/>
      <c r="C68" s="31"/>
      <c r="D68" s="31"/>
      <c r="E68" s="31"/>
      <c r="F68" s="31"/>
      <c r="G68" s="58"/>
      <c r="H68" s="384"/>
      <c r="I68" s="384"/>
      <c r="J68" s="384"/>
      <c r="K68" s="384"/>
      <c r="L68" s="384"/>
      <c r="M68" s="481"/>
      <c r="N68" s="421"/>
      <c r="O68" s="421"/>
      <c r="P68" s="421"/>
      <c r="Q68" s="421"/>
      <c r="R68" s="421"/>
      <c r="S68" s="58"/>
      <c r="T68" s="418"/>
      <c r="U68" s="421"/>
      <c r="V68" s="421"/>
      <c r="W68" s="421"/>
      <c r="X68" s="421"/>
      <c r="Y68" s="89"/>
      <c r="Z68" s="419"/>
      <c r="AA68" s="59"/>
      <c r="AB68" s="59"/>
      <c r="AC68" s="59"/>
      <c r="AD68" s="59"/>
      <c r="AE68" s="58"/>
      <c r="AF68" s="421"/>
      <c r="AG68" s="421"/>
      <c r="AH68" s="421"/>
      <c r="AI68" s="421"/>
      <c r="AJ68" s="421"/>
    </row>
    <row r="69" spans="1:36" s="60" customFormat="1" x14ac:dyDescent="0.2">
      <c r="A69" s="91"/>
      <c r="B69" s="26"/>
      <c r="C69" s="31"/>
      <c r="D69" s="31"/>
      <c r="E69" s="31"/>
      <c r="F69" s="31"/>
      <c r="G69" s="58"/>
      <c r="H69" s="384"/>
      <c r="I69" s="384"/>
      <c r="J69" s="384"/>
      <c r="K69" s="384"/>
      <c r="L69" s="384"/>
      <c r="M69" s="58"/>
      <c r="N69" s="421"/>
      <c r="O69" s="421"/>
      <c r="P69" s="421"/>
      <c r="Q69" s="421"/>
      <c r="R69" s="421"/>
      <c r="S69" s="58"/>
      <c r="T69" s="421"/>
      <c r="U69" s="421"/>
      <c r="V69" s="421"/>
      <c r="W69" s="421"/>
      <c r="X69" s="421"/>
      <c r="Y69" s="89"/>
      <c r="Z69" s="58"/>
      <c r="AA69" s="58"/>
      <c r="AB69" s="58"/>
      <c r="AC69" s="58"/>
      <c r="AD69" s="58"/>
      <c r="AE69" s="58"/>
      <c r="AF69" s="421"/>
      <c r="AG69" s="421"/>
      <c r="AH69" s="421"/>
      <c r="AI69" s="421"/>
      <c r="AJ69" s="421"/>
    </row>
    <row r="70" spans="1:36" s="60" customFormat="1" x14ac:dyDescent="0.2">
      <c r="A70" s="91"/>
      <c r="B70" s="26"/>
      <c r="C70" s="31"/>
      <c r="D70" s="31"/>
      <c r="E70" s="31"/>
      <c r="F70" s="31"/>
      <c r="G70" s="58"/>
      <c r="H70" s="384"/>
      <c r="I70" s="384"/>
      <c r="J70" s="384"/>
      <c r="K70" s="384"/>
      <c r="L70" s="384"/>
      <c r="M70" s="58"/>
      <c r="N70" s="421"/>
      <c r="O70" s="421"/>
      <c r="P70" s="421"/>
      <c r="Q70" s="421"/>
      <c r="R70" s="421"/>
      <c r="S70" s="58"/>
      <c r="T70" s="421"/>
      <c r="U70" s="421"/>
      <c r="V70" s="421"/>
      <c r="W70" s="421"/>
      <c r="X70" s="421"/>
      <c r="Y70" s="89"/>
      <c r="Z70" s="58"/>
      <c r="AA70" s="58"/>
      <c r="AB70" s="58"/>
      <c r="AC70" s="58"/>
      <c r="AD70" s="58"/>
      <c r="AE70" s="58"/>
      <c r="AF70" s="421"/>
      <c r="AG70" s="421"/>
      <c r="AH70" s="421"/>
      <c r="AI70" s="421"/>
      <c r="AJ70" s="421"/>
    </row>
    <row r="71" spans="1:36" s="60" customFormat="1" x14ac:dyDescent="0.2">
      <c r="A71" s="89"/>
      <c r="B71" s="26"/>
      <c r="C71" s="59"/>
      <c r="D71" s="59"/>
      <c r="E71" s="59"/>
      <c r="F71" s="59"/>
      <c r="G71" s="58"/>
      <c r="H71" s="384"/>
      <c r="I71" s="384"/>
      <c r="J71" s="384"/>
      <c r="K71" s="384"/>
      <c r="L71" s="384"/>
      <c r="M71" s="58"/>
      <c r="N71" s="421"/>
      <c r="O71" s="421"/>
      <c r="P71" s="421"/>
      <c r="Q71" s="421"/>
      <c r="R71" s="421"/>
      <c r="S71" s="58"/>
      <c r="T71"/>
      <c r="U71"/>
      <c r="V71"/>
      <c r="W71"/>
      <c r="X71"/>
      <c r="Y71" s="89"/>
      <c r="Z71" s="58"/>
      <c r="AA71" s="58"/>
      <c r="AB71" s="58"/>
      <c r="AC71" s="58"/>
      <c r="AD71" s="58"/>
      <c r="AE71" s="58"/>
      <c r="AF71"/>
      <c r="AG71" s="421"/>
      <c r="AH71" s="421"/>
      <c r="AI71" s="421"/>
      <c r="AJ71" s="421"/>
    </row>
    <row r="72" spans="1:36" s="60" customFormat="1" x14ac:dyDescent="0.2">
      <c r="A72" s="89"/>
      <c r="B72" s="26"/>
      <c r="C72" s="59"/>
      <c r="D72" s="59"/>
      <c r="E72" s="59"/>
      <c r="F72" s="59"/>
      <c r="G72" s="58"/>
      <c r="H72" s="384"/>
      <c r="I72" s="384"/>
      <c r="J72" s="384"/>
      <c r="K72" s="384"/>
      <c r="L72" s="384"/>
      <c r="M72" s="58"/>
      <c r="N72" s="421"/>
      <c r="O72" s="421"/>
      <c r="P72" s="421"/>
      <c r="Q72" s="421"/>
      <c r="R72" s="421"/>
      <c r="S72" s="58"/>
      <c r="T72"/>
      <c r="U72"/>
      <c r="V72"/>
      <c r="W72"/>
      <c r="X72"/>
      <c r="Y72" s="89"/>
      <c r="Z72" s="58"/>
      <c r="AA72" s="58"/>
      <c r="AB72" s="58"/>
      <c r="AC72" s="58"/>
      <c r="AD72" s="58"/>
      <c r="AE72" s="58"/>
      <c r="AF72"/>
      <c r="AG72"/>
      <c r="AH72"/>
      <c r="AI72"/>
      <c r="AJ72"/>
    </row>
    <row r="73" spans="1:36" s="60" customFormat="1" x14ac:dyDescent="0.2">
      <c r="A73" s="89"/>
      <c r="B73" s="26"/>
      <c r="C73" s="59"/>
      <c r="D73" s="59"/>
      <c r="E73" s="59"/>
      <c r="F73" s="59"/>
      <c r="G73" s="58"/>
      <c r="H73" s="384"/>
      <c r="I73" s="384"/>
      <c r="J73" s="384"/>
      <c r="K73" s="384"/>
      <c r="L73" s="384"/>
      <c r="M73" s="58"/>
      <c r="N73" s="421"/>
      <c r="O73" s="421"/>
      <c r="P73" s="421"/>
      <c r="Q73" s="421"/>
      <c r="R73" s="421"/>
      <c r="S73" s="58"/>
      <c r="T73"/>
      <c r="U73"/>
      <c r="V73"/>
      <c r="W73"/>
      <c r="X73"/>
      <c r="Y73" s="89"/>
      <c r="Z73" s="58"/>
      <c r="AA73" s="58"/>
      <c r="AB73" s="58"/>
      <c r="AC73" s="58"/>
      <c r="AD73" s="58"/>
      <c r="AE73" s="58"/>
      <c r="AF73"/>
      <c r="AG73"/>
      <c r="AH73"/>
      <c r="AI73"/>
      <c r="AJ73"/>
    </row>
    <row r="74" spans="1:36" s="60" customFormat="1" x14ac:dyDescent="0.2">
      <c r="A74" s="58"/>
      <c r="B74" s="384"/>
      <c r="C74" s="59"/>
      <c r="D74" s="59"/>
      <c r="E74" s="59"/>
      <c r="F74" s="59"/>
      <c r="G74" s="58"/>
      <c r="H74" s="384"/>
      <c r="I74" s="384"/>
      <c r="J74" s="384"/>
      <c r="K74" s="384"/>
      <c r="L74" s="384"/>
      <c r="M74" s="58"/>
      <c r="N74" s="421"/>
      <c r="O74" s="421"/>
      <c r="P74" s="421"/>
      <c r="Q74" s="421"/>
      <c r="R74" s="421"/>
      <c r="S74" s="58"/>
      <c r="T74"/>
      <c r="U74"/>
      <c r="V74"/>
      <c r="W74"/>
      <c r="X74"/>
      <c r="Y74" s="89"/>
      <c r="AE74" s="58"/>
      <c r="AF74"/>
      <c r="AG74"/>
      <c r="AH74"/>
      <c r="AI74"/>
      <c r="AJ74"/>
    </row>
    <row r="75" spans="1:36" s="60" customFormat="1" x14ac:dyDescent="0.2">
      <c r="A75" s="58"/>
      <c r="B75" s="383"/>
      <c r="C75" s="383"/>
      <c r="D75" s="383"/>
      <c r="E75" s="383"/>
      <c r="F75" s="383"/>
      <c r="G75" s="58"/>
      <c r="H75" s="384"/>
      <c r="I75" s="384"/>
      <c r="J75" s="384"/>
      <c r="K75" s="384"/>
      <c r="L75" s="384"/>
      <c r="M75" s="58"/>
      <c r="N75" s="421"/>
      <c r="O75" s="421"/>
      <c r="P75" s="421"/>
      <c r="Q75" s="421"/>
      <c r="R75" s="421"/>
      <c r="S75" s="58"/>
      <c r="T75"/>
      <c r="U75"/>
      <c r="V75"/>
      <c r="W75"/>
      <c r="X75"/>
      <c r="Y75" s="89"/>
      <c r="AE75" s="58"/>
      <c r="AF75"/>
      <c r="AG75"/>
      <c r="AH75"/>
      <c r="AI75"/>
      <c r="AJ75"/>
    </row>
    <row r="76" spans="1:36" s="60" customFormat="1" x14ac:dyDescent="0.2">
      <c r="A76" s="58"/>
      <c r="B76" s="384"/>
      <c r="C76" s="384"/>
      <c r="D76" s="384"/>
      <c r="E76" s="384"/>
      <c r="F76" s="384"/>
      <c r="G76" s="58"/>
      <c r="H76" s="384"/>
      <c r="I76" s="384"/>
      <c r="J76" s="384"/>
      <c r="K76" s="384"/>
      <c r="L76" s="384"/>
      <c r="M76" s="58"/>
      <c r="N76"/>
      <c r="O76"/>
      <c r="P76"/>
      <c r="Q76"/>
      <c r="R76"/>
      <c r="S76" s="422"/>
      <c r="T76"/>
      <c r="U76"/>
      <c r="V76"/>
      <c r="W76"/>
      <c r="X76"/>
      <c r="AE76" s="422"/>
      <c r="AF76"/>
      <c r="AG76"/>
      <c r="AH76"/>
      <c r="AI76"/>
      <c r="AJ76"/>
    </row>
    <row r="77" spans="1:36" s="60" customFormat="1" x14ac:dyDescent="0.2">
      <c r="A77" s="385"/>
      <c r="B77" s="384"/>
      <c r="C77" s="384"/>
      <c r="D77" s="384"/>
      <c r="E77" s="384"/>
      <c r="F77" s="384"/>
      <c r="G77" s="386"/>
      <c r="H77" s="384"/>
      <c r="I77" s="384"/>
      <c r="J77" s="384"/>
      <c r="K77" s="384"/>
      <c r="L77" s="384"/>
      <c r="M77" s="58"/>
      <c r="N77"/>
      <c r="O77"/>
      <c r="P77"/>
      <c r="Q77"/>
      <c r="R77"/>
      <c r="S77" s="58"/>
      <c r="T77"/>
      <c r="U77"/>
      <c r="V77"/>
      <c r="W77"/>
      <c r="X77"/>
      <c r="AE77" s="58"/>
      <c r="AF77"/>
      <c r="AG77"/>
      <c r="AH77"/>
      <c r="AI77"/>
      <c r="AJ77"/>
    </row>
    <row r="78" spans="1:36" s="60" customFormat="1" x14ac:dyDescent="0.2">
      <c r="A78" s="385"/>
      <c r="B78" s="384"/>
      <c r="C78" s="384"/>
      <c r="D78" s="384"/>
      <c r="E78" s="384"/>
      <c r="F78" s="384"/>
      <c r="G78" s="386"/>
      <c r="H78" s="384"/>
      <c r="I78" s="384"/>
      <c r="J78" s="384"/>
      <c r="K78" s="384"/>
      <c r="L78" s="384"/>
      <c r="M78" s="58"/>
      <c r="N78"/>
      <c r="O78"/>
      <c r="P78"/>
      <c r="Q78"/>
      <c r="R78"/>
      <c r="S78" s="58"/>
      <c r="T78"/>
      <c r="U78"/>
      <c r="V78"/>
      <c r="W78"/>
      <c r="X78"/>
      <c r="Z78"/>
      <c r="AA78"/>
      <c r="AB78"/>
      <c r="AC78"/>
      <c r="AD78"/>
      <c r="AE78" s="58"/>
      <c r="AF78"/>
      <c r="AG78"/>
      <c r="AH78"/>
      <c r="AI78"/>
      <c r="AJ78"/>
    </row>
    <row r="79" spans="1:36" s="60" customFormat="1" x14ac:dyDescent="0.2">
      <c r="A79" s="385"/>
      <c r="B79" s="384"/>
      <c r="C79" s="384"/>
      <c r="D79" s="384"/>
      <c r="E79" s="384"/>
      <c r="F79" s="384"/>
      <c r="G79" s="386"/>
      <c r="H79" s="384"/>
      <c r="I79" s="384"/>
      <c r="J79" s="384"/>
      <c r="K79" s="384"/>
      <c r="L79" s="384"/>
      <c r="M79" s="58"/>
      <c r="N79"/>
      <c r="O79"/>
      <c r="P79"/>
      <c r="Q79"/>
      <c r="R79"/>
      <c r="S79" s="58"/>
      <c r="T79"/>
      <c r="U79"/>
      <c r="V79"/>
      <c r="W79"/>
      <c r="X79"/>
      <c r="Z79"/>
      <c r="AA79"/>
      <c r="AB79"/>
      <c r="AC79"/>
      <c r="AD79"/>
      <c r="AE79" s="58"/>
      <c r="AF79"/>
      <c r="AG79"/>
      <c r="AH79"/>
      <c r="AI79"/>
      <c r="AJ79"/>
    </row>
    <row r="80" spans="1:36" s="60" customFormat="1" x14ac:dyDescent="0.2">
      <c r="A80" s="385"/>
      <c r="B80" s="384"/>
      <c r="C80" s="384"/>
      <c r="D80" s="384"/>
      <c r="E80" s="384"/>
      <c r="F80" s="384"/>
      <c r="G80" s="386"/>
      <c r="H80" s="384"/>
      <c r="I80" s="384"/>
      <c r="J80" s="384"/>
      <c r="K80" s="384"/>
      <c r="L80" s="384"/>
      <c r="M80" s="58"/>
      <c r="N80"/>
      <c r="O80"/>
      <c r="P80"/>
      <c r="Q80"/>
      <c r="R80"/>
      <c r="S80" s="58"/>
      <c r="T80"/>
      <c r="U80"/>
      <c r="V80"/>
      <c r="W80"/>
      <c r="X80"/>
      <c r="Z80"/>
      <c r="AA80"/>
      <c r="AB80"/>
      <c r="AC80"/>
      <c r="AD80"/>
      <c r="AE80" s="58"/>
      <c r="AF80"/>
      <c r="AG80"/>
      <c r="AH80"/>
      <c r="AI80"/>
      <c r="AJ80"/>
    </row>
    <row r="81" spans="1:36" s="60" customFormat="1" x14ac:dyDescent="0.2">
      <c r="A81" s="385"/>
      <c r="B81" s="384"/>
      <c r="C81" s="384"/>
      <c r="D81" s="384"/>
      <c r="E81" s="384"/>
      <c r="F81" s="384"/>
      <c r="G81" s="386"/>
      <c r="H81"/>
      <c r="I81"/>
      <c r="J81"/>
      <c r="K81"/>
      <c r="L81"/>
      <c r="M81" s="58"/>
      <c r="N81"/>
      <c r="O81"/>
      <c r="P81"/>
      <c r="Q81"/>
      <c r="R81"/>
      <c r="S81" s="58"/>
      <c r="T81"/>
      <c r="U81"/>
      <c r="V81"/>
      <c r="W81"/>
      <c r="X81"/>
      <c r="Z81"/>
      <c r="AA81"/>
      <c r="AB81"/>
      <c r="AC81"/>
      <c r="AD81"/>
      <c r="AE81" s="58"/>
      <c r="AF81"/>
      <c r="AG81"/>
      <c r="AH81"/>
      <c r="AI81"/>
      <c r="AJ81"/>
    </row>
    <row r="82" spans="1:36" s="60" customFormat="1" x14ac:dyDescent="0.2">
      <c r="A82" s="385"/>
      <c r="B82" s="384"/>
      <c r="C82" s="384"/>
      <c r="D82" s="384"/>
      <c r="E82" s="384"/>
      <c r="F82" s="384"/>
      <c r="G82" s="386"/>
      <c r="H82"/>
      <c r="I82"/>
      <c r="J82"/>
      <c r="K82"/>
      <c r="L82"/>
      <c r="M82" s="58"/>
      <c r="N82"/>
      <c r="O82"/>
      <c r="P82"/>
      <c r="Q82"/>
      <c r="R82"/>
      <c r="S82" s="58"/>
      <c r="T82"/>
      <c r="U82"/>
      <c r="V82"/>
      <c r="W82"/>
      <c r="X82"/>
      <c r="Z82"/>
      <c r="AA82"/>
      <c r="AB82"/>
      <c r="AC82"/>
      <c r="AD82"/>
      <c r="AE82" s="58"/>
      <c r="AF82"/>
      <c r="AG82"/>
      <c r="AH82"/>
      <c r="AI82"/>
      <c r="AJ82"/>
    </row>
    <row r="83" spans="1:36" s="60" customFormat="1" x14ac:dyDescent="0.2">
      <c r="A83" s="385"/>
      <c r="B83" s="384"/>
      <c r="C83" s="384"/>
      <c r="D83" s="384"/>
      <c r="E83" s="384"/>
      <c r="F83" s="384"/>
      <c r="G83" s="386"/>
      <c r="H83"/>
      <c r="I83"/>
      <c r="J83"/>
      <c r="K83"/>
      <c r="L83"/>
      <c r="M83" s="58"/>
      <c r="N83"/>
      <c r="O83"/>
      <c r="P83"/>
      <c r="Q83"/>
      <c r="R83"/>
      <c r="S83" s="58"/>
      <c r="T83"/>
      <c r="U83"/>
      <c r="V83"/>
      <c r="W83"/>
      <c r="X83"/>
      <c r="Z83"/>
      <c r="AA83"/>
      <c r="AB83"/>
      <c r="AC83"/>
      <c r="AD83"/>
      <c r="AE83" s="58"/>
      <c r="AF83"/>
      <c r="AG83"/>
      <c r="AH83"/>
      <c r="AI83"/>
      <c r="AJ83"/>
    </row>
    <row r="84" spans="1:36" s="60" customFormat="1" x14ac:dyDescent="0.2">
      <c r="A84" s="385"/>
      <c r="B84"/>
      <c r="C84" s="384"/>
      <c r="D84" s="384"/>
      <c r="E84" s="384"/>
      <c r="F84" s="384"/>
      <c r="G84" s="386"/>
      <c r="H84"/>
      <c r="I84"/>
      <c r="J84"/>
      <c r="K84"/>
      <c r="L84"/>
      <c r="M84" s="58"/>
      <c r="N84"/>
      <c r="O84"/>
      <c r="P84"/>
      <c r="Q84"/>
      <c r="R84"/>
      <c r="S84" s="58"/>
      <c r="T84"/>
      <c r="U84"/>
      <c r="V84"/>
      <c r="W84"/>
      <c r="X84"/>
      <c r="Z84"/>
      <c r="AA84"/>
      <c r="AB84"/>
      <c r="AC84"/>
      <c r="AD84"/>
      <c r="AE84" s="58"/>
      <c r="AF84"/>
      <c r="AG84"/>
      <c r="AH84"/>
      <c r="AI84"/>
      <c r="AJ84"/>
    </row>
    <row r="85" spans="1:36" x14ac:dyDescent="0.2">
      <c r="A85" s="319"/>
      <c r="G85" s="387"/>
      <c r="M85" s="26"/>
      <c r="S85" s="26"/>
      <c r="AE85" s="26"/>
    </row>
    <row r="86" spans="1:36" x14ac:dyDescent="0.2">
      <c r="A86" s="144"/>
      <c r="G86" s="144"/>
      <c r="M86" s="144" t="e">
        <f>General!#REF!</f>
        <v>#REF!</v>
      </c>
      <c r="S86" s="144"/>
      <c r="AE86" s="144" t="e">
        <f>General!#REF!</f>
        <v>#REF!</v>
      </c>
    </row>
  </sheetData>
  <sortState ref="T31:X54">
    <sortCondition ref="T31"/>
  </sortState>
  <mergeCells count="81">
    <mergeCell ref="S10:T10"/>
    <mergeCell ref="G10:H10"/>
    <mergeCell ref="M10:N10"/>
    <mergeCell ref="G11:H11"/>
    <mergeCell ref="S11:T11"/>
    <mergeCell ref="M11:N11"/>
    <mergeCell ref="G9:H9"/>
    <mergeCell ref="M9:N9"/>
    <mergeCell ref="S9:T9"/>
    <mergeCell ref="AE8:AF8"/>
    <mergeCell ref="Y8:Z8"/>
    <mergeCell ref="G8:H8"/>
    <mergeCell ref="Y11:Z11"/>
    <mergeCell ref="Y10:Z10"/>
    <mergeCell ref="Y9:Z9"/>
    <mergeCell ref="A6:F6"/>
    <mergeCell ref="G4:L4"/>
    <mergeCell ref="S5:T5"/>
    <mergeCell ref="S8:T8"/>
    <mergeCell ref="S6:X6"/>
    <mergeCell ref="M6:R6"/>
    <mergeCell ref="M5:N5"/>
    <mergeCell ref="O5:R5"/>
    <mergeCell ref="U5:X5"/>
    <mergeCell ref="I5:L5"/>
    <mergeCell ref="A8:B8"/>
    <mergeCell ref="G6:L6"/>
    <mergeCell ref="M8:N8"/>
    <mergeCell ref="A1:F1"/>
    <mergeCell ref="A2:F2"/>
    <mergeCell ref="A3:F3"/>
    <mergeCell ref="A4:F4"/>
    <mergeCell ref="C5:F5"/>
    <mergeCell ref="A5:B5"/>
    <mergeCell ref="A11:B11"/>
    <mergeCell ref="A10:B10"/>
    <mergeCell ref="AE10:AF10"/>
    <mergeCell ref="AE11:AF11"/>
    <mergeCell ref="AE2:AJ2"/>
    <mergeCell ref="AE3:AJ3"/>
    <mergeCell ref="AE6:AJ6"/>
    <mergeCell ref="AE4:AJ4"/>
    <mergeCell ref="Y6:AD6"/>
    <mergeCell ref="Y5:Z5"/>
    <mergeCell ref="AA5:AD5"/>
    <mergeCell ref="M4:R4"/>
    <mergeCell ref="S4:X4"/>
    <mergeCell ref="G2:L2"/>
    <mergeCell ref="A9:B9"/>
    <mergeCell ref="AE9:AF9"/>
    <mergeCell ref="S1:AJ1"/>
    <mergeCell ref="AE5:AF5"/>
    <mergeCell ref="AG5:AJ5"/>
    <mergeCell ref="G5:H5"/>
    <mergeCell ref="G1:R1"/>
    <mergeCell ref="S2:X2"/>
    <mergeCell ref="S3:X3"/>
    <mergeCell ref="M2:R2"/>
    <mergeCell ref="M3:R3"/>
    <mergeCell ref="Y2:AD2"/>
    <mergeCell ref="Y3:AD3"/>
    <mergeCell ref="Y4:AD4"/>
    <mergeCell ref="G3:L3"/>
    <mergeCell ref="M52:M61"/>
    <mergeCell ref="M12:M30"/>
    <mergeCell ref="M31:M51"/>
    <mergeCell ref="S12:S33"/>
    <mergeCell ref="S34:S51"/>
    <mergeCell ref="S52:S61"/>
    <mergeCell ref="A33:A52"/>
    <mergeCell ref="A12:A32"/>
    <mergeCell ref="A53:A63"/>
    <mergeCell ref="G12:G31"/>
    <mergeCell ref="G32:G51"/>
    <mergeCell ref="G52:G61"/>
    <mergeCell ref="AE12:AE29"/>
    <mergeCell ref="AE30:AE51"/>
    <mergeCell ref="AE52:AE61"/>
    <mergeCell ref="Y12:Y29"/>
    <mergeCell ref="Y30:Y51"/>
    <mergeCell ref="Y52:Y61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 xml:space="preserve">&amp;C&amp;"Arial,Bold"&amp;14Brassworld Rosters&amp;12
</oddHeader>
  </headerFooter>
  <colBreaks count="2" manualBreakCount="2">
    <brk id="6" max="1048575" man="1"/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J91"/>
  <sheetViews>
    <sheetView topLeftCell="E1" zoomScale="75" zoomScaleNormal="75" zoomScaleSheetLayoutView="50" workbookViewId="0">
      <pane ySplit="4" topLeftCell="A7" activePane="bottomLeft" state="frozen"/>
      <selection pane="bottomLeft" activeCell="H12" sqref="H12"/>
    </sheetView>
  </sheetViews>
  <sheetFormatPr defaultRowHeight="12.75" x14ac:dyDescent="0.2"/>
  <cols>
    <col min="1" max="1" width="4.5703125" style="32" customWidth="1"/>
    <col min="2" max="2" width="28.7109375" customWidth="1"/>
    <col min="3" max="6" width="15.140625" customWidth="1"/>
    <col min="7" max="7" width="4.5703125" style="32" bestFit="1" customWidth="1"/>
    <col min="8" max="8" width="28.7109375" customWidth="1"/>
    <col min="9" max="12" width="15.140625" customWidth="1"/>
    <col min="13" max="13" width="4.5703125" style="32" bestFit="1" customWidth="1"/>
    <col min="14" max="14" width="28.7109375" customWidth="1"/>
    <col min="15" max="18" width="15.140625" customWidth="1"/>
    <col min="19" max="19" width="4.5703125" style="32" bestFit="1" customWidth="1"/>
    <col min="20" max="20" width="28.7109375" customWidth="1"/>
    <col min="21" max="24" width="15.140625" customWidth="1"/>
    <col min="25" max="25" width="4.5703125" style="32" bestFit="1" customWidth="1"/>
    <col min="26" max="26" width="28.7109375" customWidth="1"/>
    <col min="27" max="30" width="15.140625" customWidth="1"/>
    <col min="31" max="31" width="4.5703125" style="32" bestFit="1" customWidth="1"/>
    <col min="32" max="32" width="28.7109375" customWidth="1"/>
    <col min="33" max="36" width="15.140625" customWidth="1"/>
  </cols>
  <sheetData>
    <row r="1" spans="1:36" ht="18" x14ac:dyDescent="0.25">
      <c r="A1" s="569" t="s">
        <v>532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 t="s">
        <v>532</v>
      </c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 t="s">
        <v>532</v>
      </c>
      <c r="Z1" s="569"/>
      <c r="AA1" s="569"/>
      <c r="AB1" s="569"/>
      <c r="AC1" s="569"/>
      <c r="AD1" s="569"/>
      <c r="AE1" s="569"/>
      <c r="AF1" s="569"/>
      <c r="AG1" s="569"/>
      <c r="AH1" s="569"/>
      <c r="AI1" s="569"/>
      <c r="AJ1" s="569"/>
    </row>
    <row r="2" spans="1:36" ht="18" x14ac:dyDescent="0.25">
      <c r="A2" s="570" t="s">
        <v>273</v>
      </c>
      <c r="B2" s="570"/>
      <c r="C2" s="570"/>
      <c r="D2" s="570"/>
      <c r="E2" s="570"/>
      <c r="F2" s="570"/>
      <c r="G2" s="570" t="s">
        <v>826</v>
      </c>
      <c r="H2" s="570"/>
      <c r="I2" s="570"/>
      <c r="J2" s="570"/>
      <c r="K2" s="570"/>
      <c r="L2" s="570"/>
      <c r="M2" s="570" t="s">
        <v>547</v>
      </c>
      <c r="N2" s="570"/>
      <c r="O2" s="570"/>
      <c r="P2" s="570"/>
      <c r="Q2" s="570"/>
      <c r="R2" s="570"/>
      <c r="S2" s="570" t="s">
        <v>491</v>
      </c>
      <c r="T2" s="570"/>
      <c r="U2" s="570"/>
      <c r="V2" s="570"/>
      <c r="W2" s="570"/>
      <c r="X2" s="570"/>
      <c r="Y2" s="570" t="s">
        <v>4627</v>
      </c>
      <c r="Z2" s="570"/>
      <c r="AA2" s="570"/>
      <c r="AB2" s="570"/>
      <c r="AC2" s="570"/>
      <c r="AD2" s="570"/>
      <c r="AE2" s="570" t="s">
        <v>584</v>
      </c>
      <c r="AF2" s="570"/>
      <c r="AG2" s="570"/>
      <c r="AH2" s="570"/>
      <c r="AI2" s="570"/>
      <c r="AJ2" s="570"/>
    </row>
    <row r="3" spans="1:36" ht="18" x14ac:dyDescent="0.25">
      <c r="A3" s="570" t="s">
        <v>274</v>
      </c>
      <c r="B3" s="570"/>
      <c r="C3" s="570"/>
      <c r="D3" s="570"/>
      <c r="E3" s="570"/>
      <c r="F3" s="570"/>
      <c r="G3" s="570" t="s">
        <v>726</v>
      </c>
      <c r="H3" s="570"/>
      <c r="I3" s="570"/>
      <c r="J3" s="570"/>
      <c r="K3" s="570"/>
      <c r="L3" s="570"/>
      <c r="M3" s="570" t="s">
        <v>548</v>
      </c>
      <c r="N3" s="570"/>
      <c r="O3" s="570"/>
      <c r="P3" s="570"/>
      <c r="Q3" s="570"/>
      <c r="R3" s="570"/>
      <c r="S3" s="570" t="s">
        <v>492</v>
      </c>
      <c r="T3" s="570"/>
      <c r="U3" s="570"/>
      <c r="V3" s="570"/>
      <c r="W3" s="570"/>
      <c r="X3" s="570"/>
      <c r="Y3" s="570" t="s">
        <v>4628</v>
      </c>
      <c r="Z3" s="570"/>
      <c r="AA3" s="570"/>
      <c r="AB3" s="570"/>
      <c r="AC3" s="570"/>
      <c r="AD3" s="570"/>
      <c r="AE3" s="570" t="s">
        <v>727</v>
      </c>
      <c r="AF3" s="570"/>
      <c r="AG3" s="570"/>
      <c r="AH3" s="570"/>
      <c r="AI3" s="570"/>
      <c r="AJ3" s="570"/>
    </row>
    <row r="4" spans="1:36" ht="15" x14ac:dyDescent="0.2">
      <c r="A4" s="575" t="s">
        <v>825</v>
      </c>
      <c r="B4" s="575"/>
      <c r="C4" s="575"/>
      <c r="D4" s="575"/>
      <c r="E4" s="575"/>
      <c r="F4" s="575"/>
      <c r="G4" s="575" t="s">
        <v>32</v>
      </c>
      <c r="H4" s="575"/>
      <c r="I4" s="575"/>
      <c r="J4" s="575"/>
      <c r="K4" s="575"/>
      <c r="L4" s="575"/>
      <c r="M4" s="575" t="s">
        <v>299</v>
      </c>
      <c r="N4" s="575"/>
      <c r="O4" s="575"/>
      <c r="P4" s="575"/>
      <c r="Q4" s="575"/>
      <c r="R4" s="575"/>
      <c r="S4" s="575" t="s">
        <v>662</v>
      </c>
      <c r="T4" s="575"/>
      <c r="U4" s="575"/>
      <c r="V4" s="575"/>
      <c r="W4" s="575"/>
      <c r="X4" s="575"/>
      <c r="Y4" s="575" t="s">
        <v>4626</v>
      </c>
      <c r="Z4" s="575"/>
      <c r="AA4" s="575"/>
      <c r="AB4" s="575"/>
      <c r="AC4" s="575"/>
      <c r="AD4" s="575"/>
      <c r="AE4" s="575" t="s">
        <v>27</v>
      </c>
      <c r="AF4" s="575"/>
      <c r="AG4" s="575"/>
      <c r="AH4" s="575"/>
      <c r="AI4" s="575"/>
      <c r="AJ4" s="575"/>
    </row>
    <row r="5" spans="1:36" ht="15" x14ac:dyDescent="0.25">
      <c r="A5" s="567" t="s">
        <v>848</v>
      </c>
      <c r="B5" s="581"/>
      <c r="C5" s="568">
        <f>VLOOKUP(A2,'Bank Detail'!$A$4:$B$27,2)</f>
        <v>63123114</v>
      </c>
      <c r="D5" s="568"/>
      <c r="E5" s="568"/>
      <c r="F5" s="568"/>
      <c r="G5" s="567" t="s">
        <v>848</v>
      </c>
      <c r="H5" s="567"/>
      <c r="I5" s="568">
        <f>VLOOKUP(G2,'Bank Detail'!$A$4:$B$27,2)</f>
        <v>4623128</v>
      </c>
      <c r="J5" s="568"/>
      <c r="K5" s="568"/>
      <c r="L5" s="568"/>
      <c r="M5" s="567" t="s">
        <v>848</v>
      </c>
      <c r="N5" s="567"/>
      <c r="O5" s="568">
        <f>VLOOKUP(M2,'Bank Detail'!$A$4:$B$27,2)</f>
        <v>10485083</v>
      </c>
      <c r="P5" s="568"/>
      <c r="Q5" s="568"/>
      <c r="R5" s="568"/>
      <c r="S5" s="567" t="s">
        <v>848</v>
      </c>
      <c r="T5" s="581"/>
      <c r="U5" s="568">
        <f>VLOOKUP(S2,'Bank Detail'!$A$4:$B$27,2)</f>
        <v>31334965</v>
      </c>
      <c r="V5" s="568"/>
      <c r="W5" s="568"/>
      <c r="X5" s="568"/>
      <c r="Y5" s="567" t="s">
        <v>848</v>
      </c>
      <c r="Z5" s="567"/>
      <c r="AA5" s="568">
        <f>VLOOKUP(Y2,'Bank Detail'!$A$4:$B$27,2)</f>
        <v>2088864</v>
      </c>
      <c r="AB5" s="568"/>
      <c r="AC5" s="568"/>
      <c r="AD5" s="568"/>
      <c r="AE5" s="567" t="s">
        <v>848</v>
      </c>
      <c r="AF5" s="567"/>
      <c r="AG5" s="568">
        <f>VLOOKUP(AE2,'Bank Detail'!$A$4:$B$27,2)</f>
        <v>52240175.950000003</v>
      </c>
      <c r="AH5" s="568"/>
      <c r="AI5" s="568"/>
      <c r="AJ5" s="568"/>
    </row>
    <row r="6" spans="1:36" x14ac:dyDescent="0.2">
      <c r="A6" s="573"/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  <c r="P6" s="573"/>
      <c r="Q6" s="573"/>
      <c r="R6" s="573"/>
      <c r="S6" s="573"/>
      <c r="T6" s="573"/>
      <c r="U6" s="573"/>
      <c r="V6" s="573"/>
      <c r="W6" s="573"/>
      <c r="X6" s="573"/>
      <c r="Y6" s="573"/>
      <c r="Z6" s="573"/>
      <c r="AA6" s="573"/>
      <c r="AB6" s="573"/>
      <c r="AC6" s="573"/>
      <c r="AD6" s="573"/>
      <c r="AE6" s="573"/>
      <c r="AF6" s="573"/>
      <c r="AG6" s="573"/>
      <c r="AH6" s="573"/>
      <c r="AI6" s="573"/>
      <c r="AJ6" s="573"/>
    </row>
    <row r="7" spans="1:36" x14ac:dyDescent="0.2">
      <c r="A7" s="173"/>
      <c r="B7" s="174"/>
      <c r="C7" s="408">
        <v>2016</v>
      </c>
      <c r="D7" s="408">
        <v>2017</v>
      </c>
      <c r="E7" s="408">
        <v>2018</v>
      </c>
      <c r="F7" s="408">
        <v>2019</v>
      </c>
      <c r="G7" s="173"/>
      <c r="H7" s="174"/>
      <c r="I7" s="408">
        <v>2016</v>
      </c>
      <c r="J7" s="408">
        <v>2017</v>
      </c>
      <c r="K7" s="408">
        <v>2018</v>
      </c>
      <c r="L7" s="408">
        <v>2019</v>
      </c>
      <c r="M7" s="173"/>
      <c r="N7" s="174"/>
      <c r="O7" s="408">
        <v>2016</v>
      </c>
      <c r="P7" s="408">
        <v>2017</v>
      </c>
      <c r="Q7" s="408">
        <v>2018</v>
      </c>
      <c r="R7" s="408">
        <v>2019</v>
      </c>
      <c r="S7" s="173"/>
      <c r="T7" s="174"/>
      <c r="U7" s="408">
        <v>2016</v>
      </c>
      <c r="V7" s="408">
        <v>2017</v>
      </c>
      <c r="W7" s="408">
        <v>2018</v>
      </c>
      <c r="X7" s="408">
        <v>2019</v>
      </c>
      <c r="Y7" s="173"/>
      <c r="Z7" s="174"/>
      <c r="AA7" s="408">
        <v>2016</v>
      </c>
      <c r="AB7" s="408">
        <v>2017</v>
      </c>
      <c r="AC7" s="408">
        <v>2018</v>
      </c>
      <c r="AD7" s="408">
        <v>2019</v>
      </c>
      <c r="AE7" s="173"/>
      <c r="AF7" s="174"/>
      <c r="AG7" s="408">
        <v>2016</v>
      </c>
      <c r="AH7" s="408">
        <v>2017</v>
      </c>
      <c r="AI7" s="408">
        <v>2018</v>
      </c>
      <c r="AJ7" s="408">
        <v>2019</v>
      </c>
    </row>
    <row r="8" spans="1:36" x14ac:dyDescent="0.2">
      <c r="A8" s="574" t="s">
        <v>755</v>
      </c>
      <c r="B8" s="574"/>
      <c r="C8" s="9">
        <f>SUM(C12:C57)</f>
        <v>53587000</v>
      </c>
      <c r="D8" s="9">
        <f>SUM(D12:D57)</f>
        <v>32715000</v>
      </c>
      <c r="E8" s="9">
        <f>SUM(E12:E57)</f>
        <v>16275000</v>
      </c>
      <c r="F8" s="9">
        <f>SUM(F12:F57)</f>
        <v>5600000</v>
      </c>
      <c r="G8" s="574" t="s">
        <v>755</v>
      </c>
      <c r="H8" s="574"/>
      <c r="I8" s="9">
        <f>SUM(I13:I61)</f>
        <v>52582000</v>
      </c>
      <c r="J8" s="9">
        <f>SUM(J13:J61)</f>
        <v>38070000</v>
      </c>
      <c r="K8" s="9">
        <f>SUM(K13:K61)</f>
        <v>15220000</v>
      </c>
      <c r="L8" s="9">
        <f>SUM(L13:L61)</f>
        <v>2870000</v>
      </c>
      <c r="M8" s="574" t="s">
        <v>755</v>
      </c>
      <c r="N8" s="574"/>
      <c r="O8" s="9">
        <f>SUM(O13:O62)</f>
        <v>39596668</v>
      </c>
      <c r="P8" s="9">
        <f>SUM(P13:P62)</f>
        <v>29252668</v>
      </c>
      <c r="Q8" s="9">
        <f>SUM(Q13:Q62)</f>
        <v>15212668</v>
      </c>
      <c r="R8" s="9">
        <f>SUM(R13:R62)</f>
        <v>2500000</v>
      </c>
      <c r="S8" s="574" t="s">
        <v>755</v>
      </c>
      <c r="T8" s="574"/>
      <c r="U8" s="9">
        <f>SUM(U12:U50)</f>
        <v>54752000</v>
      </c>
      <c r="V8" s="9">
        <f>SUM(V12:V50)</f>
        <v>32658000</v>
      </c>
      <c r="W8" s="9">
        <f>SUM(W12:W50)</f>
        <v>30158000</v>
      </c>
      <c r="X8" s="9">
        <f>SUM(X12:X50)</f>
        <v>19700000</v>
      </c>
      <c r="Y8" s="574" t="s">
        <v>755</v>
      </c>
      <c r="Z8" s="574"/>
      <c r="AA8" s="9">
        <f>SUM(AA12:AA75)</f>
        <v>43196000</v>
      </c>
      <c r="AB8" s="9">
        <f>SUM(AB13:AB75)</f>
        <v>31952000</v>
      </c>
      <c r="AC8" s="9">
        <f>SUM(AC13:AC75)</f>
        <v>18702000</v>
      </c>
      <c r="AD8" s="9">
        <f>SUM(AD13:AD75)</f>
        <v>2800000</v>
      </c>
      <c r="AE8" s="574" t="s">
        <v>755</v>
      </c>
      <c r="AF8" s="574"/>
      <c r="AG8" s="9">
        <f>SUM(AG12:AG60)</f>
        <v>33971851</v>
      </c>
      <c r="AH8" s="9">
        <f>SUM(AH12:AH60)</f>
        <v>16256851</v>
      </c>
      <c r="AI8" s="9">
        <f>SUM(AI12:AI60)</f>
        <v>7901000</v>
      </c>
      <c r="AJ8" s="9">
        <f>SUM(AJ12:AJ60)</f>
        <v>2400000</v>
      </c>
    </row>
    <row r="9" spans="1:36" x14ac:dyDescent="0.2">
      <c r="A9" s="573"/>
      <c r="B9" s="573"/>
      <c r="C9" s="87"/>
      <c r="D9" s="87"/>
      <c r="E9" s="87"/>
      <c r="F9" s="87"/>
      <c r="G9" s="573"/>
      <c r="H9" s="573"/>
      <c r="I9" s="87"/>
      <c r="J9" s="87"/>
      <c r="K9" s="87"/>
      <c r="L9" s="87"/>
      <c r="M9" s="573"/>
      <c r="N9" s="573"/>
      <c r="O9" s="87"/>
      <c r="P9" s="87"/>
      <c r="Q9" s="87"/>
      <c r="R9" s="87"/>
      <c r="S9" s="573"/>
      <c r="T9" s="573"/>
      <c r="U9" s="87"/>
      <c r="V9" s="87"/>
      <c r="W9" s="87"/>
      <c r="X9" s="87"/>
      <c r="Y9" s="573"/>
      <c r="Z9" s="573"/>
      <c r="AA9" s="87"/>
      <c r="AB9" s="87"/>
      <c r="AC9" s="87"/>
      <c r="AD9" s="87"/>
      <c r="AE9" s="573"/>
      <c r="AF9" s="573"/>
      <c r="AG9" s="87"/>
      <c r="AH9" s="87"/>
      <c r="AI9" s="87"/>
      <c r="AJ9" s="87"/>
    </row>
    <row r="10" spans="1:36" x14ac:dyDescent="0.2">
      <c r="A10" s="574" t="s">
        <v>87</v>
      </c>
      <c r="B10" s="574"/>
      <c r="C10" s="2">
        <f>COUNT(C12:C67)</f>
        <v>40</v>
      </c>
      <c r="D10" s="88"/>
      <c r="E10" s="88"/>
      <c r="F10" s="88"/>
      <c r="G10" s="574" t="s">
        <v>87</v>
      </c>
      <c r="H10" s="574"/>
      <c r="I10" s="2">
        <f>COUNT(I12:I71)</f>
        <v>40</v>
      </c>
      <c r="J10" s="88"/>
      <c r="K10" s="88"/>
      <c r="L10" s="88"/>
      <c r="M10" s="574" t="s">
        <v>87</v>
      </c>
      <c r="N10" s="574"/>
      <c r="O10" s="2">
        <f>COUNT(O12:O72)</f>
        <v>39</v>
      </c>
      <c r="P10" s="88"/>
      <c r="Q10" s="88"/>
      <c r="R10" s="88"/>
      <c r="S10" s="574" t="s">
        <v>87</v>
      </c>
      <c r="T10" s="574"/>
      <c r="U10" s="2">
        <f>COUNT(U12:U59)</f>
        <v>40</v>
      </c>
      <c r="V10" s="88"/>
      <c r="W10" s="88"/>
      <c r="X10" s="88"/>
      <c r="Y10" s="574" t="s">
        <v>87</v>
      </c>
      <c r="Z10" s="574"/>
      <c r="AA10" s="2">
        <f>COUNT(AA12:AA85)</f>
        <v>40</v>
      </c>
      <c r="AB10" s="88"/>
      <c r="AC10" s="88"/>
      <c r="AD10" s="88"/>
      <c r="AE10" s="574" t="s">
        <v>87</v>
      </c>
      <c r="AF10" s="574"/>
      <c r="AG10" s="2">
        <f>COUNT(AG12:AG70)</f>
        <v>40</v>
      </c>
      <c r="AH10" s="88"/>
      <c r="AI10" s="88"/>
      <c r="AJ10" s="88"/>
    </row>
    <row r="11" spans="1:36" x14ac:dyDescent="0.2">
      <c r="A11" s="573"/>
      <c r="B11" s="573"/>
      <c r="C11" s="26"/>
      <c r="D11" s="88"/>
      <c r="E11" s="88"/>
      <c r="F11" s="88"/>
      <c r="G11" s="573"/>
      <c r="H11" s="573"/>
      <c r="I11" s="26"/>
      <c r="J11" s="88"/>
      <c r="K11" s="88"/>
      <c r="L11" s="88"/>
      <c r="M11" s="573"/>
      <c r="N11" s="573"/>
      <c r="O11" s="26"/>
      <c r="P11" s="88"/>
      <c r="Q11" s="88"/>
      <c r="R11" s="88"/>
      <c r="S11" s="573"/>
      <c r="T11" s="573"/>
      <c r="U11" s="26"/>
      <c r="V11" s="88"/>
      <c r="W11" s="88"/>
      <c r="X11" s="88"/>
      <c r="Y11" s="573"/>
      <c r="Z11" s="573"/>
      <c r="AA11" s="26"/>
      <c r="AB11" s="88"/>
      <c r="AC11" s="88"/>
      <c r="AD11" s="88"/>
      <c r="AE11" s="573"/>
      <c r="AF11" s="573"/>
      <c r="AG11" s="26"/>
      <c r="AH11" s="88"/>
      <c r="AI11" s="88"/>
      <c r="AJ11" s="88"/>
    </row>
    <row r="12" spans="1:36" ht="12.75" customHeight="1" x14ac:dyDescent="0.2">
      <c r="A12" s="552" t="s">
        <v>819</v>
      </c>
      <c r="B12" s="229" t="s">
        <v>3451</v>
      </c>
      <c r="C12" s="166">
        <v>200000</v>
      </c>
      <c r="D12" s="166">
        <v>300000</v>
      </c>
      <c r="E12" s="166">
        <v>400000</v>
      </c>
      <c r="F12" s="314" t="s">
        <v>2674</v>
      </c>
      <c r="G12" s="552" t="s">
        <v>819</v>
      </c>
      <c r="H12" s="504" t="s">
        <v>5395</v>
      </c>
      <c r="I12" s="166">
        <v>200000</v>
      </c>
      <c r="J12" s="166"/>
      <c r="K12" s="166"/>
      <c r="L12" s="314"/>
      <c r="M12" s="552" t="s">
        <v>819</v>
      </c>
      <c r="N12" s="229" t="s">
        <v>4320</v>
      </c>
      <c r="O12" s="166">
        <v>475000</v>
      </c>
      <c r="P12" s="166" t="s">
        <v>801</v>
      </c>
      <c r="Q12" s="166" t="s">
        <v>801</v>
      </c>
      <c r="R12" s="314" t="s">
        <v>801</v>
      </c>
      <c r="S12" s="552" t="s">
        <v>819</v>
      </c>
      <c r="T12" s="229" t="s">
        <v>3102</v>
      </c>
      <c r="U12" s="166">
        <v>840000</v>
      </c>
      <c r="V12" s="166" t="s">
        <v>801</v>
      </c>
      <c r="W12" s="166" t="s">
        <v>801</v>
      </c>
      <c r="X12" s="314" t="s">
        <v>801</v>
      </c>
      <c r="Y12" s="552" t="s">
        <v>819</v>
      </c>
      <c r="Z12" s="229" t="s">
        <v>3203</v>
      </c>
      <c r="AA12" s="166">
        <v>600000</v>
      </c>
      <c r="AB12" s="166" t="s">
        <v>2674</v>
      </c>
      <c r="AC12" s="166" t="s">
        <v>2674</v>
      </c>
      <c r="AD12" s="314" t="s">
        <v>2674</v>
      </c>
      <c r="AE12" s="552" t="s">
        <v>819</v>
      </c>
      <c r="AF12" s="229" t="s">
        <v>5073</v>
      </c>
      <c r="AG12" s="166">
        <v>100000</v>
      </c>
      <c r="AH12" s="166" t="s">
        <v>2674</v>
      </c>
      <c r="AI12" s="166" t="s">
        <v>2674</v>
      </c>
      <c r="AJ12" s="314" t="s">
        <v>2674</v>
      </c>
    </row>
    <row r="13" spans="1:36" s="60" customFormat="1" x14ac:dyDescent="0.2">
      <c r="A13" s="553"/>
      <c r="B13" s="229" t="s">
        <v>3452</v>
      </c>
      <c r="C13" s="166">
        <v>300000</v>
      </c>
      <c r="D13" s="166">
        <v>400000</v>
      </c>
      <c r="E13" s="166" t="s">
        <v>2674</v>
      </c>
      <c r="F13" s="314" t="s">
        <v>2674</v>
      </c>
      <c r="G13" s="553"/>
      <c r="H13" s="229" t="s">
        <v>3074</v>
      </c>
      <c r="I13" s="166">
        <v>850000</v>
      </c>
      <c r="J13" s="166">
        <v>850000</v>
      </c>
      <c r="K13" s="166" t="s">
        <v>2674</v>
      </c>
      <c r="L13" s="314" t="s">
        <v>2674</v>
      </c>
      <c r="M13" s="553"/>
      <c r="N13" s="229" t="s">
        <v>3087</v>
      </c>
      <c r="O13" s="166">
        <v>475000</v>
      </c>
      <c r="P13" s="166">
        <v>475000</v>
      </c>
      <c r="Q13" s="166" t="s">
        <v>2674</v>
      </c>
      <c r="R13" s="314" t="s">
        <v>2674</v>
      </c>
      <c r="S13" s="553"/>
      <c r="T13" s="229" t="s">
        <v>3489</v>
      </c>
      <c r="U13" s="166">
        <v>400000</v>
      </c>
      <c r="V13" s="166" t="s">
        <v>801</v>
      </c>
      <c r="W13" s="166" t="s">
        <v>801</v>
      </c>
      <c r="X13" s="314" t="s">
        <v>801</v>
      </c>
      <c r="Y13" s="553"/>
      <c r="Z13" s="229" t="s">
        <v>3503</v>
      </c>
      <c r="AA13" s="166">
        <v>300000</v>
      </c>
      <c r="AB13" s="166">
        <v>400000</v>
      </c>
      <c r="AC13" s="166" t="s">
        <v>2674</v>
      </c>
      <c r="AD13" s="314" t="s">
        <v>2674</v>
      </c>
      <c r="AE13" s="553"/>
      <c r="AF13" s="229" t="s">
        <v>3516</v>
      </c>
      <c r="AG13" s="166">
        <v>200000</v>
      </c>
      <c r="AH13" s="166">
        <v>300000</v>
      </c>
      <c r="AI13" s="166">
        <v>400000</v>
      </c>
      <c r="AJ13" s="314" t="s">
        <v>2674</v>
      </c>
    </row>
    <row r="14" spans="1:36" s="60" customFormat="1" x14ac:dyDescent="0.2">
      <c r="A14" s="553"/>
      <c r="B14" s="229" t="s">
        <v>4338</v>
      </c>
      <c r="C14" s="166">
        <v>3563000</v>
      </c>
      <c r="D14" s="166" t="s">
        <v>2674</v>
      </c>
      <c r="E14" s="166" t="s">
        <v>2674</v>
      </c>
      <c r="F14" s="314" t="s">
        <v>2674</v>
      </c>
      <c r="G14" s="553"/>
      <c r="H14" s="229" t="s">
        <v>5329</v>
      </c>
      <c r="I14" s="166">
        <v>200000</v>
      </c>
      <c r="J14" s="166" t="s">
        <v>801</v>
      </c>
      <c r="K14" s="166" t="s">
        <v>801</v>
      </c>
      <c r="L14" s="314" t="s">
        <v>801</v>
      </c>
      <c r="M14" s="553"/>
      <c r="N14" s="229" t="s">
        <v>3475</v>
      </c>
      <c r="O14" s="166">
        <v>200000</v>
      </c>
      <c r="P14" s="166">
        <v>300000</v>
      </c>
      <c r="Q14" s="166">
        <v>400000</v>
      </c>
      <c r="R14" s="314" t="s">
        <v>2674</v>
      </c>
      <c r="S14" s="553"/>
      <c r="T14" s="229" t="s">
        <v>3490</v>
      </c>
      <c r="U14" s="166">
        <v>400000</v>
      </c>
      <c r="V14" s="166" t="s">
        <v>801</v>
      </c>
      <c r="W14" s="166" t="s">
        <v>801</v>
      </c>
      <c r="X14" s="314" t="s">
        <v>801</v>
      </c>
      <c r="Y14" s="553"/>
      <c r="Z14" s="229" t="s">
        <v>3504</v>
      </c>
      <c r="AA14" s="166">
        <v>300000</v>
      </c>
      <c r="AB14" s="166">
        <v>400000</v>
      </c>
      <c r="AC14" s="166" t="s">
        <v>2674</v>
      </c>
      <c r="AD14" s="314" t="s">
        <v>2674</v>
      </c>
      <c r="AE14" s="553"/>
      <c r="AF14" s="229" t="s">
        <v>3133</v>
      </c>
      <c r="AG14" s="166">
        <v>3335000</v>
      </c>
      <c r="AH14" s="166">
        <v>3335000</v>
      </c>
      <c r="AI14" s="166" t="s">
        <v>2674</v>
      </c>
      <c r="AJ14" s="314" t="s">
        <v>2674</v>
      </c>
    </row>
    <row r="15" spans="1:36" s="60" customFormat="1" x14ac:dyDescent="0.2">
      <c r="A15" s="553"/>
      <c r="B15" s="229" t="s">
        <v>3453</v>
      </c>
      <c r="C15" s="166">
        <v>300000</v>
      </c>
      <c r="D15" s="166">
        <v>400000</v>
      </c>
      <c r="E15" s="166" t="s">
        <v>2674</v>
      </c>
      <c r="F15" s="314" t="s">
        <v>2674</v>
      </c>
      <c r="G15" s="553"/>
      <c r="H15" s="229" t="s">
        <v>3075</v>
      </c>
      <c r="I15" s="166">
        <v>3100000</v>
      </c>
      <c r="J15" s="166">
        <v>3100000</v>
      </c>
      <c r="K15" s="166" t="s">
        <v>2674</v>
      </c>
      <c r="L15" s="314" t="s">
        <v>2674</v>
      </c>
      <c r="M15" s="553"/>
      <c r="N15" s="229" t="s">
        <v>3476</v>
      </c>
      <c r="O15" s="166">
        <v>400000</v>
      </c>
      <c r="P15" s="166" t="s">
        <v>2674</v>
      </c>
      <c r="Q15" s="166" t="s">
        <v>2674</v>
      </c>
      <c r="R15" s="314" t="s">
        <v>2674</v>
      </c>
      <c r="S15" s="553"/>
      <c r="T15" s="229" t="s">
        <v>3491</v>
      </c>
      <c r="U15" s="166">
        <v>100000</v>
      </c>
      <c r="V15" s="166" t="s">
        <v>801</v>
      </c>
      <c r="W15" s="166" t="s">
        <v>801</v>
      </c>
      <c r="X15" s="314" t="s">
        <v>801</v>
      </c>
      <c r="Y15" s="553"/>
      <c r="Z15" s="229" t="s">
        <v>3118</v>
      </c>
      <c r="AA15" s="166">
        <v>4000000</v>
      </c>
      <c r="AB15" s="166">
        <v>4000000</v>
      </c>
      <c r="AC15" s="166" t="s">
        <v>2674</v>
      </c>
      <c r="AD15" s="314" t="s">
        <v>2674</v>
      </c>
      <c r="AE15" s="553"/>
      <c r="AF15" s="229" t="s">
        <v>3134</v>
      </c>
      <c r="AG15" s="166">
        <v>975000</v>
      </c>
      <c r="AH15" s="166" t="s">
        <v>2674</v>
      </c>
      <c r="AI15" s="166" t="s">
        <v>2674</v>
      </c>
      <c r="AJ15" s="314" t="s">
        <v>2674</v>
      </c>
    </row>
    <row r="16" spans="1:36" s="60" customFormat="1" x14ac:dyDescent="0.2">
      <c r="A16" s="553"/>
      <c r="B16" s="229" t="s">
        <v>4944</v>
      </c>
      <c r="C16" s="166">
        <v>200000</v>
      </c>
      <c r="D16" s="166">
        <v>300000</v>
      </c>
      <c r="E16" s="166">
        <v>400000</v>
      </c>
      <c r="F16" s="314" t="s">
        <v>2674</v>
      </c>
      <c r="G16" s="553"/>
      <c r="H16" s="229" t="s">
        <v>3076</v>
      </c>
      <c r="I16" s="166">
        <v>4845000</v>
      </c>
      <c r="J16" s="166">
        <v>4845000</v>
      </c>
      <c r="K16" s="166" t="s">
        <v>2674</v>
      </c>
      <c r="L16" s="314" t="s">
        <v>2674</v>
      </c>
      <c r="M16" s="553"/>
      <c r="N16" s="229" t="s">
        <v>3477</v>
      </c>
      <c r="O16" s="166">
        <v>300000</v>
      </c>
      <c r="P16" s="166">
        <v>400000</v>
      </c>
      <c r="Q16" s="166" t="s">
        <v>2674</v>
      </c>
      <c r="R16" s="314" t="s">
        <v>2674</v>
      </c>
      <c r="S16" s="553"/>
      <c r="T16" s="229" t="s">
        <v>3492</v>
      </c>
      <c r="U16" s="166">
        <v>400000</v>
      </c>
      <c r="V16" s="166" t="s">
        <v>801</v>
      </c>
      <c r="W16" s="166" t="s">
        <v>801</v>
      </c>
      <c r="X16" s="314" t="s">
        <v>801</v>
      </c>
      <c r="Y16" s="553"/>
      <c r="Z16" s="229" t="s">
        <v>4364</v>
      </c>
      <c r="AA16" s="166">
        <v>515000</v>
      </c>
      <c r="AB16" s="166">
        <v>515000</v>
      </c>
      <c r="AC16" s="166">
        <v>515000</v>
      </c>
      <c r="AD16" s="314" t="s">
        <v>2674</v>
      </c>
      <c r="AE16" s="553"/>
      <c r="AF16" s="229" t="s">
        <v>4366</v>
      </c>
      <c r="AG16" s="166">
        <v>1030000</v>
      </c>
      <c r="AH16" s="166">
        <v>1030000</v>
      </c>
      <c r="AI16" s="166">
        <v>1030000</v>
      </c>
      <c r="AJ16" s="314" t="s">
        <v>2674</v>
      </c>
    </row>
    <row r="17" spans="1:36" s="60" customFormat="1" x14ac:dyDescent="0.2">
      <c r="A17" s="553"/>
      <c r="B17" s="229" t="s">
        <v>3058</v>
      </c>
      <c r="C17" s="166">
        <v>2800000</v>
      </c>
      <c r="D17" s="166">
        <v>2800000</v>
      </c>
      <c r="E17" s="166">
        <v>2800000</v>
      </c>
      <c r="F17" s="314">
        <v>2800000</v>
      </c>
      <c r="G17" s="553"/>
      <c r="H17" s="229" t="s">
        <v>4959</v>
      </c>
      <c r="I17" s="166">
        <v>200000</v>
      </c>
      <c r="J17" s="166">
        <v>300000</v>
      </c>
      <c r="K17" s="166">
        <v>400000</v>
      </c>
      <c r="L17" s="314" t="s">
        <v>2674</v>
      </c>
      <c r="M17" s="553"/>
      <c r="N17" s="229" t="s">
        <v>3478</v>
      </c>
      <c r="O17" s="166">
        <v>400000</v>
      </c>
      <c r="P17" s="166" t="s">
        <v>2674</v>
      </c>
      <c r="Q17" s="166" t="s">
        <v>2674</v>
      </c>
      <c r="R17" s="314" t="s">
        <v>2674</v>
      </c>
      <c r="S17" s="553"/>
      <c r="T17" s="229" t="s">
        <v>3493</v>
      </c>
      <c r="U17" s="166">
        <v>400000</v>
      </c>
      <c r="V17" s="166" t="s">
        <v>801</v>
      </c>
      <c r="W17" s="166" t="s">
        <v>801</v>
      </c>
      <c r="X17" s="314" t="s">
        <v>801</v>
      </c>
      <c r="Y17" s="553"/>
      <c r="Z17" s="229" t="s">
        <v>3120</v>
      </c>
      <c r="AA17" s="166">
        <v>2160000</v>
      </c>
      <c r="AB17" s="166" t="s">
        <v>2674</v>
      </c>
      <c r="AC17" s="166" t="s">
        <v>2674</v>
      </c>
      <c r="AD17" s="314" t="s">
        <v>2674</v>
      </c>
      <c r="AE17" s="553"/>
      <c r="AF17" s="229" t="s">
        <v>4969</v>
      </c>
      <c r="AG17" s="166">
        <v>200000</v>
      </c>
      <c r="AH17" s="166">
        <v>300000</v>
      </c>
      <c r="AI17" s="166">
        <v>400000</v>
      </c>
      <c r="AJ17" s="314" t="s">
        <v>2674</v>
      </c>
    </row>
    <row r="18" spans="1:36" s="60" customFormat="1" x14ac:dyDescent="0.2">
      <c r="A18" s="553"/>
      <c r="B18" s="229" t="s">
        <v>3059</v>
      </c>
      <c r="C18" s="166">
        <v>2800000</v>
      </c>
      <c r="D18" s="166">
        <v>2800000</v>
      </c>
      <c r="E18" s="166" t="s">
        <v>2674</v>
      </c>
      <c r="F18" s="314" t="s">
        <v>2674</v>
      </c>
      <c r="G18" s="553"/>
      <c r="H18" s="229" t="s">
        <v>4343</v>
      </c>
      <c r="I18" s="166">
        <v>645000</v>
      </c>
      <c r="J18" s="166">
        <v>645000</v>
      </c>
      <c r="K18" s="166" t="s">
        <v>2674</v>
      </c>
      <c r="L18" s="314" t="s">
        <v>2674</v>
      </c>
      <c r="M18" s="553"/>
      <c r="N18" s="229" t="s">
        <v>4351</v>
      </c>
      <c r="O18" s="166">
        <v>2500000</v>
      </c>
      <c r="P18" s="166">
        <v>2500000</v>
      </c>
      <c r="Q18" s="166">
        <v>2500000</v>
      </c>
      <c r="R18" s="314">
        <v>2500000</v>
      </c>
      <c r="S18" s="553"/>
      <c r="T18" s="229" t="s">
        <v>4356</v>
      </c>
      <c r="U18" s="166">
        <v>335000</v>
      </c>
      <c r="V18" s="166">
        <v>335000</v>
      </c>
      <c r="W18" s="166">
        <v>335000</v>
      </c>
      <c r="X18" s="314" t="s">
        <v>801</v>
      </c>
      <c r="Y18" s="553"/>
      <c r="Z18" s="229" t="s">
        <v>3435</v>
      </c>
      <c r="AA18" s="166">
        <v>400000</v>
      </c>
      <c r="AB18" s="166" t="s">
        <v>2674</v>
      </c>
      <c r="AC18" s="166" t="s">
        <v>2674</v>
      </c>
      <c r="AD18" s="314" t="s">
        <v>2674</v>
      </c>
      <c r="AE18" s="553"/>
      <c r="AF18" s="229" t="s">
        <v>3517</v>
      </c>
      <c r="AG18" s="166">
        <v>300000</v>
      </c>
      <c r="AH18" s="166">
        <v>400000</v>
      </c>
      <c r="AI18" s="166" t="s">
        <v>2674</v>
      </c>
      <c r="AJ18" s="314" t="s">
        <v>2674</v>
      </c>
    </row>
    <row r="19" spans="1:36" s="60" customFormat="1" x14ac:dyDescent="0.2">
      <c r="A19" s="553"/>
      <c r="B19" s="229" t="s">
        <v>5051</v>
      </c>
      <c r="C19" s="166">
        <v>100000</v>
      </c>
      <c r="D19" s="166" t="s">
        <v>2674</v>
      </c>
      <c r="E19" s="166" t="s">
        <v>2674</v>
      </c>
      <c r="F19" s="314" t="s">
        <v>2674</v>
      </c>
      <c r="G19" s="553"/>
      <c r="H19" s="229" t="s">
        <v>3077</v>
      </c>
      <c r="I19" s="166">
        <v>1000000</v>
      </c>
      <c r="J19" s="166" t="s">
        <v>2674</v>
      </c>
      <c r="K19" s="166" t="s">
        <v>2674</v>
      </c>
      <c r="L19" s="314" t="s">
        <v>2674</v>
      </c>
      <c r="M19" s="553"/>
      <c r="N19" s="229" t="s">
        <v>3088</v>
      </c>
      <c r="O19" s="166">
        <v>5000000</v>
      </c>
      <c r="P19" s="166">
        <v>5000000</v>
      </c>
      <c r="Q19" s="166" t="s">
        <v>2674</v>
      </c>
      <c r="R19" s="314" t="s">
        <v>2674</v>
      </c>
      <c r="S19" s="553"/>
      <c r="T19" s="229" t="s">
        <v>3494</v>
      </c>
      <c r="U19" s="166">
        <v>400000</v>
      </c>
      <c r="V19" s="166" t="s">
        <v>801</v>
      </c>
      <c r="W19" s="166" t="s">
        <v>801</v>
      </c>
      <c r="X19" s="314" t="s">
        <v>801</v>
      </c>
      <c r="Y19" s="553"/>
      <c r="Z19" s="229" t="s">
        <v>4332</v>
      </c>
      <c r="AA19" s="166">
        <v>200000</v>
      </c>
      <c r="AB19" s="166" t="s">
        <v>2674</v>
      </c>
      <c r="AC19" s="166" t="s">
        <v>2674</v>
      </c>
      <c r="AD19" s="314" t="s">
        <v>2674</v>
      </c>
      <c r="AE19" s="553"/>
      <c r="AF19" s="229" t="s">
        <v>5363</v>
      </c>
      <c r="AG19" s="166">
        <v>200000</v>
      </c>
      <c r="AH19" s="166" t="s">
        <v>801</v>
      </c>
      <c r="AI19" s="166" t="s">
        <v>801</v>
      </c>
      <c r="AJ19" s="314"/>
    </row>
    <row r="20" spans="1:36" s="60" customFormat="1" x14ac:dyDescent="0.2">
      <c r="A20" s="553"/>
      <c r="B20" s="229" t="s">
        <v>5052</v>
      </c>
      <c r="C20" s="166">
        <v>100000</v>
      </c>
      <c r="D20" s="166" t="s">
        <v>2674</v>
      </c>
      <c r="E20" s="166" t="s">
        <v>2674</v>
      </c>
      <c r="F20" s="314" t="s">
        <v>2674</v>
      </c>
      <c r="G20" s="553"/>
      <c r="H20" s="229" t="s">
        <v>3078</v>
      </c>
      <c r="I20" s="166">
        <v>4000000</v>
      </c>
      <c r="J20" s="166" t="s">
        <v>2674</v>
      </c>
      <c r="K20" s="166" t="s">
        <v>2674</v>
      </c>
      <c r="L20" s="314" t="s">
        <v>2674</v>
      </c>
      <c r="M20" s="553"/>
      <c r="N20" s="229" t="s">
        <v>3870</v>
      </c>
      <c r="O20" s="166">
        <v>200000</v>
      </c>
      <c r="P20" s="166">
        <v>300000</v>
      </c>
      <c r="Q20" s="166">
        <v>400000</v>
      </c>
      <c r="R20" s="314" t="s">
        <v>2674</v>
      </c>
      <c r="S20" s="553"/>
      <c r="T20" s="229" t="s">
        <v>5210</v>
      </c>
      <c r="U20" s="166">
        <v>800000</v>
      </c>
      <c r="V20" s="166">
        <v>800000</v>
      </c>
      <c r="W20" s="166">
        <v>800000</v>
      </c>
      <c r="X20" s="314" t="s">
        <v>801</v>
      </c>
      <c r="Y20" s="553"/>
      <c r="Z20" s="229" t="s">
        <v>3505</v>
      </c>
      <c r="AA20" s="166">
        <v>300000</v>
      </c>
      <c r="AB20" s="166">
        <v>400000</v>
      </c>
      <c r="AC20" s="166" t="s">
        <v>2674</v>
      </c>
      <c r="AD20" s="314" t="s">
        <v>2674</v>
      </c>
      <c r="AE20" s="553"/>
      <c r="AF20" s="229" t="s">
        <v>3135</v>
      </c>
      <c r="AG20" s="166">
        <v>855000</v>
      </c>
      <c r="AH20" s="166" t="s">
        <v>2674</v>
      </c>
      <c r="AI20" s="166" t="s">
        <v>2674</v>
      </c>
      <c r="AJ20" s="314" t="s">
        <v>2674</v>
      </c>
    </row>
    <row r="21" spans="1:36" s="60" customFormat="1" x14ac:dyDescent="0.2">
      <c r="A21" s="553"/>
      <c r="B21" s="229" t="s">
        <v>3454</v>
      </c>
      <c r="C21" s="166">
        <v>200000</v>
      </c>
      <c r="D21" s="166">
        <v>300000</v>
      </c>
      <c r="E21" s="166">
        <v>400000</v>
      </c>
      <c r="F21" s="314" t="s">
        <v>2674</v>
      </c>
      <c r="G21" s="553"/>
      <c r="H21" s="229" t="s">
        <v>3466</v>
      </c>
      <c r="I21" s="166">
        <v>200000</v>
      </c>
      <c r="J21" s="166">
        <v>300000</v>
      </c>
      <c r="K21" s="166">
        <v>400000</v>
      </c>
      <c r="L21" s="314" t="s">
        <v>2674</v>
      </c>
      <c r="M21" s="553"/>
      <c r="N21" s="229" t="s">
        <v>3089</v>
      </c>
      <c r="O21" s="166">
        <v>1482000</v>
      </c>
      <c r="P21" s="166" t="s">
        <v>2674</v>
      </c>
      <c r="Q21" s="166" t="s">
        <v>2674</v>
      </c>
      <c r="R21" s="314" t="s">
        <v>2674</v>
      </c>
      <c r="S21" s="553"/>
      <c r="T21" s="229" t="s">
        <v>3103</v>
      </c>
      <c r="U21" s="166">
        <v>2800000</v>
      </c>
      <c r="V21" s="166" t="s">
        <v>801</v>
      </c>
      <c r="W21" s="166" t="s">
        <v>801</v>
      </c>
      <c r="X21" s="314" t="s">
        <v>801</v>
      </c>
      <c r="Y21" s="553"/>
      <c r="Z21" s="229" t="s">
        <v>3570</v>
      </c>
      <c r="AA21" s="166">
        <v>300000</v>
      </c>
      <c r="AB21" s="166">
        <v>400000</v>
      </c>
      <c r="AC21" s="166" t="s">
        <v>2674</v>
      </c>
      <c r="AD21" s="314" t="s">
        <v>2674</v>
      </c>
      <c r="AE21" s="553"/>
      <c r="AF21" s="229" t="s">
        <v>3876</v>
      </c>
      <c r="AG21" s="166">
        <v>200000</v>
      </c>
      <c r="AH21" s="166">
        <v>300000</v>
      </c>
      <c r="AI21" s="166">
        <v>400000</v>
      </c>
      <c r="AJ21" s="314" t="s">
        <v>2674</v>
      </c>
    </row>
    <row r="22" spans="1:36" s="60" customFormat="1" ht="12.75" customHeight="1" x14ac:dyDescent="0.2">
      <c r="A22" s="553"/>
      <c r="B22" s="229" t="s">
        <v>4339</v>
      </c>
      <c r="C22" s="166">
        <v>2800000</v>
      </c>
      <c r="D22" s="166">
        <v>2800000</v>
      </c>
      <c r="E22" s="166" t="s">
        <v>2674</v>
      </c>
      <c r="F22" s="314" t="s">
        <v>2674</v>
      </c>
      <c r="G22" s="553"/>
      <c r="H22" s="229" t="s">
        <v>4344</v>
      </c>
      <c r="I22" s="166">
        <v>380000</v>
      </c>
      <c r="J22" s="166" t="s">
        <v>2674</v>
      </c>
      <c r="K22" s="166" t="s">
        <v>2674</v>
      </c>
      <c r="L22" s="314" t="s">
        <v>2674</v>
      </c>
      <c r="M22" s="553"/>
      <c r="N22" s="229" t="s">
        <v>3090</v>
      </c>
      <c r="O22" s="166">
        <v>2160000</v>
      </c>
      <c r="P22" s="166" t="s">
        <v>2674</v>
      </c>
      <c r="Q22" s="166" t="s">
        <v>2674</v>
      </c>
      <c r="R22" s="314" t="s">
        <v>2674</v>
      </c>
      <c r="S22" s="553"/>
      <c r="T22" s="229" t="s">
        <v>3495</v>
      </c>
      <c r="U22" s="166">
        <v>100000</v>
      </c>
      <c r="V22" s="166" t="s">
        <v>801</v>
      </c>
      <c r="W22" s="166" t="s">
        <v>801</v>
      </c>
      <c r="X22" s="314" t="s">
        <v>801</v>
      </c>
      <c r="Y22" s="553"/>
      <c r="Z22" s="229" t="s">
        <v>3554</v>
      </c>
      <c r="AA22" s="166">
        <v>200000</v>
      </c>
      <c r="AB22" s="166">
        <v>300000</v>
      </c>
      <c r="AC22" s="166">
        <v>400000</v>
      </c>
      <c r="AD22" s="314" t="s">
        <v>2674</v>
      </c>
      <c r="AE22" s="553"/>
      <c r="AF22" s="229" t="s">
        <v>4367</v>
      </c>
      <c r="AG22" s="166">
        <v>200000</v>
      </c>
      <c r="AH22" s="166" t="s">
        <v>2674</v>
      </c>
      <c r="AI22" s="166" t="s">
        <v>2674</v>
      </c>
      <c r="AJ22" s="314" t="s">
        <v>2674</v>
      </c>
    </row>
    <row r="23" spans="1:36" s="60" customFormat="1" ht="12.75" customHeight="1" x14ac:dyDescent="0.2">
      <c r="A23" s="553"/>
      <c r="B23" s="229" t="s">
        <v>3060</v>
      </c>
      <c r="C23" s="166">
        <v>840000</v>
      </c>
      <c r="D23" s="166" t="s">
        <v>2674</v>
      </c>
      <c r="E23" s="166" t="s">
        <v>2674</v>
      </c>
      <c r="F23" s="314" t="s">
        <v>2674</v>
      </c>
      <c r="G23" s="553"/>
      <c r="H23" s="229" t="s">
        <v>4402</v>
      </c>
      <c r="I23" s="166">
        <v>1100000</v>
      </c>
      <c r="J23" s="166" t="s">
        <v>801</v>
      </c>
      <c r="K23" s="166" t="s">
        <v>801</v>
      </c>
      <c r="L23" s="314" t="s">
        <v>801</v>
      </c>
      <c r="M23" s="553"/>
      <c r="N23" s="229" t="s">
        <v>5062</v>
      </c>
      <c r="O23" s="166">
        <v>100000</v>
      </c>
      <c r="P23" s="166" t="s">
        <v>2674</v>
      </c>
      <c r="Q23" s="166" t="s">
        <v>2674</v>
      </c>
      <c r="R23" s="314" t="s">
        <v>2674</v>
      </c>
      <c r="S23" s="553"/>
      <c r="T23" s="229" t="s">
        <v>4357</v>
      </c>
      <c r="U23" s="166">
        <v>350000</v>
      </c>
      <c r="V23" s="166">
        <v>350000</v>
      </c>
      <c r="W23" s="166">
        <v>350000</v>
      </c>
      <c r="X23" s="314" t="s">
        <v>801</v>
      </c>
      <c r="Y23" s="553"/>
      <c r="Z23" s="229" t="s">
        <v>3220</v>
      </c>
      <c r="AA23" s="166">
        <v>1600000</v>
      </c>
      <c r="AB23" s="166">
        <v>1600000</v>
      </c>
      <c r="AC23" s="166">
        <v>1600000</v>
      </c>
      <c r="AD23" s="314" t="s">
        <v>2674</v>
      </c>
      <c r="AE23" s="553"/>
      <c r="AF23" s="229" t="s">
        <v>3136</v>
      </c>
      <c r="AG23" s="166">
        <v>334000</v>
      </c>
      <c r="AH23" s="166" t="s">
        <v>2674</v>
      </c>
      <c r="AI23" s="166" t="s">
        <v>2674</v>
      </c>
      <c r="AJ23" s="314" t="s">
        <v>2674</v>
      </c>
    </row>
    <row r="24" spans="1:36" s="60" customFormat="1" ht="12.75" customHeight="1" x14ac:dyDescent="0.2">
      <c r="A24" s="553"/>
      <c r="B24" s="229" t="s">
        <v>3061</v>
      </c>
      <c r="C24" s="166">
        <v>2800000</v>
      </c>
      <c r="D24" s="166">
        <v>2800000</v>
      </c>
      <c r="E24" s="166">
        <v>2800000</v>
      </c>
      <c r="F24" s="314" t="s">
        <v>2674</v>
      </c>
      <c r="G24" s="553"/>
      <c r="H24" s="229" t="s">
        <v>3863</v>
      </c>
      <c r="I24" s="166">
        <v>100000</v>
      </c>
      <c r="J24" s="166" t="s">
        <v>2674</v>
      </c>
      <c r="K24" s="166" t="s">
        <v>2674</v>
      </c>
      <c r="L24" s="314" t="s">
        <v>2674</v>
      </c>
      <c r="M24" s="553"/>
      <c r="N24" s="229" t="s">
        <v>4352</v>
      </c>
      <c r="O24" s="166">
        <v>475000</v>
      </c>
      <c r="P24" s="166">
        <v>475000</v>
      </c>
      <c r="Q24" s="166">
        <v>475000</v>
      </c>
      <c r="R24" s="314" t="s">
        <v>2674</v>
      </c>
      <c r="S24" s="553"/>
      <c r="T24" s="229" t="s">
        <v>4358</v>
      </c>
      <c r="U24" s="166">
        <v>1050000</v>
      </c>
      <c r="V24" s="166">
        <v>1050000</v>
      </c>
      <c r="W24" s="166">
        <v>1050000</v>
      </c>
      <c r="X24" s="314" t="s">
        <v>801</v>
      </c>
      <c r="Y24" s="553"/>
      <c r="Z24" s="229" t="s">
        <v>3124</v>
      </c>
      <c r="AA24" s="166">
        <v>600000</v>
      </c>
      <c r="AB24" s="166" t="s">
        <v>2674</v>
      </c>
      <c r="AC24" s="166" t="s">
        <v>2674</v>
      </c>
      <c r="AD24" s="314" t="s">
        <v>2674</v>
      </c>
      <c r="AE24" s="553"/>
      <c r="AF24" s="229" t="s">
        <v>4368</v>
      </c>
      <c r="AG24" s="166">
        <v>1671000</v>
      </c>
      <c r="AH24" s="166">
        <v>1671000</v>
      </c>
      <c r="AI24" s="166">
        <v>1671000</v>
      </c>
      <c r="AJ24" s="314" t="s">
        <v>2674</v>
      </c>
    </row>
    <row r="25" spans="1:36" s="60" customFormat="1" ht="12.75" customHeight="1" x14ac:dyDescent="0.2">
      <c r="A25" s="553"/>
      <c r="B25" s="229" t="s">
        <v>3455</v>
      </c>
      <c r="C25" s="166">
        <v>200000</v>
      </c>
      <c r="D25" s="166">
        <v>300000</v>
      </c>
      <c r="E25" s="166">
        <v>400000</v>
      </c>
      <c r="F25" s="314" t="s">
        <v>2674</v>
      </c>
      <c r="G25" s="553"/>
      <c r="H25" s="229" t="s">
        <v>4345</v>
      </c>
      <c r="I25" s="166">
        <v>3400000</v>
      </c>
      <c r="J25" s="166">
        <v>3400000</v>
      </c>
      <c r="K25" s="166" t="s">
        <v>2674</v>
      </c>
      <c r="L25" s="314" t="s">
        <v>2674</v>
      </c>
      <c r="M25" s="553"/>
      <c r="N25" s="229" t="s">
        <v>3091</v>
      </c>
      <c r="O25" s="166">
        <v>2800000</v>
      </c>
      <c r="P25" s="166">
        <v>2800000</v>
      </c>
      <c r="Q25" s="166">
        <v>2800000</v>
      </c>
      <c r="R25" s="314" t="s">
        <v>2674</v>
      </c>
      <c r="S25" s="553"/>
      <c r="T25" s="229" t="s">
        <v>3496</v>
      </c>
      <c r="U25" s="166">
        <v>300000</v>
      </c>
      <c r="V25" s="166">
        <v>400000</v>
      </c>
      <c r="W25" s="166" t="s">
        <v>801</v>
      </c>
      <c r="X25" s="314" t="s">
        <v>801</v>
      </c>
      <c r="Y25" s="553"/>
      <c r="Z25" s="229" t="s">
        <v>3508</v>
      </c>
      <c r="AA25" s="166">
        <v>200000</v>
      </c>
      <c r="AB25" s="166">
        <v>300000</v>
      </c>
      <c r="AC25" s="166">
        <v>400000</v>
      </c>
      <c r="AD25" s="314" t="s">
        <v>2674</v>
      </c>
      <c r="AE25" s="553"/>
      <c r="AF25" s="229" t="s">
        <v>3137</v>
      </c>
      <c r="AG25" s="166">
        <v>865851</v>
      </c>
      <c r="AH25" s="166">
        <v>865851</v>
      </c>
      <c r="AI25" s="166" t="s">
        <v>2674</v>
      </c>
      <c r="AJ25" s="314" t="s">
        <v>2674</v>
      </c>
    </row>
    <row r="26" spans="1:36" s="60" customFormat="1" ht="12.75" customHeight="1" x14ac:dyDescent="0.2">
      <c r="A26" s="553"/>
      <c r="B26" s="229" t="s">
        <v>3456</v>
      </c>
      <c r="C26" s="166">
        <v>400000</v>
      </c>
      <c r="D26" s="166" t="s">
        <v>2674</v>
      </c>
      <c r="E26" s="166" t="s">
        <v>2674</v>
      </c>
      <c r="F26" s="314" t="s">
        <v>2674</v>
      </c>
      <c r="G26" s="553"/>
      <c r="H26" s="229" t="s">
        <v>3285</v>
      </c>
      <c r="I26" s="166">
        <v>2800000</v>
      </c>
      <c r="J26" s="166">
        <v>2800000</v>
      </c>
      <c r="K26" s="166">
        <v>2800000</v>
      </c>
      <c r="L26" s="314" t="s">
        <v>801</v>
      </c>
      <c r="M26" s="553"/>
      <c r="N26" s="229" t="s">
        <v>3479</v>
      </c>
      <c r="O26" s="166">
        <v>300000</v>
      </c>
      <c r="P26" s="166">
        <v>400000</v>
      </c>
      <c r="Q26" s="166" t="s">
        <v>2674</v>
      </c>
      <c r="R26" s="314" t="s">
        <v>2674</v>
      </c>
      <c r="S26" s="553"/>
      <c r="T26" s="229" t="s">
        <v>3878</v>
      </c>
      <c r="U26" s="166">
        <v>200000</v>
      </c>
      <c r="V26" s="166">
        <v>300000</v>
      </c>
      <c r="W26" s="166">
        <v>400000</v>
      </c>
      <c r="X26" s="314" t="s">
        <v>801</v>
      </c>
      <c r="Y26" s="553"/>
      <c r="Z26" s="229" t="s">
        <v>3555</v>
      </c>
      <c r="AA26" s="166">
        <v>400000</v>
      </c>
      <c r="AB26" s="166" t="s">
        <v>2674</v>
      </c>
      <c r="AC26" s="166" t="s">
        <v>2674</v>
      </c>
      <c r="AD26" s="314" t="s">
        <v>2674</v>
      </c>
      <c r="AE26" s="553"/>
      <c r="AF26" s="229" t="s">
        <v>4369</v>
      </c>
      <c r="AG26" s="166">
        <v>2100000</v>
      </c>
      <c r="AH26" s="166" t="s">
        <v>2674</v>
      </c>
      <c r="AI26" s="166" t="s">
        <v>2674</v>
      </c>
      <c r="AJ26" s="314" t="s">
        <v>2674</v>
      </c>
    </row>
    <row r="27" spans="1:36" s="60" customFormat="1" ht="12.75" customHeight="1" x14ac:dyDescent="0.2">
      <c r="A27" s="553"/>
      <c r="B27" s="229" t="s">
        <v>3457</v>
      </c>
      <c r="C27" s="166">
        <v>100000</v>
      </c>
      <c r="D27" s="166" t="s">
        <v>2674</v>
      </c>
      <c r="E27" s="166" t="s">
        <v>2674</v>
      </c>
      <c r="F27" s="314" t="s">
        <v>2674</v>
      </c>
      <c r="G27" s="553"/>
      <c r="H27" s="229" t="s">
        <v>4346</v>
      </c>
      <c r="I27" s="166">
        <v>250000</v>
      </c>
      <c r="J27" s="166">
        <v>250000</v>
      </c>
      <c r="K27" s="166" t="s">
        <v>2674</v>
      </c>
      <c r="L27" s="314" t="s">
        <v>2674</v>
      </c>
      <c r="M27" s="553"/>
      <c r="N27" s="229" t="s">
        <v>3480</v>
      </c>
      <c r="O27" s="166">
        <v>300000</v>
      </c>
      <c r="P27" s="166">
        <v>400000</v>
      </c>
      <c r="Q27" s="166" t="s">
        <v>2674</v>
      </c>
      <c r="R27" s="314" t="s">
        <v>2674</v>
      </c>
      <c r="S27" s="553"/>
      <c r="T27" s="229" t="s">
        <v>3497</v>
      </c>
      <c r="U27" s="166">
        <v>300000</v>
      </c>
      <c r="V27" s="166">
        <v>400000</v>
      </c>
      <c r="W27" s="166" t="s">
        <v>801</v>
      </c>
      <c r="X27" s="314" t="s">
        <v>801</v>
      </c>
      <c r="Y27" s="553"/>
      <c r="Z27" s="229" t="s">
        <v>4365</v>
      </c>
      <c r="AA27" s="166">
        <v>250000</v>
      </c>
      <c r="AB27" s="166" t="s">
        <v>2674</v>
      </c>
      <c r="AC27" s="166" t="s">
        <v>2674</v>
      </c>
      <c r="AD27" s="314" t="s">
        <v>2674</v>
      </c>
      <c r="AE27" s="553"/>
      <c r="AF27" s="229" t="s">
        <v>4370</v>
      </c>
      <c r="AG27" s="166">
        <v>755000</v>
      </c>
      <c r="AH27" s="166">
        <v>755000</v>
      </c>
      <c r="AI27" s="166" t="s">
        <v>2674</v>
      </c>
      <c r="AJ27" s="314" t="s">
        <v>2674</v>
      </c>
    </row>
    <row r="28" spans="1:36" s="60" customFormat="1" ht="12.75" customHeight="1" x14ac:dyDescent="0.2">
      <c r="A28" s="553"/>
      <c r="B28" s="229" t="s">
        <v>3062</v>
      </c>
      <c r="C28" s="166">
        <v>600000</v>
      </c>
      <c r="D28" s="166" t="s">
        <v>2674</v>
      </c>
      <c r="E28" s="166" t="s">
        <v>2674</v>
      </c>
      <c r="F28" s="314" t="s">
        <v>2674</v>
      </c>
      <c r="G28" s="553"/>
      <c r="H28" s="229" t="s">
        <v>3468</v>
      </c>
      <c r="I28" s="166">
        <v>300000</v>
      </c>
      <c r="J28" s="166">
        <v>400000</v>
      </c>
      <c r="K28" s="166" t="s">
        <v>2674</v>
      </c>
      <c r="L28" s="314" t="s">
        <v>2674</v>
      </c>
      <c r="M28" s="553"/>
      <c r="N28" s="229" t="s">
        <v>4353</v>
      </c>
      <c r="O28" s="166">
        <v>333334</v>
      </c>
      <c r="P28" s="166">
        <v>333334</v>
      </c>
      <c r="Q28" s="166">
        <v>333334</v>
      </c>
      <c r="R28" s="314" t="s">
        <v>2674</v>
      </c>
      <c r="S28" s="553"/>
      <c r="T28" s="229" t="s">
        <v>3105</v>
      </c>
      <c r="U28" s="166">
        <v>2800000</v>
      </c>
      <c r="V28" s="166">
        <v>2800000</v>
      </c>
      <c r="W28" s="166">
        <v>2800000</v>
      </c>
      <c r="X28" s="314">
        <v>2800000</v>
      </c>
      <c r="Y28" s="553"/>
      <c r="Z28" s="229" t="s">
        <v>2964</v>
      </c>
      <c r="AA28" s="166">
        <v>1000000</v>
      </c>
      <c r="AB28" s="166">
        <v>1000000</v>
      </c>
      <c r="AC28" s="166">
        <v>1000000</v>
      </c>
      <c r="AD28" s="314" t="s">
        <v>2674</v>
      </c>
      <c r="AE28" s="553"/>
      <c r="AF28" s="229" t="s">
        <v>4985</v>
      </c>
      <c r="AG28" s="166">
        <v>200000</v>
      </c>
      <c r="AH28" s="166">
        <v>300000</v>
      </c>
      <c r="AI28" s="166">
        <v>400000</v>
      </c>
      <c r="AJ28" s="314" t="s">
        <v>2674</v>
      </c>
    </row>
    <row r="29" spans="1:36" s="60" customFormat="1" ht="12.75" customHeight="1" x14ac:dyDescent="0.2">
      <c r="A29" s="553"/>
      <c r="B29" s="229" t="s">
        <v>3063</v>
      </c>
      <c r="C29" s="166">
        <v>2800000</v>
      </c>
      <c r="D29" s="166">
        <v>2800000</v>
      </c>
      <c r="E29" s="166">
        <v>2800000</v>
      </c>
      <c r="F29" s="314" t="s">
        <v>2674</v>
      </c>
      <c r="G29" s="554"/>
      <c r="H29" s="229" t="s">
        <v>4347</v>
      </c>
      <c r="I29" s="166">
        <v>3500000</v>
      </c>
      <c r="J29" s="166">
        <v>3500000</v>
      </c>
      <c r="K29" s="166">
        <v>3500000</v>
      </c>
      <c r="L29" s="314" t="s">
        <v>2674</v>
      </c>
      <c r="M29" s="554"/>
      <c r="N29" s="229" t="s">
        <v>3481</v>
      </c>
      <c r="O29" s="166">
        <v>300000</v>
      </c>
      <c r="P29" s="166">
        <v>400000</v>
      </c>
      <c r="Q29" s="166" t="s">
        <v>2674</v>
      </c>
      <c r="R29" s="314" t="s">
        <v>2674</v>
      </c>
      <c r="S29" s="554"/>
      <c r="T29" s="229" t="s">
        <v>5342</v>
      </c>
      <c r="U29" s="166">
        <v>200000</v>
      </c>
      <c r="V29" s="166"/>
      <c r="W29" s="166"/>
      <c r="X29" s="314"/>
      <c r="Y29" s="553"/>
      <c r="Z29" s="229" t="s">
        <v>3439</v>
      </c>
      <c r="AA29" s="166">
        <v>300000</v>
      </c>
      <c r="AB29" s="166">
        <v>400000</v>
      </c>
      <c r="AC29" s="166" t="s">
        <v>2674</v>
      </c>
      <c r="AD29" s="314" t="s">
        <v>2674</v>
      </c>
      <c r="AE29" s="553"/>
      <c r="AF29" s="229" t="s">
        <v>3139</v>
      </c>
      <c r="AG29" s="166">
        <v>760000</v>
      </c>
      <c r="AH29" s="166" t="s">
        <v>2674</v>
      </c>
      <c r="AI29" s="166" t="s">
        <v>2674</v>
      </c>
      <c r="AJ29" s="314" t="s">
        <v>2674</v>
      </c>
    </row>
    <row r="30" spans="1:36" s="60" customFormat="1" ht="12.75" customHeight="1" x14ac:dyDescent="0.2">
      <c r="A30" s="553"/>
      <c r="B30" s="229" t="s">
        <v>3064</v>
      </c>
      <c r="C30" s="166">
        <v>2800000</v>
      </c>
      <c r="D30" s="166" t="s">
        <v>2674</v>
      </c>
      <c r="E30" s="166" t="s">
        <v>2674</v>
      </c>
      <c r="F30" s="314" t="s">
        <v>2674</v>
      </c>
      <c r="G30" s="555" t="s">
        <v>820</v>
      </c>
      <c r="H30" s="229" t="s">
        <v>5000</v>
      </c>
      <c r="I30" s="166">
        <v>200000</v>
      </c>
      <c r="J30" s="166">
        <v>300000</v>
      </c>
      <c r="K30" s="166">
        <v>400000</v>
      </c>
      <c r="L30" s="314" t="s">
        <v>2674</v>
      </c>
      <c r="M30" s="555" t="s">
        <v>820</v>
      </c>
      <c r="N30" s="229" t="s">
        <v>3482</v>
      </c>
      <c r="O30" s="166">
        <v>400000</v>
      </c>
      <c r="P30" s="166" t="s">
        <v>2674</v>
      </c>
      <c r="Q30" s="166" t="s">
        <v>2674</v>
      </c>
      <c r="R30" s="314" t="s">
        <v>2674</v>
      </c>
      <c r="S30" s="555" t="s">
        <v>820</v>
      </c>
      <c r="T30" s="229" t="s">
        <v>4359</v>
      </c>
      <c r="U30" s="166">
        <v>4323000</v>
      </c>
      <c r="V30" s="166">
        <v>4323000</v>
      </c>
      <c r="W30" s="166">
        <v>4323000</v>
      </c>
      <c r="X30" s="314" t="s">
        <v>801</v>
      </c>
      <c r="Y30" s="553"/>
      <c r="Z30" s="229" t="s">
        <v>3125</v>
      </c>
      <c r="AA30" s="166">
        <v>334000</v>
      </c>
      <c r="AB30" s="166" t="s">
        <v>2674</v>
      </c>
      <c r="AC30" s="166" t="s">
        <v>2674</v>
      </c>
      <c r="AD30" s="314" t="s">
        <v>2674</v>
      </c>
      <c r="AE30" s="553"/>
      <c r="AF30" s="229" t="s">
        <v>3926</v>
      </c>
      <c r="AG30" s="166">
        <v>900000</v>
      </c>
      <c r="AH30" s="166" t="s">
        <v>2674</v>
      </c>
      <c r="AI30" s="166" t="s">
        <v>2674</v>
      </c>
      <c r="AJ30" s="314" t="s">
        <v>2674</v>
      </c>
    </row>
    <row r="31" spans="1:36" s="60" customFormat="1" ht="12.75" customHeight="1" x14ac:dyDescent="0.2">
      <c r="A31" s="553"/>
      <c r="B31" s="229" t="s">
        <v>3458</v>
      </c>
      <c r="C31" s="166">
        <v>200000</v>
      </c>
      <c r="D31" s="166">
        <v>300000</v>
      </c>
      <c r="E31" s="166">
        <v>400000</v>
      </c>
      <c r="F31" s="314" t="s">
        <v>2674</v>
      </c>
      <c r="G31" s="553"/>
      <c r="H31" s="229" t="s">
        <v>5370</v>
      </c>
      <c r="I31" s="166">
        <v>200000</v>
      </c>
      <c r="J31" s="166" t="s">
        <v>801</v>
      </c>
      <c r="K31" s="166" t="s">
        <v>801</v>
      </c>
      <c r="L31" s="314" t="s">
        <v>801</v>
      </c>
      <c r="M31" s="553"/>
      <c r="N31" s="229" t="s">
        <v>4941</v>
      </c>
      <c r="O31" s="166">
        <v>200000</v>
      </c>
      <c r="P31" s="166">
        <v>300000</v>
      </c>
      <c r="Q31" s="166">
        <v>400000</v>
      </c>
      <c r="R31" s="314" t="s">
        <v>2674</v>
      </c>
      <c r="S31" s="553"/>
      <c r="T31" s="229" t="s">
        <v>2984</v>
      </c>
      <c r="U31" s="166">
        <v>600000</v>
      </c>
      <c r="V31" s="166" t="s">
        <v>801</v>
      </c>
      <c r="W31" s="166" t="s">
        <v>801</v>
      </c>
      <c r="X31" s="314" t="s">
        <v>801</v>
      </c>
      <c r="Y31" s="553"/>
      <c r="Z31" s="229" t="s">
        <v>5003</v>
      </c>
      <c r="AA31" s="166">
        <v>200000</v>
      </c>
      <c r="AB31" s="166">
        <v>300000</v>
      </c>
      <c r="AC31" s="166">
        <v>400000</v>
      </c>
      <c r="AD31" s="314" t="s">
        <v>2674</v>
      </c>
      <c r="AE31" s="554"/>
      <c r="AF31" s="229" t="s">
        <v>5361</v>
      </c>
      <c r="AG31" s="166">
        <v>200000</v>
      </c>
      <c r="AH31" s="166"/>
      <c r="AI31" s="166"/>
      <c r="AJ31" s="314"/>
    </row>
    <row r="32" spans="1:36" s="60" customFormat="1" ht="12.75" customHeight="1" x14ac:dyDescent="0.2">
      <c r="A32" s="553"/>
      <c r="B32" s="229" t="s">
        <v>3459</v>
      </c>
      <c r="C32" s="166">
        <v>300000</v>
      </c>
      <c r="D32" s="166">
        <v>400000</v>
      </c>
      <c r="E32" s="166" t="s">
        <v>2674</v>
      </c>
      <c r="F32" s="314" t="s">
        <v>2674</v>
      </c>
      <c r="G32" s="553"/>
      <c r="H32" s="229" t="s">
        <v>5005</v>
      </c>
      <c r="I32" s="166">
        <v>200000</v>
      </c>
      <c r="J32" s="166">
        <v>300000</v>
      </c>
      <c r="K32" s="166">
        <v>400000</v>
      </c>
      <c r="L32" s="314" t="s">
        <v>2674</v>
      </c>
      <c r="M32" s="553"/>
      <c r="N32" s="229" t="s">
        <v>3066</v>
      </c>
      <c r="O32" s="166">
        <v>1875000</v>
      </c>
      <c r="P32" s="166" t="s">
        <v>2674</v>
      </c>
      <c r="Q32" s="166" t="s">
        <v>2674</v>
      </c>
      <c r="R32" s="314" t="s">
        <v>2674</v>
      </c>
      <c r="S32" s="553"/>
      <c r="T32" s="229" t="s">
        <v>3347</v>
      </c>
      <c r="U32" s="166">
        <v>2998000</v>
      </c>
      <c r="V32" s="166" t="s">
        <v>801</v>
      </c>
      <c r="W32" s="166" t="s">
        <v>801</v>
      </c>
      <c r="X32" s="314" t="s">
        <v>801</v>
      </c>
      <c r="Y32" s="554"/>
      <c r="Z32" s="229" t="s">
        <v>3154</v>
      </c>
      <c r="AA32" s="166">
        <v>2000000</v>
      </c>
      <c r="AB32" s="166">
        <v>2000000</v>
      </c>
      <c r="AC32" s="166">
        <v>2000000</v>
      </c>
      <c r="AD32" s="314" t="s">
        <v>2674</v>
      </c>
      <c r="AE32" s="558" t="s">
        <v>820</v>
      </c>
      <c r="AF32" s="229" t="s">
        <v>5074</v>
      </c>
      <c r="AG32" s="166">
        <v>100000</v>
      </c>
      <c r="AH32" s="166" t="s">
        <v>2674</v>
      </c>
      <c r="AI32" s="166" t="s">
        <v>2674</v>
      </c>
      <c r="AJ32" s="314" t="s">
        <v>2674</v>
      </c>
    </row>
    <row r="33" spans="1:36" s="60" customFormat="1" ht="12.75" customHeight="1" x14ac:dyDescent="0.2">
      <c r="A33" s="554"/>
      <c r="B33" s="229" t="s">
        <v>3346</v>
      </c>
      <c r="C33" s="166">
        <v>2000000</v>
      </c>
      <c r="D33" s="166" t="s">
        <v>2674</v>
      </c>
      <c r="E33" s="166" t="s">
        <v>2674</v>
      </c>
      <c r="F33" s="314" t="s">
        <v>2674</v>
      </c>
      <c r="G33" s="553"/>
      <c r="H33" s="229" t="s">
        <v>5006</v>
      </c>
      <c r="I33" s="166">
        <v>200000</v>
      </c>
      <c r="J33" s="166">
        <v>300000</v>
      </c>
      <c r="K33" s="166">
        <v>400000</v>
      </c>
      <c r="L33" s="314" t="s">
        <v>2674</v>
      </c>
      <c r="M33" s="553"/>
      <c r="N33" s="229" t="s">
        <v>4354</v>
      </c>
      <c r="O33" s="166">
        <v>333334</v>
      </c>
      <c r="P33" s="166">
        <v>333334</v>
      </c>
      <c r="Q33" s="166">
        <v>333334</v>
      </c>
      <c r="R33" s="314" t="s">
        <v>2674</v>
      </c>
      <c r="S33" s="553"/>
      <c r="T33" s="229" t="s">
        <v>4360</v>
      </c>
      <c r="U33" s="166">
        <v>3400000</v>
      </c>
      <c r="V33" s="166">
        <v>3400000</v>
      </c>
      <c r="W33" s="166">
        <v>3400000</v>
      </c>
      <c r="X33" s="314">
        <v>3400000</v>
      </c>
      <c r="Y33" s="555" t="s">
        <v>820</v>
      </c>
      <c r="Z33" s="229" t="s">
        <v>3126</v>
      </c>
      <c r="AA33" s="166">
        <v>2800000</v>
      </c>
      <c r="AB33" s="166">
        <v>2800000</v>
      </c>
      <c r="AC33" s="166" t="s">
        <v>2674</v>
      </c>
      <c r="AD33" s="314" t="s">
        <v>2674</v>
      </c>
      <c r="AE33" s="553"/>
      <c r="AF33" s="229" t="s">
        <v>3141</v>
      </c>
      <c r="AG33" s="166">
        <v>700000</v>
      </c>
      <c r="AH33" s="166" t="s">
        <v>2674</v>
      </c>
      <c r="AI33" s="166" t="s">
        <v>2674</v>
      </c>
      <c r="AJ33" s="314" t="s">
        <v>2674</v>
      </c>
    </row>
    <row r="34" spans="1:36" s="60" customFormat="1" ht="12.75" customHeight="1" x14ac:dyDescent="0.2">
      <c r="A34" s="555" t="s">
        <v>820</v>
      </c>
      <c r="B34" s="229" t="s">
        <v>3067</v>
      </c>
      <c r="C34" s="166">
        <v>5300000</v>
      </c>
      <c r="D34" s="166">
        <v>5300000</v>
      </c>
      <c r="E34" s="166" t="s">
        <v>2674</v>
      </c>
      <c r="F34" s="314" t="s">
        <v>2674</v>
      </c>
      <c r="G34" s="553"/>
      <c r="H34" s="229" t="s">
        <v>3079</v>
      </c>
      <c r="I34" s="166">
        <v>3300000</v>
      </c>
      <c r="J34" s="166">
        <v>3300000</v>
      </c>
      <c r="K34" s="166" t="s">
        <v>2674</v>
      </c>
      <c r="L34" s="314" t="s">
        <v>2674</v>
      </c>
      <c r="M34" s="553"/>
      <c r="N34" s="229" t="s">
        <v>3092</v>
      </c>
      <c r="O34" s="166">
        <v>4863000</v>
      </c>
      <c r="P34" s="166">
        <v>4863000</v>
      </c>
      <c r="Q34" s="166">
        <v>4863000</v>
      </c>
      <c r="R34" s="314" t="s">
        <v>2674</v>
      </c>
      <c r="S34" s="553"/>
      <c r="T34" s="229" t="s">
        <v>3107</v>
      </c>
      <c r="U34" s="166">
        <v>400000</v>
      </c>
      <c r="V34" s="166" t="s">
        <v>801</v>
      </c>
      <c r="W34" s="166" t="s">
        <v>801</v>
      </c>
      <c r="X34" s="314" t="s">
        <v>801</v>
      </c>
      <c r="Y34" s="553"/>
      <c r="Z34" s="229" t="s">
        <v>3080</v>
      </c>
      <c r="AA34" s="166">
        <v>2800000</v>
      </c>
      <c r="AB34" s="166" t="s">
        <v>2674</v>
      </c>
      <c r="AC34" s="166" t="s">
        <v>2674</v>
      </c>
      <c r="AD34" s="314" t="s">
        <v>2674</v>
      </c>
      <c r="AE34" s="553"/>
      <c r="AF34" s="229" t="s">
        <v>3519</v>
      </c>
      <c r="AG34" s="166">
        <v>400000</v>
      </c>
      <c r="AH34" s="166" t="s">
        <v>2674</v>
      </c>
      <c r="AI34" s="166" t="s">
        <v>2674</v>
      </c>
      <c r="AJ34" s="314" t="s">
        <v>2674</v>
      </c>
    </row>
    <row r="35" spans="1:36" s="60" customFormat="1" ht="12.75" customHeight="1" x14ac:dyDescent="0.2">
      <c r="A35" s="553"/>
      <c r="B35" s="229" t="s">
        <v>3460</v>
      </c>
      <c r="C35" s="166">
        <v>200000</v>
      </c>
      <c r="D35" s="166">
        <v>300000</v>
      </c>
      <c r="E35" s="166">
        <v>400000</v>
      </c>
      <c r="F35" s="314" t="s">
        <v>2674</v>
      </c>
      <c r="G35" s="553"/>
      <c r="H35" s="229" t="s">
        <v>3470</v>
      </c>
      <c r="I35" s="166">
        <v>200000</v>
      </c>
      <c r="J35" s="166">
        <v>300000</v>
      </c>
      <c r="K35" s="166">
        <v>400000</v>
      </c>
      <c r="L35" s="314" t="s">
        <v>2674</v>
      </c>
      <c r="M35" s="553"/>
      <c r="N35" s="229" t="s">
        <v>3194</v>
      </c>
      <c r="O35" s="166">
        <v>1575000</v>
      </c>
      <c r="P35" s="166" t="s">
        <v>2674</v>
      </c>
      <c r="Q35" s="166" t="s">
        <v>2674</v>
      </c>
      <c r="R35" s="314" t="s">
        <v>2674</v>
      </c>
      <c r="S35" s="553"/>
      <c r="T35" s="229" t="s">
        <v>3108</v>
      </c>
      <c r="U35" s="166">
        <v>3071000</v>
      </c>
      <c r="V35" s="166" t="s">
        <v>801</v>
      </c>
      <c r="W35" s="166" t="s">
        <v>801</v>
      </c>
      <c r="X35" s="314" t="s">
        <v>801</v>
      </c>
      <c r="Y35" s="553"/>
      <c r="Z35" s="229" t="s">
        <v>3558</v>
      </c>
      <c r="AA35" s="166">
        <v>300000</v>
      </c>
      <c r="AB35" s="166">
        <v>400000</v>
      </c>
      <c r="AC35" s="166" t="s">
        <v>2674</v>
      </c>
      <c r="AD35" s="314" t="s">
        <v>2674</v>
      </c>
      <c r="AE35" s="553"/>
      <c r="AF35" s="229" t="s">
        <v>4371</v>
      </c>
      <c r="AG35" s="166">
        <v>2500000</v>
      </c>
      <c r="AH35" s="166">
        <v>2500000</v>
      </c>
      <c r="AI35" s="166" t="s">
        <v>2674</v>
      </c>
      <c r="AJ35" s="314" t="s">
        <v>2674</v>
      </c>
    </row>
    <row r="36" spans="1:36" s="60" customFormat="1" ht="12.75" customHeight="1" x14ac:dyDescent="0.2">
      <c r="A36" s="553"/>
      <c r="B36" s="229" t="s">
        <v>3224</v>
      </c>
      <c r="C36" s="166">
        <v>5000000</v>
      </c>
      <c r="D36" s="166" t="s">
        <v>801</v>
      </c>
      <c r="E36" s="166" t="s">
        <v>801</v>
      </c>
      <c r="F36" s="314" t="s">
        <v>801</v>
      </c>
      <c r="G36" s="553"/>
      <c r="H36" s="229" t="s">
        <v>4348</v>
      </c>
      <c r="I36" s="166">
        <v>3400000</v>
      </c>
      <c r="J36" s="166">
        <v>3400000</v>
      </c>
      <c r="K36" s="166" t="s">
        <v>2674</v>
      </c>
      <c r="L36" s="314" t="s">
        <v>2674</v>
      </c>
      <c r="M36" s="553"/>
      <c r="N36" s="229" t="s">
        <v>3916</v>
      </c>
      <c r="O36" s="166">
        <v>500000</v>
      </c>
      <c r="P36" s="166">
        <v>500000</v>
      </c>
      <c r="Q36" s="166" t="s">
        <v>2674</v>
      </c>
      <c r="R36" s="314" t="s">
        <v>2674</v>
      </c>
      <c r="S36" s="553"/>
      <c r="T36" s="229" t="s">
        <v>4361</v>
      </c>
      <c r="U36" s="166">
        <v>3100000</v>
      </c>
      <c r="V36" s="166">
        <v>3100000</v>
      </c>
      <c r="W36" s="166">
        <v>3100000</v>
      </c>
      <c r="X36" s="314">
        <v>3100000</v>
      </c>
      <c r="Y36" s="553"/>
      <c r="Z36" s="229" t="s">
        <v>3857</v>
      </c>
      <c r="AA36" s="166">
        <v>2800000</v>
      </c>
      <c r="AB36" s="166">
        <v>2800000</v>
      </c>
      <c r="AC36" s="166">
        <v>2800000</v>
      </c>
      <c r="AD36" s="314">
        <v>2800000</v>
      </c>
      <c r="AE36" s="553"/>
      <c r="AF36" s="229" t="s">
        <v>3520</v>
      </c>
      <c r="AG36" s="166">
        <v>200000</v>
      </c>
      <c r="AH36" s="166">
        <v>300000</v>
      </c>
      <c r="AI36" s="166">
        <v>400000</v>
      </c>
      <c r="AJ36" s="314" t="s">
        <v>2674</v>
      </c>
    </row>
    <row r="37" spans="1:36" s="60" customFormat="1" ht="12.75" customHeight="1" x14ac:dyDescent="0.2">
      <c r="A37" s="553"/>
      <c r="B37" s="229" t="s">
        <v>3068</v>
      </c>
      <c r="C37" s="166">
        <v>1875000</v>
      </c>
      <c r="D37" s="166">
        <v>1875000</v>
      </c>
      <c r="E37" s="166">
        <v>1875000</v>
      </c>
      <c r="F37" s="314" t="s">
        <v>2674</v>
      </c>
      <c r="G37" s="553"/>
      <c r="H37" s="229" t="s">
        <v>1635</v>
      </c>
      <c r="I37" s="166">
        <v>100000</v>
      </c>
      <c r="J37" s="166" t="s">
        <v>2674</v>
      </c>
      <c r="K37" s="166" t="s">
        <v>2674</v>
      </c>
      <c r="L37" s="314" t="s">
        <v>2674</v>
      </c>
      <c r="M37" s="553"/>
      <c r="N37" s="229" t="s">
        <v>3197</v>
      </c>
      <c r="O37" s="166">
        <v>3000000</v>
      </c>
      <c r="P37" s="166">
        <v>3000000</v>
      </c>
      <c r="Q37" s="166" t="s">
        <v>801</v>
      </c>
      <c r="R37" s="314" t="s">
        <v>801</v>
      </c>
      <c r="S37" s="553"/>
      <c r="T37" s="229" t="s">
        <v>4362</v>
      </c>
      <c r="U37" s="166">
        <v>3900000</v>
      </c>
      <c r="V37" s="166">
        <v>3900000</v>
      </c>
      <c r="W37" s="166">
        <v>3900000</v>
      </c>
      <c r="X37" s="314">
        <v>3900000</v>
      </c>
      <c r="Y37" s="553"/>
      <c r="Z37" s="229" t="s">
        <v>3130</v>
      </c>
      <c r="AA37" s="166">
        <v>2800000</v>
      </c>
      <c r="AB37" s="166">
        <v>2800000</v>
      </c>
      <c r="AC37" s="166" t="s">
        <v>2674</v>
      </c>
      <c r="AD37" s="314" t="s">
        <v>2674</v>
      </c>
      <c r="AE37" s="553"/>
      <c r="AF37" s="229" t="s">
        <v>3142</v>
      </c>
      <c r="AG37" s="166">
        <v>600000</v>
      </c>
      <c r="AH37" s="166" t="s">
        <v>2674</v>
      </c>
      <c r="AI37" s="166" t="s">
        <v>2674</v>
      </c>
      <c r="AJ37" s="314" t="s">
        <v>2674</v>
      </c>
    </row>
    <row r="38" spans="1:36" s="60" customFormat="1" ht="12.75" customHeight="1" x14ac:dyDescent="0.2">
      <c r="A38" s="553"/>
      <c r="B38" s="229" t="s">
        <v>2381</v>
      </c>
      <c r="C38" s="166">
        <v>100000</v>
      </c>
      <c r="D38" s="166" t="s">
        <v>2674</v>
      </c>
      <c r="E38" s="166" t="s">
        <v>2674</v>
      </c>
      <c r="F38" s="314" t="s">
        <v>2674</v>
      </c>
      <c r="G38" s="553"/>
      <c r="H38" s="229" t="s">
        <v>3081</v>
      </c>
      <c r="I38" s="166">
        <v>600000</v>
      </c>
      <c r="J38" s="166" t="s">
        <v>2674</v>
      </c>
      <c r="K38" s="166" t="s">
        <v>2674</v>
      </c>
      <c r="L38" s="314" t="s">
        <v>2674</v>
      </c>
      <c r="M38" s="553"/>
      <c r="N38" s="229" t="s">
        <v>3483</v>
      </c>
      <c r="O38" s="166">
        <v>100000</v>
      </c>
      <c r="P38" s="166" t="s">
        <v>2674</v>
      </c>
      <c r="Q38" s="166" t="s">
        <v>2674</v>
      </c>
      <c r="R38" s="314" t="s">
        <v>2674</v>
      </c>
      <c r="S38" s="553"/>
      <c r="T38" s="229" t="s">
        <v>3498</v>
      </c>
      <c r="U38" s="166">
        <v>400000</v>
      </c>
      <c r="V38" s="166" t="s">
        <v>801</v>
      </c>
      <c r="W38" s="166" t="s">
        <v>801</v>
      </c>
      <c r="X38" s="314" t="s">
        <v>801</v>
      </c>
      <c r="Y38" s="553"/>
      <c r="Z38" s="229" t="s">
        <v>3575</v>
      </c>
      <c r="AA38" s="166">
        <v>300000</v>
      </c>
      <c r="AB38" s="166">
        <v>400000</v>
      </c>
      <c r="AC38" s="166" t="s">
        <v>2674</v>
      </c>
      <c r="AD38" s="314" t="s">
        <v>2674</v>
      </c>
      <c r="AE38" s="553"/>
      <c r="AF38" s="229" t="s">
        <v>3143</v>
      </c>
      <c r="AG38" s="166">
        <v>400000</v>
      </c>
      <c r="AH38" s="166">
        <v>400000</v>
      </c>
      <c r="AI38" s="166" t="s">
        <v>2674</v>
      </c>
      <c r="AJ38" s="314" t="s">
        <v>2674</v>
      </c>
    </row>
    <row r="39" spans="1:36" s="60" customFormat="1" ht="12.75" customHeight="1" x14ac:dyDescent="0.2">
      <c r="A39" s="553"/>
      <c r="B39" s="229" t="s">
        <v>3069</v>
      </c>
      <c r="C39" s="166">
        <v>840000</v>
      </c>
      <c r="D39" s="166" t="s">
        <v>2674</v>
      </c>
      <c r="E39" s="166" t="s">
        <v>2674</v>
      </c>
      <c r="F39" s="314" t="s">
        <v>2674</v>
      </c>
      <c r="G39" s="553"/>
      <c r="H39" s="229" t="s">
        <v>3082</v>
      </c>
      <c r="I39" s="166">
        <v>1100000</v>
      </c>
      <c r="J39" s="166" t="s">
        <v>2674</v>
      </c>
      <c r="K39" s="166" t="s">
        <v>2674</v>
      </c>
      <c r="L39" s="314" t="s">
        <v>2674</v>
      </c>
      <c r="M39" s="553"/>
      <c r="N39" s="229" t="s">
        <v>3096</v>
      </c>
      <c r="O39" s="166">
        <v>1852000</v>
      </c>
      <c r="P39" s="166" t="s">
        <v>2674</v>
      </c>
      <c r="Q39" s="166" t="s">
        <v>2674</v>
      </c>
      <c r="R39" s="314" t="s">
        <v>2674</v>
      </c>
      <c r="S39" s="553"/>
      <c r="T39" s="229" t="s">
        <v>5212</v>
      </c>
      <c r="U39" s="166">
        <v>1100000</v>
      </c>
      <c r="V39" s="166">
        <v>1100000</v>
      </c>
      <c r="W39" s="166" t="s">
        <v>801</v>
      </c>
      <c r="X39" s="314" t="s">
        <v>801</v>
      </c>
      <c r="Y39" s="553"/>
      <c r="Z39" s="229" t="s">
        <v>3471</v>
      </c>
      <c r="AA39" s="166">
        <v>400000</v>
      </c>
      <c r="AB39" s="166" t="s">
        <v>2674</v>
      </c>
      <c r="AC39" s="166" t="s">
        <v>2674</v>
      </c>
      <c r="AD39" s="314" t="s">
        <v>2674</v>
      </c>
      <c r="AE39" s="553"/>
      <c r="AF39" s="229" t="s">
        <v>3051</v>
      </c>
      <c r="AG39" s="166">
        <v>2000000</v>
      </c>
      <c r="AH39" s="166" t="s">
        <v>2674</v>
      </c>
      <c r="AI39" s="166" t="s">
        <v>2674</v>
      </c>
      <c r="AJ39" s="314" t="s">
        <v>2674</v>
      </c>
    </row>
    <row r="40" spans="1:36" s="60" customFormat="1" ht="12.75" customHeight="1" x14ac:dyDescent="0.2">
      <c r="A40" s="553"/>
      <c r="B40" s="229" t="s">
        <v>3861</v>
      </c>
      <c r="C40" s="166">
        <v>2800000</v>
      </c>
      <c r="D40" s="166">
        <v>2800000</v>
      </c>
      <c r="E40" s="166">
        <v>2800000</v>
      </c>
      <c r="F40" s="314">
        <v>2800000</v>
      </c>
      <c r="G40" s="553"/>
      <c r="H40" s="229" t="s">
        <v>4349</v>
      </c>
      <c r="I40" s="166">
        <v>850000</v>
      </c>
      <c r="J40" s="166">
        <v>850000</v>
      </c>
      <c r="K40" s="166">
        <v>850000</v>
      </c>
      <c r="L40" s="314" t="s">
        <v>2674</v>
      </c>
      <c r="M40" s="553"/>
      <c r="N40" s="229" t="s">
        <v>3097</v>
      </c>
      <c r="O40" s="166">
        <v>665000</v>
      </c>
      <c r="P40" s="166">
        <v>665000</v>
      </c>
      <c r="Q40" s="166" t="s">
        <v>2674</v>
      </c>
      <c r="R40" s="314" t="s">
        <v>2674</v>
      </c>
      <c r="S40" s="553"/>
      <c r="T40" s="229" t="s">
        <v>3109</v>
      </c>
      <c r="U40" s="166">
        <v>2800000</v>
      </c>
      <c r="V40" s="166" t="s">
        <v>801</v>
      </c>
      <c r="W40" s="166" t="s">
        <v>801</v>
      </c>
      <c r="X40" s="314" t="s">
        <v>801</v>
      </c>
      <c r="Y40" s="553"/>
      <c r="Z40" s="229" t="s">
        <v>3215</v>
      </c>
      <c r="AA40" s="166">
        <v>4387000</v>
      </c>
      <c r="AB40" s="166">
        <v>4387000</v>
      </c>
      <c r="AC40" s="166">
        <v>4387000</v>
      </c>
      <c r="AD40" s="314" t="s">
        <v>801</v>
      </c>
      <c r="AE40" s="553"/>
      <c r="AF40" s="229" t="s">
        <v>3144</v>
      </c>
      <c r="AG40" s="166">
        <v>2400000</v>
      </c>
      <c r="AH40" s="166">
        <v>2400000</v>
      </c>
      <c r="AI40" s="166">
        <v>2400000</v>
      </c>
      <c r="AJ40" s="314">
        <v>2400000</v>
      </c>
    </row>
    <row r="41" spans="1:36" s="60" customFormat="1" ht="12.75" customHeight="1" x14ac:dyDescent="0.2">
      <c r="A41" s="553"/>
      <c r="B41" s="229" t="s">
        <v>3070</v>
      </c>
      <c r="C41" s="166">
        <v>780000</v>
      </c>
      <c r="D41" s="166" t="s">
        <v>2674</v>
      </c>
      <c r="E41" s="166" t="s">
        <v>2674</v>
      </c>
      <c r="F41" s="314" t="s">
        <v>2674</v>
      </c>
      <c r="G41" s="553"/>
      <c r="H41" s="229" t="s">
        <v>3129</v>
      </c>
      <c r="I41" s="166">
        <v>1482000</v>
      </c>
      <c r="J41" s="166" t="s">
        <v>2674</v>
      </c>
      <c r="K41" s="166" t="s">
        <v>2674</v>
      </c>
      <c r="L41" s="314" t="s">
        <v>2674</v>
      </c>
      <c r="M41" s="553"/>
      <c r="N41" s="229" t="s">
        <v>3484</v>
      </c>
      <c r="O41" s="166">
        <v>400000</v>
      </c>
      <c r="P41" s="166" t="s">
        <v>2674</v>
      </c>
      <c r="Q41" s="166" t="s">
        <v>2674</v>
      </c>
      <c r="R41" s="314" t="s">
        <v>2674</v>
      </c>
      <c r="S41" s="553"/>
      <c r="T41" s="229" t="s">
        <v>3500</v>
      </c>
      <c r="U41" s="166">
        <v>400000</v>
      </c>
      <c r="V41" s="166" t="s">
        <v>801</v>
      </c>
      <c r="W41" s="166" t="s">
        <v>801</v>
      </c>
      <c r="X41" s="314" t="s">
        <v>801</v>
      </c>
      <c r="Y41" s="553"/>
      <c r="Z41" s="229" t="s">
        <v>3509</v>
      </c>
      <c r="AA41" s="166">
        <v>200000</v>
      </c>
      <c r="AB41" s="166">
        <v>300000</v>
      </c>
      <c r="AC41" s="166">
        <v>400000</v>
      </c>
      <c r="AD41" s="314" t="s">
        <v>2674</v>
      </c>
      <c r="AE41" s="553"/>
      <c r="AF41" s="229" t="s">
        <v>3145</v>
      </c>
      <c r="AG41" s="166">
        <v>1680000</v>
      </c>
      <c r="AH41" s="166" t="s">
        <v>2674</v>
      </c>
      <c r="AI41" s="166" t="s">
        <v>2674</v>
      </c>
      <c r="AJ41" s="314" t="s">
        <v>2674</v>
      </c>
    </row>
    <row r="42" spans="1:36" s="60" customFormat="1" ht="12.75" customHeight="1" x14ac:dyDescent="0.2">
      <c r="A42" s="553"/>
      <c r="B42" s="229" t="s">
        <v>4340</v>
      </c>
      <c r="C42" s="166">
        <v>1750000</v>
      </c>
      <c r="D42" s="166" t="s">
        <v>2674</v>
      </c>
      <c r="E42" s="166" t="s">
        <v>2674</v>
      </c>
      <c r="F42" s="314" t="s">
        <v>2674</v>
      </c>
      <c r="G42" s="553"/>
      <c r="H42" s="229" t="s">
        <v>4350</v>
      </c>
      <c r="I42" s="166">
        <v>2400000</v>
      </c>
      <c r="J42" s="166">
        <v>2400000</v>
      </c>
      <c r="K42" s="166">
        <v>2400000</v>
      </c>
      <c r="L42" s="314" t="s">
        <v>2674</v>
      </c>
      <c r="M42" s="553"/>
      <c r="N42" s="229" t="s">
        <v>3098</v>
      </c>
      <c r="O42" s="166">
        <v>600000</v>
      </c>
      <c r="P42" s="166" t="s">
        <v>2674</v>
      </c>
      <c r="Q42" s="166" t="s">
        <v>2674</v>
      </c>
      <c r="R42" s="314" t="s">
        <v>2674</v>
      </c>
      <c r="S42" s="553"/>
      <c r="T42" s="229" t="s">
        <v>2866</v>
      </c>
      <c r="U42" s="166">
        <v>100000</v>
      </c>
      <c r="V42" s="166" t="s">
        <v>801</v>
      </c>
      <c r="W42" s="166" t="s">
        <v>801</v>
      </c>
      <c r="X42" s="314" t="s">
        <v>801</v>
      </c>
      <c r="Y42" s="553"/>
      <c r="Z42" s="229" t="s">
        <v>4977</v>
      </c>
      <c r="AA42" s="166">
        <v>200000</v>
      </c>
      <c r="AB42" s="166">
        <v>300000</v>
      </c>
      <c r="AC42" s="166">
        <v>400000</v>
      </c>
      <c r="AD42" s="314" t="s">
        <v>2674</v>
      </c>
      <c r="AE42" s="553"/>
      <c r="AF42" s="229" t="s">
        <v>3521</v>
      </c>
      <c r="AG42" s="166">
        <v>400000</v>
      </c>
      <c r="AH42" s="166" t="s">
        <v>2674</v>
      </c>
      <c r="AI42" s="166" t="s">
        <v>2674</v>
      </c>
      <c r="AJ42" s="314" t="s">
        <v>2674</v>
      </c>
    </row>
    <row r="43" spans="1:36" s="60" customFormat="1" ht="12.75" customHeight="1" x14ac:dyDescent="0.2">
      <c r="A43" s="553"/>
      <c r="B43" s="229" t="s">
        <v>4341</v>
      </c>
      <c r="C43" s="166">
        <v>865000</v>
      </c>
      <c r="D43" s="166">
        <v>865000</v>
      </c>
      <c r="E43" s="166" t="s">
        <v>2674</v>
      </c>
      <c r="F43" s="314" t="s">
        <v>2674</v>
      </c>
      <c r="G43" s="553"/>
      <c r="H43" s="229" t="s">
        <v>3872</v>
      </c>
      <c r="I43" s="166">
        <v>200000</v>
      </c>
      <c r="J43" s="166">
        <v>300000</v>
      </c>
      <c r="K43" s="166">
        <v>400000</v>
      </c>
      <c r="L43" s="314" t="s">
        <v>2674</v>
      </c>
      <c r="M43" s="553"/>
      <c r="N43" s="229" t="s">
        <v>4355</v>
      </c>
      <c r="O43" s="166">
        <v>1000000</v>
      </c>
      <c r="P43" s="166">
        <v>1000000</v>
      </c>
      <c r="Q43" s="166" t="s">
        <v>2674</v>
      </c>
      <c r="R43" s="314" t="s">
        <v>2674</v>
      </c>
      <c r="S43" s="553"/>
      <c r="T43" s="229" t="s">
        <v>3111</v>
      </c>
      <c r="U43" s="166">
        <v>4365000</v>
      </c>
      <c r="V43" s="166" t="s">
        <v>801</v>
      </c>
      <c r="W43" s="166" t="s">
        <v>801</v>
      </c>
      <c r="X43" s="314" t="s">
        <v>801</v>
      </c>
      <c r="Y43" s="553"/>
      <c r="Z43" s="229" t="s">
        <v>3510</v>
      </c>
      <c r="AA43" s="166">
        <v>400000</v>
      </c>
      <c r="AB43" s="166" t="s">
        <v>2674</v>
      </c>
      <c r="AC43" s="166" t="s">
        <v>2674</v>
      </c>
      <c r="AD43" s="314" t="s">
        <v>2674</v>
      </c>
      <c r="AE43" s="553"/>
      <c r="AF43" s="229" t="s">
        <v>3522</v>
      </c>
      <c r="AG43" s="166">
        <v>300000</v>
      </c>
      <c r="AH43" s="166">
        <v>400000</v>
      </c>
      <c r="AI43" s="166" t="s">
        <v>2674</v>
      </c>
      <c r="AJ43" s="314" t="s">
        <v>2674</v>
      </c>
    </row>
    <row r="44" spans="1:36" s="60" customFormat="1" ht="12.75" customHeight="1" x14ac:dyDescent="0.2">
      <c r="A44" s="553"/>
      <c r="B44" s="229" t="s">
        <v>3071</v>
      </c>
      <c r="C44" s="166">
        <v>600000</v>
      </c>
      <c r="D44" s="166" t="s">
        <v>2674</v>
      </c>
      <c r="E44" s="166" t="s">
        <v>2674</v>
      </c>
      <c r="F44" s="314" t="s">
        <v>2674</v>
      </c>
      <c r="G44" s="553"/>
      <c r="H44" s="504" t="s">
        <v>5383</v>
      </c>
      <c r="I44" s="166">
        <v>200000</v>
      </c>
      <c r="J44" s="166" t="s">
        <v>801</v>
      </c>
      <c r="K44" s="166" t="s">
        <v>801</v>
      </c>
      <c r="L44" s="314" t="s">
        <v>801</v>
      </c>
      <c r="M44" s="553"/>
      <c r="N44" s="229" t="s">
        <v>5063</v>
      </c>
      <c r="O44" s="166">
        <v>100000</v>
      </c>
      <c r="P44" s="166" t="s">
        <v>2674</v>
      </c>
      <c r="Q44" s="166" t="s">
        <v>2674</v>
      </c>
      <c r="R44" s="314" t="s">
        <v>2674</v>
      </c>
      <c r="S44" s="553"/>
      <c r="T44" s="229" t="s">
        <v>3986</v>
      </c>
      <c r="U44" s="166">
        <v>200000</v>
      </c>
      <c r="V44" s="166">
        <v>300000</v>
      </c>
      <c r="W44" s="166">
        <v>400000</v>
      </c>
      <c r="X44" s="314" t="s">
        <v>801</v>
      </c>
      <c r="Y44" s="553"/>
      <c r="Z44" s="229" t="s">
        <v>4980</v>
      </c>
      <c r="AA44" s="166">
        <v>200000</v>
      </c>
      <c r="AB44" s="166">
        <v>300000</v>
      </c>
      <c r="AC44" s="166">
        <v>400000</v>
      </c>
      <c r="AD44" s="314" t="s">
        <v>2674</v>
      </c>
      <c r="AE44" s="553"/>
      <c r="AF44" s="229" t="s">
        <v>3523</v>
      </c>
      <c r="AG44" s="166">
        <v>400000</v>
      </c>
      <c r="AH44" s="166" t="s">
        <v>2674</v>
      </c>
      <c r="AI44" s="166" t="s">
        <v>2674</v>
      </c>
      <c r="AJ44" s="314" t="s">
        <v>2674</v>
      </c>
    </row>
    <row r="45" spans="1:36" s="60" customFormat="1" ht="12.75" customHeight="1" x14ac:dyDescent="0.2">
      <c r="A45" s="553"/>
      <c r="B45" s="229" t="s">
        <v>3072</v>
      </c>
      <c r="C45" s="166">
        <v>1600000</v>
      </c>
      <c r="D45" s="166" t="s">
        <v>2674</v>
      </c>
      <c r="E45" s="166" t="s">
        <v>2674</v>
      </c>
      <c r="F45" s="314" t="s">
        <v>2674</v>
      </c>
      <c r="G45" s="553"/>
      <c r="H45" s="229" t="s">
        <v>3084</v>
      </c>
      <c r="I45" s="166">
        <v>2960000</v>
      </c>
      <c r="J45" s="166">
        <v>2960000</v>
      </c>
      <c r="K45" s="166" t="s">
        <v>2674</v>
      </c>
      <c r="L45" s="314" t="s">
        <v>2674</v>
      </c>
      <c r="M45" s="553"/>
      <c r="N45" s="229" t="s">
        <v>3485</v>
      </c>
      <c r="O45" s="166">
        <v>200000</v>
      </c>
      <c r="P45" s="166">
        <v>300000</v>
      </c>
      <c r="Q45" s="166">
        <v>400000</v>
      </c>
      <c r="R45" s="314" t="s">
        <v>2674</v>
      </c>
      <c r="S45" s="553"/>
      <c r="T45" s="229" t="s">
        <v>3501</v>
      </c>
      <c r="U45" s="166">
        <v>300000</v>
      </c>
      <c r="V45" s="166">
        <v>400000</v>
      </c>
      <c r="W45" s="166" t="s">
        <v>801</v>
      </c>
      <c r="X45" s="314" t="s">
        <v>801</v>
      </c>
      <c r="Y45" s="553"/>
      <c r="Z45" s="229" t="s">
        <v>3511</v>
      </c>
      <c r="AA45" s="166">
        <v>200000</v>
      </c>
      <c r="AB45" s="166">
        <v>300000</v>
      </c>
      <c r="AC45" s="166">
        <v>400000</v>
      </c>
      <c r="AD45" s="314" t="s">
        <v>2674</v>
      </c>
      <c r="AE45" s="553"/>
      <c r="AF45" s="229" t="s">
        <v>3524</v>
      </c>
      <c r="AG45" s="166">
        <v>200000</v>
      </c>
      <c r="AH45" s="166">
        <v>300000</v>
      </c>
      <c r="AI45" s="166">
        <v>400000</v>
      </c>
      <c r="AJ45" s="314" t="s">
        <v>2674</v>
      </c>
    </row>
    <row r="46" spans="1:36" s="60" customFormat="1" ht="12.75" customHeight="1" x14ac:dyDescent="0.2">
      <c r="A46" s="553"/>
      <c r="B46" s="229" t="s">
        <v>4342</v>
      </c>
      <c r="C46" s="166">
        <v>3875000</v>
      </c>
      <c r="D46" s="166">
        <v>3875000</v>
      </c>
      <c r="E46" s="166" t="s">
        <v>2674</v>
      </c>
      <c r="F46" s="314" t="s">
        <v>2674</v>
      </c>
      <c r="G46" s="553"/>
      <c r="H46" s="229" t="s">
        <v>3472</v>
      </c>
      <c r="I46" s="166">
        <v>300000</v>
      </c>
      <c r="J46" s="166">
        <v>400000</v>
      </c>
      <c r="K46" s="166" t="s">
        <v>2674</v>
      </c>
      <c r="L46" s="314" t="s">
        <v>2674</v>
      </c>
      <c r="M46" s="553"/>
      <c r="N46" s="229" t="s">
        <v>3099</v>
      </c>
      <c r="O46" s="166">
        <v>1908000</v>
      </c>
      <c r="P46" s="166">
        <v>1908000</v>
      </c>
      <c r="Q46" s="166">
        <v>1908000</v>
      </c>
      <c r="R46" s="314" t="s">
        <v>2674</v>
      </c>
      <c r="S46" s="553"/>
      <c r="T46" s="229" t="s">
        <v>4363</v>
      </c>
      <c r="U46" s="166">
        <v>3700000</v>
      </c>
      <c r="V46" s="166">
        <v>3700000</v>
      </c>
      <c r="W46" s="166">
        <v>3700000</v>
      </c>
      <c r="X46" s="314">
        <v>3700000</v>
      </c>
      <c r="Y46" s="553"/>
      <c r="Z46" s="229" t="s">
        <v>3217</v>
      </c>
      <c r="AA46" s="166">
        <v>1750000</v>
      </c>
      <c r="AB46" s="166">
        <v>1750000</v>
      </c>
      <c r="AC46" s="166" t="s">
        <v>2674</v>
      </c>
      <c r="AD46" s="314" t="s">
        <v>2674</v>
      </c>
      <c r="AE46" s="553"/>
      <c r="AF46" s="229" t="s">
        <v>3146</v>
      </c>
      <c r="AG46" s="166">
        <v>2821000</v>
      </c>
      <c r="AH46" s="166" t="s">
        <v>2674</v>
      </c>
      <c r="AI46" s="166" t="s">
        <v>2674</v>
      </c>
      <c r="AJ46" s="314" t="s">
        <v>2674</v>
      </c>
    </row>
    <row r="47" spans="1:36" s="60" customFormat="1" ht="12.75" customHeight="1" x14ac:dyDescent="0.2">
      <c r="A47" s="553"/>
      <c r="B47" s="229" t="s">
        <v>3463</v>
      </c>
      <c r="C47" s="166">
        <v>300000</v>
      </c>
      <c r="D47" s="166">
        <v>400000</v>
      </c>
      <c r="E47" s="166" t="s">
        <v>2674</v>
      </c>
      <c r="F47" s="314" t="s">
        <v>2674</v>
      </c>
      <c r="G47" s="553"/>
      <c r="H47" s="229" t="s">
        <v>3473</v>
      </c>
      <c r="I47" s="166">
        <v>400000</v>
      </c>
      <c r="J47" s="166" t="s">
        <v>2674</v>
      </c>
      <c r="K47" s="166" t="s">
        <v>2674</v>
      </c>
      <c r="L47" s="314" t="s">
        <v>2674</v>
      </c>
      <c r="M47" s="553"/>
      <c r="N47" s="229" t="s">
        <v>3486</v>
      </c>
      <c r="O47" s="166">
        <v>300000</v>
      </c>
      <c r="P47" s="166">
        <v>400000</v>
      </c>
      <c r="Q47" s="166" t="s">
        <v>2674</v>
      </c>
      <c r="R47" s="314" t="s">
        <v>2674</v>
      </c>
      <c r="S47" s="553"/>
      <c r="T47" s="229" t="s">
        <v>3502</v>
      </c>
      <c r="U47" s="166">
        <v>300000</v>
      </c>
      <c r="V47" s="166">
        <v>400000</v>
      </c>
      <c r="W47" s="166" t="s">
        <v>801</v>
      </c>
      <c r="X47" s="314" t="s">
        <v>801</v>
      </c>
      <c r="Y47" s="553"/>
      <c r="Z47" s="229" t="s">
        <v>2464</v>
      </c>
      <c r="AA47" s="166">
        <v>100000</v>
      </c>
      <c r="AB47" s="166" t="s">
        <v>2674</v>
      </c>
      <c r="AC47" s="166" t="s">
        <v>2674</v>
      </c>
      <c r="AD47" s="314" t="s">
        <v>2674</v>
      </c>
      <c r="AE47" s="553"/>
      <c r="AF47" s="229" t="s">
        <v>3147</v>
      </c>
      <c r="AG47" s="166">
        <v>615000</v>
      </c>
      <c r="AH47" s="166" t="s">
        <v>2674</v>
      </c>
      <c r="AI47" s="166" t="s">
        <v>2674</v>
      </c>
      <c r="AJ47" s="314" t="s">
        <v>2674</v>
      </c>
    </row>
    <row r="48" spans="1:36" s="60" customFormat="1" ht="12.75" customHeight="1" x14ac:dyDescent="0.2">
      <c r="A48" s="553"/>
      <c r="B48" s="229" t="s">
        <v>3464</v>
      </c>
      <c r="C48" s="166">
        <v>400000</v>
      </c>
      <c r="D48" s="166" t="s">
        <v>2674</v>
      </c>
      <c r="E48" s="166" t="s">
        <v>2674</v>
      </c>
      <c r="F48" s="314" t="s">
        <v>2674</v>
      </c>
      <c r="G48" s="553"/>
      <c r="H48" s="229" t="s">
        <v>3474</v>
      </c>
      <c r="I48" s="166">
        <v>100000</v>
      </c>
      <c r="J48" s="166" t="s">
        <v>2674</v>
      </c>
      <c r="K48" s="166" t="s">
        <v>2674</v>
      </c>
      <c r="L48" s="314" t="s">
        <v>2674</v>
      </c>
      <c r="M48" s="553"/>
      <c r="N48" s="229" t="s">
        <v>3487</v>
      </c>
      <c r="O48" s="166">
        <v>200000</v>
      </c>
      <c r="P48" s="166">
        <v>300000</v>
      </c>
      <c r="Q48" s="166">
        <v>400000</v>
      </c>
      <c r="R48" s="314" t="s">
        <v>2674</v>
      </c>
      <c r="S48" s="553"/>
      <c r="T48" s="229" t="s">
        <v>3112</v>
      </c>
      <c r="U48" s="166">
        <v>1520000</v>
      </c>
      <c r="V48" s="166" t="s">
        <v>801</v>
      </c>
      <c r="W48" s="166" t="s">
        <v>801</v>
      </c>
      <c r="X48" s="314" t="s">
        <v>801</v>
      </c>
      <c r="Y48" s="553"/>
      <c r="Z48" s="229" t="s">
        <v>4991</v>
      </c>
      <c r="AA48" s="166">
        <v>200000</v>
      </c>
      <c r="AB48" s="166">
        <v>300000</v>
      </c>
      <c r="AC48" s="166">
        <v>400000</v>
      </c>
      <c r="AD48" s="314" t="s">
        <v>2674</v>
      </c>
      <c r="AE48" s="553"/>
      <c r="AF48" s="229" t="s">
        <v>3526</v>
      </c>
      <c r="AG48" s="166">
        <v>200000</v>
      </c>
      <c r="AH48" s="166">
        <v>300000</v>
      </c>
      <c r="AI48" s="166">
        <v>400000</v>
      </c>
      <c r="AJ48" s="314" t="s">
        <v>2674</v>
      </c>
    </row>
    <row r="49" spans="1:36" s="60" customFormat="1" ht="12.75" customHeight="1" x14ac:dyDescent="0.2">
      <c r="A49" s="553"/>
      <c r="B49" s="229" t="s">
        <v>3465</v>
      </c>
      <c r="C49" s="166">
        <v>200000</v>
      </c>
      <c r="D49" s="166">
        <v>300000</v>
      </c>
      <c r="E49" s="166">
        <v>400000</v>
      </c>
      <c r="F49" s="314" t="s">
        <v>2674</v>
      </c>
      <c r="G49" s="554"/>
      <c r="H49" s="229" t="s">
        <v>5330</v>
      </c>
      <c r="I49" s="166">
        <v>200000</v>
      </c>
      <c r="J49" s="166" t="s">
        <v>801</v>
      </c>
      <c r="K49" s="166" t="s">
        <v>801</v>
      </c>
      <c r="L49" s="314" t="s">
        <v>801</v>
      </c>
      <c r="M49" s="553"/>
      <c r="N49" s="229" t="s">
        <v>3488</v>
      </c>
      <c r="O49" s="166">
        <v>300000</v>
      </c>
      <c r="P49" s="166">
        <v>400000</v>
      </c>
      <c r="Q49" s="166" t="s">
        <v>2674</v>
      </c>
      <c r="R49" s="314" t="s">
        <v>2674</v>
      </c>
      <c r="S49" s="553"/>
      <c r="T49" s="229" t="s">
        <v>3114</v>
      </c>
      <c r="U49" s="166">
        <v>2800000</v>
      </c>
      <c r="V49" s="166">
        <v>2800000</v>
      </c>
      <c r="W49" s="166">
        <v>2800000</v>
      </c>
      <c r="X49" s="314">
        <v>2800000</v>
      </c>
      <c r="Y49" s="553"/>
      <c r="Z49" s="229" t="s">
        <v>3132</v>
      </c>
      <c r="AA49" s="166">
        <v>2800000</v>
      </c>
      <c r="AB49" s="166">
        <v>2800000</v>
      </c>
      <c r="AC49" s="166">
        <v>2800000</v>
      </c>
      <c r="AD49" s="314" t="s">
        <v>2674</v>
      </c>
      <c r="AE49" s="553"/>
      <c r="AF49" s="229" t="s">
        <v>3527</v>
      </c>
      <c r="AG49" s="166">
        <v>300000</v>
      </c>
      <c r="AH49" s="166">
        <v>400000</v>
      </c>
      <c r="AI49" s="166" t="s">
        <v>2674</v>
      </c>
      <c r="AJ49" s="314" t="s">
        <v>2674</v>
      </c>
    </row>
    <row r="50" spans="1:36" s="60" customFormat="1" ht="12.75" customHeight="1" x14ac:dyDescent="0.2">
      <c r="A50" s="553"/>
      <c r="B50" s="229" t="s">
        <v>3887</v>
      </c>
      <c r="C50" s="166">
        <v>200000</v>
      </c>
      <c r="D50" s="166">
        <v>300000</v>
      </c>
      <c r="E50" s="166">
        <v>400000</v>
      </c>
      <c r="F50" s="314" t="s">
        <v>2674</v>
      </c>
      <c r="G50" s="556" t="s">
        <v>709</v>
      </c>
      <c r="H50" s="229" t="s">
        <v>3085</v>
      </c>
      <c r="I50" s="166">
        <v>4250000</v>
      </c>
      <c r="J50" s="166" t="s">
        <v>2674</v>
      </c>
      <c r="K50" s="166" t="s">
        <v>2674</v>
      </c>
      <c r="L50" s="314" t="s">
        <v>2674</v>
      </c>
      <c r="M50" s="554"/>
      <c r="N50" s="229" t="s">
        <v>3101</v>
      </c>
      <c r="O50" s="166">
        <v>1500000</v>
      </c>
      <c r="P50" s="166">
        <v>1500000</v>
      </c>
      <c r="Q50" s="166" t="s">
        <v>2674</v>
      </c>
      <c r="R50" s="314" t="s">
        <v>2674</v>
      </c>
      <c r="S50" s="553"/>
      <c r="T50" s="373" t="s">
        <v>3116</v>
      </c>
      <c r="U50" s="199">
        <v>2800000</v>
      </c>
      <c r="V50" s="199">
        <v>2800000</v>
      </c>
      <c r="W50" s="199">
        <v>2800000</v>
      </c>
      <c r="X50" s="316" t="s">
        <v>801</v>
      </c>
      <c r="Y50" s="553"/>
      <c r="Z50" s="229" t="s">
        <v>3514</v>
      </c>
      <c r="AA50" s="166">
        <v>200000</v>
      </c>
      <c r="AB50" s="166">
        <v>300000</v>
      </c>
      <c r="AC50" s="166">
        <v>400000</v>
      </c>
      <c r="AD50" s="314" t="s">
        <v>2674</v>
      </c>
      <c r="AE50" s="553"/>
      <c r="AF50" s="229" t="s">
        <v>3148</v>
      </c>
      <c r="AG50" s="166">
        <v>1975000</v>
      </c>
      <c r="AH50" s="166" t="s">
        <v>2674</v>
      </c>
      <c r="AI50" s="166" t="s">
        <v>2674</v>
      </c>
      <c r="AJ50" s="314" t="s">
        <v>2674</v>
      </c>
    </row>
    <row r="51" spans="1:36" s="60" customFormat="1" ht="12.75" customHeight="1" x14ac:dyDescent="0.2">
      <c r="A51" s="554"/>
      <c r="B51" s="229" t="s">
        <v>3100</v>
      </c>
      <c r="C51" s="166">
        <v>499000</v>
      </c>
      <c r="D51" s="166" t="s">
        <v>2674</v>
      </c>
      <c r="E51" s="166" t="s">
        <v>2674</v>
      </c>
      <c r="F51" s="314" t="s">
        <v>2674</v>
      </c>
      <c r="G51" s="553"/>
      <c r="H51" s="229" t="s">
        <v>3086</v>
      </c>
      <c r="I51" s="166">
        <v>2870000</v>
      </c>
      <c r="J51" s="166">
        <v>2870000</v>
      </c>
      <c r="K51" s="166">
        <v>2870000</v>
      </c>
      <c r="L51" s="314">
        <v>2870000</v>
      </c>
      <c r="M51" s="556" t="s">
        <v>709</v>
      </c>
      <c r="N51" s="229" t="s">
        <v>5064</v>
      </c>
      <c r="O51" s="166" t="s">
        <v>2674</v>
      </c>
      <c r="P51" s="166" t="s">
        <v>2674</v>
      </c>
      <c r="Q51" s="166" t="s">
        <v>2674</v>
      </c>
      <c r="R51" s="314" t="s">
        <v>2674</v>
      </c>
      <c r="S51" s="554"/>
      <c r="T51" s="229" t="s">
        <v>5213</v>
      </c>
      <c r="U51" s="166">
        <v>200000</v>
      </c>
      <c r="V51" s="166" t="s">
        <v>801</v>
      </c>
      <c r="W51" s="166" t="s">
        <v>801</v>
      </c>
      <c r="X51" s="314" t="s">
        <v>801</v>
      </c>
      <c r="Y51" s="554"/>
      <c r="Z51" s="229" t="s">
        <v>3833</v>
      </c>
      <c r="AA51" s="166">
        <v>4200000</v>
      </c>
      <c r="AB51" s="166" t="s">
        <v>2674</v>
      </c>
      <c r="AC51" s="166" t="s">
        <v>2674</v>
      </c>
      <c r="AD51" s="314" t="s">
        <v>2674</v>
      </c>
      <c r="AE51" s="554"/>
      <c r="AF51" s="229" t="s">
        <v>3528</v>
      </c>
      <c r="AG51" s="166">
        <v>400000</v>
      </c>
      <c r="AH51" s="166" t="s">
        <v>2674</v>
      </c>
      <c r="AI51" s="166" t="s">
        <v>2674</v>
      </c>
      <c r="AJ51" s="314" t="s">
        <v>2674</v>
      </c>
    </row>
    <row r="52" spans="1:36" s="60" customFormat="1" ht="12.75" customHeight="1" x14ac:dyDescent="0.2">
      <c r="A52" s="556" t="s">
        <v>709</v>
      </c>
      <c r="B52" s="229" t="s">
        <v>5053</v>
      </c>
      <c r="C52" s="166" t="s">
        <v>2674</v>
      </c>
      <c r="D52" s="166" t="s">
        <v>2674</v>
      </c>
      <c r="E52" s="166" t="s">
        <v>2674</v>
      </c>
      <c r="F52" s="314" t="s">
        <v>2674</v>
      </c>
      <c r="G52" s="553"/>
      <c r="H52" s="229" t="s">
        <v>5057</v>
      </c>
      <c r="I52" s="166" t="s">
        <v>2674</v>
      </c>
      <c r="J52" s="166" t="s">
        <v>2674</v>
      </c>
      <c r="K52" s="166" t="s">
        <v>2674</v>
      </c>
      <c r="L52" s="314" t="s">
        <v>2674</v>
      </c>
      <c r="M52" s="553"/>
      <c r="N52" s="229" t="s">
        <v>3917</v>
      </c>
      <c r="O52" s="166" t="s">
        <v>2674</v>
      </c>
      <c r="P52" s="166" t="s">
        <v>2674</v>
      </c>
      <c r="Q52" s="166" t="s">
        <v>2674</v>
      </c>
      <c r="R52" s="314" t="s">
        <v>2674</v>
      </c>
      <c r="S52" s="556" t="s">
        <v>709</v>
      </c>
      <c r="T52" s="229" t="s">
        <v>3921</v>
      </c>
      <c r="U52" s="166" t="s">
        <v>801</v>
      </c>
      <c r="V52" s="166" t="s">
        <v>801</v>
      </c>
      <c r="W52" s="166" t="s">
        <v>801</v>
      </c>
      <c r="X52" s="314" t="s">
        <v>801</v>
      </c>
      <c r="Y52" s="556" t="s">
        <v>709</v>
      </c>
      <c r="Z52" s="229" t="s">
        <v>2358</v>
      </c>
      <c r="AA52" s="166" t="s">
        <v>2674</v>
      </c>
      <c r="AB52" s="166" t="s">
        <v>2674</v>
      </c>
      <c r="AC52" s="166" t="s">
        <v>2674</v>
      </c>
      <c r="AD52" s="314" t="s">
        <v>2674</v>
      </c>
      <c r="AE52" s="556" t="s">
        <v>709</v>
      </c>
      <c r="AF52" s="229" t="s">
        <v>3927</v>
      </c>
      <c r="AG52" s="166" t="s">
        <v>2674</v>
      </c>
      <c r="AH52" s="166" t="s">
        <v>2674</v>
      </c>
      <c r="AI52" s="166" t="s">
        <v>2674</v>
      </c>
      <c r="AJ52" s="314" t="s">
        <v>2674</v>
      </c>
    </row>
    <row r="53" spans="1:36" s="60" customFormat="1" ht="12.75" customHeight="1" x14ac:dyDescent="0.2">
      <c r="A53" s="553"/>
      <c r="B53" s="229" t="s">
        <v>3912</v>
      </c>
      <c r="C53" s="166" t="s">
        <v>2674</v>
      </c>
      <c r="D53" s="166" t="s">
        <v>2674</v>
      </c>
      <c r="E53" s="166" t="s">
        <v>2674</v>
      </c>
      <c r="F53" s="314" t="s">
        <v>2674</v>
      </c>
      <c r="G53" s="553"/>
      <c r="H53" s="134" t="s">
        <v>3915</v>
      </c>
      <c r="I53" s="269" t="s">
        <v>2674</v>
      </c>
      <c r="J53" s="269" t="s">
        <v>2674</v>
      </c>
      <c r="K53" s="269" t="s">
        <v>2674</v>
      </c>
      <c r="L53" s="269" t="s">
        <v>2674</v>
      </c>
      <c r="M53" s="553"/>
      <c r="N53" s="229" t="s">
        <v>5065</v>
      </c>
      <c r="O53" s="166" t="s">
        <v>2674</v>
      </c>
      <c r="P53" s="166" t="s">
        <v>2674</v>
      </c>
      <c r="Q53" s="166" t="s">
        <v>2674</v>
      </c>
      <c r="R53" s="314" t="s">
        <v>2674</v>
      </c>
      <c r="S53" s="553"/>
      <c r="T53" s="229" t="s">
        <v>1152</v>
      </c>
      <c r="U53" s="166" t="s">
        <v>801</v>
      </c>
      <c r="V53" s="166" t="s">
        <v>801</v>
      </c>
      <c r="W53" s="166" t="s">
        <v>801</v>
      </c>
      <c r="X53" s="314" t="s">
        <v>801</v>
      </c>
      <c r="Y53" s="553"/>
      <c r="Z53" s="229" t="s">
        <v>3949</v>
      </c>
      <c r="AA53" s="166" t="s">
        <v>2674</v>
      </c>
      <c r="AB53" s="166" t="s">
        <v>2674</v>
      </c>
      <c r="AC53" s="166" t="s">
        <v>2674</v>
      </c>
      <c r="AD53" s="314" t="s">
        <v>2674</v>
      </c>
      <c r="AE53" s="553"/>
      <c r="AF53" s="229" t="s">
        <v>3928</v>
      </c>
      <c r="AG53" s="166" t="s">
        <v>2674</v>
      </c>
      <c r="AH53" s="166" t="s">
        <v>2674</v>
      </c>
      <c r="AI53" s="166" t="s">
        <v>2674</v>
      </c>
      <c r="AJ53" s="314" t="s">
        <v>2674</v>
      </c>
    </row>
    <row r="54" spans="1:36" s="60" customFormat="1" ht="12.75" customHeight="1" x14ac:dyDescent="0.2">
      <c r="A54" s="553"/>
      <c r="B54" s="229" t="s">
        <v>5054</v>
      </c>
      <c r="C54" s="166" t="s">
        <v>2674</v>
      </c>
      <c r="D54" s="166" t="s">
        <v>2674</v>
      </c>
      <c r="E54" s="166" t="s">
        <v>2674</v>
      </c>
      <c r="F54" s="314" t="s">
        <v>2674</v>
      </c>
      <c r="G54" s="553"/>
      <c r="H54" s="134" t="s">
        <v>2361</v>
      </c>
      <c r="I54" s="269" t="s">
        <v>2674</v>
      </c>
      <c r="J54" s="269" t="s">
        <v>2674</v>
      </c>
      <c r="K54" s="269" t="s">
        <v>2674</v>
      </c>
      <c r="L54" s="269" t="s">
        <v>2674</v>
      </c>
      <c r="M54" s="553"/>
      <c r="N54" s="229" t="s">
        <v>3918</v>
      </c>
      <c r="O54" s="166" t="s">
        <v>2674</v>
      </c>
      <c r="P54" s="166" t="s">
        <v>2674</v>
      </c>
      <c r="Q54" s="166" t="s">
        <v>2674</v>
      </c>
      <c r="R54" s="314" t="s">
        <v>2674</v>
      </c>
      <c r="S54" s="553"/>
      <c r="T54" s="424" t="s">
        <v>3922</v>
      </c>
      <c r="U54" s="166" t="s">
        <v>801</v>
      </c>
      <c r="V54" s="166" t="s">
        <v>801</v>
      </c>
      <c r="W54" s="166" t="s">
        <v>801</v>
      </c>
      <c r="X54" s="314" t="s">
        <v>801</v>
      </c>
      <c r="Y54" s="553"/>
      <c r="Z54" s="229" t="s">
        <v>1154</v>
      </c>
      <c r="AA54" s="166" t="s">
        <v>2674</v>
      </c>
      <c r="AB54" s="166" t="s">
        <v>2674</v>
      </c>
      <c r="AC54" s="166" t="s">
        <v>2674</v>
      </c>
      <c r="AD54" s="314" t="s">
        <v>2674</v>
      </c>
      <c r="AE54" s="553"/>
      <c r="AF54" s="229" t="s">
        <v>5075</v>
      </c>
      <c r="AG54" s="166" t="s">
        <v>2674</v>
      </c>
      <c r="AH54" s="166" t="s">
        <v>2674</v>
      </c>
      <c r="AI54" s="166" t="s">
        <v>2674</v>
      </c>
      <c r="AJ54" s="314" t="s">
        <v>2674</v>
      </c>
    </row>
    <row r="55" spans="1:36" s="60" customFormat="1" ht="12.75" customHeight="1" x14ac:dyDescent="0.2">
      <c r="A55" s="553"/>
      <c r="B55" s="61" t="s">
        <v>5055</v>
      </c>
      <c r="C55" s="85" t="s">
        <v>2674</v>
      </c>
      <c r="D55" s="85" t="s">
        <v>2674</v>
      </c>
      <c r="E55" s="85" t="s">
        <v>2674</v>
      </c>
      <c r="F55" s="85" t="s">
        <v>2674</v>
      </c>
      <c r="G55" s="553"/>
      <c r="H55" s="134" t="s">
        <v>5058</v>
      </c>
      <c r="I55" s="269" t="s">
        <v>2674</v>
      </c>
      <c r="J55" s="269" t="s">
        <v>2674</v>
      </c>
      <c r="K55" s="269" t="s">
        <v>2674</v>
      </c>
      <c r="L55" s="269" t="s">
        <v>2674</v>
      </c>
      <c r="M55" s="553"/>
      <c r="N55" s="229" t="s">
        <v>3919</v>
      </c>
      <c r="O55" s="86" t="s">
        <v>2674</v>
      </c>
      <c r="P55" s="86" t="s">
        <v>2674</v>
      </c>
      <c r="Q55" s="86" t="s">
        <v>2674</v>
      </c>
      <c r="R55" s="86" t="s">
        <v>2674</v>
      </c>
      <c r="S55" s="553"/>
      <c r="T55" s="61" t="s">
        <v>5068</v>
      </c>
      <c r="U55" s="31" t="s">
        <v>801</v>
      </c>
      <c r="V55" s="31" t="s">
        <v>801</v>
      </c>
      <c r="W55" s="31" t="s">
        <v>801</v>
      </c>
      <c r="X55" s="31" t="s">
        <v>801</v>
      </c>
      <c r="Y55" s="553"/>
      <c r="Z55" s="229" t="s">
        <v>2367</v>
      </c>
      <c r="AA55" s="166" t="s">
        <v>2674</v>
      </c>
      <c r="AB55" s="166" t="s">
        <v>2674</v>
      </c>
      <c r="AC55" s="166" t="s">
        <v>2674</v>
      </c>
      <c r="AD55" s="314" t="s">
        <v>2674</v>
      </c>
      <c r="AE55" s="553"/>
      <c r="AF55" s="61" t="s">
        <v>5076</v>
      </c>
      <c r="AG55" s="85" t="s">
        <v>2674</v>
      </c>
      <c r="AH55" s="85" t="s">
        <v>2674</v>
      </c>
      <c r="AI55" s="85" t="s">
        <v>2674</v>
      </c>
      <c r="AJ55" s="85" t="s">
        <v>2674</v>
      </c>
    </row>
    <row r="56" spans="1:36" s="60" customFormat="1" ht="12.75" customHeight="1" x14ac:dyDescent="0.2">
      <c r="A56" s="553"/>
      <c r="B56" s="61" t="s">
        <v>2463</v>
      </c>
      <c r="C56" s="85" t="s">
        <v>2674</v>
      </c>
      <c r="D56" s="85" t="s">
        <v>2674</v>
      </c>
      <c r="E56" s="85" t="s">
        <v>2674</v>
      </c>
      <c r="F56" s="85" t="s">
        <v>2674</v>
      </c>
      <c r="G56" s="553"/>
      <c r="H56" s="134" t="s">
        <v>5059</v>
      </c>
      <c r="I56" s="269" t="s">
        <v>2674</v>
      </c>
      <c r="J56" s="269" t="s">
        <v>2674</v>
      </c>
      <c r="K56" s="269" t="s">
        <v>2674</v>
      </c>
      <c r="L56" s="269" t="s">
        <v>2674</v>
      </c>
      <c r="M56" s="553"/>
      <c r="N56" s="61" t="s">
        <v>5066</v>
      </c>
      <c r="O56" s="85" t="s">
        <v>2674</v>
      </c>
      <c r="P56" s="85" t="s">
        <v>2674</v>
      </c>
      <c r="Q56" s="85" t="s">
        <v>2674</v>
      </c>
      <c r="R56" s="85" t="s">
        <v>2674</v>
      </c>
      <c r="S56" s="553"/>
      <c r="T56" s="61" t="s">
        <v>3923</v>
      </c>
      <c r="U56" s="31" t="s">
        <v>801</v>
      </c>
      <c r="V56" s="31" t="s">
        <v>801</v>
      </c>
      <c r="W56" s="31" t="s">
        <v>801</v>
      </c>
      <c r="X56" s="31" t="s">
        <v>801</v>
      </c>
      <c r="Y56" s="553"/>
      <c r="Z56" s="427" t="s">
        <v>3515</v>
      </c>
      <c r="AA56" s="145" t="s">
        <v>2674</v>
      </c>
      <c r="AB56" s="145" t="s">
        <v>2674</v>
      </c>
      <c r="AC56" s="145" t="s">
        <v>2674</v>
      </c>
      <c r="AD56" s="145" t="s">
        <v>2674</v>
      </c>
      <c r="AE56" s="553"/>
      <c r="AF56" s="61" t="s">
        <v>3929</v>
      </c>
      <c r="AG56" s="85" t="s">
        <v>2674</v>
      </c>
      <c r="AH56" s="85" t="s">
        <v>2674</v>
      </c>
      <c r="AI56" s="85" t="s">
        <v>2674</v>
      </c>
      <c r="AJ56" s="85" t="s">
        <v>2674</v>
      </c>
    </row>
    <row r="57" spans="1:36" s="60" customFormat="1" ht="12.75" customHeight="1" x14ac:dyDescent="0.2">
      <c r="A57" s="553"/>
      <c r="B57" s="61" t="s">
        <v>3913</v>
      </c>
      <c r="C57" s="85" t="s">
        <v>2674</v>
      </c>
      <c r="D57" s="85" t="s">
        <v>2674</v>
      </c>
      <c r="E57" s="85" t="s">
        <v>2674</v>
      </c>
      <c r="F57" s="85" t="s">
        <v>2674</v>
      </c>
      <c r="G57" s="553"/>
      <c r="H57" s="427" t="s">
        <v>5060</v>
      </c>
      <c r="I57" s="269" t="s">
        <v>2674</v>
      </c>
      <c r="J57" s="269" t="s">
        <v>2674</v>
      </c>
      <c r="K57" s="269" t="s">
        <v>2674</v>
      </c>
      <c r="L57" s="269" t="s">
        <v>2674</v>
      </c>
      <c r="M57" s="553"/>
      <c r="N57" s="61" t="s">
        <v>5067</v>
      </c>
      <c r="O57" s="85" t="s">
        <v>2674</v>
      </c>
      <c r="P57" s="85" t="s">
        <v>2674</v>
      </c>
      <c r="Q57" s="85" t="s">
        <v>2674</v>
      </c>
      <c r="R57" s="85" t="s">
        <v>2674</v>
      </c>
      <c r="S57" s="553"/>
      <c r="T57" s="61" t="s">
        <v>2462</v>
      </c>
      <c r="U57" s="31" t="s">
        <v>801</v>
      </c>
      <c r="V57" s="31" t="s">
        <v>801</v>
      </c>
      <c r="W57" s="31" t="s">
        <v>801</v>
      </c>
      <c r="X57" s="31" t="s">
        <v>801</v>
      </c>
      <c r="Y57" s="553"/>
      <c r="Z57" s="343" t="s">
        <v>2357</v>
      </c>
      <c r="AA57" s="145" t="s">
        <v>2674</v>
      </c>
      <c r="AB57" s="145" t="s">
        <v>2674</v>
      </c>
      <c r="AC57" s="145" t="s">
        <v>2674</v>
      </c>
      <c r="AD57" s="145" t="s">
        <v>2674</v>
      </c>
      <c r="AE57" s="553"/>
      <c r="AF57" s="61" t="s">
        <v>1156</v>
      </c>
      <c r="AG57" s="85" t="s">
        <v>2674</v>
      </c>
      <c r="AH57" s="85" t="s">
        <v>2674</v>
      </c>
      <c r="AI57" s="85" t="s">
        <v>2674</v>
      </c>
      <c r="AJ57" s="85" t="s">
        <v>2674</v>
      </c>
    </row>
    <row r="58" spans="1:36" s="60" customFormat="1" ht="12.75" customHeight="1" x14ac:dyDescent="0.2">
      <c r="A58" s="553"/>
      <c r="B58" s="61" t="s">
        <v>5056</v>
      </c>
      <c r="C58" s="85" t="s">
        <v>2674</v>
      </c>
      <c r="D58" s="85" t="s">
        <v>2674</v>
      </c>
      <c r="E58" s="85" t="s">
        <v>2674</v>
      </c>
      <c r="F58" s="85" t="s">
        <v>2674</v>
      </c>
      <c r="G58" s="553"/>
      <c r="H58" s="427" t="s">
        <v>2362</v>
      </c>
      <c r="I58" s="269" t="s">
        <v>2674</v>
      </c>
      <c r="J58" s="269" t="s">
        <v>2674</v>
      </c>
      <c r="K58" s="269" t="s">
        <v>2674</v>
      </c>
      <c r="L58" s="269" t="s">
        <v>2674</v>
      </c>
      <c r="M58" s="553"/>
      <c r="N58" s="61" t="s">
        <v>2365</v>
      </c>
      <c r="O58" s="85" t="s">
        <v>2674</v>
      </c>
      <c r="P58" s="85" t="s">
        <v>2674</v>
      </c>
      <c r="Q58" s="85" t="s">
        <v>2674</v>
      </c>
      <c r="R58" s="85" t="s">
        <v>2674</v>
      </c>
      <c r="S58" s="553"/>
      <c r="T58" s="61" t="s">
        <v>5069</v>
      </c>
      <c r="U58" s="31" t="s">
        <v>801</v>
      </c>
      <c r="V58" s="31" t="s">
        <v>801</v>
      </c>
      <c r="W58" s="31" t="s">
        <v>801</v>
      </c>
      <c r="X58" s="31" t="s">
        <v>801</v>
      </c>
      <c r="Y58" s="553"/>
      <c r="Z58" s="343" t="s">
        <v>1155</v>
      </c>
      <c r="AA58" s="145" t="s">
        <v>2674</v>
      </c>
      <c r="AB58" s="145" t="s">
        <v>2674</v>
      </c>
      <c r="AC58" s="145" t="s">
        <v>2674</v>
      </c>
      <c r="AD58" s="145" t="s">
        <v>2674</v>
      </c>
      <c r="AE58" s="553"/>
      <c r="AF58" s="428" t="s">
        <v>1162</v>
      </c>
      <c r="AG58" s="85" t="s">
        <v>2674</v>
      </c>
      <c r="AH58" s="85" t="s">
        <v>2674</v>
      </c>
      <c r="AI58" s="85" t="s">
        <v>2674</v>
      </c>
      <c r="AJ58" s="85" t="s">
        <v>2674</v>
      </c>
    </row>
    <row r="59" spans="1:36" s="60" customFormat="1" ht="12.75" customHeight="1" x14ac:dyDescent="0.2">
      <c r="A59" s="553"/>
      <c r="B59" s="428" t="s">
        <v>3914</v>
      </c>
      <c r="C59" s="85" t="s">
        <v>2674</v>
      </c>
      <c r="D59" s="85" t="s">
        <v>2674</v>
      </c>
      <c r="E59" s="85" t="s">
        <v>2674</v>
      </c>
      <c r="F59" s="85" t="s">
        <v>2674</v>
      </c>
      <c r="G59" s="554"/>
      <c r="H59" s="427" t="s">
        <v>5061</v>
      </c>
      <c r="I59" s="269" t="s">
        <v>2674</v>
      </c>
      <c r="J59" s="269" t="s">
        <v>2674</v>
      </c>
      <c r="K59" s="269" t="s">
        <v>2674</v>
      </c>
      <c r="L59" s="269" t="s">
        <v>2674</v>
      </c>
      <c r="M59" s="553"/>
      <c r="N59" s="61" t="s">
        <v>2364</v>
      </c>
      <c r="O59" s="85" t="s">
        <v>2674</v>
      </c>
      <c r="P59" s="85" t="s">
        <v>2674</v>
      </c>
      <c r="Q59" s="85" t="s">
        <v>2674</v>
      </c>
      <c r="R59" s="85" t="s">
        <v>2674</v>
      </c>
      <c r="S59" s="553"/>
      <c r="T59" s="26" t="s">
        <v>5070</v>
      </c>
      <c r="U59" s="59" t="s">
        <v>801</v>
      </c>
      <c r="V59" s="59" t="s">
        <v>801</v>
      </c>
      <c r="W59" s="59" t="s">
        <v>801</v>
      </c>
      <c r="X59" s="59" t="s">
        <v>801</v>
      </c>
      <c r="Y59" s="553"/>
      <c r="Z59" s="343" t="s">
        <v>5072</v>
      </c>
      <c r="AA59" s="145" t="s">
        <v>2674</v>
      </c>
      <c r="AB59" s="145" t="s">
        <v>2674</v>
      </c>
      <c r="AC59" s="145" t="s">
        <v>2674</v>
      </c>
      <c r="AD59" s="145" t="s">
        <v>2674</v>
      </c>
      <c r="AE59" s="553"/>
      <c r="AF59" s="428" t="s">
        <v>3930</v>
      </c>
      <c r="AG59" s="85" t="s">
        <v>2674</v>
      </c>
      <c r="AH59" s="85" t="s">
        <v>2674</v>
      </c>
      <c r="AI59" s="85" t="s">
        <v>2674</v>
      </c>
      <c r="AJ59" s="85" t="s">
        <v>2674</v>
      </c>
    </row>
    <row r="60" spans="1:36" s="60" customFormat="1" x14ac:dyDescent="0.2">
      <c r="A60" s="553"/>
      <c r="B60" s="428" t="s">
        <v>1082</v>
      </c>
      <c r="C60" s="31" t="s">
        <v>2674</v>
      </c>
      <c r="D60" s="31" t="s">
        <v>2674</v>
      </c>
      <c r="E60" s="31" t="s">
        <v>2674</v>
      </c>
      <c r="F60" s="31" t="s">
        <v>2674</v>
      </c>
      <c r="G60" s="375"/>
      <c r="H60" s="427" t="s">
        <v>1151</v>
      </c>
      <c r="I60" s="269" t="s">
        <v>2674</v>
      </c>
      <c r="J60" s="269" t="s">
        <v>2674</v>
      </c>
      <c r="K60" s="269" t="s">
        <v>2674</v>
      </c>
      <c r="L60" s="269" t="s">
        <v>2674</v>
      </c>
      <c r="M60" s="554"/>
      <c r="N60" s="61" t="s">
        <v>2363</v>
      </c>
      <c r="O60" s="85" t="s">
        <v>2674</v>
      </c>
      <c r="P60" s="85" t="s">
        <v>2674</v>
      </c>
      <c r="Q60" s="85" t="s">
        <v>2674</v>
      </c>
      <c r="R60" s="85" t="s">
        <v>2674</v>
      </c>
      <c r="S60" s="553"/>
      <c r="T60" s="26" t="s">
        <v>1153</v>
      </c>
      <c r="U60" s="59" t="s">
        <v>801</v>
      </c>
      <c r="V60" s="59" t="s">
        <v>801</v>
      </c>
      <c r="W60" s="59" t="s">
        <v>801</v>
      </c>
      <c r="X60" s="59" t="s">
        <v>801</v>
      </c>
      <c r="Y60" s="553"/>
      <c r="Z60" s="350" t="s">
        <v>5182</v>
      </c>
      <c r="AA60" s="130"/>
      <c r="AB60" s="130"/>
      <c r="AC60" s="130"/>
      <c r="AD60" s="130"/>
      <c r="AE60" s="553"/>
      <c r="AF60" s="428" t="s">
        <v>5077</v>
      </c>
      <c r="AG60" s="85" t="s">
        <v>2674</v>
      </c>
      <c r="AH60" s="85" t="s">
        <v>2674</v>
      </c>
      <c r="AI60" s="85" t="s">
        <v>2674</v>
      </c>
      <c r="AJ60" s="85" t="s">
        <v>2674</v>
      </c>
    </row>
    <row r="61" spans="1:36" s="60" customFormat="1" x14ac:dyDescent="0.2">
      <c r="A61" s="554"/>
      <c r="B61" s="428" t="s">
        <v>1150</v>
      </c>
      <c r="C61" s="31" t="s">
        <v>2674</v>
      </c>
      <c r="D61" s="31" t="s">
        <v>2674</v>
      </c>
      <c r="E61" s="31" t="s">
        <v>2674</v>
      </c>
      <c r="F61" s="31"/>
      <c r="G61" s="375"/>
      <c r="H61" s="26"/>
      <c r="I61" s="269" t="s">
        <v>2674</v>
      </c>
      <c r="J61" s="269" t="s">
        <v>2674</v>
      </c>
      <c r="K61" s="269" t="s">
        <v>2674</v>
      </c>
      <c r="L61" s="269" t="s">
        <v>5039</v>
      </c>
      <c r="M61" s="90"/>
      <c r="N61" s="229" t="s">
        <v>1084</v>
      </c>
      <c r="O61" s="85"/>
      <c r="P61" s="85"/>
      <c r="Q61" s="85"/>
      <c r="R61" s="85"/>
      <c r="S61" s="554"/>
      <c r="T61" s="26" t="s">
        <v>5071</v>
      </c>
      <c r="U61" s="59" t="s">
        <v>801</v>
      </c>
      <c r="V61" s="59" t="s">
        <v>801</v>
      </c>
      <c r="W61" s="59" t="s">
        <v>801</v>
      </c>
      <c r="X61" s="59" t="s">
        <v>801</v>
      </c>
      <c r="Y61" s="554"/>
      <c r="Z61" s="341" t="s">
        <v>5182</v>
      </c>
      <c r="AA61" s="130"/>
      <c r="AB61" s="130"/>
      <c r="AC61" s="130"/>
      <c r="AD61" s="130"/>
      <c r="AE61" s="554"/>
      <c r="AF61" s="428" t="s">
        <v>2379</v>
      </c>
      <c r="AG61" s="85" t="s">
        <v>2674</v>
      </c>
      <c r="AH61" s="85" t="s">
        <v>2674</v>
      </c>
      <c r="AI61" s="85" t="s">
        <v>2674</v>
      </c>
      <c r="AJ61" s="85" t="s">
        <v>2674</v>
      </c>
    </row>
    <row r="62" spans="1:36" s="60" customFormat="1" ht="12.75" customHeight="1" x14ac:dyDescent="0.2">
      <c r="A62" s="490"/>
      <c r="B62" s="317"/>
      <c r="C62" s="31"/>
      <c r="D62" s="31"/>
      <c r="E62" s="31"/>
      <c r="F62" s="31"/>
      <c r="G62" s="90"/>
      <c r="H62" s="26"/>
      <c r="I62" s="85"/>
      <c r="J62" s="85"/>
      <c r="K62" s="85"/>
      <c r="L62" s="85"/>
      <c r="M62" s="90"/>
      <c r="N62" s="317"/>
      <c r="O62" s="85"/>
      <c r="P62" s="85"/>
      <c r="Q62" s="85"/>
      <c r="R62" s="85"/>
      <c r="S62" s="490"/>
      <c r="T62" s="26"/>
      <c r="U62" s="59"/>
      <c r="V62" s="59"/>
      <c r="W62" s="59"/>
      <c r="X62" s="59"/>
      <c r="Y62" s="490"/>
      <c r="Z62" s="344"/>
      <c r="AA62" s="130"/>
      <c r="AB62" s="130"/>
      <c r="AC62" s="130"/>
      <c r="AD62" s="130"/>
      <c r="AE62" s="490"/>
      <c r="AF62" s="26"/>
      <c r="AG62" s="85"/>
      <c r="AH62" s="85"/>
      <c r="AI62" s="85"/>
      <c r="AJ62" s="85"/>
    </row>
    <row r="63" spans="1:36" s="60" customFormat="1" x14ac:dyDescent="0.2">
      <c r="A63" s="490"/>
      <c r="B63" s="317"/>
      <c r="C63" s="31"/>
      <c r="D63" s="31"/>
      <c r="E63" s="31"/>
      <c r="F63" s="31"/>
      <c r="G63" s="90"/>
      <c r="H63" s="26"/>
      <c r="I63" s="85"/>
      <c r="J63" s="85"/>
      <c r="K63" s="85"/>
      <c r="L63" s="85"/>
      <c r="M63" s="90"/>
      <c r="N63" s="26"/>
      <c r="O63" s="85"/>
      <c r="P63" s="85"/>
      <c r="Q63" s="85"/>
      <c r="R63" s="85"/>
      <c r="S63" s="490"/>
      <c r="T63" s="26"/>
      <c r="U63" s="144"/>
      <c r="V63" s="144"/>
      <c r="W63" s="144"/>
      <c r="X63" s="144"/>
      <c r="Y63" s="490"/>
      <c r="Z63" s="345"/>
      <c r="AA63" s="130" t="s">
        <v>801</v>
      </c>
      <c r="AB63" s="130" t="s">
        <v>801</v>
      </c>
      <c r="AC63" s="130" t="s">
        <v>801</v>
      </c>
      <c r="AD63" s="130" t="s">
        <v>801</v>
      </c>
      <c r="AE63" s="490"/>
      <c r="AF63" s="26"/>
      <c r="AG63" s="31"/>
      <c r="AH63" s="31"/>
      <c r="AI63" s="31"/>
      <c r="AJ63" s="31"/>
    </row>
    <row r="64" spans="1:36" s="60" customFormat="1" x14ac:dyDescent="0.2">
      <c r="A64" s="490"/>
      <c r="B64" s="317"/>
      <c r="C64" s="31"/>
      <c r="D64" s="31"/>
      <c r="E64" s="31"/>
      <c r="F64" s="31"/>
      <c r="G64" s="89"/>
      <c r="H64" s="26"/>
      <c r="I64" s="31"/>
      <c r="J64" s="31"/>
      <c r="K64" s="31"/>
      <c r="L64" s="31"/>
      <c r="M64" s="90"/>
      <c r="N64" s="26"/>
      <c r="O64" s="85"/>
      <c r="P64" s="85"/>
      <c r="Q64" s="85"/>
      <c r="R64" s="85"/>
      <c r="S64" s="375"/>
      <c r="T64" s="26"/>
      <c r="U64"/>
      <c r="V64"/>
      <c r="W64"/>
      <c r="X64"/>
      <c r="Y64" s="490"/>
      <c r="Z64" s="345"/>
      <c r="AA64" s="130" t="s">
        <v>801</v>
      </c>
      <c r="AB64" s="130" t="s">
        <v>801</v>
      </c>
      <c r="AC64" s="130" t="s">
        <v>801</v>
      </c>
      <c r="AD64" s="130" t="s">
        <v>801</v>
      </c>
      <c r="AE64" s="58"/>
      <c r="AF64" s="26"/>
      <c r="AG64" s="31"/>
      <c r="AH64" s="31"/>
      <c r="AI64" s="31"/>
      <c r="AJ64" s="31"/>
    </row>
    <row r="65" spans="1:36" s="60" customFormat="1" x14ac:dyDescent="0.2">
      <c r="A65" s="90"/>
      <c r="B65" s="26"/>
      <c r="C65" s="31"/>
      <c r="D65" s="31"/>
      <c r="E65" s="31"/>
      <c r="F65" s="31"/>
      <c r="G65" s="89"/>
      <c r="H65" s="26"/>
      <c r="I65" s="31"/>
      <c r="J65" s="31"/>
      <c r="K65" s="31"/>
      <c r="L65" s="31"/>
      <c r="M65" s="90"/>
      <c r="N65" s="26"/>
      <c r="O65" s="31"/>
      <c r="P65" s="31"/>
      <c r="Q65" s="31"/>
      <c r="R65" s="31"/>
      <c r="S65" s="375"/>
      <c r="T65" s="144"/>
      <c r="U65"/>
      <c r="V65"/>
      <c r="W65"/>
      <c r="X65"/>
      <c r="Y65" s="490"/>
      <c r="Z65" s="344"/>
      <c r="AA65" s="128" t="s">
        <v>801</v>
      </c>
      <c r="AB65" s="128" t="s">
        <v>801</v>
      </c>
      <c r="AC65" s="128" t="s">
        <v>801</v>
      </c>
      <c r="AD65" s="128" t="s">
        <v>801</v>
      </c>
      <c r="AE65" s="58"/>
      <c r="AF65" s="26"/>
      <c r="AG65" s="31"/>
      <c r="AH65" s="31"/>
      <c r="AI65" s="31"/>
      <c r="AJ65" s="31"/>
    </row>
    <row r="66" spans="1:36" s="60" customFormat="1" x14ac:dyDescent="0.2">
      <c r="A66" s="90"/>
      <c r="B66" s="26"/>
      <c r="C66" s="31"/>
      <c r="D66" s="31"/>
      <c r="E66" s="31"/>
      <c r="F66" s="31"/>
      <c r="G66" s="58"/>
      <c r="H66" s="26"/>
      <c r="I66" s="31"/>
      <c r="J66" s="31"/>
      <c r="K66" s="31"/>
      <c r="L66" s="31"/>
      <c r="M66" s="58"/>
      <c r="N66" s="26"/>
      <c r="O66" s="31"/>
      <c r="P66" s="31"/>
      <c r="Q66" s="31"/>
      <c r="R66" s="31"/>
      <c r="S66" s="375"/>
      <c r="T66"/>
      <c r="U66"/>
      <c r="V66"/>
      <c r="W66"/>
      <c r="X66"/>
      <c r="Y66" s="490"/>
      <c r="Z66" s="344"/>
      <c r="AA66" s="128" t="s">
        <v>801</v>
      </c>
      <c r="AB66" s="128" t="s">
        <v>801</v>
      </c>
      <c r="AC66" s="128" t="s">
        <v>801</v>
      </c>
      <c r="AD66" s="128" t="s">
        <v>801</v>
      </c>
      <c r="AE66" s="58"/>
      <c r="AF66" s="26"/>
      <c r="AG66" s="31"/>
      <c r="AH66" s="31"/>
      <c r="AI66" s="31"/>
      <c r="AJ66" s="31"/>
    </row>
    <row r="67" spans="1:36" s="60" customFormat="1" x14ac:dyDescent="0.2">
      <c r="A67" s="89"/>
      <c r="B67" s="26"/>
      <c r="C67" s="59"/>
      <c r="D67" s="59"/>
      <c r="E67" s="59"/>
      <c r="F67" s="59"/>
      <c r="G67" s="58"/>
      <c r="H67" s="26"/>
      <c r="I67" s="31"/>
      <c r="J67" s="31"/>
      <c r="K67" s="31"/>
      <c r="L67" s="31"/>
      <c r="M67" s="58"/>
      <c r="N67" s="26"/>
      <c r="O67" s="31"/>
      <c r="P67" s="31"/>
      <c r="Q67" s="31"/>
      <c r="R67" s="31"/>
      <c r="S67" s="89"/>
      <c r="T67"/>
      <c r="U67"/>
      <c r="V67"/>
      <c r="W67"/>
      <c r="X67"/>
      <c r="Y67" s="490"/>
      <c r="Z67" s="129"/>
      <c r="AA67" s="128" t="s">
        <v>801</v>
      </c>
      <c r="AB67" s="128" t="s">
        <v>801</v>
      </c>
      <c r="AC67" s="128" t="s">
        <v>801</v>
      </c>
      <c r="AD67" s="128" t="s">
        <v>801</v>
      </c>
      <c r="AE67" s="58"/>
      <c r="AF67" s="26"/>
      <c r="AG67" s="31"/>
      <c r="AH67" s="31"/>
      <c r="AI67" s="31"/>
      <c r="AJ67" s="31"/>
    </row>
    <row r="68" spans="1:36" s="60" customFormat="1" x14ac:dyDescent="0.2">
      <c r="A68" s="58"/>
      <c r="B68" s="26"/>
      <c r="C68" s="59"/>
      <c r="D68" s="59"/>
      <c r="E68" s="59"/>
      <c r="F68" s="59"/>
      <c r="G68" s="58"/>
      <c r="H68" s="26"/>
      <c r="I68" s="31"/>
      <c r="J68" s="31"/>
      <c r="K68" s="31"/>
      <c r="L68" s="31"/>
      <c r="M68" s="58"/>
      <c r="N68" s="26"/>
      <c r="O68" s="31"/>
      <c r="P68" s="31"/>
      <c r="Q68" s="31"/>
      <c r="R68" s="31"/>
      <c r="S68" s="89"/>
      <c r="T68"/>
      <c r="U68"/>
      <c r="V68"/>
      <c r="W68"/>
      <c r="X68"/>
      <c r="Y68" s="490"/>
      <c r="Z68" s="127"/>
      <c r="AA68" s="86"/>
      <c r="AB68" s="86"/>
      <c r="AC68" s="86"/>
      <c r="AD68" s="86"/>
      <c r="AE68" s="58"/>
      <c r="AF68" s="26"/>
      <c r="AG68" s="31"/>
      <c r="AH68" s="31"/>
      <c r="AI68" s="31"/>
      <c r="AJ68" s="31"/>
    </row>
    <row r="69" spans="1:36" s="60" customFormat="1" x14ac:dyDescent="0.2">
      <c r="A69" s="58"/>
      <c r="B69" s="26"/>
      <c r="C69" s="59"/>
      <c r="D69" s="59"/>
      <c r="E69" s="59"/>
      <c r="F69" s="59"/>
      <c r="G69" s="58"/>
      <c r="H69" s="26"/>
      <c r="I69" s="31"/>
      <c r="J69" s="31"/>
      <c r="K69" s="31"/>
      <c r="L69" s="31"/>
      <c r="M69" s="58"/>
      <c r="N69" s="26"/>
      <c r="O69" s="31"/>
      <c r="P69" s="31"/>
      <c r="Q69" s="31"/>
      <c r="R69" s="31"/>
      <c r="S69" s="58"/>
      <c r="T69"/>
      <c r="U69"/>
      <c r="V69"/>
      <c r="W69"/>
      <c r="X69"/>
      <c r="Y69" s="490"/>
      <c r="Z69" s="26"/>
      <c r="AA69" s="86"/>
      <c r="AB69" s="86"/>
      <c r="AC69" s="86"/>
      <c r="AD69" s="86"/>
      <c r="AE69" s="58"/>
      <c r="AF69" s="26"/>
      <c r="AG69" s="31"/>
      <c r="AH69" s="31"/>
      <c r="AI69" s="31"/>
      <c r="AJ69" s="31"/>
    </row>
    <row r="70" spans="1:36" s="60" customFormat="1" x14ac:dyDescent="0.2">
      <c r="A70" s="58"/>
      <c r="B70" s="26"/>
      <c r="C70" s="59"/>
      <c r="D70" s="59"/>
      <c r="E70" s="59"/>
      <c r="F70" s="59"/>
      <c r="G70" s="58"/>
      <c r="H70" s="26"/>
      <c r="I70" s="31"/>
      <c r="J70" s="31"/>
      <c r="K70" s="31"/>
      <c r="L70" s="31"/>
      <c r="M70" s="58"/>
      <c r="N70" s="26"/>
      <c r="O70" s="31"/>
      <c r="P70" s="31"/>
      <c r="Q70" s="31"/>
      <c r="R70" s="31"/>
      <c r="S70" s="58"/>
      <c r="T70"/>
      <c r="U70"/>
      <c r="V70"/>
      <c r="W70"/>
      <c r="X70"/>
      <c r="Y70" s="490"/>
      <c r="Z70" s="26"/>
      <c r="AA70" s="86"/>
      <c r="AB70" s="86"/>
      <c r="AC70" s="86"/>
      <c r="AD70" s="86"/>
      <c r="AE70" s="58"/>
      <c r="AF70" s="26"/>
      <c r="AG70" s="59"/>
      <c r="AH70" s="59"/>
      <c r="AI70" s="59"/>
      <c r="AJ70" s="59"/>
    </row>
    <row r="71" spans="1:36" s="60" customFormat="1" x14ac:dyDescent="0.2">
      <c r="A71" s="58"/>
      <c r="B71" s="26"/>
      <c r="C71" s="143"/>
      <c r="D71" s="143"/>
      <c r="E71" s="143"/>
      <c r="F71" s="143"/>
      <c r="G71" s="58"/>
      <c r="H71" s="143"/>
      <c r="I71" s="59"/>
      <c r="J71" s="59"/>
      <c r="K71" s="59"/>
      <c r="L71" s="59"/>
      <c r="M71" s="58"/>
      <c r="N71" s="26"/>
      <c r="O71" s="31"/>
      <c r="P71" s="31"/>
      <c r="Q71" s="31"/>
      <c r="R71" s="31"/>
      <c r="S71" s="58"/>
      <c r="T71"/>
      <c r="U71"/>
      <c r="V71"/>
      <c r="W71"/>
      <c r="X71"/>
      <c r="Y71" s="58"/>
      <c r="Z71" s="26"/>
      <c r="AA71" s="85"/>
      <c r="AB71" s="85"/>
      <c r="AC71" s="85"/>
      <c r="AD71" s="85"/>
      <c r="AE71" s="58"/>
      <c r="AF71" s="26"/>
      <c r="AG71" s="59"/>
      <c r="AH71" s="59"/>
      <c r="AI71" s="59"/>
      <c r="AJ71" s="59"/>
    </row>
    <row r="72" spans="1:36" s="60" customFormat="1" x14ac:dyDescent="0.2">
      <c r="A72" s="58"/>
      <c r="B72" s="26"/>
      <c r="C72"/>
      <c r="D72"/>
      <c r="E72"/>
      <c r="F72"/>
      <c r="G72" s="58"/>
      <c r="H72"/>
      <c r="I72" s="59"/>
      <c r="J72" s="59"/>
      <c r="K72" s="59"/>
      <c r="L72" s="59"/>
      <c r="M72" s="58"/>
      <c r="N72" s="26"/>
      <c r="O72" s="59"/>
      <c r="P72" s="59"/>
      <c r="Q72" s="59"/>
      <c r="R72" s="59"/>
      <c r="S72" s="58"/>
      <c r="T72"/>
      <c r="U72"/>
      <c r="V72"/>
      <c r="W72"/>
      <c r="X72"/>
      <c r="Y72" s="58"/>
      <c r="Z72" s="26"/>
      <c r="AA72" s="85"/>
      <c r="AB72" s="85"/>
      <c r="AC72" s="85"/>
      <c r="AD72" s="85"/>
      <c r="AE72" s="58"/>
      <c r="AF72" s="26"/>
      <c r="AG72" s="59"/>
      <c r="AH72" s="59"/>
      <c r="AI72" s="59"/>
      <c r="AJ72" s="59"/>
    </row>
    <row r="73" spans="1:36" s="60" customFormat="1" x14ac:dyDescent="0.2">
      <c r="A73" s="58"/>
      <c r="B73" s="26"/>
      <c r="C73"/>
      <c r="D73"/>
      <c r="E73"/>
      <c r="F73"/>
      <c r="G73" s="58"/>
      <c r="H73"/>
      <c r="I73" s="59"/>
      <c r="J73" s="59"/>
      <c r="K73" s="59"/>
      <c r="L73" s="59"/>
      <c r="M73" s="58"/>
      <c r="N73" s="26"/>
      <c r="O73" s="59"/>
      <c r="P73" s="59"/>
      <c r="Q73" s="59"/>
      <c r="R73" s="59"/>
      <c r="S73" s="58"/>
      <c r="T73"/>
      <c r="U73"/>
      <c r="V73"/>
      <c r="W73"/>
      <c r="X73"/>
      <c r="Y73" s="58"/>
      <c r="Z73" s="26"/>
      <c r="AA73" s="85"/>
      <c r="AB73" s="85"/>
      <c r="AC73" s="85"/>
      <c r="AD73" s="85"/>
      <c r="AE73" s="58"/>
      <c r="AF73" s="26"/>
      <c r="AG73" s="59"/>
      <c r="AH73" s="59"/>
      <c r="AI73" s="59"/>
      <c r="AJ73" s="59"/>
    </row>
    <row r="74" spans="1:36" s="60" customFormat="1" x14ac:dyDescent="0.2">
      <c r="A74" s="58"/>
      <c r="B74" s="143"/>
      <c r="C74"/>
      <c r="D74"/>
      <c r="E74"/>
      <c r="F74"/>
      <c r="G74" s="58"/>
      <c r="H74"/>
      <c r="I74" s="59"/>
      <c r="J74" s="59"/>
      <c r="K74" s="59"/>
      <c r="L74" s="59"/>
      <c r="M74" s="58"/>
      <c r="N74" s="144"/>
      <c r="O74" s="59"/>
      <c r="P74" s="59"/>
      <c r="Q74" s="59"/>
      <c r="R74" s="59"/>
      <c r="S74" s="58"/>
      <c r="T74"/>
      <c r="U74"/>
      <c r="V74"/>
      <c r="W74"/>
      <c r="X74"/>
      <c r="Y74" s="58"/>
      <c r="Z74" s="26"/>
      <c r="AA74" s="85"/>
      <c r="AB74" s="85"/>
      <c r="AC74" s="85"/>
      <c r="AD74" s="85"/>
      <c r="AE74" s="58"/>
      <c r="AF74" s="144"/>
      <c r="AG74" s="144"/>
      <c r="AH74" s="144"/>
      <c r="AI74" s="144"/>
      <c r="AJ74" s="144"/>
    </row>
    <row r="75" spans="1:36" s="60" customFormat="1" x14ac:dyDescent="0.2">
      <c r="A75" s="58"/>
      <c r="B75"/>
      <c r="C75"/>
      <c r="D75"/>
      <c r="E75"/>
      <c r="F75"/>
      <c r="G75" s="58"/>
      <c r="H75"/>
      <c r="I75" s="143"/>
      <c r="J75" s="143"/>
      <c r="K75" s="143"/>
      <c r="L75" s="143"/>
      <c r="M75" s="58"/>
      <c r="N75"/>
      <c r="O75" s="59"/>
      <c r="P75" s="59"/>
      <c r="Q75" s="59"/>
      <c r="R75" s="59"/>
      <c r="S75" s="58"/>
      <c r="T75"/>
      <c r="U75"/>
      <c r="V75"/>
      <c r="W75"/>
      <c r="X75"/>
      <c r="Y75" s="58"/>
      <c r="Z75" s="26"/>
      <c r="AA75" s="85"/>
      <c r="AB75" s="85"/>
      <c r="AC75" s="85"/>
      <c r="AD75" s="85"/>
      <c r="AE75" s="58"/>
      <c r="AF75"/>
      <c r="AG75"/>
      <c r="AH75"/>
      <c r="AI75"/>
      <c r="AJ75"/>
    </row>
    <row r="76" spans="1:36" s="60" customFormat="1" x14ac:dyDescent="0.2">
      <c r="A76" s="58"/>
      <c r="B76"/>
      <c r="C76"/>
      <c r="D76"/>
      <c r="E76"/>
      <c r="F76"/>
      <c r="G76" s="58"/>
      <c r="H76"/>
      <c r="I76"/>
      <c r="J76"/>
      <c r="K76"/>
      <c r="L76"/>
      <c r="M76" s="58"/>
      <c r="N76"/>
      <c r="O76" s="144"/>
      <c r="P76" s="144"/>
      <c r="Q76" s="144"/>
      <c r="R76" s="144"/>
      <c r="S76" s="58"/>
      <c r="T76"/>
      <c r="U76"/>
      <c r="V76"/>
      <c r="W76"/>
      <c r="X76"/>
      <c r="Y76" s="58"/>
      <c r="Z76" s="26"/>
      <c r="AA76" s="85"/>
      <c r="AB76" s="85"/>
      <c r="AC76" s="85"/>
      <c r="AD76" s="85"/>
      <c r="AE76" s="58"/>
      <c r="AF76"/>
      <c r="AG76"/>
      <c r="AH76"/>
      <c r="AI76"/>
      <c r="AJ76"/>
    </row>
    <row r="77" spans="1:36" s="60" customFormat="1" x14ac:dyDescent="0.2">
      <c r="A77" s="58"/>
      <c r="B77"/>
      <c r="C77"/>
      <c r="D77"/>
      <c r="E77"/>
      <c r="F77"/>
      <c r="G77" s="58"/>
      <c r="H77"/>
      <c r="I77"/>
      <c r="J77"/>
      <c r="K77"/>
      <c r="L77"/>
      <c r="M77" s="58"/>
      <c r="N77"/>
      <c r="O77"/>
      <c r="P77"/>
      <c r="Q77"/>
      <c r="R77"/>
      <c r="S77" s="58"/>
      <c r="T77"/>
      <c r="U77"/>
      <c r="V77"/>
      <c r="W77"/>
      <c r="X77"/>
      <c r="Y77" s="58"/>
      <c r="Z77" s="26"/>
      <c r="AA77" s="85"/>
      <c r="AB77" s="85"/>
      <c r="AC77" s="85"/>
      <c r="AD77" s="85"/>
      <c r="AE77" s="58"/>
      <c r="AF77"/>
      <c r="AG77"/>
      <c r="AH77"/>
      <c r="AI77"/>
      <c r="AJ77"/>
    </row>
    <row r="78" spans="1:36" s="60" customFormat="1" x14ac:dyDescent="0.2">
      <c r="A78" s="26"/>
      <c r="B78"/>
      <c r="C78"/>
      <c r="D78"/>
      <c r="E78"/>
      <c r="F78"/>
      <c r="G78" s="26"/>
      <c r="H78"/>
      <c r="I78"/>
      <c r="J78"/>
      <c r="K78"/>
      <c r="L78"/>
      <c r="M78" s="26"/>
      <c r="N78"/>
      <c r="O78"/>
      <c r="P78"/>
      <c r="Q78"/>
      <c r="R78"/>
      <c r="S78" s="26"/>
      <c r="T78"/>
      <c r="U78"/>
      <c r="V78"/>
      <c r="W78"/>
      <c r="X78"/>
      <c r="Y78" s="26"/>
      <c r="Z78" s="26"/>
      <c r="AA78" s="31"/>
      <c r="AB78" s="31"/>
      <c r="AC78" s="31"/>
      <c r="AD78" s="31"/>
      <c r="AE78" s="26"/>
      <c r="AF78"/>
      <c r="AG78"/>
      <c r="AH78"/>
      <c r="AI78"/>
      <c r="AJ78"/>
    </row>
    <row r="79" spans="1:36" s="60" customFormat="1" x14ac:dyDescent="0.2">
      <c r="A79" s="26"/>
      <c r="B79"/>
      <c r="C79"/>
      <c r="D79"/>
      <c r="E79"/>
      <c r="F79"/>
      <c r="G79" s="26"/>
      <c r="H79"/>
      <c r="I79"/>
      <c r="J79"/>
      <c r="K79"/>
      <c r="L79"/>
      <c r="M79" s="26"/>
      <c r="N79"/>
      <c r="O79"/>
      <c r="P79"/>
      <c r="Q79"/>
      <c r="R79"/>
      <c r="S79" s="26"/>
      <c r="T79"/>
      <c r="U79"/>
      <c r="V79"/>
      <c r="W79"/>
      <c r="X79"/>
      <c r="Y79" s="26"/>
      <c r="Z79" s="26"/>
      <c r="AA79" s="31"/>
      <c r="AB79" s="31"/>
      <c r="AC79" s="31"/>
      <c r="AD79" s="31"/>
      <c r="AE79" s="26"/>
      <c r="AF79"/>
      <c r="AG79"/>
      <c r="AH79"/>
      <c r="AI79"/>
      <c r="AJ79"/>
    </row>
    <row r="80" spans="1:36" s="60" customFormat="1" x14ac:dyDescent="0.2">
      <c r="A80" s="26"/>
      <c r="B80"/>
      <c r="C80"/>
      <c r="D80"/>
      <c r="E80"/>
      <c r="F80"/>
      <c r="G80" s="26"/>
      <c r="H80"/>
      <c r="I80"/>
      <c r="J80"/>
      <c r="K80"/>
      <c r="L80"/>
      <c r="M80" s="26"/>
      <c r="N80"/>
      <c r="O80"/>
      <c r="P80"/>
      <c r="Q80"/>
      <c r="R80"/>
      <c r="S80" s="26"/>
      <c r="T80"/>
      <c r="U80"/>
      <c r="V80"/>
      <c r="W80"/>
      <c r="X80"/>
      <c r="Y80" s="26"/>
      <c r="Z80" s="26"/>
      <c r="AA80" s="31"/>
      <c r="AB80" s="31"/>
      <c r="AC80" s="31"/>
      <c r="AD80" s="31"/>
      <c r="AE80" s="26"/>
      <c r="AF80"/>
      <c r="AG80"/>
      <c r="AH80"/>
      <c r="AI80"/>
      <c r="AJ80"/>
    </row>
    <row r="81" spans="1:36" s="60" customFormat="1" x14ac:dyDescent="0.2">
      <c r="A81" s="26"/>
      <c r="B81"/>
      <c r="C81"/>
      <c r="D81"/>
      <c r="E81"/>
      <c r="F81"/>
      <c r="G81" s="26"/>
      <c r="H81"/>
      <c r="I81"/>
      <c r="J81"/>
      <c r="K81"/>
      <c r="L81"/>
      <c r="M81" s="26"/>
      <c r="N81"/>
      <c r="O81"/>
      <c r="P81"/>
      <c r="Q81"/>
      <c r="R81"/>
      <c r="S81" s="26"/>
      <c r="T81"/>
      <c r="U81"/>
      <c r="V81"/>
      <c r="W81"/>
      <c r="X81"/>
      <c r="Y81" s="26"/>
      <c r="Z81" s="26"/>
      <c r="AA81" s="31"/>
      <c r="AB81" s="31"/>
      <c r="AC81" s="31"/>
      <c r="AD81" s="31"/>
      <c r="AE81" s="26"/>
      <c r="AF81"/>
      <c r="AG81"/>
      <c r="AH81"/>
      <c r="AI81"/>
      <c r="AJ81"/>
    </row>
    <row r="82" spans="1:36" s="60" customFormat="1" x14ac:dyDescent="0.2">
      <c r="A82" s="26"/>
      <c r="B82"/>
      <c r="C82"/>
      <c r="D82"/>
      <c r="E82"/>
      <c r="F82"/>
      <c r="G82" s="26"/>
      <c r="H82"/>
      <c r="I82"/>
      <c r="J82"/>
      <c r="K82"/>
      <c r="L82"/>
      <c r="M82" s="26"/>
      <c r="N82"/>
      <c r="O82"/>
      <c r="P82"/>
      <c r="Q82"/>
      <c r="R82"/>
      <c r="S82" s="26"/>
      <c r="T82"/>
      <c r="U82"/>
      <c r="V82"/>
      <c r="W82"/>
      <c r="X82"/>
      <c r="Y82" s="26"/>
      <c r="Z82" s="26"/>
      <c r="AA82" s="31"/>
      <c r="AB82" s="31"/>
      <c r="AC82" s="31"/>
      <c r="AD82" s="31"/>
      <c r="AE82" s="26"/>
      <c r="AF82"/>
      <c r="AG82"/>
      <c r="AH82"/>
      <c r="AI82"/>
      <c r="AJ82"/>
    </row>
    <row r="83" spans="1:36" s="60" customFormat="1" x14ac:dyDescent="0.2">
      <c r="A83" s="26"/>
      <c r="B83"/>
      <c r="C83"/>
      <c r="D83"/>
      <c r="E83"/>
      <c r="F83"/>
      <c r="G83" s="26"/>
      <c r="H83"/>
      <c r="I83"/>
      <c r="J83"/>
      <c r="K83"/>
      <c r="L83"/>
      <c r="M83" s="26"/>
      <c r="N83"/>
      <c r="O83"/>
      <c r="P83"/>
      <c r="Q83"/>
      <c r="R83"/>
      <c r="S83" s="26"/>
      <c r="T83"/>
      <c r="U83"/>
      <c r="V83"/>
      <c r="W83"/>
      <c r="X83"/>
      <c r="Y83" s="26"/>
      <c r="Z83" s="26"/>
      <c r="AA83" s="31"/>
      <c r="AB83" s="31"/>
      <c r="AC83" s="31"/>
      <c r="AD83" s="31"/>
      <c r="AE83" s="26"/>
      <c r="AF83"/>
      <c r="AG83"/>
      <c r="AH83"/>
      <c r="AI83"/>
      <c r="AJ83"/>
    </row>
    <row r="84" spans="1:36" s="60" customFormat="1" x14ac:dyDescent="0.2">
      <c r="A84" s="26"/>
      <c r="B84"/>
      <c r="C84"/>
      <c r="D84"/>
      <c r="E84"/>
      <c r="F84"/>
      <c r="G84" s="26"/>
      <c r="H84"/>
      <c r="I84"/>
      <c r="J84"/>
      <c r="K84"/>
      <c r="L84"/>
      <c r="M84" s="26"/>
      <c r="N84"/>
      <c r="O84"/>
      <c r="P84"/>
      <c r="Q84"/>
      <c r="R84"/>
      <c r="S84" s="26"/>
      <c r="T84"/>
      <c r="U84"/>
      <c r="V84"/>
      <c r="W84"/>
      <c r="X84"/>
      <c r="Y84" s="26"/>
      <c r="Z84" s="26"/>
      <c r="AA84" s="31"/>
      <c r="AB84" s="31"/>
      <c r="AC84" s="31"/>
      <c r="AD84" s="31"/>
      <c r="AE84" s="26"/>
      <c r="AF84"/>
      <c r="AG84"/>
      <c r="AH84"/>
      <c r="AI84"/>
      <c r="AJ84"/>
    </row>
    <row r="85" spans="1:36" x14ac:dyDescent="0.2">
      <c r="A85" s="26"/>
      <c r="G85" s="26"/>
      <c r="M85" s="26"/>
      <c r="S85" s="26"/>
      <c r="Y85" s="26"/>
      <c r="Z85" s="26"/>
      <c r="AA85" s="59"/>
      <c r="AB85" s="59"/>
      <c r="AC85" s="59"/>
      <c r="AD85" s="59"/>
      <c r="AE85" s="26"/>
    </row>
    <row r="86" spans="1:36" x14ac:dyDescent="0.2">
      <c r="A86" s="143" t="e">
        <f>General!#REF!</f>
        <v>#REF!</v>
      </c>
      <c r="G86" s="143"/>
      <c r="M86" s="144" t="e">
        <f>General!#REF!</f>
        <v>#REF!</v>
      </c>
      <c r="S86" s="144"/>
      <c r="Y86" s="144" t="e">
        <f>General!#REF!</f>
        <v>#REF!</v>
      </c>
      <c r="Z86" s="26"/>
      <c r="AA86" s="59"/>
      <c r="AB86" s="59"/>
      <c r="AC86" s="59"/>
      <c r="AD86" s="59"/>
      <c r="AE86" s="144"/>
    </row>
    <row r="87" spans="1:36" x14ac:dyDescent="0.2">
      <c r="Z87" s="26"/>
      <c r="AA87" s="59"/>
      <c r="AB87" s="59"/>
      <c r="AC87" s="59"/>
      <c r="AD87" s="59"/>
    </row>
    <row r="88" spans="1:36" x14ac:dyDescent="0.2">
      <c r="Z88" s="26"/>
      <c r="AA88" s="59"/>
      <c r="AB88" s="59"/>
      <c r="AC88" s="59"/>
      <c r="AD88" s="59"/>
    </row>
    <row r="89" spans="1:36" x14ac:dyDescent="0.2">
      <c r="Z89" s="26"/>
      <c r="AA89" s="59"/>
      <c r="AB89" s="59"/>
      <c r="AC89" s="59"/>
      <c r="AD89" s="59"/>
    </row>
    <row r="90" spans="1:36" x14ac:dyDescent="0.2">
      <c r="Z90" s="26"/>
      <c r="AA90" s="144"/>
      <c r="AB90" s="144"/>
      <c r="AC90" s="144"/>
      <c r="AD90" s="144"/>
    </row>
    <row r="91" spans="1:36" x14ac:dyDescent="0.2">
      <c r="Z91" s="144"/>
    </row>
  </sheetData>
  <sortState ref="H32:L52">
    <sortCondition ref="H31"/>
  </sortState>
  <mergeCells count="81">
    <mergeCell ref="G9:H9"/>
    <mergeCell ref="G10:H10"/>
    <mergeCell ref="M8:N8"/>
    <mergeCell ref="M4:R4"/>
    <mergeCell ref="O5:R5"/>
    <mergeCell ref="M5:N5"/>
    <mergeCell ref="M6:R6"/>
    <mergeCell ref="A8:B8"/>
    <mergeCell ref="G8:H8"/>
    <mergeCell ref="A1:L1"/>
    <mergeCell ref="G2:L2"/>
    <mergeCell ref="G3:L3"/>
    <mergeCell ref="A3:F3"/>
    <mergeCell ref="A2:F2"/>
    <mergeCell ref="A4:F4"/>
    <mergeCell ref="G4:L4"/>
    <mergeCell ref="A5:B5"/>
    <mergeCell ref="I5:L5"/>
    <mergeCell ref="A6:F6"/>
    <mergeCell ref="C5:F5"/>
    <mergeCell ref="G5:H5"/>
    <mergeCell ref="G6:L6"/>
    <mergeCell ref="AE4:AJ4"/>
    <mergeCell ref="S6:X6"/>
    <mergeCell ref="Y6:AD6"/>
    <mergeCell ref="AE6:AJ6"/>
    <mergeCell ref="M1:X1"/>
    <mergeCell ref="S3:X3"/>
    <mergeCell ref="M3:R3"/>
    <mergeCell ref="Y1:AJ1"/>
    <mergeCell ref="S2:X2"/>
    <mergeCell ref="M2:R2"/>
    <mergeCell ref="AE2:AJ2"/>
    <mergeCell ref="Y2:AD2"/>
    <mergeCell ref="AE3:AJ3"/>
    <mergeCell ref="AE8:AF8"/>
    <mergeCell ref="Y8:Z8"/>
    <mergeCell ref="AG5:AJ5"/>
    <mergeCell ref="Y5:Z5"/>
    <mergeCell ref="AA5:AD5"/>
    <mergeCell ref="AE5:AF5"/>
    <mergeCell ref="S8:T8"/>
    <mergeCell ref="Y4:AD4"/>
    <mergeCell ref="Y3:AD3"/>
    <mergeCell ref="S4:X4"/>
    <mergeCell ref="S5:T5"/>
    <mergeCell ref="U5:X5"/>
    <mergeCell ref="A11:B11"/>
    <mergeCell ref="G11:H11"/>
    <mergeCell ref="M11:N11"/>
    <mergeCell ref="M9:N9"/>
    <mergeCell ref="AE11:AF11"/>
    <mergeCell ref="S11:T11"/>
    <mergeCell ref="Y11:Z11"/>
    <mergeCell ref="AE9:AF9"/>
    <mergeCell ref="AE10:AF10"/>
    <mergeCell ref="Y10:Z10"/>
    <mergeCell ref="M10:N10"/>
    <mergeCell ref="S10:T10"/>
    <mergeCell ref="S9:T9"/>
    <mergeCell ref="Y9:Z9"/>
    <mergeCell ref="A9:B9"/>
    <mergeCell ref="A10:B10"/>
    <mergeCell ref="M30:M50"/>
    <mergeCell ref="M12:M29"/>
    <mergeCell ref="M51:M60"/>
    <mergeCell ref="AE12:AE31"/>
    <mergeCell ref="AE32:AE51"/>
    <mergeCell ref="AE52:AE61"/>
    <mergeCell ref="Y12:Y32"/>
    <mergeCell ref="Y33:Y51"/>
    <mergeCell ref="Y52:Y61"/>
    <mergeCell ref="S12:S29"/>
    <mergeCell ref="S30:S51"/>
    <mergeCell ref="S52:S61"/>
    <mergeCell ref="A12:A33"/>
    <mergeCell ref="A34:A51"/>
    <mergeCell ref="A52:A61"/>
    <mergeCell ref="G12:G29"/>
    <mergeCell ref="G30:G49"/>
    <mergeCell ref="G50:G59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J90"/>
  <sheetViews>
    <sheetView topLeftCell="W1" zoomScale="75" zoomScaleNormal="75" zoomScaleSheetLayoutView="50" workbookViewId="0">
      <pane ySplit="4" topLeftCell="A10" activePane="bottomLeft" state="frozen"/>
      <selection pane="bottomLeft" activeCell="Z51" sqref="Z51"/>
    </sheetView>
  </sheetViews>
  <sheetFormatPr defaultRowHeight="12.75" x14ac:dyDescent="0.2"/>
  <cols>
    <col min="1" max="1" width="4.5703125" style="271" bestFit="1" customWidth="1"/>
    <col min="2" max="2" width="28.7109375" style="172" customWidth="1"/>
    <col min="3" max="6" width="15.140625" style="172" customWidth="1"/>
    <col min="7" max="7" width="4.5703125" style="271" bestFit="1" customWidth="1"/>
    <col min="8" max="8" width="28.7109375" style="172" customWidth="1"/>
    <col min="9" max="12" width="15.140625" style="172" customWidth="1"/>
    <col min="13" max="13" width="4.5703125" style="271" bestFit="1" customWidth="1"/>
    <col min="14" max="14" width="28.7109375" style="172" customWidth="1"/>
    <col min="15" max="18" width="15.140625" style="172" customWidth="1"/>
    <col min="19" max="19" width="4.5703125" style="271" bestFit="1" customWidth="1"/>
    <col min="20" max="20" width="28.7109375" style="172" customWidth="1"/>
    <col min="21" max="24" width="15.140625" style="172" customWidth="1"/>
    <col min="25" max="25" width="4.5703125" style="271" bestFit="1" customWidth="1"/>
    <col min="26" max="26" width="28.7109375" style="172" customWidth="1"/>
    <col min="27" max="30" width="15.140625" style="172" customWidth="1"/>
    <col min="31" max="31" width="5.7109375" style="172" customWidth="1"/>
    <col min="32" max="32" width="26.7109375" style="172" customWidth="1"/>
    <col min="33" max="33" width="16.85546875" style="172" customWidth="1"/>
    <col min="34" max="34" width="16.7109375" style="172" customWidth="1"/>
    <col min="35" max="35" width="16.5703125" style="172" customWidth="1"/>
    <col min="36" max="36" width="15.5703125" style="172" customWidth="1"/>
    <col min="37" max="16384" width="9.140625" style="172"/>
  </cols>
  <sheetData>
    <row r="1" spans="1:36" ht="18" x14ac:dyDescent="0.25">
      <c r="A1" s="584" t="s">
        <v>533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 t="s">
        <v>533</v>
      </c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</row>
    <row r="2" spans="1:36" ht="18" x14ac:dyDescent="0.25">
      <c r="A2" s="571" t="s">
        <v>2481</v>
      </c>
      <c r="B2" s="571"/>
      <c r="C2" s="571"/>
      <c r="D2" s="571"/>
      <c r="E2" s="571"/>
      <c r="F2" s="571"/>
      <c r="G2" s="571" t="s">
        <v>83</v>
      </c>
      <c r="H2" s="571"/>
      <c r="I2" s="571"/>
      <c r="J2" s="571"/>
      <c r="K2" s="571"/>
      <c r="L2" s="571"/>
      <c r="M2" s="571" t="s">
        <v>701</v>
      </c>
      <c r="N2" s="571"/>
      <c r="O2" s="571"/>
      <c r="P2" s="571"/>
      <c r="Q2" s="571"/>
      <c r="R2" s="571"/>
      <c r="S2" s="571" t="s">
        <v>571</v>
      </c>
      <c r="T2" s="571"/>
      <c r="U2" s="571"/>
      <c r="V2" s="571"/>
      <c r="W2" s="571"/>
      <c r="X2" s="571"/>
      <c r="Y2" s="571" t="s">
        <v>2006</v>
      </c>
      <c r="Z2" s="571"/>
      <c r="AA2" s="571"/>
      <c r="AB2" s="571"/>
      <c r="AC2" s="571"/>
      <c r="AD2" s="571"/>
      <c r="AE2" s="570" t="s">
        <v>2473</v>
      </c>
      <c r="AF2" s="570"/>
      <c r="AG2" s="570"/>
      <c r="AH2" s="570"/>
      <c r="AI2" s="570"/>
      <c r="AJ2" s="570"/>
    </row>
    <row r="3" spans="1:36" ht="18" x14ac:dyDescent="0.25">
      <c r="A3" s="571" t="s">
        <v>3830</v>
      </c>
      <c r="B3" s="571"/>
      <c r="C3" s="571"/>
      <c r="D3" s="571"/>
      <c r="E3" s="571"/>
      <c r="F3" s="571"/>
      <c r="G3" s="571" t="s">
        <v>84</v>
      </c>
      <c r="H3" s="571"/>
      <c r="I3" s="571"/>
      <c r="J3" s="571"/>
      <c r="K3" s="571"/>
      <c r="L3" s="571"/>
      <c r="M3" s="571" t="s">
        <v>702</v>
      </c>
      <c r="N3" s="571"/>
      <c r="O3" s="571"/>
      <c r="P3" s="571"/>
      <c r="Q3" s="571"/>
      <c r="R3" s="571"/>
      <c r="S3" s="571" t="s">
        <v>572</v>
      </c>
      <c r="T3" s="571"/>
      <c r="U3" s="571"/>
      <c r="V3" s="571"/>
      <c r="W3" s="571"/>
      <c r="X3" s="571"/>
      <c r="Y3" s="571" t="s">
        <v>2007</v>
      </c>
      <c r="Z3" s="571"/>
      <c r="AA3" s="571"/>
      <c r="AB3" s="571"/>
      <c r="AC3" s="571"/>
      <c r="AD3" s="571"/>
      <c r="AE3" s="570" t="s">
        <v>2474</v>
      </c>
      <c r="AF3" s="570"/>
      <c r="AG3" s="570"/>
      <c r="AH3" s="570"/>
      <c r="AI3" s="570"/>
      <c r="AJ3" s="570"/>
    </row>
    <row r="4" spans="1:36" ht="15" x14ac:dyDescent="0.2">
      <c r="A4" s="572" t="s">
        <v>2472</v>
      </c>
      <c r="B4" s="572"/>
      <c r="C4" s="572"/>
      <c r="D4" s="572"/>
      <c r="E4" s="572"/>
      <c r="F4" s="572"/>
      <c r="G4" s="572" t="s">
        <v>251</v>
      </c>
      <c r="H4" s="572"/>
      <c r="I4" s="572"/>
      <c r="J4" s="572"/>
      <c r="K4" s="572"/>
      <c r="L4" s="572"/>
      <c r="M4" s="572" t="s">
        <v>112</v>
      </c>
      <c r="N4" s="572"/>
      <c r="O4" s="572"/>
      <c r="P4" s="572"/>
      <c r="Q4" s="572"/>
      <c r="R4" s="572"/>
      <c r="S4" s="572" t="s">
        <v>220</v>
      </c>
      <c r="T4" s="572"/>
      <c r="U4" s="572"/>
      <c r="V4" s="572"/>
      <c r="W4" s="572"/>
      <c r="X4" s="572"/>
      <c r="Y4" s="572" t="s">
        <v>1637</v>
      </c>
      <c r="Z4" s="572"/>
      <c r="AA4" s="572"/>
      <c r="AB4" s="572"/>
      <c r="AC4" s="572"/>
      <c r="AD4" s="572"/>
      <c r="AE4" s="575" t="s">
        <v>2471</v>
      </c>
      <c r="AF4" s="575"/>
      <c r="AG4" s="575"/>
      <c r="AH4" s="575"/>
      <c r="AI4" s="575"/>
      <c r="AJ4" s="575"/>
    </row>
    <row r="5" spans="1:36" ht="15" x14ac:dyDescent="0.25">
      <c r="A5" s="577" t="s">
        <v>848</v>
      </c>
      <c r="B5" s="578"/>
      <c r="C5" s="579">
        <f>VLOOKUP(A2,'Bank Detail'!$A$4:$B$27,2)</f>
        <v>2221099</v>
      </c>
      <c r="D5" s="579"/>
      <c r="E5" s="579"/>
      <c r="F5" s="579"/>
      <c r="G5" s="577" t="s">
        <v>848</v>
      </c>
      <c r="H5" s="577"/>
      <c r="I5" s="579">
        <f>VLOOKUP(G2,'Bank Detail'!$A$4:$B$27,2)</f>
        <v>44526925</v>
      </c>
      <c r="J5" s="579"/>
      <c r="K5" s="579"/>
      <c r="L5" s="579"/>
      <c r="M5" s="577" t="s">
        <v>848</v>
      </c>
      <c r="N5" s="577"/>
      <c r="O5" s="579">
        <f>VLOOKUP(M2,'Bank Detail'!$A$4:$B$27,2)</f>
        <v>27110015</v>
      </c>
      <c r="P5" s="579"/>
      <c r="Q5" s="579"/>
      <c r="R5" s="579"/>
      <c r="S5" s="577" t="s">
        <v>848</v>
      </c>
      <c r="T5" s="577"/>
      <c r="U5" s="579">
        <f>VLOOKUP(S2,'Bank Detail'!$A$4:$B$27,2)</f>
        <v>2118242</v>
      </c>
      <c r="V5" s="579"/>
      <c r="W5" s="579"/>
      <c r="X5" s="579"/>
      <c r="Y5" s="577" t="s">
        <v>848</v>
      </c>
      <c r="Z5" s="577"/>
      <c r="AA5" s="579">
        <f>VLOOKUP(Y2,'Bank Detail'!$A$4:$B$27,2)</f>
        <v>21032547</v>
      </c>
      <c r="AB5" s="579"/>
      <c r="AC5" s="579"/>
      <c r="AD5" s="579"/>
      <c r="AE5" s="567" t="s">
        <v>848</v>
      </c>
      <c r="AF5" s="567"/>
      <c r="AG5" s="568">
        <f>VLOOKUP(Aaron!AE2,'Bank Detail'!$A$4:$B$27,2)</f>
        <v>22123294</v>
      </c>
      <c r="AH5" s="568"/>
      <c r="AI5" s="568"/>
      <c r="AJ5" s="568"/>
    </row>
    <row r="6" spans="1:36" x14ac:dyDescent="0.2">
      <c r="A6" s="576"/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  <c r="AA6" s="576"/>
      <c r="AB6" s="576"/>
      <c r="AC6" s="576"/>
      <c r="AD6" s="576"/>
      <c r="AE6" s="573"/>
      <c r="AF6" s="573"/>
      <c r="AG6" s="573"/>
      <c r="AH6" s="573"/>
      <c r="AI6" s="573"/>
      <c r="AJ6" s="573"/>
    </row>
    <row r="7" spans="1:36" x14ac:dyDescent="0.2">
      <c r="A7" s="280"/>
      <c r="B7" s="272"/>
      <c r="C7" s="408">
        <v>2016</v>
      </c>
      <c r="D7" s="408">
        <v>2017</v>
      </c>
      <c r="E7" s="408">
        <v>2018</v>
      </c>
      <c r="F7" s="408">
        <v>2019</v>
      </c>
      <c r="G7" s="280"/>
      <c r="H7" s="272"/>
      <c r="I7" s="408">
        <v>2016</v>
      </c>
      <c r="J7" s="408">
        <v>2017</v>
      </c>
      <c r="K7" s="408">
        <v>2018</v>
      </c>
      <c r="L7" s="408">
        <v>2019</v>
      </c>
      <c r="M7" s="280"/>
      <c r="N7" s="272"/>
      <c r="O7" s="408">
        <v>2016</v>
      </c>
      <c r="P7" s="408">
        <v>2017</v>
      </c>
      <c r="Q7" s="408">
        <v>2018</v>
      </c>
      <c r="R7" s="408">
        <v>2019</v>
      </c>
      <c r="S7" s="280"/>
      <c r="T7" s="272"/>
      <c r="U7" s="408">
        <v>2016</v>
      </c>
      <c r="V7" s="408">
        <v>2017</v>
      </c>
      <c r="W7" s="408">
        <v>2018</v>
      </c>
      <c r="X7" s="408">
        <v>2019</v>
      </c>
      <c r="Y7" s="280"/>
      <c r="Z7" s="272"/>
      <c r="AA7" s="408">
        <v>2016</v>
      </c>
      <c r="AB7" s="408">
        <v>2017</v>
      </c>
      <c r="AC7" s="408">
        <v>2018</v>
      </c>
      <c r="AD7" s="408">
        <v>2019</v>
      </c>
      <c r="AE7" s="137"/>
      <c r="AF7" s="138"/>
      <c r="AG7" s="408">
        <v>2016</v>
      </c>
      <c r="AH7" s="408">
        <v>2017</v>
      </c>
      <c r="AI7" s="408">
        <v>2018</v>
      </c>
      <c r="AJ7" s="408">
        <v>2019</v>
      </c>
    </row>
    <row r="8" spans="1:36" x14ac:dyDescent="0.2">
      <c r="A8" s="580" t="s">
        <v>755</v>
      </c>
      <c r="B8" s="580"/>
      <c r="C8" s="281">
        <f>SUM(C12:C69)</f>
        <v>49719000</v>
      </c>
      <c r="D8" s="281">
        <f>SUM(D12:D69)</f>
        <v>41515000</v>
      </c>
      <c r="E8" s="281">
        <f>SUM(E12:E69)</f>
        <v>30275000</v>
      </c>
      <c r="F8" s="281">
        <f>SUM(F12:F69)</f>
        <v>6800000</v>
      </c>
      <c r="G8" s="580" t="s">
        <v>755</v>
      </c>
      <c r="H8" s="580"/>
      <c r="I8" s="281">
        <f>SUM(I12:I72)</f>
        <v>39490000</v>
      </c>
      <c r="J8" s="281">
        <f>SUM(J12:J72)</f>
        <v>29445000</v>
      </c>
      <c r="K8" s="281">
        <f>SUM(K12:K72)</f>
        <v>23220000</v>
      </c>
      <c r="L8" s="281">
        <f>SUM(L12:L72)</f>
        <v>5550000</v>
      </c>
      <c r="M8" s="580" t="s">
        <v>755</v>
      </c>
      <c r="N8" s="580"/>
      <c r="O8" s="281">
        <f>SUM(O16:O76)</f>
        <v>30229038</v>
      </c>
      <c r="P8" s="281">
        <f>SUM(P16:P76)</f>
        <v>22449038</v>
      </c>
      <c r="Q8" s="281">
        <f>SUM(Q16:Q76)</f>
        <v>6725000</v>
      </c>
      <c r="R8" s="281">
        <f>SUM(R16:R76)</f>
        <v>0</v>
      </c>
      <c r="S8" s="580" t="s">
        <v>755</v>
      </c>
      <c r="T8" s="580"/>
      <c r="U8" s="281">
        <f>SUM(U12:U53)</f>
        <v>44398612</v>
      </c>
      <c r="V8" s="281">
        <f>SUM(V12:V52)</f>
        <v>23612612</v>
      </c>
      <c r="W8" s="281">
        <f>SUM(W12:W52)</f>
        <v>16232000</v>
      </c>
      <c r="X8" s="281">
        <f>SUM(X12:X52)</f>
        <v>2000000</v>
      </c>
      <c r="Y8" s="580" t="s">
        <v>755</v>
      </c>
      <c r="Z8" s="580"/>
      <c r="AA8" s="281">
        <f>SUM(AA12:AA53)</f>
        <v>40722377</v>
      </c>
      <c r="AB8" s="281">
        <f>SUM(AB12:AB53)</f>
        <v>39122377</v>
      </c>
      <c r="AC8" s="281">
        <f>SUM(AC12:AC53)</f>
        <v>33525000</v>
      </c>
      <c r="AD8" s="281">
        <f>SUM(AD12:AD53)</f>
        <v>19625000</v>
      </c>
      <c r="AE8" s="574" t="s">
        <v>755</v>
      </c>
      <c r="AF8" s="574"/>
      <c r="AG8" s="9">
        <f>SUM(AG12:AG59)</f>
        <v>31799980</v>
      </c>
      <c r="AH8" s="9">
        <f>SUM(AH12:AH59)</f>
        <v>21030980</v>
      </c>
      <c r="AI8" s="9">
        <f>SUM(AI12:AI59)</f>
        <v>13934000</v>
      </c>
      <c r="AJ8" s="9">
        <f>SUM(AJ12:AJ59)</f>
        <v>2800000</v>
      </c>
    </row>
    <row r="9" spans="1:36" x14ac:dyDescent="0.2">
      <c r="A9" s="576"/>
      <c r="B9" s="576"/>
      <c r="C9" s="282"/>
      <c r="D9" s="282"/>
      <c r="E9" s="282"/>
      <c r="F9" s="282"/>
      <c r="G9" s="576"/>
      <c r="H9" s="576"/>
      <c r="I9" s="282"/>
      <c r="J9" s="282"/>
      <c r="K9" s="282"/>
      <c r="L9" s="282"/>
      <c r="M9" s="576"/>
      <c r="N9" s="576"/>
      <c r="O9" s="282"/>
      <c r="P9" s="282"/>
      <c r="Q9" s="282"/>
      <c r="R9" s="282"/>
      <c r="S9" s="576"/>
      <c r="T9" s="576"/>
      <c r="U9" s="282"/>
      <c r="V9" s="282"/>
      <c r="W9" s="282"/>
      <c r="X9" s="282"/>
      <c r="Y9" s="576"/>
      <c r="Z9" s="576"/>
      <c r="AA9" s="282"/>
      <c r="AB9" s="282"/>
      <c r="AC9" s="282"/>
      <c r="AD9" s="282"/>
      <c r="AE9" s="573"/>
      <c r="AF9" s="573"/>
      <c r="AG9" s="87"/>
      <c r="AH9" s="87"/>
      <c r="AI9" s="87"/>
      <c r="AJ9" s="87"/>
    </row>
    <row r="10" spans="1:36" x14ac:dyDescent="0.2">
      <c r="A10" s="580" t="s">
        <v>87</v>
      </c>
      <c r="B10" s="580"/>
      <c r="C10" s="62">
        <f>COUNT(C12:C79)</f>
        <v>40</v>
      </c>
      <c r="D10" s="283"/>
      <c r="E10" s="283"/>
      <c r="F10" s="283"/>
      <c r="G10" s="580" t="s">
        <v>87</v>
      </c>
      <c r="H10" s="580"/>
      <c r="I10" s="62">
        <f>COUNT(I12:I82)</f>
        <v>40</v>
      </c>
      <c r="J10" s="283"/>
      <c r="K10" s="283"/>
      <c r="L10" s="283"/>
      <c r="M10" s="580" t="s">
        <v>87</v>
      </c>
      <c r="N10" s="580"/>
      <c r="O10" s="62">
        <f>COUNT(O12:O86)</f>
        <v>40</v>
      </c>
      <c r="P10" s="283"/>
      <c r="Q10" s="283"/>
      <c r="R10" s="283"/>
      <c r="S10" s="580" t="s">
        <v>87</v>
      </c>
      <c r="T10" s="580"/>
      <c r="U10" s="62">
        <f>COUNT(U12:U63)</f>
        <v>40</v>
      </c>
      <c r="V10" s="283"/>
      <c r="W10" s="283"/>
      <c r="X10" s="283"/>
      <c r="Y10" s="580" t="s">
        <v>87</v>
      </c>
      <c r="Z10" s="580"/>
      <c r="AA10" s="62">
        <f>COUNT(AA12:AA63)</f>
        <v>40</v>
      </c>
      <c r="AB10" s="283"/>
      <c r="AC10" s="283"/>
      <c r="AD10" s="283"/>
      <c r="AE10" s="574" t="s">
        <v>87</v>
      </c>
      <c r="AF10" s="574"/>
      <c r="AG10" s="2">
        <f>COUNT(AG12:AG67)</f>
        <v>39</v>
      </c>
      <c r="AH10" s="88"/>
      <c r="AI10" s="88"/>
      <c r="AJ10" s="88"/>
    </row>
    <row r="11" spans="1:36" x14ac:dyDescent="0.2">
      <c r="A11" s="576"/>
      <c r="B11" s="576"/>
      <c r="C11" s="69"/>
      <c r="D11" s="283"/>
      <c r="E11" s="283"/>
      <c r="F11" s="283"/>
      <c r="G11" s="576"/>
      <c r="H11" s="576"/>
      <c r="I11" s="69"/>
      <c r="J11" s="283"/>
      <c r="K11" s="283"/>
      <c r="L11" s="283"/>
      <c r="M11" s="576"/>
      <c r="N11" s="576"/>
      <c r="O11" s="69"/>
      <c r="P11" s="283"/>
      <c r="Q11" s="283"/>
      <c r="R11" s="283"/>
      <c r="S11" s="576"/>
      <c r="T11" s="576"/>
      <c r="U11" s="69"/>
      <c r="V11" s="283"/>
      <c r="W11" s="283"/>
      <c r="X11" s="283"/>
      <c r="Y11" s="576"/>
      <c r="Z11" s="576"/>
      <c r="AA11" s="69"/>
      <c r="AB11" s="283"/>
      <c r="AC11" s="283"/>
      <c r="AD11" s="283"/>
      <c r="AE11" s="573"/>
      <c r="AF11" s="573"/>
      <c r="AG11" s="26"/>
      <c r="AH11" s="88"/>
      <c r="AI11" s="88"/>
      <c r="AJ11" s="88"/>
    </row>
    <row r="12" spans="1:36" s="270" customFormat="1" ht="12.75" customHeight="1" x14ac:dyDescent="0.2">
      <c r="A12" s="583" t="s">
        <v>819</v>
      </c>
      <c r="B12" s="229" t="s">
        <v>5078</v>
      </c>
      <c r="C12" s="166">
        <v>100000</v>
      </c>
      <c r="D12" s="166" t="s">
        <v>801</v>
      </c>
      <c r="E12" s="166" t="s">
        <v>801</v>
      </c>
      <c r="F12" s="314" t="s">
        <v>801</v>
      </c>
      <c r="G12" s="557" t="s">
        <v>819</v>
      </c>
      <c r="H12" s="229" t="s">
        <v>3932</v>
      </c>
      <c r="I12" s="166">
        <v>250000</v>
      </c>
      <c r="J12" s="166" t="s">
        <v>801</v>
      </c>
      <c r="K12" s="166" t="s">
        <v>801</v>
      </c>
      <c r="L12" s="314" t="s">
        <v>801</v>
      </c>
      <c r="M12" s="557" t="s">
        <v>819</v>
      </c>
      <c r="N12" s="229" t="s">
        <v>5367</v>
      </c>
      <c r="O12" s="314">
        <v>200000</v>
      </c>
      <c r="P12" s="166" t="s">
        <v>801</v>
      </c>
      <c r="Q12" s="166" t="s">
        <v>801</v>
      </c>
      <c r="R12" s="166" t="s">
        <v>801</v>
      </c>
      <c r="S12" s="557" t="s">
        <v>819</v>
      </c>
      <c r="T12" s="229" t="s">
        <v>3117</v>
      </c>
      <c r="U12" s="166">
        <v>1800000</v>
      </c>
      <c r="V12" s="166" t="s">
        <v>801</v>
      </c>
      <c r="W12" s="166" t="s">
        <v>801</v>
      </c>
      <c r="X12" s="314" t="s">
        <v>801</v>
      </c>
      <c r="Y12" s="557" t="s">
        <v>819</v>
      </c>
      <c r="Z12" s="229" t="s">
        <v>3370</v>
      </c>
      <c r="AA12" s="166">
        <v>300000</v>
      </c>
      <c r="AB12" s="166">
        <v>400000</v>
      </c>
      <c r="AC12" s="166" t="s">
        <v>801</v>
      </c>
      <c r="AD12" s="314" t="s">
        <v>801</v>
      </c>
      <c r="AE12" s="552" t="s">
        <v>819</v>
      </c>
      <c r="AF12" s="229" t="s">
        <v>3228</v>
      </c>
      <c r="AG12" s="166">
        <v>370031</v>
      </c>
      <c r="AH12" s="166">
        <v>370031</v>
      </c>
      <c r="AI12" s="166" t="s">
        <v>801</v>
      </c>
      <c r="AJ12" s="314" t="s">
        <v>801</v>
      </c>
    </row>
    <row r="13" spans="1:36" s="270" customFormat="1" x14ac:dyDescent="0.2">
      <c r="A13" s="561"/>
      <c r="B13" s="229" t="s">
        <v>4939</v>
      </c>
      <c r="C13" s="166">
        <v>200000</v>
      </c>
      <c r="D13" s="166">
        <v>300000</v>
      </c>
      <c r="E13" s="166">
        <v>400000</v>
      </c>
      <c r="F13" s="314" t="s">
        <v>801</v>
      </c>
      <c r="G13" s="553"/>
      <c r="H13" s="229" t="s">
        <v>4323</v>
      </c>
      <c r="I13" s="166">
        <v>235000</v>
      </c>
      <c r="J13" s="166" t="s">
        <v>801</v>
      </c>
      <c r="K13" s="166" t="s">
        <v>801</v>
      </c>
      <c r="L13" s="314" t="s">
        <v>801</v>
      </c>
      <c r="M13" s="553"/>
      <c r="N13" s="229" t="s">
        <v>4386</v>
      </c>
      <c r="O13" s="166">
        <v>1900000</v>
      </c>
      <c r="P13" s="166">
        <v>1900000</v>
      </c>
      <c r="Q13" s="166">
        <v>1900000</v>
      </c>
      <c r="R13" s="314" t="s">
        <v>801</v>
      </c>
      <c r="S13" s="553"/>
      <c r="T13" s="229" t="s">
        <v>4943</v>
      </c>
      <c r="U13" s="166">
        <v>200000</v>
      </c>
      <c r="V13" s="166">
        <v>300000</v>
      </c>
      <c r="W13" s="166">
        <v>400000</v>
      </c>
      <c r="X13" s="314" t="s">
        <v>801</v>
      </c>
      <c r="Y13" s="553"/>
      <c r="Z13" s="229" t="s">
        <v>3564</v>
      </c>
      <c r="AA13" s="166">
        <v>300000</v>
      </c>
      <c r="AB13" s="166">
        <v>400000</v>
      </c>
      <c r="AC13" s="166" t="s">
        <v>801</v>
      </c>
      <c r="AD13" s="314" t="s">
        <v>801</v>
      </c>
      <c r="AE13" s="553"/>
      <c r="AF13" s="229" t="s">
        <v>5101</v>
      </c>
      <c r="AG13" s="166">
        <v>100000</v>
      </c>
      <c r="AH13" s="166" t="s">
        <v>801</v>
      </c>
      <c r="AI13" s="166" t="s">
        <v>801</v>
      </c>
      <c r="AJ13" s="314" t="s">
        <v>801</v>
      </c>
    </row>
    <row r="14" spans="1:36" s="270" customFormat="1" x14ac:dyDescent="0.2">
      <c r="A14" s="561"/>
      <c r="B14" s="229" t="s">
        <v>4940</v>
      </c>
      <c r="C14" s="166">
        <v>200000</v>
      </c>
      <c r="D14" s="166">
        <v>300000</v>
      </c>
      <c r="E14" s="166">
        <v>400000</v>
      </c>
      <c r="F14" s="314" t="s">
        <v>801</v>
      </c>
      <c r="G14" s="553"/>
      <c r="H14" s="229" t="s">
        <v>3168</v>
      </c>
      <c r="I14" s="166">
        <v>960000</v>
      </c>
      <c r="J14" s="166" t="s">
        <v>801</v>
      </c>
      <c r="K14" s="166" t="s">
        <v>801</v>
      </c>
      <c r="L14" s="314" t="s">
        <v>801</v>
      </c>
      <c r="M14" s="553"/>
      <c r="N14" s="229" t="s">
        <v>3405</v>
      </c>
      <c r="O14" s="166">
        <v>100000</v>
      </c>
      <c r="P14" s="166" t="s">
        <v>801</v>
      </c>
      <c r="Q14" s="166" t="s">
        <v>801</v>
      </c>
      <c r="R14" s="314" t="s">
        <v>801</v>
      </c>
      <c r="S14" s="553"/>
      <c r="T14" s="229" t="s">
        <v>3552</v>
      </c>
      <c r="U14" s="166">
        <v>300000</v>
      </c>
      <c r="V14" s="166">
        <v>400000</v>
      </c>
      <c r="W14" s="166" t="s">
        <v>801</v>
      </c>
      <c r="X14" s="314" t="s">
        <v>801</v>
      </c>
      <c r="Y14" s="553"/>
      <c r="Z14" s="229" t="s">
        <v>3565</v>
      </c>
      <c r="AA14" s="166">
        <v>200000</v>
      </c>
      <c r="AB14" s="166">
        <v>300000</v>
      </c>
      <c r="AC14" s="166">
        <v>400000</v>
      </c>
      <c r="AD14" s="314" t="s">
        <v>801</v>
      </c>
      <c r="AE14" s="553"/>
      <c r="AF14" s="229" t="s">
        <v>3230</v>
      </c>
      <c r="AG14" s="166">
        <v>2200000</v>
      </c>
      <c r="AH14" s="166">
        <v>2200000</v>
      </c>
      <c r="AI14" s="166" t="s">
        <v>801</v>
      </c>
      <c r="AJ14" s="314" t="s">
        <v>801</v>
      </c>
    </row>
    <row r="15" spans="1:36" s="270" customFormat="1" x14ac:dyDescent="0.2">
      <c r="A15" s="561"/>
      <c r="B15" s="229" t="s">
        <v>3529</v>
      </c>
      <c r="C15" s="166">
        <v>200000</v>
      </c>
      <c r="D15" s="166">
        <v>300000</v>
      </c>
      <c r="E15" s="166">
        <v>400000</v>
      </c>
      <c r="F15" s="314" t="s">
        <v>801</v>
      </c>
      <c r="G15" s="553"/>
      <c r="H15" s="229" t="s">
        <v>4376</v>
      </c>
      <c r="I15" s="166">
        <v>1750000</v>
      </c>
      <c r="J15" s="166">
        <v>1750000</v>
      </c>
      <c r="K15" s="166">
        <v>1750000</v>
      </c>
      <c r="L15" s="314" t="s">
        <v>801</v>
      </c>
      <c r="M15" s="553"/>
      <c r="N15" s="229" t="s">
        <v>3186</v>
      </c>
      <c r="O15" s="166">
        <v>2846386</v>
      </c>
      <c r="P15" s="166">
        <v>2846386</v>
      </c>
      <c r="Q15" s="166" t="s">
        <v>801</v>
      </c>
      <c r="R15" s="314" t="s">
        <v>801</v>
      </c>
      <c r="S15" s="553"/>
      <c r="T15" s="229" t="s">
        <v>3204</v>
      </c>
      <c r="U15" s="166">
        <v>2000000</v>
      </c>
      <c r="V15" s="166">
        <v>2000000</v>
      </c>
      <c r="W15" s="166">
        <v>2000000</v>
      </c>
      <c r="X15" s="314">
        <v>2000000</v>
      </c>
      <c r="Y15" s="553"/>
      <c r="Z15" s="229" t="s">
        <v>3340</v>
      </c>
      <c r="AA15" s="166">
        <v>2800000</v>
      </c>
      <c r="AB15" s="166">
        <v>2800000</v>
      </c>
      <c r="AC15" s="166">
        <v>2800000</v>
      </c>
      <c r="AD15" s="314" t="s">
        <v>801</v>
      </c>
      <c r="AE15" s="553"/>
      <c r="AF15" s="229" t="s">
        <v>3854</v>
      </c>
      <c r="AG15" s="166">
        <v>200000</v>
      </c>
      <c r="AH15" s="166">
        <v>300000</v>
      </c>
      <c r="AI15" s="166">
        <v>400000</v>
      </c>
      <c r="AJ15" s="314" t="s">
        <v>801</v>
      </c>
    </row>
    <row r="16" spans="1:36" s="270" customFormat="1" x14ac:dyDescent="0.2">
      <c r="A16" s="561"/>
      <c r="B16" s="229" t="s">
        <v>3530</v>
      </c>
      <c r="C16" s="166">
        <v>400000</v>
      </c>
      <c r="D16" s="166" t="s">
        <v>801</v>
      </c>
      <c r="E16" s="166" t="s">
        <v>801</v>
      </c>
      <c r="F16" s="314" t="s">
        <v>801</v>
      </c>
      <c r="G16" s="553"/>
      <c r="H16" s="229" t="s">
        <v>4377</v>
      </c>
      <c r="I16" s="166">
        <v>2750000</v>
      </c>
      <c r="J16" s="166">
        <v>2750000</v>
      </c>
      <c r="K16" s="166">
        <v>2750000</v>
      </c>
      <c r="L16" s="314">
        <v>2750000</v>
      </c>
      <c r="M16" s="553"/>
      <c r="N16" s="229" t="s">
        <v>3545</v>
      </c>
      <c r="O16" s="166">
        <v>300000</v>
      </c>
      <c r="P16" s="166">
        <v>400000</v>
      </c>
      <c r="Q16" s="166" t="s">
        <v>801</v>
      </c>
      <c r="R16" s="314" t="s">
        <v>801</v>
      </c>
      <c r="S16" s="553"/>
      <c r="T16" s="229" t="s">
        <v>3205</v>
      </c>
      <c r="U16" s="166">
        <v>3269000</v>
      </c>
      <c r="V16" s="166">
        <v>3269000</v>
      </c>
      <c r="W16" s="166" t="s">
        <v>801</v>
      </c>
      <c r="X16" s="314" t="s">
        <v>801</v>
      </c>
      <c r="Y16" s="553"/>
      <c r="Z16" s="229" t="s">
        <v>4948</v>
      </c>
      <c r="AA16" s="166">
        <v>200000</v>
      </c>
      <c r="AB16" s="166">
        <v>300000</v>
      </c>
      <c r="AC16" s="166">
        <v>400000</v>
      </c>
      <c r="AD16" s="314" t="s">
        <v>801</v>
      </c>
      <c r="AE16" s="553"/>
      <c r="AF16" s="229" t="s">
        <v>4406</v>
      </c>
      <c r="AG16" s="166">
        <v>971000</v>
      </c>
      <c r="AH16" s="166">
        <v>971000</v>
      </c>
      <c r="AI16" s="166" t="s">
        <v>801</v>
      </c>
      <c r="AJ16" s="314" t="s">
        <v>801</v>
      </c>
    </row>
    <row r="17" spans="1:36" s="270" customFormat="1" x14ac:dyDescent="0.2">
      <c r="A17" s="561"/>
      <c r="B17" s="229" t="s">
        <v>3149</v>
      </c>
      <c r="C17" s="166">
        <v>10225000</v>
      </c>
      <c r="D17" s="166">
        <v>10225000</v>
      </c>
      <c r="E17" s="166">
        <v>10225000</v>
      </c>
      <c r="F17" s="314" t="s">
        <v>801</v>
      </c>
      <c r="G17" s="553"/>
      <c r="H17" s="229" t="s">
        <v>4958</v>
      </c>
      <c r="I17" s="166">
        <v>200000</v>
      </c>
      <c r="J17" s="166">
        <v>300000</v>
      </c>
      <c r="K17" s="166">
        <v>400000</v>
      </c>
      <c r="L17" s="314" t="s">
        <v>801</v>
      </c>
      <c r="M17" s="553"/>
      <c r="N17" s="229" t="s">
        <v>3546</v>
      </c>
      <c r="O17" s="166">
        <v>300000</v>
      </c>
      <c r="P17" s="166">
        <v>400000</v>
      </c>
      <c r="Q17" s="166" t="s">
        <v>801</v>
      </c>
      <c r="R17" s="314" t="s">
        <v>801</v>
      </c>
      <c r="S17" s="553"/>
      <c r="T17" s="229" t="s">
        <v>3553</v>
      </c>
      <c r="U17" s="166">
        <v>200000</v>
      </c>
      <c r="V17" s="166">
        <v>300000</v>
      </c>
      <c r="W17" s="166">
        <v>400000</v>
      </c>
      <c r="X17" s="314" t="s">
        <v>801</v>
      </c>
      <c r="Y17" s="553"/>
      <c r="Z17" s="229" t="s">
        <v>3566</v>
      </c>
      <c r="AA17" s="166">
        <v>300000</v>
      </c>
      <c r="AB17" s="166">
        <v>400000</v>
      </c>
      <c r="AC17" s="166" t="s">
        <v>801</v>
      </c>
      <c r="AD17" s="314" t="s">
        <v>801</v>
      </c>
      <c r="AE17" s="553"/>
      <c r="AF17" s="229" t="s">
        <v>4407</v>
      </c>
      <c r="AG17" s="166">
        <v>400000</v>
      </c>
      <c r="AH17" s="166" t="s">
        <v>801</v>
      </c>
      <c r="AI17" s="166" t="s">
        <v>801</v>
      </c>
      <c r="AJ17" s="314" t="s">
        <v>801</v>
      </c>
    </row>
    <row r="18" spans="1:36" s="270" customFormat="1" x14ac:dyDescent="0.2">
      <c r="A18" s="561"/>
      <c r="B18" s="229" t="s">
        <v>4966</v>
      </c>
      <c r="C18" s="166">
        <v>200000</v>
      </c>
      <c r="D18" s="166">
        <v>300000</v>
      </c>
      <c r="E18" s="166">
        <v>400000</v>
      </c>
      <c r="F18" s="314" t="s">
        <v>801</v>
      </c>
      <c r="G18" s="553"/>
      <c r="H18" s="229" t="s">
        <v>4378</v>
      </c>
      <c r="I18" s="166">
        <v>200000</v>
      </c>
      <c r="J18" s="166" t="s">
        <v>801</v>
      </c>
      <c r="K18" s="166" t="s">
        <v>801</v>
      </c>
      <c r="L18" s="314" t="s">
        <v>801</v>
      </c>
      <c r="M18" s="553"/>
      <c r="N18" s="229" t="s">
        <v>3547</v>
      </c>
      <c r="O18" s="166">
        <v>300000</v>
      </c>
      <c r="P18" s="166">
        <v>400000</v>
      </c>
      <c r="Q18" s="166" t="s">
        <v>801</v>
      </c>
      <c r="R18" s="314" t="s">
        <v>801</v>
      </c>
      <c r="S18" s="553"/>
      <c r="T18" s="229" t="s">
        <v>3206</v>
      </c>
      <c r="U18" s="166">
        <v>2800000</v>
      </c>
      <c r="V18" s="166" t="s">
        <v>801</v>
      </c>
      <c r="W18" s="166" t="s">
        <v>801</v>
      </c>
      <c r="X18" s="314" t="s">
        <v>801</v>
      </c>
      <c r="Y18" s="553"/>
      <c r="Z18" s="229" t="s">
        <v>3568</v>
      </c>
      <c r="AA18" s="166">
        <v>200000</v>
      </c>
      <c r="AB18" s="166">
        <v>300000</v>
      </c>
      <c r="AC18" s="166">
        <v>400000</v>
      </c>
      <c r="AD18" s="314" t="s">
        <v>801</v>
      </c>
      <c r="AE18" s="553"/>
      <c r="AF18" s="229" t="s">
        <v>4408</v>
      </c>
      <c r="AG18" s="166">
        <v>904000</v>
      </c>
      <c r="AH18" s="166">
        <v>904000</v>
      </c>
      <c r="AI18" s="166">
        <v>904000</v>
      </c>
      <c r="AJ18" s="314" t="s">
        <v>801</v>
      </c>
    </row>
    <row r="19" spans="1:36" s="270" customFormat="1" ht="12.75" customHeight="1" x14ac:dyDescent="0.2">
      <c r="A19" s="561"/>
      <c r="B19" s="229" t="s">
        <v>3531</v>
      </c>
      <c r="C19" s="166">
        <v>400000</v>
      </c>
      <c r="D19" s="166" t="s">
        <v>801</v>
      </c>
      <c r="E19" s="166" t="s">
        <v>801</v>
      </c>
      <c r="F19" s="314" t="s">
        <v>801</v>
      </c>
      <c r="G19" s="553"/>
      <c r="H19" s="229" t="s">
        <v>3303</v>
      </c>
      <c r="I19" s="166">
        <v>600000</v>
      </c>
      <c r="J19" s="166" t="s">
        <v>801</v>
      </c>
      <c r="K19" s="166" t="s">
        <v>801</v>
      </c>
      <c r="L19" s="314" t="s">
        <v>801</v>
      </c>
      <c r="M19" s="553"/>
      <c r="N19" s="229" t="s">
        <v>4967</v>
      </c>
      <c r="O19" s="166">
        <v>200000</v>
      </c>
      <c r="P19" s="166">
        <v>300000</v>
      </c>
      <c r="Q19" s="166">
        <v>400000</v>
      </c>
      <c r="R19" s="314" t="s">
        <v>801</v>
      </c>
      <c r="S19" s="553"/>
      <c r="T19" s="229" t="s">
        <v>3207</v>
      </c>
      <c r="U19" s="166">
        <v>2750000</v>
      </c>
      <c r="V19" s="166">
        <v>2750000</v>
      </c>
      <c r="W19" s="166">
        <v>2750000</v>
      </c>
      <c r="X19" s="314" t="s">
        <v>801</v>
      </c>
      <c r="Y19" s="553"/>
      <c r="Z19" s="229" t="s">
        <v>3506</v>
      </c>
      <c r="AA19" s="166">
        <v>300000</v>
      </c>
      <c r="AB19" s="166">
        <v>400000</v>
      </c>
      <c r="AC19" s="166" t="s">
        <v>801</v>
      </c>
      <c r="AD19" s="314" t="s">
        <v>801</v>
      </c>
      <c r="AE19" s="553"/>
      <c r="AF19" s="229" t="s">
        <v>3231</v>
      </c>
      <c r="AG19" s="166">
        <v>425000</v>
      </c>
      <c r="AH19" s="166">
        <v>425000</v>
      </c>
      <c r="AI19" s="166" t="s">
        <v>801</v>
      </c>
      <c r="AJ19" s="314" t="s">
        <v>801</v>
      </c>
    </row>
    <row r="20" spans="1:36" s="270" customFormat="1" x14ac:dyDescent="0.2">
      <c r="A20" s="561"/>
      <c r="B20" s="229" t="s">
        <v>3150</v>
      </c>
      <c r="C20" s="166">
        <v>563000</v>
      </c>
      <c r="D20" s="166" t="s">
        <v>801</v>
      </c>
      <c r="E20" s="166" t="s">
        <v>801</v>
      </c>
      <c r="F20" s="314" t="s">
        <v>801</v>
      </c>
      <c r="G20" s="553"/>
      <c r="H20" s="229" t="s">
        <v>3171</v>
      </c>
      <c r="I20" s="166">
        <v>250000</v>
      </c>
      <c r="J20" s="166" t="s">
        <v>801</v>
      </c>
      <c r="K20" s="166" t="s">
        <v>801</v>
      </c>
      <c r="L20" s="314" t="s">
        <v>801</v>
      </c>
      <c r="M20" s="553"/>
      <c r="N20" s="229" t="s">
        <v>5095</v>
      </c>
      <c r="O20" s="166">
        <v>100000</v>
      </c>
      <c r="P20" s="166" t="s">
        <v>801</v>
      </c>
      <c r="Q20" s="166" t="s">
        <v>801</v>
      </c>
      <c r="R20" s="314" t="s">
        <v>801</v>
      </c>
      <c r="S20" s="553"/>
      <c r="T20" s="229" t="s">
        <v>4970</v>
      </c>
      <c r="U20" s="166">
        <v>200000</v>
      </c>
      <c r="V20" s="166">
        <v>300000</v>
      </c>
      <c r="W20" s="166">
        <v>400000</v>
      </c>
      <c r="X20" s="314" t="s">
        <v>801</v>
      </c>
      <c r="Y20" s="553"/>
      <c r="Z20" s="229" t="s">
        <v>4957</v>
      </c>
      <c r="AA20" s="166">
        <v>200000</v>
      </c>
      <c r="AB20" s="166">
        <v>300000</v>
      </c>
      <c r="AC20" s="166">
        <v>400000</v>
      </c>
      <c r="AD20" s="314" t="s">
        <v>801</v>
      </c>
      <c r="AE20" s="553"/>
      <c r="AF20" s="229" t="s">
        <v>4968</v>
      </c>
      <c r="AG20" s="166">
        <v>200000</v>
      </c>
      <c r="AH20" s="166">
        <v>300000</v>
      </c>
      <c r="AI20" s="166">
        <v>400000</v>
      </c>
      <c r="AJ20" s="314" t="s">
        <v>801</v>
      </c>
    </row>
    <row r="21" spans="1:36" s="270" customFormat="1" ht="12.75" customHeight="1" x14ac:dyDescent="0.2">
      <c r="A21" s="561"/>
      <c r="B21" s="229" t="s">
        <v>4973</v>
      </c>
      <c r="C21" s="166">
        <v>200000</v>
      </c>
      <c r="D21" s="166">
        <v>300000</v>
      </c>
      <c r="E21" s="166">
        <v>400000</v>
      </c>
      <c r="F21" s="314" t="s">
        <v>801</v>
      </c>
      <c r="G21" s="553"/>
      <c r="H21" s="229" t="s">
        <v>4379</v>
      </c>
      <c r="I21" s="166">
        <v>650000</v>
      </c>
      <c r="J21" s="166">
        <v>650000</v>
      </c>
      <c r="K21" s="166">
        <v>650000</v>
      </c>
      <c r="L21" s="314" t="s">
        <v>801</v>
      </c>
      <c r="M21" s="553"/>
      <c r="N21" s="229" t="s">
        <v>5334</v>
      </c>
      <c r="O21" s="166">
        <v>200000</v>
      </c>
      <c r="P21" s="166" t="s">
        <v>801</v>
      </c>
      <c r="Q21" s="166" t="s">
        <v>801</v>
      </c>
      <c r="R21" s="314" t="s">
        <v>801</v>
      </c>
      <c r="S21" s="553"/>
      <c r="T21" s="229" t="s">
        <v>4971</v>
      </c>
      <c r="U21" s="166">
        <v>200000</v>
      </c>
      <c r="V21" s="166">
        <v>300000</v>
      </c>
      <c r="W21" s="166">
        <v>400000</v>
      </c>
      <c r="X21" s="314" t="s">
        <v>801</v>
      </c>
      <c r="Y21" s="553"/>
      <c r="Z21" s="229" t="s">
        <v>5204</v>
      </c>
      <c r="AA21" s="166">
        <v>250000</v>
      </c>
      <c r="AB21" s="166">
        <v>250000</v>
      </c>
      <c r="AC21" s="166" t="s">
        <v>801</v>
      </c>
      <c r="AD21" s="314" t="s">
        <v>801</v>
      </c>
      <c r="AE21" s="553"/>
      <c r="AF21" s="229" t="s">
        <v>3867</v>
      </c>
      <c r="AG21" s="166">
        <v>2800000</v>
      </c>
      <c r="AH21" s="166">
        <v>2800000</v>
      </c>
      <c r="AI21" s="166">
        <v>2800000</v>
      </c>
      <c r="AJ21" s="314">
        <v>2800000</v>
      </c>
    </row>
    <row r="22" spans="1:36" s="270" customFormat="1" ht="12.75" customHeight="1" x14ac:dyDescent="0.2">
      <c r="A22" s="561"/>
      <c r="B22" s="229" t="s">
        <v>4372</v>
      </c>
      <c r="C22" s="166">
        <v>450000</v>
      </c>
      <c r="D22" s="166">
        <v>450000</v>
      </c>
      <c r="E22" s="166" t="s">
        <v>801</v>
      </c>
      <c r="F22" s="314" t="s">
        <v>801</v>
      </c>
      <c r="G22" s="553"/>
      <c r="H22" s="229" t="s">
        <v>4380</v>
      </c>
      <c r="I22" s="166">
        <v>250000</v>
      </c>
      <c r="J22" s="166">
        <v>250000</v>
      </c>
      <c r="K22" s="166" t="s">
        <v>801</v>
      </c>
      <c r="L22" s="314" t="s">
        <v>801</v>
      </c>
      <c r="M22" s="553"/>
      <c r="N22" s="229" t="s">
        <v>5368</v>
      </c>
      <c r="O22" s="166">
        <v>200000</v>
      </c>
      <c r="P22" s="166" t="s">
        <v>801</v>
      </c>
      <c r="Q22" s="166" t="s">
        <v>801</v>
      </c>
      <c r="R22" s="314" t="s">
        <v>801</v>
      </c>
      <c r="S22" s="553"/>
      <c r="T22" s="229" t="s">
        <v>3121</v>
      </c>
      <c r="U22" s="166">
        <v>3385000</v>
      </c>
      <c r="V22" s="166" t="s">
        <v>801</v>
      </c>
      <c r="W22" s="166" t="s">
        <v>801</v>
      </c>
      <c r="X22" s="314" t="s">
        <v>801</v>
      </c>
      <c r="Y22" s="553"/>
      <c r="Z22" s="229" t="s">
        <v>3866</v>
      </c>
      <c r="AA22" s="166">
        <v>2800000</v>
      </c>
      <c r="AB22" s="166">
        <v>2800000</v>
      </c>
      <c r="AC22" s="166">
        <v>2800000</v>
      </c>
      <c r="AD22" s="314">
        <v>2800000</v>
      </c>
      <c r="AE22" s="553"/>
      <c r="AF22" s="229" t="s">
        <v>3583</v>
      </c>
      <c r="AG22" s="166">
        <v>400000</v>
      </c>
      <c r="AH22" s="166" t="s">
        <v>801</v>
      </c>
      <c r="AI22" s="166" t="s">
        <v>801</v>
      </c>
      <c r="AJ22" s="314" t="s">
        <v>801</v>
      </c>
    </row>
    <row r="23" spans="1:36" s="270" customFormat="1" ht="12.75" customHeight="1" x14ac:dyDescent="0.2">
      <c r="A23" s="561"/>
      <c r="B23" s="229" t="s">
        <v>3151</v>
      </c>
      <c r="C23" s="166">
        <v>2005000</v>
      </c>
      <c r="D23" s="166">
        <v>2005000</v>
      </c>
      <c r="E23" s="166" t="s">
        <v>801</v>
      </c>
      <c r="F23" s="314" t="s">
        <v>801</v>
      </c>
      <c r="G23" s="553"/>
      <c r="H23" s="229" t="s">
        <v>3539</v>
      </c>
      <c r="I23" s="166">
        <v>300000</v>
      </c>
      <c r="J23" s="166">
        <v>400000</v>
      </c>
      <c r="K23" s="166" t="s">
        <v>801</v>
      </c>
      <c r="L23" s="314" t="s">
        <v>801</v>
      </c>
      <c r="M23" s="553"/>
      <c r="N23" s="229" t="s">
        <v>4972</v>
      </c>
      <c r="O23" s="166">
        <v>200000</v>
      </c>
      <c r="P23" s="166">
        <v>300000</v>
      </c>
      <c r="Q23" s="166">
        <v>400000</v>
      </c>
      <c r="R23" s="314" t="s">
        <v>801</v>
      </c>
      <c r="S23" s="553"/>
      <c r="T23" s="229" t="s">
        <v>4396</v>
      </c>
      <c r="U23" s="166">
        <v>1679000</v>
      </c>
      <c r="V23" s="166">
        <v>1679000</v>
      </c>
      <c r="W23" s="166">
        <v>1679000</v>
      </c>
      <c r="X23" s="314" t="s">
        <v>801</v>
      </c>
      <c r="Y23" s="553"/>
      <c r="Z23" s="229" t="s">
        <v>3122</v>
      </c>
      <c r="AA23" s="166">
        <v>2800000</v>
      </c>
      <c r="AB23" s="166">
        <v>2800000</v>
      </c>
      <c r="AC23" s="166">
        <v>2800000</v>
      </c>
      <c r="AD23" s="314">
        <v>2800000</v>
      </c>
      <c r="AE23" s="553"/>
      <c r="AF23" s="229" t="s">
        <v>3233</v>
      </c>
      <c r="AG23" s="166">
        <v>600000</v>
      </c>
      <c r="AH23" s="166" t="s">
        <v>801</v>
      </c>
      <c r="AI23" s="166" t="s">
        <v>801</v>
      </c>
      <c r="AJ23" s="314" t="s">
        <v>801</v>
      </c>
    </row>
    <row r="24" spans="1:36" s="270" customFormat="1" ht="12.75" customHeight="1" x14ac:dyDescent="0.2">
      <c r="A24" s="561"/>
      <c r="B24" s="229" t="s">
        <v>3152</v>
      </c>
      <c r="C24" s="166">
        <v>996000</v>
      </c>
      <c r="D24" s="166" t="s">
        <v>801</v>
      </c>
      <c r="E24" s="166" t="s">
        <v>801</v>
      </c>
      <c r="F24" s="314" t="s">
        <v>801</v>
      </c>
      <c r="G24" s="553"/>
      <c r="H24" s="229" t="s">
        <v>3172</v>
      </c>
      <c r="I24" s="166">
        <v>350000</v>
      </c>
      <c r="J24" s="166" t="s">
        <v>801</v>
      </c>
      <c r="K24" s="166" t="s">
        <v>801</v>
      </c>
      <c r="L24" s="314" t="s">
        <v>801</v>
      </c>
      <c r="M24" s="553"/>
      <c r="N24" s="229" t="s">
        <v>3548</v>
      </c>
      <c r="O24" s="166">
        <v>300000</v>
      </c>
      <c r="P24" s="166">
        <v>400000</v>
      </c>
      <c r="Q24" s="166" t="s">
        <v>801</v>
      </c>
      <c r="R24" s="314" t="s">
        <v>801</v>
      </c>
      <c r="S24" s="553"/>
      <c r="T24" s="229" t="s">
        <v>4397</v>
      </c>
      <c r="U24" s="166">
        <v>699000</v>
      </c>
      <c r="V24" s="166">
        <v>699000</v>
      </c>
      <c r="W24" s="166">
        <v>699000</v>
      </c>
      <c r="X24" s="314" t="s">
        <v>801</v>
      </c>
      <c r="Y24" s="553"/>
      <c r="Z24" s="229" t="s">
        <v>3104</v>
      </c>
      <c r="AA24" s="166">
        <v>2800000</v>
      </c>
      <c r="AB24" s="166">
        <v>2800000</v>
      </c>
      <c r="AC24" s="166">
        <v>2800000</v>
      </c>
      <c r="AD24" s="314" t="s">
        <v>801</v>
      </c>
      <c r="AE24" s="553"/>
      <c r="AF24" s="229" t="s">
        <v>3584</v>
      </c>
      <c r="AG24" s="166">
        <v>200000</v>
      </c>
      <c r="AH24" s="166">
        <v>300000</v>
      </c>
      <c r="AI24" s="166">
        <v>400000</v>
      </c>
      <c r="AJ24" s="314" t="s">
        <v>801</v>
      </c>
    </row>
    <row r="25" spans="1:36" s="270" customFormat="1" ht="12.75" customHeight="1" x14ac:dyDescent="0.2">
      <c r="A25" s="561"/>
      <c r="B25" s="229" t="s">
        <v>3532</v>
      </c>
      <c r="C25" s="166">
        <v>300000</v>
      </c>
      <c r="D25" s="166">
        <v>400000</v>
      </c>
      <c r="E25" s="166" t="s">
        <v>801</v>
      </c>
      <c r="F25" s="314" t="s">
        <v>801</v>
      </c>
      <c r="G25" s="553"/>
      <c r="H25" s="229" t="s">
        <v>5079</v>
      </c>
      <c r="I25" s="166">
        <v>100000</v>
      </c>
      <c r="J25" s="166" t="s">
        <v>801</v>
      </c>
      <c r="K25" s="166" t="s">
        <v>801</v>
      </c>
      <c r="L25" s="314" t="s">
        <v>801</v>
      </c>
      <c r="M25" s="553"/>
      <c r="N25" s="229" t="s">
        <v>3031</v>
      </c>
      <c r="O25" s="166">
        <v>6615000</v>
      </c>
      <c r="P25" s="166">
        <v>6615000</v>
      </c>
      <c r="Q25" s="166" t="s">
        <v>801</v>
      </c>
      <c r="R25" s="314" t="s">
        <v>801</v>
      </c>
      <c r="S25" s="553"/>
      <c r="T25" s="229" t="s">
        <v>3556</v>
      </c>
      <c r="U25" s="166">
        <v>100000</v>
      </c>
      <c r="V25" s="166" t="s">
        <v>801</v>
      </c>
      <c r="W25" s="166" t="s">
        <v>801</v>
      </c>
      <c r="X25" s="314" t="s">
        <v>801</v>
      </c>
      <c r="Y25" s="553"/>
      <c r="Z25" s="229" t="s">
        <v>3467</v>
      </c>
      <c r="AA25" s="166">
        <v>200000</v>
      </c>
      <c r="AB25" s="166">
        <v>300000</v>
      </c>
      <c r="AC25" s="166">
        <v>400000</v>
      </c>
      <c r="AD25" s="314" t="s">
        <v>801</v>
      </c>
      <c r="AE25" s="553"/>
      <c r="AF25" s="229" t="s">
        <v>3234</v>
      </c>
      <c r="AG25" s="166">
        <v>3800000</v>
      </c>
      <c r="AH25" s="166" t="s">
        <v>801</v>
      </c>
      <c r="AI25" s="166" t="s">
        <v>801</v>
      </c>
      <c r="AJ25" s="314" t="s">
        <v>801</v>
      </c>
    </row>
    <row r="26" spans="1:36" s="270" customFormat="1" ht="12.75" customHeight="1" x14ac:dyDescent="0.2">
      <c r="A26" s="561"/>
      <c r="B26" s="229" t="s">
        <v>4986</v>
      </c>
      <c r="C26" s="166">
        <v>200000</v>
      </c>
      <c r="D26" s="166">
        <v>300000</v>
      </c>
      <c r="E26" s="166">
        <v>400000</v>
      </c>
      <c r="F26" s="314" t="s">
        <v>801</v>
      </c>
      <c r="G26" s="553"/>
      <c r="H26" s="229" t="s">
        <v>3596</v>
      </c>
      <c r="I26" s="166">
        <v>400000</v>
      </c>
      <c r="J26" s="166" t="s">
        <v>801</v>
      </c>
      <c r="K26" s="166" t="s">
        <v>801</v>
      </c>
      <c r="L26" s="314" t="s">
        <v>801</v>
      </c>
      <c r="M26" s="553"/>
      <c r="N26" s="229" t="s">
        <v>4388</v>
      </c>
      <c r="O26" s="166">
        <v>3020000</v>
      </c>
      <c r="P26" s="166" t="s">
        <v>801</v>
      </c>
      <c r="Q26" s="166" t="s">
        <v>801</v>
      </c>
      <c r="R26" s="314" t="s">
        <v>801</v>
      </c>
      <c r="S26" s="553"/>
      <c r="T26" s="229" t="s">
        <v>4398</v>
      </c>
      <c r="U26" s="166">
        <v>709000</v>
      </c>
      <c r="V26" s="166">
        <v>709000</v>
      </c>
      <c r="W26" s="166">
        <v>709000</v>
      </c>
      <c r="X26" s="314" t="s">
        <v>801</v>
      </c>
      <c r="Y26" s="553"/>
      <c r="Z26" s="229" t="s">
        <v>4403</v>
      </c>
      <c r="AA26" s="166">
        <v>750000</v>
      </c>
      <c r="AB26" s="166">
        <v>750000</v>
      </c>
      <c r="AC26" s="166">
        <v>750000</v>
      </c>
      <c r="AD26" s="314" t="s">
        <v>801</v>
      </c>
      <c r="AE26" s="553"/>
      <c r="AF26" s="229" t="s">
        <v>3235</v>
      </c>
      <c r="AG26" s="166">
        <v>840000</v>
      </c>
      <c r="AH26" s="166" t="s">
        <v>801</v>
      </c>
      <c r="AI26" s="166" t="s">
        <v>801</v>
      </c>
      <c r="AJ26" s="314" t="s">
        <v>801</v>
      </c>
    </row>
    <row r="27" spans="1:36" s="270" customFormat="1" ht="12.75" customHeight="1" x14ac:dyDescent="0.2">
      <c r="A27" s="561"/>
      <c r="B27" s="229" t="s">
        <v>4988</v>
      </c>
      <c r="C27" s="166">
        <v>200000</v>
      </c>
      <c r="D27" s="166">
        <v>300000</v>
      </c>
      <c r="E27" s="166">
        <v>400000</v>
      </c>
      <c r="F27" s="314" t="s">
        <v>801</v>
      </c>
      <c r="G27" s="553"/>
      <c r="H27" s="229" t="s">
        <v>3173</v>
      </c>
      <c r="I27" s="166">
        <v>840000</v>
      </c>
      <c r="J27" s="166" t="s">
        <v>801</v>
      </c>
      <c r="K27" s="166" t="s">
        <v>801</v>
      </c>
      <c r="L27" s="314" t="s">
        <v>801</v>
      </c>
      <c r="M27" s="553"/>
      <c r="N27" s="229" t="s">
        <v>3190</v>
      </c>
      <c r="O27" s="166">
        <v>2656628</v>
      </c>
      <c r="P27" s="166">
        <v>2656628</v>
      </c>
      <c r="Q27" s="166" t="s">
        <v>801</v>
      </c>
      <c r="R27" s="314" t="s">
        <v>801</v>
      </c>
      <c r="S27" s="554"/>
      <c r="T27" s="229" t="s">
        <v>3557</v>
      </c>
      <c r="U27" s="166">
        <v>400000</v>
      </c>
      <c r="V27" s="166" t="s">
        <v>801</v>
      </c>
      <c r="W27" s="166" t="s">
        <v>801</v>
      </c>
      <c r="X27" s="314" t="s">
        <v>801</v>
      </c>
      <c r="Y27" s="553"/>
      <c r="Z27" s="229" t="s">
        <v>3221</v>
      </c>
      <c r="AA27" s="166">
        <v>1047377</v>
      </c>
      <c r="AB27" s="166">
        <v>1047377</v>
      </c>
      <c r="AC27" s="166" t="s">
        <v>801</v>
      </c>
      <c r="AD27" s="314" t="s">
        <v>801</v>
      </c>
      <c r="AE27" s="553"/>
      <c r="AF27" s="229" t="s">
        <v>3236</v>
      </c>
      <c r="AG27" s="166">
        <v>630949</v>
      </c>
      <c r="AH27" s="166">
        <v>630949</v>
      </c>
      <c r="AI27" s="166" t="s">
        <v>801</v>
      </c>
      <c r="AJ27" s="314" t="s">
        <v>801</v>
      </c>
    </row>
    <row r="28" spans="1:36" s="270" customFormat="1" ht="12.75" customHeight="1" x14ac:dyDescent="0.2">
      <c r="A28" s="561"/>
      <c r="B28" s="229" t="s">
        <v>3153</v>
      </c>
      <c r="C28" s="166">
        <v>4555000</v>
      </c>
      <c r="D28" s="166">
        <v>4555000</v>
      </c>
      <c r="E28" s="166" t="s">
        <v>801</v>
      </c>
      <c r="F28" s="314" t="s">
        <v>801</v>
      </c>
      <c r="G28" s="553"/>
      <c r="H28" s="229" t="s">
        <v>4990</v>
      </c>
      <c r="I28" s="166">
        <v>200000</v>
      </c>
      <c r="J28" s="166">
        <v>300000</v>
      </c>
      <c r="K28" s="166">
        <v>400000</v>
      </c>
      <c r="L28" s="314" t="s">
        <v>801</v>
      </c>
      <c r="M28" s="553"/>
      <c r="N28" s="229" t="s">
        <v>3191</v>
      </c>
      <c r="O28" s="166">
        <v>3352410</v>
      </c>
      <c r="P28" s="166">
        <v>3352410</v>
      </c>
      <c r="Q28" s="166" t="s">
        <v>801</v>
      </c>
      <c r="R28" s="314" t="s">
        <v>801</v>
      </c>
      <c r="S28" s="558" t="s">
        <v>820</v>
      </c>
      <c r="T28" s="229" t="s">
        <v>3208</v>
      </c>
      <c r="U28" s="166">
        <v>333333</v>
      </c>
      <c r="V28" s="166">
        <v>333333</v>
      </c>
      <c r="W28" s="166" t="s">
        <v>801</v>
      </c>
      <c r="X28" s="314" t="s">
        <v>801</v>
      </c>
      <c r="Y28" s="553"/>
      <c r="Z28" s="229" t="s">
        <v>3881</v>
      </c>
      <c r="AA28" s="166">
        <v>2800000</v>
      </c>
      <c r="AB28" s="166">
        <v>2800000</v>
      </c>
      <c r="AC28" s="166">
        <v>2800000</v>
      </c>
      <c r="AD28" s="314">
        <v>2800000</v>
      </c>
      <c r="AE28" s="553"/>
      <c r="AF28" s="229" t="s">
        <v>4409</v>
      </c>
      <c r="AG28" s="166">
        <v>667000</v>
      </c>
      <c r="AH28" s="166" t="s">
        <v>801</v>
      </c>
      <c r="AI28" s="166" t="s">
        <v>801</v>
      </c>
      <c r="AJ28" s="314" t="s">
        <v>801</v>
      </c>
    </row>
    <row r="29" spans="1:36" s="270" customFormat="1" ht="12.75" customHeight="1" x14ac:dyDescent="0.2">
      <c r="A29" s="561"/>
      <c r="B29" s="229" t="s">
        <v>3533</v>
      </c>
      <c r="C29" s="166">
        <v>400000</v>
      </c>
      <c r="D29" s="166" t="s">
        <v>801</v>
      </c>
      <c r="E29" s="166" t="s">
        <v>801</v>
      </c>
      <c r="F29" s="314" t="s">
        <v>801</v>
      </c>
      <c r="G29" s="553"/>
      <c r="H29" s="229" t="s">
        <v>3933</v>
      </c>
      <c r="I29" s="166">
        <v>3000000</v>
      </c>
      <c r="J29" s="166">
        <v>3000000</v>
      </c>
      <c r="K29" s="166" t="s">
        <v>801</v>
      </c>
      <c r="L29" s="314" t="s">
        <v>801</v>
      </c>
      <c r="M29" s="553"/>
      <c r="N29" s="229" t="s">
        <v>3192</v>
      </c>
      <c r="O29" s="166">
        <v>945000</v>
      </c>
      <c r="P29" s="166" t="s">
        <v>801</v>
      </c>
      <c r="Q29" s="166" t="s">
        <v>801</v>
      </c>
      <c r="R29" s="314" t="s">
        <v>801</v>
      </c>
      <c r="S29" s="553"/>
      <c r="T29" s="229" t="s">
        <v>3127</v>
      </c>
      <c r="U29" s="166">
        <v>6001000</v>
      </c>
      <c r="V29" s="166" t="s">
        <v>801</v>
      </c>
      <c r="W29" s="166" t="s">
        <v>801</v>
      </c>
      <c r="X29" s="314" t="s">
        <v>801</v>
      </c>
      <c r="Y29" s="553"/>
      <c r="Z29" s="229" t="s">
        <v>3189</v>
      </c>
      <c r="AA29" s="166">
        <v>2000000</v>
      </c>
      <c r="AB29" s="166">
        <v>2000000</v>
      </c>
      <c r="AC29" s="166" t="s">
        <v>801</v>
      </c>
      <c r="AD29" s="314" t="s">
        <v>801</v>
      </c>
      <c r="AE29" s="554"/>
      <c r="AF29" s="229" t="s">
        <v>3585</v>
      </c>
      <c r="AG29" s="166">
        <v>400000</v>
      </c>
      <c r="AH29" s="166" t="s">
        <v>801</v>
      </c>
      <c r="AI29" s="166" t="s">
        <v>801</v>
      </c>
      <c r="AJ29" s="314" t="s">
        <v>801</v>
      </c>
    </row>
    <row r="30" spans="1:36" s="270" customFormat="1" ht="12.75" customHeight="1" x14ac:dyDescent="0.2">
      <c r="A30" s="561"/>
      <c r="B30" s="229" t="s">
        <v>3534</v>
      </c>
      <c r="C30" s="166">
        <v>300000</v>
      </c>
      <c r="D30" s="166">
        <v>400000</v>
      </c>
      <c r="E30" s="166" t="s">
        <v>801</v>
      </c>
      <c r="F30" s="314" t="s">
        <v>801</v>
      </c>
      <c r="G30" s="553"/>
      <c r="H30" s="229" t="s">
        <v>3540</v>
      </c>
      <c r="I30" s="166">
        <v>300000</v>
      </c>
      <c r="J30" s="166">
        <v>400000</v>
      </c>
      <c r="K30" s="166" t="s">
        <v>801</v>
      </c>
      <c r="L30" s="314" t="s">
        <v>801</v>
      </c>
      <c r="M30" s="554"/>
      <c r="N30" s="229" t="s">
        <v>5011</v>
      </c>
      <c r="O30" s="166">
        <v>200000</v>
      </c>
      <c r="P30" s="166">
        <v>300000</v>
      </c>
      <c r="Q30" s="166">
        <v>400000</v>
      </c>
      <c r="R30" s="314" t="s">
        <v>801</v>
      </c>
      <c r="S30" s="553"/>
      <c r="T30" s="229" t="s">
        <v>3209</v>
      </c>
      <c r="U30" s="166">
        <v>1260000</v>
      </c>
      <c r="V30" s="166" t="s">
        <v>801</v>
      </c>
      <c r="W30" s="166" t="s">
        <v>801</v>
      </c>
      <c r="X30" s="314" t="s">
        <v>801</v>
      </c>
      <c r="Y30" s="553"/>
      <c r="Z30" s="229" t="s">
        <v>3572</v>
      </c>
      <c r="AA30" s="166">
        <v>300000</v>
      </c>
      <c r="AB30" s="166">
        <v>400000</v>
      </c>
      <c r="AC30" s="166" t="s">
        <v>801</v>
      </c>
      <c r="AD30" s="314" t="s">
        <v>801</v>
      </c>
      <c r="AE30" s="555" t="s">
        <v>820</v>
      </c>
      <c r="AF30" s="229" t="s">
        <v>5102</v>
      </c>
      <c r="AG30" s="166">
        <v>100000</v>
      </c>
      <c r="AH30" s="166" t="s">
        <v>801</v>
      </c>
      <c r="AI30" s="166" t="s">
        <v>801</v>
      </c>
      <c r="AJ30" s="314" t="s">
        <v>801</v>
      </c>
    </row>
    <row r="31" spans="1:36" s="270" customFormat="1" ht="12.75" customHeight="1" x14ac:dyDescent="0.2">
      <c r="A31" s="561"/>
      <c r="B31" s="229" t="s">
        <v>4373</v>
      </c>
      <c r="C31" s="166">
        <v>1800000</v>
      </c>
      <c r="D31" s="166">
        <v>1800000</v>
      </c>
      <c r="E31" s="166">
        <v>1800000</v>
      </c>
      <c r="F31" s="314">
        <v>1800000</v>
      </c>
      <c r="G31" s="553"/>
      <c r="H31" s="229" t="s">
        <v>5007</v>
      </c>
      <c r="I31" s="166">
        <v>200000</v>
      </c>
      <c r="J31" s="166">
        <v>300000</v>
      </c>
      <c r="K31" s="166">
        <v>400000</v>
      </c>
      <c r="L31" s="314" t="s">
        <v>801</v>
      </c>
      <c r="M31" s="558" t="s">
        <v>820</v>
      </c>
      <c r="N31" s="229" t="s">
        <v>4389</v>
      </c>
      <c r="O31" s="166">
        <v>200000</v>
      </c>
      <c r="P31" s="166" t="s">
        <v>801</v>
      </c>
      <c r="Q31" s="166" t="s">
        <v>801</v>
      </c>
      <c r="R31" s="314" t="s">
        <v>801</v>
      </c>
      <c r="S31" s="553"/>
      <c r="T31" s="229" t="s">
        <v>3193</v>
      </c>
      <c r="U31" s="166">
        <v>1820946</v>
      </c>
      <c r="V31" s="166">
        <v>1820946</v>
      </c>
      <c r="W31" s="166" t="s">
        <v>801</v>
      </c>
      <c r="X31" s="314" t="s">
        <v>801</v>
      </c>
      <c r="Y31" s="553"/>
      <c r="Z31" s="229" t="s">
        <v>3637</v>
      </c>
      <c r="AA31" s="166">
        <v>100000</v>
      </c>
      <c r="AB31" s="166" t="s">
        <v>801</v>
      </c>
      <c r="AC31" s="166" t="s">
        <v>801</v>
      </c>
      <c r="AD31" s="314" t="s">
        <v>801</v>
      </c>
      <c r="AE31" s="553"/>
      <c r="AF31" s="229" t="s">
        <v>4932</v>
      </c>
      <c r="AG31" s="166">
        <v>200000</v>
      </c>
      <c r="AH31" s="166">
        <v>300000</v>
      </c>
      <c r="AI31" s="166">
        <v>400000</v>
      </c>
      <c r="AJ31" s="314" t="s">
        <v>801</v>
      </c>
    </row>
    <row r="32" spans="1:36" s="270" customFormat="1" ht="12.75" customHeight="1" x14ac:dyDescent="0.2">
      <c r="A32" s="561"/>
      <c r="B32" s="229" t="s">
        <v>5008</v>
      </c>
      <c r="C32" s="166">
        <v>200000</v>
      </c>
      <c r="D32" s="166">
        <v>300000</v>
      </c>
      <c r="E32" s="166">
        <v>400000</v>
      </c>
      <c r="F32" s="314" t="s">
        <v>801</v>
      </c>
      <c r="G32" s="554"/>
      <c r="H32" s="229" t="s">
        <v>3957</v>
      </c>
      <c r="I32" s="166">
        <v>2940000</v>
      </c>
      <c r="J32" s="166">
        <v>2940000</v>
      </c>
      <c r="K32" s="166">
        <v>2940000</v>
      </c>
      <c r="L32" s="314" t="s">
        <v>801</v>
      </c>
      <c r="M32" s="553"/>
      <c r="N32" s="229" t="s">
        <v>4390</v>
      </c>
      <c r="O32" s="166">
        <v>200000</v>
      </c>
      <c r="P32" s="166" t="s">
        <v>801</v>
      </c>
      <c r="Q32" s="166" t="s">
        <v>801</v>
      </c>
      <c r="R32" s="314" t="s">
        <v>801</v>
      </c>
      <c r="S32" s="553"/>
      <c r="T32" s="229" t="s">
        <v>3210</v>
      </c>
      <c r="U32" s="166">
        <v>333333</v>
      </c>
      <c r="V32" s="166">
        <v>333333</v>
      </c>
      <c r="W32" s="166" t="s">
        <v>801</v>
      </c>
      <c r="X32" s="314" t="s">
        <v>801</v>
      </c>
      <c r="Y32" s="553"/>
      <c r="Z32" s="229" t="s">
        <v>5009</v>
      </c>
      <c r="AA32" s="166">
        <v>200000</v>
      </c>
      <c r="AB32" s="166">
        <v>300000</v>
      </c>
      <c r="AC32" s="166">
        <v>400000</v>
      </c>
      <c r="AD32" s="314" t="s">
        <v>801</v>
      </c>
      <c r="AE32" s="553"/>
      <c r="AF32" s="229" t="s">
        <v>3237</v>
      </c>
      <c r="AG32" s="166">
        <v>250000</v>
      </c>
      <c r="AH32" s="166" t="s">
        <v>801</v>
      </c>
      <c r="AI32" s="166" t="s">
        <v>801</v>
      </c>
      <c r="AJ32" s="314" t="s">
        <v>801</v>
      </c>
    </row>
    <row r="33" spans="1:36" s="270" customFormat="1" ht="12.75" customHeight="1" x14ac:dyDescent="0.2">
      <c r="A33" s="562"/>
      <c r="B33" s="229" t="s">
        <v>4374</v>
      </c>
      <c r="C33" s="166">
        <v>850000</v>
      </c>
      <c r="D33" s="166">
        <v>850000</v>
      </c>
      <c r="E33" s="166">
        <v>850000</v>
      </c>
      <c r="F33" s="314" t="s">
        <v>801</v>
      </c>
      <c r="G33" s="558" t="s">
        <v>820</v>
      </c>
      <c r="H33" s="229" t="s">
        <v>3541</v>
      </c>
      <c r="I33" s="166">
        <v>200000</v>
      </c>
      <c r="J33" s="166">
        <v>300000</v>
      </c>
      <c r="K33" s="166">
        <v>400000</v>
      </c>
      <c r="L33" s="314" t="s">
        <v>801</v>
      </c>
      <c r="M33" s="553"/>
      <c r="N33" s="229" t="s">
        <v>3641</v>
      </c>
      <c r="O33" s="166">
        <v>300000</v>
      </c>
      <c r="P33" s="166">
        <v>400000</v>
      </c>
      <c r="Q33" s="166" t="s">
        <v>801</v>
      </c>
      <c r="R33" s="314" t="s">
        <v>801</v>
      </c>
      <c r="S33" s="553"/>
      <c r="T33" s="229" t="s">
        <v>5086</v>
      </c>
      <c r="U33" s="166">
        <v>100000</v>
      </c>
      <c r="V33" s="166" t="s">
        <v>801</v>
      </c>
      <c r="W33" s="166" t="s">
        <v>801</v>
      </c>
      <c r="X33" s="314" t="s">
        <v>801</v>
      </c>
      <c r="Y33" s="553"/>
      <c r="Z33" s="229" t="s">
        <v>3345</v>
      </c>
      <c r="AA33" s="166">
        <v>5775000</v>
      </c>
      <c r="AB33" s="166">
        <v>5775000</v>
      </c>
      <c r="AC33" s="166">
        <v>5775000</v>
      </c>
      <c r="AD33" s="314">
        <v>5775000</v>
      </c>
      <c r="AE33" s="553"/>
      <c r="AF33" s="229" t="s">
        <v>4933</v>
      </c>
      <c r="AG33" s="166">
        <v>200000</v>
      </c>
      <c r="AH33" s="166">
        <v>300000</v>
      </c>
      <c r="AI33" s="166">
        <v>400000</v>
      </c>
      <c r="AJ33" s="314" t="s">
        <v>801</v>
      </c>
    </row>
    <row r="34" spans="1:36" s="270" customFormat="1" ht="12.75" customHeight="1" x14ac:dyDescent="0.2">
      <c r="A34" s="582" t="s">
        <v>820</v>
      </c>
      <c r="B34" s="229" t="s">
        <v>4375</v>
      </c>
      <c r="C34" s="166">
        <v>3000000</v>
      </c>
      <c r="D34" s="166">
        <v>3000000</v>
      </c>
      <c r="E34" s="166">
        <v>3000000</v>
      </c>
      <c r="F34" s="314">
        <v>3000000</v>
      </c>
      <c r="G34" s="553"/>
      <c r="H34" s="229" t="s">
        <v>4381</v>
      </c>
      <c r="I34" s="166">
        <v>325000</v>
      </c>
      <c r="J34" s="166">
        <v>325000</v>
      </c>
      <c r="K34" s="166" t="s">
        <v>801</v>
      </c>
      <c r="L34" s="314" t="s">
        <v>801</v>
      </c>
      <c r="M34" s="553"/>
      <c r="N34" s="229" t="s">
        <v>3549</v>
      </c>
      <c r="O34" s="166">
        <v>200000</v>
      </c>
      <c r="P34" s="166">
        <v>300000</v>
      </c>
      <c r="Q34" s="166">
        <v>400000</v>
      </c>
      <c r="R34" s="314" t="s">
        <v>801</v>
      </c>
      <c r="S34" s="553"/>
      <c r="T34" s="229" t="s">
        <v>3211</v>
      </c>
      <c r="U34" s="166">
        <v>600000</v>
      </c>
      <c r="V34" s="166" t="s">
        <v>801</v>
      </c>
      <c r="W34" s="166" t="s">
        <v>801</v>
      </c>
      <c r="X34" s="314" t="s">
        <v>801</v>
      </c>
      <c r="Y34" s="554"/>
      <c r="Z34" s="229" t="s">
        <v>3573</v>
      </c>
      <c r="AA34" s="166">
        <v>400000</v>
      </c>
      <c r="AB34" s="166" t="s">
        <v>801</v>
      </c>
      <c r="AC34" s="166" t="s">
        <v>801</v>
      </c>
      <c r="AD34" s="314" t="s">
        <v>801</v>
      </c>
      <c r="AE34" s="553"/>
      <c r="AF34" s="229" t="s">
        <v>3238</v>
      </c>
      <c r="AG34" s="166">
        <v>250000</v>
      </c>
      <c r="AH34" s="166" t="s">
        <v>801</v>
      </c>
      <c r="AI34" s="166" t="s">
        <v>801</v>
      </c>
      <c r="AJ34" s="314" t="s">
        <v>801</v>
      </c>
    </row>
    <row r="35" spans="1:36" s="270" customFormat="1" ht="12.75" customHeight="1" x14ac:dyDescent="0.2">
      <c r="A35" s="561"/>
      <c r="B35" s="229" t="s">
        <v>3155</v>
      </c>
      <c r="C35" s="166">
        <v>1230000</v>
      </c>
      <c r="D35" s="166">
        <v>1230000</v>
      </c>
      <c r="E35" s="166" t="s">
        <v>801</v>
      </c>
      <c r="F35" s="314" t="s">
        <v>801</v>
      </c>
      <c r="G35" s="553"/>
      <c r="H35" s="229" t="s">
        <v>3542</v>
      </c>
      <c r="I35" s="166">
        <v>300000</v>
      </c>
      <c r="J35" s="166">
        <v>400000</v>
      </c>
      <c r="K35" s="166" t="s">
        <v>801</v>
      </c>
      <c r="L35" s="314" t="s">
        <v>801</v>
      </c>
      <c r="M35" s="553"/>
      <c r="N35" s="229" t="s">
        <v>4392</v>
      </c>
      <c r="O35" s="166">
        <v>1700000</v>
      </c>
      <c r="P35" s="166">
        <v>1700000</v>
      </c>
      <c r="Q35" s="166" t="s">
        <v>801</v>
      </c>
      <c r="R35" s="314" t="s">
        <v>801</v>
      </c>
      <c r="S35" s="553"/>
      <c r="T35" s="229" t="s">
        <v>3559</v>
      </c>
      <c r="U35" s="166">
        <v>200000</v>
      </c>
      <c r="V35" s="166">
        <v>300000</v>
      </c>
      <c r="W35" s="166">
        <v>400000</v>
      </c>
      <c r="X35" s="314" t="s">
        <v>801</v>
      </c>
      <c r="Y35" s="558" t="s">
        <v>820</v>
      </c>
      <c r="Z35" s="229" t="s">
        <v>3574</v>
      </c>
      <c r="AA35" s="166">
        <v>300000</v>
      </c>
      <c r="AB35" s="166">
        <v>400000</v>
      </c>
      <c r="AC35" s="166" t="s">
        <v>801</v>
      </c>
      <c r="AD35" s="314" t="s">
        <v>801</v>
      </c>
      <c r="AE35" s="553"/>
      <c r="AF35" s="229" t="s">
        <v>3586</v>
      </c>
      <c r="AG35" s="166">
        <v>200000</v>
      </c>
      <c r="AH35" s="166">
        <v>300000</v>
      </c>
      <c r="AI35" s="166">
        <v>400000</v>
      </c>
      <c r="AJ35" s="314" t="s">
        <v>801</v>
      </c>
    </row>
    <row r="36" spans="1:36" s="270" customFormat="1" ht="12.75" customHeight="1" x14ac:dyDescent="0.2">
      <c r="A36" s="561"/>
      <c r="B36" s="229" t="s">
        <v>3156</v>
      </c>
      <c r="C36" s="166">
        <v>1140000</v>
      </c>
      <c r="D36" s="166" t="s">
        <v>801</v>
      </c>
      <c r="E36" s="166" t="s">
        <v>801</v>
      </c>
      <c r="F36" s="314" t="s">
        <v>801</v>
      </c>
      <c r="G36" s="553"/>
      <c r="H36" s="229" t="s">
        <v>5080</v>
      </c>
      <c r="I36" s="166">
        <v>100000</v>
      </c>
      <c r="J36" s="166" t="s">
        <v>801</v>
      </c>
      <c r="K36" s="166" t="s">
        <v>801</v>
      </c>
      <c r="L36" s="314" t="s">
        <v>801</v>
      </c>
      <c r="M36" s="553"/>
      <c r="N36" s="229" t="s">
        <v>4950</v>
      </c>
      <c r="O36" s="166">
        <v>200000</v>
      </c>
      <c r="P36" s="166">
        <v>300000</v>
      </c>
      <c r="Q36" s="166">
        <v>400000</v>
      </c>
      <c r="R36" s="314" t="s">
        <v>801</v>
      </c>
      <c r="S36" s="553"/>
      <c r="T36" s="229" t="s">
        <v>3212</v>
      </c>
      <c r="U36" s="166">
        <v>600000</v>
      </c>
      <c r="V36" s="166" t="s">
        <v>801</v>
      </c>
      <c r="W36" s="166" t="s">
        <v>801</v>
      </c>
      <c r="X36" s="314" t="s">
        <v>801</v>
      </c>
      <c r="Y36" s="553"/>
      <c r="Z36" s="229" t="s">
        <v>3222</v>
      </c>
      <c r="AA36" s="166">
        <v>2800000</v>
      </c>
      <c r="AB36" s="166">
        <v>2800000</v>
      </c>
      <c r="AC36" s="166">
        <v>2800000</v>
      </c>
      <c r="AD36" s="314">
        <v>2800000</v>
      </c>
      <c r="AE36" s="553"/>
      <c r="AF36" s="229" t="s">
        <v>3856</v>
      </c>
      <c r="AG36" s="166">
        <v>100000</v>
      </c>
      <c r="AH36" s="166" t="s">
        <v>801</v>
      </c>
      <c r="AI36" s="166" t="s">
        <v>801</v>
      </c>
      <c r="AJ36" s="314" t="s">
        <v>801</v>
      </c>
    </row>
    <row r="37" spans="1:36" s="270" customFormat="1" ht="12.75" customHeight="1" x14ac:dyDescent="0.2">
      <c r="A37" s="561"/>
      <c r="B37" s="229" t="s">
        <v>3535</v>
      </c>
      <c r="C37" s="166">
        <v>400000</v>
      </c>
      <c r="D37" s="166" t="s">
        <v>801</v>
      </c>
      <c r="E37" s="166" t="s">
        <v>801</v>
      </c>
      <c r="F37" s="314" t="s">
        <v>801</v>
      </c>
      <c r="G37" s="553"/>
      <c r="H37" s="229" t="s">
        <v>3178</v>
      </c>
      <c r="I37" s="166">
        <v>2800000</v>
      </c>
      <c r="J37" s="166">
        <v>2800000</v>
      </c>
      <c r="K37" s="166">
        <v>2800000</v>
      </c>
      <c r="L37" s="314" t="s">
        <v>801</v>
      </c>
      <c r="M37" s="553"/>
      <c r="N37" s="229" t="s">
        <v>4951</v>
      </c>
      <c r="O37" s="166">
        <v>200000</v>
      </c>
      <c r="P37" s="166">
        <v>300000</v>
      </c>
      <c r="Q37" s="166">
        <v>400000</v>
      </c>
      <c r="R37" s="314" t="s">
        <v>801</v>
      </c>
      <c r="S37" s="553"/>
      <c r="T37" s="229" t="s">
        <v>3560</v>
      </c>
      <c r="U37" s="166">
        <v>400000</v>
      </c>
      <c r="V37" s="166" t="s">
        <v>801</v>
      </c>
      <c r="W37" s="166" t="s">
        <v>801</v>
      </c>
      <c r="X37" s="314" t="s">
        <v>801</v>
      </c>
      <c r="Y37" s="553"/>
      <c r="Z37" s="229" t="s">
        <v>4884</v>
      </c>
      <c r="AA37" s="166">
        <v>100000</v>
      </c>
      <c r="AB37" s="166" t="s">
        <v>801</v>
      </c>
      <c r="AC37" s="166" t="s">
        <v>801</v>
      </c>
      <c r="AD37" s="314" t="s">
        <v>801</v>
      </c>
      <c r="AE37" s="553"/>
      <c r="AF37" s="229" t="s">
        <v>3241</v>
      </c>
      <c r="AG37" s="166">
        <v>6000000</v>
      </c>
      <c r="AH37" s="166">
        <v>6000000</v>
      </c>
      <c r="AI37" s="166">
        <v>6000000</v>
      </c>
      <c r="AJ37" s="314" t="s">
        <v>801</v>
      </c>
    </row>
    <row r="38" spans="1:36" s="270" customFormat="1" ht="12.75" customHeight="1" x14ac:dyDescent="0.2">
      <c r="A38" s="561"/>
      <c r="B38" s="229" t="s">
        <v>3223</v>
      </c>
      <c r="C38" s="166">
        <v>1680000</v>
      </c>
      <c r="D38" s="166" t="s">
        <v>801</v>
      </c>
      <c r="E38" s="166" t="s">
        <v>801</v>
      </c>
      <c r="F38" s="314" t="s">
        <v>801</v>
      </c>
      <c r="G38" s="553"/>
      <c r="H38" s="229" t="s">
        <v>4382</v>
      </c>
      <c r="I38" s="166">
        <v>200000</v>
      </c>
      <c r="J38" s="166" t="s">
        <v>801</v>
      </c>
      <c r="K38" s="166" t="s">
        <v>801</v>
      </c>
      <c r="L38" s="314" t="s">
        <v>801</v>
      </c>
      <c r="M38" s="553"/>
      <c r="N38" s="229" t="s">
        <v>4393</v>
      </c>
      <c r="O38" s="166">
        <v>415000</v>
      </c>
      <c r="P38" s="166" t="s">
        <v>801</v>
      </c>
      <c r="Q38" s="166" t="s">
        <v>801</v>
      </c>
      <c r="R38" s="314" t="s">
        <v>801</v>
      </c>
      <c r="S38" s="553"/>
      <c r="T38" s="229" t="s">
        <v>3213</v>
      </c>
      <c r="U38" s="166">
        <v>1092000</v>
      </c>
      <c r="V38" s="166" t="s">
        <v>801</v>
      </c>
      <c r="W38" s="166" t="s">
        <v>801</v>
      </c>
      <c r="X38" s="314" t="s">
        <v>801</v>
      </c>
      <c r="Y38" s="553"/>
      <c r="Z38" s="229" t="s">
        <v>4954</v>
      </c>
      <c r="AA38" s="166">
        <v>200000</v>
      </c>
      <c r="AB38" s="166">
        <v>300000</v>
      </c>
      <c r="AC38" s="166">
        <v>400000</v>
      </c>
      <c r="AD38" s="314" t="s">
        <v>801</v>
      </c>
      <c r="AE38" s="553"/>
      <c r="AF38" s="229" t="s">
        <v>3242</v>
      </c>
      <c r="AG38" s="166">
        <v>600000</v>
      </c>
      <c r="AH38" s="166" t="s">
        <v>801</v>
      </c>
      <c r="AI38" s="166" t="s">
        <v>801</v>
      </c>
      <c r="AJ38" s="314" t="s">
        <v>801</v>
      </c>
    </row>
    <row r="39" spans="1:36" s="270" customFormat="1" ht="12.75" customHeight="1" x14ac:dyDescent="0.2">
      <c r="A39" s="561"/>
      <c r="B39" s="229" t="s">
        <v>3157</v>
      </c>
      <c r="C39" s="166">
        <v>1650000</v>
      </c>
      <c r="D39" s="166">
        <v>1650000</v>
      </c>
      <c r="E39" s="166">
        <v>1650000</v>
      </c>
      <c r="F39" s="314" t="s">
        <v>801</v>
      </c>
      <c r="G39" s="553"/>
      <c r="H39" s="229" t="s">
        <v>4383</v>
      </c>
      <c r="I39" s="166">
        <v>940000</v>
      </c>
      <c r="J39" s="166">
        <v>940000</v>
      </c>
      <c r="K39" s="166">
        <v>940000</v>
      </c>
      <c r="L39" s="314" t="s">
        <v>801</v>
      </c>
      <c r="M39" s="553"/>
      <c r="N39" s="229" t="s">
        <v>4394</v>
      </c>
      <c r="O39" s="166">
        <v>210000</v>
      </c>
      <c r="P39" s="166" t="s">
        <v>801</v>
      </c>
      <c r="Q39" s="166" t="s">
        <v>801</v>
      </c>
      <c r="R39" s="314" t="s">
        <v>801</v>
      </c>
      <c r="S39" s="553"/>
      <c r="T39" s="229" t="s">
        <v>3561</v>
      </c>
      <c r="U39" s="166">
        <v>300000</v>
      </c>
      <c r="V39" s="166">
        <v>400000</v>
      </c>
      <c r="W39" s="166" t="s">
        <v>801</v>
      </c>
      <c r="X39" s="314" t="s">
        <v>801</v>
      </c>
      <c r="Y39" s="553"/>
      <c r="Z39" s="229" t="s">
        <v>3312</v>
      </c>
      <c r="AA39" s="166">
        <v>2350000</v>
      </c>
      <c r="AB39" s="166">
        <v>2350000</v>
      </c>
      <c r="AC39" s="166">
        <v>2350000</v>
      </c>
      <c r="AD39" s="314" t="s">
        <v>801</v>
      </c>
      <c r="AE39" s="553"/>
      <c r="AF39" s="229" t="s">
        <v>4410</v>
      </c>
      <c r="AG39" s="166">
        <v>630000</v>
      </c>
      <c r="AH39" s="166">
        <v>630000</v>
      </c>
      <c r="AI39" s="166">
        <v>630000</v>
      </c>
      <c r="AJ39" s="314" t="s">
        <v>801</v>
      </c>
    </row>
    <row r="40" spans="1:36" s="270" customFormat="1" ht="12.75" customHeight="1" x14ac:dyDescent="0.2">
      <c r="A40" s="561"/>
      <c r="B40" s="229" t="s">
        <v>3158</v>
      </c>
      <c r="C40" s="166">
        <v>2000000</v>
      </c>
      <c r="D40" s="166">
        <v>2000000</v>
      </c>
      <c r="E40" s="166">
        <v>2000000</v>
      </c>
      <c r="F40" s="314">
        <v>2000000</v>
      </c>
      <c r="G40" s="553"/>
      <c r="H40" s="229" t="s">
        <v>3864</v>
      </c>
      <c r="I40" s="166">
        <v>200000</v>
      </c>
      <c r="J40" s="166">
        <v>300000</v>
      </c>
      <c r="K40" s="166">
        <v>400000</v>
      </c>
      <c r="L40" s="314" t="s">
        <v>801</v>
      </c>
      <c r="M40" s="553"/>
      <c r="N40" s="229" t="s">
        <v>3195</v>
      </c>
      <c r="O40" s="166">
        <v>840000</v>
      </c>
      <c r="P40" s="166" t="s">
        <v>801</v>
      </c>
      <c r="Q40" s="166" t="s">
        <v>801</v>
      </c>
      <c r="R40" s="314" t="s">
        <v>801</v>
      </c>
      <c r="S40" s="553"/>
      <c r="T40" s="229" t="s">
        <v>4399</v>
      </c>
      <c r="U40" s="166">
        <v>793000</v>
      </c>
      <c r="V40" s="166">
        <v>793000</v>
      </c>
      <c r="W40" s="166">
        <v>793000</v>
      </c>
      <c r="X40" s="314" t="s">
        <v>801</v>
      </c>
      <c r="Y40" s="553"/>
      <c r="Z40" s="229" t="s">
        <v>3461</v>
      </c>
      <c r="AA40" s="166">
        <v>300000</v>
      </c>
      <c r="AB40" s="166">
        <v>400000</v>
      </c>
      <c r="AC40" s="166" t="s">
        <v>2674</v>
      </c>
      <c r="AD40" s="314" t="s">
        <v>2674</v>
      </c>
      <c r="AE40" s="553"/>
      <c r="AF40" s="229" t="s">
        <v>3587</v>
      </c>
      <c r="AG40" s="166">
        <v>200000</v>
      </c>
      <c r="AH40" s="166">
        <v>300000</v>
      </c>
      <c r="AI40" s="166">
        <v>400000</v>
      </c>
      <c r="AJ40" s="314" t="s">
        <v>801</v>
      </c>
    </row>
    <row r="41" spans="1:36" s="270" customFormat="1" ht="12.75" customHeight="1" x14ac:dyDescent="0.2">
      <c r="A41" s="561"/>
      <c r="B41" s="229" t="s">
        <v>3159</v>
      </c>
      <c r="C41" s="166">
        <v>2800000</v>
      </c>
      <c r="D41" s="166">
        <v>2800000</v>
      </c>
      <c r="E41" s="166" t="s">
        <v>801</v>
      </c>
      <c r="F41" s="314" t="s">
        <v>801</v>
      </c>
      <c r="G41" s="553"/>
      <c r="H41" s="229" t="s">
        <v>3543</v>
      </c>
      <c r="I41" s="166">
        <v>400000</v>
      </c>
      <c r="J41" s="166" t="s">
        <v>801</v>
      </c>
      <c r="K41" s="166" t="s">
        <v>801</v>
      </c>
      <c r="L41" s="314" t="s">
        <v>801</v>
      </c>
      <c r="M41" s="553"/>
      <c r="N41" s="229" t="s">
        <v>3443</v>
      </c>
      <c r="O41" s="166">
        <v>200000</v>
      </c>
      <c r="P41" s="166">
        <v>300000</v>
      </c>
      <c r="Q41" s="166">
        <v>400000</v>
      </c>
      <c r="R41" s="314" t="s">
        <v>2674</v>
      </c>
      <c r="S41" s="553"/>
      <c r="T41" s="229" t="s">
        <v>5087</v>
      </c>
      <c r="U41" s="166">
        <v>100000</v>
      </c>
      <c r="V41" s="166" t="s">
        <v>801</v>
      </c>
      <c r="W41" s="166" t="s">
        <v>801</v>
      </c>
      <c r="X41" s="314" t="s">
        <v>801</v>
      </c>
      <c r="Y41" s="553"/>
      <c r="Z41" s="504" t="s">
        <v>3629</v>
      </c>
      <c r="AA41" s="166">
        <v>300000</v>
      </c>
      <c r="AB41" s="166">
        <v>400000</v>
      </c>
      <c r="AC41" s="166" t="s">
        <v>801</v>
      </c>
      <c r="AD41" s="314" t="s">
        <v>801</v>
      </c>
      <c r="AE41" s="553"/>
      <c r="AF41" s="229" t="s">
        <v>4965</v>
      </c>
      <c r="AG41" s="166">
        <v>200000</v>
      </c>
      <c r="AH41" s="166">
        <v>300000</v>
      </c>
      <c r="AI41" s="166">
        <v>400000</v>
      </c>
      <c r="AJ41" s="314" t="s">
        <v>801</v>
      </c>
    </row>
    <row r="42" spans="1:36" s="270" customFormat="1" ht="12.75" customHeight="1" x14ac:dyDescent="0.2">
      <c r="A42" s="561"/>
      <c r="B42" s="229" t="s">
        <v>3536</v>
      </c>
      <c r="C42" s="166">
        <v>300000</v>
      </c>
      <c r="D42" s="166">
        <v>400000</v>
      </c>
      <c r="E42" s="166" t="s">
        <v>801</v>
      </c>
      <c r="F42" s="314" t="s">
        <v>801</v>
      </c>
      <c r="G42" s="553"/>
      <c r="H42" s="229" t="s">
        <v>5081</v>
      </c>
      <c r="I42" s="166">
        <v>100000</v>
      </c>
      <c r="J42" s="166" t="s">
        <v>801</v>
      </c>
      <c r="K42" s="166" t="s">
        <v>801</v>
      </c>
      <c r="L42" s="314" t="s">
        <v>801</v>
      </c>
      <c r="M42" s="553"/>
      <c r="N42" s="229" t="s">
        <v>3196</v>
      </c>
      <c r="O42" s="166">
        <v>1000000</v>
      </c>
      <c r="P42" s="166" t="s">
        <v>801</v>
      </c>
      <c r="Q42" s="166" t="s">
        <v>801</v>
      </c>
      <c r="R42" s="314" t="s">
        <v>801</v>
      </c>
      <c r="S42" s="553"/>
      <c r="T42" s="229" t="s">
        <v>3131</v>
      </c>
      <c r="U42" s="166">
        <v>4802000</v>
      </c>
      <c r="V42" s="166">
        <v>4802000</v>
      </c>
      <c r="W42" s="166">
        <v>4802000</v>
      </c>
      <c r="X42" s="314" t="s">
        <v>801</v>
      </c>
      <c r="Y42" s="553"/>
      <c r="Z42" s="229" t="s">
        <v>3226</v>
      </c>
      <c r="AA42" s="166">
        <v>2650000</v>
      </c>
      <c r="AB42" s="166">
        <v>2650000</v>
      </c>
      <c r="AC42" s="166">
        <v>2650000</v>
      </c>
      <c r="AD42" s="314">
        <v>2650000</v>
      </c>
      <c r="AE42" s="553"/>
      <c r="AF42" s="229" t="s">
        <v>3588</v>
      </c>
      <c r="AG42" s="166">
        <v>300000</v>
      </c>
      <c r="AH42" s="166">
        <v>400000</v>
      </c>
      <c r="AI42" s="166" t="s">
        <v>801</v>
      </c>
      <c r="AJ42" s="314" t="s">
        <v>801</v>
      </c>
    </row>
    <row r="43" spans="1:36" s="270" customFormat="1" ht="12.75" customHeight="1" x14ac:dyDescent="0.2">
      <c r="A43" s="561"/>
      <c r="B43" s="229" t="s">
        <v>4982</v>
      </c>
      <c r="C43" s="166">
        <v>200000</v>
      </c>
      <c r="D43" s="166">
        <v>300000</v>
      </c>
      <c r="E43" s="166">
        <v>400000</v>
      </c>
      <c r="F43" s="314" t="s">
        <v>801</v>
      </c>
      <c r="G43" s="553"/>
      <c r="H43" s="229" t="s">
        <v>3871</v>
      </c>
      <c r="I43" s="166">
        <v>2800000</v>
      </c>
      <c r="J43" s="166">
        <v>2800000</v>
      </c>
      <c r="K43" s="166">
        <v>2800000</v>
      </c>
      <c r="L43" s="314">
        <v>2800000</v>
      </c>
      <c r="M43" s="553"/>
      <c r="N43" s="229" t="s">
        <v>3562</v>
      </c>
      <c r="O43" s="166">
        <v>200000</v>
      </c>
      <c r="P43" s="166">
        <v>300000</v>
      </c>
      <c r="Q43" s="166">
        <v>400000</v>
      </c>
      <c r="R43" s="314" t="s">
        <v>801</v>
      </c>
      <c r="S43" s="553"/>
      <c r="T43" s="229" t="s">
        <v>4400</v>
      </c>
      <c r="U43" s="166">
        <v>1124000</v>
      </c>
      <c r="V43" s="166">
        <v>1124000</v>
      </c>
      <c r="W43" s="166" t="s">
        <v>801</v>
      </c>
      <c r="X43" s="314" t="s">
        <v>801</v>
      </c>
      <c r="Y43" s="553"/>
      <c r="Z43" s="229" t="s">
        <v>3576</v>
      </c>
      <c r="AA43" s="166">
        <v>400000</v>
      </c>
      <c r="AB43" s="166" t="s">
        <v>801</v>
      </c>
      <c r="AC43" s="166" t="s">
        <v>801</v>
      </c>
      <c r="AD43" s="314" t="s">
        <v>801</v>
      </c>
      <c r="AE43" s="553"/>
      <c r="AF43" s="229" t="s">
        <v>3245</v>
      </c>
      <c r="AG43" s="166">
        <v>250000</v>
      </c>
      <c r="AH43" s="166" t="s">
        <v>801</v>
      </c>
      <c r="AI43" s="166" t="s">
        <v>801</v>
      </c>
      <c r="AJ43" s="314" t="s">
        <v>801</v>
      </c>
    </row>
    <row r="44" spans="1:36" s="270" customFormat="1" ht="12.75" customHeight="1" x14ac:dyDescent="0.2">
      <c r="A44" s="561"/>
      <c r="B44" s="229" t="s">
        <v>3161</v>
      </c>
      <c r="C44" s="166">
        <v>450000</v>
      </c>
      <c r="D44" s="166" t="s">
        <v>801</v>
      </c>
      <c r="E44" s="166" t="s">
        <v>801</v>
      </c>
      <c r="F44" s="314" t="s">
        <v>801</v>
      </c>
      <c r="G44" s="553"/>
      <c r="H44" s="229" t="s">
        <v>3180</v>
      </c>
      <c r="I44" s="166">
        <v>2660000</v>
      </c>
      <c r="J44" s="166" t="s">
        <v>801</v>
      </c>
      <c r="K44" s="166" t="s">
        <v>801</v>
      </c>
      <c r="L44" s="314" t="s">
        <v>801</v>
      </c>
      <c r="M44" s="553"/>
      <c r="N44" s="229" t="s">
        <v>2863</v>
      </c>
      <c r="O44" s="166">
        <v>100000</v>
      </c>
      <c r="P44" s="166" t="s">
        <v>801</v>
      </c>
      <c r="Q44" s="166" t="s">
        <v>801</v>
      </c>
      <c r="R44" s="314" t="s">
        <v>801</v>
      </c>
      <c r="S44" s="553"/>
      <c r="T44" s="229" t="s">
        <v>5088</v>
      </c>
      <c r="U44" s="166">
        <v>100000</v>
      </c>
      <c r="V44" s="166" t="s">
        <v>801</v>
      </c>
      <c r="W44" s="166" t="s">
        <v>801</v>
      </c>
      <c r="X44" s="314" t="s">
        <v>801</v>
      </c>
      <c r="Y44" s="553"/>
      <c r="Z44" s="229" t="s">
        <v>3577</v>
      </c>
      <c r="AA44" s="166">
        <v>200000</v>
      </c>
      <c r="AB44" s="166">
        <v>300000</v>
      </c>
      <c r="AC44" s="166">
        <v>400000</v>
      </c>
      <c r="AD44" s="314" t="s">
        <v>801</v>
      </c>
      <c r="AE44" s="553"/>
      <c r="AF44" s="229" t="s">
        <v>3246</v>
      </c>
      <c r="AG44" s="166">
        <v>1512000</v>
      </c>
      <c r="AH44" s="166" t="s">
        <v>801</v>
      </c>
      <c r="AI44" s="166" t="s">
        <v>801</v>
      </c>
      <c r="AJ44" s="314" t="s">
        <v>801</v>
      </c>
    </row>
    <row r="45" spans="1:36" s="270" customFormat="1" ht="12.75" customHeight="1" x14ac:dyDescent="0.2">
      <c r="A45" s="561"/>
      <c r="B45" s="229" t="s">
        <v>3162</v>
      </c>
      <c r="C45" s="166">
        <v>2500000</v>
      </c>
      <c r="D45" s="166">
        <v>2500000</v>
      </c>
      <c r="E45" s="166">
        <v>2500000</v>
      </c>
      <c r="F45" s="314" t="s">
        <v>801</v>
      </c>
      <c r="G45" s="553"/>
      <c r="H45" s="229" t="s">
        <v>3181</v>
      </c>
      <c r="I45" s="166">
        <v>2600000</v>
      </c>
      <c r="J45" s="166" t="s">
        <v>801</v>
      </c>
      <c r="K45" s="166" t="s">
        <v>801</v>
      </c>
      <c r="L45" s="314" t="s">
        <v>801</v>
      </c>
      <c r="M45" s="553"/>
      <c r="N45" s="229" t="s">
        <v>3550</v>
      </c>
      <c r="O45" s="166">
        <v>200000</v>
      </c>
      <c r="P45" s="166">
        <v>300000</v>
      </c>
      <c r="Q45" s="166">
        <v>400000</v>
      </c>
      <c r="R45" s="314" t="s">
        <v>801</v>
      </c>
      <c r="S45" s="553"/>
      <c r="T45" s="229" t="s">
        <v>4983</v>
      </c>
      <c r="U45" s="85">
        <v>200000</v>
      </c>
      <c r="V45" s="85">
        <v>300000</v>
      </c>
      <c r="W45" s="85">
        <v>400000</v>
      </c>
      <c r="X45" s="85" t="s">
        <v>801</v>
      </c>
      <c r="Y45" s="553"/>
      <c r="Z45" s="229" t="s">
        <v>3578</v>
      </c>
      <c r="AA45" s="166">
        <v>200000</v>
      </c>
      <c r="AB45" s="166">
        <v>300000</v>
      </c>
      <c r="AC45" s="166">
        <v>400000</v>
      </c>
      <c r="AD45" s="314" t="s">
        <v>801</v>
      </c>
      <c r="AE45" s="553"/>
      <c r="AF45" s="229" t="s">
        <v>3920</v>
      </c>
      <c r="AG45" s="166">
        <v>2000000</v>
      </c>
      <c r="AH45" s="166">
        <v>2000000</v>
      </c>
      <c r="AI45" s="166" t="s">
        <v>801</v>
      </c>
      <c r="AJ45" s="314" t="s">
        <v>801</v>
      </c>
    </row>
    <row r="46" spans="1:36" s="270" customFormat="1" ht="12.75" customHeight="1" x14ac:dyDescent="0.2">
      <c r="A46" s="561"/>
      <c r="B46" s="229" t="s">
        <v>3163</v>
      </c>
      <c r="C46" s="166">
        <v>4250000</v>
      </c>
      <c r="D46" s="166">
        <v>4250000</v>
      </c>
      <c r="E46" s="166">
        <v>4250000</v>
      </c>
      <c r="F46" s="314" t="s">
        <v>801</v>
      </c>
      <c r="G46" s="553"/>
      <c r="H46" s="229" t="s">
        <v>4384</v>
      </c>
      <c r="I46" s="166">
        <v>590000</v>
      </c>
      <c r="J46" s="166">
        <v>590000</v>
      </c>
      <c r="K46" s="166">
        <v>590000</v>
      </c>
      <c r="L46" s="314" t="s">
        <v>801</v>
      </c>
      <c r="M46" s="553"/>
      <c r="N46" s="229" t="s">
        <v>3199</v>
      </c>
      <c r="O46" s="166">
        <v>2000000</v>
      </c>
      <c r="P46" s="166">
        <v>2000000</v>
      </c>
      <c r="Q46" s="166">
        <v>2000000</v>
      </c>
      <c r="R46" s="314" t="s">
        <v>801</v>
      </c>
      <c r="S46" s="553"/>
      <c r="T46" s="131" t="s">
        <v>2466</v>
      </c>
      <c r="U46" s="170">
        <v>200000</v>
      </c>
      <c r="V46" s="170">
        <v>300000</v>
      </c>
      <c r="W46" s="170">
        <v>400000</v>
      </c>
      <c r="X46" s="170" t="s">
        <v>801</v>
      </c>
      <c r="Y46" s="553"/>
      <c r="Z46" s="229" t="s">
        <v>3537</v>
      </c>
      <c r="AA46" s="166">
        <v>200000</v>
      </c>
      <c r="AB46" s="166">
        <v>300000</v>
      </c>
      <c r="AC46" s="166">
        <v>400000</v>
      </c>
      <c r="AD46" s="314" t="s">
        <v>801</v>
      </c>
      <c r="AE46" s="553"/>
      <c r="AF46" s="229" t="s">
        <v>3247</v>
      </c>
      <c r="AG46" s="166">
        <v>1000000</v>
      </c>
      <c r="AH46" s="166" t="s">
        <v>801</v>
      </c>
      <c r="AI46" s="166" t="s">
        <v>801</v>
      </c>
      <c r="AJ46" s="314" t="s">
        <v>801</v>
      </c>
    </row>
    <row r="47" spans="1:36" s="270" customFormat="1" ht="12.75" customHeight="1" x14ac:dyDescent="0.2">
      <c r="A47" s="561"/>
      <c r="B47" s="229" t="s">
        <v>3883</v>
      </c>
      <c r="C47" s="166">
        <v>100000</v>
      </c>
      <c r="D47" s="166" t="s">
        <v>801</v>
      </c>
      <c r="E47" s="166" t="s">
        <v>801</v>
      </c>
      <c r="F47" s="314" t="s">
        <v>801</v>
      </c>
      <c r="G47" s="553"/>
      <c r="H47" s="229" t="s">
        <v>3182</v>
      </c>
      <c r="I47" s="166">
        <v>3500000</v>
      </c>
      <c r="J47" s="166">
        <v>3500000</v>
      </c>
      <c r="K47" s="166">
        <v>3500000</v>
      </c>
      <c r="L47" s="314" t="s">
        <v>801</v>
      </c>
      <c r="M47" s="553"/>
      <c r="N47" s="229" t="s">
        <v>3200</v>
      </c>
      <c r="O47" s="166">
        <v>1750000</v>
      </c>
      <c r="P47" s="166" t="s">
        <v>801</v>
      </c>
      <c r="Q47" s="166" t="s">
        <v>801</v>
      </c>
      <c r="R47" s="314" t="s">
        <v>801</v>
      </c>
      <c r="S47" s="553"/>
      <c r="T47" s="131" t="s">
        <v>3218</v>
      </c>
      <c r="U47" s="170">
        <v>1225000</v>
      </c>
      <c r="V47" s="170" t="s">
        <v>801</v>
      </c>
      <c r="W47" s="170" t="s">
        <v>801</v>
      </c>
      <c r="X47" s="170" t="s">
        <v>801</v>
      </c>
      <c r="Y47" s="553"/>
      <c r="Z47" s="229" t="s">
        <v>3885</v>
      </c>
      <c r="AA47" s="166">
        <v>200000</v>
      </c>
      <c r="AB47" s="166">
        <v>300000</v>
      </c>
      <c r="AC47" s="166">
        <v>400000</v>
      </c>
      <c r="AD47" s="314" t="s">
        <v>801</v>
      </c>
      <c r="AE47" s="553"/>
      <c r="AF47" s="229" t="s">
        <v>3589</v>
      </c>
      <c r="AG47" s="166">
        <v>400000</v>
      </c>
      <c r="AH47" s="166" t="s">
        <v>801</v>
      </c>
      <c r="AI47" s="166" t="s">
        <v>801</v>
      </c>
      <c r="AJ47" s="314" t="s">
        <v>801</v>
      </c>
    </row>
    <row r="48" spans="1:36" s="270" customFormat="1" ht="12.75" customHeight="1" x14ac:dyDescent="0.2">
      <c r="A48" s="561"/>
      <c r="B48" s="229" t="s">
        <v>4989</v>
      </c>
      <c r="C48" s="166">
        <v>200000</v>
      </c>
      <c r="D48" s="166">
        <v>300000</v>
      </c>
      <c r="E48" s="166">
        <v>400000</v>
      </c>
      <c r="F48" s="314" t="s">
        <v>801</v>
      </c>
      <c r="G48" s="553"/>
      <c r="H48" s="229" t="s">
        <v>3183</v>
      </c>
      <c r="I48" s="166">
        <v>2500000</v>
      </c>
      <c r="J48" s="166">
        <v>2500000</v>
      </c>
      <c r="K48" s="166">
        <v>2500000</v>
      </c>
      <c r="L48" s="314" t="s">
        <v>801</v>
      </c>
      <c r="M48" s="553"/>
      <c r="N48" s="229" t="s">
        <v>4987</v>
      </c>
      <c r="O48" s="166">
        <v>200000</v>
      </c>
      <c r="P48" s="166">
        <v>300000</v>
      </c>
      <c r="Q48" s="166">
        <v>400000</v>
      </c>
      <c r="R48" s="314" t="s">
        <v>801</v>
      </c>
      <c r="S48" s="553"/>
      <c r="T48" s="229" t="s">
        <v>3563</v>
      </c>
      <c r="U48" s="166">
        <v>300000</v>
      </c>
      <c r="V48" s="166">
        <v>400000</v>
      </c>
      <c r="W48" s="166" t="s">
        <v>2674</v>
      </c>
      <c r="X48" s="314" t="s">
        <v>2674</v>
      </c>
      <c r="Y48" s="553"/>
      <c r="Z48" s="229" t="s">
        <v>3579</v>
      </c>
      <c r="AA48" s="166">
        <v>300000</v>
      </c>
      <c r="AB48" s="166">
        <v>400000</v>
      </c>
      <c r="AC48" s="166" t="s">
        <v>801</v>
      </c>
      <c r="AD48" s="314" t="s">
        <v>801</v>
      </c>
      <c r="AE48" s="553"/>
      <c r="AF48" s="229" t="s">
        <v>3590</v>
      </c>
      <c r="AG48" s="166">
        <v>200000</v>
      </c>
      <c r="AH48" s="166">
        <v>300000</v>
      </c>
      <c r="AI48" s="166">
        <v>400000</v>
      </c>
      <c r="AJ48" s="314" t="s">
        <v>801</v>
      </c>
    </row>
    <row r="49" spans="1:36" s="270" customFormat="1" ht="12.75" customHeight="1" x14ac:dyDescent="0.2">
      <c r="A49" s="561"/>
      <c r="B49" s="229" t="s">
        <v>3164</v>
      </c>
      <c r="C49" s="166">
        <v>600000</v>
      </c>
      <c r="D49" s="166" t="s">
        <v>801</v>
      </c>
      <c r="E49" s="166" t="s">
        <v>801</v>
      </c>
      <c r="F49" s="314" t="s">
        <v>801</v>
      </c>
      <c r="G49" s="553"/>
      <c r="H49" s="229" t="s">
        <v>4385</v>
      </c>
      <c r="I49" s="166">
        <v>200000</v>
      </c>
      <c r="J49" s="166" t="s">
        <v>801</v>
      </c>
      <c r="K49" s="166" t="s">
        <v>801</v>
      </c>
      <c r="L49" s="314" t="s">
        <v>801</v>
      </c>
      <c r="M49" s="553"/>
      <c r="N49" s="229" t="s">
        <v>3551</v>
      </c>
      <c r="O49" s="166">
        <v>300000</v>
      </c>
      <c r="P49" s="166">
        <v>400000</v>
      </c>
      <c r="Q49" s="166" t="s">
        <v>801</v>
      </c>
      <c r="R49" s="314" t="s">
        <v>801</v>
      </c>
      <c r="S49" s="553"/>
      <c r="T49" s="131" t="s">
        <v>4401</v>
      </c>
      <c r="U49" s="268">
        <v>514000</v>
      </c>
      <c r="V49" s="268" t="s">
        <v>801</v>
      </c>
      <c r="W49" s="268" t="s">
        <v>801</v>
      </c>
      <c r="X49" s="268" t="s">
        <v>801</v>
      </c>
      <c r="Y49" s="553"/>
      <c r="Z49" s="134" t="s">
        <v>3580</v>
      </c>
      <c r="AA49" s="166">
        <v>200000</v>
      </c>
      <c r="AB49" s="166">
        <v>300000</v>
      </c>
      <c r="AC49" s="166">
        <v>400000</v>
      </c>
      <c r="AD49" s="314" t="s">
        <v>801</v>
      </c>
      <c r="AE49" s="553"/>
      <c r="AF49" s="229" t="s">
        <v>5103</v>
      </c>
      <c r="AG49" s="166">
        <v>100000</v>
      </c>
      <c r="AH49" s="166" t="s">
        <v>801</v>
      </c>
      <c r="AI49" s="166" t="s">
        <v>801</v>
      </c>
      <c r="AJ49" s="314" t="s">
        <v>801</v>
      </c>
    </row>
    <row r="50" spans="1:36" s="270" customFormat="1" ht="12.75" customHeight="1" x14ac:dyDescent="0.2">
      <c r="A50" s="561"/>
      <c r="B50" s="229" t="s">
        <v>3165</v>
      </c>
      <c r="C50" s="166">
        <v>1875000</v>
      </c>
      <c r="D50" s="166" t="s">
        <v>801</v>
      </c>
      <c r="E50" s="166" t="s">
        <v>801</v>
      </c>
      <c r="F50" s="314" t="s">
        <v>801</v>
      </c>
      <c r="G50" s="553"/>
      <c r="H50" s="229" t="s">
        <v>3544</v>
      </c>
      <c r="I50" s="166">
        <v>400000</v>
      </c>
      <c r="J50" s="166" t="s">
        <v>801</v>
      </c>
      <c r="K50" s="166" t="s">
        <v>801</v>
      </c>
      <c r="L50" s="314" t="s">
        <v>801</v>
      </c>
      <c r="M50" s="554"/>
      <c r="N50" s="229" t="s">
        <v>5324</v>
      </c>
      <c r="O50" s="166">
        <v>200000</v>
      </c>
      <c r="P50" s="166" t="s">
        <v>801</v>
      </c>
      <c r="Q50" s="166" t="s">
        <v>801</v>
      </c>
      <c r="R50" s="314" t="s">
        <v>801</v>
      </c>
      <c r="S50" s="553"/>
      <c r="T50" s="131" t="s">
        <v>3219</v>
      </c>
      <c r="U50" s="170">
        <v>1209000</v>
      </c>
      <c r="V50" s="170" t="s">
        <v>801</v>
      </c>
      <c r="W50" s="268" t="s">
        <v>801</v>
      </c>
      <c r="X50" s="268" t="s">
        <v>801</v>
      </c>
      <c r="Y50" s="553"/>
      <c r="Z50" s="427" t="s">
        <v>3582</v>
      </c>
      <c r="AA50" s="269">
        <v>200000</v>
      </c>
      <c r="AB50" s="269">
        <v>300000</v>
      </c>
      <c r="AC50" s="269">
        <v>400000</v>
      </c>
      <c r="AD50" s="269" t="s">
        <v>801</v>
      </c>
      <c r="AE50" s="553"/>
      <c r="AF50" s="129" t="s">
        <v>3248</v>
      </c>
      <c r="AG50" s="130">
        <v>1000000</v>
      </c>
      <c r="AH50" s="86">
        <v>1000000</v>
      </c>
      <c r="AI50" s="86" t="s">
        <v>801</v>
      </c>
      <c r="AJ50" s="86" t="s">
        <v>801</v>
      </c>
    </row>
    <row r="51" spans="1:36" s="270" customFormat="1" ht="12.75" customHeight="1" x14ac:dyDescent="0.2">
      <c r="A51" s="562"/>
      <c r="B51" s="229" t="s">
        <v>3538</v>
      </c>
      <c r="C51" s="166">
        <v>400000</v>
      </c>
      <c r="D51" s="166" t="s">
        <v>801</v>
      </c>
      <c r="E51" s="166" t="s">
        <v>801</v>
      </c>
      <c r="F51" s="314" t="s">
        <v>801</v>
      </c>
      <c r="G51" s="554"/>
      <c r="H51" s="229" t="s">
        <v>3184</v>
      </c>
      <c r="I51" s="166">
        <v>1950000</v>
      </c>
      <c r="J51" s="166">
        <v>1950000</v>
      </c>
      <c r="K51" s="166" t="s">
        <v>801</v>
      </c>
      <c r="L51" s="314" t="s">
        <v>801</v>
      </c>
      <c r="M51" s="559" t="s">
        <v>709</v>
      </c>
      <c r="N51" s="229" t="s">
        <v>4395</v>
      </c>
      <c r="O51" s="166">
        <v>725000</v>
      </c>
      <c r="P51" s="166">
        <v>725000</v>
      </c>
      <c r="Q51" s="166">
        <v>725000</v>
      </c>
      <c r="R51" s="314" t="s">
        <v>801</v>
      </c>
      <c r="S51" s="554"/>
      <c r="T51" s="423" t="s">
        <v>5089</v>
      </c>
      <c r="U51" s="170">
        <v>100000</v>
      </c>
      <c r="V51" s="269" t="s">
        <v>801</v>
      </c>
      <c r="W51" s="269" t="s">
        <v>801</v>
      </c>
      <c r="X51" s="269" t="s">
        <v>801</v>
      </c>
      <c r="Y51" s="554"/>
      <c r="Z51" s="504" t="s">
        <v>3300</v>
      </c>
      <c r="AA51" s="166">
        <v>2800000</v>
      </c>
      <c r="AB51" s="166" t="s">
        <v>801</v>
      </c>
      <c r="AC51" s="166" t="s">
        <v>801</v>
      </c>
      <c r="AD51" s="314" t="s">
        <v>801</v>
      </c>
      <c r="AE51" s="554"/>
      <c r="AF51" s="61" t="s">
        <v>3951</v>
      </c>
      <c r="AG51" s="86" t="s">
        <v>801</v>
      </c>
      <c r="AH51" s="86" t="s">
        <v>801</v>
      </c>
      <c r="AI51" s="86" t="s">
        <v>801</v>
      </c>
      <c r="AJ51" s="86" t="s">
        <v>801</v>
      </c>
    </row>
    <row r="52" spans="1:36" s="270" customFormat="1" ht="12.75" customHeight="1" x14ac:dyDescent="0.2">
      <c r="A52" s="559" t="s">
        <v>709</v>
      </c>
      <c r="B52" s="229" t="s">
        <v>1159</v>
      </c>
      <c r="C52" s="166" t="s">
        <v>801</v>
      </c>
      <c r="D52" s="166" t="s">
        <v>801</v>
      </c>
      <c r="E52" s="166" t="s">
        <v>801</v>
      </c>
      <c r="F52" s="314" t="s">
        <v>801</v>
      </c>
      <c r="G52" s="559" t="s">
        <v>709</v>
      </c>
      <c r="H52" s="229" t="s">
        <v>5082</v>
      </c>
      <c r="I52" s="166" t="s">
        <v>801</v>
      </c>
      <c r="J52" s="166" t="s">
        <v>801</v>
      </c>
      <c r="K52" s="166" t="s">
        <v>801</v>
      </c>
      <c r="L52" s="314" t="s">
        <v>801</v>
      </c>
      <c r="M52" s="553"/>
      <c r="N52" s="229" t="s">
        <v>3939</v>
      </c>
      <c r="O52" s="166" t="s">
        <v>801</v>
      </c>
      <c r="P52" s="166" t="s">
        <v>801</v>
      </c>
      <c r="Q52" s="166" t="s">
        <v>801</v>
      </c>
      <c r="R52" s="314" t="s">
        <v>801</v>
      </c>
      <c r="S52" s="559" t="s">
        <v>709</v>
      </c>
      <c r="T52" s="69" t="s">
        <v>3946</v>
      </c>
      <c r="U52" s="269" t="s">
        <v>801</v>
      </c>
      <c r="V52" s="269" t="s">
        <v>801</v>
      </c>
      <c r="W52" s="269" t="s">
        <v>801</v>
      </c>
      <c r="X52" s="269" t="s">
        <v>801</v>
      </c>
      <c r="Y52" s="559" t="s">
        <v>709</v>
      </c>
      <c r="Z52" s="427" t="s">
        <v>2368</v>
      </c>
      <c r="AA52" s="269" t="s">
        <v>801</v>
      </c>
      <c r="AB52" s="269" t="s">
        <v>801</v>
      </c>
      <c r="AC52" s="269" t="s">
        <v>801</v>
      </c>
      <c r="AD52" s="269" t="s">
        <v>801</v>
      </c>
      <c r="AE52" s="556" t="s">
        <v>709</v>
      </c>
      <c r="AF52" s="61" t="s">
        <v>5104</v>
      </c>
      <c r="AG52" s="86" t="s">
        <v>801</v>
      </c>
      <c r="AH52" s="86" t="s">
        <v>801</v>
      </c>
      <c r="AI52" s="86" t="s">
        <v>801</v>
      </c>
      <c r="AJ52" s="86" t="s">
        <v>801</v>
      </c>
    </row>
    <row r="53" spans="1:36" s="270" customFormat="1" ht="12.75" customHeight="1" x14ac:dyDescent="0.2">
      <c r="A53" s="553"/>
      <c r="B53" s="131" t="s">
        <v>3931</v>
      </c>
      <c r="C53" s="170" t="s">
        <v>801</v>
      </c>
      <c r="D53" s="170" t="s">
        <v>801</v>
      </c>
      <c r="E53" s="170" t="s">
        <v>801</v>
      </c>
      <c r="F53" s="170" t="s">
        <v>801</v>
      </c>
      <c r="G53" s="553"/>
      <c r="H53" s="229" t="s">
        <v>2359</v>
      </c>
      <c r="I53" s="166" t="s">
        <v>801</v>
      </c>
      <c r="J53" s="166" t="s">
        <v>801</v>
      </c>
      <c r="K53" s="166" t="s">
        <v>801</v>
      </c>
      <c r="L53" s="314" t="s">
        <v>801</v>
      </c>
      <c r="M53" s="553"/>
      <c r="N53" s="229" t="s">
        <v>3940</v>
      </c>
      <c r="O53" s="166" t="s">
        <v>801</v>
      </c>
      <c r="P53" s="166" t="s">
        <v>801</v>
      </c>
      <c r="Q53" s="166" t="s">
        <v>801</v>
      </c>
      <c r="R53" s="314" t="s">
        <v>801</v>
      </c>
      <c r="S53" s="553"/>
      <c r="T53" s="69" t="s">
        <v>5090</v>
      </c>
      <c r="U53" s="269" t="s">
        <v>801</v>
      </c>
      <c r="V53" s="269" t="s">
        <v>801</v>
      </c>
      <c r="W53" s="269" t="s">
        <v>801</v>
      </c>
      <c r="X53" s="269" t="s">
        <v>801</v>
      </c>
      <c r="Y53" s="553"/>
      <c r="Z53" s="318" t="s">
        <v>5096</v>
      </c>
      <c r="AA53" s="269" t="s">
        <v>801</v>
      </c>
      <c r="AB53" s="269" t="s">
        <v>801</v>
      </c>
      <c r="AC53" s="269" t="s">
        <v>801</v>
      </c>
      <c r="AD53" s="269" t="s">
        <v>801</v>
      </c>
      <c r="AE53" s="553"/>
      <c r="AF53" s="317" t="s">
        <v>5105</v>
      </c>
      <c r="AG53" s="86" t="s">
        <v>801</v>
      </c>
      <c r="AH53" s="86" t="s">
        <v>801</v>
      </c>
      <c r="AI53" s="86" t="s">
        <v>801</v>
      </c>
      <c r="AJ53" s="86" t="s">
        <v>801</v>
      </c>
    </row>
    <row r="54" spans="1:36" s="270" customFormat="1" ht="12.75" customHeight="1" x14ac:dyDescent="0.2">
      <c r="A54" s="553"/>
      <c r="B54" s="134" t="s">
        <v>935</v>
      </c>
      <c r="C54" s="170" t="s">
        <v>801</v>
      </c>
      <c r="D54" s="170" t="s">
        <v>801</v>
      </c>
      <c r="E54" s="170" t="s">
        <v>801</v>
      </c>
      <c r="F54" s="170" t="s">
        <v>801</v>
      </c>
      <c r="G54" s="553"/>
      <c r="H54" s="131" t="s">
        <v>2465</v>
      </c>
      <c r="I54" s="145" t="s">
        <v>801</v>
      </c>
      <c r="J54" s="170" t="s">
        <v>801</v>
      </c>
      <c r="K54" s="170" t="s">
        <v>801</v>
      </c>
      <c r="L54" s="170" t="s">
        <v>801</v>
      </c>
      <c r="M54" s="553"/>
      <c r="N54" s="229" t="s">
        <v>2374</v>
      </c>
      <c r="O54" s="166" t="s">
        <v>801</v>
      </c>
      <c r="P54" s="166" t="s">
        <v>801</v>
      </c>
      <c r="Q54" s="166" t="s">
        <v>801</v>
      </c>
      <c r="R54" s="314" t="s">
        <v>801</v>
      </c>
      <c r="S54" s="553"/>
      <c r="T54" s="69" t="s">
        <v>5091</v>
      </c>
      <c r="U54" s="269" t="s">
        <v>801</v>
      </c>
      <c r="V54" s="269" t="s">
        <v>801</v>
      </c>
      <c r="W54" s="269" t="s">
        <v>801</v>
      </c>
      <c r="X54" s="269" t="s">
        <v>801</v>
      </c>
      <c r="Y54" s="553"/>
      <c r="Z54" s="318" t="s">
        <v>3227</v>
      </c>
      <c r="AA54" s="269" t="s">
        <v>801</v>
      </c>
      <c r="AB54" s="269" t="s">
        <v>801</v>
      </c>
      <c r="AC54" s="269" t="s">
        <v>801</v>
      </c>
      <c r="AD54" s="269" t="s">
        <v>801</v>
      </c>
      <c r="AE54" s="553"/>
      <c r="AF54" s="317" t="s">
        <v>5106</v>
      </c>
      <c r="AG54" s="85" t="s">
        <v>801</v>
      </c>
      <c r="AH54" s="85" t="s">
        <v>801</v>
      </c>
      <c r="AI54" s="85" t="s">
        <v>801</v>
      </c>
      <c r="AJ54" s="85" t="s">
        <v>801</v>
      </c>
    </row>
    <row r="55" spans="1:36" s="270" customFormat="1" ht="12.75" customHeight="1" x14ac:dyDescent="0.2">
      <c r="A55" s="553"/>
      <c r="B55" s="131" t="s">
        <v>5182</v>
      </c>
      <c r="C55" s="170"/>
      <c r="D55" s="170"/>
      <c r="E55" s="269"/>
      <c r="F55" s="269"/>
      <c r="G55" s="553"/>
      <c r="H55" s="131" t="s">
        <v>3934</v>
      </c>
      <c r="I55" s="170" t="s">
        <v>801</v>
      </c>
      <c r="J55" s="170" t="s">
        <v>801</v>
      </c>
      <c r="K55" s="170" t="s">
        <v>801</v>
      </c>
      <c r="L55" s="170" t="s">
        <v>801</v>
      </c>
      <c r="M55" s="553"/>
      <c r="N55" s="131" t="s">
        <v>3941</v>
      </c>
      <c r="O55" s="170" t="s">
        <v>801</v>
      </c>
      <c r="P55" s="170" t="s">
        <v>801</v>
      </c>
      <c r="Q55" s="170" t="s">
        <v>801</v>
      </c>
      <c r="R55" s="170" t="s">
        <v>801</v>
      </c>
      <c r="S55" s="553"/>
      <c r="T55" s="69" t="s">
        <v>3947</v>
      </c>
      <c r="U55" s="269" t="s">
        <v>801</v>
      </c>
      <c r="V55" s="59" t="s">
        <v>801</v>
      </c>
      <c r="W55" s="59" t="s">
        <v>801</v>
      </c>
      <c r="X55" s="59" t="s">
        <v>801</v>
      </c>
      <c r="Y55" s="553"/>
      <c r="Z55" s="69" t="s">
        <v>5098</v>
      </c>
      <c r="AA55" s="269" t="s">
        <v>801</v>
      </c>
      <c r="AB55" s="59" t="s">
        <v>801</v>
      </c>
      <c r="AC55" s="59" t="s">
        <v>801</v>
      </c>
      <c r="AD55" s="59" t="s">
        <v>801</v>
      </c>
      <c r="AE55" s="553"/>
      <c r="AF55" s="317" t="s">
        <v>3952</v>
      </c>
      <c r="AG55" s="85" t="s">
        <v>801</v>
      </c>
      <c r="AH55" s="85" t="s">
        <v>801</v>
      </c>
      <c r="AI55" s="85" t="s">
        <v>801</v>
      </c>
      <c r="AJ55" s="85" t="s">
        <v>801</v>
      </c>
    </row>
    <row r="56" spans="1:36" s="270" customFormat="1" ht="12.75" customHeight="1" x14ac:dyDescent="0.2">
      <c r="A56" s="553"/>
      <c r="B56" s="131" t="s">
        <v>5182</v>
      </c>
      <c r="C56" s="268"/>
      <c r="D56" s="269"/>
      <c r="E56" s="170"/>
      <c r="F56" s="269"/>
      <c r="G56" s="553"/>
      <c r="H56" s="131" t="s">
        <v>3935</v>
      </c>
      <c r="I56" s="170" t="s">
        <v>801</v>
      </c>
      <c r="J56" s="170" t="s">
        <v>801</v>
      </c>
      <c r="K56" s="170" t="s">
        <v>801</v>
      </c>
      <c r="L56" s="170" t="s">
        <v>801</v>
      </c>
      <c r="M56" s="553"/>
      <c r="N56" s="131" t="s">
        <v>3942</v>
      </c>
      <c r="O56" s="170" t="s">
        <v>801</v>
      </c>
      <c r="P56" s="170" t="s">
        <v>801</v>
      </c>
      <c r="Q56" s="170" t="s">
        <v>801</v>
      </c>
      <c r="R56" s="170" t="s">
        <v>801</v>
      </c>
      <c r="S56" s="553"/>
      <c r="T56" s="69" t="s">
        <v>5092</v>
      </c>
      <c r="U56" s="59" t="s">
        <v>801</v>
      </c>
      <c r="V56" s="59" t="s">
        <v>801</v>
      </c>
      <c r="W56" s="59" t="s">
        <v>801</v>
      </c>
      <c r="X56" s="59" t="s">
        <v>801</v>
      </c>
      <c r="Y56" s="553"/>
      <c r="Z56" s="348" t="s">
        <v>2369</v>
      </c>
      <c r="AA56" s="59" t="s">
        <v>801</v>
      </c>
      <c r="AB56" s="59" t="s">
        <v>801</v>
      </c>
      <c r="AC56" s="59" t="s">
        <v>801</v>
      </c>
      <c r="AD56" s="59" t="s">
        <v>801</v>
      </c>
      <c r="AE56" s="553"/>
      <c r="AF56" s="317" t="s">
        <v>5107</v>
      </c>
      <c r="AG56" s="85" t="s">
        <v>801</v>
      </c>
      <c r="AH56" s="85" t="s">
        <v>801</v>
      </c>
      <c r="AI56" s="85" t="s">
        <v>801</v>
      </c>
      <c r="AJ56" s="85" t="s">
        <v>801</v>
      </c>
    </row>
    <row r="57" spans="1:36" s="270" customFormat="1" ht="12.75" customHeight="1" x14ac:dyDescent="0.2">
      <c r="A57" s="553"/>
      <c r="B57" s="131" t="s">
        <v>5182</v>
      </c>
      <c r="C57" s="170"/>
      <c r="D57" s="170"/>
      <c r="E57" s="269"/>
      <c r="F57" s="269"/>
      <c r="G57" s="553"/>
      <c r="H57" s="69" t="s">
        <v>3936</v>
      </c>
      <c r="I57" s="170" t="s">
        <v>801</v>
      </c>
      <c r="J57" s="170" t="s">
        <v>801</v>
      </c>
      <c r="K57" s="170" t="s">
        <v>801</v>
      </c>
      <c r="L57" s="170" t="s">
        <v>801</v>
      </c>
      <c r="M57" s="553"/>
      <c r="N57" s="134" t="s">
        <v>5049</v>
      </c>
      <c r="O57" s="170" t="s">
        <v>801</v>
      </c>
      <c r="P57" s="170" t="s">
        <v>801</v>
      </c>
      <c r="Q57" s="170" t="s">
        <v>801</v>
      </c>
      <c r="R57" s="170" t="s">
        <v>801</v>
      </c>
      <c r="S57" s="553"/>
      <c r="T57" s="69" t="s">
        <v>5093</v>
      </c>
      <c r="U57" s="59" t="s">
        <v>801</v>
      </c>
      <c r="V57" s="59" t="s">
        <v>801</v>
      </c>
      <c r="W57" s="59" t="s">
        <v>801</v>
      </c>
      <c r="X57" s="59" t="s">
        <v>801</v>
      </c>
      <c r="Y57" s="553"/>
      <c r="Z57" s="148" t="s">
        <v>5099</v>
      </c>
      <c r="AA57" s="59" t="s">
        <v>801</v>
      </c>
      <c r="AB57" s="59" t="s">
        <v>801</v>
      </c>
      <c r="AC57" s="59" t="s">
        <v>801</v>
      </c>
      <c r="AD57" s="59" t="s">
        <v>801</v>
      </c>
      <c r="AE57" s="553"/>
      <c r="AF57" s="26" t="s">
        <v>3953</v>
      </c>
      <c r="AG57" s="85" t="s">
        <v>801</v>
      </c>
      <c r="AH57" s="85" t="s">
        <v>801</v>
      </c>
      <c r="AI57" s="85" t="s">
        <v>801</v>
      </c>
      <c r="AJ57" s="85" t="s">
        <v>801</v>
      </c>
    </row>
    <row r="58" spans="1:36" s="270" customFormat="1" ht="12.75" customHeight="1" x14ac:dyDescent="0.2">
      <c r="A58" s="553"/>
      <c r="B58" s="131" t="s">
        <v>5182</v>
      </c>
      <c r="C58" s="269"/>
      <c r="D58" s="269"/>
      <c r="E58" s="269"/>
      <c r="F58" s="269"/>
      <c r="G58" s="553"/>
      <c r="H58" s="69" t="s">
        <v>3937</v>
      </c>
      <c r="I58" s="170" t="s">
        <v>801</v>
      </c>
      <c r="J58" s="170" t="s">
        <v>801</v>
      </c>
      <c r="K58" s="170" t="s">
        <v>801</v>
      </c>
      <c r="L58" s="170" t="s">
        <v>801</v>
      </c>
      <c r="M58" s="553"/>
      <c r="N58" s="131" t="s">
        <v>3943</v>
      </c>
      <c r="O58" s="170" t="s">
        <v>801</v>
      </c>
      <c r="P58" s="170" t="s">
        <v>801</v>
      </c>
      <c r="Q58" s="170" t="s">
        <v>801</v>
      </c>
      <c r="R58" s="170" t="s">
        <v>801</v>
      </c>
      <c r="S58" s="553"/>
      <c r="T58" s="69" t="s">
        <v>5094</v>
      </c>
      <c r="U58" s="59" t="s">
        <v>801</v>
      </c>
      <c r="V58" s="59" t="s">
        <v>801</v>
      </c>
      <c r="W58" s="59" t="s">
        <v>801</v>
      </c>
      <c r="X58" s="59" t="s">
        <v>801</v>
      </c>
      <c r="Y58" s="553"/>
      <c r="Z58" s="348" t="s">
        <v>3925</v>
      </c>
      <c r="AA58" s="59" t="s">
        <v>801</v>
      </c>
      <c r="AB58" s="59" t="s">
        <v>801</v>
      </c>
      <c r="AC58" s="59" t="s">
        <v>801</v>
      </c>
      <c r="AD58" s="59" t="s">
        <v>801</v>
      </c>
      <c r="AE58" s="553"/>
      <c r="AF58" s="26" t="s">
        <v>3954</v>
      </c>
      <c r="AG58" s="85" t="s">
        <v>801</v>
      </c>
      <c r="AH58" s="85" t="s">
        <v>801</v>
      </c>
      <c r="AI58" s="85" t="s">
        <v>801</v>
      </c>
      <c r="AJ58" s="85" t="s">
        <v>801</v>
      </c>
    </row>
    <row r="59" spans="1:36" s="270" customFormat="1" ht="12.75" customHeight="1" x14ac:dyDescent="0.2">
      <c r="A59" s="553"/>
      <c r="B59" s="131" t="s">
        <v>5182</v>
      </c>
      <c r="C59" s="269"/>
      <c r="D59" s="269"/>
      <c r="E59" s="269"/>
      <c r="F59" s="269"/>
      <c r="G59" s="553"/>
      <c r="H59" s="69" t="s">
        <v>5083</v>
      </c>
      <c r="I59" s="170" t="s">
        <v>801</v>
      </c>
      <c r="J59" s="170" t="s">
        <v>801</v>
      </c>
      <c r="K59" s="170" t="s">
        <v>801</v>
      </c>
      <c r="L59" s="268" t="s">
        <v>801</v>
      </c>
      <c r="M59" s="553"/>
      <c r="N59" s="131" t="s">
        <v>5084</v>
      </c>
      <c r="O59" s="170" t="s">
        <v>801</v>
      </c>
      <c r="P59" s="170" t="s">
        <v>801</v>
      </c>
      <c r="Q59" s="170" t="s">
        <v>801</v>
      </c>
      <c r="R59" s="170" t="s">
        <v>801</v>
      </c>
      <c r="S59" s="553"/>
      <c r="T59" s="69" t="s">
        <v>3948</v>
      </c>
      <c r="U59" s="59" t="s">
        <v>801</v>
      </c>
      <c r="V59" s="59" t="s">
        <v>801</v>
      </c>
      <c r="W59" s="59" t="s">
        <v>801</v>
      </c>
      <c r="X59" s="59" t="s">
        <v>801</v>
      </c>
      <c r="Y59" s="553"/>
      <c r="Z59" s="348" t="s">
        <v>5100</v>
      </c>
      <c r="AA59" s="59" t="s">
        <v>801</v>
      </c>
      <c r="AB59" s="59" t="s">
        <v>801</v>
      </c>
      <c r="AC59" s="59" t="s">
        <v>801</v>
      </c>
      <c r="AD59" s="59" t="s">
        <v>801</v>
      </c>
      <c r="AE59" s="553"/>
      <c r="AF59" s="26" t="s">
        <v>3955</v>
      </c>
      <c r="AG59" s="85" t="s">
        <v>801</v>
      </c>
      <c r="AH59" s="85" t="s">
        <v>801</v>
      </c>
      <c r="AI59" s="85" t="s">
        <v>801</v>
      </c>
      <c r="AJ59" s="85" t="s">
        <v>801</v>
      </c>
    </row>
    <row r="60" spans="1:36" s="270" customFormat="1" ht="12.75" customHeight="1" x14ac:dyDescent="0.2">
      <c r="A60" s="553"/>
      <c r="B60" s="131" t="s">
        <v>5182</v>
      </c>
      <c r="C60" s="268"/>
      <c r="D60" s="269"/>
      <c r="E60" s="269"/>
      <c r="F60" s="269"/>
      <c r="G60" s="553"/>
      <c r="H60" s="69" t="s">
        <v>1157</v>
      </c>
      <c r="I60" s="268" t="s">
        <v>801</v>
      </c>
      <c r="J60" s="268" t="s">
        <v>801</v>
      </c>
      <c r="K60" s="268" t="s">
        <v>801</v>
      </c>
      <c r="L60" s="268" t="s">
        <v>801</v>
      </c>
      <c r="M60" s="553"/>
      <c r="N60" s="131" t="s">
        <v>3944</v>
      </c>
      <c r="O60" s="170" t="s">
        <v>801</v>
      </c>
      <c r="P60" s="170" t="s">
        <v>801</v>
      </c>
      <c r="Q60" s="170" t="s">
        <v>801</v>
      </c>
      <c r="R60" s="170" t="s">
        <v>801</v>
      </c>
      <c r="S60" s="553"/>
      <c r="T60" s="134" t="s">
        <v>5182</v>
      </c>
      <c r="U60" s="59"/>
      <c r="V60" s="59"/>
      <c r="W60" s="59"/>
      <c r="X60" s="59"/>
      <c r="Y60" s="553"/>
      <c r="AA60" s="59" t="s">
        <v>801</v>
      </c>
      <c r="AB60" s="59" t="s">
        <v>801</v>
      </c>
      <c r="AC60" s="59" t="s">
        <v>801</v>
      </c>
      <c r="AD60" s="59" t="s">
        <v>801</v>
      </c>
      <c r="AE60" s="553"/>
      <c r="AF60" s="26" t="s">
        <v>5108</v>
      </c>
      <c r="AG60" s="31" t="s">
        <v>801</v>
      </c>
      <c r="AH60" s="31" t="s">
        <v>801</v>
      </c>
      <c r="AI60" s="31" t="s">
        <v>801</v>
      </c>
      <c r="AJ60" s="31" t="s">
        <v>801</v>
      </c>
    </row>
    <row r="61" spans="1:36" s="270" customFormat="1" ht="12.75" customHeight="1" x14ac:dyDescent="0.2">
      <c r="A61" s="554"/>
      <c r="B61" s="131" t="s">
        <v>5182</v>
      </c>
      <c r="C61" s="269"/>
      <c r="D61" s="269"/>
      <c r="E61" s="269"/>
      <c r="F61" s="269"/>
      <c r="G61" s="554"/>
      <c r="H61" s="69" t="s">
        <v>1083</v>
      </c>
      <c r="I61" s="268" t="s">
        <v>801</v>
      </c>
      <c r="J61" s="268" t="s">
        <v>801</v>
      </c>
      <c r="K61" s="268" t="s">
        <v>801</v>
      </c>
      <c r="L61" s="268" t="s">
        <v>801</v>
      </c>
      <c r="M61" s="554"/>
      <c r="N61" s="318" t="s">
        <v>5085</v>
      </c>
      <c r="O61" s="170" t="s">
        <v>801</v>
      </c>
      <c r="P61" s="170" t="s">
        <v>801</v>
      </c>
      <c r="Q61" s="170" t="s">
        <v>801</v>
      </c>
      <c r="R61" s="170" t="s">
        <v>801</v>
      </c>
      <c r="S61" s="554"/>
      <c r="T61" s="134" t="s">
        <v>5182</v>
      </c>
      <c r="U61" s="59"/>
      <c r="V61" s="59"/>
      <c r="W61" s="59"/>
      <c r="X61" s="59"/>
      <c r="Y61" s="554"/>
      <c r="Z61" s="348"/>
      <c r="AA61" s="59" t="s">
        <v>801</v>
      </c>
      <c r="AB61" s="59" t="s">
        <v>801</v>
      </c>
      <c r="AC61" s="59" t="s">
        <v>801</v>
      </c>
      <c r="AD61" s="59" t="s">
        <v>801</v>
      </c>
      <c r="AE61" s="554"/>
      <c r="AF61" s="26"/>
      <c r="AG61" s="31"/>
      <c r="AH61" s="31"/>
      <c r="AI61" s="31"/>
      <c r="AJ61" s="31"/>
    </row>
    <row r="62" spans="1:36" s="270" customFormat="1" ht="12.75" customHeight="1" x14ac:dyDescent="0.2">
      <c r="A62" s="89"/>
      <c r="B62" s="69"/>
      <c r="C62" s="269"/>
      <c r="D62" s="269"/>
      <c r="E62" s="269"/>
      <c r="F62" s="269"/>
      <c r="G62" s="337"/>
      <c r="H62" s="69"/>
      <c r="I62" s="268" t="s">
        <v>801</v>
      </c>
      <c r="J62" s="268" t="s">
        <v>801</v>
      </c>
      <c r="K62" s="268" t="s">
        <v>801</v>
      </c>
      <c r="L62" s="269"/>
      <c r="M62" s="337"/>
      <c r="N62" s="69" t="s">
        <v>3945</v>
      </c>
      <c r="O62" s="170" t="s">
        <v>801</v>
      </c>
      <c r="P62" s="170" t="s">
        <v>801</v>
      </c>
      <c r="Q62" s="170" t="s">
        <v>801</v>
      </c>
      <c r="R62" s="170" t="s">
        <v>801</v>
      </c>
      <c r="S62" s="490"/>
      <c r="T62" s="69"/>
      <c r="U62" s="59"/>
      <c r="V62" s="59"/>
      <c r="W62" s="59"/>
      <c r="X62" s="59"/>
      <c r="Y62" s="451"/>
      <c r="Z62" s="172"/>
      <c r="AA62" s="59"/>
      <c r="AB62" s="59"/>
      <c r="AC62" s="59"/>
      <c r="AD62" s="59"/>
      <c r="AE62" s="451"/>
      <c r="AF62" s="26"/>
      <c r="AG62" s="31"/>
      <c r="AH62" s="31"/>
      <c r="AI62" s="31"/>
      <c r="AJ62" s="31"/>
    </row>
    <row r="63" spans="1:36" s="270" customFormat="1" ht="12.75" customHeight="1" x14ac:dyDescent="0.2">
      <c r="A63" s="69"/>
      <c r="B63" s="69"/>
      <c r="C63" s="269"/>
      <c r="D63" s="269"/>
      <c r="E63" s="269"/>
      <c r="F63" s="269"/>
      <c r="G63" s="337"/>
      <c r="H63" s="69"/>
      <c r="I63" s="268"/>
      <c r="J63" s="269"/>
      <c r="K63" s="269"/>
      <c r="L63" s="269"/>
      <c r="M63" s="89"/>
      <c r="N63" s="69"/>
      <c r="O63" s="268"/>
      <c r="P63" s="268" t="s">
        <v>801</v>
      </c>
      <c r="Q63" s="268" t="s">
        <v>801</v>
      </c>
      <c r="R63" s="268" t="s">
        <v>801</v>
      </c>
      <c r="S63" s="490"/>
      <c r="T63" s="69"/>
      <c r="U63" s="59"/>
      <c r="V63" s="59"/>
      <c r="W63" s="59"/>
      <c r="X63" s="59"/>
      <c r="Y63" s="349"/>
      <c r="Z63" s="172"/>
      <c r="AA63" s="59"/>
      <c r="AB63" s="59"/>
      <c r="AC63" s="59"/>
      <c r="AD63" s="59"/>
      <c r="AE63" s="337"/>
      <c r="AF63" s="26"/>
      <c r="AG63" s="31"/>
      <c r="AH63" s="31"/>
      <c r="AI63" s="31"/>
      <c r="AJ63" s="31"/>
    </row>
    <row r="64" spans="1:36" s="270" customFormat="1" x14ac:dyDescent="0.2">
      <c r="A64" s="89"/>
      <c r="B64" s="69"/>
      <c r="C64" s="269"/>
      <c r="D64" s="269"/>
      <c r="E64" s="269"/>
      <c r="F64" s="269"/>
      <c r="G64" s="337"/>
      <c r="H64" s="69"/>
      <c r="I64" s="268"/>
      <c r="J64" s="269"/>
      <c r="K64" s="269"/>
      <c r="L64" s="269"/>
      <c r="M64" s="89"/>
      <c r="N64" s="69"/>
      <c r="O64" s="170"/>
      <c r="P64" s="170"/>
      <c r="Q64" s="170"/>
      <c r="R64" s="268" t="s">
        <v>801</v>
      </c>
      <c r="S64" s="490"/>
      <c r="T64" s="69"/>
      <c r="U64" s="59"/>
      <c r="V64" s="59"/>
      <c r="W64" s="59"/>
      <c r="X64" s="59"/>
      <c r="Y64" s="349"/>
      <c r="Z64" s="172"/>
      <c r="AA64" s="59"/>
      <c r="AB64" s="59"/>
      <c r="AC64" s="59"/>
      <c r="AD64" s="59"/>
      <c r="AE64" s="337"/>
      <c r="AF64" s="26"/>
      <c r="AG64" s="31"/>
      <c r="AH64" s="31"/>
      <c r="AI64" s="31"/>
      <c r="AJ64" s="31"/>
    </row>
    <row r="65" spans="1:36" s="270" customFormat="1" x14ac:dyDescent="0.2">
      <c r="A65" s="89"/>
      <c r="B65" s="69"/>
      <c r="C65" s="269"/>
      <c r="D65" s="269"/>
      <c r="E65" s="269"/>
      <c r="F65" s="269"/>
      <c r="G65" s="89"/>
      <c r="H65" s="69"/>
      <c r="I65" s="268"/>
      <c r="J65" s="268"/>
      <c r="K65" s="269"/>
      <c r="L65" s="268"/>
      <c r="M65" s="89"/>
      <c r="N65" s="69"/>
      <c r="O65" s="268"/>
      <c r="P65" s="268"/>
      <c r="Q65" s="269"/>
      <c r="R65" s="269"/>
      <c r="S65" s="490"/>
      <c r="T65" s="69"/>
      <c r="U65" s="59"/>
      <c r="V65" s="59"/>
      <c r="W65" s="59"/>
      <c r="X65" s="59"/>
      <c r="Y65" s="349"/>
      <c r="Z65" s="172"/>
      <c r="AA65" s="59"/>
      <c r="AB65" s="59"/>
      <c r="AC65" s="59"/>
      <c r="AD65" s="59"/>
      <c r="AE65" s="337"/>
      <c r="AF65" s="26"/>
      <c r="AG65" s="31"/>
      <c r="AH65" s="31"/>
      <c r="AI65" s="31"/>
      <c r="AJ65" s="31"/>
    </row>
    <row r="66" spans="1:36" s="270" customFormat="1" x14ac:dyDescent="0.2">
      <c r="A66" s="89"/>
      <c r="B66" s="69"/>
      <c r="C66" s="269"/>
      <c r="D66" s="269"/>
      <c r="E66" s="269"/>
      <c r="F66" s="269"/>
      <c r="G66" s="89"/>
      <c r="H66" s="69"/>
      <c r="I66" s="268"/>
      <c r="J66" s="268"/>
      <c r="K66" s="268"/>
      <c r="L66" s="269"/>
      <c r="M66" s="89"/>
      <c r="N66" s="69"/>
      <c r="O66" s="268"/>
      <c r="P66" s="268"/>
      <c r="Q66" s="268"/>
      <c r="R66" s="269"/>
      <c r="S66" s="90"/>
      <c r="T66" s="69"/>
      <c r="U66" s="59"/>
      <c r="V66" s="284"/>
      <c r="W66" s="284"/>
      <c r="X66" s="284"/>
      <c r="Y66" s="349"/>
      <c r="Z66" s="172"/>
      <c r="AA66" s="59"/>
      <c r="AB66" s="284"/>
      <c r="AC66" s="284"/>
      <c r="AD66" s="284"/>
      <c r="AE66" s="90"/>
      <c r="AF66" s="26"/>
      <c r="AG66" s="31"/>
      <c r="AH66" s="31"/>
      <c r="AI66" s="31"/>
      <c r="AJ66" s="31"/>
    </row>
    <row r="67" spans="1:36" s="270" customFormat="1" x14ac:dyDescent="0.2">
      <c r="A67" s="89"/>
      <c r="B67" s="69"/>
      <c r="C67" s="269"/>
      <c r="D67" s="269"/>
      <c r="E67" s="269"/>
      <c r="F67" s="269"/>
      <c r="G67" s="89"/>
      <c r="H67" s="69"/>
      <c r="I67" s="269"/>
      <c r="J67" s="269"/>
      <c r="K67" s="269"/>
      <c r="L67" s="269"/>
      <c r="M67" s="89"/>
      <c r="N67" s="69"/>
      <c r="O67" s="268"/>
      <c r="P67" s="269"/>
      <c r="Q67" s="269"/>
      <c r="R67" s="269"/>
      <c r="S67" s="90"/>
      <c r="T67" s="284"/>
      <c r="U67" s="284"/>
      <c r="V67" s="172"/>
      <c r="W67" s="172"/>
      <c r="X67" s="172"/>
      <c r="Y67" s="349"/>
      <c r="Z67" s="172"/>
      <c r="AA67" s="284"/>
      <c r="AB67" s="172"/>
      <c r="AC67" s="172"/>
      <c r="AD67" s="172"/>
      <c r="AE67" s="58"/>
      <c r="AF67" s="26"/>
      <c r="AG67" s="31"/>
      <c r="AH67" s="31"/>
      <c r="AI67" s="31"/>
      <c r="AJ67" s="31"/>
    </row>
    <row r="68" spans="1:36" s="270" customFormat="1" x14ac:dyDescent="0.2">
      <c r="A68" s="89"/>
      <c r="B68" s="69"/>
      <c r="C68" s="269"/>
      <c r="D68" s="269"/>
      <c r="E68" s="269"/>
      <c r="F68" s="269"/>
      <c r="G68" s="89"/>
      <c r="H68" s="69"/>
      <c r="I68" s="269"/>
      <c r="J68" s="269"/>
      <c r="K68" s="269"/>
      <c r="L68" s="269"/>
      <c r="M68" s="89"/>
      <c r="N68" s="69"/>
      <c r="O68" s="269"/>
      <c r="P68" s="269"/>
      <c r="Q68" s="269"/>
      <c r="R68" s="269"/>
      <c r="S68" s="90"/>
      <c r="T68" s="172"/>
      <c r="U68" s="172"/>
      <c r="V68" s="172"/>
      <c r="W68" s="172"/>
      <c r="X68" s="172"/>
      <c r="Y68" s="349"/>
      <c r="Z68" s="172"/>
      <c r="AA68" s="172"/>
      <c r="AB68" s="172"/>
      <c r="AC68" s="172"/>
      <c r="AD68" s="172"/>
      <c r="AE68" s="58"/>
    </row>
    <row r="69" spans="1:36" s="270" customFormat="1" x14ac:dyDescent="0.2">
      <c r="A69" s="89"/>
      <c r="B69" s="69"/>
      <c r="C69" s="269"/>
      <c r="D69" s="269"/>
      <c r="E69" s="269"/>
      <c r="F69" s="269"/>
      <c r="G69" s="89"/>
      <c r="H69" s="69"/>
      <c r="I69" s="269"/>
      <c r="J69" s="269"/>
      <c r="K69" s="269"/>
      <c r="L69" s="269"/>
      <c r="M69" s="89"/>
      <c r="N69" s="69"/>
      <c r="O69" s="269"/>
      <c r="P69" s="269"/>
      <c r="Q69" s="269"/>
      <c r="R69" s="269"/>
      <c r="S69" s="90"/>
      <c r="T69" s="172"/>
      <c r="U69" s="172"/>
      <c r="V69" s="172"/>
      <c r="W69" s="172"/>
      <c r="X69" s="172"/>
      <c r="Y69" s="351"/>
      <c r="Z69" s="172"/>
      <c r="AA69" s="172"/>
      <c r="AB69" s="172"/>
      <c r="AC69" s="172"/>
      <c r="AD69" s="172"/>
      <c r="AE69" s="58"/>
    </row>
    <row r="70" spans="1:36" s="270" customFormat="1" x14ac:dyDescent="0.2">
      <c r="A70" s="89"/>
      <c r="B70" s="69"/>
      <c r="C70" s="269"/>
      <c r="D70" s="269"/>
      <c r="E70" s="269"/>
      <c r="F70" s="269"/>
      <c r="G70" s="89"/>
      <c r="H70" s="69"/>
      <c r="I70" s="269"/>
      <c r="J70" s="269"/>
      <c r="K70" s="269"/>
      <c r="L70" s="269"/>
      <c r="M70" s="89"/>
      <c r="N70" s="69"/>
      <c r="O70" s="269"/>
      <c r="P70" s="269"/>
      <c r="Q70" s="269"/>
      <c r="R70" s="269"/>
      <c r="S70" s="90"/>
      <c r="T70" s="172"/>
      <c r="U70" s="172"/>
      <c r="V70" s="172"/>
      <c r="W70" s="172"/>
      <c r="X70" s="172"/>
      <c r="Y70" s="89"/>
      <c r="Z70" s="172"/>
      <c r="AA70" s="172"/>
      <c r="AB70" s="172"/>
      <c r="AC70" s="172"/>
      <c r="AD70" s="172"/>
      <c r="AE70" s="58"/>
    </row>
    <row r="71" spans="1:36" s="270" customFormat="1" x14ac:dyDescent="0.2">
      <c r="A71" s="89"/>
      <c r="B71" s="69"/>
      <c r="C71" s="269"/>
      <c r="D71" s="269"/>
      <c r="E71" s="59"/>
      <c r="F71" s="59"/>
      <c r="G71" s="89"/>
      <c r="H71" s="69"/>
      <c r="I71" s="269"/>
      <c r="J71" s="269"/>
      <c r="K71" s="269"/>
      <c r="L71" s="269"/>
      <c r="M71" s="89"/>
      <c r="N71" s="69"/>
      <c r="O71" s="269"/>
      <c r="P71" s="269"/>
      <c r="Q71" s="269"/>
      <c r="R71" s="269"/>
      <c r="S71" s="89"/>
      <c r="T71" s="172"/>
      <c r="U71" s="172"/>
      <c r="V71" s="172"/>
      <c r="W71" s="172"/>
      <c r="X71" s="172"/>
      <c r="Y71" s="89"/>
      <c r="Z71" s="172"/>
      <c r="AA71" s="172"/>
      <c r="AB71" s="172"/>
      <c r="AC71" s="172"/>
      <c r="AD71" s="172"/>
      <c r="AE71" s="58"/>
    </row>
    <row r="72" spans="1:36" s="270" customFormat="1" x14ac:dyDescent="0.2">
      <c r="A72" s="89"/>
      <c r="B72" s="69"/>
      <c r="C72" s="59"/>
      <c r="D72" s="59"/>
      <c r="E72" s="59"/>
      <c r="F72" s="59"/>
      <c r="G72" s="89"/>
      <c r="H72" s="69"/>
      <c r="I72" s="269"/>
      <c r="J72" s="269"/>
      <c r="K72" s="269"/>
      <c r="L72" s="269"/>
      <c r="M72" s="89"/>
      <c r="N72" s="69"/>
      <c r="O72" s="269"/>
      <c r="P72" s="269"/>
      <c r="Q72" s="269"/>
      <c r="R72" s="269"/>
      <c r="S72" s="89"/>
      <c r="T72" s="172"/>
      <c r="U72" s="172"/>
      <c r="V72" s="172"/>
      <c r="W72" s="172"/>
      <c r="X72" s="172"/>
      <c r="Y72" s="89"/>
      <c r="Z72" s="172"/>
      <c r="AA72" s="172"/>
      <c r="AB72" s="172"/>
      <c r="AC72" s="172"/>
      <c r="AD72" s="172"/>
      <c r="AE72" s="58"/>
    </row>
    <row r="73" spans="1:36" s="270" customFormat="1" x14ac:dyDescent="0.2">
      <c r="A73" s="89"/>
      <c r="B73" s="69"/>
      <c r="C73" s="59"/>
      <c r="D73" s="59"/>
      <c r="E73" s="59"/>
      <c r="F73" s="59"/>
      <c r="G73" s="89"/>
      <c r="H73" s="69"/>
      <c r="I73" s="269"/>
      <c r="J73" s="269"/>
      <c r="K73" s="269"/>
      <c r="L73" s="269"/>
      <c r="M73" s="89"/>
      <c r="N73" s="69"/>
      <c r="O73" s="269"/>
      <c r="P73" s="269"/>
      <c r="Q73" s="269"/>
      <c r="R73" s="269"/>
      <c r="S73" s="89"/>
      <c r="T73" s="172"/>
      <c r="U73" s="172"/>
      <c r="V73" s="172"/>
      <c r="W73" s="172"/>
      <c r="X73" s="172"/>
      <c r="Y73" s="89"/>
      <c r="Z73" s="172"/>
      <c r="AA73" s="172"/>
      <c r="AB73" s="172"/>
      <c r="AC73" s="172"/>
      <c r="AD73" s="172"/>
      <c r="AE73" s="58"/>
    </row>
    <row r="74" spans="1:36" s="270" customFormat="1" x14ac:dyDescent="0.2">
      <c r="A74" s="89"/>
      <c r="B74" s="69"/>
      <c r="C74" s="59"/>
      <c r="D74" s="59"/>
      <c r="E74" s="59"/>
      <c r="F74" s="59"/>
      <c r="G74" s="89"/>
      <c r="H74" s="69"/>
      <c r="I74" s="269"/>
      <c r="J74" s="269"/>
      <c r="K74" s="269"/>
      <c r="L74" s="59"/>
      <c r="M74" s="89"/>
      <c r="N74" s="69"/>
      <c r="O74" s="269"/>
      <c r="P74" s="269"/>
      <c r="Q74" s="269"/>
      <c r="R74" s="269"/>
      <c r="S74" s="89"/>
      <c r="T74" s="172"/>
      <c r="U74" s="172"/>
      <c r="V74" s="172"/>
      <c r="W74" s="172"/>
      <c r="X74" s="172"/>
      <c r="Y74" s="89"/>
      <c r="Z74" s="172"/>
      <c r="AA74" s="172"/>
      <c r="AB74" s="172"/>
      <c r="AC74" s="172"/>
      <c r="AD74" s="172"/>
      <c r="AE74" s="58"/>
    </row>
    <row r="75" spans="1:36" s="270" customFormat="1" x14ac:dyDescent="0.2">
      <c r="A75" s="89"/>
      <c r="B75" s="69"/>
      <c r="C75" s="59"/>
      <c r="D75" s="59"/>
      <c r="E75" s="59"/>
      <c r="F75" s="59"/>
      <c r="G75" s="89"/>
      <c r="H75" s="69"/>
      <c r="I75" s="59"/>
      <c r="J75" s="59"/>
      <c r="K75" s="59"/>
      <c r="L75" s="59"/>
      <c r="M75" s="89"/>
      <c r="N75" s="69"/>
      <c r="O75" s="269"/>
      <c r="P75" s="269"/>
      <c r="Q75" s="269"/>
      <c r="R75" s="269"/>
      <c r="S75" s="89"/>
      <c r="T75" s="172"/>
      <c r="U75" s="172"/>
      <c r="V75" s="172"/>
      <c r="W75" s="172"/>
      <c r="X75" s="172"/>
      <c r="Y75" s="89"/>
      <c r="Z75" s="172"/>
      <c r="AA75" s="172"/>
      <c r="AB75" s="172"/>
      <c r="AC75" s="172"/>
      <c r="AD75" s="172"/>
      <c r="AE75" s="58"/>
    </row>
    <row r="76" spans="1:36" s="270" customFormat="1" x14ac:dyDescent="0.2">
      <c r="A76" s="89"/>
      <c r="B76" s="69"/>
      <c r="C76" s="59"/>
      <c r="D76" s="59"/>
      <c r="E76" s="59"/>
      <c r="F76" s="59"/>
      <c r="G76" s="89"/>
      <c r="H76" s="69"/>
      <c r="I76" s="59"/>
      <c r="J76" s="59"/>
      <c r="K76" s="59"/>
      <c r="L76" s="59"/>
      <c r="M76" s="89"/>
      <c r="N76" s="69"/>
      <c r="O76" s="269"/>
      <c r="P76" s="269"/>
      <c r="Q76" s="269"/>
      <c r="R76" s="269"/>
      <c r="S76" s="89"/>
      <c r="T76" s="172"/>
      <c r="U76" s="172"/>
      <c r="V76" s="172"/>
      <c r="W76" s="172"/>
      <c r="X76" s="172"/>
      <c r="Y76" s="89"/>
      <c r="Z76" s="172"/>
      <c r="AA76" s="172"/>
      <c r="AB76" s="172"/>
      <c r="AC76" s="172"/>
      <c r="AD76" s="172"/>
      <c r="AE76" s="58"/>
      <c r="AF76" s="172"/>
      <c r="AG76" s="172"/>
      <c r="AH76" s="172"/>
      <c r="AI76" s="172"/>
      <c r="AJ76" s="172"/>
    </row>
    <row r="77" spans="1:36" s="270" customFormat="1" x14ac:dyDescent="0.2">
      <c r="A77" s="89"/>
      <c r="B77" s="69"/>
      <c r="C77" s="59"/>
      <c r="D77" s="59"/>
      <c r="E77" s="59"/>
      <c r="F77" s="59"/>
      <c r="G77" s="89"/>
      <c r="H77" s="69"/>
      <c r="I77" s="59"/>
      <c r="J77" s="59"/>
      <c r="K77" s="59"/>
      <c r="L77" s="59"/>
      <c r="M77" s="89"/>
      <c r="N77" s="69"/>
      <c r="O77" s="269"/>
      <c r="P77" s="269"/>
      <c r="Q77" s="269"/>
      <c r="R77" s="269"/>
      <c r="S77" s="89"/>
      <c r="T77" s="172"/>
      <c r="U77" s="172"/>
      <c r="V77" s="172"/>
      <c r="W77" s="172"/>
      <c r="X77" s="172"/>
      <c r="Y77" s="89"/>
      <c r="Z77" s="172"/>
      <c r="AA77" s="172"/>
      <c r="AB77" s="172"/>
      <c r="AC77" s="172"/>
      <c r="AD77" s="172"/>
      <c r="AE77" s="58"/>
      <c r="AF77" s="172"/>
      <c r="AG77" s="172"/>
      <c r="AH77" s="172"/>
      <c r="AI77" s="172"/>
      <c r="AJ77" s="172"/>
    </row>
    <row r="78" spans="1:36" s="270" customFormat="1" x14ac:dyDescent="0.2">
      <c r="A78" s="69"/>
      <c r="B78" s="69"/>
      <c r="C78" s="59"/>
      <c r="D78" s="59"/>
      <c r="E78" s="59"/>
      <c r="F78" s="59"/>
      <c r="G78" s="69"/>
      <c r="H78" s="69"/>
      <c r="I78" s="59"/>
      <c r="J78" s="59"/>
      <c r="K78" s="59"/>
      <c r="L78" s="59"/>
      <c r="M78" s="69"/>
      <c r="N78" s="69"/>
      <c r="O78" s="269"/>
      <c r="P78" s="269"/>
      <c r="Q78" s="269"/>
      <c r="R78" s="269"/>
      <c r="S78" s="69"/>
      <c r="T78" s="172"/>
      <c r="U78" s="172"/>
      <c r="V78" s="172"/>
      <c r="W78" s="172"/>
      <c r="X78" s="172"/>
      <c r="Y78" s="69"/>
      <c r="Z78" s="172"/>
      <c r="AA78" s="172"/>
      <c r="AB78" s="172"/>
      <c r="AC78" s="172"/>
      <c r="AD78" s="172"/>
      <c r="AF78" s="172"/>
      <c r="AG78" s="172"/>
      <c r="AH78" s="172"/>
      <c r="AI78" s="172"/>
      <c r="AJ78" s="172"/>
    </row>
    <row r="79" spans="1:36" s="270" customFormat="1" x14ac:dyDescent="0.2">
      <c r="A79" s="69"/>
      <c r="B79" s="69"/>
      <c r="C79" s="59"/>
      <c r="D79" s="59"/>
      <c r="E79" s="59"/>
      <c r="F79" s="59"/>
      <c r="G79" s="69"/>
      <c r="H79" s="69"/>
      <c r="I79" s="59"/>
      <c r="J79" s="59"/>
      <c r="K79" s="59"/>
      <c r="L79" s="59"/>
      <c r="M79" s="69"/>
      <c r="N79" s="69"/>
      <c r="O79" s="59"/>
      <c r="P79" s="59"/>
      <c r="Q79" s="59"/>
      <c r="R79" s="59"/>
      <c r="S79" s="69"/>
      <c r="T79" s="172"/>
      <c r="U79" s="172"/>
      <c r="V79" s="172"/>
      <c r="W79" s="172"/>
      <c r="X79" s="172"/>
      <c r="Y79" s="69"/>
      <c r="Z79" s="172"/>
      <c r="AA79" s="172"/>
      <c r="AB79" s="172"/>
      <c r="AC79" s="172"/>
      <c r="AD79" s="172"/>
      <c r="AF79" s="172"/>
      <c r="AG79" s="172"/>
      <c r="AH79" s="172"/>
      <c r="AI79" s="172"/>
      <c r="AJ79" s="172"/>
    </row>
    <row r="80" spans="1:36" s="270" customFormat="1" x14ac:dyDescent="0.2">
      <c r="A80" s="69"/>
      <c r="B80" s="69"/>
      <c r="C80" s="59"/>
      <c r="D80" s="59"/>
      <c r="E80" s="59"/>
      <c r="F80" s="59"/>
      <c r="G80" s="69"/>
      <c r="H80" s="69"/>
      <c r="I80" s="59"/>
      <c r="J80" s="59"/>
      <c r="K80" s="59"/>
      <c r="L80" s="59"/>
      <c r="M80" s="69"/>
      <c r="N80" s="69"/>
      <c r="O80" s="59"/>
      <c r="P80" s="59"/>
      <c r="Q80" s="59"/>
      <c r="R80" s="59"/>
      <c r="S80" s="69"/>
      <c r="T80" s="172"/>
      <c r="U80" s="172"/>
      <c r="V80" s="172"/>
      <c r="W80" s="172"/>
      <c r="X80" s="172"/>
      <c r="Y80" s="69"/>
      <c r="Z80" s="172"/>
      <c r="AA80" s="172"/>
      <c r="AB80" s="172"/>
      <c r="AC80" s="172"/>
      <c r="AD80" s="172"/>
      <c r="AF80" s="172"/>
      <c r="AG80" s="172"/>
      <c r="AH80" s="172"/>
      <c r="AI80" s="172"/>
      <c r="AJ80" s="172"/>
    </row>
    <row r="81" spans="1:36" s="270" customFormat="1" x14ac:dyDescent="0.2">
      <c r="A81" s="69"/>
      <c r="B81" s="284"/>
      <c r="C81" s="59"/>
      <c r="D81" s="59"/>
      <c r="E81" s="59"/>
      <c r="F81" s="59"/>
      <c r="G81" s="69"/>
      <c r="H81" s="69"/>
      <c r="I81" s="59"/>
      <c r="J81" s="59"/>
      <c r="K81" s="59"/>
      <c r="L81" s="59"/>
      <c r="M81" s="69"/>
      <c r="N81" s="69"/>
      <c r="O81" s="59"/>
      <c r="P81" s="59"/>
      <c r="Q81" s="59"/>
      <c r="R81" s="59"/>
      <c r="S81" s="69"/>
      <c r="T81" s="172"/>
      <c r="U81" s="172"/>
      <c r="V81" s="172"/>
      <c r="W81" s="172"/>
      <c r="X81" s="172"/>
      <c r="Y81" s="69"/>
      <c r="Z81" s="172"/>
      <c r="AA81" s="172"/>
      <c r="AB81" s="172"/>
      <c r="AC81" s="172"/>
      <c r="AD81" s="172"/>
      <c r="AF81" s="172"/>
      <c r="AG81" s="172"/>
      <c r="AH81" s="172"/>
      <c r="AI81" s="172"/>
      <c r="AJ81" s="172"/>
    </row>
    <row r="82" spans="1:36" s="270" customFormat="1" x14ac:dyDescent="0.2">
      <c r="A82" s="69"/>
      <c r="B82" s="172"/>
      <c r="C82" s="59"/>
      <c r="D82" s="59"/>
      <c r="E82" s="284"/>
      <c r="F82" s="284"/>
      <c r="G82" s="69"/>
      <c r="H82" s="69"/>
      <c r="I82" s="59"/>
      <c r="J82" s="59"/>
      <c r="K82" s="59"/>
      <c r="L82" s="59"/>
      <c r="M82" s="69"/>
      <c r="N82" s="69"/>
      <c r="O82" s="59"/>
      <c r="P82" s="59"/>
      <c r="Q82" s="59"/>
      <c r="R82" s="59"/>
      <c r="S82" s="69"/>
      <c r="T82" s="172"/>
      <c r="U82" s="172"/>
      <c r="V82" s="172"/>
      <c r="W82" s="172"/>
      <c r="X82" s="172"/>
      <c r="Y82" s="69"/>
      <c r="Z82" s="172"/>
      <c r="AA82" s="172"/>
      <c r="AB82" s="172"/>
      <c r="AC82" s="172"/>
      <c r="AD82" s="172"/>
      <c r="AF82" s="172"/>
      <c r="AG82" s="172"/>
      <c r="AH82" s="172"/>
      <c r="AI82" s="172"/>
      <c r="AJ82" s="172"/>
    </row>
    <row r="83" spans="1:36" s="270" customFormat="1" x14ac:dyDescent="0.2">
      <c r="A83" s="69"/>
      <c r="B83" s="172"/>
      <c r="C83" s="284"/>
      <c r="D83" s="284"/>
      <c r="E83" s="172"/>
      <c r="F83" s="172"/>
      <c r="G83" s="69"/>
      <c r="H83" s="284"/>
      <c r="I83" s="59"/>
      <c r="J83" s="59"/>
      <c r="K83" s="59"/>
      <c r="L83" s="59"/>
      <c r="M83" s="69"/>
      <c r="N83" s="69"/>
      <c r="O83" s="59"/>
      <c r="P83" s="59"/>
      <c r="Q83" s="59"/>
      <c r="R83" s="59"/>
      <c r="S83" s="69"/>
      <c r="T83" s="172"/>
      <c r="U83" s="172"/>
      <c r="V83" s="172"/>
      <c r="W83" s="172"/>
      <c r="X83" s="172"/>
      <c r="Y83" s="69"/>
      <c r="Z83" s="172"/>
      <c r="AA83" s="172"/>
      <c r="AB83" s="172"/>
      <c r="AC83" s="172"/>
      <c r="AD83" s="172"/>
      <c r="AF83" s="172"/>
      <c r="AG83" s="172"/>
      <c r="AH83" s="172"/>
      <c r="AI83" s="172"/>
      <c r="AJ83" s="172"/>
    </row>
    <row r="84" spans="1:36" s="270" customFormat="1" x14ac:dyDescent="0.2">
      <c r="A84" s="69"/>
      <c r="B84" s="172"/>
      <c r="C84" s="172"/>
      <c r="D84" s="172"/>
      <c r="E84" s="172"/>
      <c r="F84" s="172"/>
      <c r="G84" s="69"/>
      <c r="H84" s="172"/>
      <c r="I84" s="59"/>
      <c r="J84" s="59"/>
      <c r="K84" s="59"/>
      <c r="L84" s="59"/>
      <c r="M84" s="69"/>
      <c r="N84" s="69"/>
      <c r="O84" s="59"/>
      <c r="P84" s="59"/>
      <c r="Q84" s="59"/>
      <c r="R84" s="59"/>
      <c r="S84" s="69"/>
      <c r="T84" s="172"/>
      <c r="U84" s="172"/>
      <c r="V84" s="172"/>
      <c r="W84" s="172"/>
      <c r="X84" s="172"/>
      <c r="Y84" s="69"/>
      <c r="Z84" s="172"/>
      <c r="AA84" s="172"/>
      <c r="AB84" s="172"/>
      <c r="AC84" s="172"/>
      <c r="AD84" s="172"/>
      <c r="AF84" s="172"/>
      <c r="AG84" s="172"/>
      <c r="AH84" s="172"/>
      <c r="AI84" s="172"/>
      <c r="AJ84" s="172"/>
    </row>
    <row r="85" spans="1:36" x14ac:dyDescent="0.2">
      <c r="A85" s="69"/>
      <c r="G85" s="69"/>
      <c r="I85" s="59"/>
      <c r="J85" s="59"/>
      <c r="K85" s="59"/>
      <c r="L85" s="284"/>
      <c r="M85" s="69"/>
      <c r="N85" s="69"/>
      <c r="O85" s="59"/>
      <c r="P85" s="59"/>
      <c r="Q85" s="59"/>
      <c r="R85" s="59"/>
      <c r="S85" s="69"/>
      <c r="Y85" s="69"/>
      <c r="AE85" s="270"/>
    </row>
    <row r="86" spans="1:36" x14ac:dyDescent="0.2">
      <c r="A86" s="284" t="e">
        <f>General!#REF!</f>
        <v>#REF!</v>
      </c>
      <c r="G86" s="284"/>
      <c r="I86" s="284"/>
      <c r="J86" s="284"/>
      <c r="K86" s="284"/>
      <c r="M86" s="284"/>
      <c r="N86" s="284"/>
      <c r="O86" s="59"/>
      <c r="P86" s="59"/>
      <c r="Q86" s="59"/>
      <c r="R86" s="59"/>
      <c r="S86" s="284" t="e">
        <f>General!#REF!</f>
        <v>#REF!</v>
      </c>
      <c r="Y86" s="284"/>
    </row>
    <row r="87" spans="1:36" x14ac:dyDescent="0.2">
      <c r="O87" s="59"/>
      <c r="P87" s="59"/>
      <c r="Q87" s="59"/>
      <c r="R87" s="59"/>
    </row>
    <row r="88" spans="1:36" x14ac:dyDescent="0.2">
      <c r="O88" s="59"/>
      <c r="P88" s="59"/>
      <c r="Q88" s="59"/>
      <c r="R88" s="59"/>
    </row>
    <row r="89" spans="1:36" x14ac:dyDescent="0.2">
      <c r="O89" s="59"/>
      <c r="P89" s="59"/>
      <c r="Q89" s="59"/>
      <c r="R89" s="59"/>
    </row>
    <row r="90" spans="1:36" x14ac:dyDescent="0.2">
      <c r="O90" s="284"/>
      <c r="P90" s="284"/>
      <c r="Q90" s="284"/>
      <c r="R90" s="284"/>
    </row>
  </sheetData>
  <sortState ref="Z30:AD47">
    <sortCondition ref="Z30"/>
  </sortState>
  <mergeCells count="81">
    <mergeCell ref="Y11:Z11"/>
    <mergeCell ref="AE2:AJ2"/>
    <mergeCell ref="AE5:AF5"/>
    <mergeCell ref="AE4:AJ4"/>
    <mergeCell ref="AE3:AJ3"/>
    <mergeCell ref="AG5:AJ5"/>
    <mergeCell ref="AE9:AF9"/>
    <mergeCell ref="AE8:AF8"/>
    <mergeCell ref="AE6:AJ6"/>
    <mergeCell ref="AE10:AF10"/>
    <mergeCell ref="AE11:AF11"/>
    <mergeCell ref="AA5:AD5"/>
    <mergeCell ref="Y5:Z5"/>
    <mergeCell ref="Y6:AD6"/>
    <mergeCell ref="Y4:AD4"/>
    <mergeCell ref="Y8:Z8"/>
    <mergeCell ref="M1:R1"/>
    <mergeCell ref="M2:R2"/>
    <mergeCell ref="M3:R3"/>
    <mergeCell ref="S1:AD1"/>
    <mergeCell ref="S2:X2"/>
    <mergeCell ref="S3:X3"/>
    <mergeCell ref="Y2:AD2"/>
    <mergeCell ref="Y3:AD3"/>
    <mergeCell ref="A1:L1"/>
    <mergeCell ref="A6:F6"/>
    <mergeCell ref="G6:L6"/>
    <mergeCell ref="U5:X5"/>
    <mergeCell ref="S5:T5"/>
    <mergeCell ref="O5:R5"/>
    <mergeCell ref="S6:X6"/>
    <mergeCell ref="M6:R6"/>
    <mergeCell ref="S4:X4"/>
    <mergeCell ref="M4:R4"/>
    <mergeCell ref="A5:B5"/>
    <mergeCell ref="C5:F5"/>
    <mergeCell ref="G5:H5"/>
    <mergeCell ref="I5:L5"/>
    <mergeCell ref="M5:N5"/>
    <mergeCell ref="A4:F4"/>
    <mergeCell ref="A2:F2"/>
    <mergeCell ref="A3:F3"/>
    <mergeCell ref="G2:L2"/>
    <mergeCell ref="G3:L3"/>
    <mergeCell ref="G4:L4"/>
    <mergeCell ref="Y9:Z9"/>
    <mergeCell ref="Y10:Z10"/>
    <mergeCell ref="S10:T10"/>
    <mergeCell ref="S9:T9"/>
    <mergeCell ref="G9:H9"/>
    <mergeCell ref="M9:N9"/>
    <mergeCell ref="M10:N10"/>
    <mergeCell ref="G10:H10"/>
    <mergeCell ref="A11:B11"/>
    <mergeCell ref="G11:H11"/>
    <mergeCell ref="S11:T11"/>
    <mergeCell ref="M11:N11"/>
    <mergeCell ref="M8:N8"/>
    <mergeCell ref="S8:T8"/>
    <mergeCell ref="A8:B8"/>
    <mergeCell ref="G8:H8"/>
    <mergeCell ref="A10:B10"/>
    <mergeCell ref="A9:B9"/>
    <mergeCell ref="A52:A61"/>
    <mergeCell ref="A34:A51"/>
    <mergeCell ref="A12:A33"/>
    <mergeCell ref="G52:G61"/>
    <mergeCell ref="G33:G51"/>
    <mergeCell ref="G12:G32"/>
    <mergeCell ref="Y52:Y61"/>
    <mergeCell ref="Y35:Y51"/>
    <mergeCell ref="Y12:Y34"/>
    <mergeCell ref="AE52:AE61"/>
    <mergeCell ref="AE30:AE51"/>
    <mergeCell ref="AE12:AE29"/>
    <mergeCell ref="S12:S27"/>
    <mergeCell ref="S28:S51"/>
    <mergeCell ref="S52:S61"/>
    <mergeCell ref="M12:M30"/>
    <mergeCell ref="M31:M50"/>
    <mergeCell ref="M51:M61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J87"/>
  <sheetViews>
    <sheetView topLeftCell="J1" zoomScale="75" zoomScaleNormal="75" zoomScaleSheetLayoutView="50" workbookViewId="0">
      <pane ySplit="4" topLeftCell="A33" activePane="bottomLeft" state="frozen"/>
      <selection activeCell="A1417" sqref="A1417"/>
      <selection pane="bottomLeft" activeCell="N37" sqref="N37"/>
    </sheetView>
  </sheetViews>
  <sheetFormatPr defaultRowHeight="12.75" x14ac:dyDescent="0.2"/>
  <cols>
    <col min="1" max="1" width="4.5703125" style="32" bestFit="1" customWidth="1"/>
    <col min="2" max="2" width="28.7109375" customWidth="1"/>
    <col min="3" max="6" width="15.140625" customWidth="1"/>
    <col min="7" max="7" width="4.5703125" style="32" bestFit="1" customWidth="1"/>
    <col min="8" max="8" width="28.7109375" customWidth="1"/>
    <col min="9" max="12" width="15.140625" customWidth="1"/>
    <col min="13" max="13" width="4.5703125" style="32" bestFit="1" customWidth="1"/>
    <col min="14" max="14" width="28.7109375" customWidth="1"/>
    <col min="15" max="18" width="15.140625" customWidth="1"/>
    <col min="19" max="19" width="4.5703125" style="32" bestFit="1" customWidth="1"/>
    <col min="20" max="20" width="28.7109375" customWidth="1"/>
    <col min="21" max="24" width="15.140625" customWidth="1"/>
    <col min="25" max="25" width="4.5703125" style="32" bestFit="1" customWidth="1"/>
    <col min="26" max="26" width="28.7109375" customWidth="1"/>
    <col min="27" max="30" width="15.140625" customWidth="1"/>
    <col min="31" max="31" width="4.5703125" style="32" bestFit="1" customWidth="1"/>
    <col min="32" max="32" width="28.7109375" customWidth="1"/>
    <col min="33" max="36" width="15.140625" customWidth="1"/>
  </cols>
  <sheetData>
    <row r="1" spans="1:36" ht="18" x14ac:dyDescent="0.25">
      <c r="A1" s="569" t="s">
        <v>534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 t="s">
        <v>534</v>
      </c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 t="s">
        <v>534</v>
      </c>
      <c r="Z1" s="569"/>
      <c r="AA1" s="569"/>
      <c r="AB1" s="569"/>
      <c r="AC1" s="569"/>
      <c r="AD1" s="569"/>
      <c r="AE1" s="569"/>
      <c r="AF1" s="569"/>
      <c r="AG1" s="569"/>
      <c r="AH1" s="569"/>
      <c r="AI1" s="569"/>
      <c r="AJ1" s="569"/>
    </row>
    <row r="2" spans="1:36" ht="18" x14ac:dyDescent="0.25">
      <c r="A2" s="570" t="s">
        <v>786</v>
      </c>
      <c r="B2" s="570"/>
      <c r="C2" s="570"/>
      <c r="D2" s="570"/>
      <c r="E2" s="570"/>
      <c r="F2" s="570"/>
      <c r="G2" s="570" t="s">
        <v>663</v>
      </c>
      <c r="H2" s="570"/>
      <c r="I2" s="570"/>
      <c r="J2" s="570"/>
      <c r="K2" s="570"/>
      <c r="L2" s="570"/>
      <c r="M2" s="570" t="s">
        <v>2927</v>
      </c>
      <c r="N2" s="570"/>
      <c r="O2" s="570"/>
      <c r="P2" s="570"/>
      <c r="Q2" s="570"/>
      <c r="R2" s="570"/>
      <c r="S2" s="585" t="s">
        <v>1613</v>
      </c>
      <c r="T2" s="586"/>
      <c r="U2" s="586"/>
      <c r="V2" s="586"/>
      <c r="W2" s="586"/>
      <c r="X2" s="587"/>
      <c r="Y2" s="570" t="s">
        <v>500</v>
      </c>
      <c r="Z2" s="570"/>
      <c r="AA2" s="570"/>
      <c r="AB2" s="570"/>
      <c r="AC2" s="570"/>
      <c r="AD2" s="570"/>
      <c r="AE2" s="570" t="s">
        <v>503</v>
      </c>
      <c r="AF2" s="570"/>
      <c r="AG2" s="570"/>
      <c r="AH2" s="570"/>
      <c r="AI2" s="570"/>
      <c r="AJ2" s="570"/>
    </row>
    <row r="3" spans="1:36" ht="18" x14ac:dyDescent="0.25">
      <c r="A3" s="570" t="s">
        <v>725</v>
      </c>
      <c r="B3" s="570"/>
      <c r="C3" s="570"/>
      <c r="D3" s="570"/>
      <c r="E3" s="570"/>
      <c r="F3" s="570"/>
      <c r="G3" s="570" t="s">
        <v>831</v>
      </c>
      <c r="H3" s="570"/>
      <c r="I3" s="570"/>
      <c r="J3" s="570"/>
      <c r="K3" s="570"/>
      <c r="L3" s="570"/>
      <c r="M3" s="570" t="s">
        <v>2928</v>
      </c>
      <c r="N3" s="570"/>
      <c r="O3" s="570"/>
      <c r="P3" s="570"/>
      <c r="Q3" s="570"/>
      <c r="R3" s="570"/>
      <c r="S3" s="585" t="s">
        <v>1614</v>
      </c>
      <c r="T3" s="586"/>
      <c r="U3" s="586"/>
      <c r="V3" s="586"/>
      <c r="W3" s="586"/>
      <c r="X3" s="587"/>
      <c r="Y3" s="570" t="s">
        <v>501</v>
      </c>
      <c r="Z3" s="570"/>
      <c r="AA3" s="570"/>
      <c r="AB3" s="570"/>
      <c r="AC3" s="570"/>
      <c r="AD3" s="570"/>
      <c r="AE3" s="570" t="s">
        <v>724</v>
      </c>
      <c r="AF3" s="570"/>
      <c r="AG3" s="570"/>
      <c r="AH3" s="570"/>
      <c r="AI3" s="570"/>
      <c r="AJ3" s="570"/>
    </row>
    <row r="4" spans="1:36" ht="15" x14ac:dyDescent="0.2">
      <c r="A4" s="575" t="s">
        <v>175</v>
      </c>
      <c r="B4" s="575"/>
      <c r="C4" s="575"/>
      <c r="D4" s="575"/>
      <c r="E4" s="575"/>
      <c r="F4" s="575"/>
      <c r="G4" s="575" t="s">
        <v>802</v>
      </c>
      <c r="H4" s="575"/>
      <c r="I4" s="575"/>
      <c r="J4" s="575"/>
      <c r="K4" s="575"/>
      <c r="L4" s="575"/>
      <c r="M4" s="575" t="s">
        <v>2929</v>
      </c>
      <c r="N4" s="575"/>
      <c r="O4" s="575"/>
      <c r="P4" s="575"/>
      <c r="Q4" s="575"/>
      <c r="R4" s="575"/>
      <c r="S4" s="588" t="s">
        <v>210</v>
      </c>
      <c r="T4" s="586"/>
      <c r="U4" s="586"/>
      <c r="V4" s="586"/>
      <c r="W4" s="586"/>
      <c r="X4" s="587"/>
      <c r="Y4" s="575" t="s">
        <v>284</v>
      </c>
      <c r="Z4" s="575"/>
      <c r="AA4" s="575"/>
      <c r="AB4" s="575"/>
      <c r="AC4" s="575"/>
      <c r="AD4" s="575"/>
      <c r="AE4" s="575" t="s">
        <v>933</v>
      </c>
      <c r="AF4" s="575"/>
      <c r="AG4" s="575"/>
      <c r="AH4" s="575"/>
      <c r="AI4" s="575"/>
      <c r="AJ4" s="575"/>
    </row>
    <row r="5" spans="1:36" ht="15" x14ac:dyDescent="0.25">
      <c r="A5" s="567" t="s">
        <v>848</v>
      </c>
      <c r="B5" s="567"/>
      <c r="C5" s="568">
        <f>VLOOKUP(A2,'Bank Detail'!$A$4:$B$27,2)</f>
        <v>43869384</v>
      </c>
      <c r="D5" s="568"/>
      <c r="E5" s="568"/>
      <c r="F5" s="568"/>
      <c r="G5" s="567" t="s">
        <v>848</v>
      </c>
      <c r="H5" s="567"/>
      <c r="I5" s="568">
        <f>VLOOKUP(G2,'Bank Detail'!$A$4:$B$27,2)</f>
        <v>26973439</v>
      </c>
      <c r="J5" s="568"/>
      <c r="K5" s="568"/>
      <c r="L5" s="568"/>
      <c r="M5" s="567" t="s">
        <v>848</v>
      </c>
      <c r="N5" s="567"/>
      <c r="O5" s="568">
        <f>VLOOKUP(M2,'Bank Detail'!$A$4:$B$27,2)</f>
        <v>8955310</v>
      </c>
      <c r="P5" s="568"/>
      <c r="Q5" s="568"/>
      <c r="R5" s="568"/>
      <c r="S5" s="592" t="s">
        <v>848</v>
      </c>
      <c r="T5" s="593"/>
      <c r="U5" s="589">
        <f>VLOOKUP(S2,'Bank Detail'!$A$4:$B$27,2)</f>
        <v>1151551</v>
      </c>
      <c r="V5" s="590"/>
      <c r="W5" s="590"/>
      <c r="X5" s="591"/>
      <c r="Y5" s="567" t="s">
        <v>848</v>
      </c>
      <c r="Z5" s="567"/>
      <c r="AA5" s="568">
        <f>VLOOKUP(Y2,'Bank Detail'!$A$4:$B$27,2)</f>
        <v>36041444</v>
      </c>
      <c r="AB5" s="568"/>
      <c r="AC5" s="568"/>
      <c r="AD5" s="568"/>
      <c r="AE5" s="567" t="s">
        <v>848</v>
      </c>
      <c r="AF5" s="567"/>
      <c r="AG5" s="568">
        <f>VLOOKUP(AE2,'Bank Detail'!$A$4:$B$27,2)</f>
        <v>14621890</v>
      </c>
      <c r="AH5" s="568"/>
      <c r="AI5" s="568"/>
      <c r="AJ5" s="568"/>
    </row>
    <row r="6" spans="1:36" x14ac:dyDescent="0.2">
      <c r="A6" s="573"/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  <c r="P6" s="573"/>
      <c r="Q6" s="573"/>
      <c r="R6" s="573"/>
      <c r="S6" s="594"/>
      <c r="T6" s="586"/>
      <c r="U6" s="586"/>
      <c r="V6" s="586"/>
      <c r="W6" s="586"/>
      <c r="X6" s="587"/>
      <c r="Y6" s="573"/>
      <c r="Z6" s="573"/>
      <c r="AA6" s="573"/>
      <c r="AB6" s="573"/>
      <c r="AC6" s="573"/>
      <c r="AD6" s="573"/>
      <c r="AE6" s="573"/>
      <c r="AF6" s="573"/>
      <c r="AG6" s="573"/>
      <c r="AH6" s="573"/>
      <c r="AI6" s="573"/>
      <c r="AJ6" s="573"/>
    </row>
    <row r="7" spans="1:36" x14ac:dyDescent="0.2">
      <c r="A7" s="173"/>
      <c r="B7" s="174"/>
      <c r="C7" s="408">
        <v>2016</v>
      </c>
      <c r="D7" s="408">
        <v>2017</v>
      </c>
      <c r="E7" s="408">
        <v>2018</v>
      </c>
      <c r="F7" s="408">
        <v>2019</v>
      </c>
      <c r="G7" s="173"/>
      <c r="H7" s="174"/>
      <c r="I7" s="408">
        <v>2016</v>
      </c>
      <c r="J7" s="408">
        <v>2017</v>
      </c>
      <c r="K7" s="408">
        <v>2018</v>
      </c>
      <c r="L7" s="408">
        <v>2019</v>
      </c>
      <c r="M7" s="173"/>
      <c r="N7" s="174"/>
      <c r="O7" s="408">
        <v>2016</v>
      </c>
      <c r="P7" s="408">
        <v>2017</v>
      </c>
      <c r="Q7" s="408">
        <v>2018</v>
      </c>
      <c r="R7" s="408">
        <v>2019</v>
      </c>
      <c r="S7" s="173"/>
      <c r="T7" s="174"/>
      <c r="U7" s="408">
        <v>2016</v>
      </c>
      <c r="V7" s="408">
        <v>2017</v>
      </c>
      <c r="W7" s="408">
        <v>2018</v>
      </c>
      <c r="X7" s="408">
        <v>2019</v>
      </c>
      <c r="Y7" s="173"/>
      <c r="Z7" s="174"/>
      <c r="AA7" s="408">
        <v>2016</v>
      </c>
      <c r="AB7" s="408">
        <v>2017</v>
      </c>
      <c r="AC7" s="408">
        <v>2018</v>
      </c>
      <c r="AD7" s="408">
        <v>2019</v>
      </c>
      <c r="AE7" s="173"/>
      <c r="AF7" s="174"/>
      <c r="AG7" s="408">
        <v>2016</v>
      </c>
      <c r="AH7" s="408">
        <v>2017</v>
      </c>
      <c r="AI7" s="408">
        <v>2018</v>
      </c>
      <c r="AJ7" s="408">
        <v>2019</v>
      </c>
    </row>
    <row r="8" spans="1:36" x14ac:dyDescent="0.2">
      <c r="A8" s="574" t="s">
        <v>755</v>
      </c>
      <c r="B8" s="574"/>
      <c r="C8" s="9">
        <f>SUM(C12:C51)</f>
        <v>33169810</v>
      </c>
      <c r="D8" s="9">
        <f>SUM(D12:D51)</f>
        <v>26784010</v>
      </c>
      <c r="E8" s="9">
        <f>SUM(E12:E51)</f>
        <v>19631000</v>
      </c>
      <c r="F8" s="9">
        <f>SUM(F12:F51)</f>
        <v>11100000</v>
      </c>
      <c r="G8" s="574" t="s">
        <v>755</v>
      </c>
      <c r="H8" s="574"/>
      <c r="I8" s="9">
        <f>SUM(I12:I58)</f>
        <v>49047729</v>
      </c>
      <c r="J8" s="9">
        <f>SUM(J12:J58)</f>
        <v>36182479</v>
      </c>
      <c r="K8" s="9">
        <f>SUM(K12:K58)</f>
        <v>29835000</v>
      </c>
      <c r="L8" s="9">
        <f>SUM(L12:L58)</f>
        <v>8300000</v>
      </c>
      <c r="M8" s="574" t="s">
        <v>755</v>
      </c>
      <c r="N8" s="574"/>
      <c r="O8" s="9">
        <f>SUM(O13:O48)</f>
        <v>29040750</v>
      </c>
      <c r="P8" s="9">
        <f>SUM(P13:P48)</f>
        <v>19276750</v>
      </c>
      <c r="Q8" s="9">
        <f>SUM(Q13:Q48)</f>
        <v>10493750</v>
      </c>
      <c r="R8" s="9">
        <f>SUM(R13:R48)</f>
        <v>2800000</v>
      </c>
      <c r="S8" s="595" t="s">
        <v>755</v>
      </c>
      <c r="T8" s="596"/>
      <c r="U8" s="9">
        <f>SUM(U12:U51)</f>
        <v>47348333</v>
      </c>
      <c r="V8" s="9">
        <f>SUM(V12:V51)</f>
        <v>24724000</v>
      </c>
      <c r="W8" s="9">
        <f>SUM(W12:W51)</f>
        <v>15424000</v>
      </c>
      <c r="X8" s="9">
        <f>SUM(X12:X51)</f>
        <v>10550000</v>
      </c>
      <c r="Y8" s="574" t="s">
        <v>755</v>
      </c>
      <c r="Z8" s="574"/>
      <c r="AA8" s="9">
        <f>SUM(AA12:AA56)</f>
        <v>61369751</v>
      </c>
      <c r="AB8" s="9">
        <f>SUM(AB12:AB56)</f>
        <v>45945751</v>
      </c>
      <c r="AC8" s="9">
        <f>SUM(AC12:AC56)</f>
        <v>30552000</v>
      </c>
      <c r="AD8" s="9">
        <f>SUM(AD12:AD56)</f>
        <v>5600000</v>
      </c>
      <c r="AE8" s="574" t="s">
        <v>755</v>
      </c>
      <c r="AF8" s="574"/>
      <c r="AG8" s="9">
        <f>SUM(AG12:AG57)</f>
        <v>43719000</v>
      </c>
      <c r="AH8" s="9">
        <f>SUM(AH12:AH57)</f>
        <v>25181000</v>
      </c>
      <c r="AI8" s="9">
        <f>SUM(AI12:AI57)</f>
        <v>25581000</v>
      </c>
      <c r="AJ8" s="9">
        <f>SUM(AJ12:AJ57)</f>
        <v>11860000</v>
      </c>
    </row>
    <row r="9" spans="1:36" x14ac:dyDescent="0.2">
      <c r="A9" s="573"/>
      <c r="B9" s="573"/>
      <c r="C9" s="87"/>
      <c r="D9" s="87"/>
      <c r="E9" s="87"/>
      <c r="F9" s="87"/>
      <c r="G9" s="573"/>
      <c r="H9" s="573"/>
      <c r="I9" s="87"/>
      <c r="J9" s="87"/>
      <c r="K9" s="87"/>
      <c r="L9" s="87"/>
      <c r="M9" s="573"/>
      <c r="N9" s="573"/>
      <c r="O9" s="87"/>
      <c r="P9" s="87"/>
      <c r="Q9" s="87"/>
      <c r="R9" s="87"/>
      <c r="S9" s="594"/>
      <c r="T9" s="587"/>
      <c r="U9" s="87"/>
      <c r="V9" s="87"/>
      <c r="W9" s="87"/>
      <c r="X9" s="87"/>
      <c r="Y9" s="573"/>
      <c r="Z9" s="573"/>
      <c r="AA9" s="87"/>
      <c r="AB9" s="87"/>
      <c r="AC9" s="87"/>
      <c r="AD9" s="87"/>
      <c r="AE9" s="573"/>
      <c r="AF9" s="573"/>
      <c r="AG9" s="87"/>
      <c r="AH9" s="87"/>
      <c r="AI9" s="87"/>
      <c r="AJ9" s="87"/>
    </row>
    <row r="10" spans="1:36" x14ac:dyDescent="0.2">
      <c r="A10" s="574" t="s">
        <v>87</v>
      </c>
      <c r="B10" s="574"/>
      <c r="C10" s="2">
        <f>COUNT(C12:C60)</f>
        <v>40</v>
      </c>
      <c r="D10" s="88"/>
      <c r="E10" s="88"/>
      <c r="F10" s="88"/>
      <c r="G10" s="574" t="s">
        <v>87</v>
      </c>
      <c r="H10" s="574"/>
      <c r="I10" s="2">
        <f>COUNT(I12:I68)</f>
        <v>40</v>
      </c>
      <c r="J10" s="88"/>
      <c r="K10" s="88"/>
      <c r="L10" s="88"/>
      <c r="M10" s="574" t="s">
        <v>87</v>
      </c>
      <c r="N10" s="574"/>
      <c r="O10" s="2">
        <f>COUNT(O12:O58)</f>
        <v>41</v>
      </c>
      <c r="P10" s="88"/>
      <c r="Q10" s="88"/>
      <c r="R10" s="88"/>
      <c r="S10" s="595" t="s">
        <v>87</v>
      </c>
      <c r="T10" s="596"/>
      <c r="U10" s="2">
        <f>COUNT(U12:U61)</f>
        <v>40</v>
      </c>
      <c r="V10" s="88"/>
      <c r="W10" s="88"/>
      <c r="X10" s="88"/>
      <c r="Y10" s="574" t="s">
        <v>87</v>
      </c>
      <c r="Z10" s="574"/>
      <c r="AA10" s="2">
        <f>COUNT(AA12:AA66)</f>
        <v>40</v>
      </c>
      <c r="AB10" s="88"/>
      <c r="AC10" s="88"/>
      <c r="AD10" s="88"/>
      <c r="AE10" s="574" t="s">
        <v>87</v>
      </c>
      <c r="AF10" s="574"/>
      <c r="AG10" s="2">
        <f>COUNT(AG12:AG67)</f>
        <v>40</v>
      </c>
      <c r="AH10" s="88"/>
      <c r="AI10" s="88"/>
      <c r="AJ10" s="88"/>
    </row>
    <row r="11" spans="1:36" x14ac:dyDescent="0.2">
      <c r="A11" s="573"/>
      <c r="B11" s="573"/>
      <c r="C11" s="26"/>
      <c r="D11" s="88"/>
      <c r="E11" s="88"/>
      <c r="F11" s="88"/>
      <c r="G11" s="573"/>
      <c r="H11" s="573"/>
      <c r="I11" s="26"/>
      <c r="J11" s="88"/>
      <c r="K11" s="88"/>
      <c r="L11" s="88"/>
      <c r="M11" s="573"/>
      <c r="N11" s="573"/>
      <c r="O11" s="26"/>
      <c r="P11" s="88"/>
      <c r="Q11" s="88"/>
      <c r="R11" s="88"/>
      <c r="S11" s="594"/>
      <c r="T11" s="587"/>
      <c r="U11" s="26"/>
      <c r="V11" s="88"/>
      <c r="W11" s="88"/>
      <c r="X11" s="88"/>
      <c r="Y11" s="573"/>
      <c r="Z11" s="573"/>
      <c r="AA11" s="26"/>
      <c r="AB11" s="88"/>
      <c r="AC11" s="88"/>
      <c r="AD11" s="88"/>
      <c r="AE11" s="573"/>
      <c r="AF11" s="573"/>
      <c r="AG11" s="26"/>
      <c r="AH11" s="88"/>
      <c r="AI11" s="88"/>
      <c r="AJ11" s="88"/>
    </row>
    <row r="12" spans="1:36" s="60" customFormat="1" ht="12.75" customHeight="1" x14ac:dyDescent="0.2">
      <c r="A12" s="563" t="s">
        <v>819</v>
      </c>
      <c r="B12" s="229" t="s">
        <v>5203</v>
      </c>
      <c r="C12" s="166">
        <v>931000</v>
      </c>
      <c r="D12" s="166">
        <v>931000</v>
      </c>
      <c r="E12" s="166">
        <v>931000</v>
      </c>
      <c r="F12" s="314" t="s">
        <v>801</v>
      </c>
      <c r="G12" s="552" t="s">
        <v>819</v>
      </c>
      <c r="H12" s="229" t="s">
        <v>3602</v>
      </c>
      <c r="I12" s="166">
        <v>100000</v>
      </c>
      <c r="J12" s="166" t="s">
        <v>801</v>
      </c>
      <c r="K12" s="166" t="s">
        <v>801</v>
      </c>
      <c r="L12" s="314" t="s">
        <v>801</v>
      </c>
      <c r="M12" s="552" t="s">
        <v>819</v>
      </c>
      <c r="N12" s="229" t="s">
        <v>3849</v>
      </c>
      <c r="O12" s="166">
        <v>300000</v>
      </c>
      <c r="P12" s="166">
        <v>400000</v>
      </c>
      <c r="Q12" s="166" t="s">
        <v>801</v>
      </c>
      <c r="R12" s="314" t="s">
        <v>801</v>
      </c>
      <c r="S12" s="552" t="s">
        <v>819</v>
      </c>
      <c r="T12" s="229" t="s">
        <v>3631</v>
      </c>
      <c r="U12" s="166">
        <v>300000</v>
      </c>
      <c r="V12" s="166">
        <v>400000</v>
      </c>
      <c r="W12" s="166" t="s">
        <v>801</v>
      </c>
      <c r="X12" s="314" t="s">
        <v>801</v>
      </c>
      <c r="Y12" s="552" t="s">
        <v>819</v>
      </c>
      <c r="Z12" s="229" t="s">
        <v>4935</v>
      </c>
      <c r="AA12" s="166">
        <v>200000</v>
      </c>
      <c r="AB12" s="166">
        <v>300000</v>
      </c>
      <c r="AC12" s="166">
        <v>400000</v>
      </c>
      <c r="AD12" s="314" t="s">
        <v>801</v>
      </c>
      <c r="AE12" s="552" t="s">
        <v>819</v>
      </c>
      <c r="AF12" s="229" t="s">
        <v>4936</v>
      </c>
      <c r="AG12" s="166">
        <v>200000</v>
      </c>
      <c r="AH12" s="166">
        <v>300000</v>
      </c>
      <c r="AI12" s="166">
        <v>400000</v>
      </c>
      <c r="AJ12" s="314" t="s">
        <v>801</v>
      </c>
    </row>
    <row r="13" spans="1:36" s="60" customFormat="1" x14ac:dyDescent="0.2">
      <c r="A13" s="561"/>
      <c r="B13" s="229" t="s">
        <v>2958</v>
      </c>
      <c r="C13" s="166">
        <v>315800</v>
      </c>
      <c r="D13" s="166" t="s">
        <v>801</v>
      </c>
      <c r="E13" s="166" t="s">
        <v>801</v>
      </c>
      <c r="F13" s="314" t="s">
        <v>801</v>
      </c>
      <c r="G13" s="553"/>
      <c r="H13" s="229" t="s">
        <v>4412</v>
      </c>
      <c r="I13" s="166">
        <v>200000</v>
      </c>
      <c r="J13" s="166" t="s">
        <v>801</v>
      </c>
      <c r="K13" s="166" t="s">
        <v>801</v>
      </c>
      <c r="L13" s="314" t="s">
        <v>801</v>
      </c>
      <c r="M13" s="553"/>
      <c r="N13" s="229" t="s">
        <v>3964</v>
      </c>
      <c r="O13" s="166">
        <v>300000</v>
      </c>
      <c r="P13" s="166" t="s">
        <v>801</v>
      </c>
      <c r="Q13" s="166" t="s">
        <v>801</v>
      </c>
      <c r="R13" s="314" t="s">
        <v>801</v>
      </c>
      <c r="S13" s="553"/>
      <c r="T13" s="229" t="s">
        <v>3632</v>
      </c>
      <c r="U13" s="166">
        <v>300000</v>
      </c>
      <c r="V13" s="166">
        <v>400000</v>
      </c>
      <c r="W13" s="166" t="s">
        <v>801</v>
      </c>
      <c r="X13" s="314" t="s">
        <v>801</v>
      </c>
      <c r="Y13" s="553"/>
      <c r="Z13" s="229" t="s">
        <v>4937</v>
      </c>
      <c r="AA13" s="166">
        <v>200000</v>
      </c>
      <c r="AB13" s="166">
        <v>300000</v>
      </c>
      <c r="AC13" s="166">
        <v>400000</v>
      </c>
      <c r="AD13" s="314" t="s">
        <v>801</v>
      </c>
      <c r="AE13" s="553"/>
      <c r="AF13" s="229" t="s">
        <v>4431</v>
      </c>
      <c r="AG13" s="166">
        <v>200000</v>
      </c>
      <c r="AH13" s="166" t="s">
        <v>801</v>
      </c>
      <c r="AI13" s="166" t="s">
        <v>801</v>
      </c>
      <c r="AJ13" s="314" t="s">
        <v>801</v>
      </c>
    </row>
    <row r="14" spans="1:36" s="60" customFormat="1" x14ac:dyDescent="0.2">
      <c r="A14" s="561"/>
      <c r="B14" s="229" t="s">
        <v>3591</v>
      </c>
      <c r="C14" s="166">
        <v>100000</v>
      </c>
      <c r="D14" s="166" t="s">
        <v>801</v>
      </c>
      <c r="E14" s="166" t="s">
        <v>801</v>
      </c>
      <c r="F14" s="314" t="s">
        <v>801</v>
      </c>
      <c r="G14" s="553"/>
      <c r="H14" s="229" t="s">
        <v>4413</v>
      </c>
      <c r="I14" s="166">
        <v>552000</v>
      </c>
      <c r="J14" s="166" t="s">
        <v>801</v>
      </c>
      <c r="K14" s="166" t="s">
        <v>801</v>
      </c>
      <c r="L14" s="314" t="s">
        <v>801</v>
      </c>
      <c r="M14" s="553"/>
      <c r="N14" s="229" t="s">
        <v>3613</v>
      </c>
      <c r="O14" s="166">
        <v>100000</v>
      </c>
      <c r="P14" s="166" t="s">
        <v>801</v>
      </c>
      <c r="Q14" s="166" t="s">
        <v>801</v>
      </c>
      <c r="R14" s="314" t="s">
        <v>801</v>
      </c>
      <c r="S14" s="553"/>
      <c r="T14" s="229" t="s">
        <v>3302</v>
      </c>
      <c r="U14" s="166">
        <v>600000</v>
      </c>
      <c r="V14" s="166" t="s">
        <v>801</v>
      </c>
      <c r="W14" s="166" t="s">
        <v>801</v>
      </c>
      <c r="X14" s="314" t="s">
        <v>801</v>
      </c>
      <c r="Y14" s="553"/>
      <c r="Z14" s="229" t="s">
        <v>3320</v>
      </c>
      <c r="AA14" s="166">
        <v>2800000</v>
      </c>
      <c r="AB14" s="166">
        <v>2800000</v>
      </c>
      <c r="AC14" s="166">
        <v>2800000</v>
      </c>
      <c r="AD14" s="314">
        <v>2800000</v>
      </c>
      <c r="AE14" s="553"/>
      <c r="AF14" s="229" t="s">
        <v>3657</v>
      </c>
      <c r="AG14" s="166">
        <v>400000</v>
      </c>
      <c r="AH14" s="166" t="s">
        <v>801</v>
      </c>
      <c r="AI14" s="166" t="s">
        <v>801</v>
      </c>
      <c r="AJ14" s="314" t="s">
        <v>801</v>
      </c>
    </row>
    <row r="15" spans="1:36" s="60" customFormat="1" x14ac:dyDescent="0.2">
      <c r="A15" s="561"/>
      <c r="B15" s="229" t="s">
        <v>3434</v>
      </c>
      <c r="C15" s="166">
        <v>200000</v>
      </c>
      <c r="D15" s="166">
        <v>300000</v>
      </c>
      <c r="E15" s="166">
        <v>400000</v>
      </c>
      <c r="F15" s="314" t="s">
        <v>801</v>
      </c>
      <c r="G15" s="553"/>
      <c r="H15" s="229" t="s">
        <v>4414</v>
      </c>
      <c r="I15" s="166">
        <v>400000</v>
      </c>
      <c r="J15" s="166" t="s">
        <v>801</v>
      </c>
      <c r="K15" s="166" t="s">
        <v>801</v>
      </c>
      <c r="L15" s="314" t="s">
        <v>801</v>
      </c>
      <c r="M15" s="553"/>
      <c r="N15" s="229" t="s">
        <v>4425</v>
      </c>
      <c r="O15" s="166">
        <v>813000</v>
      </c>
      <c r="P15" s="166">
        <v>813000</v>
      </c>
      <c r="Q15" s="166" t="s">
        <v>801</v>
      </c>
      <c r="R15" s="314" t="s">
        <v>801</v>
      </c>
      <c r="S15" s="553"/>
      <c r="T15" s="229" t="s">
        <v>4952</v>
      </c>
      <c r="U15" s="166">
        <v>200000</v>
      </c>
      <c r="V15" s="166">
        <v>300000</v>
      </c>
      <c r="W15" s="166">
        <v>400000</v>
      </c>
      <c r="X15" s="314" t="s">
        <v>801</v>
      </c>
      <c r="Y15" s="553"/>
      <c r="Z15" s="229" t="s">
        <v>4430</v>
      </c>
      <c r="AA15" s="166">
        <v>415000</v>
      </c>
      <c r="AB15" s="166" t="s">
        <v>801</v>
      </c>
      <c r="AC15" s="166" t="s">
        <v>801</v>
      </c>
      <c r="AD15" s="314" t="s">
        <v>801</v>
      </c>
      <c r="AE15" s="553"/>
      <c r="AF15" s="229" t="s">
        <v>4942</v>
      </c>
      <c r="AG15" s="166">
        <v>200000</v>
      </c>
      <c r="AH15" s="166">
        <v>300000</v>
      </c>
      <c r="AI15" s="166">
        <v>400000</v>
      </c>
      <c r="AJ15" s="314" t="s">
        <v>801</v>
      </c>
    </row>
    <row r="16" spans="1:36" s="60" customFormat="1" x14ac:dyDescent="0.2">
      <c r="A16" s="561"/>
      <c r="B16" s="229" t="s">
        <v>3592</v>
      </c>
      <c r="C16" s="166">
        <v>300000</v>
      </c>
      <c r="D16" s="166">
        <v>400000</v>
      </c>
      <c r="E16" s="166" t="s">
        <v>801</v>
      </c>
      <c r="F16" s="314" t="s">
        <v>801</v>
      </c>
      <c r="G16" s="553"/>
      <c r="H16" s="229" t="s">
        <v>3603</v>
      </c>
      <c r="I16" s="166">
        <v>200000</v>
      </c>
      <c r="J16" s="166">
        <v>300000</v>
      </c>
      <c r="K16" s="166">
        <v>400000</v>
      </c>
      <c r="L16" s="314" t="s">
        <v>801</v>
      </c>
      <c r="M16" s="553"/>
      <c r="N16" s="229" t="s">
        <v>3614</v>
      </c>
      <c r="O16" s="166">
        <v>400000</v>
      </c>
      <c r="P16" s="166" t="s">
        <v>801</v>
      </c>
      <c r="Q16" s="166" t="s">
        <v>801</v>
      </c>
      <c r="R16" s="314" t="s">
        <v>801</v>
      </c>
      <c r="S16" s="553"/>
      <c r="T16" s="229" t="s">
        <v>4426</v>
      </c>
      <c r="U16" s="166">
        <v>874000</v>
      </c>
      <c r="V16" s="166">
        <v>874000</v>
      </c>
      <c r="W16" s="166">
        <v>874000</v>
      </c>
      <c r="X16" s="314" t="s">
        <v>801</v>
      </c>
      <c r="Y16" s="553"/>
      <c r="Z16" s="229" t="s">
        <v>3645</v>
      </c>
      <c r="AA16" s="166">
        <v>200000</v>
      </c>
      <c r="AB16" s="166">
        <v>300000</v>
      </c>
      <c r="AC16" s="166">
        <v>400000</v>
      </c>
      <c r="AD16" s="314" t="s">
        <v>801</v>
      </c>
      <c r="AE16" s="553"/>
      <c r="AF16" s="229" t="s">
        <v>3341</v>
      </c>
      <c r="AG16" s="166">
        <v>2800000</v>
      </c>
      <c r="AH16" s="166">
        <v>2800000</v>
      </c>
      <c r="AI16" s="166">
        <v>2800000</v>
      </c>
      <c r="AJ16" s="314">
        <v>2800000</v>
      </c>
    </row>
    <row r="17" spans="1:36" s="60" customFormat="1" x14ac:dyDescent="0.2">
      <c r="A17" s="561"/>
      <c r="B17" s="229" t="s">
        <v>3956</v>
      </c>
      <c r="C17" s="166">
        <v>1312500</v>
      </c>
      <c r="D17" s="166">
        <v>1312500</v>
      </c>
      <c r="E17" s="166" t="s">
        <v>801</v>
      </c>
      <c r="F17" s="314" t="s">
        <v>801</v>
      </c>
      <c r="G17" s="553"/>
      <c r="H17" s="229" t="s">
        <v>3268</v>
      </c>
      <c r="I17" s="166">
        <v>6720000</v>
      </c>
      <c r="J17" s="166">
        <v>6720000</v>
      </c>
      <c r="K17" s="166">
        <v>6720000</v>
      </c>
      <c r="L17" s="314" t="s">
        <v>801</v>
      </c>
      <c r="M17" s="553"/>
      <c r="N17" s="229" t="s">
        <v>3615</v>
      </c>
      <c r="O17" s="166">
        <v>400000</v>
      </c>
      <c r="P17" s="166" t="s">
        <v>801</v>
      </c>
      <c r="Q17" s="166" t="s">
        <v>801</v>
      </c>
      <c r="R17" s="314" t="s">
        <v>801</v>
      </c>
      <c r="S17" s="553"/>
      <c r="T17" s="229" t="s">
        <v>2978</v>
      </c>
      <c r="U17" s="166">
        <v>1750000</v>
      </c>
      <c r="V17" s="166" t="s">
        <v>801</v>
      </c>
      <c r="W17" s="166" t="s">
        <v>801</v>
      </c>
      <c r="X17" s="314" t="s">
        <v>801</v>
      </c>
      <c r="Y17" s="553"/>
      <c r="Z17" s="229" t="s">
        <v>3321</v>
      </c>
      <c r="AA17" s="166">
        <v>2800000</v>
      </c>
      <c r="AB17" s="166">
        <v>2800000</v>
      </c>
      <c r="AC17" s="166" t="s">
        <v>801</v>
      </c>
      <c r="AD17" s="314" t="s">
        <v>801</v>
      </c>
      <c r="AE17" s="553"/>
      <c r="AF17" s="229" t="s">
        <v>3342</v>
      </c>
      <c r="AG17" s="166">
        <v>600000</v>
      </c>
      <c r="AH17" s="166" t="s">
        <v>801</v>
      </c>
      <c r="AI17" s="166" t="s">
        <v>801</v>
      </c>
      <c r="AJ17" s="314" t="s">
        <v>801</v>
      </c>
    </row>
    <row r="18" spans="1:36" s="60" customFormat="1" x14ac:dyDescent="0.2">
      <c r="A18" s="561"/>
      <c r="B18" s="229" t="s">
        <v>3593</v>
      </c>
      <c r="C18" s="166">
        <v>300000</v>
      </c>
      <c r="D18" s="166">
        <v>400000</v>
      </c>
      <c r="E18" s="166" t="s">
        <v>801</v>
      </c>
      <c r="F18" s="314" t="s">
        <v>801</v>
      </c>
      <c r="G18" s="553"/>
      <c r="H18" s="229" t="s">
        <v>4415</v>
      </c>
      <c r="I18" s="166">
        <v>250000</v>
      </c>
      <c r="J18" s="166">
        <v>250000</v>
      </c>
      <c r="K18" s="166" t="s">
        <v>801</v>
      </c>
      <c r="L18" s="314" t="s">
        <v>801</v>
      </c>
      <c r="M18" s="553"/>
      <c r="N18" s="229" t="s">
        <v>3616</v>
      </c>
      <c r="O18" s="166">
        <v>100000</v>
      </c>
      <c r="P18" s="166" t="s">
        <v>801</v>
      </c>
      <c r="Q18" s="166" t="s">
        <v>801</v>
      </c>
      <c r="R18" s="314" t="s">
        <v>801</v>
      </c>
      <c r="S18" s="553"/>
      <c r="T18" s="229" t="s">
        <v>5214</v>
      </c>
      <c r="U18" s="166">
        <v>850000</v>
      </c>
      <c r="V18" s="166">
        <v>850000</v>
      </c>
      <c r="W18" s="166">
        <v>850000</v>
      </c>
      <c r="X18" s="314" t="s">
        <v>801</v>
      </c>
      <c r="Y18" s="553"/>
      <c r="Z18" s="229" t="s">
        <v>3322</v>
      </c>
      <c r="AA18" s="166">
        <v>840000</v>
      </c>
      <c r="AB18" s="166" t="s">
        <v>801</v>
      </c>
      <c r="AC18" s="166" t="s">
        <v>801</v>
      </c>
      <c r="AD18" s="314" t="s">
        <v>801</v>
      </c>
      <c r="AE18" s="553"/>
      <c r="AF18" s="229" t="s">
        <v>4953</v>
      </c>
      <c r="AG18" s="166">
        <v>200000</v>
      </c>
      <c r="AH18" s="166">
        <v>300000</v>
      </c>
      <c r="AI18" s="166">
        <v>400000</v>
      </c>
      <c r="AJ18" s="314" t="s">
        <v>801</v>
      </c>
    </row>
    <row r="19" spans="1:36" s="60" customFormat="1" ht="12.75" customHeight="1" x14ac:dyDescent="0.2">
      <c r="A19" s="561"/>
      <c r="B19" s="229" t="s">
        <v>3252</v>
      </c>
      <c r="C19" s="166">
        <v>2250000</v>
      </c>
      <c r="D19" s="166" t="s">
        <v>801</v>
      </c>
      <c r="E19" s="166" t="s">
        <v>801</v>
      </c>
      <c r="F19" s="314" t="s">
        <v>801</v>
      </c>
      <c r="G19" s="553"/>
      <c r="H19" s="229" t="s">
        <v>3269</v>
      </c>
      <c r="I19" s="166">
        <v>425429</v>
      </c>
      <c r="J19" s="166">
        <v>425429</v>
      </c>
      <c r="K19" s="166" t="s">
        <v>801</v>
      </c>
      <c r="L19" s="314" t="s">
        <v>801</v>
      </c>
      <c r="M19" s="553"/>
      <c r="N19" s="229" t="s">
        <v>3617</v>
      </c>
      <c r="O19" s="166">
        <v>300000</v>
      </c>
      <c r="P19" s="166">
        <v>400000</v>
      </c>
      <c r="Q19" s="166" t="s">
        <v>801</v>
      </c>
      <c r="R19" s="314" t="s">
        <v>801</v>
      </c>
      <c r="S19" s="553"/>
      <c r="T19" s="229" t="s">
        <v>5127</v>
      </c>
      <c r="U19" s="166">
        <v>100000</v>
      </c>
      <c r="V19" s="166" t="s">
        <v>801</v>
      </c>
      <c r="W19" s="166" t="s">
        <v>801</v>
      </c>
      <c r="X19" s="314" t="s">
        <v>801</v>
      </c>
      <c r="Y19" s="553"/>
      <c r="Z19" s="229" t="s">
        <v>3323</v>
      </c>
      <c r="AA19" s="166">
        <v>2275000</v>
      </c>
      <c r="AB19" s="166" t="s">
        <v>801</v>
      </c>
      <c r="AC19" s="166" t="s">
        <v>801</v>
      </c>
      <c r="AD19" s="314" t="s">
        <v>801</v>
      </c>
      <c r="AE19" s="553"/>
      <c r="AF19" s="229" t="s">
        <v>3567</v>
      </c>
      <c r="AG19" s="166">
        <v>400000</v>
      </c>
      <c r="AH19" s="166" t="s">
        <v>801</v>
      </c>
      <c r="AI19" s="166" t="s">
        <v>801</v>
      </c>
      <c r="AJ19" s="314" t="s">
        <v>801</v>
      </c>
    </row>
    <row r="20" spans="1:36" s="60" customFormat="1" x14ac:dyDescent="0.2">
      <c r="A20" s="561"/>
      <c r="B20" s="229" t="s">
        <v>4956</v>
      </c>
      <c r="C20" s="166">
        <v>200000</v>
      </c>
      <c r="D20" s="166">
        <v>300000</v>
      </c>
      <c r="E20" s="166">
        <v>400000</v>
      </c>
      <c r="F20" s="314" t="s">
        <v>801</v>
      </c>
      <c r="G20" s="553"/>
      <c r="H20" s="229" t="s">
        <v>4416</v>
      </c>
      <c r="I20" s="166">
        <v>604000</v>
      </c>
      <c r="J20" s="166" t="s">
        <v>801</v>
      </c>
      <c r="K20" s="166" t="s">
        <v>801</v>
      </c>
      <c r="L20" s="314" t="s">
        <v>801</v>
      </c>
      <c r="M20" s="553"/>
      <c r="N20" s="229" t="s">
        <v>3284</v>
      </c>
      <c r="O20" s="166">
        <v>2800000</v>
      </c>
      <c r="P20" s="166">
        <v>2800000</v>
      </c>
      <c r="Q20" s="166">
        <v>2800000</v>
      </c>
      <c r="R20" s="314">
        <v>2800000</v>
      </c>
      <c r="S20" s="553"/>
      <c r="T20" s="229" t="s">
        <v>3635</v>
      </c>
      <c r="U20" s="166">
        <v>300000</v>
      </c>
      <c r="V20" s="166">
        <v>400000</v>
      </c>
      <c r="W20" s="166" t="s">
        <v>801</v>
      </c>
      <c r="X20" s="314" t="s">
        <v>801</v>
      </c>
      <c r="Y20" s="553"/>
      <c r="Z20" s="229" t="s">
        <v>3324</v>
      </c>
      <c r="AA20" s="166">
        <v>840000</v>
      </c>
      <c r="AB20" s="166" t="s">
        <v>801</v>
      </c>
      <c r="AC20" s="166" t="s">
        <v>801</v>
      </c>
      <c r="AD20" s="314" t="s">
        <v>801</v>
      </c>
      <c r="AE20" s="553"/>
      <c r="AF20" s="229" t="s">
        <v>3658</v>
      </c>
      <c r="AG20" s="166">
        <v>200000</v>
      </c>
      <c r="AH20" s="166">
        <v>300000</v>
      </c>
      <c r="AI20" s="166">
        <v>400000</v>
      </c>
      <c r="AJ20" s="314" t="s">
        <v>801</v>
      </c>
    </row>
    <row r="21" spans="1:36" s="60" customFormat="1" ht="12.75" customHeight="1" x14ac:dyDescent="0.2">
      <c r="A21" s="561"/>
      <c r="B21" s="229" t="s">
        <v>3594</v>
      </c>
      <c r="C21" s="166">
        <v>300000</v>
      </c>
      <c r="D21" s="166">
        <v>400000</v>
      </c>
      <c r="E21" s="166" t="s">
        <v>801</v>
      </c>
      <c r="F21" s="314" t="s">
        <v>801</v>
      </c>
      <c r="G21" s="553"/>
      <c r="H21" s="229" t="s">
        <v>4417</v>
      </c>
      <c r="I21" s="166">
        <v>2000000</v>
      </c>
      <c r="J21" s="166" t="s">
        <v>801</v>
      </c>
      <c r="K21" s="166" t="s">
        <v>801</v>
      </c>
      <c r="L21" s="314" t="s">
        <v>801</v>
      </c>
      <c r="M21" s="553"/>
      <c r="N21" s="229" t="s">
        <v>5120</v>
      </c>
      <c r="O21" s="166">
        <v>100000</v>
      </c>
      <c r="P21" s="166" t="s">
        <v>801</v>
      </c>
      <c r="Q21" s="166" t="s">
        <v>801</v>
      </c>
      <c r="R21" s="314" t="s">
        <v>801</v>
      </c>
      <c r="S21" s="553"/>
      <c r="T21" s="229" t="s">
        <v>3304</v>
      </c>
      <c r="U21" s="166">
        <v>1080000</v>
      </c>
      <c r="V21" s="166" t="s">
        <v>801</v>
      </c>
      <c r="W21" s="166" t="s">
        <v>801</v>
      </c>
      <c r="X21" s="314" t="s">
        <v>801</v>
      </c>
      <c r="Y21" s="553"/>
      <c r="Z21" s="229" t="s">
        <v>3325</v>
      </c>
      <c r="AA21" s="166">
        <v>2625000</v>
      </c>
      <c r="AB21" s="166">
        <v>2625000</v>
      </c>
      <c r="AC21" s="166" t="s">
        <v>801</v>
      </c>
      <c r="AD21" s="314" t="s">
        <v>801</v>
      </c>
      <c r="AE21" s="553"/>
      <c r="AF21" s="229" t="s">
        <v>3343</v>
      </c>
      <c r="AG21" s="166">
        <v>840000</v>
      </c>
      <c r="AH21" s="166" t="s">
        <v>801</v>
      </c>
      <c r="AI21" s="166" t="s">
        <v>801</v>
      </c>
      <c r="AJ21" s="314" t="s">
        <v>801</v>
      </c>
    </row>
    <row r="22" spans="1:36" s="60" customFormat="1" ht="12.75" customHeight="1" x14ac:dyDescent="0.2">
      <c r="A22" s="561"/>
      <c r="B22" s="229" t="s">
        <v>3862</v>
      </c>
      <c r="C22" s="166">
        <v>200000</v>
      </c>
      <c r="D22" s="166">
        <v>300000</v>
      </c>
      <c r="E22" s="166">
        <v>400000</v>
      </c>
      <c r="F22" s="314" t="s">
        <v>801</v>
      </c>
      <c r="G22" s="553"/>
      <c r="H22" s="229" t="s">
        <v>4418</v>
      </c>
      <c r="I22" s="166">
        <v>700000</v>
      </c>
      <c r="J22" s="166">
        <v>700000</v>
      </c>
      <c r="K22" s="166" t="s">
        <v>801</v>
      </c>
      <c r="L22" s="314" t="s">
        <v>801</v>
      </c>
      <c r="M22" s="553"/>
      <c r="N22" s="229" t="s">
        <v>3618</v>
      </c>
      <c r="O22" s="166">
        <v>300000</v>
      </c>
      <c r="P22" s="166">
        <v>400000</v>
      </c>
      <c r="Q22" s="166" t="s">
        <v>801</v>
      </c>
      <c r="R22" s="314" t="s">
        <v>801</v>
      </c>
      <c r="S22" s="553"/>
      <c r="T22" s="229" t="s">
        <v>2963</v>
      </c>
      <c r="U22" s="166">
        <v>700000</v>
      </c>
      <c r="V22" s="166" t="s">
        <v>801</v>
      </c>
      <c r="W22" s="166" t="s">
        <v>801</v>
      </c>
      <c r="X22" s="314" t="s">
        <v>801</v>
      </c>
      <c r="Y22" s="553"/>
      <c r="Z22" s="229" t="s">
        <v>3646</v>
      </c>
      <c r="AA22" s="166">
        <v>200000</v>
      </c>
      <c r="AB22" s="166">
        <v>300000</v>
      </c>
      <c r="AC22" s="166">
        <v>400000</v>
      </c>
      <c r="AD22" s="314" t="s">
        <v>801</v>
      </c>
      <c r="AE22" s="553"/>
      <c r="AF22" s="229" t="s">
        <v>3569</v>
      </c>
      <c r="AG22" s="166">
        <v>200000</v>
      </c>
      <c r="AH22" s="166">
        <v>300000</v>
      </c>
      <c r="AI22" s="166">
        <v>400000</v>
      </c>
      <c r="AJ22" s="314" t="s">
        <v>801</v>
      </c>
    </row>
    <row r="23" spans="1:36" s="60" customFormat="1" ht="12.75" customHeight="1" x14ac:dyDescent="0.2">
      <c r="A23" s="561"/>
      <c r="B23" s="229" t="s">
        <v>3595</v>
      </c>
      <c r="C23" s="166">
        <v>400000</v>
      </c>
      <c r="D23" s="166" t="s">
        <v>801</v>
      </c>
      <c r="E23" s="166" t="s">
        <v>801</v>
      </c>
      <c r="F23" s="314" t="s">
        <v>801</v>
      </c>
      <c r="G23" s="553"/>
      <c r="H23" s="229" t="s">
        <v>3604</v>
      </c>
      <c r="I23" s="166">
        <v>400000</v>
      </c>
      <c r="J23" s="166" t="s">
        <v>801</v>
      </c>
      <c r="K23" s="166" t="s">
        <v>801</v>
      </c>
      <c r="L23" s="314" t="s">
        <v>801</v>
      </c>
      <c r="M23" s="553"/>
      <c r="N23" s="229" t="s">
        <v>3286</v>
      </c>
      <c r="O23" s="166">
        <v>1300000</v>
      </c>
      <c r="P23" s="166" t="s">
        <v>801</v>
      </c>
      <c r="Q23" s="166" t="s">
        <v>801</v>
      </c>
      <c r="R23" s="314" t="s">
        <v>801</v>
      </c>
      <c r="S23" s="553"/>
      <c r="T23" s="229" t="s">
        <v>3438</v>
      </c>
      <c r="U23" s="166">
        <v>300000</v>
      </c>
      <c r="V23" s="166">
        <v>400000</v>
      </c>
      <c r="W23" s="166" t="s">
        <v>801</v>
      </c>
      <c r="X23" s="314" t="s">
        <v>801</v>
      </c>
      <c r="Y23" s="553"/>
      <c r="Z23" s="229" t="s">
        <v>3326</v>
      </c>
      <c r="AA23" s="166">
        <v>2800000</v>
      </c>
      <c r="AB23" s="166">
        <v>2800000</v>
      </c>
      <c r="AC23" s="166" t="s">
        <v>801</v>
      </c>
      <c r="AD23" s="314" t="s">
        <v>801</v>
      </c>
      <c r="AE23" s="553"/>
      <c r="AF23" s="229" t="s">
        <v>3344</v>
      </c>
      <c r="AG23" s="166">
        <v>5880000</v>
      </c>
      <c r="AH23" s="166">
        <v>5880000</v>
      </c>
      <c r="AI23" s="166">
        <v>5880000</v>
      </c>
      <c r="AJ23" s="314">
        <v>5880000</v>
      </c>
    </row>
    <row r="24" spans="1:36" s="60" customFormat="1" ht="12.75" customHeight="1" x14ac:dyDescent="0.2">
      <c r="A24" s="561"/>
      <c r="B24" s="229" t="s">
        <v>3253</v>
      </c>
      <c r="C24" s="166">
        <v>1000000</v>
      </c>
      <c r="D24" s="166" t="s">
        <v>801</v>
      </c>
      <c r="E24" s="166" t="s">
        <v>801</v>
      </c>
      <c r="F24" s="314" t="s">
        <v>801</v>
      </c>
      <c r="G24" s="553"/>
      <c r="H24" s="229" t="s">
        <v>3605</v>
      </c>
      <c r="I24" s="166">
        <v>300000</v>
      </c>
      <c r="J24" s="166">
        <v>400000</v>
      </c>
      <c r="K24" s="166" t="s">
        <v>801</v>
      </c>
      <c r="L24" s="314" t="s">
        <v>801</v>
      </c>
      <c r="M24" s="553"/>
      <c r="N24" s="229" t="s">
        <v>3619</v>
      </c>
      <c r="O24" s="166">
        <v>400000</v>
      </c>
      <c r="P24" s="166" t="s">
        <v>801</v>
      </c>
      <c r="Q24" s="166" t="s">
        <v>801</v>
      </c>
      <c r="R24" s="314" t="s">
        <v>801</v>
      </c>
      <c r="S24" s="553"/>
      <c r="T24" s="229" t="s">
        <v>3636</v>
      </c>
      <c r="U24" s="166">
        <v>400000</v>
      </c>
      <c r="V24" s="166" t="s">
        <v>801</v>
      </c>
      <c r="W24" s="166" t="s">
        <v>801</v>
      </c>
      <c r="X24" s="314" t="s">
        <v>801</v>
      </c>
      <c r="Y24" s="553"/>
      <c r="Z24" s="229" t="s">
        <v>3327</v>
      </c>
      <c r="AA24" s="166">
        <v>760000</v>
      </c>
      <c r="AB24" s="166" t="s">
        <v>801</v>
      </c>
      <c r="AC24" s="166" t="s">
        <v>801</v>
      </c>
      <c r="AD24" s="314" t="s">
        <v>801</v>
      </c>
      <c r="AE24" s="553"/>
      <c r="AF24" s="229" t="s">
        <v>3659</v>
      </c>
      <c r="AG24" s="166">
        <v>300000</v>
      </c>
      <c r="AH24" s="166">
        <v>400000</v>
      </c>
      <c r="AI24" s="166" t="s">
        <v>801</v>
      </c>
      <c r="AJ24" s="314" t="s">
        <v>801</v>
      </c>
    </row>
    <row r="25" spans="1:36" s="60" customFormat="1" ht="12.75" customHeight="1" x14ac:dyDescent="0.2">
      <c r="A25" s="561"/>
      <c r="B25" s="229" t="s">
        <v>4974</v>
      </c>
      <c r="C25" s="166">
        <v>200000</v>
      </c>
      <c r="D25" s="166">
        <v>300000</v>
      </c>
      <c r="E25" s="166">
        <v>400000</v>
      </c>
      <c r="F25" s="314" t="s">
        <v>801</v>
      </c>
      <c r="G25" s="553"/>
      <c r="H25" s="229" t="s">
        <v>4419</v>
      </c>
      <c r="I25" s="166">
        <v>600000</v>
      </c>
      <c r="J25" s="166">
        <v>600000</v>
      </c>
      <c r="K25" s="166" t="s">
        <v>801</v>
      </c>
      <c r="L25" s="314" t="s">
        <v>801</v>
      </c>
      <c r="M25" s="553"/>
      <c r="N25" s="229" t="s">
        <v>3620</v>
      </c>
      <c r="O25" s="166">
        <v>300000</v>
      </c>
      <c r="P25" s="166">
        <v>400000</v>
      </c>
      <c r="Q25" s="166" t="s">
        <v>801</v>
      </c>
      <c r="R25" s="314" t="s">
        <v>801</v>
      </c>
      <c r="S25" s="553"/>
      <c r="T25" s="229" t="s">
        <v>3306</v>
      </c>
      <c r="U25" s="166">
        <v>1650000</v>
      </c>
      <c r="V25" s="166" t="s">
        <v>801</v>
      </c>
      <c r="W25" s="166" t="s">
        <v>801</v>
      </c>
      <c r="X25" s="314" t="s">
        <v>801</v>
      </c>
      <c r="Y25" s="553"/>
      <c r="Z25" s="229" t="s">
        <v>3328</v>
      </c>
      <c r="AA25" s="166">
        <v>2800000</v>
      </c>
      <c r="AB25" s="166">
        <v>2800000</v>
      </c>
      <c r="AC25" s="166" t="s">
        <v>801</v>
      </c>
      <c r="AD25" s="314" t="s">
        <v>801</v>
      </c>
      <c r="AE25" s="553"/>
      <c r="AF25" s="229" t="s">
        <v>3660</v>
      </c>
      <c r="AG25" s="166">
        <v>200000</v>
      </c>
      <c r="AH25" s="166">
        <v>300000</v>
      </c>
      <c r="AI25" s="166">
        <v>400000</v>
      </c>
      <c r="AJ25" s="314" t="s">
        <v>801</v>
      </c>
    </row>
    <row r="26" spans="1:36" s="60" customFormat="1" ht="12.75" customHeight="1" x14ac:dyDescent="0.2">
      <c r="A26" s="561"/>
      <c r="B26" s="229" t="s">
        <v>3880</v>
      </c>
      <c r="C26" s="166">
        <v>200000</v>
      </c>
      <c r="D26" s="166">
        <v>300000</v>
      </c>
      <c r="E26" s="166">
        <v>400000</v>
      </c>
      <c r="F26" s="314" t="s">
        <v>801</v>
      </c>
      <c r="G26" s="553"/>
      <c r="H26" s="229" t="s">
        <v>3606</v>
      </c>
      <c r="I26" s="166">
        <v>200000</v>
      </c>
      <c r="J26" s="166">
        <v>300000</v>
      </c>
      <c r="K26" s="166">
        <v>400000</v>
      </c>
      <c r="L26" s="314" t="s">
        <v>801</v>
      </c>
      <c r="M26" s="553"/>
      <c r="N26" s="229" t="s">
        <v>3621</v>
      </c>
      <c r="O26" s="166">
        <v>100000</v>
      </c>
      <c r="P26" s="166" t="s">
        <v>801</v>
      </c>
      <c r="Q26" s="166" t="s">
        <v>801</v>
      </c>
      <c r="R26" s="314" t="s">
        <v>801</v>
      </c>
      <c r="S26" s="554"/>
      <c r="T26" s="229" t="s">
        <v>3638</v>
      </c>
      <c r="U26" s="166">
        <v>400000</v>
      </c>
      <c r="V26" s="166" t="s">
        <v>801</v>
      </c>
      <c r="W26" s="166" t="s">
        <v>801</v>
      </c>
      <c r="X26" s="314" t="s">
        <v>801</v>
      </c>
      <c r="Y26" s="553"/>
      <c r="Z26" s="229" t="s">
        <v>3571</v>
      </c>
      <c r="AA26" s="166">
        <v>300000</v>
      </c>
      <c r="AB26" s="166">
        <v>400000</v>
      </c>
      <c r="AC26" s="166" t="s">
        <v>801</v>
      </c>
      <c r="AD26" s="314" t="s">
        <v>801</v>
      </c>
      <c r="AE26" s="553"/>
      <c r="AF26" s="229" t="s">
        <v>4432</v>
      </c>
      <c r="AG26" s="166">
        <v>200000</v>
      </c>
      <c r="AH26" s="166" t="s">
        <v>801</v>
      </c>
      <c r="AI26" s="166" t="s">
        <v>801</v>
      </c>
      <c r="AJ26" s="314" t="s">
        <v>801</v>
      </c>
    </row>
    <row r="27" spans="1:36" s="60" customFormat="1" ht="12.75" customHeight="1" x14ac:dyDescent="0.2">
      <c r="A27" s="561"/>
      <c r="B27" s="229" t="s">
        <v>3254</v>
      </c>
      <c r="C27" s="166">
        <v>1080000</v>
      </c>
      <c r="D27" s="166" t="s">
        <v>801</v>
      </c>
      <c r="E27" s="166" t="s">
        <v>801</v>
      </c>
      <c r="F27" s="314" t="s">
        <v>801</v>
      </c>
      <c r="G27" s="553"/>
      <c r="H27" s="229" t="s">
        <v>3270</v>
      </c>
      <c r="I27" s="166">
        <v>2940000</v>
      </c>
      <c r="J27" s="166">
        <v>2940000</v>
      </c>
      <c r="K27" s="166">
        <v>2940000</v>
      </c>
      <c r="L27" s="314" t="s">
        <v>801</v>
      </c>
      <c r="M27" s="553"/>
      <c r="N27" s="229" t="s">
        <v>3288</v>
      </c>
      <c r="O27" s="166">
        <v>2800000</v>
      </c>
      <c r="P27" s="166">
        <v>2800000</v>
      </c>
      <c r="Q27" s="166">
        <v>2800000</v>
      </c>
      <c r="R27" s="314" t="s">
        <v>801</v>
      </c>
      <c r="S27" s="555" t="s">
        <v>820</v>
      </c>
      <c r="T27" s="229" t="s">
        <v>4427</v>
      </c>
      <c r="U27" s="166">
        <v>1600000</v>
      </c>
      <c r="V27" s="166">
        <v>1600000</v>
      </c>
      <c r="W27" s="166">
        <v>1600000</v>
      </c>
      <c r="X27" s="314">
        <v>1600000</v>
      </c>
      <c r="Y27" s="553"/>
      <c r="Z27" s="229" t="s">
        <v>5205</v>
      </c>
      <c r="AA27" s="166">
        <v>200000</v>
      </c>
      <c r="AB27" s="166" t="s">
        <v>801</v>
      </c>
      <c r="AC27" s="166" t="s">
        <v>801</v>
      </c>
      <c r="AD27" s="314" t="s">
        <v>801</v>
      </c>
      <c r="AE27" s="553"/>
      <c r="AF27" s="229" t="s">
        <v>3047</v>
      </c>
      <c r="AG27" s="166">
        <v>6100000</v>
      </c>
      <c r="AH27" s="166" t="s">
        <v>801</v>
      </c>
      <c r="AI27" s="166" t="s">
        <v>801</v>
      </c>
      <c r="AJ27" s="314" t="s">
        <v>801</v>
      </c>
    </row>
    <row r="28" spans="1:36" s="60" customFormat="1" ht="12.75" customHeight="1" x14ac:dyDescent="0.2">
      <c r="A28" s="561"/>
      <c r="B28" s="229" t="s">
        <v>3174</v>
      </c>
      <c r="C28" s="166">
        <v>600000</v>
      </c>
      <c r="D28" s="166" t="s">
        <v>801</v>
      </c>
      <c r="E28" s="166" t="s">
        <v>801</v>
      </c>
      <c r="F28" s="314" t="s">
        <v>801</v>
      </c>
      <c r="G28" s="553"/>
      <c r="H28" s="229" t="s">
        <v>4981</v>
      </c>
      <c r="I28" s="166">
        <v>200000</v>
      </c>
      <c r="J28" s="166">
        <v>300000</v>
      </c>
      <c r="K28" s="166">
        <v>400000</v>
      </c>
      <c r="L28" s="314" t="s">
        <v>801</v>
      </c>
      <c r="M28" s="553"/>
      <c r="N28" s="229" t="s">
        <v>3289</v>
      </c>
      <c r="O28" s="166">
        <v>2493750</v>
      </c>
      <c r="P28" s="166">
        <v>2493750</v>
      </c>
      <c r="Q28" s="166">
        <v>2493750</v>
      </c>
      <c r="R28" s="314" t="s">
        <v>801</v>
      </c>
      <c r="S28" s="553"/>
      <c r="T28" s="229" t="s">
        <v>3640</v>
      </c>
      <c r="U28" s="166">
        <v>400000</v>
      </c>
      <c r="V28" s="166" t="s">
        <v>801</v>
      </c>
      <c r="W28" s="166" t="s">
        <v>801</v>
      </c>
      <c r="X28" s="314" t="s">
        <v>801</v>
      </c>
      <c r="Y28" s="553"/>
      <c r="Z28" s="229" t="s">
        <v>3649</v>
      </c>
      <c r="AA28" s="166">
        <v>300000</v>
      </c>
      <c r="AB28" s="166">
        <v>400000</v>
      </c>
      <c r="AC28" s="166" t="s">
        <v>801</v>
      </c>
      <c r="AD28" s="314" t="s">
        <v>801</v>
      </c>
      <c r="AE28" s="553"/>
      <c r="AF28" s="229" t="s">
        <v>3661</v>
      </c>
      <c r="AG28" s="166">
        <v>300000</v>
      </c>
      <c r="AH28" s="166">
        <v>400000</v>
      </c>
      <c r="AI28" s="166" t="s">
        <v>801</v>
      </c>
      <c r="AJ28" s="314" t="s">
        <v>801</v>
      </c>
    </row>
    <row r="29" spans="1:36" s="60" customFormat="1" ht="12.75" customHeight="1" x14ac:dyDescent="0.2">
      <c r="A29" s="561"/>
      <c r="B29" s="229" t="s">
        <v>4993</v>
      </c>
      <c r="C29" s="166">
        <v>200000</v>
      </c>
      <c r="D29" s="166">
        <v>300000</v>
      </c>
      <c r="E29" s="166">
        <v>400000</v>
      </c>
      <c r="F29" s="314" t="s">
        <v>801</v>
      </c>
      <c r="G29" s="553"/>
      <c r="H29" s="229" t="s">
        <v>3607</v>
      </c>
      <c r="I29" s="166">
        <v>400000</v>
      </c>
      <c r="J29" s="166" t="s">
        <v>801</v>
      </c>
      <c r="K29" s="166" t="s">
        <v>801</v>
      </c>
      <c r="L29" s="314" t="s">
        <v>801</v>
      </c>
      <c r="M29" s="553"/>
      <c r="N29" s="229" t="s">
        <v>3622</v>
      </c>
      <c r="O29" s="166">
        <v>200000</v>
      </c>
      <c r="P29" s="166">
        <v>300000</v>
      </c>
      <c r="Q29" s="166">
        <v>400000</v>
      </c>
      <c r="R29" s="314" t="s">
        <v>801</v>
      </c>
      <c r="S29" s="553"/>
      <c r="T29" s="229" t="s">
        <v>3307</v>
      </c>
      <c r="U29" s="166">
        <v>2800000</v>
      </c>
      <c r="V29" s="166">
        <v>2800000</v>
      </c>
      <c r="W29" s="166" t="s">
        <v>801</v>
      </c>
      <c r="X29" s="314" t="s">
        <v>801</v>
      </c>
      <c r="Y29" s="553"/>
      <c r="Z29" s="229" t="s">
        <v>3886</v>
      </c>
      <c r="AA29" s="166">
        <v>200000</v>
      </c>
      <c r="AB29" s="166">
        <v>300000</v>
      </c>
      <c r="AC29" s="166">
        <v>400000</v>
      </c>
      <c r="AD29" s="314" t="s">
        <v>801</v>
      </c>
      <c r="AE29" s="553"/>
      <c r="AF29" s="229" t="s">
        <v>4978</v>
      </c>
      <c r="AG29" s="166">
        <v>200000</v>
      </c>
      <c r="AH29" s="166">
        <v>300000</v>
      </c>
      <c r="AI29" s="166">
        <v>400000</v>
      </c>
      <c r="AJ29" s="314" t="s">
        <v>801</v>
      </c>
    </row>
    <row r="30" spans="1:36" s="60" customFormat="1" ht="12.75" customHeight="1" x14ac:dyDescent="0.2">
      <c r="A30" s="561"/>
      <c r="B30" s="229" t="s">
        <v>4998</v>
      </c>
      <c r="C30" s="166">
        <v>200000</v>
      </c>
      <c r="D30" s="166">
        <v>300000</v>
      </c>
      <c r="E30" s="166">
        <v>400000</v>
      </c>
      <c r="F30" s="314" t="s">
        <v>801</v>
      </c>
      <c r="G30" s="553"/>
      <c r="H30" s="229" t="s">
        <v>4420</v>
      </c>
      <c r="I30" s="166">
        <v>900000</v>
      </c>
      <c r="J30" s="166" t="s">
        <v>801</v>
      </c>
      <c r="K30" s="166" t="s">
        <v>801</v>
      </c>
      <c r="L30" s="314" t="s">
        <v>801</v>
      </c>
      <c r="M30" s="553"/>
      <c r="N30" s="229" t="s">
        <v>4992</v>
      </c>
      <c r="O30" s="166">
        <v>200000</v>
      </c>
      <c r="P30" s="166">
        <v>300000</v>
      </c>
      <c r="Q30" s="166">
        <v>400000</v>
      </c>
      <c r="R30" s="314" t="s">
        <v>801</v>
      </c>
      <c r="S30" s="553"/>
      <c r="T30" s="229" t="s">
        <v>3239</v>
      </c>
      <c r="U30" s="166">
        <v>1200000</v>
      </c>
      <c r="V30" s="166" t="s">
        <v>801</v>
      </c>
      <c r="W30" s="166" t="s">
        <v>801</v>
      </c>
      <c r="X30" s="314" t="s">
        <v>801</v>
      </c>
      <c r="Y30" s="553"/>
      <c r="Z30" s="229" t="s">
        <v>3650</v>
      </c>
      <c r="AA30" s="166">
        <v>400000</v>
      </c>
      <c r="AB30" s="166" t="s">
        <v>801</v>
      </c>
      <c r="AC30" s="166" t="s">
        <v>801</v>
      </c>
      <c r="AD30" s="314" t="s">
        <v>801</v>
      </c>
      <c r="AE30" s="553"/>
      <c r="AF30" s="229" t="s">
        <v>3662</v>
      </c>
      <c r="AG30" s="166">
        <v>200000</v>
      </c>
      <c r="AH30" s="166">
        <v>300000</v>
      </c>
      <c r="AI30" s="166">
        <v>400000</v>
      </c>
      <c r="AJ30" s="314" t="s">
        <v>801</v>
      </c>
    </row>
    <row r="31" spans="1:36" s="60" customFormat="1" ht="12.75" customHeight="1" x14ac:dyDescent="0.2">
      <c r="A31" s="561"/>
      <c r="B31" s="229" t="s">
        <v>3255</v>
      </c>
      <c r="C31" s="166">
        <v>551250</v>
      </c>
      <c r="D31" s="166">
        <v>551250</v>
      </c>
      <c r="E31" s="166" t="s">
        <v>801</v>
      </c>
      <c r="F31" s="314" t="s">
        <v>801</v>
      </c>
      <c r="G31" s="553"/>
      <c r="H31" s="229" t="s">
        <v>4421</v>
      </c>
      <c r="I31" s="166">
        <v>3800000</v>
      </c>
      <c r="J31" s="166">
        <v>3800000</v>
      </c>
      <c r="K31" s="166">
        <v>3800000</v>
      </c>
      <c r="L31" s="314" t="s">
        <v>801</v>
      </c>
      <c r="M31" s="553"/>
      <c r="N31" s="229" t="s">
        <v>3965</v>
      </c>
      <c r="O31" s="166">
        <v>445000</v>
      </c>
      <c r="P31" s="166">
        <v>445000</v>
      </c>
      <c r="Q31" s="166" t="s">
        <v>801</v>
      </c>
      <c r="R31" s="314" t="s">
        <v>801</v>
      </c>
      <c r="S31" s="553"/>
      <c r="T31" s="229" t="s">
        <v>5128</v>
      </c>
      <c r="U31" s="166">
        <v>100000</v>
      </c>
      <c r="V31" s="166" t="s">
        <v>801</v>
      </c>
      <c r="W31" s="166" t="s">
        <v>801</v>
      </c>
      <c r="X31" s="314" t="s">
        <v>801</v>
      </c>
      <c r="Y31" s="553"/>
      <c r="Z31" s="229" t="s">
        <v>5010</v>
      </c>
      <c r="AA31" s="166">
        <v>200000</v>
      </c>
      <c r="AB31" s="166">
        <v>300000</v>
      </c>
      <c r="AC31" s="166">
        <v>400000</v>
      </c>
      <c r="AD31" s="314" t="s">
        <v>801</v>
      </c>
      <c r="AE31" s="553"/>
      <c r="AF31" s="229" t="s">
        <v>3663</v>
      </c>
      <c r="AG31" s="166">
        <v>200000</v>
      </c>
      <c r="AH31" s="166">
        <v>300000</v>
      </c>
      <c r="AI31" s="166">
        <v>400000</v>
      </c>
      <c r="AJ31" s="314" t="s">
        <v>801</v>
      </c>
    </row>
    <row r="32" spans="1:36" s="60" customFormat="1" ht="12.75" customHeight="1" x14ac:dyDescent="0.2">
      <c r="A32" s="562"/>
      <c r="B32" s="229" t="s">
        <v>3256</v>
      </c>
      <c r="C32" s="166">
        <v>2800000</v>
      </c>
      <c r="D32" s="166">
        <v>2800000</v>
      </c>
      <c r="E32" s="166">
        <v>2800000</v>
      </c>
      <c r="F32" s="314" t="s">
        <v>801</v>
      </c>
      <c r="G32" s="554"/>
      <c r="H32" s="229" t="s">
        <v>3271</v>
      </c>
      <c r="I32" s="166">
        <v>3800000</v>
      </c>
      <c r="J32" s="166">
        <v>3800000</v>
      </c>
      <c r="K32" s="166" t="s">
        <v>801</v>
      </c>
      <c r="L32" s="314" t="s">
        <v>801</v>
      </c>
      <c r="M32" s="553"/>
      <c r="N32" s="229" t="s">
        <v>3966</v>
      </c>
      <c r="O32" s="166">
        <v>725000</v>
      </c>
      <c r="P32" s="166">
        <v>725000</v>
      </c>
      <c r="Q32" s="166" t="s">
        <v>801</v>
      </c>
      <c r="R32" s="314" t="s">
        <v>801</v>
      </c>
      <c r="S32" s="553"/>
      <c r="T32" s="229" t="s">
        <v>5129</v>
      </c>
      <c r="U32" s="166">
        <v>100000</v>
      </c>
      <c r="V32" s="166" t="s">
        <v>801</v>
      </c>
      <c r="W32" s="166" t="s">
        <v>801</v>
      </c>
      <c r="X32" s="314" t="s">
        <v>801</v>
      </c>
      <c r="Y32" s="554"/>
      <c r="Z32" s="229" t="s">
        <v>3651</v>
      </c>
      <c r="AA32" s="166">
        <v>200000</v>
      </c>
      <c r="AB32" s="166">
        <v>300000</v>
      </c>
      <c r="AC32" s="166">
        <v>400000</v>
      </c>
      <c r="AD32" s="314" t="s">
        <v>801</v>
      </c>
      <c r="AE32" s="553"/>
      <c r="AF32" s="229" t="s">
        <v>3664</v>
      </c>
      <c r="AG32" s="166">
        <v>200000</v>
      </c>
      <c r="AH32" s="166">
        <v>300000</v>
      </c>
      <c r="AI32" s="166">
        <v>400000</v>
      </c>
      <c r="AJ32" s="314" t="s">
        <v>801</v>
      </c>
    </row>
    <row r="33" spans="1:36" s="60" customFormat="1" ht="12.75" customHeight="1" x14ac:dyDescent="0.2">
      <c r="A33" s="555" t="s">
        <v>820</v>
      </c>
      <c r="B33" s="229" t="s">
        <v>3259</v>
      </c>
      <c r="C33" s="166">
        <v>2800000</v>
      </c>
      <c r="D33" s="166">
        <v>2800000</v>
      </c>
      <c r="E33" s="166">
        <v>2800000</v>
      </c>
      <c r="F33" s="314">
        <v>2800000</v>
      </c>
      <c r="G33" s="555" t="s">
        <v>820</v>
      </c>
      <c r="H33" s="229" t="s">
        <v>3272</v>
      </c>
      <c r="I33" s="166">
        <v>530000</v>
      </c>
      <c r="J33" s="166" t="s">
        <v>801</v>
      </c>
      <c r="K33" s="166" t="s">
        <v>801</v>
      </c>
      <c r="L33" s="314" t="s">
        <v>801</v>
      </c>
      <c r="M33" s="553"/>
      <c r="N33" s="229" t="s">
        <v>3623</v>
      </c>
      <c r="O33" s="166">
        <v>200000</v>
      </c>
      <c r="P33" s="166">
        <v>300000</v>
      </c>
      <c r="Q33" s="166">
        <v>400000</v>
      </c>
      <c r="R33" s="314" t="s">
        <v>801</v>
      </c>
      <c r="S33" s="553"/>
      <c r="T33" s="229" t="s">
        <v>3309</v>
      </c>
      <c r="U33" s="166">
        <v>9250000</v>
      </c>
      <c r="V33" s="166" t="s">
        <v>801</v>
      </c>
      <c r="W33" s="166" t="s">
        <v>801</v>
      </c>
      <c r="X33" s="314" t="s">
        <v>801</v>
      </c>
      <c r="Y33" s="555" t="s">
        <v>820</v>
      </c>
      <c r="Z33" s="229" t="s">
        <v>3329</v>
      </c>
      <c r="AA33" s="166">
        <v>2800000</v>
      </c>
      <c r="AB33" s="166">
        <v>2800000</v>
      </c>
      <c r="AC33" s="166">
        <v>2800000</v>
      </c>
      <c r="AD33" s="314" t="s">
        <v>801</v>
      </c>
      <c r="AE33" s="554"/>
      <c r="AF33" s="229" t="s">
        <v>5142</v>
      </c>
      <c r="AG33" s="166">
        <v>100000</v>
      </c>
      <c r="AH33" s="166" t="s">
        <v>801</v>
      </c>
      <c r="AI33" s="166" t="s">
        <v>801</v>
      </c>
      <c r="AJ33" s="314" t="s">
        <v>801</v>
      </c>
    </row>
    <row r="34" spans="1:36" s="60" customFormat="1" ht="12.75" customHeight="1" x14ac:dyDescent="0.2">
      <c r="A34" s="553"/>
      <c r="B34" s="229" t="s">
        <v>3260</v>
      </c>
      <c r="C34" s="166">
        <v>3281260</v>
      </c>
      <c r="D34" s="166">
        <v>3281260</v>
      </c>
      <c r="E34" s="166" t="s">
        <v>801</v>
      </c>
      <c r="F34" s="314" t="s">
        <v>801</v>
      </c>
      <c r="G34" s="553"/>
      <c r="H34" s="229" t="s">
        <v>3608</v>
      </c>
      <c r="I34" s="166">
        <v>200000</v>
      </c>
      <c r="J34" s="166">
        <v>300000</v>
      </c>
      <c r="K34" s="166">
        <v>400000</v>
      </c>
      <c r="L34" s="314" t="s">
        <v>801</v>
      </c>
      <c r="M34" s="553"/>
      <c r="N34" s="229" t="s">
        <v>3624</v>
      </c>
      <c r="O34" s="166">
        <v>200000</v>
      </c>
      <c r="P34" s="166">
        <v>300000</v>
      </c>
      <c r="Q34" s="166">
        <v>400000</v>
      </c>
      <c r="R34" s="314" t="s">
        <v>801</v>
      </c>
      <c r="S34" s="553"/>
      <c r="T34" s="229" t="s">
        <v>5130</v>
      </c>
      <c r="U34" s="166">
        <v>100000</v>
      </c>
      <c r="V34" s="166" t="s">
        <v>801</v>
      </c>
      <c r="W34" s="166" t="s">
        <v>801</v>
      </c>
      <c r="X34" s="314" t="s">
        <v>801</v>
      </c>
      <c r="Y34" s="553"/>
      <c r="Z34" s="229" t="s">
        <v>3652</v>
      </c>
      <c r="AA34" s="166">
        <v>200000</v>
      </c>
      <c r="AB34" s="166">
        <v>300000</v>
      </c>
      <c r="AC34" s="166">
        <v>400000</v>
      </c>
      <c r="AD34" s="314" t="s">
        <v>801</v>
      </c>
      <c r="AE34" s="555" t="s">
        <v>820</v>
      </c>
      <c r="AF34" s="229" t="s">
        <v>3665</v>
      </c>
      <c r="AG34" s="166">
        <v>200000</v>
      </c>
      <c r="AH34" s="166">
        <v>300000</v>
      </c>
      <c r="AI34" s="166">
        <v>400000</v>
      </c>
      <c r="AJ34" s="314" t="s">
        <v>801</v>
      </c>
    </row>
    <row r="35" spans="1:36" s="60" customFormat="1" ht="12.75" customHeight="1" x14ac:dyDescent="0.2">
      <c r="A35" s="553"/>
      <c r="B35" s="229" t="s">
        <v>3261</v>
      </c>
      <c r="C35" s="166">
        <v>600000</v>
      </c>
      <c r="D35" s="166" t="s">
        <v>801</v>
      </c>
      <c r="E35" s="166" t="s">
        <v>801</v>
      </c>
      <c r="F35" s="314" t="s">
        <v>801</v>
      </c>
      <c r="G35" s="553"/>
      <c r="H35" s="229" t="s">
        <v>3851</v>
      </c>
      <c r="I35" s="166">
        <v>2800000</v>
      </c>
      <c r="J35" s="166">
        <v>2800000</v>
      </c>
      <c r="K35" s="166">
        <v>2800000</v>
      </c>
      <c r="L35" s="314">
        <v>2800000</v>
      </c>
      <c r="M35" s="554"/>
      <c r="N35" s="229" t="s">
        <v>3625</v>
      </c>
      <c r="O35" s="166">
        <v>200000</v>
      </c>
      <c r="P35" s="166">
        <v>300000</v>
      </c>
      <c r="Q35" s="166">
        <v>400000</v>
      </c>
      <c r="R35" s="314" t="s">
        <v>801</v>
      </c>
      <c r="S35" s="553"/>
      <c r="T35" s="229" t="s">
        <v>3310</v>
      </c>
      <c r="U35" s="166">
        <v>3000000</v>
      </c>
      <c r="V35" s="166">
        <v>3000000</v>
      </c>
      <c r="W35" s="166" t="s">
        <v>801</v>
      </c>
      <c r="X35" s="314" t="s">
        <v>801</v>
      </c>
      <c r="Y35" s="553"/>
      <c r="Z35" s="229" t="s">
        <v>3850</v>
      </c>
      <c r="AA35" s="166">
        <v>200000</v>
      </c>
      <c r="AB35" s="166">
        <v>300000</v>
      </c>
      <c r="AC35" s="166">
        <v>400000</v>
      </c>
      <c r="AD35" s="314" t="s">
        <v>801</v>
      </c>
      <c r="AE35" s="553"/>
      <c r="AF35" s="229" t="s">
        <v>3853</v>
      </c>
      <c r="AG35" s="166">
        <v>200000</v>
      </c>
      <c r="AH35" s="166">
        <v>300000</v>
      </c>
      <c r="AI35" s="166">
        <v>400000</v>
      </c>
      <c r="AJ35" s="314" t="s">
        <v>801</v>
      </c>
    </row>
    <row r="36" spans="1:36" s="60" customFormat="1" ht="12.75" customHeight="1" x14ac:dyDescent="0.2">
      <c r="A36" s="553"/>
      <c r="B36" s="229" t="s">
        <v>3262</v>
      </c>
      <c r="C36" s="166">
        <v>2800000</v>
      </c>
      <c r="D36" s="166">
        <v>2800000</v>
      </c>
      <c r="E36" s="166">
        <v>2800000</v>
      </c>
      <c r="F36" s="314">
        <v>2800000</v>
      </c>
      <c r="G36" s="553"/>
      <c r="H36" s="229" t="s">
        <v>3273</v>
      </c>
      <c r="I36" s="166">
        <v>547050</v>
      </c>
      <c r="J36" s="166">
        <v>547050</v>
      </c>
      <c r="K36" s="166" t="s">
        <v>801</v>
      </c>
      <c r="L36" s="314" t="s">
        <v>801</v>
      </c>
      <c r="M36" s="555" t="s">
        <v>820</v>
      </c>
      <c r="N36" s="229" t="s">
        <v>3292</v>
      </c>
      <c r="O36" s="166">
        <v>975000</v>
      </c>
      <c r="P36" s="166" t="s">
        <v>801</v>
      </c>
      <c r="Q36" s="166" t="s">
        <v>801</v>
      </c>
      <c r="R36" s="314" t="s">
        <v>801</v>
      </c>
      <c r="S36" s="553"/>
      <c r="T36" s="229" t="s">
        <v>4428</v>
      </c>
      <c r="U36" s="166">
        <v>335000</v>
      </c>
      <c r="V36" s="166">
        <v>335000</v>
      </c>
      <c r="W36" s="166">
        <v>335000</v>
      </c>
      <c r="X36" s="314" t="s">
        <v>801</v>
      </c>
      <c r="Y36" s="553"/>
      <c r="Z36" s="229" t="s">
        <v>3330</v>
      </c>
      <c r="AA36" s="166">
        <v>9702000</v>
      </c>
      <c r="AB36" s="166">
        <v>9702000</v>
      </c>
      <c r="AC36" s="166">
        <v>9702000</v>
      </c>
      <c r="AD36" s="314" t="s">
        <v>801</v>
      </c>
      <c r="AE36" s="553"/>
      <c r="AF36" s="229" t="s">
        <v>4433</v>
      </c>
      <c r="AG36" s="166">
        <v>714000</v>
      </c>
      <c r="AH36" s="166" t="s">
        <v>801</v>
      </c>
      <c r="AI36" s="166" t="s">
        <v>801</v>
      </c>
      <c r="AJ36" s="314" t="s">
        <v>801</v>
      </c>
    </row>
    <row r="37" spans="1:36" s="60" customFormat="1" ht="12.75" customHeight="1" x14ac:dyDescent="0.2">
      <c r="A37" s="553"/>
      <c r="B37" s="229" t="s">
        <v>4946</v>
      </c>
      <c r="C37" s="166">
        <v>200000</v>
      </c>
      <c r="D37" s="166">
        <v>300000</v>
      </c>
      <c r="E37" s="166">
        <v>400000</v>
      </c>
      <c r="F37" s="314" t="s">
        <v>801</v>
      </c>
      <c r="G37" s="553"/>
      <c r="H37" s="229" t="s">
        <v>3274</v>
      </c>
      <c r="I37" s="166">
        <v>1300000</v>
      </c>
      <c r="J37" s="166" t="s">
        <v>801</v>
      </c>
      <c r="K37" s="166" t="s">
        <v>801</v>
      </c>
      <c r="L37" s="314" t="s">
        <v>801</v>
      </c>
      <c r="M37" s="553"/>
      <c r="N37" s="504" t="s">
        <v>5391</v>
      </c>
      <c r="O37" s="166">
        <v>200000</v>
      </c>
      <c r="P37" s="166" t="s">
        <v>801</v>
      </c>
      <c r="Q37" s="166" t="s">
        <v>801</v>
      </c>
      <c r="R37" s="166" t="s">
        <v>801</v>
      </c>
      <c r="S37" s="553"/>
      <c r="T37" s="229" t="s">
        <v>5215</v>
      </c>
      <c r="U37" s="166">
        <v>200000</v>
      </c>
      <c r="V37" s="166" t="s">
        <v>801</v>
      </c>
      <c r="W37" s="166" t="s">
        <v>801</v>
      </c>
      <c r="X37" s="314" t="s">
        <v>801</v>
      </c>
      <c r="Y37" s="553"/>
      <c r="Z37" s="229" t="s">
        <v>3653</v>
      </c>
      <c r="AA37" s="166">
        <v>200000</v>
      </c>
      <c r="AB37" s="166">
        <v>300000</v>
      </c>
      <c r="AC37" s="166">
        <v>400000</v>
      </c>
      <c r="AD37" s="314" t="s">
        <v>801</v>
      </c>
      <c r="AE37" s="553"/>
      <c r="AF37" s="229" t="s">
        <v>5143</v>
      </c>
      <c r="AG37" s="166">
        <v>100000</v>
      </c>
      <c r="AH37" s="166" t="s">
        <v>801</v>
      </c>
      <c r="AI37" s="166" t="s">
        <v>801</v>
      </c>
      <c r="AJ37" s="314" t="s">
        <v>801</v>
      </c>
    </row>
    <row r="38" spans="1:36" s="60" customFormat="1" ht="12.75" customHeight="1" x14ac:dyDescent="0.2">
      <c r="A38" s="553"/>
      <c r="B38" s="229" t="s">
        <v>3852</v>
      </c>
      <c r="C38" s="166">
        <v>840000</v>
      </c>
      <c r="D38" s="166" t="s">
        <v>801</v>
      </c>
      <c r="E38" s="166" t="s">
        <v>801</v>
      </c>
      <c r="F38" s="314" t="s">
        <v>801</v>
      </c>
      <c r="G38" s="553"/>
      <c r="H38" s="229" t="s">
        <v>3609</v>
      </c>
      <c r="I38" s="166">
        <v>200000</v>
      </c>
      <c r="J38" s="166">
        <v>300000</v>
      </c>
      <c r="K38" s="166">
        <v>400000</v>
      </c>
      <c r="L38" s="314" t="s">
        <v>801</v>
      </c>
      <c r="M38" s="553"/>
      <c r="N38" s="229" t="s">
        <v>4960</v>
      </c>
      <c r="O38" s="166">
        <v>200000</v>
      </c>
      <c r="P38" s="166">
        <v>300000</v>
      </c>
      <c r="Q38" s="166">
        <v>400000</v>
      </c>
      <c r="R38" s="314" t="s">
        <v>801</v>
      </c>
      <c r="S38" s="553"/>
      <c r="T38" s="229" t="s">
        <v>3313</v>
      </c>
      <c r="U38" s="166">
        <v>2800000</v>
      </c>
      <c r="V38" s="166" t="s">
        <v>801</v>
      </c>
      <c r="W38" s="166" t="s">
        <v>801</v>
      </c>
      <c r="X38" s="314" t="s">
        <v>801</v>
      </c>
      <c r="Y38" s="553"/>
      <c r="Z38" s="229" t="s">
        <v>3331</v>
      </c>
      <c r="AA38" s="166">
        <v>4850000</v>
      </c>
      <c r="AB38" s="166">
        <v>4850000</v>
      </c>
      <c r="AC38" s="166">
        <v>4850000</v>
      </c>
      <c r="AD38" s="314" t="s">
        <v>801</v>
      </c>
      <c r="AE38" s="553"/>
      <c r="AF38" s="229" t="s">
        <v>3666</v>
      </c>
      <c r="AG38" s="166">
        <v>400000</v>
      </c>
      <c r="AH38" s="166" t="s">
        <v>801</v>
      </c>
      <c r="AI38" s="166" t="s">
        <v>801</v>
      </c>
      <c r="AJ38" s="314" t="s">
        <v>801</v>
      </c>
    </row>
    <row r="39" spans="1:36" s="60" customFormat="1" ht="12.75" customHeight="1" x14ac:dyDescent="0.2">
      <c r="A39" s="553"/>
      <c r="B39" s="229" t="s">
        <v>4335</v>
      </c>
      <c r="C39" s="166">
        <v>2350000</v>
      </c>
      <c r="D39" s="166">
        <v>2350000</v>
      </c>
      <c r="E39" s="166">
        <v>2350000</v>
      </c>
      <c r="F39" s="314">
        <v>2350000</v>
      </c>
      <c r="G39" s="553"/>
      <c r="H39" s="229" t="s">
        <v>4422</v>
      </c>
      <c r="I39" s="166">
        <v>625000</v>
      </c>
      <c r="J39" s="166">
        <v>625000</v>
      </c>
      <c r="K39" s="166" t="s">
        <v>801</v>
      </c>
      <c r="L39" s="314" t="s">
        <v>801</v>
      </c>
      <c r="M39" s="553"/>
      <c r="N39" s="229" t="s">
        <v>3626</v>
      </c>
      <c r="O39" s="166">
        <v>300000</v>
      </c>
      <c r="P39" s="166">
        <v>400000</v>
      </c>
      <c r="Q39" s="166" t="s">
        <v>801</v>
      </c>
      <c r="R39" s="314" t="s">
        <v>801</v>
      </c>
      <c r="S39" s="553"/>
      <c r="T39" s="229" t="s">
        <v>4429</v>
      </c>
      <c r="U39" s="166">
        <v>365000</v>
      </c>
      <c r="V39" s="166">
        <v>365000</v>
      </c>
      <c r="W39" s="166">
        <v>365000</v>
      </c>
      <c r="X39" s="314" t="s">
        <v>801</v>
      </c>
      <c r="Y39" s="553"/>
      <c r="Z39" s="229" t="s">
        <v>3332</v>
      </c>
      <c r="AA39" s="166">
        <v>3400000</v>
      </c>
      <c r="AB39" s="166" t="s">
        <v>801</v>
      </c>
      <c r="AC39" s="166" t="s">
        <v>801</v>
      </c>
      <c r="AD39" s="314" t="s">
        <v>801</v>
      </c>
      <c r="AE39" s="553"/>
      <c r="AF39" s="229" t="s">
        <v>3348</v>
      </c>
      <c r="AG39" s="166">
        <v>600000</v>
      </c>
      <c r="AH39" s="166" t="s">
        <v>801</v>
      </c>
      <c r="AI39" s="166" t="s">
        <v>801</v>
      </c>
      <c r="AJ39" s="314" t="s">
        <v>801</v>
      </c>
    </row>
    <row r="40" spans="1:36" s="60" customFormat="1" ht="12.75" customHeight="1" x14ac:dyDescent="0.2">
      <c r="A40" s="553"/>
      <c r="B40" s="229" t="s">
        <v>3598</v>
      </c>
      <c r="C40" s="166">
        <v>400000</v>
      </c>
      <c r="D40" s="166" t="s">
        <v>801</v>
      </c>
      <c r="E40" s="166" t="s">
        <v>801</v>
      </c>
      <c r="F40" s="314" t="s">
        <v>801</v>
      </c>
      <c r="G40" s="553"/>
      <c r="H40" s="229" t="s">
        <v>3874</v>
      </c>
      <c r="I40" s="166">
        <v>200000</v>
      </c>
      <c r="J40" s="166">
        <v>300000</v>
      </c>
      <c r="K40" s="166">
        <v>400000</v>
      </c>
      <c r="L40" s="314" t="s">
        <v>801</v>
      </c>
      <c r="M40" s="553"/>
      <c r="N40" s="229" t="s">
        <v>3627</v>
      </c>
      <c r="O40" s="166">
        <v>300000</v>
      </c>
      <c r="P40" s="166">
        <v>400000</v>
      </c>
      <c r="Q40" s="166" t="s">
        <v>801</v>
      </c>
      <c r="R40" s="314" t="s">
        <v>801</v>
      </c>
      <c r="S40" s="553"/>
      <c r="T40" s="229" t="s">
        <v>3000</v>
      </c>
      <c r="U40" s="166">
        <v>333333</v>
      </c>
      <c r="V40" s="166" t="s">
        <v>801</v>
      </c>
      <c r="W40" s="166" t="s">
        <v>801</v>
      </c>
      <c r="X40" s="314" t="s">
        <v>801</v>
      </c>
      <c r="Y40" s="553"/>
      <c r="Z40" s="229" t="s">
        <v>5206</v>
      </c>
      <c r="AA40" s="166">
        <v>200000</v>
      </c>
      <c r="AB40" s="166" t="s">
        <v>801</v>
      </c>
      <c r="AC40" s="166" t="s">
        <v>801</v>
      </c>
      <c r="AD40" s="314" t="s">
        <v>801</v>
      </c>
      <c r="AE40" s="553"/>
      <c r="AF40" s="229" t="s">
        <v>3349</v>
      </c>
      <c r="AG40" s="166">
        <v>4000000</v>
      </c>
      <c r="AH40" s="166" t="s">
        <v>801</v>
      </c>
      <c r="AI40" s="166" t="s">
        <v>801</v>
      </c>
      <c r="AJ40" s="314" t="s">
        <v>801</v>
      </c>
    </row>
    <row r="41" spans="1:36" s="60" customFormat="1" ht="12.75" customHeight="1" x14ac:dyDescent="0.2">
      <c r="A41" s="553"/>
      <c r="B41" s="229" t="s">
        <v>3599</v>
      </c>
      <c r="C41" s="166">
        <v>200000</v>
      </c>
      <c r="D41" s="166">
        <v>300000</v>
      </c>
      <c r="E41" s="166">
        <v>400000</v>
      </c>
      <c r="F41" s="314" t="s">
        <v>801</v>
      </c>
      <c r="G41" s="553"/>
      <c r="H41" s="229" t="s">
        <v>3276</v>
      </c>
      <c r="I41" s="166">
        <v>2126250</v>
      </c>
      <c r="J41" s="166" t="s">
        <v>801</v>
      </c>
      <c r="K41" s="166" t="s">
        <v>801</v>
      </c>
      <c r="L41" s="314" t="s">
        <v>801</v>
      </c>
      <c r="M41" s="553"/>
      <c r="N41" s="229" t="s">
        <v>3293</v>
      </c>
      <c r="O41" s="166">
        <v>760000</v>
      </c>
      <c r="P41" s="166" t="s">
        <v>801</v>
      </c>
      <c r="Q41" s="166" t="s">
        <v>801</v>
      </c>
      <c r="R41" s="314" t="s">
        <v>801</v>
      </c>
      <c r="S41" s="553"/>
      <c r="T41" s="229" t="s">
        <v>3314</v>
      </c>
      <c r="U41" s="166">
        <v>1250000</v>
      </c>
      <c r="V41" s="166">
        <v>1250000</v>
      </c>
      <c r="W41" s="166">
        <v>1250000</v>
      </c>
      <c r="X41" s="314" t="s">
        <v>801</v>
      </c>
      <c r="Y41" s="553"/>
      <c r="Z41" s="229" t="s">
        <v>4327</v>
      </c>
      <c r="AA41" s="166">
        <v>475000</v>
      </c>
      <c r="AB41" s="166" t="s">
        <v>801</v>
      </c>
      <c r="AC41" s="166" t="s">
        <v>801</v>
      </c>
      <c r="AD41" s="314" t="s">
        <v>801</v>
      </c>
      <c r="AE41" s="553"/>
      <c r="AF41" s="229" t="s">
        <v>3667</v>
      </c>
      <c r="AG41" s="166">
        <v>400000</v>
      </c>
      <c r="AH41" s="166" t="s">
        <v>801</v>
      </c>
      <c r="AI41" s="166" t="s">
        <v>801</v>
      </c>
      <c r="AJ41" s="314" t="s">
        <v>801</v>
      </c>
    </row>
    <row r="42" spans="1:36" s="60" customFormat="1" ht="12.75" customHeight="1" x14ac:dyDescent="0.2">
      <c r="A42" s="553"/>
      <c r="B42" s="229" t="s">
        <v>3958</v>
      </c>
      <c r="C42" s="166">
        <v>300000</v>
      </c>
      <c r="D42" s="166" t="s">
        <v>801</v>
      </c>
      <c r="E42" s="166" t="s">
        <v>801</v>
      </c>
      <c r="F42" s="314" t="s">
        <v>801</v>
      </c>
      <c r="G42" s="553"/>
      <c r="H42" s="229" t="s">
        <v>3277</v>
      </c>
      <c r="I42" s="166">
        <v>840000</v>
      </c>
      <c r="J42" s="166" t="s">
        <v>801</v>
      </c>
      <c r="K42" s="166" t="s">
        <v>801</v>
      </c>
      <c r="L42" s="314" t="s">
        <v>801</v>
      </c>
      <c r="M42" s="553"/>
      <c r="N42" s="229" t="s">
        <v>3628</v>
      </c>
      <c r="O42" s="166">
        <v>300000</v>
      </c>
      <c r="P42" s="166">
        <v>400000</v>
      </c>
      <c r="Q42" s="166" t="s">
        <v>801</v>
      </c>
      <c r="R42" s="314" t="s">
        <v>801</v>
      </c>
      <c r="S42" s="553"/>
      <c r="T42" s="229" t="s">
        <v>3969</v>
      </c>
      <c r="U42" s="166">
        <v>2400000</v>
      </c>
      <c r="V42" s="166">
        <v>2400000</v>
      </c>
      <c r="W42" s="166">
        <v>2400000</v>
      </c>
      <c r="X42" s="314">
        <v>2400000</v>
      </c>
      <c r="Y42" s="553"/>
      <c r="Z42" s="229" t="s">
        <v>3333</v>
      </c>
      <c r="AA42" s="166">
        <v>2800000</v>
      </c>
      <c r="AB42" s="166">
        <v>2800000</v>
      </c>
      <c r="AC42" s="166">
        <v>2800000</v>
      </c>
      <c r="AD42" s="314" t="s">
        <v>801</v>
      </c>
      <c r="AE42" s="553"/>
      <c r="AF42" s="229" t="s">
        <v>4434</v>
      </c>
      <c r="AG42" s="166">
        <v>3180000</v>
      </c>
      <c r="AH42" s="166">
        <v>3180000</v>
      </c>
      <c r="AI42" s="166">
        <v>3180000</v>
      </c>
      <c r="AJ42" s="314">
        <v>3180000</v>
      </c>
    </row>
    <row r="43" spans="1:36" s="60" customFormat="1" ht="12.75" customHeight="1" x14ac:dyDescent="0.2">
      <c r="A43" s="553"/>
      <c r="B43" s="229" t="s">
        <v>3865</v>
      </c>
      <c r="C43" s="166">
        <v>200000</v>
      </c>
      <c r="D43" s="166">
        <v>300000</v>
      </c>
      <c r="E43" s="166">
        <v>400000</v>
      </c>
      <c r="F43" s="314" t="s">
        <v>801</v>
      </c>
      <c r="G43" s="553"/>
      <c r="H43" s="229" t="s">
        <v>3610</v>
      </c>
      <c r="I43" s="166">
        <v>200000</v>
      </c>
      <c r="J43" s="166">
        <v>300000</v>
      </c>
      <c r="K43" s="166">
        <v>400000</v>
      </c>
      <c r="L43" s="314" t="s">
        <v>801</v>
      </c>
      <c r="M43" s="553"/>
      <c r="N43" s="229" t="s">
        <v>3294</v>
      </c>
      <c r="O43" s="166">
        <v>3781000</v>
      </c>
      <c r="P43" s="166" t="s">
        <v>801</v>
      </c>
      <c r="Q43" s="166" t="s">
        <v>801</v>
      </c>
      <c r="R43" s="314" t="s">
        <v>801</v>
      </c>
      <c r="S43" s="553"/>
      <c r="T43" s="229" t="s">
        <v>3445</v>
      </c>
      <c r="U43" s="166">
        <v>400000</v>
      </c>
      <c r="V43" s="166" t="s">
        <v>801</v>
      </c>
      <c r="W43" s="166" t="s">
        <v>801</v>
      </c>
      <c r="X43" s="314" t="s">
        <v>801</v>
      </c>
      <c r="Y43" s="553"/>
      <c r="Z43" s="229" t="s">
        <v>3334</v>
      </c>
      <c r="AA43" s="166">
        <v>780000</v>
      </c>
      <c r="AB43" s="166" t="s">
        <v>801</v>
      </c>
      <c r="AC43" s="166" t="s">
        <v>801</v>
      </c>
      <c r="AD43" s="314" t="s">
        <v>801</v>
      </c>
      <c r="AE43" s="553"/>
      <c r="AF43" s="229" t="s">
        <v>3350</v>
      </c>
      <c r="AG43" s="166">
        <v>2100000</v>
      </c>
      <c r="AH43" s="166">
        <v>2100000</v>
      </c>
      <c r="AI43" s="166">
        <v>2100000</v>
      </c>
      <c r="AJ43" s="314" t="s">
        <v>801</v>
      </c>
    </row>
    <row r="44" spans="1:36" s="60" customFormat="1" ht="12.75" customHeight="1" x14ac:dyDescent="0.2">
      <c r="A44" s="553"/>
      <c r="B44" s="229" t="s">
        <v>3600</v>
      </c>
      <c r="C44" s="166">
        <v>200000</v>
      </c>
      <c r="D44" s="166">
        <v>300000</v>
      </c>
      <c r="E44" s="166">
        <v>400000</v>
      </c>
      <c r="F44" s="314" t="s">
        <v>801</v>
      </c>
      <c r="G44" s="553"/>
      <c r="H44" s="229" t="s">
        <v>3278</v>
      </c>
      <c r="I44" s="166">
        <v>3013000</v>
      </c>
      <c r="J44" s="166" t="s">
        <v>801</v>
      </c>
      <c r="K44" s="166" t="s">
        <v>801</v>
      </c>
      <c r="L44" s="314" t="s">
        <v>801</v>
      </c>
      <c r="M44" s="553"/>
      <c r="N44" s="229" t="s">
        <v>3630</v>
      </c>
      <c r="O44" s="166">
        <v>100000</v>
      </c>
      <c r="P44" s="166" t="s">
        <v>801</v>
      </c>
      <c r="Q44" s="166" t="s">
        <v>801</v>
      </c>
      <c r="R44" s="314" t="s">
        <v>801</v>
      </c>
      <c r="S44" s="553"/>
      <c r="T44" s="229" t="s">
        <v>3039</v>
      </c>
      <c r="U44" s="166">
        <v>1368000</v>
      </c>
      <c r="V44" s="166" t="s">
        <v>801</v>
      </c>
      <c r="W44" s="166" t="s">
        <v>801</v>
      </c>
      <c r="X44" s="314" t="s">
        <v>801</v>
      </c>
      <c r="Y44" s="553"/>
      <c r="Z44" s="229" t="s">
        <v>3360</v>
      </c>
      <c r="AA44" s="166">
        <v>5000000</v>
      </c>
      <c r="AB44" s="166" t="s">
        <v>801</v>
      </c>
      <c r="AC44" s="166" t="s">
        <v>801</v>
      </c>
      <c r="AD44" s="314" t="s">
        <v>801</v>
      </c>
      <c r="AE44" s="553"/>
      <c r="AF44" s="229" t="s">
        <v>3668</v>
      </c>
      <c r="AG44" s="166">
        <v>100000</v>
      </c>
      <c r="AH44" s="166" t="s">
        <v>801</v>
      </c>
      <c r="AI44" s="166" t="s">
        <v>801</v>
      </c>
      <c r="AJ44" s="314" t="s">
        <v>801</v>
      </c>
    </row>
    <row r="45" spans="1:36" s="60" customFormat="1" ht="12.75" customHeight="1" x14ac:dyDescent="0.2">
      <c r="A45" s="553"/>
      <c r="B45" s="229" t="s">
        <v>3266</v>
      </c>
      <c r="C45" s="166">
        <v>3150000</v>
      </c>
      <c r="D45" s="166">
        <v>3150000</v>
      </c>
      <c r="E45" s="166">
        <v>3150000</v>
      </c>
      <c r="F45" s="314">
        <v>3150000</v>
      </c>
      <c r="G45" s="553"/>
      <c r="H45" s="229" t="s">
        <v>3611</v>
      </c>
      <c r="I45" s="166">
        <v>200000</v>
      </c>
      <c r="J45" s="166">
        <v>300000</v>
      </c>
      <c r="K45" s="166">
        <v>400000</v>
      </c>
      <c r="L45" s="314" t="s">
        <v>801</v>
      </c>
      <c r="M45" s="553"/>
      <c r="N45" s="504" t="s">
        <v>5390</v>
      </c>
      <c r="O45" s="166">
        <v>200000</v>
      </c>
      <c r="P45" s="166"/>
      <c r="Q45" s="166"/>
      <c r="R45" s="314"/>
      <c r="S45" s="553"/>
      <c r="T45" s="229" t="s">
        <v>3642</v>
      </c>
      <c r="U45" s="166">
        <v>200000</v>
      </c>
      <c r="V45" s="166">
        <v>300000</v>
      </c>
      <c r="W45" s="166">
        <v>400000</v>
      </c>
      <c r="X45" s="314" t="s">
        <v>801</v>
      </c>
      <c r="Y45" s="553"/>
      <c r="Z45" s="229" t="s">
        <v>3038</v>
      </c>
      <c r="AA45" s="166">
        <v>839000</v>
      </c>
      <c r="AB45" s="166" t="s">
        <v>801</v>
      </c>
      <c r="AC45" s="166" t="s">
        <v>801</v>
      </c>
      <c r="AD45" s="314" t="s">
        <v>801</v>
      </c>
      <c r="AE45" s="553"/>
      <c r="AF45" s="229" t="s">
        <v>4435</v>
      </c>
      <c r="AG45" s="166">
        <v>647000</v>
      </c>
      <c r="AH45" s="166">
        <v>647000</v>
      </c>
      <c r="AI45" s="166">
        <v>647000</v>
      </c>
      <c r="AJ45" s="314" t="s">
        <v>801</v>
      </c>
    </row>
    <row r="46" spans="1:36" s="60" customFormat="1" ht="12.75" customHeight="1" x14ac:dyDescent="0.2">
      <c r="A46" s="553"/>
      <c r="B46" s="229" t="s">
        <v>3873</v>
      </c>
      <c r="C46" s="166">
        <v>100000</v>
      </c>
      <c r="D46" s="166" t="s">
        <v>801</v>
      </c>
      <c r="E46" s="166" t="s">
        <v>801</v>
      </c>
      <c r="F46" s="314" t="s">
        <v>801</v>
      </c>
      <c r="G46" s="553"/>
      <c r="H46" s="229" t="s">
        <v>3279</v>
      </c>
      <c r="I46" s="166">
        <v>3725000</v>
      </c>
      <c r="J46" s="166">
        <v>3725000</v>
      </c>
      <c r="K46" s="166">
        <v>3725000</v>
      </c>
      <c r="L46" s="314" t="s">
        <v>801</v>
      </c>
      <c r="M46" s="553"/>
      <c r="N46" s="229" t="s">
        <v>3295</v>
      </c>
      <c r="O46" s="166">
        <v>5000000</v>
      </c>
      <c r="P46" s="166">
        <v>5000000</v>
      </c>
      <c r="Q46" s="166" t="s">
        <v>801</v>
      </c>
      <c r="R46" s="314" t="s">
        <v>801</v>
      </c>
      <c r="S46" s="553"/>
      <c r="T46" s="229" t="s">
        <v>3643</v>
      </c>
      <c r="U46" s="166">
        <v>300000</v>
      </c>
      <c r="V46" s="166">
        <v>400000</v>
      </c>
      <c r="W46" s="166" t="s">
        <v>801</v>
      </c>
      <c r="X46" s="314" t="s">
        <v>801</v>
      </c>
      <c r="Y46" s="553"/>
      <c r="Z46" s="229" t="s">
        <v>3654</v>
      </c>
      <c r="AA46" s="166">
        <v>200000</v>
      </c>
      <c r="AB46" s="166">
        <v>300000</v>
      </c>
      <c r="AC46" s="166">
        <v>400000</v>
      </c>
      <c r="AD46" s="314" t="s">
        <v>801</v>
      </c>
      <c r="AE46" s="553"/>
      <c r="AF46" s="229" t="s">
        <v>2871</v>
      </c>
      <c r="AG46" s="166">
        <v>100000</v>
      </c>
      <c r="AH46" s="166" t="s">
        <v>801</v>
      </c>
      <c r="AI46" s="166" t="s">
        <v>801</v>
      </c>
      <c r="AJ46" s="314" t="s">
        <v>801</v>
      </c>
    </row>
    <row r="47" spans="1:36" s="60" customFormat="1" ht="12.75" customHeight="1" x14ac:dyDescent="0.2">
      <c r="A47" s="553"/>
      <c r="B47" s="229" t="s">
        <v>3959</v>
      </c>
      <c r="C47" s="166">
        <v>1208000</v>
      </c>
      <c r="D47" s="166">
        <v>1208000</v>
      </c>
      <c r="E47" s="166" t="s">
        <v>801</v>
      </c>
      <c r="F47" s="314" t="s">
        <v>801</v>
      </c>
      <c r="G47" s="553"/>
      <c r="H47" s="229" t="s">
        <v>3612</v>
      </c>
      <c r="I47" s="166">
        <v>200000</v>
      </c>
      <c r="J47" s="166">
        <v>300000</v>
      </c>
      <c r="K47" s="166">
        <v>400000</v>
      </c>
      <c r="L47" s="314" t="s">
        <v>801</v>
      </c>
      <c r="M47" s="553"/>
      <c r="N47" s="229" t="s">
        <v>3296</v>
      </c>
      <c r="O47" s="166">
        <v>760000</v>
      </c>
      <c r="P47" s="166" t="s">
        <v>801</v>
      </c>
      <c r="Q47" s="166" t="s">
        <v>801</v>
      </c>
      <c r="R47" s="314" t="s">
        <v>801</v>
      </c>
      <c r="S47" s="553"/>
      <c r="T47" s="134" t="s">
        <v>5131</v>
      </c>
      <c r="U47" s="269">
        <v>100000</v>
      </c>
      <c r="V47" s="269" t="s">
        <v>801</v>
      </c>
      <c r="W47" s="269" t="s">
        <v>801</v>
      </c>
      <c r="X47" s="269" t="s">
        <v>801</v>
      </c>
      <c r="Y47" s="553"/>
      <c r="Z47" s="229" t="s">
        <v>3655</v>
      </c>
      <c r="AA47" s="166">
        <v>200000</v>
      </c>
      <c r="AB47" s="166">
        <v>300000</v>
      </c>
      <c r="AC47" s="166">
        <v>400000</v>
      </c>
      <c r="AD47" s="314" t="s">
        <v>801</v>
      </c>
      <c r="AE47" s="553"/>
      <c r="AF47" s="229" t="s">
        <v>3351</v>
      </c>
      <c r="AG47" s="166">
        <v>3984000</v>
      </c>
      <c r="AH47" s="166" t="s">
        <v>801</v>
      </c>
      <c r="AI47" s="166" t="s">
        <v>801</v>
      </c>
      <c r="AJ47" s="314" t="s">
        <v>801</v>
      </c>
    </row>
    <row r="48" spans="1:36" s="60" customFormat="1" ht="12.75" customHeight="1" x14ac:dyDescent="0.2">
      <c r="A48" s="553"/>
      <c r="B48" s="229" t="s">
        <v>3879</v>
      </c>
      <c r="C48" s="166">
        <v>100000</v>
      </c>
      <c r="D48" s="166" t="s">
        <v>801</v>
      </c>
      <c r="E48" s="166" t="s">
        <v>801</v>
      </c>
      <c r="F48" s="314" t="s">
        <v>801</v>
      </c>
      <c r="G48" s="553"/>
      <c r="H48" s="229" t="s">
        <v>3280</v>
      </c>
      <c r="I48" s="166">
        <v>600000</v>
      </c>
      <c r="J48" s="166" t="s">
        <v>801</v>
      </c>
      <c r="K48" s="166" t="s">
        <v>801</v>
      </c>
      <c r="L48" s="314" t="s">
        <v>801</v>
      </c>
      <c r="M48" s="553"/>
      <c r="N48" s="229" t="s">
        <v>3297</v>
      </c>
      <c r="O48" s="166">
        <v>988000</v>
      </c>
      <c r="P48" s="166" t="s">
        <v>801</v>
      </c>
      <c r="Q48" s="166" t="s">
        <v>801</v>
      </c>
      <c r="R48" s="314" t="s">
        <v>801</v>
      </c>
      <c r="S48" s="553"/>
      <c r="T48" s="229" t="s">
        <v>5001</v>
      </c>
      <c r="U48" s="166">
        <v>200000</v>
      </c>
      <c r="V48" s="166">
        <v>300000</v>
      </c>
      <c r="W48" s="166">
        <v>400000</v>
      </c>
      <c r="X48" s="314" t="s">
        <v>801</v>
      </c>
      <c r="Y48" s="553"/>
      <c r="Z48" s="229" t="s">
        <v>3337</v>
      </c>
      <c r="AA48" s="166">
        <v>2800000</v>
      </c>
      <c r="AB48" s="166">
        <v>2800000</v>
      </c>
      <c r="AC48" s="166">
        <v>2800000</v>
      </c>
      <c r="AD48" s="314">
        <v>2800000</v>
      </c>
      <c r="AE48" s="553"/>
      <c r="AF48" s="229" t="s">
        <v>5144</v>
      </c>
      <c r="AG48" s="166">
        <v>100000</v>
      </c>
      <c r="AH48" s="166" t="s">
        <v>801</v>
      </c>
      <c r="AI48" s="166" t="s">
        <v>801</v>
      </c>
      <c r="AJ48" s="314" t="s">
        <v>801</v>
      </c>
    </row>
    <row r="49" spans="1:36" s="60" customFormat="1" ht="12.75" customHeight="1" x14ac:dyDescent="0.2">
      <c r="A49" s="553"/>
      <c r="B49" s="229" t="s">
        <v>3601</v>
      </c>
      <c r="C49" s="166">
        <v>300000</v>
      </c>
      <c r="D49" s="166">
        <v>400000</v>
      </c>
      <c r="E49" s="166" t="s">
        <v>801</v>
      </c>
      <c r="F49" s="314" t="s">
        <v>801</v>
      </c>
      <c r="G49" s="553"/>
      <c r="H49" s="229" t="s">
        <v>4423</v>
      </c>
      <c r="I49" s="166">
        <v>350000</v>
      </c>
      <c r="J49" s="166">
        <v>350000</v>
      </c>
      <c r="K49" s="166">
        <v>350000</v>
      </c>
      <c r="L49" s="314" t="s">
        <v>801</v>
      </c>
      <c r="M49" s="553"/>
      <c r="N49" s="504" t="s">
        <v>4405</v>
      </c>
      <c r="O49" s="166">
        <v>250000</v>
      </c>
      <c r="P49" s="166">
        <v>250000</v>
      </c>
      <c r="Q49" s="166" t="s">
        <v>801</v>
      </c>
      <c r="R49" s="314" t="s">
        <v>801</v>
      </c>
      <c r="S49" s="553"/>
      <c r="T49" s="229" t="s">
        <v>3319</v>
      </c>
      <c r="U49" s="166">
        <v>6550000</v>
      </c>
      <c r="V49" s="166">
        <v>6550000</v>
      </c>
      <c r="W49" s="166">
        <v>6550000</v>
      </c>
      <c r="X49" s="314">
        <v>6550000</v>
      </c>
      <c r="Y49" s="553"/>
      <c r="Z49" s="229" t="s">
        <v>3656</v>
      </c>
      <c r="AA49" s="166">
        <v>400000</v>
      </c>
      <c r="AB49" s="166" t="s">
        <v>801</v>
      </c>
      <c r="AC49" s="166" t="s">
        <v>801</v>
      </c>
      <c r="AD49" s="314" t="s">
        <v>801</v>
      </c>
      <c r="AE49" s="553"/>
      <c r="AF49" s="229" t="s">
        <v>5375</v>
      </c>
      <c r="AG49" s="166">
        <v>200000</v>
      </c>
      <c r="AH49" s="166" t="s">
        <v>801</v>
      </c>
      <c r="AI49" s="166" t="s">
        <v>801</v>
      </c>
      <c r="AJ49" s="314" t="s">
        <v>801</v>
      </c>
    </row>
    <row r="50" spans="1:36" s="60" customFormat="1" ht="12.75" customHeight="1" x14ac:dyDescent="0.2">
      <c r="A50" s="553"/>
      <c r="B50" s="229" t="s">
        <v>4979</v>
      </c>
      <c r="C50" s="166">
        <v>200000</v>
      </c>
      <c r="D50" s="166">
        <v>300000</v>
      </c>
      <c r="E50" s="166">
        <v>400000</v>
      </c>
      <c r="F50" s="314" t="s">
        <v>801</v>
      </c>
      <c r="G50" s="553"/>
      <c r="H50" s="229" t="s">
        <v>5004</v>
      </c>
      <c r="I50" s="166">
        <v>200000</v>
      </c>
      <c r="J50" s="166">
        <v>300000</v>
      </c>
      <c r="K50" s="166">
        <v>400000</v>
      </c>
      <c r="L50" s="314" t="s">
        <v>801</v>
      </c>
      <c r="M50" s="553"/>
      <c r="N50" s="229" t="s">
        <v>3884</v>
      </c>
      <c r="O50" s="166">
        <v>200000</v>
      </c>
      <c r="P50" s="166">
        <v>300000</v>
      </c>
      <c r="Q50" s="166">
        <v>400000</v>
      </c>
      <c r="R50" s="314" t="s">
        <v>801</v>
      </c>
      <c r="S50" s="553"/>
      <c r="T50" s="134" t="s">
        <v>3201</v>
      </c>
      <c r="U50" s="269">
        <v>1800000</v>
      </c>
      <c r="V50" s="269">
        <v>1800000</v>
      </c>
      <c r="W50" s="269" t="s">
        <v>801</v>
      </c>
      <c r="X50" s="269" t="s">
        <v>801</v>
      </c>
      <c r="Y50" s="553"/>
      <c r="Z50" s="229" t="s">
        <v>3338</v>
      </c>
      <c r="AA50" s="166">
        <v>2800000</v>
      </c>
      <c r="AB50" s="166">
        <v>2800000</v>
      </c>
      <c r="AC50" s="166" t="s">
        <v>801</v>
      </c>
      <c r="AD50" s="314" t="s">
        <v>801</v>
      </c>
      <c r="AE50" s="553"/>
      <c r="AF50" s="229" t="s">
        <v>3669</v>
      </c>
      <c r="AG50" s="166">
        <v>400000</v>
      </c>
      <c r="AH50" s="166" t="s">
        <v>801</v>
      </c>
      <c r="AI50" s="166" t="s">
        <v>801</v>
      </c>
      <c r="AJ50" s="314" t="s">
        <v>801</v>
      </c>
    </row>
    <row r="51" spans="1:36" s="60" customFormat="1" ht="12.75" customHeight="1" x14ac:dyDescent="0.2">
      <c r="A51" s="554"/>
      <c r="B51" s="229" t="s">
        <v>3447</v>
      </c>
      <c r="C51" s="166">
        <v>300000</v>
      </c>
      <c r="D51" s="166">
        <v>400000</v>
      </c>
      <c r="E51" s="166" t="s">
        <v>801</v>
      </c>
      <c r="F51" s="314" t="s">
        <v>801</v>
      </c>
      <c r="G51" s="554"/>
      <c r="H51" s="229" t="s">
        <v>4424</v>
      </c>
      <c r="I51" s="166">
        <v>5500000</v>
      </c>
      <c r="J51" s="166">
        <v>5500000</v>
      </c>
      <c r="K51" s="166">
        <v>5500000</v>
      </c>
      <c r="L51" s="314">
        <v>5500000</v>
      </c>
      <c r="M51" s="554"/>
      <c r="N51" s="229" t="s">
        <v>3967</v>
      </c>
      <c r="O51" s="166">
        <v>270000</v>
      </c>
      <c r="P51" s="166" t="s">
        <v>801</v>
      </c>
      <c r="Q51" s="166" t="s">
        <v>801</v>
      </c>
      <c r="R51" s="314" t="s">
        <v>801</v>
      </c>
      <c r="S51" s="554"/>
      <c r="T51" s="134" t="s">
        <v>3202</v>
      </c>
      <c r="U51" s="269">
        <v>393000</v>
      </c>
      <c r="V51" s="269" t="s">
        <v>801</v>
      </c>
      <c r="W51" s="269" t="s">
        <v>801</v>
      </c>
      <c r="X51" s="269" t="s">
        <v>801</v>
      </c>
      <c r="Y51" s="554"/>
      <c r="Z51" s="229" t="s">
        <v>3339</v>
      </c>
      <c r="AA51" s="166">
        <v>1968751</v>
      </c>
      <c r="AB51" s="166">
        <v>1968751</v>
      </c>
      <c r="AC51" s="166" t="s">
        <v>801</v>
      </c>
      <c r="AD51" s="314" t="s">
        <v>801</v>
      </c>
      <c r="AE51" s="554"/>
      <c r="AF51" s="229" t="s">
        <v>3353</v>
      </c>
      <c r="AG51" s="166">
        <v>6174000</v>
      </c>
      <c r="AH51" s="166">
        <v>6174000</v>
      </c>
      <c r="AI51" s="166">
        <v>6174000</v>
      </c>
      <c r="AJ51" s="314" t="s">
        <v>801</v>
      </c>
    </row>
    <row r="52" spans="1:36" s="60" customFormat="1" ht="12.75" customHeight="1" x14ac:dyDescent="0.2">
      <c r="A52" s="556" t="s">
        <v>709</v>
      </c>
      <c r="B52" s="229" t="s">
        <v>5109</v>
      </c>
      <c r="C52" s="166" t="s">
        <v>801</v>
      </c>
      <c r="D52" s="166" t="s">
        <v>801</v>
      </c>
      <c r="E52" s="166" t="s">
        <v>801</v>
      </c>
      <c r="F52" s="314" t="s">
        <v>801</v>
      </c>
      <c r="G52" s="556" t="s">
        <v>709</v>
      </c>
      <c r="H52" s="229" t="s">
        <v>5115</v>
      </c>
      <c r="I52" s="166" t="s">
        <v>801</v>
      </c>
      <c r="J52" s="166" t="s">
        <v>801</v>
      </c>
      <c r="K52" s="166" t="s">
        <v>801</v>
      </c>
      <c r="L52" s="314" t="s">
        <v>801</v>
      </c>
      <c r="M52" s="556" t="s">
        <v>709</v>
      </c>
      <c r="N52" s="518" t="s">
        <v>3581</v>
      </c>
      <c r="O52" s="269">
        <v>200000</v>
      </c>
      <c r="P52" s="269">
        <v>300000</v>
      </c>
      <c r="Q52" s="269">
        <v>400000</v>
      </c>
      <c r="R52" s="269" t="s">
        <v>801</v>
      </c>
      <c r="S52" s="559" t="s">
        <v>709</v>
      </c>
      <c r="T52" s="134" t="s">
        <v>5132</v>
      </c>
      <c r="U52" s="269" t="s">
        <v>801</v>
      </c>
      <c r="V52" s="269" t="s">
        <v>801</v>
      </c>
      <c r="W52" s="269" t="s">
        <v>801</v>
      </c>
      <c r="X52" s="269" t="s">
        <v>801</v>
      </c>
      <c r="Y52" s="556" t="s">
        <v>709</v>
      </c>
      <c r="Z52" s="229" t="s">
        <v>5137</v>
      </c>
      <c r="AA52" s="166" t="s">
        <v>801</v>
      </c>
      <c r="AB52" s="166" t="s">
        <v>801</v>
      </c>
      <c r="AC52" s="166" t="s">
        <v>801</v>
      </c>
      <c r="AD52" s="314" t="s">
        <v>801</v>
      </c>
      <c r="AE52" s="556" t="s">
        <v>709</v>
      </c>
      <c r="AF52" s="229" t="s">
        <v>5145</v>
      </c>
      <c r="AG52" s="166" t="s">
        <v>801</v>
      </c>
      <c r="AH52" s="166" t="s">
        <v>801</v>
      </c>
      <c r="AI52" s="166" t="s">
        <v>801</v>
      </c>
      <c r="AJ52" s="314" t="s">
        <v>801</v>
      </c>
    </row>
    <row r="53" spans="1:36" s="60" customFormat="1" ht="12.75" customHeight="1" x14ac:dyDescent="0.2">
      <c r="A53" s="553"/>
      <c r="B53" s="229" t="s">
        <v>5110</v>
      </c>
      <c r="C53" s="166" t="s">
        <v>801</v>
      </c>
      <c r="D53" s="166" t="s">
        <v>801</v>
      </c>
      <c r="E53" s="166" t="s">
        <v>801</v>
      </c>
      <c r="F53" s="314" t="s">
        <v>801</v>
      </c>
      <c r="G53" s="553"/>
      <c r="H53" s="229" t="s">
        <v>5116</v>
      </c>
      <c r="I53" s="166" t="s">
        <v>801</v>
      </c>
      <c r="J53" s="166" t="s">
        <v>801</v>
      </c>
      <c r="K53" s="166" t="s">
        <v>801</v>
      </c>
      <c r="L53" s="314" t="s">
        <v>801</v>
      </c>
      <c r="M53" s="553"/>
      <c r="N53" s="131" t="s">
        <v>1078</v>
      </c>
      <c r="O53" s="59" t="s">
        <v>801</v>
      </c>
      <c r="P53" s="59" t="s">
        <v>801</v>
      </c>
      <c r="Q53" s="59" t="s">
        <v>801</v>
      </c>
      <c r="R53" s="59" t="s">
        <v>801</v>
      </c>
      <c r="S53" s="553"/>
      <c r="T53" s="457" t="s">
        <v>2373</v>
      </c>
      <c r="U53" s="269" t="s">
        <v>801</v>
      </c>
      <c r="V53" s="269" t="s">
        <v>801</v>
      </c>
      <c r="W53" s="269" t="s">
        <v>801</v>
      </c>
      <c r="X53" s="269" t="s">
        <v>801</v>
      </c>
      <c r="Y53" s="553"/>
      <c r="Z53" s="61" t="s">
        <v>5138</v>
      </c>
      <c r="AA53" s="85" t="s">
        <v>801</v>
      </c>
      <c r="AB53" s="85" t="s">
        <v>801</v>
      </c>
      <c r="AC53" s="85" t="s">
        <v>801</v>
      </c>
      <c r="AD53" s="85" t="s">
        <v>801</v>
      </c>
      <c r="AE53" s="553"/>
      <c r="AF53" s="134" t="s">
        <v>5146</v>
      </c>
      <c r="AG53" s="269" t="s">
        <v>801</v>
      </c>
      <c r="AH53" s="269" t="s">
        <v>801</v>
      </c>
      <c r="AI53" s="269" t="s">
        <v>801</v>
      </c>
      <c r="AJ53" s="269" t="s">
        <v>801</v>
      </c>
    </row>
    <row r="54" spans="1:36" s="60" customFormat="1" ht="12.75" customHeight="1" x14ac:dyDescent="0.2">
      <c r="A54" s="553"/>
      <c r="B54" s="229" t="s">
        <v>2353</v>
      </c>
      <c r="C54" s="166" t="s">
        <v>801</v>
      </c>
      <c r="D54" s="166" t="s">
        <v>801</v>
      </c>
      <c r="E54" s="166" t="s">
        <v>801</v>
      </c>
      <c r="F54" s="314" t="s">
        <v>801</v>
      </c>
      <c r="G54" s="553"/>
      <c r="H54" s="229" t="s">
        <v>1097</v>
      </c>
      <c r="I54" s="166" t="s">
        <v>801</v>
      </c>
      <c r="J54" s="166" t="s">
        <v>801</v>
      </c>
      <c r="K54" s="166" t="s">
        <v>801</v>
      </c>
      <c r="L54" s="314" t="s">
        <v>801</v>
      </c>
      <c r="M54" s="553"/>
      <c r="N54" s="229" t="s">
        <v>2360</v>
      </c>
      <c r="O54" s="59" t="s">
        <v>801</v>
      </c>
      <c r="P54" s="59" t="s">
        <v>801</v>
      </c>
      <c r="Q54" s="59" t="s">
        <v>801</v>
      </c>
      <c r="R54" s="59" t="s">
        <v>801</v>
      </c>
      <c r="S54" s="553"/>
      <c r="T54" s="457" t="s">
        <v>5133</v>
      </c>
      <c r="U54" s="59" t="s">
        <v>801</v>
      </c>
      <c r="V54" s="59" t="s">
        <v>801</v>
      </c>
      <c r="W54" s="59" t="s">
        <v>801</v>
      </c>
      <c r="X54" s="59" t="s">
        <v>801</v>
      </c>
      <c r="Y54" s="553"/>
      <c r="Z54" s="61" t="s">
        <v>5139</v>
      </c>
      <c r="AA54" s="85" t="s">
        <v>801</v>
      </c>
      <c r="AB54" s="85" t="s">
        <v>801</v>
      </c>
      <c r="AC54" s="85" t="s">
        <v>801</v>
      </c>
      <c r="AD54" s="85" t="s">
        <v>801</v>
      </c>
      <c r="AE54" s="553"/>
      <c r="AF54" s="427" t="s">
        <v>2377</v>
      </c>
      <c r="AG54" s="269" t="s">
        <v>801</v>
      </c>
      <c r="AH54" s="269" t="s">
        <v>801</v>
      </c>
      <c r="AI54" s="269" t="s">
        <v>801</v>
      </c>
      <c r="AJ54" s="269" t="s">
        <v>801</v>
      </c>
    </row>
    <row r="55" spans="1:36" s="60" customFormat="1" ht="12.75" customHeight="1" x14ac:dyDescent="0.2">
      <c r="A55" s="553"/>
      <c r="B55" s="229" t="s">
        <v>5111</v>
      </c>
      <c r="C55" s="166" t="s">
        <v>801</v>
      </c>
      <c r="D55" s="166" t="s">
        <v>801</v>
      </c>
      <c r="E55" s="166" t="s">
        <v>801</v>
      </c>
      <c r="F55" s="314" t="s">
        <v>801</v>
      </c>
      <c r="G55" s="553"/>
      <c r="H55" s="229" t="s">
        <v>1081</v>
      </c>
      <c r="I55" s="166" t="s">
        <v>801</v>
      </c>
      <c r="J55" s="166" t="s">
        <v>801</v>
      </c>
      <c r="K55" s="166" t="s">
        <v>801</v>
      </c>
      <c r="L55" s="314" t="s">
        <v>801</v>
      </c>
      <c r="M55" s="553"/>
      <c r="N55" s="134" t="s">
        <v>5121</v>
      </c>
      <c r="O55" s="59" t="s">
        <v>801</v>
      </c>
      <c r="P55" s="59" t="s">
        <v>801</v>
      </c>
      <c r="Q55" s="59" t="s">
        <v>801</v>
      </c>
      <c r="R55" s="59" t="s">
        <v>801</v>
      </c>
      <c r="S55" s="553"/>
      <c r="T55" s="457" t="s">
        <v>2371</v>
      </c>
      <c r="U55" s="59" t="s">
        <v>801</v>
      </c>
      <c r="V55" s="59" t="s">
        <v>801</v>
      </c>
      <c r="W55" s="59" t="s">
        <v>801</v>
      </c>
      <c r="X55" s="59" t="s">
        <v>801</v>
      </c>
      <c r="Y55" s="553"/>
      <c r="Z55" s="61" t="s">
        <v>5140</v>
      </c>
      <c r="AA55" s="85" t="s">
        <v>801</v>
      </c>
      <c r="AB55" s="85" t="s">
        <v>801</v>
      </c>
      <c r="AC55" s="85" t="s">
        <v>801</v>
      </c>
      <c r="AD55" s="85" t="s">
        <v>801</v>
      </c>
      <c r="AE55" s="553"/>
      <c r="AF55" s="427" t="s">
        <v>3974</v>
      </c>
      <c r="AG55" s="269" t="s">
        <v>801</v>
      </c>
      <c r="AH55" s="269" t="s">
        <v>801</v>
      </c>
      <c r="AI55" s="269" t="s">
        <v>801</v>
      </c>
      <c r="AJ55" s="269" t="s">
        <v>801</v>
      </c>
    </row>
    <row r="56" spans="1:36" s="60" customFormat="1" ht="12.75" customHeight="1" x14ac:dyDescent="0.2">
      <c r="A56" s="553"/>
      <c r="B56" s="134" t="s">
        <v>5112</v>
      </c>
      <c r="C56" s="59" t="s">
        <v>801</v>
      </c>
      <c r="D56" s="59" t="s">
        <v>801</v>
      </c>
      <c r="E56" s="59" t="s">
        <v>801</v>
      </c>
      <c r="F56" s="59" t="s">
        <v>801</v>
      </c>
      <c r="G56" s="553"/>
      <c r="H56" s="229" t="s">
        <v>3961</v>
      </c>
      <c r="I56" s="166" t="s">
        <v>801</v>
      </c>
      <c r="J56" s="166" t="s">
        <v>801</v>
      </c>
      <c r="K56" s="166" t="s">
        <v>801</v>
      </c>
      <c r="L56" s="314" t="s">
        <v>801</v>
      </c>
      <c r="M56" s="553"/>
      <c r="N56" s="523" t="s">
        <v>5097</v>
      </c>
      <c r="O56" s="59" t="s">
        <v>801</v>
      </c>
      <c r="P56" s="59" t="s">
        <v>801</v>
      </c>
      <c r="Q56" s="59" t="s">
        <v>801</v>
      </c>
      <c r="R56" s="59" t="s">
        <v>801</v>
      </c>
      <c r="S56" s="553"/>
      <c r="T56" s="457" t="s">
        <v>5134</v>
      </c>
      <c r="U56" s="59" t="s">
        <v>801</v>
      </c>
      <c r="V56" s="59" t="s">
        <v>801</v>
      </c>
      <c r="W56" s="59" t="s">
        <v>801</v>
      </c>
      <c r="X56" s="59" t="s">
        <v>801</v>
      </c>
      <c r="Y56" s="553"/>
      <c r="Z56" s="61" t="s">
        <v>1158</v>
      </c>
      <c r="AA56" s="85" t="s">
        <v>801</v>
      </c>
      <c r="AB56" s="85" t="s">
        <v>801</v>
      </c>
      <c r="AC56" s="85" t="s">
        <v>801</v>
      </c>
      <c r="AD56" s="85" t="s">
        <v>801</v>
      </c>
      <c r="AE56" s="553"/>
      <c r="AF56" s="427" t="s">
        <v>3975</v>
      </c>
      <c r="AG56" s="269" t="s">
        <v>801</v>
      </c>
      <c r="AH56" s="269" t="s">
        <v>801</v>
      </c>
      <c r="AI56" s="269" t="s">
        <v>801</v>
      </c>
      <c r="AJ56" s="269" t="s">
        <v>801</v>
      </c>
    </row>
    <row r="57" spans="1:36" s="60" customFormat="1" ht="12.75" customHeight="1" x14ac:dyDescent="0.2">
      <c r="A57" s="553"/>
      <c r="B57" s="427" t="s">
        <v>2352</v>
      </c>
      <c r="C57" s="59" t="s">
        <v>801</v>
      </c>
      <c r="D57" s="59" t="s">
        <v>801</v>
      </c>
      <c r="E57" s="59" t="s">
        <v>801</v>
      </c>
      <c r="F57" s="59" t="s">
        <v>801</v>
      </c>
      <c r="G57" s="553"/>
      <c r="H57" s="229" t="s">
        <v>5117</v>
      </c>
      <c r="I57" s="166" t="s">
        <v>801</v>
      </c>
      <c r="J57" s="166" t="s">
        <v>801</v>
      </c>
      <c r="K57" s="166" t="s">
        <v>801</v>
      </c>
      <c r="L57" s="314" t="s">
        <v>801</v>
      </c>
      <c r="M57" s="553"/>
      <c r="N57" s="131" t="s">
        <v>3968</v>
      </c>
      <c r="O57" s="59" t="s">
        <v>801</v>
      </c>
      <c r="P57" s="59" t="s">
        <v>801</v>
      </c>
      <c r="Q57" s="59" t="s">
        <v>801</v>
      </c>
      <c r="R57" s="59" t="s">
        <v>801</v>
      </c>
      <c r="S57" s="553"/>
      <c r="T57" s="457" t="s">
        <v>5135</v>
      </c>
      <c r="U57" s="59" t="s">
        <v>801</v>
      </c>
      <c r="V57" s="59" t="s">
        <v>801</v>
      </c>
      <c r="W57" s="59" t="s">
        <v>801</v>
      </c>
      <c r="X57" s="59" t="s">
        <v>801</v>
      </c>
      <c r="Y57" s="553"/>
      <c r="Z57" s="61" t="s">
        <v>2366</v>
      </c>
      <c r="AA57" s="85" t="s">
        <v>801</v>
      </c>
      <c r="AB57" s="85" t="s">
        <v>801</v>
      </c>
      <c r="AC57" s="85" t="s">
        <v>801</v>
      </c>
      <c r="AD57" s="85" t="s">
        <v>801</v>
      </c>
      <c r="AE57" s="553"/>
      <c r="AF57" s="427" t="s">
        <v>3976</v>
      </c>
      <c r="AG57" s="269" t="s">
        <v>801</v>
      </c>
      <c r="AH57" s="269" t="s">
        <v>801</v>
      </c>
      <c r="AI57" s="269" t="s">
        <v>801</v>
      </c>
      <c r="AJ57" s="269" t="s">
        <v>801</v>
      </c>
    </row>
    <row r="58" spans="1:36" s="60" customFormat="1" ht="12.75" customHeight="1" x14ac:dyDescent="0.2">
      <c r="A58" s="553"/>
      <c r="B58" s="427" t="s">
        <v>3960</v>
      </c>
      <c r="C58" s="59" t="s">
        <v>801</v>
      </c>
      <c r="D58" s="59" t="s">
        <v>801</v>
      </c>
      <c r="E58" s="59" t="s">
        <v>801</v>
      </c>
      <c r="F58" s="59" t="s">
        <v>801</v>
      </c>
      <c r="G58" s="553"/>
      <c r="H58" s="229" t="s">
        <v>5118</v>
      </c>
      <c r="I58" s="166" t="s">
        <v>801</v>
      </c>
      <c r="J58" s="166" t="s">
        <v>801</v>
      </c>
      <c r="K58" s="166" t="s">
        <v>801</v>
      </c>
      <c r="L58" s="314" t="s">
        <v>801</v>
      </c>
      <c r="M58" s="553"/>
      <c r="N58" s="134" t="s">
        <v>5122</v>
      </c>
      <c r="O58" s="59" t="s">
        <v>801</v>
      </c>
      <c r="P58" s="59" t="s">
        <v>801</v>
      </c>
      <c r="Q58" s="59" t="s">
        <v>801</v>
      </c>
      <c r="R58" s="59" t="s">
        <v>801</v>
      </c>
      <c r="S58" s="553"/>
      <c r="T58" s="457" t="s">
        <v>1080</v>
      </c>
      <c r="U58" s="59" t="s">
        <v>801</v>
      </c>
      <c r="V58" s="59" t="s">
        <v>801</v>
      </c>
      <c r="W58" s="59" t="s">
        <v>801</v>
      </c>
      <c r="X58" s="59" t="s">
        <v>801</v>
      </c>
      <c r="Y58" s="553"/>
      <c r="Z58" s="26" t="s">
        <v>3971</v>
      </c>
      <c r="AA58" s="85" t="s">
        <v>801</v>
      </c>
      <c r="AB58" s="85" t="s">
        <v>801</v>
      </c>
      <c r="AC58" s="85" t="s">
        <v>801</v>
      </c>
      <c r="AD58" s="85" t="s">
        <v>801</v>
      </c>
      <c r="AE58" s="553"/>
      <c r="AF58" s="427" t="s">
        <v>3950</v>
      </c>
      <c r="AG58" s="269" t="s">
        <v>801</v>
      </c>
      <c r="AH58" s="269" t="s">
        <v>801</v>
      </c>
      <c r="AI58" s="269" t="s">
        <v>801</v>
      </c>
      <c r="AJ58" s="269" t="s">
        <v>801</v>
      </c>
    </row>
    <row r="59" spans="1:36" s="60" customFormat="1" x14ac:dyDescent="0.2">
      <c r="A59" s="553"/>
      <c r="B59" s="427" t="s">
        <v>5113</v>
      </c>
      <c r="C59" s="59" t="s">
        <v>801</v>
      </c>
      <c r="D59" s="59" t="s">
        <v>801</v>
      </c>
      <c r="E59" s="59" t="s">
        <v>801</v>
      </c>
      <c r="F59" s="59" t="s">
        <v>801</v>
      </c>
      <c r="G59" s="553"/>
      <c r="H59" s="229" t="s">
        <v>5119</v>
      </c>
      <c r="I59" s="166" t="s">
        <v>801</v>
      </c>
      <c r="J59" s="166" t="s">
        <v>801</v>
      </c>
      <c r="K59" s="166" t="s">
        <v>801</v>
      </c>
      <c r="L59" s="314" t="s">
        <v>801</v>
      </c>
      <c r="M59" s="553"/>
      <c r="N59" s="131" t="s">
        <v>1079</v>
      </c>
      <c r="O59" s="59" t="s">
        <v>801</v>
      </c>
      <c r="P59" s="59" t="s">
        <v>801</v>
      </c>
      <c r="Q59" s="59" t="s">
        <v>801</v>
      </c>
      <c r="R59" s="59" t="s">
        <v>801</v>
      </c>
      <c r="S59" s="553"/>
      <c r="T59" s="457" t="s">
        <v>3970</v>
      </c>
      <c r="U59" s="59" t="s">
        <v>801</v>
      </c>
      <c r="V59" s="59" t="s">
        <v>801</v>
      </c>
      <c r="W59" s="59" t="s">
        <v>801</v>
      </c>
      <c r="X59" s="59" t="s">
        <v>801</v>
      </c>
      <c r="Y59" s="553"/>
      <c r="Z59" s="26" t="s">
        <v>3972</v>
      </c>
      <c r="AA59" s="31" t="s">
        <v>801</v>
      </c>
      <c r="AB59" s="31" t="s">
        <v>801</v>
      </c>
      <c r="AC59" s="31" t="s">
        <v>801</v>
      </c>
      <c r="AD59" s="31" t="s">
        <v>801</v>
      </c>
      <c r="AE59" s="553"/>
      <c r="AF59" s="427" t="s">
        <v>2378</v>
      </c>
      <c r="AG59" s="269" t="s">
        <v>801</v>
      </c>
      <c r="AH59" s="269" t="s">
        <v>801</v>
      </c>
      <c r="AI59" s="269" t="s">
        <v>801</v>
      </c>
      <c r="AJ59" s="269" t="s">
        <v>801</v>
      </c>
    </row>
    <row r="60" spans="1:36" s="60" customFormat="1" ht="12.75" customHeight="1" x14ac:dyDescent="0.2">
      <c r="A60" s="553"/>
      <c r="B60" s="427" t="s">
        <v>5114</v>
      </c>
      <c r="C60" s="59" t="s">
        <v>801</v>
      </c>
      <c r="D60" s="59" t="s">
        <v>801</v>
      </c>
      <c r="E60" s="59" t="s">
        <v>801</v>
      </c>
      <c r="F60" s="59" t="s">
        <v>801</v>
      </c>
      <c r="G60" s="553"/>
      <c r="H60" s="229" t="s">
        <v>3962</v>
      </c>
      <c r="I60" s="166" t="s">
        <v>801</v>
      </c>
      <c r="J60" s="166" t="s">
        <v>801</v>
      </c>
      <c r="K60" s="166" t="s">
        <v>801</v>
      </c>
      <c r="L60" s="314" t="s">
        <v>801</v>
      </c>
      <c r="M60" s="553"/>
      <c r="N60" s="131" t="s">
        <v>5123</v>
      </c>
      <c r="O60" s="59" t="s">
        <v>801</v>
      </c>
      <c r="P60" s="59" t="s">
        <v>801</v>
      </c>
      <c r="Q60" s="59" t="s">
        <v>801</v>
      </c>
      <c r="R60" s="59" t="s">
        <v>801</v>
      </c>
      <c r="S60" s="553"/>
      <c r="T60" s="457" t="s">
        <v>5136</v>
      </c>
      <c r="U60" s="59" t="s">
        <v>801</v>
      </c>
      <c r="V60" s="59" t="s">
        <v>801</v>
      </c>
      <c r="W60" s="59" t="s">
        <v>801</v>
      </c>
      <c r="X60" s="59" t="s">
        <v>801</v>
      </c>
      <c r="Y60" s="553"/>
      <c r="Z60" s="26" t="s">
        <v>5141</v>
      </c>
      <c r="AA60" s="31" t="s">
        <v>801</v>
      </c>
      <c r="AB60" s="31" t="s">
        <v>801</v>
      </c>
      <c r="AC60" s="31" t="s">
        <v>801</v>
      </c>
      <c r="AD60" s="31" t="s">
        <v>801</v>
      </c>
      <c r="AE60" s="553"/>
      <c r="AF60" s="427" t="s">
        <v>3977</v>
      </c>
      <c r="AG60" s="59" t="s">
        <v>801</v>
      </c>
      <c r="AH60" s="59" t="s">
        <v>801</v>
      </c>
      <c r="AI60" s="59" t="s">
        <v>801</v>
      </c>
      <c r="AJ60" s="59" t="s">
        <v>801</v>
      </c>
    </row>
    <row r="61" spans="1:36" s="60" customFormat="1" x14ac:dyDescent="0.2">
      <c r="A61" s="554"/>
      <c r="B61" s="26" t="s">
        <v>2354</v>
      </c>
      <c r="C61" s="59" t="s">
        <v>801</v>
      </c>
      <c r="D61" s="59" t="s">
        <v>801</v>
      </c>
      <c r="E61" s="59" t="s">
        <v>801</v>
      </c>
      <c r="F61" s="59" t="s">
        <v>801</v>
      </c>
      <c r="G61" s="554"/>
      <c r="H61" s="229" t="s">
        <v>3963</v>
      </c>
      <c r="I61" s="166" t="s">
        <v>801</v>
      </c>
      <c r="J61" s="166" t="s">
        <v>801</v>
      </c>
      <c r="K61" s="166" t="s">
        <v>801</v>
      </c>
      <c r="L61" s="314" t="s">
        <v>801</v>
      </c>
      <c r="M61" s="554"/>
      <c r="N61" s="26" t="s">
        <v>2355</v>
      </c>
      <c r="O61" s="59" t="s">
        <v>801</v>
      </c>
      <c r="P61" s="59" t="s">
        <v>801</v>
      </c>
      <c r="Q61" s="59" t="s">
        <v>801</v>
      </c>
      <c r="R61" s="59" t="s">
        <v>801</v>
      </c>
      <c r="S61" s="554"/>
      <c r="T61" s="457" t="s">
        <v>2372</v>
      </c>
      <c r="U61" s="59" t="s">
        <v>801</v>
      </c>
      <c r="V61" s="59" t="s">
        <v>801</v>
      </c>
      <c r="W61" s="59" t="s">
        <v>801</v>
      </c>
      <c r="X61" s="59" t="s">
        <v>801</v>
      </c>
      <c r="Y61" s="554"/>
      <c r="Z61" s="26" t="s">
        <v>3973</v>
      </c>
      <c r="AA61" s="31" t="s">
        <v>801</v>
      </c>
      <c r="AB61" s="31" t="s">
        <v>801</v>
      </c>
      <c r="AC61" s="31" t="s">
        <v>801</v>
      </c>
      <c r="AD61" s="31" t="s">
        <v>801</v>
      </c>
      <c r="AE61" s="554"/>
      <c r="AF61" s="61" t="s">
        <v>5182</v>
      </c>
      <c r="AG61" s="59" t="s">
        <v>801</v>
      </c>
      <c r="AH61" s="59" t="s">
        <v>801</v>
      </c>
      <c r="AI61" s="59" t="s">
        <v>801</v>
      </c>
      <c r="AJ61" s="59" t="s">
        <v>801</v>
      </c>
    </row>
    <row r="62" spans="1:36" s="60" customFormat="1" x14ac:dyDescent="0.2">
      <c r="A62" s="451"/>
      <c r="B62" s="26"/>
      <c r="C62" s="59"/>
      <c r="D62" s="59"/>
      <c r="E62" s="59"/>
      <c r="F62" s="59"/>
      <c r="G62" s="490"/>
      <c r="H62" s="26"/>
      <c r="I62" s="31"/>
      <c r="J62" s="31"/>
      <c r="K62" s="31"/>
      <c r="L62" s="31"/>
      <c r="M62" s="490"/>
      <c r="N62" s="26" t="s">
        <v>5124</v>
      </c>
      <c r="O62" s="425" t="s">
        <v>801</v>
      </c>
      <c r="P62" s="425" t="s">
        <v>801</v>
      </c>
      <c r="Q62" s="425" t="s">
        <v>801</v>
      </c>
      <c r="R62" s="425" t="s">
        <v>801</v>
      </c>
      <c r="S62" s="490"/>
      <c r="T62" s="26"/>
      <c r="U62" s="59"/>
      <c r="V62" s="59"/>
      <c r="W62" s="59"/>
      <c r="X62" s="59"/>
      <c r="Y62" s="490"/>
      <c r="Z62" s="26"/>
      <c r="AA62" s="31"/>
      <c r="AB62" s="31"/>
      <c r="AC62" s="31"/>
      <c r="AD62" s="31"/>
      <c r="AE62" s="490"/>
      <c r="AF62" s="26"/>
      <c r="AG62" s="31"/>
      <c r="AH62" s="31"/>
      <c r="AI62" s="31"/>
      <c r="AJ62" s="31"/>
    </row>
    <row r="63" spans="1:36" s="60" customFormat="1" x14ac:dyDescent="0.2">
      <c r="A63" s="451"/>
      <c r="B63" s="26"/>
      <c r="C63" s="59"/>
      <c r="D63" s="59"/>
      <c r="E63" s="59"/>
      <c r="F63" s="59"/>
      <c r="G63" s="490"/>
      <c r="H63" s="26"/>
      <c r="I63" s="31"/>
      <c r="J63" s="31"/>
      <c r="K63" s="31"/>
      <c r="L63" s="31"/>
      <c r="M63" s="490"/>
      <c r="N63" s="26" t="s">
        <v>5125</v>
      </c>
      <c r="O63" s="428"/>
      <c r="P63" s="428"/>
      <c r="Q63" s="428"/>
      <c r="R63" s="428"/>
      <c r="S63" s="490"/>
      <c r="T63" s="26"/>
      <c r="U63" s="59"/>
      <c r="V63" s="59"/>
      <c r="W63" s="59"/>
      <c r="X63" s="59"/>
      <c r="Y63" s="490"/>
      <c r="Z63" s="26"/>
      <c r="AA63" s="31"/>
      <c r="AB63" s="31"/>
      <c r="AC63" s="31"/>
      <c r="AD63" s="31"/>
      <c r="AE63" s="490"/>
      <c r="AF63" s="26"/>
      <c r="AG63" s="31"/>
      <c r="AH63" s="31"/>
      <c r="AI63" s="31"/>
      <c r="AJ63" s="31"/>
    </row>
    <row r="64" spans="1:36" s="60" customFormat="1" x14ac:dyDescent="0.2">
      <c r="A64" s="337"/>
      <c r="B64" s="26"/>
      <c r="C64" s="144"/>
      <c r="D64" s="144"/>
      <c r="E64" s="144"/>
      <c r="F64" s="144"/>
      <c r="G64" s="160"/>
      <c r="H64" s="26"/>
      <c r="I64" s="31"/>
      <c r="J64" s="31"/>
      <c r="K64" s="31"/>
      <c r="L64" s="31"/>
      <c r="M64" s="490"/>
      <c r="N64" s="370" t="s">
        <v>3924</v>
      </c>
      <c r="O64"/>
      <c r="P64"/>
      <c r="Q64"/>
      <c r="R64"/>
      <c r="S64" s="490"/>
      <c r="T64" s="26"/>
      <c r="U64" s="59"/>
      <c r="V64" s="59"/>
      <c r="W64" s="59"/>
      <c r="X64" s="59"/>
      <c r="Y64" s="490"/>
      <c r="Z64" s="26"/>
      <c r="AA64" s="31"/>
      <c r="AB64" s="31"/>
      <c r="AC64" s="31"/>
      <c r="AD64" s="31"/>
      <c r="AE64" s="58"/>
      <c r="AF64" s="26"/>
      <c r="AG64" s="31"/>
      <c r="AH64" s="31"/>
      <c r="AI64" s="31"/>
      <c r="AJ64" s="31"/>
    </row>
    <row r="65" spans="1:36" s="60" customFormat="1" x14ac:dyDescent="0.2">
      <c r="A65" s="337"/>
      <c r="B65" s="26"/>
      <c r="C65"/>
      <c r="D65"/>
      <c r="E65"/>
      <c r="F65"/>
      <c r="G65" s="160"/>
      <c r="H65" s="26"/>
      <c r="I65" s="31"/>
      <c r="J65" s="31"/>
      <c r="K65" s="31"/>
      <c r="L65" s="31"/>
      <c r="M65" s="490"/>
      <c r="N65" s="123" t="s">
        <v>5126</v>
      </c>
      <c r="O65"/>
      <c r="P65"/>
      <c r="Q65"/>
      <c r="R65"/>
      <c r="S65" s="490"/>
      <c r="T65" s="26"/>
      <c r="U65" s="144"/>
      <c r="V65" s="144"/>
      <c r="W65" s="144"/>
      <c r="X65" s="144"/>
      <c r="Y65" s="90"/>
      <c r="Z65" s="26"/>
      <c r="AA65" s="31"/>
      <c r="AB65" s="31"/>
      <c r="AC65" s="31"/>
      <c r="AD65" s="31"/>
      <c r="AE65" s="58"/>
      <c r="AF65" s="26"/>
      <c r="AG65" s="31"/>
      <c r="AH65" s="31"/>
      <c r="AI65" s="31"/>
      <c r="AJ65" s="31"/>
    </row>
    <row r="66" spans="1:36" s="60" customFormat="1" x14ac:dyDescent="0.2">
      <c r="A66" s="58"/>
      <c r="B66" s="26"/>
      <c r="C66"/>
      <c r="D66"/>
      <c r="E66"/>
      <c r="F66"/>
      <c r="G66" s="160"/>
      <c r="H66" s="26"/>
      <c r="I66" s="31"/>
      <c r="J66" s="31"/>
      <c r="K66" s="31"/>
      <c r="L66" s="31"/>
      <c r="M66" s="490"/>
      <c r="N66" s="428"/>
      <c r="O66"/>
      <c r="P66"/>
      <c r="Q66"/>
      <c r="R66"/>
      <c r="S66" s="490"/>
      <c r="T66" s="26"/>
      <c r="U66"/>
      <c r="V66"/>
      <c r="W66"/>
      <c r="X66"/>
      <c r="Y66" s="90"/>
      <c r="Z66" s="26"/>
      <c r="AA66" s="59"/>
      <c r="AB66" s="59"/>
      <c r="AC66" s="59"/>
      <c r="AD66" s="59"/>
      <c r="AE66" s="58"/>
      <c r="AF66" s="26"/>
      <c r="AG66" s="31"/>
      <c r="AH66" s="31"/>
      <c r="AI66" s="31"/>
      <c r="AJ66" s="31"/>
    </row>
    <row r="67" spans="1:36" s="60" customFormat="1" x14ac:dyDescent="0.2">
      <c r="A67" s="58"/>
      <c r="B67" s="26"/>
      <c r="C67"/>
      <c r="D67"/>
      <c r="E67"/>
      <c r="F67"/>
      <c r="G67" s="58"/>
      <c r="H67" s="26"/>
      <c r="I67" s="31"/>
      <c r="J67" s="31"/>
      <c r="K67" s="31"/>
      <c r="L67" s="31"/>
      <c r="M67" s="346"/>
      <c r="N67"/>
      <c r="O67"/>
      <c r="P67"/>
      <c r="Q67"/>
      <c r="R67"/>
      <c r="S67" s="58"/>
      <c r="T67" s="144"/>
      <c r="U67"/>
      <c r="V67"/>
      <c r="W67"/>
      <c r="X67"/>
      <c r="Y67" s="89"/>
      <c r="Z67" s="26"/>
      <c r="AA67" s="59"/>
      <c r="AB67" s="59"/>
      <c r="AC67" s="59"/>
      <c r="AD67" s="59"/>
      <c r="AE67" s="58"/>
      <c r="AF67" s="144"/>
      <c r="AG67" s="59"/>
      <c r="AH67" s="59"/>
      <c r="AI67" s="59"/>
      <c r="AJ67" s="59"/>
    </row>
    <row r="68" spans="1:36" s="60" customFormat="1" x14ac:dyDescent="0.2">
      <c r="A68" s="58"/>
      <c r="B68" s="144"/>
      <c r="C68"/>
      <c r="D68"/>
      <c r="E68"/>
      <c r="F68"/>
      <c r="G68" s="58"/>
      <c r="H68" s="26"/>
      <c r="I68" s="59"/>
      <c r="J68" s="59"/>
      <c r="K68" s="59"/>
      <c r="L68" s="59"/>
      <c r="M68" s="346"/>
      <c r="N68"/>
      <c r="O68"/>
      <c r="P68"/>
      <c r="Q68"/>
      <c r="R68"/>
      <c r="S68" s="58"/>
      <c r="T68"/>
      <c r="U68"/>
      <c r="V68"/>
      <c r="W68"/>
      <c r="X68"/>
      <c r="Y68" s="58"/>
      <c r="Z68" s="26"/>
      <c r="AA68" s="59"/>
      <c r="AB68" s="59"/>
      <c r="AC68" s="59"/>
      <c r="AD68" s="59"/>
      <c r="AE68" s="58"/>
      <c r="AF68"/>
      <c r="AG68" s="59"/>
      <c r="AH68" s="59"/>
      <c r="AI68" s="59"/>
      <c r="AJ68" s="59"/>
    </row>
    <row r="69" spans="1:36" s="60" customFormat="1" x14ac:dyDescent="0.2">
      <c r="A69" s="58"/>
      <c r="B69"/>
      <c r="C69"/>
      <c r="D69"/>
      <c r="E69"/>
      <c r="F69"/>
      <c r="G69" s="58"/>
      <c r="H69" s="26"/>
      <c r="I69" s="59"/>
      <c r="J69" s="59"/>
      <c r="K69" s="59"/>
      <c r="L69" s="59"/>
      <c r="M69" s="346"/>
      <c r="N69"/>
      <c r="O69"/>
      <c r="P69"/>
      <c r="Q69"/>
      <c r="R69"/>
      <c r="S69" s="58"/>
      <c r="T69"/>
      <c r="U69"/>
      <c r="V69"/>
      <c r="W69"/>
      <c r="X69"/>
      <c r="Y69" s="58"/>
      <c r="Z69" s="26"/>
      <c r="AA69" s="59"/>
      <c r="AB69" s="59"/>
      <c r="AC69" s="59"/>
      <c r="AD69" s="59"/>
      <c r="AE69" s="58"/>
      <c r="AF69"/>
      <c r="AG69" s="59"/>
      <c r="AH69" s="59"/>
      <c r="AI69" s="59"/>
      <c r="AJ69" s="59"/>
    </row>
    <row r="70" spans="1:36" s="60" customFormat="1" x14ac:dyDescent="0.2">
      <c r="A70" s="58"/>
      <c r="B70"/>
      <c r="C70"/>
      <c r="D70"/>
      <c r="E70"/>
      <c r="F70"/>
      <c r="G70" s="58"/>
      <c r="H70" s="26"/>
      <c r="I70" s="59"/>
      <c r="J70" s="59"/>
      <c r="K70" s="59"/>
      <c r="L70" s="59"/>
      <c r="M70" s="346"/>
      <c r="N70"/>
      <c r="O70"/>
      <c r="P70"/>
      <c r="Q70"/>
      <c r="R70"/>
      <c r="S70" s="58"/>
      <c r="T70"/>
      <c r="U70"/>
      <c r="V70"/>
      <c r="W70"/>
      <c r="X70"/>
      <c r="Y70" s="58"/>
      <c r="Z70" s="26"/>
      <c r="AA70" s="144"/>
      <c r="AB70" s="144"/>
      <c r="AC70" s="144"/>
      <c r="AD70" s="144"/>
      <c r="AE70" s="58"/>
      <c r="AF70"/>
      <c r="AG70" s="59"/>
      <c r="AH70" s="59"/>
      <c r="AI70" s="59"/>
      <c r="AJ70" s="59"/>
    </row>
    <row r="71" spans="1:36" s="60" customFormat="1" x14ac:dyDescent="0.2">
      <c r="A71" s="58"/>
      <c r="B71"/>
      <c r="C71"/>
      <c r="D71"/>
      <c r="E71"/>
      <c r="F71"/>
      <c r="G71" s="58"/>
      <c r="H71" s="26"/>
      <c r="I71" s="59"/>
      <c r="J71" s="59"/>
      <c r="K71" s="59"/>
      <c r="L71" s="59"/>
      <c r="M71" s="347"/>
      <c r="N71"/>
      <c r="O71"/>
      <c r="P71"/>
      <c r="Q71"/>
      <c r="R71"/>
      <c r="S71" s="58"/>
      <c r="T71"/>
      <c r="U71"/>
      <c r="V71"/>
      <c r="W71"/>
      <c r="X71"/>
      <c r="Y71" s="58"/>
      <c r="Z71" s="144"/>
      <c r="AA71"/>
      <c r="AB71"/>
      <c r="AC71"/>
      <c r="AD71"/>
      <c r="AE71" s="58"/>
      <c r="AF71"/>
      <c r="AG71" s="144"/>
      <c r="AH71" s="144"/>
      <c r="AI71" s="144"/>
      <c r="AJ71" s="144"/>
    </row>
    <row r="72" spans="1:36" s="60" customFormat="1" x14ac:dyDescent="0.2">
      <c r="A72" s="58"/>
      <c r="B72"/>
      <c r="C72"/>
      <c r="D72"/>
      <c r="E72"/>
      <c r="F72"/>
      <c r="G72" s="58"/>
      <c r="H72" s="26"/>
      <c r="I72" s="144"/>
      <c r="J72" s="144"/>
      <c r="K72" s="144"/>
      <c r="L72" s="144"/>
      <c r="M72" s="58"/>
      <c r="N72"/>
      <c r="O72"/>
      <c r="P72"/>
      <c r="Q72"/>
      <c r="R72"/>
      <c r="S72" s="58"/>
      <c r="T72"/>
      <c r="U72"/>
      <c r="V72"/>
      <c r="W72"/>
      <c r="X72"/>
      <c r="Y72" s="58"/>
      <c r="Z72"/>
      <c r="AA72"/>
      <c r="AB72"/>
      <c r="AC72"/>
      <c r="AD72"/>
      <c r="AE72" s="58"/>
      <c r="AF72"/>
      <c r="AG72"/>
      <c r="AH72"/>
      <c r="AI72"/>
      <c r="AJ72"/>
    </row>
    <row r="73" spans="1:36" s="60" customFormat="1" x14ac:dyDescent="0.2">
      <c r="A73" s="58"/>
      <c r="B73"/>
      <c r="C73"/>
      <c r="D73"/>
      <c r="E73"/>
      <c r="F73"/>
      <c r="G73" s="58"/>
      <c r="H73" s="144"/>
      <c r="I73"/>
      <c r="J73"/>
      <c r="K73"/>
      <c r="L73"/>
      <c r="M73" s="58"/>
      <c r="N73"/>
      <c r="O73"/>
      <c r="P73"/>
      <c r="Q73"/>
      <c r="R73"/>
      <c r="S73" s="58"/>
      <c r="T73"/>
      <c r="U73"/>
      <c r="V73"/>
      <c r="W73"/>
      <c r="X73"/>
      <c r="Y73" s="58"/>
      <c r="Z73"/>
      <c r="AA73"/>
      <c r="AB73"/>
      <c r="AC73"/>
      <c r="AD73"/>
      <c r="AE73" s="58"/>
      <c r="AF73"/>
      <c r="AG73"/>
      <c r="AH73"/>
      <c r="AI73"/>
      <c r="AJ73"/>
    </row>
    <row r="74" spans="1:36" s="60" customFormat="1" x14ac:dyDescent="0.2">
      <c r="A74" s="58"/>
      <c r="B74"/>
      <c r="C74"/>
      <c r="D74"/>
      <c r="E74"/>
      <c r="F74"/>
      <c r="G74" s="58"/>
      <c r="H74"/>
      <c r="I74"/>
      <c r="J74"/>
      <c r="K74"/>
      <c r="L74"/>
      <c r="M74" s="58"/>
      <c r="N74"/>
      <c r="O74"/>
      <c r="P74"/>
      <c r="Q74"/>
      <c r="R74"/>
      <c r="S74" s="58"/>
      <c r="T74"/>
      <c r="U74"/>
      <c r="V74"/>
      <c r="W74"/>
      <c r="X74"/>
      <c r="Y74" s="58"/>
      <c r="Z74"/>
      <c r="AA74"/>
      <c r="AB74"/>
      <c r="AC74"/>
      <c r="AD74"/>
      <c r="AE74" s="58"/>
      <c r="AF74"/>
      <c r="AG74"/>
      <c r="AH74"/>
      <c r="AI74"/>
      <c r="AJ74"/>
    </row>
    <row r="75" spans="1:36" s="60" customFormat="1" x14ac:dyDescent="0.2">
      <c r="A75" s="58"/>
      <c r="B75"/>
      <c r="C75"/>
      <c r="D75"/>
      <c r="E75"/>
      <c r="F75"/>
      <c r="G75" s="58"/>
      <c r="H75"/>
      <c r="I75"/>
      <c r="J75"/>
      <c r="K75"/>
      <c r="L75"/>
      <c r="M75" s="58"/>
      <c r="N75"/>
      <c r="O75"/>
      <c r="P75"/>
      <c r="Q75"/>
      <c r="R75"/>
      <c r="S75" s="58"/>
      <c r="T75"/>
      <c r="U75"/>
      <c r="V75"/>
      <c r="W75"/>
      <c r="X75"/>
      <c r="Y75" s="58"/>
      <c r="Z75"/>
      <c r="AA75"/>
      <c r="AB75"/>
      <c r="AC75"/>
      <c r="AD75"/>
      <c r="AE75" s="58"/>
      <c r="AF75"/>
      <c r="AG75"/>
      <c r="AH75"/>
      <c r="AI75"/>
      <c r="AJ75"/>
    </row>
    <row r="76" spans="1:36" s="60" customFormat="1" x14ac:dyDescent="0.2">
      <c r="A76" s="58"/>
      <c r="B76"/>
      <c r="C76"/>
      <c r="D76"/>
      <c r="E76"/>
      <c r="F76"/>
      <c r="G76" s="58"/>
      <c r="H76"/>
      <c r="I76"/>
      <c r="J76"/>
      <c r="K76"/>
      <c r="L76"/>
      <c r="M76" s="58"/>
      <c r="N76"/>
      <c r="O76"/>
      <c r="P76"/>
      <c r="Q76"/>
      <c r="R76"/>
      <c r="S76" s="58"/>
      <c r="T76"/>
      <c r="U76"/>
      <c r="V76"/>
      <c r="W76"/>
      <c r="X76"/>
      <c r="Y76" s="58"/>
      <c r="Z76"/>
      <c r="AA76"/>
      <c r="AB76"/>
      <c r="AC76"/>
      <c r="AD76"/>
      <c r="AE76" s="58"/>
      <c r="AF76"/>
      <c r="AG76"/>
      <c r="AH76"/>
      <c r="AI76"/>
      <c r="AJ76"/>
    </row>
    <row r="77" spans="1:36" s="60" customFormat="1" x14ac:dyDescent="0.2">
      <c r="A77" s="58"/>
      <c r="B77"/>
      <c r="C77"/>
      <c r="D77"/>
      <c r="E77"/>
      <c r="F77"/>
      <c r="G77" s="58"/>
      <c r="H77"/>
      <c r="I77"/>
      <c r="J77"/>
      <c r="K77"/>
      <c r="L77"/>
      <c r="M77" s="58"/>
      <c r="N77"/>
      <c r="O77"/>
      <c r="P77"/>
      <c r="Q77"/>
      <c r="R77"/>
      <c r="S77" s="58"/>
      <c r="T77"/>
      <c r="U77"/>
      <c r="V77"/>
      <c r="W77"/>
      <c r="X77"/>
      <c r="Y77" s="58"/>
      <c r="Z77"/>
      <c r="AA77"/>
      <c r="AB77"/>
      <c r="AC77"/>
      <c r="AD77"/>
      <c r="AE77" s="58"/>
      <c r="AF77"/>
      <c r="AG77"/>
      <c r="AH77"/>
      <c r="AI77"/>
      <c r="AJ77"/>
    </row>
    <row r="78" spans="1:36" s="60" customFormat="1" x14ac:dyDescent="0.2">
      <c r="A78" s="58"/>
      <c r="B78"/>
      <c r="C78"/>
      <c r="D78"/>
      <c r="E78"/>
      <c r="F78"/>
      <c r="G78" s="58"/>
      <c r="H78"/>
      <c r="I78"/>
      <c r="J78"/>
      <c r="K78"/>
      <c r="L78"/>
      <c r="M78" s="58"/>
      <c r="N78"/>
      <c r="O78"/>
      <c r="P78"/>
      <c r="Q78"/>
      <c r="R78"/>
      <c r="S78" s="58"/>
      <c r="T78"/>
      <c r="U78"/>
      <c r="V78"/>
      <c r="W78"/>
      <c r="X78"/>
      <c r="Y78" s="58"/>
      <c r="Z78"/>
      <c r="AA78"/>
      <c r="AB78"/>
      <c r="AC78"/>
      <c r="AD78"/>
      <c r="AE78" s="58"/>
      <c r="AF78"/>
      <c r="AG78"/>
      <c r="AH78"/>
      <c r="AI78"/>
      <c r="AJ78"/>
    </row>
    <row r="79" spans="1:36" s="60" customFormat="1" x14ac:dyDescent="0.2">
      <c r="A79" s="26"/>
      <c r="B79"/>
      <c r="C79"/>
      <c r="D79"/>
      <c r="E79"/>
      <c r="F79"/>
      <c r="G79" s="26"/>
      <c r="H79"/>
      <c r="I79"/>
      <c r="J79"/>
      <c r="K79"/>
      <c r="L79"/>
      <c r="M79" s="26"/>
      <c r="N79"/>
      <c r="O79"/>
      <c r="P79"/>
      <c r="Q79"/>
      <c r="R79"/>
      <c r="S79" s="26"/>
      <c r="T79"/>
      <c r="U79"/>
      <c r="V79"/>
      <c r="W79"/>
      <c r="X79"/>
      <c r="Y79" s="26"/>
      <c r="Z79"/>
      <c r="AA79"/>
      <c r="AB79"/>
      <c r="AC79"/>
      <c r="AD79"/>
      <c r="AE79" s="26"/>
      <c r="AF79"/>
      <c r="AG79"/>
      <c r="AH79"/>
      <c r="AI79"/>
      <c r="AJ79"/>
    </row>
    <row r="80" spans="1:36" s="60" customFormat="1" x14ac:dyDescent="0.2">
      <c r="A80" s="26"/>
      <c r="B80"/>
      <c r="C80"/>
      <c r="D80"/>
      <c r="E80"/>
      <c r="F80"/>
      <c r="G80" s="26"/>
      <c r="H80"/>
      <c r="I80"/>
      <c r="J80"/>
      <c r="K80"/>
      <c r="L80"/>
      <c r="M80" s="26"/>
      <c r="N80"/>
      <c r="O80"/>
      <c r="P80"/>
      <c r="Q80"/>
      <c r="R80"/>
      <c r="S80" s="26"/>
      <c r="T80"/>
      <c r="U80"/>
      <c r="V80"/>
      <c r="W80"/>
      <c r="X80"/>
      <c r="Y80" s="26"/>
      <c r="Z80"/>
      <c r="AA80"/>
      <c r="AB80"/>
      <c r="AC80"/>
      <c r="AD80"/>
      <c r="AE80" s="26"/>
      <c r="AF80"/>
      <c r="AG80"/>
      <c r="AH80"/>
      <c r="AI80"/>
      <c r="AJ80"/>
    </row>
    <row r="81" spans="1:36" s="60" customFormat="1" x14ac:dyDescent="0.2">
      <c r="A81" s="26"/>
      <c r="B81"/>
      <c r="C81"/>
      <c r="D81"/>
      <c r="E81"/>
      <c r="F81"/>
      <c r="G81" s="26"/>
      <c r="H81"/>
      <c r="I81"/>
      <c r="J81"/>
      <c r="K81"/>
      <c r="L81"/>
      <c r="M81" s="26"/>
      <c r="N81"/>
      <c r="O81"/>
      <c r="P81"/>
      <c r="Q81"/>
      <c r="R81"/>
      <c r="S81" s="26"/>
      <c r="T81"/>
      <c r="U81"/>
      <c r="V81"/>
      <c r="W81"/>
      <c r="X81"/>
      <c r="Y81" s="26"/>
      <c r="Z81"/>
      <c r="AA81"/>
      <c r="AB81"/>
      <c r="AC81"/>
      <c r="AD81"/>
      <c r="AE81" s="26"/>
      <c r="AF81"/>
      <c r="AG81"/>
      <c r="AH81"/>
      <c r="AI81"/>
      <c r="AJ81"/>
    </row>
    <row r="82" spans="1:36" s="60" customFormat="1" x14ac:dyDescent="0.2">
      <c r="A82" s="26"/>
      <c r="B82"/>
      <c r="C82"/>
      <c r="D82"/>
      <c r="E82"/>
      <c r="F82"/>
      <c r="G82" s="26"/>
      <c r="H82"/>
      <c r="I82"/>
      <c r="J82"/>
      <c r="K82"/>
      <c r="L82"/>
      <c r="M82" s="26"/>
      <c r="N82"/>
      <c r="O82"/>
      <c r="P82"/>
      <c r="Q82"/>
      <c r="R82"/>
      <c r="S82" s="26"/>
      <c r="T82"/>
      <c r="U82"/>
      <c r="V82"/>
      <c r="W82"/>
      <c r="X82"/>
      <c r="Y82" s="26"/>
      <c r="Z82"/>
      <c r="AA82"/>
      <c r="AB82"/>
      <c r="AC82"/>
      <c r="AD82"/>
      <c r="AE82" s="26"/>
      <c r="AF82"/>
      <c r="AG82"/>
      <c r="AH82"/>
      <c r="AI82"/>
      <c r="AJ82"/>
    </row>
    <row r="83" spans="1:36" s="60" customFormat="1" x14ac:dyDescent="0.2">
      <c r="A83" s="26"/>
      <c r="B83"/>
      <c r="C83"/>
      <c r="D83"/>
      <c r="E83"/>
      <c r="F83"/>
      <c r="G83" s="26"/>
      <c r="H83"/>
      <c r="I83"/>
      <c r="J83"/>
      <c r="K83"/>
      <c r="L83"/>
      <c r="M83" s="26"/>
      <c r="N83"/>
      <c r="O83"/>
      <c r="P83"/>
      <c r="Q83"/>
      <c r="R83"/>
      <c r="S83" s="26"/>
      <c r="T83"/>
      <c r="U83"/>
      <c r="V83"/>
      <c r="W83"/>
      <c r="X83"/>
      <c r="Y83" s="26"/>
      <c r="Z83"/>
      <c r="AA83"/>
      <c r="AB83"/>
      <c r="AC83"/>
      <c r="AD83"/>
      <c r="AE83" s="26"/>
      <c r="AF83"/>
      <c r="AG83"/>
      <c r="AH83"/>
      <c r="AI83"/>
      <c r="AJ83"/>
    </row>
    <row r="84" spans="1:36" s="60" customFormat="1" x14ac:dyDescent="0.2">
      <c r="A84" s="26"/>
      <c r="B84"/>
      <c r="C84"/>
      <c r="D84"/>
      <c r="E84"/>
      <c r="F84"/>
      <c r="G84" s="26"/>
      <c r="H84"/>
      <c r="I84"/>
      <c r="J84"/>
      <c r="K84"/>
      <c r="L84"/>
      <c r="M84" s="26"/>
      <c r="N84"/>
      <c r="O84"/>
      <c r="P84"/>
      <c r="Q84"/>
      <c r="R84"/>
      <c r="S84" s="26"/>
      <c r="T84"/>
      <c r="U84"/>
      <c r="V84"/>
      <c r="W84"/>
      <c r="X84"/>
      <c r="Y84" s="26"/>
      <c r="Z84"/>
      <c r="AA84"/>
      <c r="AB84"/>
      <c r="AC84"/>
      <c r="AD84"/>
      <c r="AE84" s="26"/>
      <c r="AF84"/>
      <c r="AG84"/>
      <c r="AH84"/>
      <c r="AI84"/>
      <c r="AJ84"/>
    </row>
    <row r="85" spans="1:36" s="60" customFormat="1" x14ac:dyDescent="0.2">
      <c r="A85" s="26"/>
      <c r="B85"/>
      <c r="C85"/>
      <c r="D85"/>
      <c r="E85"/>
      <c r="F85"/>
      <c r="G85" s="26"/>
      <c r="H85"/>
      <c r="I85"/>
      <c r="J85"/>
      <c r="K85"/>
      <c r="L85"/>
      <c r="M85" s="26"/>
      <c r="N85"/>
      <c r="O85"/>
      <c r="P85"/>
      <c r="Q85"/>
      <c r="R85"/>
      <c r="S85" s="26"/>
      <c r="T85"/>
      <c r="U85"/>
      <c r="V85"/>
      <c r="W85"/>
      <c r="X85"/>
      <c r="Y85" s="26"/>
      <c r="Z85"/>
      <c r="AA85"/>
      <c r="AB85"/>
      <c r="AC85"/>
      <c r="AD85"/>
      <c r="AE85" s="26"/>
      <c r="AF85"/>
      <c r="AG85"/>
      <c r="AH85"/>
      <c r="AI85"/>
      <c r="AJ85"/>
    </row>
    <row r="86" spans="1:36" s="60" customFormat="1" x14ac:dyDescent="0.2">
      <c r="A86" s="26"/>
      <c r="B86"/>
      <c r="C86"/>
      <c r="D86"/>
      <c r="E86"/>
      <c r="F86"/>
      <c r="G86" s="26"/>
      <c r="H86"/>
      <c r="I86"/>
      <c r="J86"/>
      <c r="K86"/>
      <c r="L86"/>
      <c r="M86" s="26"/>
      <c r="N86"/>
      <c r="O86"/>
      <c r="P86"/>
      <c r="Q86"/>
      <c r="R86"/>
      <c r="S86" s="26"/>
      <c r="T86"/>
      <c r="U86"/>
      <c r="V86"/>
      <c r="W86"/>
      <c r="X86"/>
      <c r="Y86" s="26"/>
      <c r="Z86"/>
      <c r="AA86"/>
      <c r="AB86"/>
      <c r="AC86"/>
      <c r="AD86"/>
      <c r="AE86" s="26"/>
      <c r="AF86"/>
      <c r="AG86"/>
      <c r="AH86"/>
      <c r="AI86"/>
      <c r="AJ86"/>
    </row>
    <row r="87" spans="1:36" x14ac:dyDescent="0.2">
      <c r="A87" s="144" t="e">
        <f>General!#REF!</f>
        <v>#REF!</v>
      </c>
      <c r="G87" s="144"/>
      <c r="M87" s="144" t="e">
        <f>General!#REF!</f>
        <v>#REF!</v>
      </c>
      <c r="S87" s="144"/>
      <c r="Y87" s="144" t="e">
        <f>General!#REF!</f>
        <v>#REF!</v>
      </c>
      <c r="AE87" s="144"/>
    </row>
  </sheetData>
  <sortState ref="B31:F54">
    <sortCondition ref="B31"/>
  </sortState>
  <mergeCells count="81">
    <mergeCell ref="AE9:AF9"/>
    <mergeCell ref="Y9:Z9"/>
    <mergeCell ref="M9:N9"/>
    <mergeCell ref="Y10:Z10"/>
    <mergeCell ref="AE11:AF11"/>
    <mergeCell ref="AE10:AF10"/>
    <mergeCell ref="S9:T9"/>
    <mergeCell ref="S10:T10"/>
    <mergeCell ref="S11:T11"/>
    <mergeCell ref="Y11:Z11"/>
    <mergeCell ref="M11:N11"/>
    <mergeCell ref="M10:N10"/>
    <mergeCell ref="M6:R6"/>
    <mergeCell ref="S6:X6"/>
    <mergeCell ref="S8:T8"/>
    <mergeCell ref="M8:N8"/>
    <mergeCell ref="AE8:AF8"/>
    <mergeCell ref="AE6:AJ6"/>
    <mergeCell ref="Y6:AD6"/>
    <mergeCell ref="Y8:Z8"/>
    <mergeCell ref="M3:R3"/>
    <mergeCell ref="S3:X3"/>
    <mergeCell ref="S4:X4"/>
    <mergeCell ref="M5:N5"/>
    <mergeCell ref="O5:R5"/>
    <mergeCell ref="M4:R4"/>
    <mergeCell ref="U5:X5"/>
    <mergeCell ref="S5:T5"/>
    <mergeCell ref="Y1:AJ1"/>
    <mergeCell ref="Y2:AD2"/>
    <mergeCell ref="AE2:AJ2"/>
    <mergeCell ref="AA5:AD5"/>
    <mergeCell ref="AE5:AF5"/>
    <mergeCell ref="Y5:Z5"/>
    <mergeCell ref="AE3:AJ3"/>
    <mergeCell ref="AE4:AJ4"/>
    <mergeCell ref="AG5:AJ5"/>
    <mergeCell ref="Y3:AD3"/>
    <mergeCell ref="Y4:AD4"/>
    <mergeCell ref="A3:F3"/>
    <mergeCell ref="A4:F4"/>
    <mergeCell ref="C5:F5"/>
    <mergeCell ref="I5:L5"/>
    <mergeCell ref="G5:H5"/>
    <mergeCell ref="G3:L3"/>
    <mergeCell ref="G4:L4"/>
    <mergeCell ref="A5:B5"/>
    <mergeCell ref="A1:L1"/>
    <mergeCell ref="A2:F2"/>
    <mergeCell ref="G2:L2"/>
    <mergeCell ref="M1:X1"/>
    <mergeCell ref="M2:R2"/>
    <mergeCell ref="S2:X2"/>
    <mergeCell ref="A6:F6"/>
    <mergeCell ref="A8:B8"/>
    <mergeCell ref="G8:H8"/>
    <mergeCell ref="G6:L6"/>
    <mergeCell ref="A9:B9"/>
    <mergeCell ref="G9:H9"/>
    <mergeCell ref="G11:H11"/>
    <mergeCell ref="G10:H10"/>
    <mergeCell ref="A52:A61"/>
    <mergeCell ref="A33:A51"/>
    <mergeCell ref="A12:A32"/>
    <mergeCell ref="A10:B10"/>
    <mergeCell ref="A11:B11"/>
    <mergeCell ref="AE12:AE33"/>
    <mergeCell ref="AE34:AE51"/>
    <mergeCell ref="AE52:AE61"/>
    <mergeCell ref="Y52:Y61"/>
    <mergeCell ref="G12:G32"/>
    <mergeCell ref="Y33:Y51"/>
    <mergeCell ref="Y12:Y32"/>
    <mergeCell ref="S52:S61"/>
    <mergeCell ref="S27:S51"/>
    <mergeCell ref="S12:S26"/>
    <mergeCell ref="M52:M61"/>
    <mergeCell ref="M36:M51"/>
    <mergeCell ref="M12:M35"/>
    <mergeCell ref="G33:G51"/>
    <mergeCell ref="G52:G61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J1190"/>
  <sheetViews>
    <sheetView zoomScaleNormal="100" workbookViewId="0">
      <pane xSplit="12" ySplit="2" topLeftCell="M776" activePane="bottomRight" state="frozen"/>
      <selection activeCell="D89" sqref="D89:D94"/>
      <selection pane="topRight" activeCell="D89" sqref="D89:D94"/>
      <selection pane="bottomLeft" activeCell="D89" sqref="D89:D94"/>
      <selection pane="bottomRight" activeCell="A795" sqref="A795:O795"/>
    </sheetView>
  </sheetViews>
  <sheetFormatPr defaultRowHeight="14.25" customHeight="1" x14ac:dyDescent="0.2"/>
  <cols>
    <col min="1" max="1" width="22.85546875" style="168" customWidth="1"/>
    <col min="2" max="2" width="13.85546875" style="195" hidden="1" customWidth="1"/>
    <col min="3" max="3" width="14.42578125" style="195" hidden="1" customWidth="1"/>
    <col min="4" max="4" width="16" style="195" hidden="1" customWidth="1"/>
    <col min="5" max="5" width="23.5703125" style="195" hidden="1" customWidth="1"/>
    <col min="6" max="9" width="3.7109375" style="288" hidden="1" customWidth="1"/>
    <col min="10" max="10" width="10.85546875" style="196" hidden="1" customWidth="1"/>
    <col min="11" max="11" width="6" style="206" hidden="1" customWidth="1"/>
    <col min="12" max="12" width="6.42578125" style="197" customWidth="1"/>
    <col min="13" max="13" width="24" style="168" customWidth="1"/>
    <col min="14" max="14" width="16.85546875" style="298" customWidth="1"/>
    <col min="15" max="15" width="20.7109375" style="198" customWidth="1"/>
    <col min="16" max="16" width="35.5703125" style="168" customWidth="1"/>
    <col min="17" max="20" width="15.140625" style="199" customWidth="1"/>
    <col min="21" max="21" width="15.140625" style="298" customWidth="1"/>
    <col min="22" max="22" width="15.140625" style="194" customWidth="1"/>
    <col min="23" max="23" width="15.140625" style="168" customWidth="1"/>
    <col min="24" max="24" width="15.140625" style="194" customWidth="1"/>
    <col min="25" max="25" width="15.140625" style="168" customWidth="1"/>
    <col min="26" max="26" width="15.140625" style="194" customWidth="1"/>
    <col min="27" max="27" width="15.140625" style="168" customWidth="1"/>
    <col min="28" max="28" width="15.140625" style="167" customWidth="1"/>
    <col min="29" max="29" width="16.140625" style="168" customWidth="1"/>
    <col min="30" max="30" width="14.7109375" style="168" customWidth="1"/>
    <col min="31" max="16384" width="9.140625" style="168"/>
  </cols>
  <sheetData>
    <row r="1" spans="1:31" ht="14.25" customHeight="1" x14ac:dyDescent="0.2">
      <c r="A1" s="389" t="s">
        <v>268</v>
      </c>
      <c r="B1" s="389" t="s">
        <v>1297</v>
      </c>
      <c r="C1" s="253" t="e">
        <f>RIGHT(A1,LEN(A1)-FIND(", ",A1,1))</f>
        <v>#VALUE!</v>
      </c>
      <c r="D1" s="389" t="s">
        <v>1602</v>
      </c>
      <c r="E1" s="389"/>
      <c r="F1" s="389" t="s">
        <v>1662</v>
      </c>
      <c r="G1" s="389"/>
      <c r="H1" s="389"/>
      <c r="I1" s="389"/>
      <c r="J1" s="389" t="s">
        <v>1661</v>
      </c>
      <c r="K1" s="390" t="s">
        <v>1663</v>
      </c>
      <c r="L1" s="389" t="s">
        <v>650</v>
      </c>
      <c r="M1" s="391" t="s">
        <v>474</v>
      </c>
      <c r="N1" s="390" t="s">
        <v>172</v>
      </c>
      <c r="O1" s="389" t="s">
        <v>696</v>
      </c>
      <c r="P1" s="389" t="s">
        <v>90</v>
      </c>
      <c r="Q1" s="308">
        <v>2016</v>
      </c>
      <c r="R1" s="308">
        <v>2017</v>
      </c>
      <c r="S1" s="308" t="s">
        <v>2460</v>
      </c>
      <c r="T1" s="308" t="s">
        <v>2950</v>
      </c>
      <c r="U1" s="392" t="s">
        <v>171</v>
      </c>
      <c r="V1" s="308">
        <v>2016</v>
      </c>
      <c r="W1" s="308" t="s">
        <v>934</v>
      </c>
      <c r="X1" s="308">
        <v>2017</v>
      </c>
      <c r="Y1" s="308" t="s">
        <v>1090</v>
      </c>
      <c r="Z1" s="308">
        <v>2018</v>
      </c>
      <c r="AA1" s="308" t="s">
        <v>1628</v>
      </c>
      <c r="AB1" s="308">
        <v>2019</v>
      </c>
      <c r="AC1" s="308" t="s">
        <v>2951</v>
      </c>
      <c r="AD1" s="308" t="s">
        <v>2952</v>
      </c>
      <c r="AE1" s="172"/>
    </row>
    <row r="2" spans="1:31" ht="14.25" customHeight="1" x14ac:dyDescent="0.2">
      <c r="A2" s="246" t="s">
        <v>2180</v>
      </c>
      <c r="B2" s="246" t="str">
        <f t="shared" ref="B2:B11" si="0">LEFT(A2,FIND(", ",A2,1)-1)</f>
        <v>Abreu</v>
      </c>
      <c r="C2" s="253" t="str">
        <f t="shared" ref="C2:C11" si="1">RIGHT(A2,LEN(A2)-FIND(", ",A2,1)-1)</f>
        <v>Jose Dariel</v>
      </c>
      <c r="D2" s="134" t="str">
        <f t="shared" ref="D2:D11" si="2">CONCATENATE(MID(C2,1,1),". ",B2)</f>
        <v>J. Abreu</v>
      </c>
      <c r="E2" s="229" t="str">
        <f t="shared" ref="E2:E33" si="3">CONCATENATE(C2," ",B2)</f>
        <v>Jose Dariel Abreu</v>
      </c>
      <c r="F2" s="241" t="s">
        <v>1667</v>
      </c>
      <c r="G2" s="241"/>
      <c r="H2" s="241"/>
      <c r="I2" s="241"/>
      <c r="J2" s="262">
        <v>31806</v>
      </c>
      <c r="K2" s="263" t="s">
        <v>1666</v>
      </c>
      <c r="L2" s="135" t="s">
        <v>11</v>
      </c>
      <c r="M2" s="134" t="str">
        <f t="shared" ref="M2:M33" si="4">$U2</f>
        <v>Y2</v>
      </c>
      <c r="N2" s="297" t="str">
        <f>Aaron!$Y$2</f>
        <v>Columbus</v>
      </c>
      <c r="O2" s="241" t="s">
        <v>2012</v>
      </c>
      <c r="P2" s="229" t="str">
        <f t="shared" ref="P2:P33" si="5">CONCATENATE(A2," (",M2,")")</f>
        <v>Abreu, Jose Dariel (Y2)</v>
      </c>
      <c r="Q2" s="166">
        <f t="shared" ref="Q2:Q33" si="6">IF(ISBLANK($V2),"",$V2)</f>
        <v>300000</v>
      </c>
      <c r="R2" s="166">
        <f t="shared" ref="R2:R33" si="7">IF(ISBLANK($X2),"",$X2)</f>
        <v>400000</v>
      </c>
      <c r="S2" s="166" t="str">
        <f t="shared" ref="S2:S33" si="8">IF(ISBLANK($Z2),"",$Z2)</f>
        <v/>
      </c>
      <c r="T2" s="314" t="str">
        <f t="shared" ref="T2:T11" si="9">IF(ISBLANK($AB2),"",$AB2)</f>
        <v/>
      </c>
      <c r="U2" s="309" t="s">
        <v>653</v>
      </c>
      <c r="V2" s="230">
        <v>300000</v>
      </c>
      <c r="W2" s="229" t="s">
        <v>465</v>
      </c>
      <c r="X2" s="230">
        <v>400000</v>
      </c>
      <c r="Y2" s="134" t="s">
        <v>814</v>
      </c>
      <c r="Z2" s="230"/>
      <c r="AA2" s="229"/>
      <c r="AB2" s="229"/>
      <c r="AC2" s="134"/>
      <c r="AD2" s="134"/>
    </row>
    <row r="3" spans="1:31" ht="14.25" customHeight="1" x14ac:dyDescent="0.25">
      <c r="A3" s="134" t="s">
        <v>4787</v>
      </c>
      <c r="B3" s="246" t="str">
        <f t="shared" si="0"/>
        <v>Acevedo</v>
      </c>
      <c r="C3" s="253" t="str">
        <f t="shared" si="1"/>
        <v>Domingo</v>
      </c>
      <c r="D3" s="134" t="str">
        <f t="shared" si="2"/>
        <v>D. Acevedo</v>
      </c>
      <c r="E3" s="229" t="str">
        <f t="shared" si="3"/>
        <v>Domingo Acevedo</v>
      </c>
      <c r="F3" s="287"/>
      <c r="G3" s="537">
        <v>116</v>
      </c>
      <c r="H3" s="537">
        <v>4</v>
      </c>
      <c r="I3" s="537">
        <v>23</v>
      </c>
      <c r="J3" s="468">
        <v>34399</v>
      </c>
      <c r="K3" s="205"/>
      <c r="L3" s="135" t="s">
        <v>651</v>
      </c>
      <c r="M3" s="134" t="str">
        <f t="shared" si="4"/>
        <v>min</v>
      </c>
      <c r="N3" s="537" t="s">
        <v>547</v>
      </c>
      <c r="O3" s="169" t="s">
        <v>4786</v>
      </c>
      <c r="P3" s="229" t="str">
        <f t="shared" si="5"/>
        <v>Acevedo, Domingo (min)</v>
      </c>
      <c r="Q3" s="166" t="str">
        <f t="shared" si="6"/>
        <v/>
      </c>
      <c r="R3" s="166" t="str">
        <f t="shared" si="7"/>
        <v/>
      </c>
      <c r="S3" s="166" t="str">
        <f t="shared" si="8"/>
        <v/>
      </c>
      <c r="T3" s="314" t="str">
        <f t="shared" si="9"/>
        <v/>
      </c>
      <c r="U3" s="537" t="s">
        <v>828</v>
      </c>
      <c r="V3" s="167"/>
      <c r="W3" s="134"/>
      <c r="X3" s="167"/>
      <c r="Y3" s="134"/>
      <c r="Z3" s="167"/>
      <c r="AA3" s="134"/>
      <c r="AC3" s="134"/>
      <c r="AD3" s="134"/>
    </row>
    <row r="4" spans="1:31" ht="14.25" customHeight="1" x14ac:dyDescent="0.2">
      <c r="A4" s="148" t="s">
        <v>343</v>
      </c>
      <c r="B4" s="246" t="str">
        <f t="shared" si="0"/>
        <v>Ackley</v>
      </c>
      <c r="C4" s="253" t="str">
        <f t="shared" si="1"/>
        <v>Dustin</v>
      </c>
      <c r="D4" s="134" t="str">
        <f t="shared" si="2"/>
        <v>D. Ackley</v>
      </c>
      <c r="E4" s="229" t="str">
        <f t="shared" si="3"/>
        <v>Dustin Ackley</v>
      </c>
      <c r="F4" s="135" t="s">
        <v>512</v>
      </c>
      <c r="G4" s="135"/>
      <c r="H4" s="135"/>
      <c r="I4" s="135"/>
      <c r="J4" s="201">
        <v>32199</v>
      </c>
      <c r="K4" s="147" t="s">
        <v>1665</v>
      </c>
      <c r="L4" s="135" t="s">
        <v>11</v>
      </c>
      <c r="M4" s="134" t="str">
        <f t="shared" si="4"/>
        <v>1,F5-$8M</v>
      </c>
      <c r="N4" s="297" t="str">
        <f>Mays!$S$2</f>
        <v>Thunder Bay</v>
      </c>
      <c r="O4" s="412" t="s">
        <v>4104</v>
      </c>
      <c r="P4" s="229" t="str">
        <f t="shared" si="5"/>
        <v>Ackley, Dustin (1,F5-$8M)</v>
      </c>
      <c r="Q4" s="166">
        <f t="shared" si="6"/>
        <v>1600000</v>
      </c>
      <c r="R4" s="166">
        <f t="shared" si="7"/>
        <v>1600000</v>
      </c>
      <c r="S4" s="166">
        <f t="shared" si="8"/>
        <v>1600000</v>
      </c>
      <c r="T4" s="314">
        <f t="shared" si="9"/>
        <v>1600000</v>
      </c>
      <c r="U4" s="148" t="s">
        <v>4014</v>
      </c>
      <c r="V4" s="414">
        <v>1600000</v>
      </c>
      <c r="W4" s="148" t="s">
        <v>4268</v>
      </c>
      <c r="X4" s="414">
        <v>1600000</v>
      </c>
      <c r="Y4" s="148" t="s">
        <v>4144</v>
      </c>
      <c r="Z4" s="414">
        <v>1600000</v>
      </c>
      <c r="AA4" s="148" t="s">
        <v>4129</v>
      </c>
      <c r="AB4" s="414">
        <v>1600000</v>
      </c>
      <c r="AC4" s="148" t="s">
        <v>4112</v>
      </c>
      <c r="AD4" s="414">
        <v>1600000</v>
      </c>
      <c r="AE4" s="168" t="s">
        <v>412</v>
      </c>
    </row>
    <row r="5" spans="1:31" ht="14.25" customHeight="1" x14ac:dyDescent="0.2">
      <c r="A5" s="537" t="s">
        <v>4669</v>
      </c>
      <c r="B5" s="246" t="str">
        <f t="shared" si="0"/>
        <v>Adames</v>
      </c>
      <c r="C5" s="253" t="str">
        <f t="shared" si="1"/>
        <v>Cristhian+</v>
      </c>
      <c r="D5" s="134" t="str">
        <f t="shared" si="2"/>
        <v>C. Adames</v>
      </c>
      <c r="E5" s="229" t="str">
        <f t="shared" si="3"/>
        <v>Cristhian+ Adames</v>
      </c>
      <c r="F5" s="287"/>
      <c r="G5" s="537">
        <v>113</v>
      </c>
      <c r="H5" s="537">
        <v>4</v>
      </c>
      <c r="I5" s="537">
        <v>20</v>
      </c>
      <c r="J5" s="436">
        <v>33445</v>
      </c>
      <c r="K5" s="205" t="s">
        <v>1671</v>
      </c>
      <c r="L5" s="135" t="s">
        <v>11</v>
      </c>
      <c r="M5" s="134" t="str">
        <f t="shared" si="4"/>
        <v>MM</v>
      </c>
      <c r="N5" s="147" t="str">
        <f>Aaron!$AE$2</f>
        <v>Pismo Beach</v>
      </c>
      <c r="O5" s="169" t="s">
        <v>4786</v>
      </c>
      <c r="P5" s="229" t="str">
        <f t="shared" si="5"/>
        <v>Adames, Cristhian+ (MM)</v>
      </c>
      <c r="Q5" s="166">
        <f t="shared" si="6"/>
        <v>100000</v>
      </c>
      <c r="R5" s="166" t="str">
        <f t="shared" si="7"/>
        <v/>
      </c>
      <c r="S5" s="166" t="str">
        <f t="shared" si="8"/>
        <v/>
      </c>
      <c r="T5" s="314" t="str">
        <f t="shared" si="9"/>
        <v/>
      </c>
      <c r="U5" s="537" t="s">
        <v>648</v>
      </c>
      <c r="V5" s="167">
        <v>100000</v>
      </c>
      <c r="W5" s="134"/>
      <c r="X5" s="167"/>
      <c r="Y5" s="134"/>
      <c r="Z5" s="167"/>
      <c r="AA5" s="134"/>
      <c r="AC5" s="134"/>
      <c r="AD5" s="134"/>
    </row>
    <row r="6" spans="1:31" ht="14.25" customHeight="1" x14ac:dyDescent="0.2">
      <c r="A6" s="537" t="s">
        <v>3674</v>
      </c>
      <c r="B6" s="246" t="str">
        <f t="shared" si="0"/>
        <v>Adames</v>
      </c>
      <c r="C6" s="253" t="str">
        <f t="shared" si="1"/>
        <v>Willy</v>
      </c>
      <c r="D6" s="134" t="str">
        <f t="shared" si="2"/>
        <v>W. Adames</v>
      </c>
      <c r="E6" s="229" t="str">
        <f t="shared" si="3"/>
        <v>Willy Adames</v>
      </c>
      <c r="F6" s="135" t="s">
        <v>1667</v>
      </c>
      <c r="G6" s="135"/>
      <c r="H6" s="135"/>
      <c r="I6" s="135"/>
      <c r="J6" s="335">
        <v>34944</v>
      </c>
      <c r="K6" s="134" t="s">
        <v>1671</v>
      </c>
      <c r="L6" s="135" t="s">
        <v>651</v>
      </c>
      <c r="M6" s="134" t="str">
        <f t="shared" si="4"/>
        <v>min</v>
      </c>
      <c r="N6" s="147" t="str">
        <f>Cobb!$M$2</f>
        <v>Mansfield</v>
      </c>
      <c r="O6" s="135" t="s">
        <v>2857</v>
      </c>
      <c r="P6" s="229" t="str">
        <f t="shared" si="5"/>
        <v>Adames, Willy (min)</v>
      </c>
      <c r="Q6" s="166" t="str">
        <f t="shared" si="6"/>
        <v/>
      </c>
      <c r="R6" s="166" t="str">
        <f t="shared" si="7"/>
        <v/>
      </c>
      <c r="S6" s="166" t="str">
        <f t="shared" si="8"/>
        <v/>
      </c>
      <c r="T6" s="314" t="str">
        <f t="shared" si="9"/>
        <v/>
      </c>
      <c r="U6" s="134" t="s">
        <v>828</v>
      </c>
      <c r="V6" s="269"/>
      <c r="W6" s="537"/>
      <c r="X6" s="269"/>
      <c r="Y6" s="537"/>
      <c r="Z6" s="537"/>
      <c r="AA6" s="537"/>
      <c r="AB6" s="537"/>
      <c r="AC6" s="134"/>
      <c r="AD6" s="134"/>
    </row>
    <row r="7" spans="1:31" ht="14.25" customHeight="1" x14ac:dyDescent="0.2">
      <c r="A7" s="518" t="s">
        <v>5394</v>
      </c>
      <c r="B7" s="516" t="str">
        <f t="shared" si="0"/>
        <v>Adams</v>
      </c>
      <c r="C7" s="517" t="str">
        <f t="shared" si="1"/>
        <v>Austin</v>
      </c>
      <c r="D7" s="518" t="str">
        <f t="shared" si="2"/>
        <v>A. Adams</v>
      </c>
      <c r="E7" s="504" t="str">
        <f t="shared" si="3"/>
        <v>Austin Adams</v>
      </c>
      <c r="F7" s="519"/>
      <c r="G7" s="519"/>
      <c r="H7" s="519"/>
      <c r="I7" s="519"/>
      <c r="J7" s="528"/>
      <c r="K7" s="518"/>
      <c r="L7" s="519" t="s">
        <v>173</v>
      </c>
      <c r="M7" s="518" t="str">
        <f t="shared" si="4"/>
        <v>1,F1-200K</v>
      </c>
      <c r="N7" s="502" t="s">
        <v>826</v>
      </c>
      <c r="O7" s="519" t="s">
        <v>5316</v>
      </c>
      <c r="P7" s="229" t="str">
        <f t="shared" si="5"/>
        <v>Adams, Austin (1,F1-200K)</v>
      </c>
      <c r="Q7" s="166">
        <f t="shared" si="6"/>
        <v>200000</v>
      </c>
      <c r="R7" s="166"/>
      <c r="S7" s="166"/>
      <c r="T7" s="314"/>
      <c r="U7" s="134" t="s">
        <v>1704</v>
      </c>
      <c r="V7" s="269">
        <v>200000</v>
      </c>
      <c r="W7" s="134" t="s">
        <v>412</v>
      </c>
      <c r="X7" s="269"/>
      <c r="Y7" s="537"/>
      <c r="Z7" s="537"/>
      <c r="AA7" s="537"/>
      <c r="AB7" s="537"/>
      <c r="AC7" s="134"/>
      <c r="AD7" s="134"/>
    </row>
    <row r="8" spans="1:31" ht="14.25" customHeight="1" x14ac:dyDescent="0.2">
      <c r="A8" s="134" t="s">
        <v>1000</v>
      </c>
      <c r="B8" s="246" t="str">
        <f t="shared" si="0"/>
        <v>Adams</v>
      </c>
      <c r="C8" s="253" t="str">
        <f t="shared" si="1"/>
        <v>Matt</v>
      </c>
      <c r="D8" s="134" t="str">
        <f t="shared" si="2"/>
        <v>M. Adams</v>
      </c>
      <c r="E8" s="229" t="str">
        <f t="shared" si="3"/>
        <v>Matt Adams</v>
      </c>
      <c r="F8" s="135" t="s">
        <v>512</v>
      </c>
      <c r="G8" s="135"/>
      <c r="H8" s="135"/>
      <c r="I8" s="135"/>
      <c r="J8" s="201">
        <v>32386</v>
      </c>
      <c r="K8" s="147" t="s">
        <v>1666</v>
      </c>
      <c r="L8" s="135" t="s">
        <v>11</v>
      </c>
      <c r="M8" s="134" t="str">
        <f t="shared" si="4"/>
        <v>Y3</v>
      </c>
      <c r="N8" s="297" t="str">
        <f>Mays!$S$2</f>
        <v>Thunder Bay</v>
      </c>
      <c r="O8" s="169" t="s">
        <v>1077</v>
      </c>
      <c r="P8" s="229" t="str">
        <f t="shared" si="5"/>
        <v>Adams, Matt (Y3)</v>
      </c>
      <c r="Q8" s="166">
        <f t="shared" si="6"/>
        <v>400000</v>
      </c>
      <c r="R8" s="166" t="str">
        <f t="shared" si="7"/>
        <v/>
      </c>
      <c r="S8" s="166" t="str">
        <f t="shared" si="8"/>
        <v/>
      </c>
      <c r="T8" s="314" t="str">
        <f t="shared" si="9"/>
        <v/>
      </c>
      <c r="U8" s="147" t="s">
        <v>465</v>
      </c>
      <c r="V8" s="167">
        <v>400000</v>
      </c>
      <c r="W8" s="134" t="s">
        <v>814</v>
      </c>
      <c r="X8" s="167"/>
      <c r="Y8" s="134"/>
      <c r="Z8" s="167"/>
      <c r="AA8" s="229"/>
      <c r="AB8" s="229"/>
      <c r="AC8" s="134"/>
      <c r="AD8" s="134"/>
    </row>
    <row r="9" spans="1:31" ht="14.25" customHeight="1" x14ac:dyDescent="0.2">
      <c r="A9" s="134" t="s">
        <v>3685</v>
      </c>
      <c r="B9" s="246" t="str">
        <f t="shared" si="0"/>
        <v>Adams</v>
      </c>
      <c r="C9" s="253" t="str">
        <f t="shared" si="1"/>
        <v>Spencer</v>
      </c>
      <c r="D9" s="134" t="str">
        <f t="shared" si="2"/>
        <v>S. Adams</v>
      </c>
      <c r="E9" s="229" t="str">
        <f t="shared" si="3"/>
        <v>Spencer Adams</v>
      </c>
      <c r="F9" s="287"/>
      <c r="G9" s="537">
        <v>149</v>
      </c>
      <c r="H9" s="537">
        <v>6</v>
      </c>
      <c r="I9" s="537">
        <v>11</v>
      </c>
      <c r="J9" s="436">
        <v>35168</v>
      </c>
      <c r="K9" s="205"/>
      <c r="L9" s="135" t="s">
        <v>651</v>
      </c>
      <c r="M9" s="134" t="str">
        <f t="shared" si="4"/>
        <v>min</v>
      </c>
      <c r="N9" s="147" t="str">
        <f>Cobb!$G$2</f>
        <v>Alaska</v>
      </c>
      <c r="O9" s="169" t="s">
        <v>4786</v>
      </c>
      <c r="P9" s="229" t="str">
        <f t="shared" si="5"/>
        <v>Adams, Spencer (min)</v>
      </c>
      <c r="Q9" s="166" t="str">
        <f t="shared" si="6"/>
        <v/>
      </c>
      <c r="R9" s="166" t="str">
        <f t="shared" si="7"/>
        <v/>
      </c>
      <c r="S9" s="166" t="str">
        <f t="shared" si="8"/>
        <v/>
      </c>
      <c r="T9" s="314" t="str">
        <f t="shared" si="9"/>
        <v/>
      </c>
      <c r="U9" s="537" t="s">
        <v>828</v>
      </c>
      <c r="V9" s="167"/>
      <c r="W9" s="134"/>
      <c r="X9" s="167"/>
      <c r="Y9" s="134"/>
      <c r="Z9" s="167"/>
      <c r="AA9" s="134"/>
      <c r="AC9" s="134"/>
      <c r="AD9" s="134"/>
    </row>
    <row r="10" spans="1:31" ht="14.25" customHeight="1" x14ac:dyDescent="0.2">
      <c r="A10" s="537" t="s">
        <v>2706</v>
      </c>
      <c r="B10" s="246" t="str">
        <f t="shared" si="0"/>
        <v>Ahmed</v>
      </c>
      <c r="C10" s="253" t="str">
        <f t="shared" si="1"/>
        <v>Nick</v>
      </c>
      <c r="D10" s="134" t="str">
        <f t="shared" si="2"/>
        <v>N. Ahmed</v>
      </c>
      <c r="E10" s="229" t="str">
        <f t="shared" si="3"/>
        <v>Nick Ahmed</v>
      </c>
      <c r="F10" s="135" t="s">
        <v>1667</v>
      </c>
      <c r="G10" s="135"/>
      <c r="H10" s="135"/>
      <c r="I10" s="135"/>
      <c r="J10" s="335">
        <v>32947</v>
      </c>
      <c r="K10" s="134" t="s">
        <v>1671</v>
      </c>
      <c r="L10" s="135" t="s">
        <v>11</v>
      </c>
      <c r="M10" s="134" t="str">
        <f t="shared" si="4"/>
        <v xml:space="preserve">Y1 </v>
      </c>
      <c r="N10" s="147" t="str">
        <f>Mays!$M$2</f>
        <v>Mudville</v>
      </c>
      <c r="O10" s="135" t="s">
        <v>2857</v>
      </c>
      <c r="P10" s="229" t="str">
        <f t="shared" si="5"/>
        <v>Ahmed, Nick (Y1 )</v>
      </c>
      <c r="Q10" s="166">
        <f t="shared" si="6"/>
        <v>200000</v>
      </c>
      <c r="R10" s="166">
        <f t="shared" si="7"/>
        <v>300000</v>
      </c>
      <c r="S10" s="166">
        <f t="shared" si="8"/>
        <v>400000</v>
      </c>
      <c r="T10" s="314" t="str">
        <f t="shared" si="9"/>
        <v/>
      </c>
      <c r="U10" s="537" t="s">
        <v>3365</v>
      </c>
      <c r="V10" s="269">
        <v>200000</v>
      </c>
      <c r="W10" s="134" t="s">
        <v>653</v>
      </c>
      <c r="X10" s="269">
        <v>300000</v>
      </c>
      <c r="Y10" s="134" t="s">
        <v>465</v>
      </c>
      <c r="Z10" s="269">
        <v>400000</v>
      </c>
      <c r="AA10" s="134" t="s">
        <v>814</v>
      </c>
      <c r="AB10" s="537"/>
      <c r="AC10" s="134"/>
      <c r="AD10" s="134"/>
    </row>
    <row r="11" spans="1:31" ht="14.25" customHeight="1" x14ac:dyDescent="0.2">
      <c r="A11" s="134" t="s">
        <v>4788</v>
      </c>
      <c r="B11" s="246" t="str">
        <f t="shared" si="0"/>
        <v>Aiken</v>
      </c>
      <c r="C11" s="253" t="str">
        <f t="shared" si="1"/>
        <v>Brady</v>
      </c>
      <c r="D11" s="134" t="str">
        <f t="shared" si="2"/>
        <v>B. Aiken</v>
      </c>
      <c r="E11" s="229" t="str">
        <f t="shared" si="3"/>
        <v>Brady Aiken</v>
      </c>
      <c r="F11" s="287"/>
      <c r="G11" s="537">
        <v>78</v>
      </c>
      <c r="H11" s="537" t="s">
        <v>783</v>
      </c>
      <c r="I11" s="537">
        <v>5</v>
      </c>
      <c r="J11" s="436">
        <v>35293</v>
      </c>
      <c r="K11" s="205"/>
      <c r="L11" s="135" t="s">
        <v>651</v>
      </c>
      <c r="M11" s="134" t="str">
        <f t="shared" si="4"/>
        <v>min</v>
      </c>
      <c r="N11" s="297" t="str">
        <f>Mays!$S$2</f>
        <v>Thunder Bay</v>
      </c>
      <c r="O11" s="169" t="s">
        <v>4786</v>
      </c>
      <c r="P11" s="229" t="str">
        <f t="shared" si="5"/>
        <v>Aiken, Brady (min)</v>
      </c>
      <c r="Q11" s="166" t="str">
        <f t="shared" si="6"/>
        <v/>
      </c>
      <c r="R11" s="166" t="str">
        <f t="shared" si="7"/>
        <v/>
      </c>
      <c r="S11" s="166" t="str">
        <f t="shared" si="8"/>
        <v/>
      </c>
      <c r="T11" s="314" t="str">
        <f t="shared" si="9"/>
        <v/>
      </c>
      <c r="U11" s="537" t="s">
        <v>828</v>
      </c>
      <c r="V11" s="167"/>
      <c r="W11" s="134"/>
      <c r="X11" s="167"/>
      <c r="Y11" s="134"/>
      <c r="Z11" s="167"/>
      <c r="AA11" s="134"/>
      <c r="AC11" s="134"/>
      <c r="AD11" s="134"/>
    </row>
    <row r="12" spans="1:31" ht="14.25" customHeight="1" x14ac:dyDescent="0.2">
      <c r="A12" s="134" t="s">
        <v>609</v>
      </c>
      <c r="B12" s="177" t="s">
        <v>1310</v>
      </c>
      <c r="C12" s="177" t="s">
        <v>1306</v>
      </c>
      <c r="D12" s="134" t="str">
        <f>CONCATENATE(MID(C12,2,1),". ",B12)</f>
        <v>M. Albers</v>
      </c>
      <c r="E12" s="229" t="str">
        <f t="shared" si="3"/>
        <v xml:space="preserve"> Matt Albers</v>
      </c>
      <c r="F12" s="135" t="s">
        <v>1667</v>
      </c>
      <c r="G12" s="135"/>
      <c r="H12" s="135"/>
      <c r="I12" s="135"/>
      <c r="J12" s="201">
        <v>30336</v>
      </c>
      <c r="K12" s="147" t="s">
        <v>1664</v>
      </c>
      <c r="L12" s="135" t="s">
        <v>173</v>
      </c>
      <c r="M12" s="134" t="str">
        <f t="shared" si="4"/>
        <v>1,F2-$500k</v>
      </c>
      <c r="N12" s="147" t="str">
        <f>Cobb!$G$2</f>
        <v>Alaska</v>
      </c>
      <c r="O12" s="216" t="s">
        <v>5192</v>
      </c>
      <c r="P12" s="229" t="str">
        <f t="shared" si="5"/>
        <v>Albers, Matt (1,F2-$500k)</v>
      </c>
      <c r="Q12" s="166">
        <f t="shared" si="6"/>
        <v>250000</v>
      </c>
      <c r="R12" s="166">
        <f t="shared" si="7"/>
        <v>250000</v>
      </c>
      <c r="S12" s="166" t="str">
        <f t="shared" si="8"/>
        <v/>
      </c>
      <c r="T12" s="166" t="str">
        <f>IF(ISBLANK($Z12),"",$Z12)</f>
        <v/>
      </c>
      <c r="U12" s="134" t="s">
        <v>4070</v>
      </c>
      <c r="V12" s="167">
        <v>250000</v>
      </c>
      <c r="W12" s="134" t="s">
        <v>4202</v>
      </c>
      <c r="X12" s="167">
        <v>250000</v>
      </c>
      <c r="Y12" s="134" t="s">
        <v>412</v>
      </c>
      <c r="Z12" s="167"/>
      <c r="AA12" s="134"/>
      <c r="AC12" s="134"/>
      <c r="AD12" s="167"/>
    </row>
    <row r="13" spans="1:31" ht="14.25" customHeight="1" x14ac:dyDescent="0.2">
      <c r="A13" s="537" t="s">
        <v>4711</v>
      </c>
      <c r="B13" s="246" t="str">
        <f t="shared" ref="B13:B44" si="10">LEFT(A13,FIND(", ",A13,1)-1)</f>
        <v>Alberto</v>
      </c>
      <c r="C13" s="253" t="str">
        <f t="shared" ref="C13:C44" si="11">RIGHT(A13,LEN(A13)-FIND(", ",A13,1)-1)</f>
        <v>Hanser</v>
      </c>
      <c r="D13" s="134" t="str">
        <f t="shared" ref="D13:D44" si="12">CONCATENATE(MID(C13,1,1),". ",B13)</f>
        <v>H. Alberto</v>
      </c>
      <c r="E13" s="229" t="str">
        <f t="shared" si="3"/>
        <v>Hanser Alberto</v>
      </c>
      <c r="F13" s="287"/>
      <c r="G13" s="537">
        <v>143</v>
      </c>
      <c r="H13" s="537">
        <v>6</v>
      </c>
      <c r="I13" s="537">
        <v>4</v>
      </c>
      <c r="J13" s="436">
        <v>33894</v>
      </c>
      <c r="K13" s="205" t="s">
        <v>1665</v>
      </c>
      <c r="L13" s="135" t="s">
        <v>11</v>
      </c>
      <c r="M13" s="134" t="str">
        <f t="shared" si="4"/>
        <v>Y1</v>
      </c>
      <c r="N13" s="147" t="str">
        <f>Aaron!$AE$2</f>
        <v>Pismo Beach</v>
      </c>
      <c r="O13" s="169" t="s">
        <v>4786</v>
      </c>
      <c r="P13" s="229" t="str">
        <f t="shared" si="5"/>
        <v>Alberto, Hanser (Y1)</v>
      </c>
      <c r="Q13" s="166">
        <f t="shared" si="6"/>
        <v>200000</v>
      </c>
      <c r="R13" s="166">
        <f t="shared" si="7"/>
        <v>300000</v>
      </c>
      <c r="S13" s="166">
        <f t="shared" si="8"/>
        <v>400000</v>
      </c>
      <c r="T13" s="314" t="str">
        <f t="shared" ref="T13:T44" si="13">IF(ISBLANK($AB13),"",$AB13)</f>
        <v/>
      </c>
      <c r="U13" s="537" t="s">
        <v>652</v>
      </c>
      <c r="V13" s="167">
        <v>200000</v>
      </c>
      <c r="W13" s="134" t="s">
        <v>653</v>
      </c>
      <c r="X13" s="167">
        <v>300000</v>
      </c>
      <c r="Y13" s="134" t="s">
        <v>465</v>
      </c>
      <c r="Z13" s="167">
        <v>400000</v>
      </c>
      <c r="AA13" s="134" t="s">
        <v>814</v>
      </c>
      <c r="AC13" s="134"/>
      <c r="AD13" s="134"/>
    </row>
    <row r="14" spans="1:31" ht="14.25" customHeight="1" x14ac:dyDescent="0.2">
      <c r="A14" s="537" t="s">
        <v>3784</v>
      </c>
      <c r="B14" s="246" t="str">
        <f t="shared" si="10"/>
        <v>Albies</v>
      </c>
      <c r="C14" s="253" t="str">
        <f t="shared" si="11"/>
        <v>Ozhaino</v>
      </c>
      <c r="D14" s="134" t="str">
        <f t="shared" si="12"/>
        <v>O. Albies</v>
      </c>
      <c r="E14" s="229" t="str">
        <f t="shared" si="3"/>
        <v>Ozhaino Albies</v>
      </c>
      <c r="F14" s="135" t="s">
        <v>1674</v>
      </c>
      <c r="G14" s="135"/>
      <c r="H14" s="135"/>
      <c r="I14" s="135"/>
      <c r="J14" s="335">
        <v>35437</v>
      </c>
      <c r="K14" s="134" t="s">
        <v>1671</v>
      </c>
      <c r="L14" s="135" t="s">
        <v>651</v>
      </c>
      <c r="M14" s="134" t="str">
        <f t="shared" si="4"/>
        <v>min</v>
      </c>
      <c r="N14" s="147" t="str">
        <f>Aaron!$AE$2</f>
        <v>Pismo Beach</v>
      </c>
      <c r="O14" s="135" t="s">
        <v>2857</v>
      </c>
      <c r="P14" s="229" t="str">
        <f t="shared" si="5"/>
        <v>Albies, Ozhaino (min)</v>
      </c>
      <c r="Q14" s="166" t="str">
        <f t="shared" si="6"/>
        <v/>
      </c>
      <c r="R14" s="166" t="str">
        <f t="shared" si="7"/>
        <v/>
      </c>
      <c r="S14" s="166" t="str">
        <f t="shared" si="8"/>
        <v/>
      </c>
      <c r="T14" s="314" t="str">
        <f t="shared" si="13"/>
        <v/>
      </c>
      <c r="U14" s="134" t="s">
        <v>828</v>
      </c>
      <c r="V14" s="269"/>
      <c r="W14" s="537"/>
      <c r="X14" s="269"/>
      <c r="Y14" s="537"/>
      <c r="Z14" s="537"/>
      <c r="AA14" s="537"/>
      <c r="AB14" s="537"/>
      <c r="AC14" s="134"/>
      <c r="AD14" s="134"/>
    </row>
    <row r="15" spans="1:31" ht="14.25" customHeight="1" x14ac:dyDescent="0.2">
      <c r="A15" s="134" t="s">
        <v>972</v>
      </c>
      <c r="B15" s="246" t="str">
        <f t="shared" si="10"/>
        <v>Alburquerque</v>
      </c>
      <c r="C15" s="253" t="str">
        <f t="shared" si="11"/>
        <v>Al</v>
      </c>
      <c r="D15" s="134" t="str">
        <f t="shared" si="12"/>
        <v>A. Alburquerque</v>
      </c>
      <c r="E15" s="229" t="str">
        <f t="shared" si="3"/>
        <v>Al Alburquerque</v>
      </c>
      <c r="F15" s="135" t="s">
        <v>1667</v>
      </c>
      <c r="G15" s="135"/>
      <c r="H15" s="135"/>
      <c r="I15" s="135"/>
      <c r="J15" s="201">
        <v>31573</v>
      </c>
      <c r="K15" s="147" t="s">
        <v>1664</v>
      </c>
      <c r="L15" s="135" t="s">
        <v>173</v>
      </c>
      <c r="M15" s="134" t="str">
        <f t="shared" si="4"/>
        <v>ARB-Y4</v>
      </c>
      <c r="N15" s="147" t="str">
        <f>Ruth!$Y$2</f>
        <v>Rock Island</v>
      </c>
      <c r="O15" s="169" t="s">
        <v>4604</v>
      </c>
      <c r="P15" s="229" t="str">
        <f t="shared" si="5"/>
        <v>Alburquerque, Al (ARB-Y4)</v>
      </c>
      <c r="Q15" s="166">
        <f t="shared" si="6"/>
        <v>600000</v>
      </c>
      <c r="R15" s="166" t="str">
        <f t="shared" si="7"/>
        <v/>
      </c>
      <c r="S15" s="166" t="str">
        <f t="shared" si="8"/>
        <v/>
      </c>
      <c r="T15" s="314" t="str">
        <f t="shared" si="13"/>
        <v/>
      </c>
      <c r="U15" s="147" t="s">
        <v>814</v>
      </c>
      <c r="V15" s="167">
        <v>600000</v>
      </c>
      <c r="W15" s="134" t="s">
        <v>1629</v>
      </c>
      <c r="X15" s="167"/>
      <c r="Y15" s="134"/>
      <c r="Z15" s="167"/>
      <c r="AA15" s="134"/>
      <c r="AC15" s="134"/>
      <c r="AD15" s="134"/>
    </row>
    <row r="16" spans="1:31" ht="14.25" customHeight="1" x14ac:dyDescent="0.2">
      <c r="A16" s="248" t="s">
        <v>2205</v>
      </c>
      <c r="B16" s="246" t="str">
        <f t="shared" si="10"/>
        <v>Alcantara</v>
      </c>
      <c r="C16" s="253" t="str">
        <f t="shared" si="11"/>
        <v>Arismendy</v>
      </c>
      <c r="D16" s="134" t="str">
        <f t="shared" si="12"/>
        <v>A. Alcantara</v>
      </c>
      <c r="E16" s="229" t="str">
        <f t="shared" si="3"/>
        <v>Arismendy Alcantara</v>
      </c>
      <c r="F16" s="267" t="s">
        <v>1674</v>
      </c>
      <c r="G16" s="267"/>
      <c r="H16" s="267"/>
      <c r="I16" s="267"/>
      <c r="J16" s="262">
        <v>33540</v>
      </c>
      <c r="K16" s="229" t="s">
        <v>2038</v>
      </c>
      <c r="L16" s="135" t="s">
        <v>11</v>
      </c>
      <c r="M16" s="134" t="str">
        <f t="shared" si="4"/>
        <v>Y1*</v>
      </c>
      <c r="N16" s="147" t="str">
        <f>Mays!$AE$2</f>
        <v>West Oakland</v>
      </c>
      <c r="O16" s="241" t="s">
        <v>2012</v>
      </c>
      <c r="P16" s="229" t="str">
        <f t="shared" si="5"/>
        <v>Alcantara, Arismendy (Y1*)</v>
      </c>
      <c r="Q16" s="166">
        <f t="shared" si="6"/>
        <v>200000</v>
      </c>
      <c r="R16" s="166">
        <f t="shared" si="7"/>
        <v>300000</v>
      </c>
      <c r="S16" s="166">
        <f t="shared" si="8"/>
        <v>400000</v>
      </c>
      <c r="T16" s="314" t="str">
        <f t="shared" si="13"/>
        <v/>
      </c>
      <c r="U16" s="309" t="s">
        <v>304</v>
      </c>
      <c r="V16" s="269">
        <v>200000</v>
      </c>
      <c r="W16" s="134" t="s">
        <v>653</v>
      </c>
      <c r="X16" s="269">
        <v>300000</v>
      </c>
      <c r="Y16" s="134" t="s">
        <v>465</v>
      </c>
      <c r="Z16" s="269">
        <v>400000</v>
      </c>
      <c r="AA16" s="134" t="s">
        <v>814</v>
      </c>
      <c r="AC16" s="134"/>
      <c r="AD16" s="134"/>
    </row>
    <row r="17" spans="1:34" ht="14.25" customHeight="1" x14ac:dyDescent="0.2">
      <c r="A17" s="246" t="s">
        <v>2147</v>
      </c>
      <c r="B17" s="246" t="str">
        <f t="shared" si="10"/>
        <v>Alcantara</v>
      </c>
      <c r="C17" s="253" t="str">
        <f t="shared" si="11"/>
        <v>Raul</v>
      </c>
      <c r="D17" s="134" t="str">
        <f t="shared" si="12"/>
        <v>R. Alcantara</v>
      </c>
      <c r="E17" s="229" t="str">
        <f t="shared" si="3"/>
        <v>Raul Alcantara</v>
      </c>
      <c r="F17" s="241" t="s">
        <v>1667</v>
      </c>
      <c r="G17" s="241"/>
      <c r="H17" s="241"/>
      <c r="I17" s="241"/>
      <c r="J17" s="262">
        <v>33942</v>
      </c>
      <c r="K17" s="263" t="s">
        <v>173</v>
      </c>
      <c r="L17" s="135" t="s">
        <v>651</v>
      </c>
      <c r="M17" s="134" t="str">
        <f t="shared" si="4"/>
        <v>min</v>
      </c>
      <c r="N17" s="147" t="str">
        <f>Ruth!$Y$2</f>
        <v>Rock Island</v>
      </c>
      <c r="O17" s="241" t="s">
        <v>2012</v>
      </c>
      <c r="P17" s="229" t="str">
        <f t="shared" si="5"/>
        <v>Alcantara, Raul (min)</v>
      </c>
      <c r="Q17" s="166" t="str">
        <f t="shared" si="6"/>
        <v/>
      </c>
      <c r="R17" s="166" t="str">
        <f t="shared" si="7"/>
        <v/>
      </c>
      <c r="S17" s="166" t="str">
        <f t="shared" si="8"/>
        <v/>
      </c>
      <c r="T17" s="314" t="str">
        <f t="shared" si="13"/>
        <v/>
      </c>
      <c r="U17" s="309" t="s">
        <v>828</v>
      </c>
      <c r="V17" s="230"/>
      <c r="W17" s="229"/>
      <c r="X17" s="230"/>
      <c r="Y17" s="229"/>
      <c r="Z17" s="230"/>
      <c r="AA17" s="134"/>
      <c r="AC17" s="134"/>
      <c r="AD17" s="134"/>
    </row>
    <row r="18" spans="1:34" ht="14.25" customHeight="1" x14ac:dyDescent="0.2">
      <c r="A18" s="134" t="s">
        <v>1068</v>
      </c>
      <c r="B18" s="246" t="str">
        <f t="shared" si="10"/>
        <v>Alfaro</v>
      </c>
      <c r="C18" s="253" t="str">
        <f t="shared" si="11"/>
        <v>Jorge</v>
      </c>
      <c r="D18" s="134" t="str">
        <f t="shared" si="12"/>
        <v>J. Alfaro</v>
      </c>
      <c r="E18" s="229" t="str">
        <f t="shared" si="3"/>
        <v>Jorge Alfaro</v>
      </c>
      <c r="F18" s="135" t="s">
        <v>1667</v>
      </c>
      <c r="G18" s="135"/>
      <c r="H18" s="135"/>
      <c r="I18" s="135"/>
      <c r="J18" s="201">
        <v>34131</v>
      </c>
      <c r="K18" s="147" t="s">
        <v>1668</v>
      </c>
      <c r="L18" s="135" t="s">
        <v>651</v>
      </c>
      <c r="M18" s="134" t="str">
        <f t="shared" si="4"/>
        <v>min</v>
      </c>
      <c r="N18" s="147" t="s">
        <v>547</v>
      </c>
      <c r="O18" s="169" t="s">
        <v>5160</v>
      </c>
      <c r="P18" s="229" t="str">
        <f t="shared" si="5"/>
        <v>Alfaro, Jorge (min)</v>
      </c>
      <c r="Q18" s="166" t="str">
        <f t="shared" si="6"/>
        <v/>
      </c>
      <c r="R18" s="166" t="str">
        <f t="shared" si="7"/>
        <v/>
      </c>
      <c r="S18" s="166" t="str">
        <f t="shared" si="8"/>
        <v/>
      </c>
      <c r="T18" s="314" t="str">
        <f t="shared" si="13"/>
        <v/>
      </c>
      <c r="U18" s="147" t="s">
        <v>828</v>
      </c>
      <c r="V18" s="167"/>
      <c r="W18" s="134"/>
      <c r="X18" s="167"/>
      <c r="Y18" s="134"/>
      <c r="Z18" s="167"/>
      <c r="AA18" s="134"/>
      <c r="AC18" s="134"/>
      <c r="AD18" s="134"/>
    </row>
    <row r="19" spans="1:34" ht="14.25" customHeight="1" x14ac:dyDescent="0.2">
      <c r="A19" s="134" t="s">
        <v>4789</v>
      </c>
      <c r="B19" s="246" t="str">
        <f t="shared" si="10"/>
        <v>Alford</v>
      </c>
      <c r="C19" s="253" t="str">
        <f t="shared" si="11"/>
        <v>Anthony</v>
      </c>
      <c r="D19" s="134" t="str">
        <f t="shared" si="12"/>
        <v>A. Alford</v>
      </c>
      <c r="E19" s="229" t="str">
        <f t="shared" si="3"/>
        <v>Anthony Alford</v>
      </c>
      <c r="F19" s="287"/>
      <c r="G19" s="537">
        <v>25</v>
      </c>
      <c r="H19" s="537">
        <v>2</v>
      </c>
      <c r="I19" s="537">
        <v>1</v>
      </c>
      <c r="J19" s="436">
        <v>34535</v>
      </c>
      <c r="K19" s="205"/>
      <c r="L19" s="135" t="s">
        <v>651</v>
      </c>
      <c r="M19" s="134" t="str">
        <f t="shared" si="4"/>
        <v>min</v>
      </c>
      <c r="N19" s="147" t="str">
        <f>Mays!$G$2</f>
        <v>Palo Alto</v>
      </c>
      <c r="O19" s="169" t="s">
        <v>4786</v>
      </c>
      <c r="P19" s="229" t="str">
        <f t="shared" si="5"/>
        <v>Alford, Anthony (min)</v>
      </c>
      <c r="Q19" s="166" t="str">
        <f t="shared" si="6"/>
        <v/>
      </c>
      <c r="R19" s="166" t="str">
        <f t="shared" si="7"/>
        <v/>
      </c>
      <c r="S19" s="166" t="str">
        <f t="shared" si="8"/>
        <v/>
      </c>
      <c r="T19" s="314" t="str">
        <f t="shared" si="13"/>
        <v/>
      </c>
      <c r="U19" s="537" t="s">
        <v>828</v>
      </c>
      <c r="V19" s="167"/>
      <c r="W19" s="134"/>
      <c r="X19" s="167"/>
      <c r="Y19" s="134"/>
      <c r="Z19" s="167"/>
      <c r="AA19" s="134"/>
      <c r="AC19" s="134"/>
      <c r="AD19" s="134"/>
    </row>
    <row r="20" spans="1:34" ht="14.25" customHeight="1" x14ac:dyDescent="0.2">
      <c r="A20" s="134" t="s">
        <v>4790</v>
      </c>
      <c r="B20" s="246" t="str">
        <f t="shared" si="10"/>
        <v>Allard</v>
      </c>
      <c r="C20" s="253" t="str">
        <f t="shared" si="11"/>
        <v>Kolby</v>
      </c>
      <c r="D20" s="134" t="str">
        <f t="shared" si="12"/>
        <v>K. Allard</v>
      </c>
      <c r="E20" s="229" t="str">
        <f t="shared" si="3"/>
        <v>Kolby Allard</v>
      </c>
      <c r="F20" s="287"/>
      <c r="G20" s="537">
        <v>50</v>
      </c>
      <c r="H20" s="537">
        <v>3</v>
      </c>
      <c r="I20" s="537">
        <v>1</v>
      </c>
      <c r="J20" s="436">
        <v>35655</v>
      </c>
      <c r="K20" s="205"/>
      <c r="L20" s="135" t="s">
        <v>651</v>
      </c>
      <c r="M20" s="134" t="str">
        <f t="shared" si="4"/>
        <v>min</v>
      </c>
      <c r="N20" s="147" t="str">
        <f>Mays!$G$2</f>
        <v>Palo Alto</v>
      </c>
      <c r="O20" s="169" t="s">
        <v>4786</v>
      </c>
      <c r="P20" s="229" t="str">
        <f t="shared" si="5"/>
        <v>Allard, Kolby (min)</v>
      </c>
      <c r="Q20" s="166" t="str">
        <f t="shared" si="6"/>
        <v/>
      </c>
      <c r="R20" s="166" t="str">
        <f t="shared" si="7"/>
        <v/>
      </c>
      <c r="S20" s="166" t="str">
        <f t="shared" si="8"/>
        <v/>
      </c>
      <c r="T20" s="314" t="str">
        <f t="shared" si="13"/>
        <v/>
      </c>
      <c r="U20" s="537" t="s">
        <v>828</v>
      </c>
      <c r="V20" s="167"/>
      <c r="W20" s="134"/>
      <c r="X20" s="167"/>
      <c r="Y20" s="134"/>
      <c r="Z20" s="167"/>
      <c r="AA20" s="134"/>
      <c r="AC20" s="134"/>
      <c r="AD20" s="134"/>
    </row>
    <row r="21" spans="1:34" ht="14.25" customHeight="1" x14ac:dyDescent="0.2">
      <c r="A21" s="147" t="s">
        <v>1201</v>
      </c>
      <c r="B21" s="246" t="str">
        <f t="shared" si="10"/>
        <v>Allen</v>
      </c>
      <c r="C21" s="253" t="str">
        <f t="shared" si="11"/>
        <v>Cody</v>
      </c>
      <c r="D21" s="134" t="str">
        <f t="shared" si="12"/>
        <v>C. Allen</v>
      </c>
      <c r="E21" s="229" t="str">
        <f t="shared" si="3"/>
        <v>Cody Allen</v>
      </c>
      <c r="F21" s="135" t="s">
        <v>1667</v>
      </c>
      <c r="G21" s="135"/>
      <c r="H21" s="135"/>
      <c r="I21" s="135"/>
      <c r="J21" s="201">
        <v>32467</v>
      </c>
      <c r="K21" s="147" t="s">
        <v>1664</v>
      </c>
      <c r="L21" s="135" t="s">
        <v>173</v>
      </c>
      <c r="M21" s="134" t="str">
        <f t="shared" si="4"/>
        <v>ARB-Y4</v>
      </c>
      <c r="N21" s="147" t="str">
        <f>Ruth!$S$2</f>
        <v>New York</v>
      </c>
      <c r="O21" s="135" t="s">
        <v>1171</v>
      </c>
      <c r="P21" s="229" t="str">
        <f t="shared" si="5"/>
        <v>Allen, Cody (ARB-Y4)</v>
      </c>
      <c r="Q21" s="166">
        <f t="shared" si="6"/>
        <v>840000</v>
      </c>
      <c r="R21" s="166" t="str">
        <f t="shared" si="7"/>
        <v/>
      </c>
      <c r="S21" s="166" t="str">
        <f t="shared" si="8"/>
        <v/>
      </c>
      <c r="T21" s="314" t="str">
        <f t="shared" si="13"/>
        <v/>
      </c>
      <c r="U21" s="147" t="s">
        <v>814</v>
      </c>
      <c r="V21" s="167">
        <v>840000</v>
      </c>
      <c r="W21" s="134" t="s">
        <v>1629</v>
      </c>
      <c r="X21" s="167"/>
      <c r="Y21" s="134"/>
      <c r="Z21" s="167"/>
      <c r="AA21" s="229"/>
      <c r="AB21" s="229"/>
      <c r="AC21" s="134"/>
      <c r="AD21" s="134"/>
    </row>
    <row r="22" spans="1:34" ht="14.25" customHeight="1" x14ac:dyDescent="0.2">
      <c r="A22" s="247" t="s">
        <v>2241</v>
      </c>
      <c r="B22" s="246" t="str">
        <f t="shared" si="10"/>
        <v>Almonte</v>
      </c>
      <c r="C22" s="253" t="str">
        <f t="shared" si="11"/>
        <v>Abraham</v>
      </c>
      <c r="D22" s="134" t="str">
        <f t="shared" si="12"/>
        <v>A. Almonte</v>
      </c>
      <c r="E22" s="229" t="str">
        <f t="shared" si="3"/>
        <v>Abraham Almonte</v>
      </c>
      <c r="F22" s="250" t="s">
        <v>1674</v>
      </c>
      <c r="G22" s="250"/>
      <c r="H22" s="250"/>
      <c r="I22" s="250"/>
      <c r="J22" s="264">
        <v>32686</v>
      </c>
      <c r="K22" s="260" t="s">
        <v>11</v>
      </c>
      <c r="L22" s="135" t="s">
        <v>11</v>
      </c>
      <c r="M22" s="134" t="str">
        <f t="shared" si="4"/>
        <v>2,F2-500k</v>
      </c>
      <c r="N22" s="147" t="str">
        <f>Aaron!$AE$2</f>
        <v>Pismo Beach</v>
      </c>
      <c r="O22" s="304" t="s">
        <v>2491</v>
      </c>
      <c r="P22" s="229" t="str">
        <f t="shared" si="5"/>
        <v>Almonte, Abraham (2,F2-500k)</v>
      </c>
      <c r="Q22" s="166">
        <f t="shared" si="6"/>
        <v>250000</v>
      </c>
      <c r="R22" s="166" t="str">
        <f t="shared" si="7"/>
        <v/>
      </c>
      <c r="S22" s="166" t="str">
        <f t="shared" si="8"/>
        <v/>
      </c>
      <c r="T22" s="314" t="str">
        <f t="shared" si="13"/>
        <v/>
      </c>
      <c r="U22" s="147" t="s">
        <v>860</v>
      </c>
      <c r="V22" s="167">
        <v>250000</v>
      </c>
      <c r="W22" s="147" t="s">
        <v>412</v>
      </c>
      <c r="X22" s="310"/>
      <c r="Y22" s="147"/>
      <c r="Z22" s="310"/>
      <c r="AA22" s="147"/>
      <c r="AB22" s="310"/>
      <c r="AC22" s="134"/>
      <c r="AD22" s="134"/>
    </row>
    <row r="23" spans="1:34" ht="14.25" customHeight="1" x14ac:dyDescent="0.2">
      <c r="A23" s="246" t="s">
        <v>2174</v>
      </c>
      <c r="B23" s="246" t="str">
        <f t="shared" si="10"/>
        <v>Almonte</v>
      </c>
      <c r="C23" s="253" t="str">
        <f t="shared" si="11"/>
        <v>Miguel</v>
      </c>
      <c r="D23" s="134" t="str">
        <f t="shared" si="12"/>
        <v>M. Almonte</v>
      </c>
      <c r="E23" s="229" t="str">
        <f t="shared" si="3"/>
        <v>Miguel Almonte</v>
      </c>
      <c r="F23" s="241" t="s">
        <v>1667</v>
      </c>
      <c r="G23" s="241"/>
      <c r="H23" s="241"/>
      <c r="I23" s="241"/>
      <c r="J23" s="262">
        <v>34063</v>
      </c>
      <c r="K23" s="263" t="s">
        <v>173</v>
      </c>
      <c r="L23" s="135" t="s">
        <v>173</v>
      </c>
      <c r="M23" s="134" t="str">
        <f t="shared" si="4"/>
        <v>MM</v>
      </c>
      <c r="N23" s="147" t="str">
        <f>Mays!$G$2</f>
        <v>Palo Alto</v>
      </c>
      <c r="O23" s="241" t="s">
        <v>2012</v>
      </c>
      <c r="P23" s="229" t="str">
        <f t="shared" si="5"/>
        <v>Almonte, Miguel (MM)</v>
      </c>
      <c r="Q23" s="166">
        <f t="shared" si="6"/>
        <v>100000</v>
      </c>
      <c r="R23" s="166" t="str">
        <f t="shared" si="7"/>
        <v/>
      </c>
      <c r="S23" s="166" t="str">
        <f t="shared" si="8"/>
        <v/>
      </c>
      <c r="T23" s="314" t="str">
        <f t="shared" si="13"/>
        <v/>
      </c>
      <c r="U23" s="312" t="s">
        <v>648</v>
      </c>
      <c r="V23" s="269">
        <v>100000</v>
      </c>
      <c r="W23" s="231"/>
      <c r="X23" s="232"/>
      <c r="Y23" s="231"/>
      <c r="Z23" s="232"/>
      <c r="AA23" s="134"/>
      <c r="AC23" s="134"/>
      <c r="AD23" s="134"/>
    </row>
    <row r="24" spans="1:34" ht="14.25" customHeight="1" x14ac:dyDescent="0.2">
      <c r="A24" s="146" t="s">
        <v>1242</v>
      </c>
      <c r="B24" s="246" t="str">
        <f t="shared" si="10"/>
        <v>Almora</v>
      </c>
      <c r="C24" s="253" t="str">
        <f t="shared" si="11"/>
        <v>Albert</v>
      </c>
      <c r="D24" s="134" t="str">
        <f t="shared" si="12"/>
        <v>A. Almora</v>
      </c>
      <c r="E24" s="229" t="str">
        <f t="shared" si="3"/>
        <v>Albert Almora</v>
      </c>
      <c r="F24" s="135" t="s">
        <v>1667</v>
      </c>
      <c r="G24" s="135"/>
      <c r="H24" s="135"/>
      <c r="I24" s="135"/>
      <c r="J24" s="201">
        <v>34440</v>
      </c>
      <c r="K24" s="147" t="s">
        <v>1669</v>
      </c>
      <c r="L24" s="135" t="s">
        <v>651</v>
      </c>
      <c r="M24" s="134" t="str">
        <f t="shared" si="4"/>
        <v>min</v>
      </c>
      <c r="N24" s="147" t="str">
        <f>Cobb!$A$2</f>
        <v>Greenville</v>
      </c>
      <c r="O24" s="135" t="s">
        <v>1171</v>
      </c>
      <c r="P24" s="229" t="str">
        <f t="shared" si="5"/>
        <v>Almora, Albert (min)</v>
      </c>
      <c r="Q24" s="166" t="str">
        <f t="shared" si="6"/>
        <v/>
      </c>
      <c r="R24" s="166" t="str">
        <f t="shared" si="7"/>
        <v/>
      </c>
      <c r="S24" s="166" t="str">
        <f t="shared" si="8"/>
        <v/>
      </c>
      <c r="T24" s="314" t="str">
        <f t="shared" si="13"/>
        <v/>
      </c>
      <c r="U24" s="147" t="s">
        <v>828</v>
      </c>
      <c r="V24" s="167"/>
      <c r="W24" s="134"/>
      <c r="X24" s="167"/>
      <c r="Y24" s="134"/>
      <c r="Z24" s="167"/>
      <c r="AA24" s="134"/>
      <c r="AC24" s="134"/>
      <c r="AD24" s="134"/>
    </row>
    <row r="25" spans="1:34" ht="14.25" customHeight="1" x14ac:dyDescent="0.2">
      <c r="A25" s="134" t="s">
        <v>896</v>
      </c>
      <c r="B25" s="246" t="str">
        <f t="shared" si="10"/>
        <v>Alonso</v>
      </c>
      <c r="C25" s="253" t="str">
        <f t="shared" si="11"/>
        <v>Yonder</v>
      </c>
      <c r="D25" s="134" t="str">
        <f t="shared" si="12"/>
        <v>Y. Alonso</v>
      </c>
      <c r="E25" s="229" t="str">
        <f t="shared" si="3"/>
        <v>Yonder Alonso</v>
      </c>
      <c r="F25" s="135" t="s">
        <v>512</v>
      </c>
      <c r="G25" s="135"/>
      <c r="H25" s="135"/>
      <c r="I25" s="135"/>
      <c r="J25" s="201">
        <v>31875</v>
      </c>
      <c r="K25" s="147" t="s">
        <v>1666</v>
      </c>
      <c r="L25" s="135" t="s">
        <v>11</v>
      </c>
      <c r="M25" s="134" t="str">
        <f t="shared" si="4"/>
        <v>2,F3-1.118M</v>
      </c>
      <c r="N25" s="300" t="s">
        <v>4631</v>
      </c>
      <c r="O25" s="304" t="s">
        <v>4645</v>
      </c>
      <c r="P25" s="229" t="str">
        <f t="shared" si="5"/>
        <v>Alonso, Yonder (2,F3-1.118M)</v>
      </c>
      <c r="Q25" s="166">
        <f t="shared" si="6"/>
        <v>372751</v>
      </c>
      <c r="R25" s="166">
        <f t="shared" si="7"/>
        <v>372751</v>
      </c>
      <c r="S25" s="166" t="str">
        <f t="shared" si="8"/>
        <v/>
      </c>
      <c r="T25" s="314" t="str">
        <f t="shared" si="13"/>
        <v/>
      </c>
      <c r="U25" s="147" t="s">
        <v>2567</v>
      </c>
      <c r="V25" s="167">
        <v>372751</v>
      </c>
      <c r="W25" s="147" t="s">
        <v>2636</v>
      </c>
      <c r="X25" s="235">
        <v>372751</v>
      </c>
      <c r="Y25" s="147" t="s">
        <v>412</v>
      </c>
      <c r="Z25" s="310"/>
      <c r="AA25" s="147"/>
      <c r="AB25" s="310"/>
      <c r="AC25" s="134"/>
      <c r="AD25" s="134"/>
    </row>
    <row r="26" spans="1:34" ht="14.25" customHeight="1" x14ac:dyDescent="0.2">
      <c r="A26" s="537" t="s">
        <v>4712</v>
      </c>
      <c r="B26" s="246" t="str">
        <f t="shared" si="10"/>
        <v>Altherr</v>
      </c>
      <c r="C26" s="253" t="str">
        <f t="shared" si="11"/>
        <v>Aaron</v>
      </c>
      <c r="D26" s="134" t="str">
        <f t="shared" si="12"/>
        <v>A. Altherr</v>
      </c>
      <c r="E26" s="229" t="str">
        <f t="shared" si="3"/>
        <v>Aaron Altherr</v>
      </c>
      <c r="F26" s="287"/>
      <c r="G26" s="537">
        <v>53</v>
      </c>
      <c r="H26" s="537">
        <v>3</v>
      </c>
      <c r="I26" s="537">
        <v>4</v>
      </c>
      <c r="J26" s="436">
        <v>33252</v>
      </c>
      <c r="K26" s="205" t="s">
        <v>2011</v>
      </c>
      <c r="L26" s="135" t="s">
        <v>11</v>
      </c>
      <c r="M26" s="134" t="str">
        <f t="shared" si="4"/>
        <v>Y1</v>
      </c>
      <c r="N26" s="147" t="str">
        <f>Aaron!$AE$2</f>
        <v>Pismo Beach</v>
      </c>
      <c r="O26" s="169" t="s">
        <v>4786</v>
      </c>
      <c r="P26" s="229" t="str">
        <f t="shared" si="5"/>
        <v>Altherr, Aaron (Y1)</v>
      </c>
      <c r="Q26" s="166">
        <f t="shared" si="6"/>
        <v>200000</v>
      </c>
      <c r="R26" s="166">
        <f t="shared" si="7"/>
        <v>300000</v>
      </c>
      <c r="S26" s="166">
        <f t="shared" si="8"/>
        <v>400000</v>
      </c>
      <c r="T26" s="314" t="str">
        <f t="shared" si="13"/>
        <v/>
      </c>
      <c r="U26" s="537" t="s">
        <v>652</v>
      </c>
      <c r="V26" s="167">
        <v>200000</v>
      </c>
      <c r="W26" s="134" t="s">
        <v>653</v>
      </c>
      <c r="X26" s="167">
        <v>300000</v>
      </c>
      <c r="Y26" s="134" t="s">
        <v>465</v>
      </c>
      <c r="Z26" s="167">
        <v>400000</v>
      </c>
      <c r="AA26" s="134" t="s">
        <v>814</v>
      </c>
      <c r="AC26" s="134"/>
      <c r="AD26" s="134"/>
    </row>
    <row r="27" spans="1:34" ht="14.25" customHeight="1" x14ac:dyDescent="0.2">
      <c r="A27" s="134" t="s">
        <v>994</v>
      </c>
      <c r="B27" s="246" t="str">
        <f t="shared" si="10"/>
        <v>Altuve</v>
      </c>
      <c r="C27" s="253" t="str">
        <f t="shared" si="11"/>
        <v>Jose</v>
      </c>
      <c r="D27" s="134" t="str">
        <f t="shared" si="12"/>
        <v>J. Altuve</v>
      </c>
      <c r="E27" s="229" t="str">
        <f t="shared" si="3"/>
        <v>Jose Altuve</v>
      </c>
      <c r="F27" s="135" t="s">
        <v>1667</v>
      </c>
      <c r="G27" s="135"/>
      <c r="H27" s="135"/>
      <c r="I27" s="135"/>
      <c r="J27" s="201">
        <v>32999</v>
      </c>
      <c r="K27" s="147" t="s">
        <v>1665</v>
      </c>
      <c r="L27" s="135" t="s">
        <v>11</v>
      </c>
      <c r="M27" s="134" t="str">
        <f t="shared" si="4"/>
        <v>2,L5-14M</v>
      </c>
      <c r="N27" s="147" t="str">
        <f>Mays!$A$2</f>
        <v>Aspen</v>
      </c>
      <c r="O27" s="169" t="s">
        <v>1077</v>
      </c>
      <c r="P27" s="229" t="str">
        <f t="shared" si="5"/>
        <v>Altuve, Jose (2,L5-14M)</v>
      </c>
      <c r="Q27" s="166">
        <f t="shared" si="6"/>
        <v>2800000</v>
      </c>
      <c r="R27" s="166">
        <f t="shared" si="7"/>
        <v>2800000</v>
      </c>
      <c r="S27" s="166">
        <f t="shared" si="8"/>
        <v>2800000</v>
      </c>
      <c r="T27" s="314">
        <f t="shared" si="13"/>
        <v>2800000</v>
      </c>
      <c r="U27" s="147" t="s">
        <v>816</v>
      </c>
      <c r="V27" s="167">
        <v>2800000</v>
      </c>
      <c r="W27" s="134" t="s">
        <v>389</v>
      </c>
      <c r="X27" s="167">
        <v>2800000</v>
      </c>
      <c r="Y27" s="134" t="s">
        <v>388</v>
      </c>
      <c r="Z27" s="167">
        <v>2800000</v>
      </c>
      <c r="AA27" s="134" t="s">
        <v>753</v>
      </c>
      <c r="AB27" s="167">
        <v>2800000</v>
      </c>
      <c r="AC27" s="134"/>
      <c r="AD27" s="134"/>
    </row>
    <row r="28" spans="1:34" ht="14.25" customHeight="1" x14ac:dyDescent="0.2">
      <c r="A28" s="134" t="s">
        <v>1060</v>
      </c>
      <c r="B28" s="246" t="str">
        <f t="shared" si="10"/>
        <v>Alvarez</v>
      </c>
      <c r="C28" s="253" t="str">
        <f t="shared" si="11"/>
        <v>Henderson</v>
      </c>
      <c r="D28" s="134" t="str">
        <f t="shared" si="12"/>
        <v>H. Alvarez</v>
      </c>
      <c r="E28" s="229" t="str">
        <f t="shared" si="3"/>
        <v>Henderson Alvarez</v>
      </c>
      <c r="F28" s="135" t="s">
        <v>1667</v>
      </c>
      <c r="G28" s="135"/>
      <c r="H28" s="135"/>
      <c r="I28" s="135"/>
      <c r="J28" s="201">
        <v>32981</v>
      </c>
      <c r="K28" s="147" t="s">
        <v>966</v>
      </c>
      <c r="L28" s="135" t="s">
        <v>173</v>
      </c>
      <c r="M28" s="134" t="str">
        <f t="shared" si="4"/>
        <v>2,L5-14M</v>
      </c>
      <c r="N28" s="147" t="str">
        <f>Cobb!$S$2</f>
        <v>Waikiki</v>
      </c>
      <c r="O28" s="169" t="s">
        <v>1077</v>
      </c>
      <c r="P28" s="229" t="str">
        <f t="shared" si="5"/>
        <v>Alvarez, Henderson (2,L5-14M)</v>
      </c>
      <c r="Q28" s="166">
        <f t="shared" si="6"/>
        <v>2800000</v>
      </c>
      <c r="R28" s="166">
        <f t="shared" si="7"/>
        <v>2800000</v>
      </c>
      <c r="S28" s="166">
        <f t="shared" si="8"/>
        <v>2800000</v>
      </c>
      <c r="T28" s="314">
        <f t="shared" si="13"/>
        <v>2800000</v>
      </c>
      <c r="U28" s="147" t="s">
        <v>816</v>
      </c>
      <c r="V28" s="167">
        <v>2800000</v>
      </c>
      <c r="W28" s="134" t="s">
        <v>389</v>
      </c>
      <c r="X28" s="167">
        <v>2800000</v>
      </c>
      <c r="Y28" s="134" t="s">
        <v>388</v>
      </c>
      <c r="Z28" s="167">
        <v>2800000</v>
      </c>
      <c r="AA28" s="134" t="s">
        <v>753</v>
      </c>
      <c r="AB28" s="167">
        <v>2800000</v>
      </c>
      <c r="AC28" s="134"/>
      <c r="AD28" s="134"/>
      <c r="AE28" s="190"/>
      <c r="AF28" s="167"/>
      <c r="AG28" s="134"/>
      <c r="AH28" s="167"/>
    </row>
    <row r="29" spans="1:34" ht="14.25" customHeight="1" x14ac:dyDescent="0.2">
      <c r="A29" s="248" t="s">
        <v>3749</v>
      </c>
      <c r="B29" s="246" t="str">
        <f t="shared" si="10"/>
        <v>Alvarez</v>
      </c>
      <c r="C29" s="253" t="str">
        <f t="shared" si="11"/>
        <v>Jose Ricardo</v>
      </c>
      <c r="D29" s="134" t="str">
        <f t="shared" si="12"/>
        <v>J. Alvarez</v>
      </c>
      <c r="E29" s="229" t="str">
        <f t="shared" si="3"/>
        <v>Jose Ricardo Alvarez</v>
      </c>
      <c r="F29" s="267" t="s">
        <v>512</v>
      </c>
      <c r="G29" s="267"/>
      <c r="H29" s="267"/>
      <c r="I29" s="267"/>
      <c r="J29" s="262">
        <v>32634</v>
      </c>
      <c r="K29" s="229" t="s">
        <v>173</v>
      </c>
      <c r="L29" s="135" t="s">
        <v>173</v>
      </c>
      <c r="M29" s="134" t="str">
        <f t="shared" si="4"/>
        <v>Y2</v>
      </c>
      <c r="N29" s="147" t="str">
        <f>Mays!$M$2</f>
        <v>Mudville</v>
      </c>
      <c r="O29" s="241" t="s">
        <v>2012</v>
      </c>
      <c r="P29" s="229" t="str">
        <f t="shared" si="5"/>
        <v>Alvarez, Jose Ricardo (Y2)</v>
      </c>
      <c r="Q29" s="166">
        <f t="shared" si="6"/>
        <v>300000</v>
      </c>
      <c r="R29" s="166">
        <f t="shared" si="7"/>
        <v>400000</v>
      </c>
      <c r="S29" s="166" t="str">
        <f t="shared" si="8"/>
        <v/>
      </c>
      <c r="T29" s="314" t="str">
        <f t="shared" si="13"/>
        <v/>
      </c>
      <c r="U29" s="309" t="s">
        <v>653</v>
      </c>
      <c r="V29" s="230">
        <v>300000</v>
      </c>
      <c r="W29" s="229" t="s">
        <v>465</v>
      </c>
      <c r="X29" s="230">
        <v>400000</v>
      </c>
      <c r="Y29" s="134" t="s">
        <v>814</v>
      </c>
      <c r="Z29" s="230"/>
      <c r="AA29" s="229"/>
      <c r="AB29" s="229"/>
      <c r="AC29" s="134"/>
      <c r="AD29" s="134"/>
    </row>
    <row r="30" spans="1:34" ht="14.25" customHeight="1" x14ac:dyDescent="0.2">
      <c r="A30" s="134" t="s">
        <v>706</v>
      </c>
      <c r="B30" s="246" t="str">
        <f t="shared" si="10"/>
        <v>Alvarez</v>
      </c>
      <c r="C30" s="253" t="str">
        <f t="shared" si="11"/>
        <v>Pedro</v>
      </c>
      <c r="D30" s="134" t="str">
        <f t="shared" si="12"/>
        <v>P. Alvarez</v>
      </c>
      <c r="E30" s="229" t="str">
        <f t="shared" si="3"/>
        <v>Pedro Alvarez</v>
      </c>
      <c r="F30" s="135" t="s">
        <v>512</v>
      </c>
      <c r="G30" s="135"/>
      <c r="H30" s="135"/>
      <c r="I30" s="135"/>
      <c r="J30" s="201">
        <v>31814</v>
      </c>
      <c r="K30" s="147" t="s">
        <v>1670</v>
      </c>
      <c r="L30" s="135" t="s">
        <v>11</v>
      </c>
      <c r="M30" s="134" t="str">
        <f t="shared" si="4"/>
        <v>3,L5-14M</v>
      </c>
      <c r="N30" s="147" t="str">
        <f>Mays!$Y$2</f>
        <v>Los Angeles</v>
      </c>
      <c r="O30" s="169" t="s">
        <v>1641</v>
      </c>
      <c r="P30" s="229" t="str">
        <f t="shared" si="5"/>
        <v>Alvarez, Pedro (3,L5-14M)</v>
      </c>
      <c r="Q30" s="166">
        <f t="shared" si="6"/>
        <v>2800000</v>
      </c>
      <c r="R30" s="166">
        <f t="shared" si="7"/>
        <v>2800000</v>
      </c>
      <c r="S30" s="166">
        <f t="shared" si="8"/>
        <v>2800000</v>
      </c>
      <c r="T30" s="314" t="str">
        <f t="shared" si="13"/>
        <v/>
      </c>
      <c r="U30" s="147" t="s">
        <v>389</v>
      </c>
      <c r="V30" s="167">
        <v>2800000</v>
      </c>
      <c r="W30" s="134" t="s">
        <v>388</v>
      </c>
      <c r="X30" s="167">
        <v>2800000</v>
      </c>
      <c r="Y30" s="134" t="s">
        <v>753</v>
      </c>
      <c r="Z30" s="167">
        <v>2800000</v>
      </c>
      <c r="AA30" s="134"/>
      <c r="AC30" s="134"/>
      <c r="AD30" s="134"/>
    </row>
    <row r="31" spans="1:34" ht="14.25" customHeight="1" x14ac:dyDescent="0.2">
      <c r="A31" s="537" t="s">
        <v>4713</v>
      </c>
      <c r="B31" s="246" t="str">
        <f t="shared" si="10"/>
        <v>Alvarez</v>
      </c>
      <c r="C31" s="253" t="str">
        <f t="shared" si="11"/>
        <v>R.J.</v>
      </c>
      <c r="D31" s="134" t="str">
        <f t="shared" si="12"/>
        <v>R. Alvarez</v>
      </c>
      <c r="E31" s="229" t="str">
        <f t="shared" si="3"/>
        <v>R.J. Alvarez</v>
      </c>
      <c r="F31" s="287"/>
      <c r="G31" s="537">
        <v>150</v>
      </c>
      <c r="H31" s="537">
        <v>6</v>
      </c>
      <c r="I31" s="537">
        <v>12</v>
      </c>
      <c r="J31" s="436">
        <v>33397</v>
      </c>
      <c r="K31" s="205" t="s">
        <v>1664</v>
      </c>
      <c r="L31" s="135" t="s">
        <v>173</v>
      </c>
      <c r="M31" s="134" t="str">
        <f t="shared" si="4"/>
        <v>Y1</v>
      </c>
      <c r="N31" s="147" t="str">
        <f>Cobb!$Y$2</f>
        <v>Portsmouth</v>
      </c>
      <c r="O31" s="169" t="s">
        <v>4786</v>
      </c>
      <c r="P31" s="229" t="str">
        <f t="shared" si="5"/>
        <v>Alvarez, R.J. (Y1)</v>
      </c>
      <c r="Q31" s="166">
        <f t="shared" si="6"/>
        <v>200000</v>
      </c>
      <c r="R31" s="166">
        <f t="shared" si="7"/>
        <v>300000</v>
      </c>
      <c r="S31" s="166">
        <f t="shared" si="8"/>
        <v>400000</v>
      </c>
      <c r="T31" s="314" t="str">
        <f t="shared" si="13"/>
        <v/>
      </c>
      <c r="U31" s="537" t="s">
        <v>652</v>
      </c>
      <c r="V31" s="167">
        <v>200000</v>
      </c>
      <c r="W31" s="134" t="s">
        <v>653</v>
      </c>
      <c r="X31" s="167">
        <v>300000</v>
      </c>
      <c r="Y31" s="134" t="s">
        <v>465</v>
      </c>
      <c r="Z31" s="167">
        <v>400000</v>
      </c>
      <c r="AA31" s="134" t="s">
        <v>814</v>
      </c>
      <c r="AC31" s="134"/>
      <c r="AD31" s="134"/>
    </row>
    <row r="32" spans="1:34" ht="14.25" customHeight="1" x14ac:dyDescent="0.2">
      <c r="A32" s="134" t="s">
        <v>4791</v>
      </c>
      <c r="B32" s="246" t="str">
        <f t="shared" si="10"/>
        <v>Alvarez</v>
      </c>
      <c r="C32" s="253" t="str">
        <f t="shared" si="11"/>
        <v>Yadier</v>
      </c>
      <c r="D32" s="134" t="str">
        <f t="shared" si="12"/>
        <v>Y. Alvarez</v>
      </c>
      <c r="E32" s="229" t="str">
        <f t="shared" si="3"/>
        <v>Yadier Alvarez</v>
      </c>
      <c r="F32" s="287"/>
      <c r="G32" s="537">
        <v>54</v>
      </c>
      <c r="H32" s="537">
        <v>3</v>
      </c>
      <c r="I32" s="537">
        <v>5</v>
      </c>
      <c r="J32" s="436" t="s">
        <v>4664</v>
      </c>
      <c r="K32" s="205"/>
      <c r="L32" s="135" t="s">
        <v>651</v>
      </c>
      <c r="M32" s="134" t="str">
        <f t="shared" si="4"/>
        <v>min</v>
      </c>
      <c r="N32" s="147" t="str">
        <f>Ruth!$A$2</f>
        <v>Plum Island</v>
      </c>
      <c r="O32" s="169" t="s">
        <v>4786</v>
      </c>
      <c r="P32" s="229" t="str">
        <f t="shared" si="5"/>
        <v>Alvarez, Yadier (min)</v>
      </c>
      <c r="Q32" s="166" t="str">
        <f t="shared" si="6"/>
        <v/>
      </c>
      <c r="R32" s="166" t="str">
        <f t="shared" si="7"/>
        <v/>
      </c>
      <c r="S32" s="166" t="str">
        <f t="shared" si="8"/>
        <v/>
      </c>
      <c r="T32" s="314" t="str">
        <f t="shared" si="13"/>
        <v/>
      </c>
      <c r="U32" s="537" t="s">
        <v>828</v>
      </c>
      <c r="V32" s="167"/>
      <c r="W32" s="134"/>
      <c r="X32" s="167"/>
      <c r="Y32" s="134"/>
      <c r="Z32" s="167"/>
      <c r="AA32" s="134"/>
      <c r="AC32" s="134"/>
      <c r="AD32" s="134"/>
    </row>
    <row r="33" spans="1:31" ht="14.25" customHeight="1" x14ac:dyDescent="0.2">
      <c r="A33" s="146" t="s">
        <v>1206</v>
      </c>
      <c r="B33" s="246" t="str">
        <f t="shared" si="10"/>
        <v>Amarista</v>
      </c>
      <c r="C33" s="253" t="str">
        <f t="shared" si="11"/>
        <v>Alexi</v>
      </c>
      <c r="D33" s="134" t="str">
        <f t="shared" si="12"/>
        <v>A. Amarista</v>
      </c>
      <c r="E33" s="229" t="str">
        <f t="shared" si="3"/>
        <v>Alexi Amarista</v>
      </c>
      <c r="F33" s="135" t="s">
        <v>512</v>
      </c>
      <c r="G33" s="135"/>
      <c r="H33" s="135"/>
      <c r="I33" s="135"/>
      <c r="J33" s="201">
        <v>32604</v>
      </c>
      <c r="K33" s="147" t="s">
        <v>1669</v>
      </c>
      <c r="L33" s="135" t="s">
        <v>11</v>
      </c>
      <c r="M33" s="134" t="str">
        <f t="shared" si="4"/>
        <v>ARB-Y4</v>
      </c>
      <c r="N33" s="297" t="str">
        <f>Ruth!$AE$2</f>
        <v>Williamsburg</v>
      </c>
      <c r="O33" s="135" t="s">
        <v>1171</v>
      </c>
      <c r="P33" s="229" t="str">
        <f t="shared" si="5"/>
        <v>Amarista, Alexi (ARB-Y4)</v>
      </c>
      <c r="Q33" s="166">
        <f t="shared" si="6"/>
        <v>700000</v>
      </c>
      <c r="R33" s="166" t="str">
        <f t="shared" si="7"/>
        <v/>
      </c>
      <c r="S33" s="166" t="str">
        <f t="shared" si="8"/>
        <v/>
      </c>
      <c r="T33" s="314" t="str">
        <f t="shared" si="13"/>
        <v/>
      </c>
      <c r="U33" s="147" t="s">
        <v>814</v>
      </c>
      <c r="V33" s="167">
        <v>700000</v>
      </c>
      <c r="W33" s="134" t="s">
        <v>1629</v>
      </c>
      <c r="X33" s="167"/>
      <c r="Y33" s="134"/>
      <c r="Z33" s="167"/>
      <c r="AA33" s="229"/>
      <c r="AB33" s="229"/>
      <c r="AC33" s="134"/>
      <c r="AD33" s="134"/>
    </row>
    <row r="34" spans="1:31" ht="14.25" customHeight="1" x14ac:dyDescent="0.2">
      <c r="A34" s="134" t="s">
        <v>314</v>
      </c>
      <c r="B34" s="246" t="str">
        <f t="shared" si="10"/>
        <v>Anderson</v>
      </c>
      <c r="C34" s="253" t="str">
        <f t="shared" si="11"/>
        <v>Brett</v>
      </c>
      <c r="D34" s="134" t="str">
        <f t="shared" si="12"/>
        <v>B. Anderson</v>
      </c>
      <c r="E34" s="229" t="str">
        <f t="shared" ref="E34:E64" si="14">CONCATENATE(C34," ",B34)</f>
        <v>Brett Anderson</v>
      </c>
      <c r="F34" s="135" t="s">
        <v>512</v>
      </c>
      <c r="G34" s="135"/>
      <c r="H34" s="135"/>
      <c r="I34" s="135"/>
      <c r="J34" s="201">
        <v>32174</v>
      </c>
      <c r="K34" s="147" t="s">
        <v>1664</v>
      </c>
      <c r="L34" s="135" t="s">
        <v>173</v>
      </c>
      <c r="M34" s="134" t="str">
        <f t="shared" ref="M34:M64" si="15">$U34</f>
        <v>2,F3-2.55M</v>
      </c>
      <c r="N34" s="147" t="str">
        <f>Ruth!$G$2</f>
        <v>Gotham City</v>
      </c>
      <c r="O34" s="304" t="s">
        <v>2491</v>
      </c>
      <c r="P34" s="229" t="str">
        <f t="shared" ref="P34:P64" si="16">CONCATENATE(A34," (",M34,")")</f>
        <v>Anderson, Brett (2,F3-2.55M)</v>
      </c>
      <c r="Q34" s="166">
        <f t="shared" ref="Q34:Q64" si="17">IF(ISBLANK($V34),"",$V34)</f>
        <v>850000</v>
      </c>
      <c r="R34" s="166">
        <f t="shared" ref="R34:R64" si="18">IF(ISBLANK($X34),"",$X34)</f>
        <v>850000</v>
      </c>
      <c r="S34" s="166" t="str">
        <f t="shared" ref="S34:S64" si="19">IF(ISBLANK($Z34),"",$Z34)</f>
        <v/>
      </c>
      <c r="T34" s="314" t="str">
        <f t="shared" si="13"/>
        <v/>
      </c>
      <c r="U34" s="147" t="s">
        <v>2545</v>
      </c>
      <c r="V34" s="167">
        <v>850000</v>
      </c>
      <c r="W34" s="147" t="s">
        <v>2621</v>
      </c>
      <c r="X34" s="235">
        <v>850000</v>
      </c>
      <c r="Y34" s="147" t="s">
        <v>412</v>
      </c>
      <c r="Z34" s="310"/>
      <c r="AA34" s="147"/>
      <c r="AB34" s="310"/>
      <c r="AC34" s="134"/>
      <c r="AD34" s="134"/>
    </row>
    <row r="35" spans="1:31" ht="14.25" customHeight="1" x14ac:dyDescent="0.2">
      <c r="A35" s="537" t="s">
        <v>2795</v>
      </c>
      <c r="B35" s="246" t="str">
        <f t="shared" si="10"/>
        <v>Anderson</v>
      </c>
      <c r="C35" s="253" t="str">
        <f t="shared" si="11"/>
        <v>Chase</v>
      </c>
      <c r="D35" s="134" t="str">
        <f t="shared" si="12"/>
        <v>C. Anderson</v>
      </c>
      <c r="E35" s="229" t="str">
        <f t="shared" si="14"/>
        <v>Chase Anderson</v>
      </c>
      <c r="F35" s="135" t="s">
        <v>1667</v>
      </c>
      <c r="G35" s="135"/>
      <c r="H35" s="135"/>
      <c r="I35" s="135"/>
      <c r="J35" s="335">
        <v>32111</v>
      </c>
      <c r="K35" s="134" t="s">
        <v>966</v>
      </c>
      <c r="L35" s="135" t="s">
        <v>173</v>
      </c>
      <c r="M35" s="134" t="str">
        <f t="shared" si="15"/>
        <v>Y2</v>
      </c>
      <c r="N35" s="147" t="str">
        <f>Cobb!$AE$2</f>
        <v>Chicago</v>
      </c>
      <c r="O35" s="135" t="s">
        <v>4611</v>
      </c>
      <c r="P35" s="229" t="str">
        <f t="shared" si="16"/>
        <v>Anderson, Chase (Y2)</v>
      </c>
      <c r="Q35" s="166">
        <f t="shared" si="17"/>
        <v>300000</v>
      </c>
      <c r="R35" s="166">
        <f t="shared" si="18"/>
        <v>400000</v>
      </c>
      <c r="S35" s="166" t="str">
        <f t="shared" si="19"/>
        <v/>
      </c>
      <c r="T35" s="314" t="str">
        <f t="shared" si="13"/>
        <v/>
      </c>
      <c r="U35" s="134" t="s">
        <v>653</v>
      </c>
      <c r="V35" s="230">
        <v>300000</v>
      </c>
      <c r="W35" s="229" t="s">
        <v>465</v>
      </c>
      <c r="X35" s="230">
        <v>400000</v>
      </c>
      <c r="Y35" s="134" t="s">
        <v>814</v>
      </c>
      <c r="Z35" s="537"/>
      <c r="AA35" s="537"/>
      <c r="AB35" s="537"/>
      <c r="AC35" s="134"/>
      <c r="AD35" s="134"/>
    </row>
    <row r="36" spans="1:31" ht="14.25" customHeight="1" x14ac:dyDescent="0.2">
      <c r="A36" s="537" t="s">
        <v>4714</v>
      </c>
      <c r="B36" s="246" t="str">
        <f t="shared" si="10"/>
        <v>Anderson</v>
      </c>
      <c r="C36" s="253" t="str">
        <f t="shared" si="11"/>
        <v>Cody</v>
      </c>
      <c r="D36" s="134" t="str">
        <f t="shared" si="12"/>
        <v>C. Anderson</v>
      </c>
      <c r="E36" s="229" t="str">
        <f t="shared" si="14"/>
        <v>Cody Anderson</v>
      </c>
      <c r="F36" s="287"/>
      <c r="G36" s="537">
        <v>14</v>
      </c>
      <c r="H36" s="537">
        <v>1</v>
      </c>
      <c r="I36" s="537">
        <v>14</v>
      </c>
      <c r="J36" s="436">
        <v>33130</v>
      </c>
      <c r="K36" s="205" t="s">
        <v>966</v>
      </c>
      <c r="L36" s="135" t="s">
        <v>173</v>
      </c>
      <c r="M36" s="134" t="str">
        <f t="shared" si="15"/>
        <v>Y1</v>
      </c>
      <c r="N36" s="147" t="str">
        <f>Mays!$Y$2</f>
        <v>Los Angeles</v>
      </c>
      <c r="O36" s="169" t="s">
        <v>4786</v>
      </c>
      <c r="P36" s="229" t="str">
        <f t="shared" si="16"/>
        <v>Anderson, Cody (Y1)</v>
      </c>
      <c r="Q36" s="166">
        <f t="shared" si="17"/>
        <v>200000</v>
      </c>
      <c r="R36" s="166">
        <f t="shared" si="18"/>
        <v>300000</v>
      </c>
      <c r="S36" s="166">
        <f t="shared" si="19"/>
        <v>400000</v>
      </c>
      <c r="T36" s="314" t="str">
        <f t="shared" si="13"/>
        <v/>
      </c>
      <c r="U36" s="537" t="s">
        <v>652</v>
      </c>
      <c r="V36" s="167">
        <v>200000</v>
      </c>
      <c r="W36" s="134" t="s">
        <v>653</v>
      </c>
      <c r="X36" s="167">
        <v>300000</v>
      </c>
      <c r="Y36" s="134" t="s">
        <v>465</v>
      </c>
      <c r="Z36" s="167">
        <v>400000</v>
      </c>
      <c r="AA36" s="134" t="s">
        <v>814</v>
      </c>
      <c r="AC36" s="134"/>
      <c r="AD36" s="134"/>
    </row>
    <row r="37" spans="1:31" ht="14.25" customHeight="1" x14ac:dyDescent="0.2">
      <c r="A37" s="246" t="s">
        <v>2193</v>
      </c>
      <c r="B37" s="246" t="str">
        <f t="shared" si="10"/>
        <v>Anderson</v>
      </c>
      <c r="C37" s="253" t="str">
        <f t="shared" si="11"/>
        <v>Tim</v>
      </c>
      <c r="D37" s="134" t="str">
        <f t="shared" si="12"/>
        <v>T. Anderson</v>
      </c>
      <c r="E37" s="229" t="str">
        <f t="shared" si="14"/>
        <v>Tim Anderson</v>
      </c>
      <c r="F37" s="241" t="s">
        <v>1667</v>
      </c>
      <c r="G37" s="241"/>
      <c r="H37" s="241"/>
      <c r="I37" s="241"/>
      <c r="J37" s="262">
        <v>34143</v>
      </c>
      <c r="K37" s="263" t="s">
        <v>1671</v>
      </c>
      <c r="L37" s="135" t="s">
        <v>651</v>
      </c>
      <c r="M37" s="134" t="str">
        <f t="shared" si="15"/>
        <v>min</v>
      </c>
      <c r="N37" s="297" t="str">
        <f>Mays!$S$2</f>
        <v>Thunder Bay</v>
      </c>
      <c r="O37" s="241" t="s">
        <v>2012</v>
      </c>
      <c r="P37" s="229" t="str">
        <f t="shared" si="16"/>
        <v>Anderson, Tim (min)</v>
      </c>
      <c r="Q37" s="166" t="str">
        <f t="shared" si="17"/>
        <v/>
      </c>
      <c r="R37" s="166" t="str">
        <f t="shared" si="18"/>
        <v/>
      </c>
      <c r="S37" s="166" t="str">
        <f t="shared" si="19"/>
        <v/>
      </c>
      <c r="T37" s="314" t="str">
        <f t="shared" si="13"/>
        <v/>
      </c>
      <c r="U37" s="309" t="s">
        <v>828</v>
      </c>
      <c r="V37" s="230"/>
      <c r="W37" s="229"/>
      <c r="X37" s="230"/>
      <c r="Y37" s="229"/>
      <c r="Z37" s="230"/>
      <c r="AA37" s="134"/>
      <c r="AC37" s="134"/>
      <c r="AD37" s="134"/>
    </row>
    <row r="38" spans="1:31" ht="14.25" customHeight="1" x14ac:dyDescent="0.2">
      <c r="A38" s="537" t="s">
        <v>4715</v>
      </c>
      <c r="B38" s="246" t="str">
        <f t="shared" si="10"/>
        <v>Andriese</v>
      </c>
      <c r="C38" s="253" t="str">
        <f t="shared" si="11"/>
        <v>Matt</v>
      </c>
      <c r="D38" s="134" t="str">
        <f t="shared" si="12"/>
        <v>M. Andriese</v>
      </c>
      <c r="E38" s="229" t="str">
        <f t="shared" si="14"/>
        <v>Matt Andriese</v>
      </c>
      <c r="F38" s="287"/>
      <c r="G38" s="537">
        <v>73</v>
      </c>
      <c r="H38" s="537">
        <v>3</v>
      </c>
      <c r="I38" s="537">
        <v>24</v>
      </c>
      <c r="J38" s="436">
        <v>32748</v>
      </c>
      <c r="K38" s="205" t="s">
        <v>966</v>
      </c>
      <c r="L38" s="135" t="s">
        <v>173</v>
      </c>
      <c r="M38" s="134" t="str">
        <f t="shared" si="15"/>
        <v>Y1</v>
      </c>
      <c r="N38" s="147" t="str">
        <f>Mays!$AE$2</f>
        <v>West Oakland</v>
      </c>
      <c r="O38" s="169" t="s">
        <v>4786</v>
      </c>
      <c r="P38" s="229" t="str">
        <f t="shared" si="16"/>
        <v>Andriese, Matt (Y1)</v>
      </c>
      <c r="Q38" s="166">
        <f t="shared" si="17"/>
        <v>200000</v>
      </c>
      <c r="R38" s="166">
        <f t="shared" si="18"/>
        <v>300000</v>
      </c>
      <c r="S38" s="166">
        <f t="shared" si="19"/>
        <v>400000</v>
      </c>
      <c r="T38" s="314" t="str">
        <f t="shared" si="13"/>
        <v/>
      </c>
      <c r="U38" s="537" t="s">
        <v>652</v>
      </c>
      <c r="V38" s="167">
        <v>200000</v>
      </c>
      <c r="W38" s="134" t="s">
        <v>653</v>
      </c>
      <c r="X38" s="167">
        <v>300000</v>
      </c>
      <c r="Y38" s="134" t="s">
        <v>465</v>
      </c>
      <c r="Z38" s="167">
        <v>400000</v>
      </c>
      <c r="AA38" s="134" t="s">
        <v>814</v>
      </c>
      <c r="AC38" s="134"/>
      <c r="AD38" s="134"/>
    </row>
    <row r="39" spans="1:31" ht="14.25" customHeight="1" x14ac:dyDescent="0.2">
      <c r="A39" s="134" t="s">
        <v>225</v>
      </c>
      <c r="B39" s="246" t="str">
        <f t="shared" si="10"/>
        <v>Andrus</v>
      </c>
      <c r="C39" s="253" t="str">
        <f t="shared" si="11"/>
        <v>Elvis</v>
      </c>
      <c r="D39" s="134" t="str">
        <f t="shared" si="12"/>
        <v>E. Andrus</v>
      </c>
      <c r="E39" s="229" t="str">
        <f t="shared" si="14"/>
        <v>Elvis Andrus</v>
      </c>
      <c r="F39" s="135" t="s">
        <v>1667</v>
      </c>
      <c r="G39" s="135"/>
      <c r="H39" s="135"/>
      <c r="I39" s="135"/>
      <c r="J39" s="201">
        <v>32381</v>
      </c>
      <c r="K39" s="147" t="s">
        <v>1671</v>
      </c>
      <c r="L39" s="135" t="s">
        <v>11</v>
      </c>
      <c r="M39" s="134" t="str">
        <f t="shared" si="15"/>
        <v>4,L5-14M</v>
      </c>
      <c r="N39" s="147" t="str">
        <f>Ruth!$Y$2</f>
        <v>Rock Island</v>
      </c>
      <c r="O39" s="169" t="s">
        <v>325</v>
      </c>
      <c r="P39" s="229" t="str">
        <f t="shared" si="16"/>
        <v>Andrus, Elvis (4,L5-14M)</v>
      </c>
      <c r="Q39" s="166">
        <f t="shared" si="17"/>
        <v>2800000</v>
      </c>
      <c r="R39" s="166">
        <f t="shared" si="18"/>
        <v>2800000</v>
      </c>
      <c r="S39" s="166" t="str">
        <f t="shared" si="19"/>
        <v/>
      </c>
      <c r="T39" s="314" t="str">
        <f t="shared" si="13"/>
        <v/>
      </c>
      <c r="U39" s="147" t="s">
        <v>388</v>
      </c>
      <c r="V39" s="166">
        <v>2800000</v>
      </c>
      <c r="W39" s="134" t="s">
        <v>753</v>
      </c>
      <c r="X39" s="166">
        <v>2800000</v>
      </c>
      <c r="Y39" s="134" t="s">
        <v>412</v>
      </c>
      <c r="Z39" s="167"/>
      <c r="AA39" s="134"/>
      <c r="AC39" s="134"/>
      <c r="AD39" s="134"/>
    </row>
    <row r="40" spans="1:31" ht="14.25" customHeight="1" x14ac:dyDescent="0.2">
      <c r="A40" s="134" t="s">
        <v>1100</v>
      </c>
      <c r="B40" s="246" t="str">
        <f t="shared" si="10"/>
        <v>Aoki</v>
      </c>
      <c r="C40" s="253" t="str">
        <f t="shared" si="11"/>
        <v>Norichika</v>
      </c>
      <c r="D40" s="134" t="str">
        <f t="shared" si="12"/>
        <v>N. Aoki</v>
      </c>
      <c r="E40" s="229" t="str">
        <f t="shared" si="14"/>
        <v>Norichika Aoki</v>
      </c>
      <c r="F40" s="135" t="s">
        <v>512</v>
      </c>
      <c r="G40" s="135"/>
      <c r="H40" s="135"/>
      <c r="I40" s="135"/>
      <c r="J40" s="201">
        <v>29956</v>
      </c>
      <c r="K40" s="147" t="s">
        <v>1672</v>
      </c>
      <c r="L40" s="135" t="s">
        <v>11</v>
      </c>
      <c r="M40" s="134" t="str">
        <f t="shared" si="15"/>
        <v>4,F5-16.407M</v>
      </c>
      <c r="N40" s="147" t="str">
        <f>Mays!$A$2</f>
        <v>Aspen</v>
      </c>
      <c r="O40" s="169" t="s">
        <v>1141</v>
      </c>
      <c r="P40" s="229" t="str">
        <f t="shared" si="16"/>
        <v>Aoki, Norichika (4,F5-16.407M)</v>
      </c>
      <c r="Q40" s="166">
        <f t="shared" si="17"/>
        <v>3281260</v>
      </c>
      <c r="R40" s="166">
        <f t="shared" si="18"/>
        <v>3281260</v>
      </c>
      <c r="S40" s="166" t="str">
        <f t="shared" si="19"/>
        <v/>
      </c>
      <c r="T40" s="314" t="str">
        <f t="shared" si="13"/>
        <v/>
      </c>
      <c r="U40" s="147" t="s">
        <v>1128</v>
      </c>
      <c r="V40" s="167">
        <v>3281260</v>
      </c>
      <c r="W40" s="134" t="s">
        <v>1129</v>
      </c>
      <c r="X40" s="167">
        <v>3281260</v>
      </c>
      <c r="Y40" s="134" t="s">
        <v>412</v>
      </c>
      <c r="Z40" s="167"/>
      <c r="AA40" s="134"/>
      <c r="AC40" s="134"/>
      <c r="AD40" s="134"/>
    </row>
    <row r="41" spans="1:31" ht="14.25" customHeight="1" x14ac:dyDescent="0.2">
      <c r="A41" s="134" t="s">
        <v>973</v>
      </c>
      <c r="B41" s="246" t="str">
        <f t="shared" si="10"/>
        <v>Appel</v>
      </c>
      <c r="C41" s="253" t="str">
        <f t="shared" si="11"/>
        <v>Mark</v>
      </c>
      <c r="D41" s="134" t="str">
        <f t="shared" si="12"/>
        <v>M. Appel</v>
      </c>
      <c r="E41" s="229" t="str">
        <f t="shared" si="14"/>
        <v>Mark Appel</v>
      </c>
      <c r="F41" s="135" t="s">
        <v>1667</v>
      </c>
      <c r="G41" s="135"/>
      <c r="H41" s="135"/>
      <c r="I41" s="135"/>
      <c r="J41" s="201">
        <v>33434</v>
      </c>
      <c r="K41" s="147" t="s">
        <v>966</v>
      </c>
      <c r="L41" s="135" t="s">
        <v>651</v>
      </c>
      <c r="M41" s="134" t="str">
        <f t="shared" si="15"/>
        <v>min</v>
      </c>
      <c r="N41" s="147" t="str">
        <f>Mays!$M$2</f>
        <v>Mudville</v>
      </c>
      <c r="O41" s="169" t="s">
        <v>1077</v>
      </c>
      <c r="P41" s="229" t="str">
        <f t="shared" si="16"/>
        <v>Appel, Mark (min)</v>
      </c>
      <c r="Q41" s="166" t="str">
        <f t="shared" si="17"/>
        <v/>
      </c>
      <c r="R41" s="166" t="str">
        <f t="shared" si="18"/>
        <v/>
      </c>
      <c r="S41" s="166" t="str">
        <f t="shared" si="19"/>
        <v/>
      </c>
      <c r="T41" s="314" t="str">
        <f t="shared" si="13"/>
        <v/>
      </c>
      <c r="U41" s="147" t="s">
        <v>828</v>
      </c>
      <c r="V41" s="167"/>
      <c r="W41" s="134"/>
      <c r="X41" s="167"/>
      <c r="Y41" s="134"/>
      <c r="Z41" s="167"/>
      <c r="AA41" s="134"/>
      <c r="AC41" s="134"/>
      <c r="AD41" s="134"/>
      <c r="AE41" s="371"/>
    </row>
    <row r="42" spans="1:31" ht="14.25" customHeight="1" x14ac:dyDescent="0.2">
      <c r="A42" s="537" t="s">
        <v>4716</v>
      </c>
      <c r="B42" s="246" t="str">
        <f t="shared" si="10"/>
        <v>Araujo</v>
      </c>
      <c r="C42" s="253" t="str">
        <f t="shared" si="11"/>
        <v>Elvis*</v>
      </c>
      <c r="D42" s="134" t="str">
        <f t="shared" si="12"/>
        <v>E. Araujo</v>
      </c>
      <c r="E42" s="229" t="str">
        <f t="shared" si="14"/>
        <v>Elvis* Araujo</v>
      </c>
      <c r="F42" s="287"/>
      <c r="G42" s="537">
        <v>85</v>
      </c>
      <c r="H42" s="537" t="s">
        <v>783</v>
      </c>
      <c r="I42" s="537">
        <v>14</v>
      </c>
      <c r="J42" s="436">
        <v>33434</v>
      </c>
      <c r="K42" s="205" t="s">
        <v>1664</v>
      </c>
      <c r="L42" s="135" t="s">
        <v>173</v>
      </c>
      <c r="M42" s="134" t="str">
        <f t="shared" si="15"/>
        <v>Y1</v>
      </c>
      <c r="N42" s="147" t="str">
        <f>Mays!$Y$2</f>
        <v>Los Angeles</v>
      </c>
      <c r="O42" s="169" t="s">
        <v>4786</v>
      </c>
      <c r="P42" s="229" t="str">
        <f t="shared" si="16"/>
        <v>Araujo, Elvis* (Y1)</v>
      </c>
      <c r="Q42" s="166">
        <f t="shared" si="17"/>
        <v>200000</v>
      </c>
      <c r="R42" s="166">
        <f t="shared" si="18"/>
        <v>300000</v>
      </c>
      <c r="S42" s="166">
        <f t="shared" si="19"/>
        <v>400000</v>
      </c>
      <c r="T42" s="314" t="str">
        <f t="shared" si="13"/>
        <v/>
      </c>
      <c r="U42" s="537" t="s">
        <v>652</v>
      </c>
      <c r="V42" s="167">
        <v>200000</v>
      </c>
      <c r="W42" s="134" t="s">
        <v>653</v>
      </c>
      <c r="X42" s="167">
        <v>300000</v>
      </c>
      <c r="Y42" s="134" t="s">
        <v>465</v>
      </c>
      <c r="Z42" s="167">
        <v>400000</v>
      </c>
      <c r="AA42" s="134" t="s">
        <v>814</v>
      </c>
      <c r="AC42" s="134"/>
      <c r="AD42" s="134"/>
    </row>
    <row r="43" spans="1:31" ht="14.25" customHeight="1" x14ac:dyDescent="0.2">
      <c r="A43" s="134" t="s">
        <v>352</v>
      </c>
      <c r="B43" s="246" t="str">
        <f t="shared" si="10"/>
        <v>Archer</v>
      </c>
      <c r="C43" s="253" t="str">
        <f t="shared" si="11"/>
        <v>Chris</v>
      </c>
      <c r="D43" s="134" t="str">
        <f t="shared" si="12"/>
        <v>C. Archer</v>
      </c>
      <c r="E43" s="229" t="str">
        <f t="shared" si="14"/>
        <v>Chris Archer</v>
      </c>
      <c r="F43" s="135" t="s">
        <v>1667</v>
      </c>
      <c r="G43" s="135"/>
      <c r="H43" s="135"/>
      <c r="I43" s="135"/>
      <c r="J43" s="201">
        <v>32412</v>
      </c>
      <c r="K43" s="147" t="s">
        <v>966</v>
      </c>
      <c r="L43" s="135" t="s">
        <v>173</v>
      </c>
      <c r="M43" s="134" t="str">
        <f t="shared" si="15"/>
        <v>Y3</v>
      </c>
      <c r="N43" s="147" t="str">
        <f>Ruth!$S$2</f>
        <v>New York</v>
      </c>
      <c r="O43" s="169" t="s">
        <v>387</v>
      </c>
      <c r="P43" s="229" t="str">
        <f t="shared" si="16"/>
        <v>Archer, Chris (Y3)</v>
      </c>
      <c r="Q43" s="166">
        <f t="shared" si="17"/>
        <v>400000</v>
      </c>
      <c r="R43" s="166" t="str">
        <f t="shared" si="18"/>
        <v/>
      </c>
      <c r="S43" s="166" t="str">
        <f t="shared" si="19"/>
        <v/>
      </c>
      <c r="T43" s="314" t="str">
        <f t="shared" si="13"/>
        <v/>
      </c>
      <c r="U43" s="147" t="s">
        <v>465</v>
      </c>
      <c r="V43" s="167">
        <v>400000</v>
      </c>
      <c r="W43" s="134" t="s">
        <v>814</v>
      </c>
      <c r="X43" s="167"/>
      <c r="Y43" s="134"/>
      <c r="Z43" s="167"/>
      <c r="AA43" s="134"/>
      <c r="AC43" s="134"/>
      <c r="AD43" s="134"/>
    </row>
    <row r="44" spans="1:31" ht="14.25" customHeight="1" x14ac:dyDescent="0.2">
      <c r="A44" s="537" t="s">
        <v>3783</v>
      </c>
      <c r="B44" s="246" t="str">
        <f t="shared" si="10"/>
        <v>Arcia</v>
      </c>
      <c r="C44" s="253" t="str">
        <f t="shared" si="11"/>
        <v>Orlando</v>
      </c>
      <c r="D44" s="134" t="str">
        <f t="shared" si="12"/>
        <v>O. Arcia</v>
      </c>
      <c r="E44" s="229" t="str">
        <f t="shared" si="14"/>
        <v>Orlando Arcia</v>
      </c>
      <c r="F44" s="135" t="s">
        <v>1667</v>
      </c>
      <c r="G44" s="135"/>
      <c r="H44" s="135"/>
      <c r="I44" s="135"/>
      <c r="J44" s="335">
        <v>34550</v>
      </c>
      <c r="K44" s="134" t="s">
        <v>1671</v>
      </c>
      <c r="L44" s="135" t="s">
        <v>651</v>
      </c>
      <c r="M44" s="134" t="str">
        <f t="shared" si="15"/>
        <v>min</v>
      </c>
      <c r="N44" s="147" t="str">
        <f>Cobb!$S$2</f>
        <v>Waikiki</v>
      </c>
      <c r="O44" s="135" t="s">
        <v>2857</v>
      </c>
      <c r="P44" s="229" t="str">
        <f t="shared" si="16"/>
        <v>Arcia, Orlando (min)</v>
      </c>
      <c r="Q44" s="166" t="str">
        <f t="shared" si="17"/>
        <v/>
      </c>
      <c r="R44" s="166" t="str">
        <f t="shared" si="18"/>
        <v/>
      </c>
      <c r="S44" s="166" t="str">
        <f t="shared" si="19"/>
        <v/>
      </c>
      <c r="T44" s="314" t="str">
        <f t="shared" si="13"/>
        <v/>
      </c>
      <c r="U44" s="134" t="s">
        <v>828</v>
      </c>
      <c r="V44" s="269"/>
      <c r="W44" s="537"/>
      <c r="X44" s="269"/>
      <c r="Y44" s="537"/>
      <c r="Z44" s="537"/>
      <c r="AA44" s="537"/>
      <c r="AB44" s="537"/>
      <c r="AC44" s="134"/>
      <c r="AD44" s="134"/>
    </row>
    <row r="45" spans="1:31" ht="14.25" customHeight="1" x14ac:dyDescent="0.2">
      <c r="A45" s="134" t="s">
        <v>361</v>
      </c>
      <c r="B45" s="246" t="str">
        <f t="shared" ref="B45:B75" si="20">LEFT(A45,FIND(", ",A45,1)-1)</f>
        <v>Arenado</v>
      </c>
      <c r="C45" s="253" t="str">
        <f t="shared" ref="C45:C75" si="21">RIGHT(A45,LEN(A45)-FIND(", ",A45,1)-1)</f>
        <v>Nolan</v>
      </c>
      <c r="D45" s="134" t="str">
        <f t="shared" ref="D45:D75" si="22">CONCATENATE(MID(C45,1,1),". ",B45)</f>
        <v>N. Arenado</v>
      </c>
      <c r="E45" s="229" t="str">
        <f t="shared" si="14"/>
        <v>Nolan Arenado</v>
      </c>
      <c r="F45" s="135" t="s">
        <v>1667</v>
      </c>
      <c r="G45" s="135"/>
      <c r="H45" s="135"/>
      <c r="I45" s="135"/>
      <c r="J45" s="201">
        <v>33344</v>
      </c>
      <c r="K45" s="147" t="s">
        <v>1670</v>
      </c>
      <c r="L45" s="135" t="s">
        <v>11</v>
      </c>
      <c r="M45" s="134" t="str">
        <f t="shared" si="15"/>
        <v>Y3</v>
      </c>
      <c r="N45" s="147" t="str">
        <f>Ruth!$M$2</f>
        <v>Hoboken</v>
      </c>
      <c r="O45" s="169" t="s">
        <v>387</v>
      </c>
      <c r="P45" s="229" t="str">
        <f t="shared" si="16"/>
        <v>Arenado, Nolan (Y3)</v>
      </c>
      <c r="Q45" s="166">
        <f t="shared" si="17"/>
        <v>400000</v>
      </c>
      <c r="R45" s="166" t="str">
        <f t="shared" si="18"/>
        <v/>
      </c>
      <c r="S45" s="166" t="str">
        <f t="shared" si="19"/>
        <v/>
      </c>
      <c r="T45" s="314" t="str">
        <f t="shared" ref="T45:T75" si="23">IF(ISBLANK($AB45),"",$AB45)</f>
        <v/>
      </c>
      <c r="U45" s="147" t="s">
        <v>465</v>
      </c>
      <c r="V45" s="167">
        <v>400000</v>
      </c>
      <c r="W45" s="134" t="s">
        <v>814</v>
      </c>
      <c r="X45" s="167"/>
      <c r="Y45" s="134"/>
      <c r="Z45" s="167"/>
      <c r="AA45" s="134"/>
      <c r="AC45" s="134"/>
      <c r="AD45" s="134"/>
    </row>
    <row r="46" spans="1:31" ht="14.25" customHeight="1" x14ac:dyDescent="0.2">
      <c r="A46" s="134" t="s">
        <v>110</v>
      </c>
      <c r="B46" s="246" t="str">
        <f t="shared" si="20"/>
        <v>Arencibia</v>
      </c>
      <c r="C46" s="253" t="str">
        <f t="shared" si="21"/>
        <v>J.P.</v>
      </c>
      <c r="D46" s="134" t="str">
        <f t="shared" si="22"/>
        <v>J. Arencibia</v>
      </c>
      <c r="E46" s="229" t="str">
        <f t="shared" si="14"/>
        <v>J.P. Arencibia</v>
      </c>
      <c r="F46" s="135" t="s">
        <v>1667</v>
      </c>
      <c r="G46" s="135"/>
      <c r="H46" s="135"/>
      <c r="I46" s="135"/>
      <c r="J46" s="201">
        <v>31417</v>
      </c>
      <c r="K46" s="147" t="s">
        <v>1668</v>
      </c>
      <c r="L46" s="135" t="s">
        <v>11</v>
      </c>
      <c r="M46" s="134" t="str">
        <f t="shared" si="15"/>
        <v>2,F3-1M</v>
      </c>
      <c r="N46" s="147" t="str">
        <f>Aaron!$S$2</f>
        <v>San Jose</v>
      </c>
      <c r="O46" s="304" t="s">
        <v>2491</v>
      </c>
      <c r="P46" s="229" t="str">
        <f t="shared" si="16"/>
        <v>Arencibia, J.P. (2,F3-1M)</v>
      </c>
      <c r="Q46" s="166">
        <f t="shared" si="17"/>
        <v>333333</v>
      </c>
      <c r="R46" s="166">
        <f t="shared" si="18"/>
        <v>333333</v>
      </c>
      <c r="S46" s="166" t="str">
        <f t="shared" si="19"/>
        <v/>
      </c>
      <c r="T46" s="314" t="str">
        <f t="shared" si="23"/>
        <v/>
      </c>
      <c r="U46" s="147" t="s">
        <v>219</v>
      </c>
      <c r="V46" s="167">
        <v>333333</v>
      </c>
      <c r="W46" s="147" t="s">
        <v>218</v>
      </c>
      <c r="X46" s="235">
        <v>333333</v>
      </c>
      <c r="Y46" s="147" t="s">
        <v>412</v>
      </c>
      <c r="Z46" s="310"/>
      <c r="AA46" s="147"/>
      <c r="AB46" s="310"/>
      <c r="AC46" s="134"/>
      <c r="AD46" s="134"/>
    </row>
    <row r="47" spans="1:31" ht="14.25" customHeight="1" x14ac:dyDescent="0.2">
      <c r="A47" s="537" t="s">
        <v>4670</v>
      </c>
      <c r="B47" s="246" t="str">
        <f t="shared" si="20"/>
        <v>Armstrong</v>
      </c>
      <c r="C47" s="253" t="str">
        <f t="shared" si="21"/>
        <v>Shawn</v>
      </c>
      <c r="D47" s="134" t="str">
        <f t="shared" si="22"/>
        <v>S. Armstrong</v>
      </c>
      <c r="E47" s="229" t="str">
        <f t="shared" si="14"/>
        <v>Shawn Armstrong</v>
      </c>
      <c r="F47" s="287"/>
      <c r="G47" s="537">
        <v>104</v>
      </c>
      <c r="H47" s="537">
        <v>4</v>
      </c>
      <c r="I47" s="537">
        <v>11</v>
      </c>
      <c r="J47" s="436">
        <v>33127</v>
      </c>
      <c r="K47" s="205" t="s">
        <v>1664</v>
      </c>
      <c r="L47" s="135" t="s">
        <v>173</v>
      </c>
      <c r="M47" s="134" t="str">
        <f t="shared" si="15"/>
        <v>MM</v>
      </c>
      <c r="N47" s="147" t="str">
        <f>Cobb!$G$2</f>
        <v>Alaska</v>
      </c>
      <c r="O47" s="169" t="s">
        <v>4786</v>
      </c>
      <c r="P47" s="229" t="str">
        <f t="shared" si="16"/>
        <v>Armstrong, Shawn (MM)</v>
      </c>
      <c r="Q47" s="166">
        <f t="shared" si="17"/>
        <v>100000</v>
      </c>
      <c r="R47" s="166" t="str">
        <f t="shared" si="18"/>
        <v/>
      </c>
      <c r="S47" s="166" t="str">
        <f t="shared" si="19"/>
        <v/>
      </c>
      <c r="T47" s="314" t="str">
        <f t="shared" si="23"/>
        <v/>
      </c>
      <c r="U47" s="537" t="s">
        <v>648</v>
      </c>
      <c r="V47" s="167">
        <v>100000</v>
      </c>
      <c r="W47" s="134"/>
      <c r="X47" s="167"/>
      <c r="Y47" s="134"/>
      <c r="Z47" s="167"/>
      <c r="AA47" s="134"/>
      <c r="AC47" s="134"/>
      <c r="AD47" s="134"/>
    </row>
    <row r="48" spans="1:31" ht="14.25" customHeight="1" x14ac:dyDescent="0.2">
      <c r="A48" s="134" t="s">
        <v>920</v>
      </c>
      <c r="B48" s="246" t="str">
        <f t="shared" si="20"/>
        <v>Arrieta</v>
      </c>
      <c r="C48" s="253" t="str">
        <f t="shared" si="21"/>
        <v>Jake</v>
      </c>
      <c r="D48" s="134" t="str">
        <f t="shared" si="22"/>
        <v>J. Arrieta</v>
      </c>
      <c r="E48" s="229" t="str">
        <f t="shared" si="14"/>
        <v>Jake Arrieta</v>
      </c>
      <c r="F48" s="135" t="s">
        <v>1667</v>
      </c>
      <c r="G48" s="135"/>
      <c r="H48" s="135"/>
      <c r="I48" s="135"/>
      <c r="J48" s="201">
        <v>31477</v>
      </c>
      <c r="K48" s="147" t="s">
        <v>966</v>
      </c>
      <c r="L48" s="135" t="s">
        <v>173</v>
      </c>
      <c r="M48" s="134" t="str">
        <f t="shared" si="15"/>
        <v>4,F5-10M</v>
      </c>
      <c r="N48" s="147" t="str">
        <f>Cobb!$Y$2</f>
        <v>Portsmouth</v>
      </c>
      <c r="O48" s="169" t="s">
        <v>1141</v>
      </c>
      <c r="P48" s="229" t="str">
        <f t="shared" si="16"/>
        <v>Arrieta, Jake (4,F5-10M)</v>
      </c>
      <c r="Q48" s="166">
        <f t="shared" si="17"/>
        <v>2000000</v>
      </c>
      <c r="R48" s="166">
        <f t="shared" si="18"/>
        <v>2000000</v>
      </c>
      <c r="S48" s="166" t="str">
        <f t="shared" si="19"/>
        <v/>
      </c>
      <c r="T48" s="314" t="str">
        <f t="shared" si="23"/>
        <v/>
      </c>
      <c r="U48" s="147" t="s">
        <v>1132</v>
      </c>
      <c r="V48" s="167">
        <v>2000000</v>
      </c>
      <c r="W48" s="134" t="s">
        <v>1133</v>
      </c>
      <c r="X48" s="167">
        <v>2000000</v>
      </c>
      <c r="Y48" s="134" t="s">
        <v>412</v>
      </c>
      <c r="Z48" s="167"/>
      <c r="AA48" s="134"/>
      <c r="AC48" s="134"/>
      <c r="AD48" s="134"/>
    </row>
    <row r="49" spans="1:31" ht="14.25" customHeight="1" x14ac:dyDescent="0.2">
      <c r="A49" s="537" t="s">
        <v>3722</v>
      </c>
      <c r="B49" s="246" t="str">
        <f t="shared" si="20"/>
        <v>Arroyo</v>
      </c>
      <c r="C49" s="253" t="str">
        <f t="shared" si="21"/>
        <v>Christian</v>
      </c>
      <c r="D49" s="134" t="str">
        <f t="shared" si="22"/>
        <v>C. Arroyo</v>
      </c>
      <c r="E49" s="229" t="str">
        <f t="shared" si="14"/>
        <v>Christian Arroyo</v>
      </c>
      <c r="F49" s="135" t="s">
        <v>1667</v>
      </c>
      <c r="G49" s="135"/>
      <c r="H49" s="135"/>
      <c r="I49" s="135"/>
      <c r="J49" s="335">
        <v>34849</v>
      </c>
      <c r="K49" s="134" t="s">
        <v>1665</v>
      </c>
      <c r="L49" s="135" t="s">
        <v>651</v>
      </c>
      <c r="M49" s="134" t="str">
        <f t="shared" si="15"/>
        <v>min</v>
      </c>
      <c r="N49" s="147" t="str">
        <f>Aaron!$M$2</f>
        <v>Virginia</v>
      </c>
      <c r="O49" s="135" t="s">
        <v>2857</v>
      </c>
      <c r="P49" s="229" t="str">
        <f t="shared" si="16"/>
        <v>Arroyo, Christian (min)</v>
      </c>
      <c r="Q49" s="166" t="str">
        <f t="shared" si="17"/>
        <v/>
      </c>
      <c r="R49" s="166" t="str">
        <f t="shared" si="18"/>
        <v/>
      </c>
      <c r="S49" s="166" t="str">
        <f t="shared" si="19"/>
        <v/>
      </c>
      <c r="T49" s="314" t="str">
        <f t="shared" si="23"/>
        <v/>
      </c>
      <c r="U49" s="134" t="s">
        <v>828</v>
      </c>
      <c r="V49" s="269"/>
      <c r="W49" s="537"/>
      <c r="X49" s="269"/>
      <c r="Y49" s="537"/>
      <c r="Z49" s="537"/>
      <c r="AA49" s="537"/>
      <c r="AB49" s="537"/>
      <c r="AC49" s="134"/>
      <c r="AD49" s="134"/>
    </row>
    <row r="50" spans="1:31" ht="14.25" customHeight="1" x14ac:dyDescent="0.2">
      <c r="A50" s="146" t="s">
        <v>1250</v>
      </c>
      <c r="B50" s="246" t="str">
        <f t="shared" si="20"/>
        <v>Asche</v>
      </c>
      <c r="C50" s="253" t="str">
        <f t="shared" si="21"/>
        <v>Cody</v>
      </c>
      <c r="D50" s="134" t="str">
        <f t="shared" si="22"/>
        <v>C. Asche</v>
      </c>
      <c r="E50" s="229" t="str">
        <f t="shared" si="14"/>
        <v>Cody Asche</v>
      </c>
      <c r="F50" s="135" t="s">
        <v>512</v>
      </c>
      <c r="G50" s="135"/>
      <c r="H50" s="135"/>
      <c r="I50" s="135"/>
      <c r="J50" s="201">
        <v>33054</v>
      </c>
      <c r="K50" s="147" t="s">
        <v>1670</v>
      </c>
      <c r="L50" s="135" t="s">
        <v>11</v>
      </c>
      <c r="M50" s="134" t="str">
        <f t="shared" si="15"/>
        <v>Y3</v>
      </c>
      <c r="N50" s="297" t="str">
        <f>Ruth!$AE$2</f>
        <v>Williamsburg</v>
      </c>
      <c r="O50" s="135" t="s">
        <v>2436</v>
      </c>
      <c r="P50" s="229" t="str">
        <f t="shared" si="16"/>
        <v>Asche, Cody (Y3)</v>
      </c>
      <c r="Q50" s="166">
        <f t="shared" si="17"/>
        <v>400000</v>
      </c>
      <c r="R50" s="166" t="str">
        <f t="shared" si="18"/>
        <v/>
      </c>
      <c r="S50" s="166" t="str">
        <f t="shared" si="19"/>
        <v/>
      </c>
      <c r="T50" s="314" t="str">
        <f t="shared" si="23"/>
        <v/>
      </c>
      <c r="U50" s="147" t="s">
        <v>465</v>
      </c>
      <c r="V50" s="167">
        <v>400000</v>
      </c>
      <c r="W50" s="134" t="s">
        <v>814</v>
      </c>
      <c r="X50" s="167"/>
      <c r="Y50" s="134"/>
      <c r="Z50" s="167"/>
      <c r="AA50" s="134"/>
      <c r="AC50" s="134"/>
      <c r="AD50" s="134"/>
      <c r="AE50" s="371"/>
    </row>
    <row r="51" spans="1:31" ht="14.25" customHeight="1" x14ac:dyDescent="0.2">
      <c r="A51" s="134" t="s">
        <v>440</v>
      </c>
      <c r="B51" s="246" t="str">
        <f t="shared" si="20"/>
        <v>Avila</v>
      </c>
      <c r="C51" s="253" t="str">
        <f t="shared" si="21"/>
        <v>Alex</v>
      </c>
      <c r="D51" s="134" t="str">
        <f t="shared" si="22"/>
        <v>A. Avila</v>
      </c>
      <c r="E51" s="229" t="str">
        <f t="shared" si="14"/>
        <v>Alex Avila</v>
      </c>
      <c r="F51" s="135" t="s">
        <v>512</v>
      </c>
      <c r="G51" s="135"/>
      <c r="H51" s="135"/>
      <c r="I51" s="135"/>
      <c r="J51" s="201">
        <v>31806</v>
      </c>
      <c r="K51" s="147" t="s">
        <v>1668</v>
      </c>
      <c r="L51" s="135" t="s">
        <v>11</v>
      </c>
      <c r="M51" s="134" t="str">
        <f t="shared" si="15"/>
        <v>ARB-Y6</v>
      </c>
      <c r="N51" s="147" t="str">
        <f>Mays!$M$2</f>
        <v>Mudville</v>
      </c>
      <c r="O51" s="169" t="s">
        <v>1144</v>
      </c>
      <c r="P51" s="229" t="str">
        <f t="shared" si="16"/>
        <v>Avila, Alex (ARB-Y6)</v>
      </c>
      <c r="Q51" s="166">
        <f t="shared" si="17"/>
        <v>975000</v>
      </c>
      <c r="R51" s="166" t="str">
        <f t="shared" si="18"/>
        <v/>
      </c>
      <c r="S51" s="166" t="str">
        <f t="shared" si="19"/>
        <v/>
      </c>
      <c r="T51" s="314" t="str">
        <f t="shared" si="23"/>
        <v/>
      </c>
      <c r="U51" s="147" t="s">
        <v>1630</v>
      </c>
      <c r="V51" s="167">
        <v>975000</v>
      </c>
      <c r="W51" s="134"/>
      <c r="X51" s="167"/>
      <c r="Y51" s="134"/>
      <c r="Z51" s="167"/>
      <c r="AA51" s="134"/>
      <c r="AC51" s="134"/>
      <c r="AD51" s="134"/>
    </row>
    <row r="52" spans="1:31" ht="14.25" customHeight="1" x14ac:dyDescent="0.2">
      <c r="A52" s="134" t="s">
        <v>1224</v>
      </c>
      <c r="B52" s="246" t="str">
        <f t="shared" si="20"/>
        <v>Avilan</v>
      </c>
      <c r="C52" s="253" t="str">
        <f t="shared" si="21"/>
        <v>Luis</v>
      </c>
      <c r="D52" s="134" t="str">
        <f t="shared" si="22"/>
        <v>L. Avilan</v>
      </c>
      <c r="E52" s="229" t="str">
        <f t="shared" si="14"/>
        <v>Luis Avilan</v>
      </c>
      <c r="F52" s="135" t="s">
        <v>512</v>
      </c>
      <c r="G52" s="135"/>
      <c r="H52" s="135"/>
      <c r="I52" s="135"/>
      <c r="J52" s="321">
        <v>32708</v>
      </c>
      <c r="K52" s="134" t="s">
        <v>1664</v>
      </c>
      <c r="L52" s="135" t="s">
        <v>173</v>
      </c>
      <c r="M52" s="134" t="str">
        <f t="shared" si="15"/>
        <v>2,F2-600K</v>
      </c>
      <c r="N52" s="147" t="str">
        <f>Mays!$M$2</f>
        <v>Mudville</v>
      </c>
      <c r="O52" s="169" t="s">
        <v>2875</v>
      </c>
      <c r="P52" s="229" t="str">
        <f t="shared" si="16"/>
        <v>Avilan, Luis (2,F2-600K)</v>
      </c>
      <c r="Q52" s="166">
        <f t="shared" si="17"/>
        <v>300000</v>
      </c>
      <c r="R52" s="166" t="str">
        <f t="shared" si="18"/>
        <v/>
      </c>
      <c r="S52" s="166" t="str">
        <f t="shared" si="19"/>
        <v/>
      </c>
      <c r="T52" s="314" t="str">
        <f t="shared" si="23"/>
        <v/>
      </c>
      <c r="U52" s="177" t="s">
        <v>1767</v>
      </c>
      <c r="V52" s="314">
        <v>300000</v>
      </c>
      <c r="W52" s="314" t="s">
        <v>412</v>
      </c>
      <c r="X52" s="166"/>
      <c r="Y52" s="166"/>
      <c r="Z52" s="166"/>
      <c r="AA52" s="147"/>
      <c r="AB52" s="314"/>
      <c r="AC52" s="134"/>
      <c r="AD52" s="134"/>
    </row>
    <row r="53" spans="1:31" ht="14.25" customHeight="1" x14ac:dyDescent="0.2">
      <c r="A53" s="134" t="s">
        <v>4</v>
      </c>
      <c r="B53" s="246" t="str">
        <f t="shared" si="20"/>
        <v>Aviles</v>
      </c>
      <c r="C53" s="253" t="str">
        <f t="shared" si="21"/>
        <v>Mike</v>
      </c>
      <c r="D53" s="134" t="str">
        <f t="shared" si="22"/>
        <v>M. Aviles</v>
      </c>
      <c r="E53" s="229" t="str">
        <f t="shared" si="14"/>
        <v>Mike Aviles</v>
      </c>
      <c r="F53" s="135" t="s">
        <v>1667</v>
      </c>
      <c r="G53" s="135"/>
      <c r="H53" s="135"/>
      <c r="I53" s="135"/>
      <c r="J53" s="201">
        <v>29658</v>
      </c>
      <c r="K53" s="147" t="s">
        <v>1671</v>
      </c>
      <c r="L53" s="135" t="s">
        <v>11</v>
      </c>
      <c r="M53" s="134" t="str">
        <f t="shared" si="15"/>
        <v>2,F2-1.26M</v>
      </c>
      <c r="N53" s="300" t="s">
        <v>824</v>
      </c>
      <c r="O53" s="304" t="s">
        <v>2491</v>
      </c>
      <c r="P53" s="229" t="str">
        <f t="shared" si="16"/>
        <v>Aviles, Mike (2,F2-1.26M)</v>
      </c>
      <c r="Q53" s="166">
        <f t="shared" si="17"/>
        <v>630000</v>
      </c>
      <c r="R53" s="166" t="str">
        <f t="shared" si="18"/>
        <v/>
      </c>
      <c r="S53" s="166" t="str">
        <f t="shared" si="19"/>
        <v/>
      </c>
      <c r="T53" s="314" t="str">
        <f t="shared" si="23"/>
        <v/>
      </c>
      <c r="U53" s="147" t="s">
        <v>2558</v>
      </c>
      <c r="V53" s="167">
        <v>630000</v>
      </c>
      <c r="W53" s="147" t="s">
        <v>412</v>
      </c>
      <c r="X53" s="235"/>
      <c r="Y53" s="147"/>
      <c r="Z53" s="310"/>
      <c r="AA53" s="147"/>
      <c r="AB53" s="310"/>
      <c r="AC53" s="134"/>
      <c r="AD53" s="134"/>
    </row>
    <row r="54" spans="1:31" ht="14.25" customHeight="1" x14ac:dyDescent="0.2">
      <c r="A54" s="134" t="s">
        <v>167</v>
      </c>
      <c r="B54" s="246" t="str">
        <f t="shared" si="20"/>
        <v>Axford</v>
      </c>
      <c r="C54" s="253" t="str">
        <f t="shared" si="21"/>
        <v>John</v>
      </c>
      <c r="D54" s="134" t="str">
        <f t="shared" si="22"/>
        <v>J. Axford</v>
      </c>
      <c r="E54" s="229" t="str">
        <f t="shared" si="14"/>
        <v>John Axford</v>
      </c>
      <c r="F54" s="135" t="s">
        <v>1667</v>
      </c>
      <c r="G54" s="135"/>
      <c r="H54" s="135"/>
      <c r="I54" s="135"/>
      <c r="J54" s="201">
        <v>30407</v>
      </c>
      <c r="K54" s="147" t="s">
        <v>1664</v>
      </c>
      <c r="L54" s="135" t="s">
        <v>173</v>
      </c>
      <c r="M54" s="134" t="str">
        <f t="shared" si="15"/>
        <v>2,F3-1.11M</v>
      </c>
      <c r="N54" s="147" t="str">
        <f>Aaron!$AE$2</f>
        <v>Pismo Beach</v>
      </c>
      <c r="O54" s="304" t="s">
        <v>2491</v>
      </c>
      <c r="P54" s="229" t="str">
        <f t="shared" si="16"/>
        <v>Axford, John (2,F3-1.11M)</v>
      </c>
      <c r="Q54" s="166">
        <f t="shared" si="17"/>
        <v>370031</v>
      </c>
      <c r="R54" s="166">
        <f t="shared" si="18"/>
        <v>370031</v>
      </c>
      <c r="S54" s="166" t="str">
        <f t="shared" si="19"/>
        <v/>
      </c>
      <c r="T54" s="314" t="str">
        <f t="shared" si="23"/>
        <v/>
      </c>
      <c r="U54" s="147" t="s">
        <v>2568</v>
      </c>
      <c r="V54" s="167">
        <v>370031</v>
      </c>
      <c r="W54" s="147" t="s">
        <v>2637</v>
      </c>
      <c r="X54" s="235">
        <v>370031</v>
      </c>
      <c r="Y54" s="147" t="s">
        <v>412</v>
      </c>
      <c r="Z54" s="310"/>
      <c r="AA54" s="147"/>
      <c r="AB54" s="310"/>
      <c r="AC54" s="134"/>
      <c r="AD54" s="134"/>
    </row>
    <row r="55" spans="1:31" ht="14.25" customHeight="1" x14ac:dyDescent="0.2">
      <c r="A55" s="134" t="s">
        <v>807</v>
      </c>
      <c r="B55" s="246" t="str">
        <f t="shared" si="20"/>
        <v>Aybar</v>
      </c>
      <c r="C55" s="253" t="str">
        <f t="shared" si="21"/>
        <v>Erick</v>
      </c>
      <c r="D55" s="134" t="str">
        <f t="shared" si="22"/>
        <v>E. Aybar</v>
      </c>
      <c r="E55" s="229" t="str">
        <f t="shared" si="14"/>
        <v>Erick Aybar</v>
      </c>
      <c r="F55" s="135" t="s">
        <v>1674</v>
      </c>
      <c r="G55" s="135"/>
      <c r="H55" s="135"/>
      <c r="I55" s="135"/>
      <c r="J55" s="201">
        <v>30695</v>
      </c>
      <c r="K55" s="147" t="s">
        <v>1671</v>
      </c>
      <c r="L55" s="135" t="s">
        <v>11</v>
      </c>
      <c r="M55" s="134" t="str">
        <f t="shared" si="15"/>
        <v>2,F3-9.9M</v>
      </c>
      <c r="N55" s="147" t="str">
        <f>Ruth!$G$2</f>
        <v>Gotham City</v>
      </c>
      <c r="O55" s="304" t="s">
        <v>2491</v>
      </c>
      <c r="P55" s="229" t="str">
        <f t="shared" si="16"/>
        <v>Aybar, Erick (2,F3-9.9M)</v>
      </c>
      <c r="Q55" s="166">
        <f t="shared" si="17"/>
        <v>3300000</v>
      </c>
      <c r="R55" s="166">
        <f t="shared" si="18"/>
        <v>3300000</v>
      </c>
      <c r="S55" s="166" t="str">
        <f t="shared" si="19"/>
        <v/>
      </c>
      <c r="T55" s="314" t="str">
        <f t="shared" si="23"/>
        <v/>
      </c>
      <c r="U55" s="147" t="s">
        <v>2517</v>
      </c>
      <c r="V55" s="167">
        <v>3300000</v>
      </c>
      <c r="W55" s="147" t="s">
        <v>2599</v>
      </c>
      <c r="X55" s="235">
        <v>3300000</v>
      </c>
      <c r="Y55" s="147" t="s">
        <v>412</v>
      </c>
      <c r="Z55" s="235"/>
      <c r="AA55" s="147"/>
      <c r="AB55" s="310"/>
      <c r="AC55" s="134"/>
      <c r="AD55" s="134"/>
    </row>
    <row r="56" spans="1:31" ht="14.25" customHeight="1" x14ac:dyDescent="0.2">
      <c r="A56" s="148" t="s">
        <v>451</v>
      </c>
      <c r="B56" s="246" t="str">
        <f t="shared" si="20"/>
        <v>Badenhop</v>
      </c>
      <c r="C56" s="253" t="str">
        <f t="shared" si="21"/>
        <v>Burke</v>
      </c>
      <c r="D56" s="134" t="str">
        <f t="shared" si="22"/>
        <v>B. Badenhop</v>
      </c>
      <c r="E56" s="229" t="str">
        <f t="shared" si="14"/>
        <v>Burke Badenhop</v>
      </c>
      <c r="F56" s="135" t="s">
        <v>1667</v>
      </c>
      <c r="G56" s="135"/>
      <c r="H56" s="135"/>
      <c r="I56" s="135"/>
      <c r="J56" s="201">
        <v>30355</v>
      </c>
      <c r="K56" s="147" t="s">
        <v>1664</v>
      </c>
      <c r="L56" s="135" t="s">
        <v>173</v>
      </c>
      <c r="M56" s="134" t="str">
        <f t="shared" si="15"/>
        <v>1,F1-$475k</v>
      </c>
      <c r="N56" s="147" t="s">
        <v>547</v>
      </c>
      <c r="O56" s="412" t="s">
        <v>5288</v>
      </c>
      <c r="P56" s="229" t="str">
        <f t="shared" si="16"/>
        <v>Badenhop, Burke (1,F1-$475k)</v>
      </c>
      <c r="Q56" s="166">
        <f t="shared" si="17"/>
        <v>475000</v>
      </c>
      <c r="R56" s="166" t="str">
        <f t="shared" si="18"/>
        <v/>
      </c>
      <c r="S56" s="166" t="str">
        <f t="shared" si="19"/>
        <v/>
      </c>
      <c r="T56" s="314" t="str">
        <f t="shared" si="23"/>
        <v/>
      </c>
      <c r="U56" s="148" t="s">
        <v>4062</v>
      </c>
      <c r="V56" s="414">
        <v>475000</v>
      </c>
      <c r="W56" s="167" t="s">
        <v>412</v>
      </c>
      <c r="X56" s="134"/>
      <c r="Y56" s="134"/>
      <c r="Z56" s="134"/>
      <c r="AA56" s="134"/>
      <c r="AB56" s="134"/>
      <c r="AC56" s="134"/>
      <c r="AD56" s="134"/>
    </row>
    <row r="57" spans="1:31" ht="14.25" customHeight="1" x14ac:dyDescent="0.2">
      <c r="A57" s="134" t="s">
        <v>1010</v>
      </c>
      <c r="B57" s="246" t="str">
        <f t="shared" si="20"/>
        <v>Baez</v>
      </c>
      <c r="C57" s="253" t="str">
        <f t="shared" si="21"/>
        <v>Javier</v>
      </c>
      <c r="D57" s="134" t="str">
        <f t="shared" si="22"/>
        <v>J. Baez</v>
      </c>
      <c r="E57" s="229" t="str">
        <f t="shared" si="14"/>
        <v>Javier Baez</v>
      </c>
      <c r="F57" s="135" t="s">
        <v>1667</v>
      </c>
      <c r="G57" s="135"/>
      <c r="H57" s="135"/>
      <c r="I57" s="135"/>
      <c r="J57" s="201">
        <v>33939</v>
      </c>
      <c r="K57" s="147" t="s">
        <v>1671</v>
      </c>
      <c r="L57" s="135" t="s">
        <v>11</v>
      </c>
      <c r="M57" s="134" t="str">
        <f t="shared" si="15"/>
        <v>Y1*</v>
      </c>
      <c r="N57" s="147" t="str">
        <f>Mays!$Y$2</f>
        <v>Los Angeles</v>
      </c>
      <c r="O57" s="169" t="s">
        <v>1077</v>
      </c>
      <c r="P57" s="229" t="str">
        <f t="shared" si="16"/>
        <v>Baez, Javier (Y1*)</v>
      </c>
      <c r="Q57" s="166">
        <f t="shared" si="17"/>
        <v>200000</v>
      </c>
      <c r="R57" s="166">
        <f t="shared" si="18"/>
        <v>300000</v>
      </c>
      <c r="S57" s="166">
        <f t="shared" si="19"/>
        <v>400000</v>
      </c>
      <c r="T57" s="314" t="str">
        <f t="shared" si="23"/>
        <v/>
      </c>
      <c r="U57" s="309" t="s">
        <v>304</v>
      </c>
      <c r="V57" s="269">
        <v>200000</v>
      </c>
      <c r="W57" s="134" t="s">
        <v>653</v>
      </c>
      <c r="X57" s="269">
        <v>300000</v>
      </c>
      <c r="Y57" s="134" t="s">
        <v>465</v>
      </c>
      <c r="Z57" s="269">
        <v>400000</v>
      </c>
      <c r="AA57" s="134" t="s">
        <v>814</v>
      </c>
      <c r="AC57" s="134"/>
      <c r="AD57" s="134"/>
    </row>
    <row r="58" spans="1:31" ht="14.25" customHeight="1" x14ac:dyDescent="0.2">
      <c r="A58" s="537" t="s">
        <v>2724</v>
      </c>
      <c r="B58" s="246" t="str">
        <f t="shared" si="20"/>
        <v>Baez</v>
      </c>
      <c r="C58" s="253" t="str">
        <f t="shared" si="21"/>
        <v>Pedro</v>
      </c>
      <c r="D58" s="134" t="str">
        <f t="shared" si="22"/>
        <v>P. Baez</v>
      </c>
      <c r="E58" s="229" t="str">
        <f t="shared" si="14"/>
        <v>Pedro Baez</v>
      </c>
      <c r="F58" s="135" t="s">
        <v>1667</v>
      </c>
      <c r="G58" s="135"/>
      <c r="H58" s="135"/>
      <c r="I58" s="135"/>
      <c r="J58" s="335">
        <v>32213</v>
      </c>
      <c r="K58" s="134" t="s">
        <v>1664</v>
      </c>
      <c r="L58" s="135" t="s">
        <v>173</v>
      </c>
      <c r="M58" s="134" t="str">
        <f t="shared" si="15"/>
        <v>Y2</v>
      </c>
      <c r="N58" s="297" t="str">
        <f>Aaron!$Y$2</f>
        <v>Columbus</v>
      </c>
      <c r="O58" s="135" t="s">
        <v>3824</v>
      </c>
      <c r="P58" s="229" t="str">
        <f t="shared" si="16"/>
        <v>Baez, Pedro (Y2)</v>
      </c>
      <c r="Q58" s="166">
        <f t="shared" si="17"/>
        <v>300000</v>
      </c>
      <c r="R58" s="166">
        <f t="shared" si="18"/>
        <v>400000</v>
      </c>
      <c r="S58" s="166" t="str">
        <f t="shared" si="19"/>
        <v/>
      </c>
      <c r="T58" s="314" t="str">
        <f t="shared" si="23"/>
        <v/>
      </c>
      <c r="U58" s="134" t="s">
        <v>653</v>
      </c>
      <c r="V58" s="230">
        <v>300000</v>
      </c>
      <c r="W58" s="229" t="s">
        <v>465</v>
      </c>
      <c r="X58" s="230">
        <v>400000</v>
      </c>
      <c r="Y58" s="134" t="s">
        <v>814</v>
      </c>
      <c r="Z58" s="537"/>
      <c r="AA58" s="537"/>
      <c r="AB58" s="537"/>
      <c r="AC58" s="134"/>
      <c r="AD58" s="134"/>
    </row>
    <row r="59" spans="1:31" ht="14.25" customHeight="1" x14ac:dyDescent="0.2">
      <c r="A59" s="134" t="s">
        <v>688</v>
      </c>
      <c r="B59" s="246" t="str">
        <f t="shared" si="20"/>
        <v>Bailey</v>
      </c>
      <c r="C59" s="253" t="str">
        <f t="shared" si="21"/>
        <v>Homer</v>
      </c>
      <c r="D59" s="134" t="str">
        <f t="shared" si="22"/>
        <v>H. Bailey</v>
      </c>
      <c r="E59" s="229" t="str">
        <f t="shared" si="14"/>
        <v>Homer Bailey</v>
      </c>
      <c r="F59" s="135" t="s">
        <v>1667</v>
      </c>
      <c r="G59" s="135"/>
      <c r="H59" s="135"/>
      <c r="I59" s="135"/>
      <c r="J59" s="201">
        <v>31535</v>
      </c>
      <c r="K59" s="147" t="s">
        <v>966</v>
      </c>
      <c r="L59" s="135" t="s">
        <v>173</v>
      </c>
      <c r="M59" s="134" t="str">
        <f t="shared" si="15"/>
        <v>2,F5-14.25M</v>
      </c>
      <c r="N59" s="147" t="str">
        <f>Cobb!$G$2</f>
        <v>Alaska</v>
      </c>
      <c r="O59" s="304" t="s">
        <v>2491</v>
      </c>
      <c r="P59" s="229" t="str">
        <f t="shared" si="16"/>
        <v>Bailey, Homer (2,F5-14.25M)</v>
      </c>
      <c r="Q59" s="166">
        <f t="shared" si="17"/>
        <v>2850000</v>
      </c>
      <c r="R59" s="166">
        <f t="shared" si="18"/>
        <v>2850000</v>
      </c>
      <c r="S59" s="166">
        <f t="shared" si="19"/>
        <v>2850000</v>
      </c>
      <c r="T59" s="314">
        <f t="shared" si="23"/>
        <v>2850000</v>
      </c>
      <c r="U59" s="147" t="s">
        <v>2507</v>
      </c>
      <c r="V59" s="167">
        <v>2850000</v>
      </c>
      <c r="W59" s="147" t="s">
        <v>2590</v>
      </c>
      <c r="X59" s="235">
        <v>2850000</v>
      </c>
      <c r="Y59" s="147" t="s">
        <v>2649</v>
      </c>
      <c r="Z59" s="235">
        <v>2850000</v>
      </c>
      <c r="AA59" s="147" t="s">
        <v>2669</v>
      </c>
      <c r="AB59" s="311">
        <v>2850000</v>
      </c>
      <c r="AC59" s="134"/>
      <c r="AD59" s="134"/>
    </row>
    <row r="60" spans="1:31" ht="14.25" customHeight="1" x14ac:dyDescent="0.2">
      <c r="A60" s="211" t="s">
        <v>1865</v>
      </c>
      <c r="B60" s="246" t="str">
        <f t="shared" si="20"/>
        <v>Baker</v>
      </c>
      <c r="C60" s="253" t="str">
        <f t="shared" si="21"/>
        <v>Jeff</v>
      </c>
      <c r="D60" s="134" t="str">
        <f t="shared" si="22"/>
        <v>J. Baker</v>
      </c>
      <c r="E60" s="229" t="str">
        <f t="shared" si="14"/>
        <v>Jeff Baker</v>
      </c>
      <c r="F60" s="216" t="s">
        <v>1667</v>
      </c>
      <c r="G60" s="216"/>
      <c r="H60" s="216"/>
      <c r="I60" s="216"/>
      <c r="J60" s="220">
        <v>29758</v>
      </c>
      <c r="K60" s="221" t="s">
        <v>1675</v>
      </c>
      <c r="L60" s="135" t="s">
        <v>11</v>
      </c>
      <c r="M60" s="134" t="str">
        <f t="shared" si="15"/>
        <v>3,F3-1.59M</v>
      </c>
      <c r="N60" s="147" t="str">
        <f>Mays!$G$2</f>
        <v>Palo Alto</v>
      </c>
      <c r="O60" s="216" t="s">
        <v>2912</v>
      </c>
      <c r="P60" s="229" t="str">
        <f t="shared" si="16"/>
        <v>Baker, Jeff (3,F3-1.59M)</v>
      </c>
      <c r="Q60" s="166">
        <f t="shared" si="17"/>
        <v>530000</v>
      </c>
      <c r="R60" s="166" t="str">
        <f t="shared" si="18"/>
        <v/>
      </c>
      <c r="S60" s="166" t="str">
        <f t="shared" si="19"/>
        <v/>
      </c>
      <c r="T60" s="314" t="str">
        <f t="shared" si="23"/>
        <v/>
      </c>
      <c r="U60" s="297" t="s">
        <v>1867</v>
      </c>
      <c r="V60" s="235">
        <v>530000</v>
      </c>
      <c r="W60" s="211" t="s">
        <v>412</v>
      </c>
      <c r="X60" s="235"/>
      <c r="Y60" s="211"/>
      <c r="Z60" s="235"/>
      <c r="AA60" s="134"/>
      <c r="AC60" s="134"/>
      <c r="AD60" s="134"/>
    </row>
    <row r="61" spans="1:31" ht="14.25" customHeight="1" x14ac:dyDescent="0.2">
      <c r="A61" s="537" t="s">
        <v>3793</v>
      </c>
      <c r="B61" s="246" t="str">
        <f t="shared" si="20"/>
        <v>Baldoquin</v>
      </c>
      <c r="C61" s="253" t="str">
        <f t="shared" si="21"/>
        <v>Roberto</v>
      </c>
      <c r="D61" s="134" t="str">
        <f t="shared" si="22"/>
        <v>R. Baldoquin</v>
      </c>
      <c r="E61" s="229" t="str">
        <f t="shared" si="14"/>
        <v>Roberto Baldoquin</v>
      </c>
      <c r="F61" s="135" t="s">
        <v>1667</v>
      </c>
      <c r="G61" s="135"/>
      <c r="H61" s="135"/>
      <c r="I61" s="135"/>
      <c r="J61" s="335">
        <v>34335</v>
      </c>
      <c r="K61" s="134" t="s">
        <v>1671</v>
      </c>
      <c r="L61" s="135" t="s">
        <v>651</v>
      </c>
      <c r="M61" s="134" t="str">
        <f t="shared" si="15"/>
        <v>min</v>
      </c>
      <c r="N61" s="147" t="str">
        <f>Ruth!$A$2</f>
        <v>Plum Island</v>
      </c>
      <c r="O61" s="135" t="s">
        <v>2857</v>
      </c>
      <c r="P61" s="229" t="str">
        <f t="shared" si="16"/>
        <v>Baldoquin, Roberto (min)</v>
      </c>
      <c r="Q61" s="166" t="str">
        <f t="shared" si="17"/>
        <v/>
      </c>
      <c r="R61" s="166" t="str">
        <f t="shared" si="18"/>
        <v/>
      </c>
      <c r="S61" s="166" t="str">
        <f t="shared" si="19"/>
        <v/>
      </c>
      <c r="T61" s="314" t="str">
        <f t="shared" si="23"/>
        <v/>
      </c>
      <c r="U61" s="134" t="s">
        <v>828</v>
      </c>
      <c r="V61" s="269"/>
      <c r="W61" s="537"/>
      <c r="X61" s="269"/>
      <c r="Y61" s="537"/>
      <c r="Z61" s="537"/>
      <c r="AA61" s="537"/>
      <c r="AB61" s="537"/>
      <c r="AC61" s="134"/>
      <c r="AD61" s="134"/>
    </row>
    <row r="62" spans="1:31" ht="14.25" customHeight="1" x14ac:dyDescent="0.2">
      <c r="A62" s="537" t="s">
        <v>4671</v>
      </c>
      <c r="B62" s="246" t="str">
        <f t="shared" si="20"/>
        <v>Banuelos</v>
      </c>
      <c r="C62" s="253" t="str">
        <f t="shared" si="21"/>
        <v>Manny*</v>
      </c>
      <c r="D62" s="134" t="str">
        <f t="shared" si="22"/>
        <v>M. Banuelos</v>
      </c>
      <c r="E62" s="229" t="str">
        <f t="shared" si="14"/>
        <v>Manny* Banuelos</v>
      </c>
      <c r="F62" s="287"/>
      <c r="G62" s="537">
        <v>101</v>
      </c>
      <c r="H62" s="537">
        <v>4</v>
      </c>
      <c r="I62" s="537">
        <v>8</v>
      </c>
      <c r="J62" s="436">
        <v>33310</v>
      </c>
      <c r="K62" s="205" t="s">
        <v>1664</v>
      </c>
      <c r="L62" s="135" t="s">
        <v>173</v>
      </c>
      <c r="M62" s="134" t="str">
        <f t="shared" si="15"/>
        <v>MM</v>
      </c>
      <c r="N62" s="147" t="str">
        <f>Aaron!$A$2</f>
        <v>Middlesex</v>
      </c>
      <c r="O62" s="169" t="s">
        <v>4786</v>
      </c>
      <c r="P62" s="229" t="str">
        <f t="shared" si="16"/>
        <v>Banuelos, Manny* (MM)</v>
      </c>
      <c r="Q62" s="166">
        <f t="shared" si="17"/>
        <v>100000</v>
      </c>
      <c r="R62" s="166" t="str">
        <f t="shared" si="18"/>
        <v/>
      </c>
      <c r="S62" s="166" t="str">
        <f t="shared" si="19"/>
        <v/>
      </c>
      <c r="T62" s="314" t="str">
        <f t="shared" si="23"/>
        <v/>
      </c>
      <c r="U62" s="537" t="s">
        <v>648</v>
      </c>
      <c r="V62" s="167">
        <v>100000</v>
      </c>
      <c r="W62" s="134"/>
      <c r="X62" s="167"/>
      <c r="Y62" s="134"/>
      <c r="Z62" s="167"/>
      <c r="AA62" s="134"/>
      <c r="AC62" s="134"/>
      <c r="AD62" s="134"/>
    </row>
    <row r="63" spans="1:31" ht="14.25" customHeight="1" x14ac:dyDescent="0.2">
      <c r="A63" s="134" t="s">
        <v>926</v>
      </c>
      <c r="B63" s="246" t="str">
        <f t="shared" si="20"/>
        <v>Barmes</v>
      </c>
      <c r="C63" s="253" t="str">
        <f t="shared" si="21"/>
        <v>Clint</v>
      </c>
      <c r="D63" s="134" t="str">
        <f t="shared" si="22"/>
        <v>C. Barmes</v>
      </c>
      <c r="E63" s="229" t="str">
        <f t="shared" si="14"/>
        <v>Clint Barmes</v>
      </c>
      <c r="F63" s="135" t="s">
        <v>1667</v>
      </c>
      <c r="G63" s="135"/>
      <c r="H63" s="135"/>
      <c r="I63" s="135"/>
      <c r="J63" s="201">
        <v>28920</v>
      </c>
      <c r="K63" s="147" t="s">
        <v>1671</v>
      </c>
      <c r="L63" s="135" t="s">
        <v>11</v>
      </c>
      <c r="M63" s="134" t="str">
        <f t="shared" si="15"/>
        <v>2,F2-500k</v>
      </c>
      <c r="N63" s="147" t="str">
        <f>Aaron!$AE$2</f>
        <v>Pismo Beach</v>
      </c>
      <c r="O63" s="304" t="s">
        <v>2491</v>
      </c>
      <c r="P63" s="229" t="str">
        <f t="shared" si="16"/>
        <v>Barmes, Clint (2,F2-500k)</v>
      </c>
      <c r="Q63" s="166">
        <f t="shared" si="17"/>
        <v>250000</v>
      </c>
      <c r="R63" s="166" t="str">
        <f t="shared" si="18"/>
        <v/>
      </c>
      <c r="S63" s="166" t="str">
        <f t="shared" si="19"/>
        <v/>
      </c>
      <c r="T63" s="314" t="str">
        <f t="shared" si="23"/>
        <v/>
      </c>
      <c r="U63" s="147" t="s">
        <v>860</v>
      </c>
      <c r="V63" s="167">
        <v>250000</v>
      </c>
      <c r="W63" s="147" t="s">
        <v>412</v>
      </c>
      <c r="X63" s="310"/>
      <c r="Y63" s="147"/>
      <c r="Z63" s="310"/>
      <c r="AA63" s="147"/>
      <c r="AB63" s="310"/>
      <c r="AC63" s="134"/>
      <c r="AD63" s="134"/>
    </row>
    <row r="64" spans="1:31" ht="14.25" customHeight="1" x14ac:dyDescent="0.2">
      <c r="A64" s="537" t="s">
        <v>4672</v>
      </c>
      <c r="B64" s="246" t="str">
        <f t="shared" si="20"/>
        <v>Barnes</v>
      </c>
      <c r="C64" s="253" t="str">
        <f t="shared" si="21"/>
        <v>Austin</v>
      </c>
      <c r="D64" s="134" t="str">
        <f t="shared" si="22"/>
        <v>A. Barnes</v>
      </c>
      <c r="E64" s="229" t="str">
        <f t="shared" si="14"/>
        <v>Austin Barnes</v>
      </c>
      <c r="F64" s="287"/>
      <c r="G64" s="537">
        <v>127</v>
      </c>
      <c r="H64" s="537">
        <v>5</v>
      </c>
      <c r="I64" s="537">
        <v>11</v>
      </c>
      <c r="J64" s="436">
        <v>32870</v>
      </c>
      <c r="K64" s="205" t="s">
        <v>1668</v>
      </c>
      <c r="L64" s="135" t="s">
        <v>11</v>
      </c>
      <c r="M64" s="134" t="str">
        <f t="shared" si="15"/>
        <v>MM</v>
      </c>
      <c r="N64" s="147" t="str">
        <f>Cobb!$G$2</f>
        <v>Alaska</v>
      </c>
      <c r="O64" s="169" t="s">
        <v>4786</v>
      </c>
      <c r="P64" s="229" t="str">
        <f t="shared" si="16"/>
        <v>Barnes, Austin (MM)</v>
      </c>
      <c r="Q64" s="166">
        <f t="shared" si="17"/>
        <v>100000</v>
      </c>
      <c r="R64" s="166" t="str">
        <f t="shared" si="18"/>
        <v/>
      </c>
      <c r="S64" s="166" t="str">
        <f t="shared" si="19"/>
        <v/>
      </c>
      <c r="T64" s="314" t="str">
        <f t="shared" si="23"/>
        <v/>
      </c>
      <c r="U64" s="537" t="s">
        <v>648</v>
      </c>
      <c r="V64" s="167">
        <v>100000</v>
      </c>
      <c r="W64" s="134"/>
      <c r="X64" s="167"/>
      <c r="Y64" s="134"/>
      <c r="Z64" s="167"/>
      <c r="AA64" s="134"/>
      <c r="AC64" s="134"/>
      <c r="AD64" s="134"/>
    </row>
    <row r="65" spans="1:30" ht="14.25" customHeight="1" x14ac:dyDescent="0.2">
      <c r="A65" s="146" t="s">
        <v>1215</v>
      </c>
      <c r="B65" s="246" t="str">
        <f t="shared" si="20"/>
        <v>Barnes</v>
      </c>
      <c r="C65" s="253" t="str">
        <f t="shared" si="21"/>
        <v>Brandon</v>
      </c>
      <c r="D65" s="134" t="str">
        <f t="shared" si="22"/>
        <v>B. Barnes</v>
      </c>
      <c r="E65" s="229" t="str">
        <f t="shared" ref="E65:E93" si="24">CONCATENATE(C65," ",B65)</f>
        <v>Brandon Barnes</v>
      </c>
      <c r="F65" s="135" t="s">
        <v>1667</v>
      </c>
      <c r="G65" s="135"/>
      <c r="H65" s="135"/>
      <c r="I65" s="135"/>
      <c r="J65" s="201">
        <v>31547</v>
      </c>
      <c r="K65" s="147" t="s">
        <v>1669</v>
      </c>
      <c r="L65" s="135" t="s">
        <v>11</v>
      </c>
      <c r="M65" s="134" t="str">
        <f t="shared" ref="M65:M93" si="25">$U65</f>
        <v>ARB-Y4</v>
      </c>
      <c r="N65" s="147" t="str">
        <f>Mays!$A$2</f>
        <v>Aspen</v>
      </c>
      <c r="O65" s="135" t="s">
        <v>2418</v>
      </c>
      <c r="P65" s="229" t="str">
        <f t="shared" ref="P65:P93" si="26">CONCATENATE(A65," (",M65,")")</f>
        <v>Barnes, Brandon (ARB-Y4)</v>
      </c>
      <c r="Q65" s="166">
        <f t="shared" ref="Q65:Q93" si="27">IF(ISBLANK($V65),"",$V65)</f>
        <v>600000</v>
      </c>
      <c r="R65" s="166" t="str">
        <f t="shared" ref="R65:R93" si="28">IF(ISBLANK($X65),"",$X65)</f>
        <v/>
      </c>
      <c r="S65" s="166" t="str">
        <f t="shared" ref="S65:S93" si="29">IF(ISBLANK($Z65),"",$Z65)</f>
        <v/>
      </c>
      <c r="T65" s="314" t="str">
        <f t="shared" si="23"/>
        <v/>
      </c>
      <c r="U65" s="147" t="s">
        <v>814</v>
      </c>
      <c r="V65" s="167">
        <v>600000</v>
      </c>
      <c r="W65" s="134" t="s">
        <v>1629</v>
      </c>
      <c r="X65" s="167"/>
      <c r="Y65" s="134"/>
      <c r="Z65" s="167"/>
      <c r="AA65" s="229"/>
      <c r="AB65" s="229"/>
      <c r="AC65" s="134"/>
      <c r="AD65" s="134"/>
    </row>
    <row r="66" spans="1:30" ht="14.25" customHeight="1" x14ac:dyDescent="0.2">
      <c r="A66" s="134" t="s">
        <v>1034</v>
      </c>
      <c r="B66" s="246" t="str">
        <f t="shared" si="20"/>
        <v>Barnes</v>
      </c>
      <c r="C66" s="253" t="str">
        <f t="shared" si="21"/>
        <v>Matt</v>
      </c>
      <c r="D66" s="134" t="str">
        <f t="shared" si="22"/>
        <v>M. Barnes</v>
      </c>
      <c r="E66" s="229" t="str">
        <f t="shared" si="24"/>
        <v>Matt Barnes</v>
      </c>
      <c r="F66" s="135" t="s">
        <v>1667</v>
      </c>
      <c r="G66" s="135"/>
      <c r="H66" s="135"/>
      <c r="I66" s="135"/>
      <c r="J66" s="201">
        <v>33041</v>
      </c>
      <c r="K66" s="147" t="s">
        <v>966</v>
      </c>
      <c r="L66" s="135" t="s">
        <v>173</v>
      </c>
      <c r="M66" s="134" t="str">
        <f t="shared" si="25"/>
        <v>Y1</v>
      </c>
      <c r="N66" s="147" t="str">
        <f>Ruth!$A$2</f>
        <v>Plum Island</v>
      </c>
      <c r="O66" s="169" t="s">
        <v>1077</v>
      </c>
      <c r="P66" s="229" t="str">
        <f t="shared" si="26"/>
        <v>Barnes, Matt (Y1)</v>
      </c>
      <c r="Q66" s="166">
        <f t="shared" si="27"/>
        <v>200000</v>
      </c>
      <c r="R66" s="166">
        <f t="shared" si="28"/>
        <v>300000</v>
      </c>
      <c r="S66" s="166">
        <f t="shared" si="29"/>
        <v>400000</v>
      </c>
      <c r="T66" s="314" t="str">
        <f t="shared" si="23"/>
        <v/>
      </c>
      <c r="U66" s="147" t="s">
        <v>652</v>
      </c>
      <c r="V66" s="269">
        <v>200000</v>
      </c>
      <c r="W66" s="134" t="s">
        <v>653</v>
      </c>
      <c r="X66" s="269">
        <v>300000</v>
      </c>
      <c r="Y66" s="134" t="s">
        <v>465</v>
      </c>
      <c r="Z66" s="269">
        <v>400000</v>
      </c>
      <c r="AA66" s="134" t="s">
        <v>814</v>
      </c>
      <c r="AC66" s="134"/>
      <c r="AD66" s="134"/>
    </row>
    <row r="67" spans="1:30" ht="14.25" customHeight="1" x14ac:dyDescent="0.2">
      <c r="A67" s="537" t="s">
        <v>2714</v>
      </c>
      <c r="B67" s="246" t="str">
        <f t="shared" si="20"/>
        <v>Barnhart</v>
      </c>
      <c r="C67" s="253" t="str">
        <f t="shared" si="21"/>
        <v>Tucker+</v>
      </c>
      <c r="D67" s="134" t="str">
        <f t="shared" si="22"/>
        <v>T. Barnhart</v>
      </c>
      <c r="E67" s="229" t="str">
        <f t="shared" si="24"/>
        <v>Tucker+ Barnhart</v>
      </c>
      <c r="F67" s="135" t="s">
        <v>1674</v>
      </c>
      <c r="G67" s="135"/>
      <c r="H67" s="135"/>
      <c r="I67" s="135"/>
      <c r="J67" s="335">
        <v>33245</v>
      </c>
      <c r="K67" s="134" t="s">
        <v>1668</v>
      </c>
      <c r="L67" s="135" t="s">
        <v>11</v>
      </c>
      <c r="M67" s="134" t="str">
        <f t="shared" si="25"/>
        <v>Y1</v>
      </c>
      <c r="N67" s="297" t="str">
        <f>Aaron!$G$2</f>
        <v>Exeter</v>
      </c>
      <c r="O67" s="135" t="s">
        <v>2857</v>
      </c>
      <c r="P67" s="229" t="str">
        <f t="shared" si="26"/>
        <v>Barnhart, Tucker+ (Y1)</v>
      </c>
      <c r="Q67" s="166">
        <f t="shared" si="27"/>
        <v>200000</v>
      </c>
      <c r="R67" s="166">
        <f t="shared" si="28"/>
        <v>300000</v>
      </c>
      <c r="S67" s="166">
        <f t="shared" si="29"/>
        <v>400000</v>
      </c>
      <c r="T67" s="314" t="str">
        <f t="shared" si="23"/>
        <v/>
      </c>
      <c r="U67" s="537" t="s">
        <v>652</v>
      </c>
      <c r="V67" s="269">
        <v>200000</v>
      </c>
      <c r="W67" s="134" t="s">
        <v>653</v>
      </c>
      <c r="X67" s="269">
        <v>300000</v>
      </c>
      <c r="Y67" s="134" t="s">
        <v>465</v>
      </c>
      <c r="Z67" s="269">
        <v>400000</v>
      </c>
      <c r="AA67" s="134" t="s">
        <v>814</v>
      </c>
      <c r="AB67" s="537"/>
      <c r="AC67" s="134"/>
      <c r="AD67" s="134"/>
    </row>
    <row r="68" spans="1:30" ht="14.25" customHeight="1" x14ac:dyDescent="0.2">
      <c r="A68" s="537" t="s">
        <v>4717</v>
      </c>
      <c r="B68" s="246" t="str">
        <f t="shared" si="20"/>
        <v>Barraclough</v>
      </c>
      <c r="C68" s="253" t="str">
        <f t="shared" si="21"/>
        <v>Kyle</v>
      </c>
      <c r="D68" s="134" t="str">
        <f t="shared" si="22"/>
        <v>K. Barraclough</v>
      </c>
      <c r="E68" s="229" t="str">
        <f t="shared" si="24"/>
        <v>Kyle Barraclough</v>
      </c>
      <c r="F68" s="287"/>
      <c r="G68" s="537">
        <v>171</v>
      </c>
      <c r="H68" s="537">
        <v>7</v>
      </c>
      <c r="I68" s="537">
        <v>12</v>
      </c>
      <c r="J68" s="436">
        <v>33016</v>
      </c>
      <c r="K68" s="205" t="s">
        <v>1664</v>
      </c>
      <c r="L68" s="135" t="s">
        <v>173</v>
      </c>
      <c r="M68" s="134" t="str">
        <f t="shared" si="25"/>
        <v>Y1</v>
      </c>
      <c r="N68" s="147" t="str">
        <f>Cobb!$Y$2</f>
        <v>Portsmouth</v>
      </c>
      <c r="O68" s="169" t="s">
        <v>4786</v>
      </c>
      <c r="P68" s="229" t="str">
        <f t="shared" si="26"/>
        <v>Barraclough, Kyle (Y1)</v>
      </c>
      <c r="Q68" s="166">
        <f t="shared" si="27"/>
        <v>200000</v>
      </c>
      <c r="R68" s="166">
        <f t="shared" si="28"/>
        <v>300000</v>
      </c>
      <c r="S68" s="166">
        <f t="shared" si="29"/>
        <v>400000</v>
      </c>
      <c r="T68" s="314" t="str">
        <f t="shared" si="23"/>
        <v/>
      </c>
      <c r="U68" s="537" t="s">
        <v>652</v>
      </c>
      <c r="V68" s="167">
        <v>200000</v>
      </c>
      <c r="W68" s="134" t="s">
        <v>653</v>
      </c>
      <c r="X68" s="167">
        <v>300000</v>
      </c>
      <c r="Y68" s="134" t="s">
        <v>465</v>
      </c>
      <c r="Z68" s="167">
        <v>400000</v>
      </c>
      <c r="AA68" s="134" t="s">
        <v>814</v>
      </c>
      <c r="AC68" s="134"/>
      <c r="AD68" s="134"/>
    </row>
    <row r="69" spans="1:30" ht="14.25" customHeight="1" x14ac:dyDescent="0.2">
      <c r="A69" s="246" t="s">
        <v>2179</v>
      </c>
      <c r="B69" s="246" t="str">
        <f t="shared" si="20"/>
        <v>Barreto</v>
      </c>
      <c r="C69" s="253" t="str">
        <f t="shared" si="21"/>
        <v>Franklin</v>
      </c>
      <c r="D69" s="134" t="str">
        <f t="shared" si="22"/>
        <v>F. Barreto</v>
      </c>
      <c r="E69" s="229" t="str">
        <f t="shared" si="24"/>
        <v>Franklin Barreto</v>
      </c>
      <c r="F69" s="241" t="s">
        <v>1667</v>
      </c>
      <c r="G69" s="241"/>
      <c r="H69" s="241"/>
      <c r="I69" s="241"/>
      <c r="J69" s="262">
        <v>35122</v>
      </c>
      <c r="K69" s="263" t="s">
        <v>1671</v>
      </c>
      <c r="L69" s="135" t="s">
        <v>651</v>
      </c>
      <c r="M69" s="134" t="str">
        <f t="shared" si="25"/>
        <v>min</v>
      </c>
      <c r="N69" s="297" t="str">
        <f>Aaron!$Y$2</f>
        <v>Columbus</v>
      </c>
      <c r="O69" s="241" t="s">
        <v>2012</v>
      </c>
      <c r="P69" s="229" t="str">
        <f t="shared" si="26"/>
        <v>Barreto, Franklin (min)</v>
      </c>
      <c r="Q69" s="166" t="str">
        <f t="shared" si="27"/>
        <v/>
      </c>
      <c r="R69" s="166" t="str">
        <f t="shared" si="28"/>
        <v/>
      </c>
      <c r="S69" s="166" t="str">
        <f t="shared" si="29"/>
        <v/>
      </c>
      <c r="T69" s="314" t="str">
        <f t="shared" si="23"/>
        <v/>
      </c>
      <c r="U69" s="309" t="s">
        <v>828</v>
      </c>
      <c r="V69" s="230"/>
      <c r="W69" s="229"/>
      <c r="X69" s="230"/>
      <c r="Y69" s="229"/>
      <c r="Z69" s="230"/>
      <c r="AA69" s="134"/>
      <c r="AC69" s="134"/>
      <c r="AD69" s="134"/>
    </row>
    <row r="70" spans="1:30" ht="14.25" customHeight="1" x14ac:dyDescent="0.2">
      <c r="A70" s="537" t="s">
        <v>2694</v>
      </c>
      <c r="B70" s="246" t="str">
        <f t="shared" si="20"/>
        <v>Barrett</v>
      </c>
      <c r="C70" s="253" t="str">
        <f t="shared" si="21"/>
        <v>Aaron</v>
      </c>
      <c r="D70" s="134" t="str">
        <f t="shared" si="22"/>
        <v>A. Barrett</v>
      </c>
      <c r="E70" s="229" t="str">
        <f t="shared" si="24"/>
        <v>Aaron Barrett</v>
      </c>
      <c r="F70" s="135" t="s">
        <v>1667</v>
      </c>
      <c r="G70" s="135"/>
      <c r="H70" s="135"/>
      <c r="I70" s="135"/>
      <c r="J70" s="335">
        <v>32144</v>
      </c>
      <c r="K70" s="134" t="s">
        <v>1664</v>
      </c>
      <c r="L70" s="135" t="s">
        <v>173</v>
      </c>
      <c r="M70" s="134" t="str">
        <f t="shared" si="25"/>
        <v>Y2</v>
      </c>
      <c r="N70" s="297" t="str">
        <f>Aaron!$Y$2</f>
        <v>Columbus</v>
      </c>
      <c r="O70" s="135" t="s">
        <v>2857</v>
      </c>
      <c r="P70" s="229" t="str">
        <f t="shared" si="26"/>
        <v>Barrett, Aaron (Y2)</v>
      </c>
      <c r="Q70" s="166">
        <f t="shared" si="27"/>
        <v>300000</v>
      </c>
      <c r="R70" s="166">
        <f t="shared" si="28"/>
        <v>400000</v>
      </c>
      <c r="S70" s="166" t="str">
        <f t="shared" si="29"/>
        <v/>
      </c>
      <c r="T70" s="314" t="str">
        <f t="shared" si="23"/>
        <v/>
      </c>
      <c r="U70" s="134" t="s">
        <v>653</v>
      </c>
      <c r="V70" s="230">
        <v>300000</v>
      </c>
      <c r="W70" s="229" t="s">
        <v>465</v>
      </c>
      <c r="X70" s="230">
        <v>400000</v>
      </c>
      <c r="Y70" s="134" t="s">
        <v>814</v>
      </c>
      <c r="Z70" s="537"/>
      <c r="AA70" s="537"/>
      <c r="AB70" s="537"/>
      <c r="AC70" s="134"/>
      <c r="AD70" s="134"/>
    </row>
    <row r="71" spans="1:30" ht="14.25" customHeight="1" x14ac:dyDescent="0.2">
      <c r="A71" s="148" t="s">
        <v>4271</v>
      </c>
      <c r="B71" s="246" t="str">
        <f t="shared" si="20"/>
        <v>Bass</v>
      </c>
      <c r="C71" s="253" t="str">
        <f t="shared" si="21"/>
        <v>Anthony</v>
      </c>
      <c r="D71" s="134" t="str">
        <f t="shared" si="22"/>
        <v>A. Bass</v>
      </c>
      <c r="E71" s="229" t="str">
        <f t="shared" si="24"/>
        <v>Anthony Bass</v>
      </c>
      <c r="F71" s="135" t="s">
        <v>1667</v>
      </c>
      <c r="G71" s="147"/>
      <c r="H71" s="147"/>
      <c r="I71" s="147"/>
      <c r="J71" s="169">
        <v>32082</v>
      </c>
      <c r="K71" s="134" t="s">
        <v>1664</v>
      </c>
      <c r="L71" s="135" t="s">
        <v>173</v>
      </c>
      <c r="M71" s="134" t="str">
        <f t="shared" si="25"/>
        <v>1,F1-$200k</v>
      </c>
      <c r="N71" s="147" t="str">
        <f>Mays!$AE$2</f>
        <v>West Oakland</v>
      </c>
      <c r="O71" s="412" t="s">
        <v>4104</v>
      </c>
      <c r="P71" s="229" t="str">
        <f t="shared" si="26"/>
        <v>Bass, Anthony (1,F1-$200k)</v>
      </c>
      <c r="Q71" s="166">
        <f t="shared" si="27"/>
        <v>200000</v>
      </c>
      <c r="R71" s="166" t="str">
        <f t="shared" si="28"/>
        <v/>
      </c>
      <c r="S71" s="166" t="str">
        <f t="shared" si="29"/>
        <v/>
      </c>
      <c r="T71" s="314" t="str">
        <f t="shared" si="23"/>
        <v/>
      </c>
      <c r="U71" s="148" t="s">
        <v>3991</v>
      </c>
      <c r="V71" s="414">
        <v>200000</v>
      </c>
      <c r="W71" s="167" t="s">
        <v>412</v>
      </c>
      <c r="X71" s="134"/>
      <c r="Y71" s="134"/>
      <c r="Z71" s="134"/>
      <c r="AA71" s="134"/>
      <c r="AB71" s="134"/>
      <c r="AC71" s="134"/>
      <c r="AD71" s="134"/>
    </row>
    <row r="72" spans="1:30" ht="14.25" customHeight="1" x14ac:dyDescent="0.2">
      <c r="A72" s="537" t="s">
        <v>2796</v>
      </c>
      <c r="B72" s="246" t="str">
        <f t="shared" si="20"/>
        <v>Bassitt</v>
      </c>
      <c r="C72" s="253" t="str">
        <f t="shared" si="21"/>
        <v>Chris</v>
      </c>
      <c r="D72" s="134" t="str">
        <f t="shared" si="22"/>
        <v>C. Bassitt</v>
      </c>
      <c r="E72" s="229" t="str">
        <f t="shared" si="24"/>
        <v>Chris Bassitt</v>
      </c>
      <c r="F72" s="135" t="s">
        <v>1667</v>
      </c>
      <c r="G72" s="135"/>
      <c r="H72" s="135"/>
      <c r="I72" s="135"/>
      <c r="J72" s="335">
        <v>32561</v>
      </c>
      <c r="K72" s="134" t="s">
        <v>966</v>
      </c>
      <c r="L72" s="135" t="s">
        <v>173</v>
      </c>
      <c r="M72" s="134" t="str">
        <f t="shared" si="25"/>
        <v>Y2</v>
      </c>
      <c r="N72" s="147" t="str">
        <f>Cobb!$S$2</f>
        <v>Waikiki</v>
      </c>
      <c r="O72" s="135" t="s">
        <v>2857</v>
      </c>
      <c r="P72" s="229" t="str">
        <f t="shared" si="26"/>
        <v>Bassitt, Chris (Y2)</v>
      </c>
      <c r="Q72" s="166">
        <f t="shared" si="27"/>
        <v>300000</v>
      </c>
      <c r="R72" s="166">
        <f t="shared" si="28"/>
        <v>400000</v>
      </c>
      <c r="S72" s="166" t="str">
        <f t="shared" si="29"/>
        <v/>
      </c>
      <c r="T72" s="314" t="str">
        <f t="shared" si="23"/>
        <v/>
      </c>
      <c r="U72" s="134" t="s">
        <v>653</v>
      </c>
      <c r="V72" s="230">
        <v>300000</v>
      </c>
      <c r="W72" s="229" t="s">
        <v>465</v>
      </c>
      <c r="X72" s="230">
        <v>400000</v>
      </c>
      <c r="Y72" s="134" t="s">
        <v>814</v>
      </c>
      <c r="Z72" s="537"/>
      <c r="AA72" s="537"/>
      <c r="AB72" s="537"/>
      <c r="AC72" s="134"/>
      <c r="AD72" s="134"/>
    </row>
    <row r="73" spans="1:30" ht="14.25" customHeight="1" x14ac:dyDescent="0.2">
      <c r="A73" s="134" t="s">
        <v>300</v>
      </c>
      <c r="B73" s="246" t="str">
        <f t="shared" si="20"/>
        <v>Bastardo</v>
      </c>
      <c r="C73" s="253" t="str">
        <f t="shared" si="21"/>
        <v>Antonio</v>
      </c>
      <c r="D73" s="134" t="str">
        <f t="shared" si="22"/>
        <v>A. Bastardo</v>
      </c>
      <c r="E73" s="229" t="str">
        <f t="shared" si="24"/>
        <v>Antonio Bastardo</v>
      </c>
      <c r="F73" s="135" t="s">
        <v>512</v>
      </c>
      <c r="G73" s="135"/>
      <c r="H73" s="135"/>
      <c r="I73" s="135"/>
      <c r="J73" s="201">
        <v>31311</v>
      </c>
      <c r="K73" s="147" t="s">
        <v>1664</v>
      </c>
      <c r="L73" s="135" t="s">
        <v>173</v>
      </c>
      <c r="M73" s="134" t="str">
        <f t="shared" si="25"/>
        <v>ARB-Y5</v>
      </c>
      <c r="N73" s="147" t="str">
        <f>Cobb!$S$2</f>
        <v>Waikiki</v>
      </c>
      <c r="O73" s="169" t="s">
        <v>5345</v>
      </c>
      <c r="P73" s="229" t="str">
        <f t="shared" si="26"/>
        <v>Bastardo, Antonio (ARB-Y5)</v>
      </c>
      <c r="Q73" s="166">
        <f t="shared" si="27"/>
        <v>1368000</v>
      </c>
      <c r="R73" s="166" t="str">
        <f t="shared" si="28"/>
        <v/>
      </c>
      <c r="S73" s="166" t="str">
        <f t="shared" si="29"/>
        <v/>
      </c>
      <c r="T73" s="314" t="str">
        <f t="shared" si="23"/>
        <v/>
      </c>
      <c r="U73" s="147" t="s">
        <v>1629</v>
      </c>
      <c r="V73" s="167">
        <v>1368000</v>
      </c>
      <c r="W73" s="134"/>
      <c r="X73" s="167"/>
      <c r="Y73" s="134"/>
      <c r="Z73" s="167"/>
      <c r="AA73" s="134"/>
      <c r="AC73" s="134"/>
      <c r="AD73" s="134"/>
    </row>
    <row r="74" spans="1:30" ht="14.25" customHeight="1" x14ac:dyDescent="0.2">
      <c r="A74" s="134" t="s">
        <v>1035</v>
      </c>
      <c r="B74" s="246" t="str">
        <f t="shared" si="20"/>
        <v>Bauer</v>
      </c>
      <c r="C74" s="253" t="str">
        <f t="shared" si="21"/>
        <v>Trevor</v>
      </c>
      <c r="D74" s="134" t="str">
        <f t="shared" si="22"/>
        <v>T. Bauer</v>
      </c>
      <c r="E74" s="229" t="str">
        <f t="shared" si="24"/>
        <v>Trevor Bauer</v>
      </c>
      <c r="F74" s="135" t="s">
        <v>1667</v>
      </c>
      <c r="G74" s="135"/>
      <c r="H74" s="135"/>
      <c r="I74" s="135"/>
      <c r="J74" s="201">
        <v>33255</v>
      </c>
      <c r="K74" s="147" t="s">
        <v>966</v>
      </c>
      <c r="L74" s="135" t="s">
        <v>173</v>
      </c>
      <c r="M74" s="134" t="str">
        <f t="shared" si="25"/>
        <v>Y2</v>
      </c>
      <c r="N74" s="147" t="str">
        <f>Ruth!$A$2</f>
        <v>Plum Island</v>
      </c>
      <c r="O74" s="169" t="s">
        <v>1077</v>
      </c>
      <c r="P74" s="229" t="str">
        <f t="shared" si="26"/>
        <v>Bauer, Trevor (Y2)</v>
      </c>
      <c r="Q74" s="166">
        <f t="shared" si="27"/>
        <v>300000</v>
      </c>
      <c r="R74" s="166">
        <f t="shared" si="28"/>
        <v>400000</v>
      </c>
      <c r="S74" s="166" t="str">
        <f t="shared" si="29"/>
        <v/>
      </c>
      <c r="T74" s="314" t="str">
        <f t="shared" si="23"/>
        <v/>
      </c>
      <c r="U74" s="309" t="s">
        <v>653</v>
      </c>
      <c r="V74" s="230">
        <v>300000</v>
      </c>
      <c r="W74" s="229" t="s">
        <v>465</v>
      </c>
      <c r="X74" s="230">
        <v>400000</v>
      </c>
      <c r="Y74" s="134" t="s">
        <v>814</v>
      </c>
      <c r="Z74" s="167"/>
      <c r="AA74" s="229"/>
      <c r="AB74" s="229"/>
      <c r="AC74" s="134"/>
      <c r="AD74" s="134"/>
    </row>
    <row r="75" spans="1:30" ht="14.25" customHeight="1" x14ac:dyDescent="0.2">
      <c r="A75" s="134" t="s">
        <v>4792</v>
      </c>
      <c r="B75" s="246" t="str">
        <f t="shared" si="20"/>
        <v>Bauers</v>
      </c>
      <c r="C75" s="253" t="str">
        <f t="shared" si="21"/>
        <v>Jake</v>
      </c>
      <c r="D75" s="134" t="str">
        <f t="shared" si="22"/>
        <v>J. Bauers</v>
      </c>
      <c r="E75" s="229" t="str">
        <f t="shared" si="24"/>
        <v>Jake Bauers</v>
      </c>
      <c r="F75" s="287"/>
      <c r="G75" s="537">
        <v>87</v>
      </c>
      <c r="H75" s="537" t="s">
        <v>783</v>
      </c>
      <c r="I75" s="537">
        <v>17</v>
      </c>
      <c r="J75" s="436">
        <v>34978</v>
      </c>
      <c r="K75" s="205"/>
      <c r="L75" s="135" t="s">
        <v>651</v>
      </c>
      <c r="M75" s="134" t="str">
        <f t="shared" si="25"/>
        <v>min</v>
      </c>
      <c r="N75" s="537" t="s">
        <v>824</v>
      </c>
      <c r="O75" s="169" t="s">
        <v>4786</v>
      </c>
      <c r="P75" s="229" t="str">
        <f t="shared" si="26"/>
        <v>Bauers, Jake (min)</v>
      </c>
      <c r="Q75" s="166" t="str">
        <f t="shared" si="27"/>
        <v/>
      </c>
      <c r="R75" s="166" t="str">
        <f t="shared" si="28"/>
        <v/>
      </c>
      <c r="S75" s="166" t="str">
        <f t="shared" si="29"/>
        <v/>
      </c>
      <c r="T75" s="314" t="str">
        <f t="shared" si="23"/>
        <v/>
      </c>
      <c r="U75" s="537" t="s">
        <v>828</v>
      </c>
      <c r="V75" s="167"/>
      <c r="W75" s="134"/>
      <c r="X75" s="167"/>
      <c r="Y75" s="134"/>
      <c r="Z75" s="167"/>
      <c r="AA75" s="134"/>
      <c r="AC75" s="134"/>
      <c r="AD75" s="134"/>
    </row>
    <row r="76" spans="1:30" ht="14.25" customHeight="1" x14ac:dyDescent="0.2">
      <c r="A76" s="134" t="s">
        <v>0</v>
      </c>
      <c r="B76" s="246" t="str">
        <f t="shared" ref="B76:B103" si="30">LEFT(A76,FIND(", ",A76,1)-1)</f>
        <v>Bautista</v>
      </c>
      <c r="C76" s="253" t="str">
        <f t="shared" ref="C76:C103" si="31">RIGHT(A76,LEN(A76)-FIND(", ",A76,1)-1)</f>
        <v>Jose</v>
      </c>
      <c r="D76" s="134" t="str">
        <f t="shared" ref="D76:D103" si="32">CONCATENATE(MID(C76,1,1),". ",B76)</f>
        <v>J. Bautista</v>
      </c>
      <c r="E76" s="229" t="str">
        <f t="shared" si="24"/>
        <v>Jose Bautista</v>
      </c>
      <c r="F76" s="135" t="s">
        <v>1667</v>
      </c>
      <c r="G76" s="135"/>
      <c r="H76" s="135"/>
      <c r="I76" s="135"/>
      <c r="J76" s="201">
        <v>29513</v>
      </c>
      <c r="K76" s="147" t="s">
        <v>1672</v>
      </c>
      <c r="L76" s="135" t="s">
        <v>11</v>
      </c>
      <c r="M76" s="134" t="str">
        <f t="shared" si="25"/>
        <v>4,F4-11.992M</v>
      </c>
      <c r="N76" s="147" t="s">
        <v>491</v>
      </c>
      <c r="O76" s="169" t="s">
        <v>5356</v>
      </c>
      <c r="P76" s="229" t="str">
        <f t="shared" si="26"/>
        <v>Bautista, Jose (4,F4-11.992M)</v>
      </c>
      <c r="Q76" s="166">
        <f t="shared" si="27"/>
        <v>2998000</v>
      </c>
      <c r="R76" s="166" t="str">
        <f t="shared" si="28"/>
        <v/>
      </c>
      <c r="S76" s="166" t="str">
        <f t="shared" si="29"/>
        <v/>
      </c>
      <c r="T76" s="314" t="str">
        <f t="shared" ref="T76:T103" si="33">IF(ISBLANK($AB76),"",$AB76)</f>
        <v/>
      </c>
      <c r="U76" s="147" t="s">
        <v>1115</v>
      </c>
      <c r="V76" s="167">
        <v>2998000</v>
      </c>
      <c r="W76" s="134" t="s">
        <v>412</v>
      </c>
      <c r="X76" s="167"/>
      <c r="Y76" s="134"/>
      <c r="Z76" s="167"/>
      <c r="AA76" s="134"/>
      <c r="AC76" s="134"/>
      <c r="AD76" s="134"/>
    </row>
    <row r="77" spans="1:30" ht="14.25" customHeight="1" x14ac:dyDescent="0.2">
      <c r="A77" s="134" t="s">
        <v>4793</v>
      </c>
      <c r="B77" s="246" t="str">
        <f t="shared" si="30"/>
        <v>Becerra</v>
      </c>
      <c r="C77" s="253" t="str">
        <f t="shared" si="31"/>
        <v>Wuilmer</v>
      </c>
      <c r="D77" s="134" t="str">
        <f t="shared" si="32"/>
        <v>W. Becerra</v>
      </c>
      <c r="E77" s="229" t="str">
        <f t="shared" si="24"/>
        <v>Wuilmer Becerra</v>
      </c>
      <c r="F77" s="287"/>
      <c r="G77" s="537">
        <v>217</v>
      </c>
      <c r="H77" s="537">
        <v>11</v>
      </c>
      <c r="I77" s="537">
        <v>24</v>
      </c>
      <c r="J77" s="436">
        <v>34608</v>
      </c>
      <c r="K77" s="205"/>
      <c r="L77" s="135" t="s">
        <v>651</v>
      </c>
      <c r="M77" s="134" t="str">
        <f t="shared" si="25"/>
        <v>min</v>
      </c>
      <c r="N77" s="297" t="str">
        <f>Mays!$S$2</f>
        <v>Thunder Bay</v>
      </c>
      <c r="O77" s="169" t="s">
        <v>4786</v>
      </c>
      <c r="P77" s="229" t="str">
        <f t="shared" si="26"/>
        <v>Becerra, Wuilmer (min)</v>
      </c>
      <c r="Q77" s="166" t="str">
        <f t="shared" si="27"/>
        <v/>
      </c>
      <c r="R77" s="166" t="str">
        <f t="shared" si="28"/>
        <v/>
      </c>
      <c r="S77" s="166" t="str">
        <f t="shared" si="29"/>
        <v/>
      </c>
      <c r="T77" s="314" t="str">
        <f t="shared" si="33"/>
        <v/>
      </c>
      <c r="U77" s="537" t="s">
        <v>828</v>
      </c>
      <c r="V77" s="167"/>
      <c r="W77" s="134"/>
      <c r="X77" s="167"/>
      <c r="Y77" s="134"/>
      <c r="Z77" s="167"/>
      <c r="AA77" s="134"/>
      <c r="AC77" s="134"/>
      <c r="AD77" s="134"/>
    </row>
    <row r="78" spans="1:30" ht="14.25" customHeight="1" x14ac:dyDescent="0.2">
      <c r="A78" s="134" t="s">
        <v>974</v>
      </c>
      <c r="B78" s="246" t="str">
        <f t="shared" si="30"/>
        <v>Beck</v>
      </c>
      <c r="C78" s="253" t="str">
        <f t="shared" si="31"/>
        <v>Chris</v>
      </c>
      <c r="D78" s="134" t="str">
        <f t="shared" si="32"/>
        <v>C. Beck</v>
      </c>
      <c r="E78" s="229" t="str">
        <f t="shared" si="24"/>
        <v>Chris Beck</v>
      </c>
      <c r="F78" s="135" t="s">
        <v>1667</v>
      </c>
      <c r="G78" s="135"/>
      <c r="H78" s="135"/>
      <c r="I78" s="135"/>
      <c r="J78" s="201">
        <v>31064</v>
      </c>
      <c r="K78" s="147" t="s">
        <v>1664</v>
      </c>
      <c r="L78" s="135" t="s">
        <v>173</v>
      </c>
      <c r="M78" s="134" t="str">
        <f t="shared" si="25"/>
        <v>MM</v>
      </c>
      <c r="N78" s="147" t="str">
        <f>Mays!$M$2</f>
        <v>Mudville</v>
      </c>
      <c r="O78" s="169" t="s">
        <v>1077</v>
      </c>
      <c r="P78" s="229" t="str">
        <f t="shared" si="26"/>
        <v>Beck, Chris (MM)</v>
      </c>
      <c r="Q78" s="166">
        <f t="shared" si="27"/>
        <v>100000</v>
      </c>
      <c r="R78" s="166" t="str">
        <f t="shared" si="28"/>
        <v/>
      </c>
      <c r="S78" s="166" t="str">
        <f t="shared" si="29"/>
        <v/>
      </c>
      <c r="T78" s="314" t="str">
        <f t="shared" si="33"/>
        <v/>
      </c>
      <c r="U78" s="147" t="s">
        <v>648</v>
      </c>
      <c r="V78" s="269">
        <v>100000</v>
      </c>
      <c r="W78" s="134"/>
      <c r="X78" s="167"/>
      <c r="Y78" s="134"/>
      <c r="Z78" s="167"/>
      <c r="AA78" s="134"/>
      <c r="AC78" s="134"/>
      <c r="AD78" s="134"/>
    </row>
    <row r="79" spans="1:30" ht="14.25" customHeight="1" x14ac:dyDescent="0.2">
      <c r="A79" s="134" t="s">
        <v>334</v>
      </c>
      <c r="B79" s="246" t="str">
        <f t="shared" si="30"/>
        <v>Beckham</v>
      </c>
      <c r="C79" s="253" t="str">
        <f t="shared" si="31"/>
        <v>Gordon</v>
      </c>
      <c r="D79" s="134" t="str">
        <f t="shared" si="32"/>
        <v>G. Beckham</v>
      </c>
      <c r="E79" s="229" t="str">
        <f t="shared" si="24"/>
        <v>Gordon Beckham</v>
      </c>
      <c r="F79" s="135" t="s">
        <v>1667</v>
      </c>
      <c r="G79" s="135"/>
      <c r="H79" s="135"/>
      <c r="I79" s="135"/>
      <c r="J79" s="201">
        <v>31671</v>
      </c>
      <c r="K79" s="147" t="s">
        <v>1665</v>
      </c>
      <c r="L79" s="135" t="s">
        <v>11</v>
      </c>
      <c r="M79" s="134" t="str">
        <f t="shared" si="25"/>
        <v>4,L5-14M</v>
      </c>
      <c r="N79" s="297" t="str">
        <f>Mays!$S$2</f>
        <v>Thunder Bay</v>
      </c>
      <c r="O79" s="169" t="s">
        <v>1997</v>
      </c>
      <c r="P79" s="229" t="str">
        <f t="shared" si="26"/>
        <v>Beckham, Gordon (4,L5-14M)</v>
      </c>
      <c r="Q79" s="166">
        <f t="shared" si="27"/>
        <v>2800000</v>
      </c>
      <c r="R79" s="166">
        <f t="shared" si="28"/>
        <v>2800000</v>
      </c>
      <c r="S79" s="166" t="str">
        <f t="shared" si="29"/>
        <v/>
      </c>
      <c r="T79" s="314" t="str">
        <f t="shared" si="33"/>
        <v/>
      </c>
      <c r="U79" s="147" t="s">
        <v>388</v>
      </c>
      <c r="V79" s="166">
        <v>2800000</v>
      </c>
      <c r="W79" s="134" t="s">
        <v>753</v>
      </c>
      <c r="X79" s="166">
        <v>2800000</v>
      </c>
      <c r="Y79" s="134" t="s">
        <v>412</v>
      </c>
      <c r="Z79" s="167"/>
      <c r="AA79" s="134"/>
      <c r="AC79" s="134"/>
      <c r="AD79" s="134"/>
    </row>
    <row r="80" spans="1:30" ht="14.25" customHeight="1" x14ac:dyDescent="0.2">
      <c r="A80" s="246" t="s">
        <v>2235</v>
      </c>
      <c r="B80" s="246" t="str">
        <f t="shared" si="30"/>
        <v>Beckham</v>
      </c>
      <c r="C80" s="253" t="str">
        <f t="shared" si="31"/>
        <v>Tim</v>
      </c>
      <c r="D80" s="134" t="str">
        <f t="shared" si="32"/>
        <v>T. Beckham</v>
      </c>
      <c r="E80" s="229" t="str">
        <f t="shared" si="24"/>
        <v>Tim Beckham</v>
      </c>
      <c r="F80" s="241" t="s">
        <v>1667</v>
      </c>
      <c r="G80" s="241"/>
      <c r="H80" s="241"/>
      <c r="I80" s="241"/>
      <c r="J80" s="262">
        <v>32900</v>
      </c>
      <c r="K80" s="263" t="s">
        <v>1671</v>
      </c>
      <c r="L80" s="135" t="s">
        <v>11</v>
      </c>
      <c r="M80" s="134" t="str">
        <f t="shared" si="25"/>
        <v>Y1</v>
      </c>
      <c r="N80" s="147" t="str">
        <f>Ruth!$G$2</f>
        <v>Gotham City</v>
      </c>
      <c r="O80" s="241" t="s">
        <v>2012</v>
      </c>
      <c r="P80" s="229" t="str">
        <f t="shared" si="26"/>
        <v>Beckham, Tim (Y1)</v>
      </c>
      <c r="Q80" s="166">
        <f t="shared" si="27"/>
        <v>200000</v>
      </c>
      <c r="R80" s="166">
        <f t="shared" si="28"/>
        <v>300000</v>
      </c>
      <c r="S80" s="166">
        <f t="shared" si="29"/>
        <v>400000</v>
      </c>
      <c r="T80" s="314" t="str">
        <f t="shared" si="33"/>
        <v/>
      </c>
      <c r="U80" s="309" t="s">
        <v>652</v>
      </c>
      <c r="V80" s="269">
        <v>200000</v>
      </c>
      <c r="W80" s="134" t="s">
        <v>653</v>
      </c>
      <c r="X80" s="269">
        <v>300000</v>
      </c>
      <c r="Y80" s="134" t="s">
        <v>465</v>
      </c>
      <c r="Z80" s="269">
        <v>400000</v>
      </c>
      <c r="AA80" s="134" t="s">
        <v>814</v>
      </c>
      <c r="AC80" s="134"/>
      <c r="AD80" s="134"/>
    </row>
    <row r="81" spans="1:35" ht="14.25" customHeight="1" x14ac:dyDescent="0.2">
      <c r="A81" s="537" t="s">
        <v>2695</v>
      </c>
      <c r="B81" s="246" t="str">
        <f t="shared" si="30"/>
        <v>Bedrosian</v>
      </c>
      <c r="C81" s="253" t="str">
        <f t="shared" si="31"/>
        <v>Cam</v>
      </c>
      <c r="D81" s="134" t="str">
        <f t="shared" si="32"/>
        <v>C. Bedrosian</v>
      </c>
      <c r="E81" s="229" t="str">
        <f t="shared" si="24"/>
        <v>Cam Bedrosian</v>
      </c>
      <c r="F81" s="135" t="s">
        <v>1667</v>
      </c>
      <c r="G81" s="135"/>
      <c r="H81" s="135"/>
      <c r="I81" s="135"/>
      <c r="J81" s="335">
        <v>33513</v>
      </c>
      <c r="K81" s="134" t="s">
        <v>1664</v>
      </c>
      <c r="L81" s="135" t="s">
        <v>173</v>
      </c>
      <c r="M81" s="134" t="str">
        <f t="shared" si="25"/>
        <v>Y1</v>
      </c>
      <c r="N81" s="297" t="str">
        <f>Aaron!$Y$2</f>
        <v>Columbus</v>
      </c>
      <c r="O81" s="135" t="s">
        <v>2857</v>
      </c>
      <c r="P81" s="229" t="str">
        <f t="shared" si="26"/>
        <v>Bedrosian, Cam (Y1)</v>
      </c>
      <c r="Q81" s="166">
        <f t="shared" si="27"/>
        <v>200000</v>
      </c>
      <c r="R81" s="166">
        <f t="shared" si="28"/>
        <v>300000</v>
      </c>
      <c r="S81" s="166">
        <f t="shared" si="29"/>
        <v>400000</v>
      </c>
      <c r="T81" s="314" t="str">
        <f t="shared" si="33"/>
        <v/>
      </c>
      <c r="U81" s="537" t="s">
        <v>652</v>
      </c>
      <c r="V81" s="269">
        <v>200000</v>
      </c>
      <c r="W81" s="134" t="s">
        <v>653</v>
      </c>
      <c r="X81" s="269">
        <v>300000</v>
      </c>
      <c r="Y81" s="134" t="s">
        <v>465</v>
      </c>
      <c r="Z81" s="269">
        <v>400000</v>
      </c>
      <c r="AA81" s="134" t="s">
        <v>814</v>
      </c>
      <c r="AB81" s="537"/>
      <c r="AC81" s="134"/>
      <c r="AD81" s="134"/>
    </row>
    <row r="82" spans="1:35" ht="14.25" customHeight="1" x14ac:dyDescent="0.2">
      <c r="A82" s="537" t="s">
        <v>3679</v>
      </c>
      <c r="B82" s="246" t="str">
        <f t="shared" si="30"/>
        <v>Beede</v>
      </c>
      <c r="C82" s="253" t="str">
        <f t="shared" si="31"/>
        <v>Tyler</v>
      </c>
      <c r="D82" s="134" t="str">
        <f t="shared" si="32"/>
        <v>T. Beede</v>
      </c>
      <c r="E82" s="229" t="str">
        <f t="shared" si="24"/>
        <v>Tyler Beede</v>
      </c>
      <c r="F82" s="135" t="s">
        <v>1667</v>
      </c>
      <c r="G82" s="135"/>
      <c r="H82" s="135"/>
      <c r="I82" s="135"/>
      <c r="J82" s="335">
        <v>34112</v>
      </c>
      <c r="K82" s="134" t="s">
        <v>966</v>
      </c>
      <c r="L82" s="135" t="s">
        <v>651</v>
      </c>
      <c r="M82" s="134" t="str">
        <f t="shared" si="25"/>
        <v>min</v>
      </c>
      <c r="N82" s="147" t="str">
        <f>Ruth!$Y$2</f>
        <v>Rock Island</v>
      </c>
      <c r="O82" s="135" t="s">
        <v>4654</v>
      </c>
      <c r="P82" s="229" t="str">
        <f t="shared" si="26"/>
        <v>Beede, Tyler (min)</v>
      </c>
      <c r="Q82" s="166" t="str">
        <f t="shared" si="27"/>
        <v/>
      </c>
      <c r="R82" s="166" t="str">
        <f t="shared" si="28"/>
        <v/>
      </c>
      <c r="S82" s="166" t="str">
        <f t="shared" si="29"/>
        <v/>
      </c>
      <c r="T82" s="314" t="str">
        <f t="shared" si="33"/>
        <v/>
      </c>
      <c r="U82" s="134" t="s">
        <v>828</v>
      </c>
      <c r="V82" s="269"/>
      <c r="W82" s="537"/>
      <c r="X82" s="269"/>
      <c r="Y82" s="537"/>
      <c r="Z82" s="537"/>
      <c r="AA82" s="537"/>
      <c r="AB82" s="537"/>
      <c r="AC82" s="134"/>
      <c r="AD82" s="134"/>
    </row>
    <row r="83" spans="1:35" ht="14.25" customHeight="1" x14ac:dyDescent="0.2">
      <c r="A83" s="134" t="s">
        <v>2896</v>
      </c>
      <c r="B83" s="177" t="s">
        <v>2876</v>
      </c>
      <c r="C83" s="177" t="s">
        <v>2877</v>
      </c>
      <c r="D83" s="134" t="str">
        <f>CONCATENATE(MID(C83,1,1),". ",B83)</f>
        <v>J. Beimel</v>
      </c>
      <c r="E83" s="256" t="str">
        <f>CONCATENATE(C83," ",B83)</f>
        <v>Joe  Beimel</v>
      </c>
      <c r="F83" s="135" t="s">
        <v>512</v>
      </c>
      <c r="G83" s="134"/>
      <c r="H83" s="134"/>
      <c r="I83" s="134"/>
      <c r="J83" s="321">
        <v>28234</v>
      </c>
      <c r="K83" s="134" t="s">
        <v>1664</v>
      </c>
      <c r="L83" s="135" t="s">
        <v>173</v>
      </c>
      <c r="M83" s="134" t="str">
        <f>$U83</f>
        <v>1,F1-200K</v>
      </c>
      <c r="N83" s="177" t="s">
        <v>701</v>
      </c>
      <c r="O83" s="216" t="s">
        <v>5316</v>
      </c>
      <c r="P83" s="229" t="str">
        <f>CONCATENATE(A83," (",M83,")")</f>
        <v>Beimel,Joe (1,F1-200K)</v>
      </c>
      <c r="Q83" s="314">
        <f>IF(ISBLANK($V83),"",$V83)</f>
        <v>200000</v>
      </c>
      <c r="R83" s="166" t="str">
        <f>IF(ISBLANK($X83),"",$X83)</f>
        <v/>
      </c>
      <c r="S83" s="166" t="str">
        <f>IF(ISBLANK($Z83),"",$Z83)</f>
        <v/>
      </c>
      <c r="T83" s="166" t="str">
        <f>IF(ISBLANK($AB83),"",$AB83)</f>
        <v/>
      </c>
      <c r="U83" s="177" t="s">
        <v>1704</v>
      </c>
      <c r="V83" s="314">
        <v>200000</v>
      </c>
      <c r="W83" s="169" t="s">
        <v>412</v>
      </c>
      <c r="X83" s="134"/>
      <c r="Y83" s="314"/>
      <c r="Z83" s="166"/>
      <c r="AA83" s="166"/>
      <c r="AB83" s="166"/>
      <c r="AC83" s="147"/>
      <c r="AD83" s="314"/>
      <c r="AE83" s="230"/>
      <c r="AF83" s="229"/>
      <c r="AG83" s="230"/>
      <c r="AH83" s="134"/>
      <c r="AI83" s="167"/>
    </row>
    <row r="84" spans="1:35" ht="14.25" customHeight="1" x14ac:dyDescent="0.2">
      <c r="A84" s="148" t="s">
        <v>443</v>
      </c>
      <c r="B84" s="246" t="str">
        <f t="shared" si="30"/>
        <v>Belisle</v>
      </c>
      <c r="C84" s="253" t="str">
        <f t="shared" si="31"/>
        <v>Matt</v>
      </c>
      <c r="D84" s="134" t="str">
        <f t="shared" si="32"/>
        <v>M. Belisle</v>
      </c>
      <c r="E84" s="229" t="str">
        <f t="shared" si="24"/>
        <v>Matt Belisle</v>
      </c>
      <c r="F84" s="135" t="s">
        <v>1667</v>
      </c>
      <c r="G84" s="135"/>
      <c r="H84" s="135"/>
      <c r="I84" s="135"/>
      <c r="J84" s="201">
        <v>29378</v>
      </c>
      <c r="K84" s="147" t="s">
        <v>1664</v>
      </c>
      <c r="L84" s="135" t="s">
        <v>173</v>
      </c>
      <c r="M84" s="134" t="str">
        <f t="shared" si="25"/>
        <v>1,F1-$200k</v>
      </c>
      <c r="N84" s="147" t="str">
        <f>Mays!$G$2</f>
        <v>Palo Alto</v>
      </c>
      <c r="O84" s="412" t="s">
        <v>4104</v>
      </c>
      <c r="P84" s="229" t="str">
        <f t="shared" si="26"/>
        <v>Belisle, Matt (1,F1-$200k)</v>
      </c>
      <c r="Q84" s="166">
        <f t="shared" si="27"/>
        <v>200000</v>
      </c>
      <c r="R84" s="166" t="str">
        <f t="shared" si="28"/>
        <v/>
      </c>
      <c r="S84" s="166" t="str">
        <f t="shared" si="29"/>
        <v/>
      </c>
      <c r="T84" s="314" t="str">
        <f t="shared" si="33"/>
        <v/>
      </c>
      <c r="U84" s="148" t="s">
        <v>3991</v>
      </c>
      <c r="V84" s="414">
        <v>200000</v>
      </c>
      <c r="W84" s="167" t="s">
        <v>412</v>
      </c>
      <c r="X84" s="134"/>
      <c r="Y84" s="134"/>
      <c r="Z84" s="134"/>
      <c r="AA84" s="134"/>
      <c r="AB84" s="134"/>
      <c r="AC84" s="134"/>
      <c r="AD84" s="134"/>
    </row>
    <row r="85" spans="1:35" ht="14.25" customHeight="1" x14ac:dyDescent="0.2">
      <c r="A85" s="134" t="s">
        <v>1094</v>
      </c>
      <c r="B85" s="246" t="str">
        <f t="shared" si="30"/>
        <v>Bell</v>
      </c>
      <c r="C85" s="253" t="str">
        <f t="shared" si="31"/>
        <v>Josh (Pit)</v>
      </c>
      <c r="D85" s="134" t="str">
        <f t="shared" si="32"/>
        <v>J. Bell</v>
      </c>
      <c r="E85" s="229" t="str">
        <f t="shared" si="24"/>
        <v>Josh (Pit) Bell</v>
      </c>
      <c r="F85" s="135" t="s">
        <v>1674</v>
      </c>
      <c r="G85" s="135"/>
      <c r="H85" s="135"/>
      <c r="I85" s="135"/>
      <c r="J85" s="201">
        <v>33830</v>
      </c>
      <c r="K85" s="147" t="s">
        <v>1672</v>
      </c>
      <c r="L85" s="135" t="s">
        <v>651</v>
      </c>
      <c r="M85" s="134" t="str">
        <f t="shared" si="25"/>
        <v>min</v>
      </c>
      <c r="N85" s="147" t="str">
        <f>Mays!$G$2</f>
        <v>Palo Alto</v>
      </c>
      <c r="O85" s="169" t="s">
        <v>1077</v>
      </c>
      <c r="P85" s="229" t="str">
        <f t="shared" si="26"/>
        <v>Bell, Josh (Pit) (min)</v>
      </c>
      <c r="Q85" s="166" t="str">
        <f t="shared" si="27"/>
        <v/>
      </c>
      <c r="R85" s="166" t="str">
        <f t="shared" si="28"/>
        <v/>
      </c>
      <c r="S85" s="166" t="str">
        <f t="shared" si="29"/>
        <v/>
      </c>
      <c r="T85" s="314" t="str">
        <f t="shared" si="33"/>
        <v/>
      </c>
      <c r="U85" s="147" t="s">
        <v>828</v>
      </c>
      <c r="V85" s="167"/>
      <c r="W85" s="134"/>
      <c r="X85" s="167"/>
      <c r="Y85" s="134"/>
      <c r="Z85" s="167"/>
      <c r="AA85" s="134"/>
      <c r="AC85" s="134"/>
      <c r="AD85" s="134"/>
    </row>
    <row r="86" spans="1:35" ht="14.25" customHeight="1" x14ac:dyDescent="0.2">
      <c r="A86" s="537" t="s">
        <v>4718</v>
      </c>
      <c r="B86" s="246" t="str">
        <f t="shared" si="30"/>
        <v>Bellatti</v>
      </c>
      <c r="C86" s="253" t="str">
        <f t="shared" si="31"/>
        <v>Andrew</v>
      </c>
      <c r="D86" s="134" t="str">
        <f t="shared" si="32"/>
        <v>A. Bellatti</v>
      </c>
      <c r="E86" s="229" t="str">
        <f t="shared" si="24"/>
        <v>Andrew Bellatti</v>
      </c>
      <c r="F86" s="287"/>
      <c r="G86" s="537">
        <v>147</v>
      </c>
      <c r="H86" s="537">
        <v>6</v>
      </c>
      <c r="I86" s="537">
        <v>8</v>
      </c>
      <c r="J86" s="436">
        <v>33455</v>
      </c>
      <c r="K86" s="205" t="s">
        <v>1664</v>
      </c>
      <c r="L86" s="135" t="s">
        <v>173</v>
      </c>
      <c r="M86" s="134" t="str">
        <f t="shared" si="25"/>
        <v>Y1</v>
      </c>
      <c r="N86" s="147" t="str">
        <f>Aaron!$A$2</f>
        <v>Middlesex</v>
      </c>
      <c r="O86" s="169" t="s">
        <v>4786</v>
      </c>
      <c r="P86" s="229" t="str">
        <f t="shared" si="26"/>
        <v>Bellatti, Andrew (Y1)</v>
      </c>
      <c r="Q86" s="166">
        <f t="shared" si="27"/>
        <v>200000</v>
      </c>
      <c r="R86" s="166">
        <f t="shared" si="28"/>
        <v>300000</v>
      </c>
      <c r="S86" s="166">
        <f t="shared" si="29"/>
        <v>400000</v>
      </c>
      <c r="T86" s="314" t="str">
        <f t="shared" si="33"/>
        <v/>
      </c>
      <c r="U86" s="537" t="s">
        <v>652</v>
      </c>
      <c r="V86" s="167">
        <v>200000</v>
      </c>
      <c r="W86" s="134" t="s">
        <v>653</v>
      </c>
      <c r="X86" s="167">
        <v>300000</v>
      </c>
      <c r="Y86" s="134" t="s">
        <v>465</v>
      </c>
      <c r="Z86" s="167">
        <v>400000</v>
      </c>
      <c r="AA86" s="134" t="s">
        <v>814</v>
      </c>
      <c r="AC86" s="134"/>
      <c r="AD86" s="134"/>
    </row>
    <row r="87" spans="1:35" ht="14.25" customHeight="1" x14ac:dyDescent="0.2">
      <c r="A87" s="134" t="s">
        <v>4794</v>
      </c>
      <c r="B87" s="246" t="str">
        <f t="shared" si="30"/>
        <v>Bellinger</v>
      </c>
      <c r="C87" s="253" t="str">
        <f t="shared" si="31"/>
        <v>Cody</v>
      </c>
      <c r="D87" s="134" t="str">
        <f t="shared" si="32"/>
        <v>C. Bellinger</v>
      </c>
      <c r="E87" s="229" t="str">
        <f t="shared" si="24"/>
        <v>Cody Bellinger</v>
      </c>
      <c r="F87" s="287"/>
      <c r="G87" s="537">
        <v>146</v>
      </c>
      <c r="H87" s="537">
        <v>6</v>
      </c>
      <c r="I87" s="537">
        <v>7</v>
      </c>
      <c r="J87" s="436">
        <v>34893</v>
      </c>
      <c r="K87" s="205"/>
      <c r="L87" s="135" t="s">
        <v>651</v>
      </c>
      <c r="M87" s="134" t="str">
        <f t="shared" si="25"/>
        <v>min</v>
      </c>
      <c r="N87" s="147" t="str">
        <f>Cobb!$M$2</f>
        <v>Mansfield</v>
      </c>
      <c r="O87" s="169" t="s">
        <v>4786</v>
      </c>
      <c r="P87" s="229" t="str">
        <f t="shared" si="26"/>
        <v>Bellinger, Cody (min)</v>
      </c>
      <c r="Q87" s="166" t="str">
        <f t="shared" si="27"/>
        <v/>
      </c>
      <c r="R87" s="166" t="str">
        <f t="shared" si="28"/>
        <v/>
      </c>
      <c r="S87" s="166" t="str">
        <f t="shared" si="29"/>
        <v/>
      </c>
      <c r="T87" s="314" t="str">
        <f t="shared" si="33"/>
        <v/>
      </c>
      <c r="U87" s="537" t="s">
        <v>828</v>
      </c>
      <c r="V87" s="167"/>
      <c r="W87" s="134"/>
      <c r="X87" s="167"/>
      <c r="Y87" s="134"/>
      <c r="Z87" s="167"/>
      <c r="AA87" s="134"/>
      <c r="AC87" s="134"/>
      <c r="AD87" s="134"/>
    </row>
    <row r="88" spans="1:35" ht="14.25" customHeight="1" x14ac:dyDescent="0.2">
      <c r="A88" s="134" t="s">
        <v>345</v>
      </c>
      <c r="B88" s="246" t="str">
        <f t="shared" si="30"/>
        <v>Belt</v>
      </c>
      <c r="C88" s="253" t="str">
        <f t="shared" si="31"/>
        <v>Brandon</v>
      </c>
      <c r="D88" s="134" t="str">
        <f t="shared" si="32"/>
        <v>B. Belt</v>
      </c>
      <c r="E88" s="229" t="str">
        <f t="shared" si="24"/>
        <v>Brandon Belt</v>
      </c>
      <c r="F88" s="135" t="s">
        <v>512</v>
      </c>
      <c r="G88" s="135"/>
      <c r="H88" s="135"/>
      <c r="I88" s="135"/>
      <c r="J88" s="201">
        <v>32253</v>
      </c>
      <c r="K88" s="147" t="s">
        <v>1666</v>
      </c>
      <c r="L88" s="135" t="s">
        <v>11</v>
      </c>
      <c r="M88" s="134" t="str">
        <f t="shared" si="25"/>
        <v>2,L5-14M</v>
      </c>
      <c r="N88" s="147" t="str">
        <f>Mays!$A$2</f>
        <v>Aspen</v>
      </c>
      <c r="O88" s="169" t="s">
        <v>2404</v>
      </c>
      <c r="P88" s="229" t="str">
        <f t="shared" si="26"/>
        <v>Belt, Brandon (2,L5-14M)</v>
      </c>
      <c r="Q88" s="166">
        <f t="shared" si="27"/>
        <v>2800000</v>
      </c>
      <c r="R88" s="166">
        <f t="shared" si="28"/>
        <v>2800000</v>
      </c>
      <c r="S88" s="166">
        <f t="shared" si="29"/>
        <v>2800000</v>
      </c>
      <c r="T88" s="314">
        <f t="shared" si="33"/>
        <v>2800000</v>
      </c>
      <c r="U88" s="147" t="s">
        <v>816</v>
      </c>
      <c r="V88" s="167">
        <v>2800000</v>
      </c>
      <c r="W88" s="134" t="s">
        <v>389</v>
      </c>
      <c r="X88" s="167">
        <v>2800000</v>
      </c>
      <c r="Y88" s="134" t="s">
        <v>388</v>
      </c>
      <c r="Z88" s="167">
        <v>2800000</v>
      </c>
      <c r="AA88" s="134" t="s">
        <v>753</v>
      </c>
      <c r="AB88" s="167">
        <v>2800000</v>
      </c>
      <c r="AC88" s="134"/>
      <c r="AD88" s="134"/>
      <c r="AE88" s="371"/>
    </row>
    <row r="89" spans="1:35" ht="14.25" customHeight="1" x14ac:dyDescent="0.2">
      <c r="A89" s="148" t="s">
        <v>685</v>
      </c>
      <c r="B89" s="246" t="str">
        <f t="shared" si="30"/>
        <v>Beltran</v>
      </c>
      <c r="C89" s="253" t="str">
        <f t="shared" si="31"/>
        <v>Carlos</v>
      </c>
      <c r="D89" s="134" t="str">
        <f t="shared" si="32"/>
        <v>C. Beltran</v>
      </c>
      <c r="E89" s="229" t="str">
        <f t="shared" si="24"/>
        <v>Carlos Beltran</v>
      </c>
      <c r="F89" s="135" t="s">
        <v>1674</v>
      </c>
      <c r="G89" s="135"/>
      <c r="H89" s="135"/>
      <c r="I89" s="135"/>
      <c r="J89" s="201">
        <v>28239</v>
      </c>
      <c r="K89" s="147" t="s">
        <v>1672</v>
      </c>
      <c r="L89" s="135" t="s">
        <v>11</v>
      </c>
      <c r="M89" s="134" t="str">
        <f t="shared" si="25"/>
        <v>1,F2-$5M</v>
      </c>
      <c r="N89" s="297" t="str">
        <f>Ruth!$AE$2</f>
        <v>Williamsburg</v>
      </c>
      <c r="O89" s="412" t="s">
        <v>4104</v>
      </c>
      <c r="P89" s="229" t="str">
        <f t="shared" si="26"/>
        <v>Beltran, Carlos (1,F2-$5M)</v>
      </c>
      <c r="Q89" s="166">
        <f t="shared" si="27"/>
        <v>2500000</v>
      </c>
      <c r="R89" s="166">
        <f t="shared" si="28"/>
        <v>2500000</v>
      </c>
      <c r="S89" s="166" t="str">
        <f t="shared" si="29"/>
        <v/>
      </c>
      <c r="T89" s="314" t="str">
        <f t="shared" si="33"/>
        <v/>
      </c>
      <c r="U89" s="148" t="s">
        <v>4015</v>
      </c>
      <c r="V89" s="414">
        <v>2500000</v>
      </c>
      <c r="W89" s="148" t="s">
        <v>4205</v>
      </c>
      <c r="X89" s="414">
        <v>2500000</v>
      </c>
      <c r="Y89" s="134" t="s">
        <v>412</v>
      </c>
      <c r="Z89" s="134"/>
      <c r="AA89" s="134"/>
      <c r="AB89" s="134"/>
      <c r="AC89" s="134"/>
      <c r="AD89" s="134"/>
    </row>
    <row r="90" spans="1:35" ht="14.25" customHeight="1" x14ac:dyDescent="0.2">
      <c r="A90" s="211" t="s">
        <v>1788</v>
      </c>
      <c r="B90" s="246" t="str">
        <f t="shared" si="30"/>
        <v>Beltre</v>
      </c>
      <c r="C90" s="253" t="str">
        <f t="shared" si="31"/>
        <v>Adrian</v>
      </c>
      <c r="D90" s="134" t="str">
        <f t="shared" si="32"/>
        <v>A. Beltre</v>
      </c>
      <c r="E90" s="229" t="str">
        <f t="shared" si="24"/>
        <v>Adrian Beltre</v>
      </c>
      <c r="F90" s="469" t="s">
        <v>1667</v>
      </c>
      <c r="G90" s="469"/>
      <c r="H90" s="469"/>
      <c r="I90" s="469"/>
      <c r="J90" s="222">
        <v>28952</v>
      </c>
      <c r="K90" s="223" t="s">
        <v>1670</v>
      </c>
      <c r="L90" s="135" t="s">
        <v>11</v>
      </c>
      <c r="M90" s="134" t="str">
        <f t="shared" si="25"/>
        <v>3,F3-18.003M</v>
      </c>
      <c r="N90" s="147" t="str">
        <f>Aaron!$S$2</f>
        <v>San Jose</v>
      </c>
      <c r="O90" s="216" t="s">
        <v>4604</v>
      </c>
      <c r="P90" s="229" t="str">
        <f t="shared" si="26"/>
        <v>Beltre, Adrian (3,F3-18.003M)</v>
      </c>
      <c r="Q90" s="166">
        <f t="shared" si="27"/>
        <v>6001000</v>
      </c>
      <c r="R90" s="166" t="str">
        <f t="shared" si="28"/>
        <v/>
      </c>
      <c r="S90" s="166" t="str">
        <f t="shared" si="29"/>
        <v/>
      </c>
      <c r="T90" s="314" t="str">
        <f t="shared" si="33"/>
        <v/>
      </c>
      <c r="U90" s="297" t="s">
        <v>1790</v>
      </c>
      <c r="V90" s="235">
        <v>6001000</v>
      </c>
      <c r="W90" s="211" t="s">
        <v>412</v>
      </c>
      <c r="X90" s="235"/>
      <c r="Y90" s="211"/>
      <c r="Z90" s="235"/>
      <c r="AA90" s="229"/>
      <c r="AB90" s="229"/>
      <c r="AC90" s="134"/>
      <c r="AD90" s="134"/>
    </row>
    <row r="91" spans="1:35" ht="14.25" customHeight="1" x14ac:dyDescent="0.2">
      <c r="A91" s="134" t="s">
        <v>4795</v>
      </c>
      <c r="B91" s="246" t="str">
        <f t="shared" si="30"/>
        <v>Benintendi</v>
      </c>
      <c r="C91" s="253" t="str">
        <f t="shared" si="31"/>
        <v>Andrew</v>
      </c>
      <c r="D91" s="134" t="str">
        <f t="shared" si="32"/>
        <v>A. Benintendi</v>
      </c>
      <c r="E91" s="229" t="str">
        <f t="shared" si="24"/>
        <v>Andrew Benintendi</v>
      </c>
      <c r="F91" s="287"/>
      <c r="G91" s="537">
        <v>16</v>
      </c>
      <c r="H91" s="537">
        <v>1</v>
      </c>
      <c r="I91" s="537">
        <v>16</v>
      </c>
      <c r="J91" s="436">
        <v>34521</v>
      </c>
      <c r="K91" s="205"/>
      <c r="L91" s="135" t="s">
        <v>651</v>
      </c>
      <c r="M91" s="134" t="str">
        <f t="shared" si="25"/>
        <v>min</v>
      </c>
      <c r="N91" s="297" t="str">
        <f>Aaron!$Y$2</f>
        <v>Columbus</v>
      </c>
      <c r="O91" s="169" t="s">
        <v>4786</v>
      </c>
      <c r="P91" s="229" t="str">
        <f t="shared" si="26"/>
        <v>Benintendi, Andrew (min)</v>
      </c>
      <c r="Q91" s="166" t="str">
        <f t="shared" si="27"/>
        <v/>
      </c>
      <c r="R91" s="166" t="str">
        <f t="shared" si="28"/>
        <v/>
      </c>
      <c r="S91" s="166" t="str">
        <f t="shared" si="29"/>
        <v/>
      </c>
      <c r="T91" s="314" t="str">
        <f t="shared" si="33"/>
        <v/>
      </c>
      <c r="U91" s="537" t="s">
        <v>828</v>
      </c>
      <c r="V91" s="167"/>
      <c r="W91" s="134"/>
      <c r="X91" s="167"/>
      <c r="Y91" s="134"/>
      <c r="Z91" s="167"/>
      <c r="AA91" s="134"/>
      <c r="AC91" s="134"/>
      <c r="AD91" s="134"/>
    </row>
    <row r="92" spans="1:35" ht="14.25" customHeight="1" x14ac:dyDescent="0.2">
      <c r="A92" s="148" t="s">
        <v>929</v>
      </c>
      <c r="B92" s="246" t="str">
        <f t="shared" si="30"/>
        <v>Benoit</v>
      </c>
      <c r="C92" s="253" t="str">
        <f t="shared" si="31"/>
        <v>Joaquin</v>
      </c>
      <c r="D92" s="134" t="str">
        <f t="shared" si="32"/>
        <v>J. Benoit</v>
      </c>
      <c r="E92" s="229" t="str">
        <f t="shared" si="24"/>
        <v>Joaquin Benoit</v>
      </c>
      <c r="F92" s="135" t="s">
        <v>1667</v>
      </c>
      <c r="G92" s="135"/>
      <c r="H92" s="135"/>
      <c r="I92" s="135"/>
      <c r="J92" s="201">
        <v>28332</v>
      </c>
      <c r="K92" s="147" t="s">
        <v>1664</v>
      </c>
      <c r="L92" s="135" t="s">
        <v>173</v>
      </c>
      <c r="M92" s="134" t="str">
        <f t="shared" si="25"/>
        <v>1,F1-$3.563M</v>
      </c>
      <c r="N92" s="147" t="str">
        <f>Ruth!$A$2</f>
        <v>Plum Island</v>
      </c>
      <c r="O92" s="412" t="s">
        <v>4104</v>
      </c>
      <c r="P92" s="229" t="str">
        <f t="shared" si="26"/>
        <v>Benoit, Joaquin (1,F1-$3.563M)</v>
      </c>
      <c r="Q92" s="166">
        <f t="shared" si="27"/>
        <v>3563000</v>
      </c>
      <c r="R92" s="166" t="str">
        <f t="shared" si="28"/>
        <v/>
      </c>
      <c r="S92" s="166" t="str">
        <f t="shared" si="29"/>
        <v/>
      </c>
      <c r="T92" s="314" t="str">
        <f t="shared" si="33"/>
        <v/>
      </c>
      <c r="U92" s="148" t="s">
        <v>4100</v>
      </c>
      <c r="V92" s="414">
        <v>3563000</v>
      </c>
      <c r="W92" s="167" t="s">
        <v>412</v>
      </c>
      <c r="X92" s="134"/>
      <c r="Y92" s="134"/>
      <c r="Z92" s="134"/>
      <c r="AA92" s="134"/>
      <c r="AB92" s="134"/>
      <c r="AC92" s="134"/>
      <c r="AD92" s="134"/>
    </row>
    <row r="93" spans="1:35" ht="14.25" customHeight="1" x14ac:dyDescent="0.2">
      <c r="A93" s="537" t="s">
        <v>2736</v>
      </c>
      <c r="B93" s="246" t="str">
        <f t="shared" si="30"/>
        <v>Bergman</v>
      </c>
      <c r="C93" s="253" t="str">
        <f t="shared" si="31"/>
        <v>Christian</v>
      </c>
      <c r="D93" s="134" t="str">
        <f t="shared" si="32"/>
        <v>C. Bergman</v>
      </c>
      <c r="E93" s="229" t="str">
        <f t="shared" si="24"/>
        <v>Christian Bergman</v>
      </c>
      <c r="F93" s="135" t="s">
        <v>1667</v>
      </c>
      <c r="G93" s="135"/>
      <c r="H93" s="135"/>
      <c r="I93" s="135"/>
      <c r="J93" s="335">
        <v>32267</v>
      </c>
      <c r="K93" s="134" t="s">
        <v>966</v>
      </c>
      <c r="L93" s="135" t="s">
        <v>173</v>
      </c>
      <c r="M93" s="134" t="str">
        <f t="shared" si="25"/>
        <v>Y2</v>
      </c>
      <c r="N93" s="147" t="str">
        <f>Ruth!$Y$2</f>
        <v>Rock Island</v>
      </c>
      <c r="O93" s="135" t="s">
        <v>2857</v>
      </c>
      <c r="P93" s="229" t="str">
        <f t="shared" si="26"/>
        <v>Bergman, Christian (Y2)</v>
      </c>
      <c r="Q93" s="166">
        <f t="shared" si="27"/>
        <v>300000</v>
      </c>
      <c r="R93" s="166">
        <f t="shared" si="28"/>
        <v>400000</v>
      </c>
      <c r="S93" s="166" t="str">
        <f t="shared" si="29"/>
        <v/>
      </c>
      <c r="T93" s="314" t="str">
        <f t="shared" si="33"/>
        <v/>
      </c>
      <c r="U93" s="134" t="s">
        <v>653</v>
      </c>
      <c r="V93" s="230">
        <v>300000</v>
      </c>
      <c r="W93" s="229" t="s">
        <v>465</v>
      </c>
      <c r="X93" s="230">
        <v>400000</v>
      </c>
      <c r="Y93" s="134" t="s">
        <v>814</v>
      </c>
      <c r="Z93" s="537"/>
      <c r="AA93" s="537"/>
      <c r="AB93" s="537"/>
      <c r="AC93" s="134"/>
      <c r="AD93" s="134"/>
    </row>
    <row r="94" spans="1:35" ht="14.25" customHeight="1" x14ac:dyDescent="0.2">
      <c r="A94" s="146" t="s">
        <v>2953</v>
      </c>
      <c r="B94" s="246" t="str">
        <f t="shared" si="30"/>
        <v>Berrios</v>
      </c>
      <c r="C94" s="253" t="str">
        <f t="shared" si="31"/>
        <v>Jose</v>
      </c>
      <c r="D94" s="134" t="str">
        <f t="shared" si="32"/>
        <v>J. Berrios</v>
      </c>
      <c r="E94" s="229" t="str">
        <f t="shared" ref="E94:E126" si="34">CONCATENATE(C94," ",B94)</f>
        <v>Jose Berrios</v>
      </c>
      <c r="F94" s="135" t="s">
        <v>1667</v>
      </c>
      <c r="G94" s="135"/>
      <c r="H94" s="135"/>
      <c r="I94" s="135"/>
      <c r="J94" s="201">
        <v>34481</v>
      </c>
      <c r="K94" s="147" t="s">
        <v>966</v>
      </c>
      <c r="L94" s="135" t="s">
        <v>651</v>
      </c>
      <c r="M94" s="134" t="str">
        <f t="shared" ref="M94:M126" si="35">$U94</f>
        <v>min</v>
      </c>
      <c r="N94" s="297" t="str">
        <f>Aaron!$Y$2</f>
        <v>Columbus</v>
      </c>
      <c r="O94" s="135" t="s">
        <v>2910</v>
      </c>
      <c r="P94" s="229" t="str">
        <f t="shared" ref="P94:P126" si="36">CONCATENATE(A94," (",M94,")")</f>
        <v>Berrios, Jose (min)</v>
      </c>
      <c r="Q94" s="166" t="str">
        <f t="shared" ref="Q94:Q126" si="37">IF(ISBLANK($V94),"",$V94)</f>
        <v/>
      </c>
      <c r="R94" s="166" t="str">
        <f t="shared" ref="R94:R126" si="38">IF(ISBLANK($X94),"",$X94)</f>
        <v/>
      </c>
      <c r="S94" s="166" t="str">
        <f t="shared" ref="S94:S126" si="39">IF(ISBLANK($Z94),"",$Z94)</f>
        <v/>
      </c>
      <c r="T94" s="314" t="str">
        <f t="shared" si="33"/>
        <v/>
      </c>
      <c r="U94" s="147" t="s">
        <v>828</v>
      </c>
      <c r="V94" s="167"/>
      <c r="W94" s="134"/>
      <c r="X94" s="167"/>
      <c r="Y94" s="134"/>
      <c r="Z94" s="167"/>
      <c r="AA94" s="134"/>
      <c r="AC94" s="134"/>
      <c r="AD94" s="134"/>
    </row>
    <row r="95" spans="1:35" ht="14.25" customHeight="1" x14ac:dyDescent="0.2">
      <c r="A95" s="247" t="s">
        <v>2247</v>
      </c>
      <c r="B95" s="246" t="str">
        <f t="shared" si="30"/>
        <v>Betances</v>
      </c>
      <c r="C95" s="253" t="str">
        <f t="shared" si="31"/>
        <v>Dellin</v>
      </c>
      <c r="D95" s="134" t="str">
        <f t="shared" si="32"/>
        <v>D. Betances</v>
      </c>
      <c r="E95" s="229" t="str">
        <f t="shared" si="34"/>
        <v>Dellin Betances</v>
      </c>
      <c r="F95" s="250" t="s">
        <v>1667</v>
      </c>
      <c r="G95" s="250"/>
      <c r="H95" s="250"/>
      <c r="I95" s="250"/>
      <c r="J95" s="470">
        <v>32225</v>
      </c>
      <c r="K95" s="260" t="s">
        <v>173</v>
      </c>
      <c r="L95" s="135" t="s">
        <v>173</v>
      </c>
      <c r="M95" s="134" t="str">
        <f t="shared" si="35"/>
        <v>Y2</v>
      </c>
      <c r="N95" s="147" t="str">
        <f>Ruth!$A$2</f>
        <v>Plum Island</v>
      </c>
      <c r="O95" s="241" t="s">
        <v>2012</v>
      </c>
      <c r="P95" s="229" t="str">
        <f t="shared" si="36"/>
        <v>Betances, Dellin (Y2)</v>
      </c>
      <c r="Q95" s="166">
        <f t="shared" si="37"/>
        <v>300000</v>
      </c>
      <c r="R95" s="166">
        <f t="shared" si="38"/>
        <v>400000</v>
      </c>
      <c r="S95" s="166" t="str">
        <f t="shared" si="39"/>
        <v/>
      </c>
      <c r="T95" s="314" t="str">
        <f t="shared" si="33"/>
        <v/>
      </c>
      <c r="U95" s="309" t="s">
        <v>653</v>
      </c>
      <c r="V95" s="230">
        <v>300000</v>
      </c>
      <c r="W95" s="229" t="s">
        <v>465</v>
      </c>
      <c r="X95" s="230">
        <v>400000</v>
      </c>
      <c r="Y95" s="134" t="s">
        <v>814</v>
      </c>
      <c r="Z95" s="230"/>
      <c r="AA95" s="134"/>
      <c r="AC95" s="134"/>
      <c r="AD95" s="134"/>
    </row>
    <row r="96" spans="1:35" ht="14.25" customHeight="1" x14ac:dyDescent="0.2">
      <c r="A96" s="134" t="s">
        <v>1055</v>
      </c>
      <c r="B96" s="246" t="str">
        <f t="shared" si="30"/>
        <v>Bethancourt</v>
      </c>
      <c r="C96" s="253" t="str">
        <f t="shared" si="31"/>
        <v>Christian</v>
      </c>
      <c r="D96" s="134" t="str">
        <f t="shared" si="32"/>
        <v>C. Bethancourt</v>
      </c>
      <c r="E96" s="229" t="str">
        <f t="shared" si="34"/>
        <v>Christian Bethancourt</v>
      </c>
      <c r="F96" s="135" t="s">
        <v>1667</v>
      </c>
      <c r="G96" s="135"/>
      <c r="H96" s="135"/>
      <c r="I96" s="135"/>
      <c r="J96" s="201">
        <v>33483</v>
      </c>
      <c r="K96" s="147" t="s">
        <v>1668</v>
      </c>
      <c r="L96" s="135" t="s">
        <v>11</v>
      </c>
      <c r="M96" s="134" t="str">
        <f t="shared" si="35"/>
        <v>Y2</v>
      </c>
      <c r="N96" s="147" t="str">
        <f>Cobb!$M$2</f>
        <v>Mansfield</v>
      </c>
      <c r="O96" s="169" t="s">
        <v>1624</v>
      </c>
      <c r="P96" s="229" t="str">
        <f t="shared" si="36"/>
        <v>Bethancourt, Christian (Y2)</v>
      </c>
      <c r="Q96" s="166">
        <f t="shared" si="37"/>
        <v>300000</v>
      </c>
      <c r="R96" s="166">
        <f t="shared" si="38"/>
        <v>400000</v>
      </c>
      <c r="S96" s="166" t="str">
        <f t="shared" si="39"/>
        <v/>
      </c>
      <c r="T96" s="314" t="str">
        <f t="shared" si="33"/>
        <v/>
      </c>
      <c r="U96" s="147" t="s">
        <v>653</v>
      </c>
      <c r="V96" s="230">
        <v>300000</v>
      </c>
      <c r="W96" s="229" t="s">
        <v>465</v>
      </c>
      <c r="X96" s="230">
        <v>400000</v>
      </c>
      <c r="Y96" s="134" t="s">
        <v>814</v>
      </c>
      <c r="Z96" s="167"/>
      <c r="AA96" s="134"/>
      <c r="AC96" s="134"/>
      <c r="AD96" s="134"/>
    </row>
    <row r="97" spans="1:36" ht="14.25" customHeight="1" x14ac:dyDescent="0.2">
      <c r="A97" s="146" t="s">
        <v>1015</v>
      </c>
      <c r="B97" s="246" t="str">
        <f t="shared" si="30"/>
        <v>Bettis</v>
      </c>
      <c r="C97" s="253" t="str">
        <f t="shared" si="31"/>
        <v>Chad</v>
      </c>
      <c r="D97" s="134" t="str">
        <f t="shared" si="32"/>
        <v>C. Bettis</v>
      </c>
      <c r="E97" s="229" t="str">
        <f t="shared" si="34"/>
        <v>Chad Bettis</v>
      </c>
      <c r="F97" s="135" t="s">
        <v>1667</v>
      </c>
      <c r="G97" s="287"/>
      <c r="H97" s="147"/>
      <c r="I97" s="135"/>
      <c r="J97" s="201">
        <v>32624</v>
      </c>
      <c r="K97" s="134" t="s">
        <v>966</v>
      </c>
      <c r="L97" s="135" t="s">
        <v>173</v>
      </c>
      <c r="M97" s="134" t="str">
        <f t="shared" si="35"/>
        <v>1,F3-$2,793M</v>
      </c>
      <c r="N97" s="177" t="s">
        <v>786</v>
      </c>
      <c r="O97" s="169" t="s">
        <v>5192</v>
      </c>
      <c r="P97" s="229" t="str">
        <f t="shared" si="36"/>
        <v>Bettis, Chad (1,F3-$2,793M)</v>
      </c>
      <c r="Q97" s="166">
        <f t="shared" si="37"/>
        <v>931000</v>
      </c>
      <c r="R97" s="166">
        <f t="shared" si="38"/>
        <v>931000</v>
      </c>
      <c r="S97" s="166">
        <f t="shared" si="39"/>
        <v>931000</v>
      </c>
      <c r="T97" s="166" t="str">
        <f t="shared" si="33"/>
        <v/>
      </c>
      <c r="U97" s="177" t="s">
        <v>5198</v>
      </c>
      <c r="V97" s="467">
        <v>931000</v>
      </c>
      <c r="W97" s="177" t="s">
        <v>5198</v>
      </c>
      <c r="X97" s="467">
        <v>931000</v>
      </c>
      <c r="Y97" s="177" t="s">
        <v>5198</v>
      </c>
      <c r="Z97" s="467">
        <v>931000</v>
      </c>
      <c r="AA97" s="229" t="s">
        <v>412</v>
      </c>
      <c r="AB97" s="134"/>
      <c r="AC97" s="167"/>
      <c r="AD97" s="134"/>
      <c r="AE97" s="194"/>
    </row>
    <row r="98" spans="1:36" ht="14.25" customHeight="1" x14ac:dyDescent="0.2">
      <c r="A98" s="246" t="s">
        <v>2127</v>
      </c>
      <c r="B98" s="246" t="str">
        <f t="shared" si="30"/>
        <v>Betts</v>
      </c>
      <c r="C98" s="253" t="str">
        <f t="shared" si="31"/>
        <v>Mookie</v>
      </c>
      <c r="D98" s="134" t="str">
        <f t="shared" si="32"/>
        <v>M. Betts</v>
      </c>
      <c r="E98" s="229" t="str">
        <f t="shared" si="34"/>
        <v>Mookie Betts</v>
      </c>
      <c r="F98" s="241" t="s">
        <v>1667</v>
      </c>
      <c r="G98" s="241"/>
      <c r="H98" s="241"/>
      <c r="I98" s="241"/>
      <c r="J98" s="262">
        <v>33884</v>
      </c>
      <c r="K98" s="263" t="s">
        <v>1665</v>
      </c>
      <c r="L98" s="135" t="s">
        <v>11</v>
      </c>
      <c r="M98" s="134" t="str">
        <f t="shared" si="35"/>
        <v>Y2</v>
      </c>
      <c r="N98" s="147" t="str">
        <f>Cobb!$G$2</f>
        <v>Alaska</v>
      </c>
      <c r="O98" s="241" t="s">
        <v>2012</v>
      </c>
      <c r="P98" s="229" t="str">
        <f t="shared" si="36"/>
        <v>Betts, Mookie (Y2)</v>
      </c>
      <c r="Q98" s="166">
        <f t="shared" si="37"/>
        <v>300000</v>
      </c>
      <c r="R98" s="166">
        <f t="shared" si="38"/>
        <v>400000</v>
      </c>
      <c r="S98" s="166" t="str">
        <f t="shared" si="39"/>
        <v/>
      </c>
      <c r="T98" s="314" t="str">
        <f t="shared" si="33"/>
        <v/>
      </c>
      <c r="U98" s="309" t="s">
        <v>653</v>
      </c>
      <c r="V98" s="230">
        <v>300000</v>
      </c>
      <c r="W98" s="229" t="s">
        <v>465</v>
      </c>
      <c r="X98" s="230">
        <v>400000</v>
      </c>
      <c r="Y98" s="134" t="s">
        <v>814</v>
      </c>
      <c r="Z98" s="230"/>
      <c r="AA98" s="229"/>
      <c r="AB98" s="229"/>
      <c r="AC98" s="134"/>
      <c r="AD98" s="134"/>
    </row>
    <row r="99" spans="1:36" ht="14.25" customHeight="1" x14ac:dyDescent="0.2">
      <c r="A99" s="134" t="s">
        <v>4796</v>
      </c>
      <c r="B99" s="246" t="str">
        <f t="shared" si="30"/>
        <v>Bickford</v>
      </c>
      <c r="C99" s="253" t="str">
        <f t="shared" si="31"/>
        <v>Phil</v>
      </c>
      <c r="D99" s="134" t="str">
        <f t="shared" si="32"/>
        <v>P. Bickford</v>
      </c>
      <c r="E99" s="229" t="str">
        <f t="shared" si="34"/>
        <v>Phil Bickford</v>
      </c>
      <c r="F99" s="287"/>
      <c r="G99" s="537">
        <v>130</v>
      </c>
      <c r="H99" s="537">
        <v>5</v>
      </c>
      <c r="I99" s="537">
        <v>14</v>
      </c>
      <c r="J99" s="436">
        <v>34890</v>
      </c>
      <c r="K99" s="205"/>
      <c r="L99" s="135" t="s">
        <v>651</v>
      </c>
      <c r="M99" s="134" t="str">
        <f t="shared" si="35"/>
        <v>min</v>
      </c>
      <c r="N99" s="147" t="str">
        <f>Mays!$Y$2</f>
        <v>Los Angeles</v>
      </c>
      <c r="O99" s="169" t="s">
        <v>4786</v>
      </c>
      <c r="P99" s="229" t="str">
        <f t="shared" si="36"/>
        <v>Bickford, Phil (min)</v>
      </c>
      <c r="Q99" s="166" t="str">
        <f t="shared" si="37"/>
        <v/>
      </c>
      <c r="R99" s="166" t="str">
        <f t="shared" si="38"/>
        <v/>
      </c>
      <c r="S99" s="166" t="str">
        <f t="shared" si="39"/>
        <v/>
      </c>
      <c r="T99" s="314" t="str">
        <f t="shared" si="33"/>
        <v/>
      </c>
      <c r="U99" s="537" t="s">
        <v>828</v>
      </c>
      <c r="V99" s="167"/>
      <c r="W99" s="134"/>
      <c r="X99" s="167"/>
      <c r="Y99" s="134"/>
      <c r="Z99" s="167"/>
      <c r="AA99" s="134"/>
      <c r="AC99" s="134"/>
      <c r="AD99" s="134"/>
    </row>
    <row r="100" spans="1:36" ht="14.25" customHeight="1" x14ac:dyDescent="0.2">
      <c r="A100" s="134" t="s">
        <v>1031</v>
      </c>
      <c r="B100" s="246" t="str">
        <f t="shared" si="30"/>
        <v>Biddle</v>
      </c>
      <c r="C100" s="253" t="str">
        <f t="shared" si="31"/>
        <v>Jesse</v>
      </c>
      <c r="D100" s="134" t="str">
        <f t="shared" si="32"/>
        <v>J. Biddle</v>
      </c>
      <c r="E100" s="229" t="str">
        <f t="shared" si="34"/>
        <v>Jesse Biddle</v>
      </c>
      <c r="F100" s="135" t="s">
        <v>512</v>
      </c>
      <c r="G100" s="135"/>
      <c r="H100" s="135"/>
      <c r="I100" s="135"/>
      <c r="J100" s="201">
        <v>33533</v>
      </c>
      <c r="K100" s="147" t="s">
        <v>966</v>
      </c>
      <c r="L100" s="135" t="s">
        <v>651</v>
      </c>
      <c r="M100" s="134" t="str">
        <f t="shared" si="35"/>
        <v>min</v>
      </c>
      <c r="N100" s="147" t="str">
        <f>Mays!$G$2</f>
        <v>Palo Alto</v>
      </c>
      <c r="O100" s="169" t="s">
        <v>1077</v>
      </c>
      <c r="P100" s="229" t="str">
        <f t="shared" si="36"/>
        <v>Biddle, Jesse (min)</v>
      </c>
      <c r="Q100" s="166" t="str">
        <f t="shared" si="37"/>
        <v/>
      </c>
      <c r="R100" s="166" t="str">
        <f t="shared" si="38"/>
        <v/>
      </c>
      <c r="S100" s="166" t="str">
        <f t="shared" si="39"/>
        <v/>
      </c>
      <c r="T100" s="314" t="str">
        <f t="shared" si="33"/>
        <v/>
      </c>
      <c r="U100" s="147" t="s">
        <v>828</v>
      </c>
      <c r="V100" s="167"/>
      <c r="W100" s="134"/>
      <c r="X100" s="167"/>
      <c r="Y100" s="134"/>
      <c r="Z100" s="167"/>
      <c r="AA100" s="231"/>
      <c r="AB100" s="231"/>
      <c r="AC100" s="134"/>
      <c r="AD100" s="134"/>
    </row>
    <row r="101" spans="1:36" ht="14.25" customHeight="1" x14ac:dyDescent="0.2">
      <c r="A101" s="501" t="s">
        <v>850</v>
      </c>
      <c r="B101" s="516" t="str">
        <f>LEFT(A101,FIND(", ",A101,1)-1)</f>
        <v>Billingsley</v>
      </c>
      <c r="C101" s="517" t="str">
        <f>RIGHT(A101,LEN(A101)-FIND(", ",A101,1)-1)</f>
        <v>Chad</v>
      </c>
      <c r="D101" s="518" t="str">
        <f>CONCATENATE(MID(C101,1,1),". ",B101)</f>
        <v>C. Billingsley</v>
      </c>
      <c r="E101" s="534" t="str">
        <f>CONCATENATE(C101," ",B101)</f>
        <v>Chad Billingsley</v>
      </c>
      <c r="F101" s="547" t="s">
        <v>1667</v>
      </c>
      <c r="G101" s="547"/>
      <c r="H101" s="547"/>
      <c r="I101" s="547"/>
      <c r="J101" s="535">
        <v>30892</v>
      </c>
      <c r="K101" s="548" t="s">
        <v>966</v>
      </c>
      <c r="L101" s="547" t="s">
        <v>173</v>
      </c>
      <c r="M101" s="518" t="str">
        <f>$U101</f>
        <v>1,F1-200K</v>
      </c>
      <c r="N101" s="502" t="s">
        <v>824</v>
      </c>
      <c r="O101" s="522" t="s">
        <v>5316</v>
      </c>
      <c r="P101" s="229" t="str">
        <f>CONCATENATE(A101," (",M101,")")</f>
        <v>Billingsley, Chad (1,F1-200K)</v>
      </c>
      <c r="Q101" s="166">
        <f>IF(ISBLANK($V101),"",$V101)</f>
        <v>200000</v>
      </c>
      <c r="R101" s="166" t="str">
        <f>IF(ISBLANK($X101),"",$X101)</f>
        <v/>
      </c>
      <c r="S101" s="166" t="str">
        <f>IF(ISBLANK($Z101),"",$Z101)</f>
        <v/>
      </c>
      <c r="T101" s="314" t="str">
        <f>IF(ISBLANK($AB101),"",$AB101)</f>
        <v/>
      </c>
      <c r="U101" s="147" t="s">
        <v>1704</v>
      </c>
      <c r="V101" s="167">
        <v>200000</v>
      </c>
      <c r="W101" s="147" t="s">
        <v>412</v>
      </c>
      <c r="X101" s="235"/>
      <c r="Y101" s="147"/>
      <c r="Z101" s="310"/>
      <c r="AA101" s="147"/>
      <c r="AB101" s="310"/>
      <c r="AC101" s="134"/>
      <c r="AD101" s="134"/>
      <c r="AE101" s="134"/>
      <c r="AF101" s="167"/>
      <c r="AG101" s="134"/>
      <c r="AH101" s="167"/>
      <c r="AI101" s="134"/>
      <c r="AJ101" s="167"/>
    </row>
    <row r="102" spans="1:36" ht="14.25" customHeight="1" x14ac:dyDescent="0.2">
      <c r="A102" s="537" t="s">
        <v>3740</v>
      </c>
      <c r="B102" s="246" t="str">
        <f t="shared" si="30"/>
        <v>Bird</v>
      </c>
      <c r="C102" s="253" t="str">
        <f t="shared" si="31"/>
        <v>Greg</v>
      </c>
      <c r="D102" s="134" t="str">
        <f t="shared" si="32"/>
        <v>G. Bird</v>
      </c>
      <c r="E102" s="229" t="str">
        <f t="shared" si="34"/>
        <v>Greg Bird</v>
      </c>
      <c r="F102" s="135" t="s">
        <v>512</v>
      </c>
      <c r="G102" s="135"/>
      <c r="H102" s="135"/>
      <c r="I102" s="135"/>
      <c r="J102" s="335">
        <v>33917</v>
      </c>
      <c r="K102" s="134" t="s">
        <v>1666</v>
      </c>
      <c r="L102" s="135" t="s">
        <v>11</v>
      </c>
      <c r="M102" s="134" t="str">
        <f t="shared" si="35"/>
        <v>Y1</v>
      </c>
      <c r="N102" s="147" t="str">
        <f>Mays!$Y$2</f>
        <v>Los Angeles</v>
      </c>
      <c r="O102" s="135" t="s">
        <v>2857</v>
      </c>
      <c r="P102" s="229" t="str">
        <f t="shared" si="36"/>
        <v>Bird, Greg (Y1)</v>
      </c>
      <c r="Q102" s="166">
        <f t="shared" si="37"/>
        <v>200000</v>
      </c>
      <c r="R102" s="166">
        <f t="shared" si="38"/>
        <v>300000</v>
      </c>
      <c r="S102" s="166">
        <f t="shared" si="39"/>
        <v>400000</v>
      </c>
      <c r="T102" s="314" t="str">
        <f t="shared" si="33"/>
        <v/>
      </c>
      <c r="U102" s="134" t="s">
        <v>652</v>
      </c>
      <c r="V102" s="269">
        <v>200000</v>
      </c>
      <c r="W102" s="134" t="s">
        <v>653</v>
      </c>
      <c r="X102" s="269">
        <v>300000</v>
      </c>
      <c r="Y102" s="134" t="s">
        <v>465</v>
      </c>
      <c r="Z102" s="269">
        <v>400000</v>
      </c>
      <c r="AA102" s="134" t="s">
        <v>814</v>
      </c>
      <c r="AB102" s="537"/>
      <c r="AC102" s="134"/>
      <c r="AD102" s="134"/>
    </row>
    <row r="103" spans="1:36" ht="14.25" customHeight="1" x14ac:dyDescent="0.2">
      <c r="A103" s="146" t="s">
        <v>1245</v>
      </c>
      <c r="B103" s="246" t="str">
        <f t="shared" si="30"/>
        <v>Blackburn</v>
      </c>
      <c r="C103" s="253" t="str">
        <f t="shared" si="31"/>
        <v>Clayton</v>
      </c>
      <c r="D103" s="134" t="str">
        <f t="shared" si="32"/>
        <v>C. Blackburn</v>
      </c>
      <c r="E103" s="229" t="str">
        <f t="shared" si="34"/>
        <v>Clayton Blackburn</v>
      </c>
      <c r="F103" s="135" t="s">
        <v>1667</v>
      </c>
      <c r="G103" s="135"/>
      <c r="H103" s="135"/>
      <c r="I103" s="135"/>
      <c r="J103" s="201">
        <v>33975</v>
      </c>
      <c r="K103" s="147" t="s">
        <v>966</v>
      </c>
      <c r="L103" s="135" t="s">
        <v>651</v>
      </c>
      <c r="M103" s="134" t="str">
        <f t="shared" si="35"/>
        <v>min</v>
      </c>
      <c r="N103" s="147" t="str">
        <f>Cobb!$G$2</f>
        <v>Alaska</v>
      </c>
      <c r="O103" s="135" t="s">
        <v>1171</v>
      </c>
      <c r="P103" s="229" t="str">
        <f t="shared" si="36"/>
        <v>Blackburn, Clayton (min)</v>
      </c>
      <c r="Q103" s="166" t="str">
        <f t="shared" si="37"/>
        <v/>
      </c>
      <c r="R103" s="166" t="str">
        <f t="shared" si="38"/>
        <v/>
      </c>
      <c r="S103" s="166" t="str">
        <f t="shared" si="39"/>
        <v/>
      </c>
      <c r="T103" s="314" t="str">
        <f t="shared" si="33"/>
        <v/>
      </c>
      <c r="U103" s="147" t="s">
        <v>828</v>
      </c>
      <c r="V103" s="167"/>
      <c r="W103" s="134"/>
      <c r="X103" s="167"/>
      <c r="Y103" s="134"/>
      <c r="Z103" s="167"/>
      <c r="AA103" s="134"/>
      <c r="AC103" s="134"/>
      <c r="AD103" s="134"/>
    </row>
    <row r="104" spans="1:36" ht="14.25" customHeight="1" x14ac:dyDescent="0.2">
      <c r="A104" s="134" t="s">
        <v>1048</v>
      </c>
      <c r="B104" s="246" t="str">
        <f t="shared" ref="B104:B135" si="40">LEFT(A104,FIND(", ",A104,1)-1)</f>
        <v>Blackmon</v>
      </c>
      <c r="C104" s="253" t="str">
        <f t="shared" ref="C104:C135" si="41">RIGHT(A104,LEN(A104)-FIND(", ",A104,1)-1)</f>
        <v>Charlie</v>
      </c>
      <c r="D104" s="134" t="str">
        <f t="shared" ref="D104:D135" si="42">CONCATENATE(MID(C104,1,1),". ",B104)</f>
        <v>C. Blackmon</v>
      </c>
      <c r="E104" s="229" t="str">
        <f t="shared" si="34"/>
        <v>Charlie Blackmon</v>
      </c>
      <c r="F104" s="135" t="s">
        <v>512</v>
      </c>
      <c r="G104" s="135"/>
      <c r="H104" s="135"/>
      <c r="I104" s="135"/>
      <c r="J104" s="201">
        <v>31594</v>
      </c>
      <c r="K104" s="147" t="s">
        <v>1672</v>
      </c>
      <c r="L104" s="135" t="s">
        <v>11</v>
      </c>
      <c r="M104" s="134" t="str">
        <f t="shared" si="35"/>
        <v>ARB-Y5</v>
      </c>
      <c r="N104" s="297" t="str">
        <f>Mays!$S$2</f>
        <v>Thunder Bay</v>
      </c>
      <c r="O104" s="169" t="s">
        <v>5165</v>
      </c>
      <c r="P104" s="229" t="str">
        <f t="shared" si="36"/>
        <v>Blackmon, Charlie (ARB-Y5)</v>
      </c>
      <c r="Q104" s="166">
        <f t="shared" si="37"/>
        <v>1200000</v>
      </c>
      <c r="R104" s="166" t="str">
        <f t="shared" si="38"/>
        <v/>
      </c>
      <c r="S104" s="166" t="str">
        <f t="shared" si="39"/>
        <v/>
      </c>
      <c r="T104" s="314" t="str">
        <f t="shared" ref="T104:T135" si="43">IF(ISBLANK($AB104),"",$AB104)</f>
        <v/>
      </c>
      <c r="U104" s="147" t="s">
        <v>1629</v>
      </c>
      <c r="V104" s="167">
        <v>1200000</v>
      </c>
      <c r="W104" s="134"/>
      <c r="X104" s="167"/>
      <c r="Y104" s="134"/>
      <c r="Z104" s="167"/>
      <c r="AA104" s="134"/>
      <c r="AC104" s="134"/>
      <c r="AD104" s="134"/>
    </row>
    <row r="105" spans="1:36" ht="14.25" customHeight="1" x14ac:dyDescent="0.2">
      <c r="A105" s="246" t="s">
        <v>2154</v>
      </c>
      <c r="B105" s="246" t="str">
        <f t="shared" si="40"/>
        <v>Blair</v>
      </c>
      <c r="C105" s="253" t="str">
        <f t="shared" si="41"/>
        <v>Aaron</v>
      </c>
      <c r="D105" s="134" t="str">
        <f t="shared" si="42"/>
        <v>A. Blair</v>
      </c>
      <c r="E105" s="229" t="str">
        <f t="shared" si="34"/>
        <v>Aaron Blair</v>
      </c>
      <c r="F105" s="241" t="s">
        <v>1667</v>
      </c>
      <c r="G105" s="241"/>
      <c r="H105" s="241"/>
      <c r="I105" s="241"/>
      <c r="J105" s="262">
        <v>33750</v>
      </c>
      <c r="K105" s="263" t="s">
        <v>173</v>
      </c>
      <c r="L105" s="135" t="s">
        <v>651</v>
      </c>
      <c r="M105" s="134" t="str">
        <f t="shared" si="35"/>
        <v>min</v>
      </c>
      <c r="N105" s="147" t="s">
        <v>2927</v>
      </c>
      <c r="O105" s="241" t="s">
        <v>5354</v>
      </c>
      <c r="P105" s="229" t="str">
        <f t="shared" si="36"/>
        <v>Blair, Aaron (min)</v>
      </c>
      <c r="Q105" s="166" t="str">
        <f t="shared" si="37"/>
        <v/>
      </c>
      <c r="R105" s="166" t="str">
        <f t="shared" si="38"/>
        <v/>
      </c>
      <c r="S105" s="166" t="str">
        <f t="shared" si="39"/>
        <v/>
      </c>
      <c r="T105" s="314" t="str">
        <f t="shared" si="43"/>
        <v/>
      </c>
      <c r="U105" s="309" t="s">
        <v>828</v>
      </c>
      <c r="V105" s="230"/>
      <c r="W105" s="229"/>
      <c r="X105" s="230"/>
      <c r="Y105" s="229"/>
      <c r="Z105" s="230"/>
      <c r="AA105" s="229"/>
      <c r="AB105" s="229"/>
      <c r="AC105" s="134"/>
      <c r="AD105" s="134"/>
    </row>
    <row r="106" spans="1:36" ht="14.25" customHeight="1" x14ac:dyDescent="0.2">
      <c r="A106" s="134" t="s">
        <v>5185</v>
      </c>
      <c r="B106" s="246" t="str">
        <f t="shared" si="40"/>
        <v>Blanco</v>
      </c>
      <c r="C106" s="253" t="str">
        <f t="shared" si="41"/>
        <v>Andres</v>
      </c>
      <c r="D106" s="134" t="str">
        <f t="shared" si="42"/>
        <v>A. Blanco</v>
      </c>
      <c r="E106" s="229" t="str">
        <f t="shared" si="34"/>
        <v>Andres Blanco</v>
      </c>
      <c r="F106" s="287"/>
      <c r="G106" s="287"/>
      <c r="H106" s="287"/>
      <c r="I106" s="287"/>
      <c r="J106" s="201">
        <v>30783</v>
      </c>
      <c r="K106" s="205" t="s">
        <v>1665</v>
      </c>
      <c r="L106" s="135" t="s">
        <v>11</v>
      </c>
      <c r="M106" s="134" t="str">
        <f t="shared" si="35"/>
        <v>1,F2-$3.2M</v>
      </c>
      <c r="N106" s="147" t="str">
        <f>Cobb!$M$2</f>
        <v>Mansfield</v>
      </c>
      <c r="O106" s="412" t="s">
        <v>5192</v>
      </c>
      <c r="P106" s="229" t="str">
        <f t="shared" si="36"/>
        <v>Blanco, Andres (1,F2-$3.2M)</v>
      </c>
      <c r="Q106" s="166">
        <f t="shared" si="37"/>
        <v>1600000</v>
      </c>
      <c r="R106" s="166">
        <f t="shared" si="38"/>
        <v>1600000</v>
      </c>
      <c r="S106" s="166" t="str">
        <f t="shared" si="39"/>
        <v/>
      </c>
      <c r="T106" s="166" t="str">
        <f t="shared" si="43"/>
        <v/>
      </c>
      <c r="U106" s="177" t="s">
        <v>5201</v>
      </c>
      <c r="V106" s="167">
        <v>1600000</v>
      </c>
      <c r="W106" s="177" t="s">
        <v>5201</v>
      </c>
      <c r="X106" s="167">
        <v>1600000</v>
      </c>
      <c r="Y106" s="134" t="s">
        <v>412</v>
      </c>
      <c r="Z106" s="167"/>
      <c r="AA106" s="134"/>
      <c r="AC106" s="134"/>
      <c r="AD106" s="134"/>
    </row>
    <row r="107" spans="1:36" ht="14.25" customHeight="1" x14ac:dyDescent="0.2">
      <c r="A107" s="148" t="s">
        <v>1722</v>
      </c>
      <c r="B107" s="246" t="str">
        <f t="shared" si="40"/>
        <v>Blanco</v>
      </c>
      <c r="C107" s="253" t="str">
        <f t="shared" si="41"/>
        <v>Gregor</v>
      </c>
      <c r="D107" s="134" t="str">
        <f t="shared" si="42"/>
        <v>G. Blanco</v>
      </c>
      <c r="E107" s="229" t="str">
        <f t="shared" si="34"/>
        <v>Gregor Blanco</v>
      </c>
      <c r="F107" s="216" t="s">
        <v>512</v>
      </c>
      <c r="G107" s="216"/>
      <c r="H107" s="216"/>
      <c r="I107" s="216"/>
      <c r="J107" s="222">
        <v>30674</v>
      </c>
      <c r="K107" s="223" t="s">
        <v>1673</v>
      </c>
      <c r="L107" s="135" t="s">
        <v>11</v>
      </c>
      <c r="M107" s="134" t="str">
        <f t="shared" si="35"/>
        <v>1,F2-$6.8M</v>
      </c>
      <c r="N107" s="147" t="str">
        <f>Ruth!$G$2</f>
        <v>Gotham City</v>
      </c>
      <c r="O107" s="412" t="s">
        <v>4104</v>
      </c>
      <c r="P107" s="229" t="str">
        <f t="shared" si="36"/>
        <v>Blanco, Gregor (1,F2-$6.8M)</v>
      </c>
      <c r="Q107" s="166">
        <f t="shared" si="37"/>
        <v>3400000</v>
      </c>
      <c r="R107" s="166">
        <f t="shared" si="38"/>
        <v>3400000</v>
      </c>
      <c r="S107" s="166" t="str">
        <f t="shared" si="39"/>
        <v/>
      </c>
      <c r="T107" s="314" t="str">
        <f t="shared" si="43"/>
        <v/>
      </c>
      <c r="U107" s="148" t="s">
        <v>4009</v>
      </c>
      <c r="V107" s="414">
        <v>3400000</v>
      </c>
      <c r="W107" s="148" t="s">
        <v>4206</v>
      </c>
      <c r="X107" s="414">
        <v>3400000</v>
      </c>
      <c r="Y107" s="134" t="s">
        <v>412</v>
      </c>
      <c r="Z107" s="134"/>
      <c r="AA107" s="134"/>
      <c r="AB107" s="134"/>
      <c r="AC107" s="134"/>
      <c r="AD107" s="134"/>
    </row>
    <row r="108" spans="1:36" ht="14.25" customHeight="1" x14ac:dyDescent="0.2">
      <c r="A108" s="537" t="s">
        <v>3701</v>
      </c>
      <c r="B108" s="246" t="str">
        <f t="shared" si="40"/>
        <v>Blandino</v>
      </c>
      <c r="C108" s="253" t="str">
        <f t="shared" si="41"/>
        <v>Alex</v>
      </c>
      <c r="D108" s="134" t="str">
        <f t="shared" si="42"/>
        <v>A. Blandino</v>
      </c>
      <c r="E108" s="229" t="str">
        <f t="shared" si="34"/>
        <v>Alex Blandino</v>
      </c>
      <c r="F108" s="135" t="s">
        <v>1667</v>
      </c>
      <c r="G108" s="135"/>
      <c r="H108" s="135"/>
      <c r="I108" s="135"/>
      <c r="J108" s="335">
        <v>33914</v>
      </c>
      <c r="K108" s="134" t="s">
        <v>1671</v>
      </c>
      <c r="L108" s="135" t="s">
        <v>651</v>
      </c>
      <c r="M108" s="134" t="str">
        <f t="shared" si="35"/>
        <v>min</v>
      </c>
      <c r="N108" s="147" t="str">
        <f>Cobb!$A$2</f>
        <v>Greenville</v>
      </c>
      <c r="O108" s="135" t="s">
        <v>2857</v>
      </c>
      <c r="P108" s="229" t="str">
        <f t="shared" si="36"/>
        <v>Blandino, Alex (min)</v>
      </c>
      <c r="Q108" s="166" t="str">
        <f t="shared" si="37"/>
        <v/>
      </c>
      <c r="R108" s="166" t="str">
        <f t="shared" si="38"/>
        <v/>
      </c>
      <c r="S108" s="166" t="str">
        <f t="shared" si="39"/>
        <v/>
      </c>
      <c r="T108" s="314" t="str">
        <f t="shared" si="43"/>
        <v/>
      </c>
      <c r="U108" s="537" t="s">
        <v>828</v>
      </c>
      <c r="V108" s="269"/>
      <c r="W108" s="537"/>
      <c r="X108" s="269"/>
      <c r="Y108" s="537"/>
      <c r="Z108" s="537"/>
      <c r="AA108" s="537"/>
      <c r="AB108" s="537"/>
      <c r="AC108" s="134"/>
      <c r="AD108" s="134"/>
    </row>
    <row r="109" spans="1:36" ht="14.25" customHeight="1" x14ac:dyDescent="0.2">
      <c r="A109" s="134" t="s">
        <v>340</v>
      </c>
      <c r="B109" s="246" t="str">
        <f t="shared" si="40"/>
        <v>Blanks</v>
      </c>
      <c r="C109" s="253" t="str">
        <f t="shared" si="41"/>
        <v>Kyle</v>
      </c>
      <c r="D109" s="134" t="str">
        <f t="shared" si="42"/>
        <v>K. Blanks</v>
      </c>
      <c r="E109" s="229" t="str">
        <f t="shared" si="34"/>
        <v>Kyle Blanks</v>
      </c>
      <c r="F109" s="135" t="s">
        <v>1667</v>
      </c>
      <c r="G109" s="135"/>
      <c r="H109" s="135"/>
      <c r="I109" s="135"/>
      <c r="J109" s="201">
        <v>31666</v>
      </c>
      <c r="K109" s="147" t="s">
        <v>1672</v>
      </c>
      <c r="L109" s="135" t="s">
        <v>11</v>
      </c>
      <c r="M109" s="134" t="str">
        <f t="shared" si="35"/>
        <v>2,F2-1.2M</v>
      </c>
      <c r="N109" s="147" t="str">
        <f>Ruth!$S$2</f>
        <v>New York</v>
      </c>
      <c r="O109" s="169" t="s">
        <v>4601</v>
      </c>
      <c r="P109" s="229" t="str">
        <f t="shared" si="36"/>
        <v>Blanks, Kyle (2,F2-1.2M)</v>
      </c>
      <c r="Q109" s="166">
        <f t="shared" si="37"/>
        <v>600000</v>
      </c>
      <c r="R109" s="166" t="str">
        <f t="shared" si="38"/>
        <v/>
      </c>
      <c r="S109" s="166" t="str">
        <f t="shared" si="39"/>
        <v/>
      </c>
      <c r="T109" s="314" t="str">
        <f t="shared" si="43"/>
        <v/>
      </c>
      <c r="U109" s="134" t="s">
        <v>193</v>
      </c>
      <c r="V109" s="167">
        <v>600000</v>
      </c>
      <c r="W109" s="134" t="s">
        <v>412</v>
      </c>
      <c r="X109" s="167"/>
      <c r="Y109" s="134"/>
      <c r="Z109" s="167"/>
      <c r="AA109" s="134"/>
      <c r="AC109" s="134"/>
      <c r="AD109" s="134"/>
    </row>
    <row r="110" spans="1:36" ht="14.25" customHeight="1" x14ac:dyDescent="0.2">
      <c r="A110" s="134" t="s">
        <v>34</v>
      </c>
      <c r="B110" s="246" t="str">
        <f t="shared" si="40"/>
        <v>Blanton</v>
      </c>
      <c r="C110" s="253" t="str">
        <f t="shared" si="41"/>
        <v>Joe</v>
      </c>
      <c r="D110" s="134" t="str">
        <f t="shared" si="42"/>
        <v>J. Blanton</v>
      </c>
      <c r="E110" s="229" t="str">
        <f t="shared" si="34"/>
        <v>Joe Blanton</v>
      </c>
      <c r="F110" s="135" t="s">
        <v>1667</v>
      </c>
      <c r="G110" s="287"/>
      <c r="H110" s="147"/>
      <c r="I110" s="135"/>
      <c r="J110" s="201">
        <v>29566</v>
      </c>
      <c r="K110" s="134"/>
      <c r="L110" s="135" t="s">
        <v>173</v>
      </c>
      <c r="M110" s="134" t="str">
        <f t="shared" si="35"/>
        <v>1,F2-$1.744M</v>
      </c>
      <c r="N110" s="147" t="str">
        <f>Cobb!$M$2</f>
        <v>Mansfield</v>
      </c>
      <c r="O110" s="412" t="s">
        <v>5192</v>
      </c>
      <c r="P110" s="229" t="str">
        <f t="shared" si="36"/>
        <v>Blanton, Joe (1,F2-$1.744M)</v>
      </c>
      <c r="Q110" s="166">
        <f t="shared" si="37"/>
        <v>872000</v>
      </c>
      <c r="R110" s="166">
        <f t="shared" si="38"/>
        <v>872000</v>
      </c>
      <c r="S110" s="166" t="str">
        <f t="shared" si="39"/>
        <v/>
      </c>
      <c r="T110" s="166" t="str">
        <f t="shared" si="43"/>
        <v/>
      </c>
      <c r="U110" s="177" t="s">
        <v>5199</v>
      </c>
      <c r="V110" s="467">
        <v>872000</v>
      </c>
      <c r="W110" s="177" t="s">
        <v>5200</v>
      </c>
      <c r="X110" s="467">
        <v>872000</v>
      </c>
      <c r="Y110" s="167" t="s">
        <v>412</v>
      </c>
      <c r="Z110" s="134"/>
      <c r="AA110" s="167"/>
      <c r="AB110" s="134"/>
      <c r="AC110" s="167"/>
      <c r="AD110" s="134"/>
      <c r="AE110" s="194"/>
    </row>
    <row r="111" spans="1:36" ht="14.25" customHeight="1" x14ac:dyDescent="0.2">
      <c r="A111" s="537" t="s">
        <v>2248</v>
      </c>
      <c r="B111" s="246" t="str">
        <f t="shared" si="40"/>
        <v>Blazek</v>
      </c>
      <c r="C111" s="253" t="str">
        <f t="shared" si="41"/>
        <v>Michael</v>
      </c>
      <c r="D111" s="134" t="str">
        <f t="shared" si="42"/>
        <v>M. Blazek</v>
      </c>
      <c r="E111" s="229" t="str">
        <f t="shared" si="34"/>
        <v>Michael Blazek</v>
      </c>
      <c r="F111" s="287"/>
      <c r="G111" s="537">
        <v>17</v>
      </c>
      <c r="H111" s="537">
        <v>1</v>
      </c>
      <c r="I111" s="537">
        <v>17</v>
      </c>
      <c r="J111" s="436">
        <v>32583</v>
      </c>
      <c r="K111" s="205" t="s">
        <v>1664</v>
      </c>
      <c r="L111" s="135" t="s">
        <v>173</v>
      </c>
      <c r="M111" s="134" t="str">
        <f t="shared" si="35"/>
        <v>Y1</v>
      </c>
      <c r="N111" s="147" t="str">
        <f>Aaron!$A$2</f>
        <v>Middlesex</v>
      </c>
      <c r="O111" s="169" t="s">
        <v>4786</v>
      </c>
      <c r="P111" s="229" t="str">
        <f t="shared" si="36"/>
        <v>Blazek, Michael (Y1)</v>
      </c>
      <c r="Q111" s="166">
        <f t="shared" si="37"/>
        <v>200000</v>
      </c>
      <c r="R111" s="166">
        <f t="shared" si="38"/>
        <v>300000</v>
      </c>
      <c r="S111" s="166">
        <f t="shared" si="39"/>
        <v>400000</v>
      </c>
      <c r="T111" s="314" t="str">
        <f t="shared" si="43"/>
        <v/>
      </c>
      <c r="U111" s="537" t="s">
        <v>652</v>
      </c>
      <c r="V111" s="167">
        <v>200000</v>
      </c>
      <c r="W111" s="134" t="s">
        <v>653</v>
      </c>
      <c r="X111" s="167">
        <v>300000</v>
      </c>
      <c r="Y111" s="134" t="s">
        <v>465</v>
      </c>
      <c r="Z111" s="167">
        <v>400000</v>
      </c>
      <c r="AA111" s="134" t="s">
        <v>814</v>
      </c>
      <c r="AC111" s="134"/>
      <c r="AD111" s="134"/>
    </row>
    <row r="112" spans="1:36" ht="14.25" customHeight="1" x14ac:dyDescent="0.2">
      <c r="A112" s="134" t="s">
        <v>1051</v>
      </c>
      <c r="B112" s="246" t="str">
        <f t="shared" si="40"/>
        <v>Bogaerts</v>
      </c>
      <c r="C112" s="253" t="str">
        <f t="shared" si="41"/>
        <v>Xander</v>
      </c>
      <c r="D112" s="134" t="str">
        <f t="shared" si="42"/>
        <v>X. Bogaerts</v>
      </c>
      <c r="E112" s="229" t="str">
        <f t="shared" si="34"/>
        <v>Xander Bogaerts</v>
      </c>
      <c r="F112" s="135" t="s">
        <v>1667</v>
      </c>
      <c r="G112" s="135"/>
      <c r="H112" s="135"/>
      <c r="I112" s="135"/>
      <c r="J112" s="201">
        <v>33878</v>
      </c>
      <c r="K112" s="147" t="s">
        <v>1671</v>
      </c>
      <c r="L112" s="135" t="s">
        <v>11</v>
      </c>
      <c r="M112" s="134" t="str">
        <f t="shared" si="35"/>
        <v>Y2</v>
      </c>
      <c r="N112" s="147" t="str">
        <f>Cobb!$AE$2</f>
        <v>Chicago</v>
      </c>
      <c r="O112" s="169" t="s">
        <v>1077</v>
      </c>
      <c r="P112" s="229" t="str">
        <f t="shared" si="36"/>
        <v>Bogaerts, Xander (Y2)</v>
      </c>
      <c r="Q112" s="166">
        <f t="shared" si="37"/>
        <v>300000</v>
      </c>
      <c r="R112" s="166">
        <f t="shared" si="38"/>
        <v>400000</v>
      </c>
      <c r="S112" s="166" t="str">
        <f t="shared" si="39"/>
        <v/>
      </c>
      <c r="T112" s="314" t="str">
        <f t="shared" si="43"/>
        <v/>
      </c>
      <c r="U112" s="309" t="s">
        <v>653</v>
      </c>
      <c r="V112" s="230">
        <v>300000</v>
      </c>
      <c r="W112" s="229" t="s">
        <v>465</v>
      </c>
      <c r="X112" s="230">
        <v>400000</v>
      </c>
      <c r="Y112" s="134" t="s">
        <v>814</v>
      </c>
      <c r="Z112" s="167"/>
      <c r="AA112" s="229"/>
      <c r="AB112" s="229"/>
      <c r="AC112" s="134"/>
      <c r="AD112" s="134"/>
    </row>
    <row r="113" spans="1:31" ht="14.25" customHeight="1" x14ac:dyDescent="0.2">
      <c r="A113" s="537" t="s">
        <v>2737</v>
      </c>
      <c r="B113" s="246" t="str">
        <f t="shared" si="40"/>
        <v>Bolsinger</v>
      </c>
      <c r="C113" s="253" t="str">
        <f t="shared" si="41"/>
        <v>Mike</v>
      </c>
      <c r="D113" s="134" t="str">
        <f t="shared" si="42"/>
        <v>M. Bolsinger</v>
      </c>
      <c r="E113" s="229" t="str">
        <f t="shared" si="34"/>
        <v>Mike Bolsinger</v>
      </c>
      <c r="F113" s="135" t="s">
        <v>1667</v>
      </c>
      <c r="G113" s="135"/>
      <c r="H113" s="135"/>
      <c r="I113" s="135"/>
      <c r="J113" s="335">
        <v>32171</v>
      </c>
      <c r="K113" s="134" t="s">
        <v>966</v>
      </c>
      <c r="L113" s="135" t="s">
        <v>173</v>
      </c>
      <c r="M113" s="134" t="str">
        <f t="shared" si="35"/>
        <v>Y2</v>
      </c>
      <c r="N113" s="147" t="str">
        <f>Ruth!$Y$2</f>
        <v>Rock Island</v>
      </c>
      <c r="O113" s="135" t="s">
        <v>2857</v>
      </c>
      <c r="P113" s="229" t="str">
        <f t="shared" si="36"/>
        <v>Bolsinger, Mike (Y2)</v>
      </c>
      <c r="Q113" s="166">
        <f t="shared" si="37"/>
        <v>300000</v>
      </c>
      <c r="R113" s="166">
        <f t="shared" si="38"/>
        <v>400000</v>
      </c>
      <c r="S113" s="166" t="str">
        <f t="shared" si="39"/>
        <v/>
      </c>
      <c r="T113" s="314" t="str">
        <f t="shared" si="43"/>
        <v/>
      </c>
      <c r="U113" s="134" t="s">
        <v>653</v>
      </c>
      <c r="V113" s="230">
        <v>300000</v>
      </c>
      <c r="W113" s="229" t="s">
        <v>465</v>
      </c>
      <c r="X113" s="230">
        <v>400000</v>
      </c>
      <c r="Y113" s="134" t="s">
        <v>814</v>
      </c>
      <c r="Z113" s="537"/>
      <c r="AA113" s="537"/>
      <c r="AB113" s="537"/>
      <c r="AC113" s="134"/>
      <c r="AD113" s="134"/>
    </row>
    <row r="114" spans="1:31" ht="14.25" customHeight="1" x14ac:dyDescent="0.2">
      <c r="A114" s="146" t="s">
        <v>1284</v>
      </c>
      <c r="B114" s="246" t="str">
        <f t="shared" si="40"/>
        <v>Bonifacio</v>
      </c>
      <c r="C114" s="253" t="str">
        <f t="shared" si="41"/>
        <v>Jorge</v>
      </c>
      <c r="D114" s="134" t="str">
        <f t="shared" si="42"/>
        <v>J. Bonifacio</v>
      </c>
      <c r="E114" s="229" t="str">
        <f t="shared" si="34"/>
        <v>Jorge Bonifacio</v>
      </c>
      <c r="F114" s="135" t="s">
        <v>1667</v>
      </c>
      <c r="G114" s="135"/>
      <c r="H114" s="135"/>
      <c r="I114" s="135"/>
      <c r="J114" s="201">
        <v>34124</v>
      </c>
      <c r="K114" s="147" t="s">
        <v>1672</v>
      </c>
      <c r="L114" s="135" t="s">
        <v>651</v>
      </c>
      <c r="M114" s="134" t="str">
        <f t="shared" si="35"/>
        <v>min</v>
      </c>
      <c r="N114" s="147" t="str">
        <f>Aaron!$A$2</f>
        <v>Middlesex</v>
      </c>
      <c r="O114" s="135" t="s">
        <v>1171</v>
      </c>
      <c r="P114" s="229" t="str">
        <f t="shared" si="36"/>
        <v>Bonifacio, Jorge (min)</v>
      </c>
      <c r="Q114" s="166" t="str">
        <f t="shared" si="37"/>
        <v/>
      </c>
      <c r="R114" s="166" t="str">
        <f t="shared" si="38"/>
        <v/>
      </c>
      <c r="S114" s="166" t="str">
        <f t="shared" si="39"/>
        <v/>
      </c>
      <c r="T114" s="314" t="str">
        <f t="shared" si="43"/>
        <v/>
      </c>
      <c r="U114" s="147" t="s">
        <v>828</v>
      </c>
      <c r="V114" s="167"/>
      <c r="W114" s="134"/>
      <c r="X114" s="167"/>
      <c r="Y114" s="134"/>
      <c r="Z114" s="167"/>
      <c r="AA114" s="134"/>
      <c r="AC114" s="134"/>
      <c r="AD114" s="134"/>
      <c r="AE114" s="371"/>
    </row>
    <row r="115" spans="1:31" ht="14.25" customHeight="1" x14ac:dyDescent="0.2">
      <c r="A115" s="537" t="s">
        <v>4719</v>
      </c>
      <c r="B115" s="246" t="str">
        <f t="shared" si="40"/>
        <v>Bour</v>
      </c>
      <c r="C115" s="253" t="str">
        <f t="shared" si="41"/>
        <v>Justin*</v>
      </c>
      <c r="D115" s="134" t="str">
        <f t="shared" si="42"/>
        <v>J. Bour</v>
      </c>
      <c r="E115" s="229" t="str">
        <f t="shared" si="34"/>
        <v>Justin* Bour</v>
      </c>
      <c r="F115" s="287"/>
      <c r="G115" s="537">
        <v>43</v>
      </c>
      <c r="H115" s="537">
        <v>2</v>
      </c>
      <c r="I115" s="537">
        <v>19</v>
      </c>
      <c r="J115" s="436">
        <v>32291</v>
      </c>
      <c r="K115" s="205" t="s">
        <v>1666</v>
      </c>
      <c r="L115" s="135" t="s">
        <v>11</v>
      </c>
      <c r="M115" s="134" t="str">
        <f t="shared" si="35"/>
        <v>Y1</v>
      </c>
      <c r="N115" s="537" t="s">
        <v>547</v>
      </c>
      <c r="O115" s="169" t="s">
        <v>4786</v>
      </c>
      <c r="P115" s="229" t="str">
        <f t="shared" si="36"/>
        <v>Bour, Justin* (Y1)</v>
      </c>
      <c r="Q115" s="166">
        <f t="shared" si="37"/>
        <v>200000</v>
      </c>
      <c r="R115" s="166">
        <f t="shared" si="38"/>
        <v>300000</v>
      </c>
      <c r="S115" s="166">
        <f t="shared" si="39"/>
        <v>400000</v>
      </c>
      <c r="T115" s="314" t="str">
        <f t="shared" si="43"/>
        <v/>
      </c>
      <c r="U115" s="537" t="s">
        <v>652</v>
      </c>
      <c r="V115" s="167">
        <v>200000</v>
      </c>
      <c r="W115" s="134" t="s">
        <v>653</v>
      </c>
      <c r="X115" s="167">
        <v>300000</v>
      </c>
      <c r="Y115" s="134" t="s">
        <v>465</v>
      </c>
      <c r="Z115" s="167">
        <v>400000</v>
      </c>
      <c r="AA115" s="134" t="s">
        <v>814</v>
      </c>
      <c r="AC115" s="134"/>
      <c r="AD115" s="134"/>
    </row>
    <row r="116" spans="1:31" ht="14.25" customHeight="1" x14ac:dyDescent="0.2">
      <c r="A116" s="148" t="s">
        <v>4272</v>
      </c>
      <c r="B116" s="246" t="str">
        <f t="shared" si="40"/>
        <v>Bourgeois</v>
      </c>
      <c r="C116" s="253" t="str">
        <f t="shared" si="41"/>
        <v>Jason</v>
      </c>
      <c r="D116" s="134" t="str">
        <f t="shared" si="42"/>
        <v>J. Bourgeois</v>
      </c>
      <c r="E116" s="229" t="str">
        <f t="shared" si="34"/>
        <v>Jason Bourgeois</v>
      </c>
      <c r="F116" s="135" t="s">
        <v>1667</v>
      </c>
      <c r="G116" s="147"/>
      <c r="H116" s="147"/>
      <c r="I116" s="147"/>
      <c r="J116" s="169">
        <v>29955</v>
      </c>
      <c r="K116" s="134" t="s">
        <v>1669</v>
      </c>
      <c r="L116" s="135" t="s">
        <v>11</v>
      </c>
      <c r="M116" s="134" t="str">
        <f t="shared" si="35"/>
        <v>1,F1-$200k</v>
      </c>
      <c r="N116" s="147" t="str">
        <f>Aaron!$M$2</f>
        <v>Virginia</v>
      </c>
      <c r="O116" s="412" t="s">
        <v>4104</v>
      </c>
      <c r="P116" s="229" t="str">
        <f t="shared" si="36"/>
        <v>Bourgeois, Jason (1,F1-$200k)</v>
      </c>
      <c r="Q116" s="166">
        <f t="shared" si="37"/>
        <v>200000</v>
      </c>
      <c r="R116" s="166" t="str">
        <f t="shared" si="38"/>
        <v/>
      </c>
      <c r="S116" s="166" t="str">
        <f t="shared" si="39"/>
        <v/>
      </c>
      <c r="T116" s="314" t="str">
        <f t="shared" si="43"/>
        <v/>
      </c>
      <c r="U116" s="148" t="s">
        <v>3991</v>
      </c>
      <c r="V116" s="414">
        <v>200000</v>
      </c>
      <c r="W116" s="167" t="s">
        <v>412</v>
      </c>
      <c r="X116" s="134"/>
      <c r="Y116" s="134"/>
      <c r="Z116" s="134"/>
      <c r="AA116" s="134"/>
      <c r="AB116" s="134"/>
      <c r="AC116" s="134"/>
      <c r="AD116" s="134"/>
    </row>
    <row r="117" spans="1:31" ht="14.25" customHeight="1" x14ac:dyDescent="0.2">
      <c r="A117" s="148" t="s">
        <v>423</v>
      </c>
      <c r="B117" s="246" t="str">
        <f t="shared" si="40"/>
        <v>Bourjos</v>
      </c>
      <c r="C117" s="253" t="str">
        <f t="shared" si="41"/>
        <v>Peter</v>
      </c>
      <c r="D117" s="134" t="str">
        <f t="shared" si="42"/>
        <v>P. Bourjos</v>
      </c>
      <c r="E117" s="229" t="str">
        <f t="shared" si="34"/>
        <v>Peter Bourjos</v>
      </c>
      <c r="F117" s="135" t="s">
        <v>1667</v>
      </c>
      <c r="G117" s="135"/>
      <c r="H117" s="135"/>
      <c r="I117" s="135"/>
      <c r="J117" s="201">
        <v>31867</v>
      </c>
      <c r="K117" s="147" t="s">
        <v>1669</v>
      </c>
      <c r="L117" s="135" t="s">
        <v>11</v>
      </c>
      <c r="M117" s="134" t="str">
        <f t="shared" si="35"/>
        <v>1,F1-$200k</v>
      </c>
      <c r="N117" s="147" t="str">
        <f>Aaron!$M$2</f>
        <v>Virginia</v>
      </c>
      <c r="O117" s="412" t="s">
        <v>4104</v>
      </c>
      <c r="P117" s="229" t="str">
        <f t="shared" si="36"/>
        <v>Bourjos, Peter (1,F1-$200k)</v>
      </c>
      <c r="Q117" s="166">
        <f t="shared" si="37"/>
        <v>200000</v>
      </c>
      <c r="R117" s="166" t="str">
        <f t="shared" si="38"/>
        <v/>
      </c>
      <c r="S117" s="166" t="str">
        <f t="shared" si="39"/>
        <v/>
      </c>
      <c r="T117" s="314" t="str">
        <f t="shared" si="43"/>
        <v/>
      </c>
      <c r="U117" s="148" t="s">
        <v>3991</v>
      </c>
      <c r="V117" s="414">
        <v>200000</v>
      </c>
      <c r="W117" s="167" t="s">
        <v>412</v>
      </c>
      <c r="X117" s="134"/>
      <c r="Y117" s="134"/>
      <c r="Z117" s="134"/>
      <c r="AA117" s="134"/>
      <c r="AB117" s="134"/>
      <c r="AC117" s="134"/>
      <c r="AD117" s="134"/>
    </row>
    <row r="118" spans="1:31" ht="14.25" customHeight="1" x14ac:dyDescent="0.2">
      <c r="A118" s="148" t="s">
        <v>635</v>
      </c>
      <c r="B118" s="246" t="str">
        <f t="shared" si="40"/>
        <v>Bourn</v>
      </c>
      <c r="C118" s="253" t="str">
        <f t="shared" si="41"/>
        <v>Michael</v>
      </c>
      <c r="D118" s="134" t="str">
        <f t="shared" si="42"/>
        <v>M. Bourn</v>
      </c>
      <c r="E118" s="229" t="str">
        <f t="shared" si="34"/>
        <v>Michael Bourn</v>
      </c>
      <c r="F118" s="135" t="s">
        <v>512</v>
      </c>
      <c r="G118" s="135"/>
      <c r="H118" s="135"/>
      <c r="I118" s="135"/>
      <c r="J118" s="201">
        <v>30312</v>
      </c>
      <c r="K118" s="147" t="s">
        <v>1669</v>
      </c>
      <c r="L118" s="135" t="s">
        <v>11</v>
      </c>
      <c r="M118" s="134" t="str">
        <f t="shared" si="35"/>
        <v>1,F2-$650k</v>
      </c>
      <c r="N118" s="148" t="s">
        <v>3988</v>
      </c>
      <c r="O118" s="412" t="s">
        <v>4104</v>
      </c>
      <c r="P118" s="229" t="str">
        <f t="shared" si="36"/>
        <v>Bourn, Michael (1,F2-$650k)</v>
      </c>
      <c r="Q118" s="166">
        <f t="shared" si="37"/>
        <v>325000</v>
      </c>
      <c r="R118" s="166">
        <f t="shared" si="38"/>
        <v>325000</v>
      </c>
      <c r="S118" s="166" t="str">
        <f t="shared" si="39"/>
        <v/>
      </c>
      <c r="T118" s="314" t="str">
        <f t="shared" si="43"/>
        <v/>
      </c>
      <c r="U118" s="148" t="s">
        <v>4064</v>
      </c>
      <c r="V118" s="414">
        <v>325000</v>
      </c>
      <c r="W118" s="148" t="s">
        <v>4208</v>
      </c>
      <c r="X118" s="414">
        <v>325000</v>
      </c>
      <c r="Y118" s="134" t="s">
        <v>412</v>
      </c>
      <c r="Z118" s="134"/>
      <c r="AA118" s="134"/>
      <c r="AB118" s="134"/>
      <c r="AC118" s="134"/>
      <c r="AD118" s="134"/>
      <c r="AE118" s="371"/>
    </row>
    <row r="119" spans="1:31" ht="14.25" customHeight="1" x14ac:dyDescent="0.2">
      <c r="A119" s="146" t="s">
        <v>1239</v>
      </c>
      <c r="B119" s="246" t="str">
        <f t="shared" si="40"/>
        <v>Boxberger</v>
      </c>
      <c r="C119" s="253" t="str">
        <f t="shared" si="41"/>
        <v>Brad</v>
      </c>
      <c r="D119" s="134" t="str">
        <f t="shared" si="42"/>
        <v>B. Boxberger</v>
      </c>
      <c r="E119" s="229" t="str">
        <f t="shared" si="34"/>
        <v>Brad Boxberger</v>
      </c>
      <c r="F119" s="135" t="s">
        <v>1667</v>
      </c>
      <c r="G119" s="135"/>
      <c r="H119" s="135"/>
      <c r="I119" s="135"/>
      <c r="J119" s="201">
        <v>32290</v>
      </c>
      <c r="K119" s="147" t="s">
        <v>1664</v>
      </c>
      <c r="L119" s="135" t="s">
        <v>173</v>
      </c>
      <c r="M119" s="134" t="str">
        <f t="shared" si="35"/>
        <v>Y3</v>
      </c>
      <c r="N119" s="147" t="str">
        <f>Mays!$AE$2</f>
        <v>West Oakland</v>
      </c>
      <c r="O119" s="135" t="s">
        <v>1171</v>
      </c>
      <c r="P119" s="229" t="str">
        <f t="shared" si="36"/>
        <v>Boxberger, Brad (Y3)</v>
      </c>
      <c r="Q119" s="166">
        <f t="shared" si="37"/>
        <v>400000</v>
      </c>
      <c r="R119" s="166" t="str">
        <f t="shared" si="38"/>
        <v/>
      </c>
      <c r="S119" s="166" t="str">
        <f t="shared" si="39"/>
        <v/>
      </c>
      <c r="T119" s="314" t="str">
        <f t="shared" si="43"/>
        <v/>
      </c>
      <c r="U119" s="147" t="s">
        <v>465</v>
      </c>
      <c r="V119" s="167">
        <v>400000</v>
      </c>
      <c r="W119" s="134" t="s">
        <v>814</v>
      </c>
      <c r="X119" s="167"/>
      <c r="Y119" s="134"/>
      <c r="Z119" s="167"/>
      <c r="AA119" s="134"/>
      <c r="AC119" s="134"/>
      <c r="AD119" s="134"/>
    </row>
    <row r="120" spans="1:31" ht="14.25" customHeight="1" x14ac:dyDescent="0.2">
      <c r="A120" s="537" t="s">
        <v>4720</v>
      </c>
      <c r="B120" s="246" t="str">
        <f t="shared" si="40"/>
        <v>Boyd</v>
      </c>
      <c r="C120" s="253" t="str">
        <f t="shared" si="41"/>
        <v>Matt*</v>
      </c>
      <c r="D120" s="134" t="str">
        <f t="shared" si="42"/>
        <v>M. Boyd</v>
      </c>
      <c r="E120" s="229" t="str">
        <f t="shared" si="34"/>
        <v>Matt* Boyd</v>
      </c>
      <c r="F120" s="287"/>
      <c r="G120" s="537">
        <v>46</v>
      </c>
      <c r="H120" s="537">
        <v>2</v>
      </c>
      <c r="I120" s="537">
        <v>22</v>
      </c>
      <c r="J120" s="436">
        <v>33271</v>
      </c>
      <c r="K120" s="205" t="s">
        <v>966</v>
      </c>
      <c r="L120" s="135" t="s">
        <v>173</v>
      </c>
      <c r="M120" s="134" t="str">
        <f t="shared" si="35"/>
        <v>Y1</v>
      </c>
      <c r="N120" s="147" t="str">
        <f>Mays!$AE$2</f>
        <v>West Oakland</v>
      </c>
      <c r="O120" s="169" t="s">
        <v>4786</v>
      </c>
      <c r="P120" s="229" t="str">
        <f t="shared" si="36"/>
        <v>Boyd, Matt* (Y1)</v>
      </c>
      <c r="Q120" s="166">
        <f t="shared" si="37"/>
        <v>200000</v>
      </c>
      <c r="R120" s="166">
        <f t="shared" si="38"/>
        <v>300000</v>
      </c>
      <c r="S120" s="166">
        <f t="shared" si="39"/>
        <v>400000</v>
      </c>
      <c r="T120" s="314" t="str">
        <f t="shared" si="43"/>
        <v/>
      </c>
      <c r="U120" s="537" t="s">
        <v>652</v>
      </c>
      <c r="V120" s="167">
        <v>200000</v>
      </c>
      <c r="W120" s="134" t="s">
        <v>653</v>
      </c>
      <c r="X120" s="167">
        <v>300000</v>
      </c>
      <c r="Y120" s="134" t="s">
        <v>465</v>
      </c>
      <c r="Z120" s="167">
        <v>400000</v>
      </c>
      <c r="AA120" s="134" t="s">
        <v>814</v>
      </c>
      <c r="AC120" s="134"/>
      <c r="AD120" s="134"/>
    </row>
    <row r="121" spans="1:31" ht="14.25" customHeight="1" x14ac:dyDescent="0.2">
      <c r="A121" s="148" t="s">
        <v>4278</v>
      </c>
      <c r="B121" s="246" t="str">
        <f t="shared" si="40"/>
        <v>Boyer</v>
      </c>
      <c r="C121" s="253" t="str">
        <f t="shared" si="41"/>
        <v>Blaine</v>
      </c>
      <c r="D121" s="134" t="str">
        <f t="shared" si="42"/>
        <v>B. Boyer</v>
      </c>
      <c r="E121" s="229" t="str">
        <f t="shared" si="34"/>
        <v>Blaine Boyer</v>
      </c>
      <c r="F121" s="135" t="s">
        <v>1667</v>
      </c>
      <c r="G121" s="134"/>
      <c r="H121" s="134"/>
      <c r="I121" s="134"/>
      <c r="J121" s="321">
        <v>29778</v>
      </c>
      <c r="K121" s="134" t="s">
        <v>1664</v>
      </c>
      <c r="L121" s="135" t="s">
        <v>173</v>
      </c>
      <c r="M121" s="134" t="str">
        <f t="shared" si="35"/>
        <v>1,F1-$552K</v>
      </c>
      <c r="N121" s="147" t="str">
        <f>Mays!$G$2</f>
        <v>Palo Alto</v>
      </c>
      <c r="O121" s="412" t="s">
        <v>4104</v>
      </c>
      <c r="P121" s="229" t="str">
        <f t="shared" si="36"/>
        <v>Boyer, Blaine (1,F1-$552K)</v>
      </c>
      <c r="Q121" s="166">
        <f t="shared" si="37"/>
        <v>552000</v>
      </c>
      <c r="R121" s="166" t="str">
        <f t="shared" si="38"/>
        <v/>
      </c>
      <c r="S121" s="166" t="str">
        <f t="shared" si="39"/>
        <v/>
      </c>
      <c r="T121" s="314" t="str">
        <f t="shared" si="43"/>
        <v/>
      </c>
      <c r="U121" s="148" t="s">
        <v>4080</v>
      </c>
      <c r="V121" s="414">
        <v>552000</v>
      </c>
      <c r="W121" s="167" t="s">
        <v>412</v>
      </c>
      <c r="X121" s="134"/>
      <c r="Y121" s="134"/>
      <c r="Z121" s="134"/>
      <c r="AA121" s="134"/>
      <c r="AB121" s="134"/>
      <c r="AC121" s="134"/>
      <c r="AD121" s="134"/>
    </row>
    <row r="122" spans="1:31" ht="14.25" customHeight="1" x14ac:dyDescent="0.2">
      <c r="A122" s="146" t="s">
        <v>1196</v>
      </c>
      <c r="B122" s="246" t="str">
        <f t="shared" si="40"/>
        <v>Brach</v>
      </c>
      <c r="C122" s="253" t="str">
        <f t="shared" si="41"/>
        <v>Brad</v>
      </c>
      <c r="D122" s="134" t="str">
        <f t="shared" si="42"/>
        <v>B. Brach</v>
      </c>
      <c r="E122" s="229" t="str">
        <f t="shared" si="34"/>
        <v>Brad Brach</v>
      </c>
      <c r="F122" s="135" t="s">
        <v>1667</v>
      </c>
      <c r="G122" s="135"/>
      <c r="H122" s="135"/>
      <c r="I122" s="135"/>
      <c r="J122" s="201">
        <v>31514</v>
      </c>
      <c r="K122" s="147" t="s">
        <v>1664</v>
      </c>
      <c r="L122" s="135" t="s">
        <v>173</v>
      </c>
      <c r="M122" s="134" t="str">
        <f t="shared" si="35"/>
        <v>2,F2-631k</v>
      </c>
      <c r="N122" s="300" t="s">
        <v>786</v>
      </c>
      <c r="O122" s="304" t="s">
        <v>5348</v>
      </c>
      <c r="P122" s="229" t="str">
        <f t="shared" si="36"/>
        <v>Brach, Brad (2,F2-631k)</v>
      </c>
      <c r="Q122" s="166">
        <f t="shared" si="37"/>
        <v>315800</v>
      </c>
      <c r="R122" s="166" t="str">
        <f t="shared" si="38"/>
        <v/>
      </c>
      <c r="S122" s="166" t="str">
        <f t="shared" si="39"/>
        <v/>
      </c>
      <c r="T122" s="314" t="str">
        <f t="shared" si="43"/>
        <v/>
      </c>
      <c r="U122" s="147" t="s">
        <v>2575</v>
      </c>
      <c r="V122" s="167">
        <v>315800</v>
      </c>
      <c r="W122" s="147" t="s">
        <v>412</v>
      </c>
      <c r="X122" s="310"/>
      <c r="Y122" s="147"/>
      <c r="Z122" s="310"/>
      <c r="AA122" s="147"/>
      <c r="AB122" s="310"/>
      <c r="AC122" s="134"/>
      <c r="AD122" s="134"/>
    </row>
    <row r="123" spans="1:31" ht="14.25" customHeight="1" x14ac:dyDescent="0.2">
      <c r="A123" s="537" t="s">
        <v>4675</v>
      </c>
      <c r="B123" s="246" t="str">
        <f t="shared" si="40"/>
        <v>Bracho</v>
      </c>
      <c r="C123" s="253" t="str">
        <f t="shared" si="41"/>
        <v>Silvino</v>
      </c>
      <c r="D123" s="134" t="str">
        <f t="shared" si="42"/>
        <v>S. Bracho</v>
      </c>
      <c r="E123" s="229" t="str">
        <f t="shared" si="34"/>
        <v>Silvino Bracho</v>
      </c>
      <c r="F123" s="287"/>
      <c r="G123" s="537">
        <v>95</v>
      </c>
      <c r="H123" s="537">
        <v>4</v>
      </c>
      <c r="I123" s="537">
        <v>2</v>
      </c>
      <c r="J123" s="436">
        <v>33802</v>
      </c>
      <c r="K123" s="205" t="s">
        <v>1664</v>
      </c>
      <c r="L123" s="135" t="s">
        <v>173</v>
      </c>
      <c r="M123" s="134" t="str">
        <f t="shared" si="35"/>
        <v>MM</v>
      </c>
      <c r="N123" s="297" t="str">
        <f>Ruth!$AE$2</f>
        <v>Williamsburg</v>
      </c>
      <c r="O123" s="169" t="s">
        <v>4786</v>
      </c>
      <c r="P123" s="229" t="str">
        <f t="shared" si="36"/>
        <v>Bracho, Silvino (MM)</v>
      </c>
      <c r="Q123" s="166">
        <f t="shared" si="37"/>
        <v>100000</v>
      </c>
      <c r="R123" s="166" t="str">
        <f t="shared" si="38"/>
        <v/>
      </c>
      <c r="S123" s="166" t="str">
        <f t="shared" si="39"/>
        <v/>
      </c>
      <c r="T123" s="314" t="str">
        <f t="shared" si="43"/>
        <v/>
      </c>
      <c r="U123" s="537" t="s">
        <v>648</v>
      </c>
      <c r="V123" s="167">
        <v>100000</v>
      </c>
      <c r="W123" s="134"/>
      <c r="X123" s="167"/>
      <c r="Y123" s="134"/>
      <c r="Z123" s="167"/>
      <c r="AA123" s="134"/>
      <c r="AC123" s="134"/>
      <c r="AD123" s="134"/>
    </row>
    <row r="124" spans="1:31" ht="14.25" customHeight="1" x14ac:dyDescent="0.2">
      <c r="A124" s="134" t="s">
        <v>1052</v>
      </c>
      <c r="B124" s="246" t="str">
        <f t="shared" si="40"/>
        <v>Bradley</v>
      </c>
      <c r="C124" s="253" t="str">
        <f t="shared" si="41"/>
        <v>Archie </v>
      </c>
      <c r="D124" s="134" t="str">
        <f t="shared" si="42"/>
        <v>A. Bradley</v>
      </c>
      <c r="E124" s="229" t="str">
        <f t="shared" si="34"/>
        <v>Archie  Bradley</v>
      </c>
      <c r="F124" s="135" t="s">
        <v>1667</v>
      </c>
      <c r="G124" s="135"/>
      <c r="H124" s="135"/>
      <c r="I124" s="135"/>
      <c r="J124" s="201">
        <v>33826</v>
      </c>
      <c r="K124" s="147" t="s">
        <v>966</v>
      </c>
      <c r="L124" s="135" t="s">
        <v>173</v>
      </c>
      <c r="M124" s="134" t="str">
        <f t="shared" si="35"/>
        <v>Y1</v>
      </c>
      <c r="N124" s="147" t="str">
        <f>Aaron!$A$2</f>
        <v>Middlesex</v>
      </c>
      <c r="O124" s="169" t="s">
        <v>1077</v>
      </c>
      <c r="P124" s="229" t="str">
        <f t="shared" si="36"/>
        <v>Bradley, Archie  (Y1)</v>
      </c>
      <c r="Q124" s="166">
        <f t="shared" si="37"/>
        <v>200000</v>
      </c>
      <c r="R124" s="166">
        <f t="shared" si="38"/>
        <v>300000</v>
      </c>
      <c r="S124" s="166">
        <f t="shared" si="39"/>
        <v>400000</v>
      </c>
      <c r="T124" s="314" t="str">
        <f t="shared" si="43"/>
        <v/>
      </c>
      <c r="U124" s="147" t="s">
        <v>652</v>
      </c>
      <c r="V124" s="269">
        <v>200000</v>
      </c>
      <c r="W124" s="134" t="s">
        <v>653</v>
      </c>
      <c r="X124" s="269">
        <v>300000</v>
      </c>
      <c r="Y124" s="134" t="s">
        <v>465</v>
      </c>
      <c r="Z124" s="269">
        <v>400000</v>
      </c>
      <c r="AA124" s="134" t="s">
        <v>814</v>
      </c>
      <c r="AC124" s="134"/>
      <c r="AD124" s="134"/>
    </row>
    <row r="125" spans="1:31" ht="14.25" customHeight="1" x14ac:dyDescent="0.2">
      <c r="A125" s="134" t="s">
        <v>4797</v>
      </c>
      <c r="B125" s="246" t="str">
        <f t="shared" si="40"/>
        <v>Bradley</v>
      </c>
      <c r="C125" s="253" t="str">
        <f t="shared" si="41"/>
        <v>Bobby</v>
      </c>
      <c r="D125" s="134" t="str">
        <f t="shared" si="42"/>
        <v>B. Bradley</v>
      </c>
      <c r="E125" s="229" t="str">
        <f t="shared" si="34"/>
        <v>Bobby Bradley</v>
      </c>
      <c r="F125" s="287"/>
      <c r="G125" s="537">
        <v>47</v>
      </c>
      <c r="H125" s="537">
        <v>2</v>
      </c>
      <c r="I125" s="537">
        <v>23</v>
      </c>
      <c r="J125" s="436">
        <v>35214</v>
      </c>
      <c r="K125" s="205"/>
      <c r="L125" s="135" t="s">
        <v>651</v>
      </c>
      <c r="M125" s="134" t="str">
        <f t="shared" si="35"/>
        <v>min</v>
      </c>
      <c r="N125" s="147" t="str">
        <f>Ruth!$A$2</f>
        <v>Plum Island</v>
      </c>
      <c r="O125" s="169" t="s">
        <v>4786</v>
      </c>
      <c r="P125" s="229" t="str">
        <f t="shared" si="36"/>
        <v>Bradley, Bobby (min)</v>
      </c>
      <c r="Q125" s="166" t="str">
        <f t="shared" si="37"/>
        <v/>
      </c>
      <c r="R125" s="166" t="str">
        <f t="shared" si="38"/>
        <v/>
      </c>
      <c r="S125" s="166" t="str">
        <f t="shared" si="39"/>
        <v/>
      </c>
      <c r="T125" s="314" t="str">
        <f t="shared" si="43"/>
        <v/>
      </c>
      <c r="U125" s="537" t="s">
        <v>828</v>
      </c>
      <c r="V125" s="167"/>
      <c r="W125" s="134"/>
      <c r="X125" s="167"/>
      <c r="Y125" s="134"/>
      <c r="Z125" s="167"/>
      <c r="AA125" s="134"/>
      <c r="AC125" s="134"/>
      <c r="AD125" s="134"/>
    </row>
    <row r="126" spans="1:31" ht="14.25" customHeight="1" x14ac:dyDescent="0.2">
      <c r="A126" s="134" t="s">
        <v>131</v>
      </c>
      <c r="B126" s="246" t="str">
        <f t="shared" si="40"/>
        <v>Bradley</v>
      </c>
      <c r="C126" s="253" t="str">
        <f t="shared" si="41"/>
        <v>Jackie</v>
      </c>
      <c r="D126" s="134" t="str">
        <f t="shared" si="42"/>
        <v>J. Bradley</v>
      </c>
      <c r="E126" s="229" t="str">
        <f t="shared" si="34"/>
        <v>Jackie Bradley</v>
      </c>
      <c r="F126" s="135" t="s">
        <v>512</v>
      </c>
      <c r="G126" s="135"/>
      <c r="H126" s="135"/>
      <c r="I126" s="135"/>
      <c r="J126" s="201">
        <v>32982</v>
      </c>
      <c r="K126" s="147" t="s">
        <v>1669</v>
      </c>
      <c r="L126" s="135" t="s">
        <v>11</v>
      </c>
      <c r="M126" s="134" t="str">
        <f t="shared" si="35"/>
        <v>Y3</v>
      </c>
      <c r="N126" s="147" t="str">
        <f>Cobb!$S$2</f>
        <v>Waikiki</v>
      </c>
      <c r="O126" s="169" t="s">
        <v>585</v>
      </c>
      <c r="P126" s="229" t="str">
        <f t="shared" si="36"/>
        <v>Bradley, Jackie (Y3)</v>
      </c>
      <c r="Q126" s="166">
        <f t="shared" si="37"/>
        <v>400000</v>
      </c>
      <c r="R126" s="166" t="str">
        <f t="shared" si="38"/>
        <v/>
      </c>
      <c r="S126" s="166" t="str">
        <f t="shared" si="39"/>
        <v/>
      </c>
      <c r="T126" s="314" t="str">
        <f t="shared" si="43"/>
        <v/>
      </c>
      <c r="U126" s="147" t="s">
        <v>465</v>
      </c>
      <c r="V126" s="167">
        <v>400000</v>
      </c>
      <c r="W126" s="134" t="s">
        <v>814</v>
      </c>
      <c r="X126" s="167"/>
      <c r="Y126" s="134"/>
      <c r="Z126" s="167"/>
      <c r="AA126" s="134"/>
      <c r="AC126" s="134"/>
      <c r="AD126" s="134"/>
    </row>
    <row r="127" spans="1:31" ht="14.25" customHeight="1" x14ac:dyDescent="0.2">
      <c r="A127" s="134" t="s">
        <v>420</v>
      </c>
      <c r="B127" s="246" t="str">
        <f t="shared" si="40"/>
        <v>Brantley</v>
      </c>
      <c r="C127" s="253" t="str">
        <f t="shared" si="41"/>
        <v>Michael</v>
      </c>
      <c r="D127" s="134" t="str">
        <f t="shared" si="42"/>
        <v>M. Brantley</v>
      </c>
      <c r="E127" s="229" t="str">
        <f t="shared" ref="E127:E157" si="44">CONCATENATE(C127," ",B127)</f>
        <v>Michael Brantley</v>
      </c>
      <c r="F127" s="135" t="s">
        <v>512</v>
      </c>
      <c r="G127" s="135"/>
      <c r="H127" s="135"/>
      <c r="I127" s="135"/>
      <c r="J127" s="201">
        <v>31912</v>
      </c>
      <c r="K127" s="147" t="s">
        <v>1673</v>
      </c>
      <c r="L127" s="135" t="s">
        <v>11</v>
      </c>
      <c r="M127" s="134" t="str">
        <f t="shared" ref="M127:M157" si="45">$U127</f>
        <v>ARB-Y7</v>
      </c>
      <c r="N127" s="147" t="str">
        <f>Cobb!$S$2</f>
        <v>Waikiki</v>
      </c>
      <c r="O127" s="169" t="s">
        <v>1145</v>
      </c>
      <c r="P127" s="229" t="str">
        <f t="shared" ref="P127:P157" si="46">CONCATENATE(A127," (",M127,")")</f>
        <v>Brantley, Michael (ARB-Y7)</v>
      </c>
      <c r="Q127" s="166">
        <f t="shared" ref="Q127:Q157" si="47">IF(ISBLANK($V127),"",$V127)</f>
        <v>6048000</v>
      </c>
      <c r="R127" s="166" t="str">
        <f t="shared" ref="R127:R157" si="48">IF(ISBLANK($X127),"",$X127)</f>
        <v/>
      </c>
      <c r="S127" s="166" t="str">
        <f t="shared" ref="S127:S157" si="49">IF(ISBLANK($Z127),"",$Z127)</f>
        <v/>
      </c>
      <c r="T127" s="314" t="str">
        <f t="shared" si="43"/>
        <v/>
      </c>
      <c r="U127" s="147" t="s">
        <v>1631</v>
      </c>
      <c r="V127" s="167">
        <v>6048000</v>
      </c>
      <c r="W127" s="134"/>
      <c r="X127" s="167"/>
      <c r="Y127" s="134"/>
      <c r="Z127" s="167"/>
      <c r="AA127" s="134"/>
      <c r="AC127" s="134"/>
      <c r="AD127" s="134"/>
    </row>
    <row r="128" spans="1:31" ht="14.25" customHeight="1" x14ac:dyDescent="0.2">
      <c r="A128" s="148" t="s">
        <v>4296</v>
      </c>
      <c r="B128" s="246" t="str">
        <f t="shared" si="40"/>
        <v>Braun</v>
      </c>
      <c r="C128" s="253" t="str">
        <f t="shared" si="41"/>
        <v>Ryan</v>
      </c>
      <c r="D128" s="134" t="str">
        <f t="shared" si="42"/>
        <v>R. Braun</v>
      </c>
      <c r="E128" s="229" t="str">
        <f t="shared" si="44"/>
        <v>Ryan Braun</v>
      </c>
      <c r="F128" s="135" t="s">
        <v>1667</v>
      </c>
      <c r="G128" s="135"/>
      <c r="H128" s="135"/>
      <c r="I128" s="135"/>
      <c r="J128" s="201">
        <v>30637</v>
      </c>
      <c r="K128" s="147" t="s">
        <v>1673</v>
      </c>
      <c r="L128" s="135" t="s">
        <v>11</v>
      </c>
      <c r="M128" s="134" t="str">
        <f t="shared" si="45"/>
        <v>1,F5-$16.68M</v>
      </c>
      <c r="N128" s="147" t="str">
        <f>Cobb!$G$2</f>
        <v>Alaska</v>
      </c>
      <c r="O128" s="412" t="s">
        <v>4104</v>
      </c>
      <c r="P128" s="229" t="str">
        <f t="shared" si="46"/>
        <v>Braun, Ryan (1,F5-$16.68M)</v>
      </c>
      <c r="Q128" s="166">
        <f t="shared" si="47"/>
        <v>3336000</v>
      </c>
      <c r="R128" s="166">
        <f t="shared" si="48"/>
        <v>3336000</v>
      </c>
      <c r="S128" s="166">
        <f t="shared" si="49"/>
        <v>3336000</v>
      </c>
      <c r="T128" s="314">
        <f t="shared" si="43"/>
        <v>3336000</v>
      </c>
      <c r="U128" s="148" t="s">
        <v>3995</v>
      </c>
      <c r="V128" s="414">
        <v>3336000</v>
      </c>
      <c r="W128" s="148" t="s">
        <v>4264</v>
      </c>
      <c r="X128" s="414">
        <v>3336000</v>
      </c>
      <c r="Y128" s="148" t="s">
        <v>4148</v>
      </c>
      <c r="Z128" s="414">
        <v>3336000</v>
      </c>
      <c r="AA128" s="148" t="s">
        <v>4125</v>
      </c>
      <c r="AB128" s="414">
        <v>3336000</v>
      </c>
      <c r="AC128" s="148" t="s">
        <v>4108</v>
      </c>
      <c r="AD128" s="414">
        <v>3336000</v>
      </c>
      <c r="AE128" s="168" t="s">
        <v>412</v>
      </c>
    </row>
    <row r="129" spans="1:30" ht="14.25" customHeight="1" x14ac:dyDescent="0.2">
      <c r="A129" s="134" t="s">
        <v>4798</v>
      </c>
      <c r="B129" s="246" t="str">
        <f t="shared" si="40"/>
        <v>Bregman</v>
      </c>
      <c r="C129" s="253" t="str">
        <f t="shared" si="41"/>
        <v>Alex</v>
      </c>
      <c r="D129" s="134" t="str">
        <f t="shared" si="42"/>
        <v>A. Bregman</v>
      </c>
      <c r="E129" s="229" t="str">
        <f t="shared" si="44"/>
        <v>Alex Bregman</v>
      </c>
      <c r="F129" s="287"/>
      <c r="G129" s="537">
        <v>10</v>
      </c>
      <c r="H129" s="537">
        <v>1</v>
      </c>
      <c r="I129" s="537">
        <v>10</v>
      </c>
      <c r="J129" s="436">
        <v>34423</v>
      </c>
      <c r="K129" s="205"/>
      <c r="L129" s="135" t="s">
        <v>651</v>
      </c>
      <c r="M129" s="134" t="str">
        <f t="shared" si="45"/>
        <v>min</v>
      </c>
      <c r="N129" s="537" t="s">
        <v>83</v>
      </c>
      <c r="O129" s="169" t="s">
        <v>4786</v>
      </c>
      <c r="P129" s="229" t="str">
        <f t="shared" si="46"/>
        <v>Bregman, Alex (min)</v>
      </c>
      <c r="Q129" s="166" t="str">
        <f t="shared" si="47"/>
        <v/>
      </c>
      <c r="R129" s="166" t="str">
        <f t="shared" si="48"/>
        <v/>
      </c>
      <c r="S129" s="166" t="str">
        <f t="shared" si="49"/>
        <v/>
      </c>
      <c r="T129" s="314" t="str">
        <f t="shared" si="43"/>
        <v/>
      </c>
      <c r="U129" s="537" t="s">
        <v>828</v>
      </c>
      <c r="V129" s="167"/>
      <c r="W129" s="134"/>
      <c r="X129" s="167"/>
      <c r="Y129" s="134"/>
      <c r="Z129" s="167"/>
      <c r="AA129" s="134"/>
      <c r="AC129" s="134"/>
      <c r="AD129" s="134"/>
    </row>
    <row r="130" spans="1:30" ht="14.25" customHeight="1" x14ac:dyDescent="0.2">
      <c r="A130" s="148" t="s">
        <v>750</v>
      </c>
      <c r="B130" s="246" t="str">
        <f t="shared" si="40"/>
        <v>Breslow</v>
      </c>
      <c r="C130" s="253" t="str">
        <f t="shared" si="41"/>
        <v>Craig</v>
      </c>
      <c r="D130" s="134" t="str">
        <f t="shared" si="42"/>
        <v>C. Breslow</v>
      </c>
      <c r="E130" s="229" t="str">
        <f t="shared" si="44"/>
        <v>Craig Breslow</v>
      </c>
      <c r="F130" s="135" t="s">
        <v>512</v>
      </c>
      <c r="G130" s="135"/>
      <c r="H130" s="135"/>
      <c r="I130" s="135"/>
      <c r="J130" s="201">
        <v>29441</v>
      </c>
      <c r="K130" s="147" t="s">
        <v>1664</v>
      </c>
      <c r="L130" s="135" t="s">
        <v>173</v>
      </c>
      <c r="M130" s="134" t="str">
        <f t="shared" si="45"/>
        <v>1,F1-$200k</v>
      </c>
      <c r="N130" s="147" t="str">
        <f>Cobb!$AE$2</f>
        <v>Chicago</v>
      </c>
      <c r="O130" s="412" t="s">
        <v>4104</v>
      </c>
      <c r="P130" s="229" t="str">
        <f t="shared" si="46"/>
        <v>Breslow, Craig (1,F1-$200k)</v>
      </c>
      <c r="Q130" s="166">
        <f t="shared" si="47"/>
        <v>200000</v>
      </c>
      <c r="R130" s="166" t="str">
        <f t="shared" si="48"/>
        <v/>
      </c>
      <c r="S130" s="166" t="str">
        <f t="shared" si="49"/>
        <v/>
      </c>
      <c r="T130" s="314" t="str">
        <f t="shared" si="43"/>
        <v/>
      </c>
      <c r="U130" s="148" t="s">
        <v>3991</v>
      </c>
      <c r="V130" s="414">
        <v>200000</v>
      </c>
      <c r="W130" s="167" t="s">
        <v>412</v>
      </c>
      <c r="X130" s="134"/>
      <c r="Y130" s="134"/>
      <c r="Z130" s="134"/>
      <c r="AA130" s="134"/>
      <c r="AB130" s="134"/>
      <c r="AC130" s="134"/>
      <c r="AD130" s="134"/>
    </row>
    <row r="131" spans="1:30" ht="14.25" customHeight="1" x14ac:dyDescent="0.2">
      <c r="A131" s="537" t="s">
        <v>4676</v>
      </c>
      <c r="B131" s="246" t="str">
        <f t="shared" si="40"/>
        <v>Brett</v>
      </c>
      <c r="C131" s="253" t="str">
        <f t="shared" si="41"/>
        <v>Ryan</v>
      </c>
      <c r="D131" s="134" t="str">
        <f t="shared" si="42"/>
        <v>R. Brett</v>
      </c>
      <c r="E131" s="229" t="str">
        <f t="shared" si="44"/>
        <v>Ryan Brett</v>
      </c>
      <c r="F131" s="287"/>
      <c r="G131" s="537">
        <v>209</v>
      </c>
      <c r="H131" s="537">
        <v>9</v>
      </c>
      <c r="I131" s="537">
        <v>24</v>
      </c>
      <c r="J131" s="436">
        <v>33520</v>
      </c>
      <c r="K131" s="205" t="s">
        <v>1665</v>
      </c>
      <c r="L131" s="135" t="s">
        <v>11</v>
      </c>
      <c r="M131" s="134" t="str">
        <f t="shared" si="45"/>
        <v>MM</v>
      </c>
      <c r="N131" s="297" t="str">
        <f>Mays!$S$2</f>
        <v>Thunder Bay</v>
      </c>
      <c r="O131" s="169" t="s">
        <v>4786</v>
      </c>
      <c r="P131" s="229" t="str">
        <f t="shared" si="46"/>
        <v>Brett, Ryan (MM)</v>
      </c>
      <c r="Q131" s="166">
        <f t="shared" si="47"/>
        <v>100000</v>
      </c>
      <c r="R131" s="166" t="str">
        <f t="shared" si="48"/>
        <v/>
      </c>
      <c r="S131" s="166" t="str">
        <f t="shared" si="49"/>
        <v/>
      </c>
      <c r="T131" s="314" t="str">
        <f t="shared" si="43"/>
        <v/>
      </c>
      <c r="U131" s="537" t="s">
        <v>648</v>
      </c>
      <c r="V131" s="167">
        <v>100000</v>
      </c>
      <c r="W131" s="134"/>
      <c r="X131" s="167"/>
      <c r="Y131" s="134"/>
      <c r="Z131" s="167"/>
      <c r="AA131" s="134"/>
      <c r="AC131" s="134"/>
      <c r="AD131" s="134"/>
    </row>
    <row r="132" spans="1:30" ht="14.25" customHeight="1" x14ac:dyDescent="0.2">
      <c r="A132" s="134" t="s">
        <v>4799</v>
      </c>
      <c r="B132" s="246" t="str">
        <f t="shared" si="40"/>
        <v>Brinson</v>
      </c>
      <c r="C132" s="253" t="str">
        <f t="shared" si="41"/>
        <v>Lewis</v>
      </c>
      <c r="D132" s="134" t="str">
        <f t="shared" si="42"/>
        <v>L. Brinson</v>
      </c>
      <c r="E132" s="229" t="str">
        <f t="shared" si="44"/>
        <v>Lewis Brinson</v>
      </c>
      <c r="F132" s="287"/>
      <c r="G132" s="537">
        <v>5</v>
      </c>
      <c r="H132" s="537">
        <v>1</v>
      </c>
      <c r="I132" s="537">
        <v>5</v>
      </c>
      <c r="J132" s="436">
        <v>34462</v>
      </c>
      <c r="K132" s="205"/>
      <c r="L132" s="135" t="s">
        <v>651</v>
      </c>
      <c r="M132" s="134" t="str">
        <f t="shared" si="45"/>
        <v>min</v>
      </c>
      <c r="N132" s="147" t="str">
        <f>Mays!$AE$2</f>
        <v>West Oakland</v>
      </c>
      <c r="O132" s="169" t="s">
        <v>4786</v>
      </c>
      <c r="P132" s="229" t="str">
        <f t="shared" si="46"/>
        <v>Brinson, Lewis (min)</v>
      </c>
      <c r="Q132" s="166" t="str">
        <f t="shared" si="47"/>
        <v/>
      </c>
      <c r="R132" s="166" t="str">
        <f t="shared" si="48"/>
        <v/>
      </c>
      <c r="S132" s="166" t="str">
        <f t="shared" si="49"/>
        <v/>
      </c>
      <c r="T132" s="314" t="str">
        <f t="shared" si="43"/>
        <v/>
      </c>
      <c r="U132" s="537" t="s">
        <v>828</v>
      </c>
      <c r="V132" s="167"/>
      <c r="W132" s="134"/>
      <c r="X132" s="167"/>
      <c r="Y132" s="134"/>
      <c r="Z132" s="167"/>
      <c r="AA132" s="134"/>
      <c r="AC132" s="134"/>
      <c r="AD132" s="134"/>
    </row>
    <row r="133" spans="1:30" ht="14.25" customHeight="1" x14ac:dyDescent="0.2">
      <c r="A133" s="537" t="s">
        <v>4677</v>
      </c>
      <c r="B133" s="246" t="str">
        <f t="shared" si="40"/>
        <v>Brito</v>
      </c>
      <c r="C133" s="253" t="str">
        <f t="shared" si="41"/>
        <v>Socrates*</v>
      </c>
      <c r="D133" s="134" t="str">
        <f t="shared" si="42"/>
        <v>S. Brito</v>
      </c>
      <c r="E133" s="229" t="str">
        <f t="shared" si="44"/>
        <v>Socrates* Brito</v>
      </c>
      <c r="F133" s="287"/>
      <c r="G133" s="537">
        <v>162</v>
      </c>
      <c r="H133" s="537">
        <v>6</v>
      </c>
      <c r="I133" s="537">
        <v>24</v>
      </c>
      <c r="J133" s="436">
        <v>33853</v>
      </c>
      <c r="K133" s="205" t="s">
        <v>2011</v>
      </c>
      <c r="L133" s="135" t="s">
        <v>11</v>
      </c>
      <c r="M133" s="134" t="str">
        <f t="shared" si="45"/>
        <v>MM</v>
      </c>
      <c r="N133" s="297" t="str">
        <f>Mays!$S$2</f>
        <v>Thunder Bay</v>
      </c>
      <c r="O133" s="169" t="s">
        <v>4786</v>
      </c>
      <c r="P133" s="229" t="str">
        <f t="shared" si="46"/>
        <v>Brito, Socrates* (MM)</v>
      </c>
      <c r="Q133" s="166">
        <f t="shared" si="47"/>
        <v>100000</v>
      </c>
      <c r="R133" s="166" t="str">
        <f t="shared" si="48"/>
        <v/>
      </c>
      <c r="S133" s="166" t="str">
        <f t="shared" si="49"/>
        <v/>
      </c>
      <c r="T133" s="314" t="str">
        <f t="shared" si="43"/>
        <v/>
      </c>
      <c r="U133" s="537" t="s">
        <v>648</v>
      </c>
      <c r="V133" s="167">
        <v>100000</v>
      </c>
      <c r="W133" s="134"/>
      <c r="X133" s="167"/>
      <c r="Y133" s="134"/>
      <c r="Z133" s="167"/>
      <c r="AA133" s="134"/>
      <c r="AC133" s="134"/>
      <c r="AD133" s="134"/>
    </row>
    <row r="134" spans="1:30" ht="14.25" customHeight="1" x14ac:dyDescent="0.2">
      <c r="A134" s="134" t="s">
        <v>908</v>
      </c>
      <c r="B134" s="246" t="str">
        <f t="shared" si="40"/>
        <v>Britton</v>
      </c>
      <c r="C134" s="253" t="str">
        <f t="shared" si="41"/>
        <v>Zach</v>
      </c>
      <c r="D134" s="134" t="str">
        <f t="shared" si="42"/>
        <v>Z. Britton</v>
      </c>
      <c r="E134" s="229" t="str">
        <f t="shared" si="44"/>
        <v>Zach Britton</v>
      </c>
      <c r="F134" s="135" t="s">
        <v>512</v>
      </c>
      <c r="G134" s="135"/>
      <c r="H134" s="135"/>
      <c r="I134" s="135"/>
      <c r="J134" s="201">
        <v>32133</v>
      </c>
      <c r="K134" s="147" t="s">
        <v>966</v>
      </c>
      <c r="L134" s="135" t="s">
        <v>173</v>
      </c>
      <c r="M134" s="134" t="str">
        <f t="shared" si="45"/>
        <v>ARB-Y5</v>
      </c>
      <c r="N134" s="147" t="str">
        <f>Aaron!$S$2</f>
        <v>San Jose</v>
      </c>
      <c r="O134" s="169" t="s">
        <v>4604</v>
      </c>
      <c r="P134" s="229" t="str">
        <f t="shared" si="46"/>
        <v>Britton, Zach (ARB-Y5)</v>
      </c>
      <c r="Q134" s="166">
        <f t="shared" si="47"/>
        <v>1800000</v>
      </c>
      <c r="R134" s="166" t="str">
        <f t="shared" si="48"/>
        <v/>
      </c>
      <c r="S134" s="166" t="str">
        <f t="shared" si="49"/>
        <v/>
      </c>
      <c r="T134" s="314" t="str">
        <f t="shared" si="43"/>
        <v/>
      </c>
      <c r="U134" s="147" t="s">
        <v>1629</v>
      </c>
      <c r="V134" s="167">
        <v>1800000</v>
      </c>
      <c r="W134" s="134"/>
      <c r="X134" s="167"/>
      <c r="Y134" s="134"/>
      <c r="Z134" s="167"/>
      <c r="AA134" s="229"/>
      <c r="AB134" s="229"/>
      <c r="AC134" s="134"/>
      <c r="AD134" s="134"/>
    </row>
    <row r="135" spans="1:30" ht="14.25" customHeight="1" x14ac:dyDescent="0.2">
      <c r="A135" s="537" t="s">
        <v>4721</v>
      </c>
      <c r="B135" s="246" t="str">
        <f t="shared" si="40"/>
        <v>Brooks</v>
      </c>
      <c r="C135" s="253" t="str">
        <f t="shared" si="41"/>
        <v>Aaron</v>
      </c>
      <c r="D135" s="134" t="str">
        <f t="shared" si="42"/>
        <v>A. Brooks</v>
      </c>
      <c r="E135" s="229" t="str">
        <f t="shared" si="44"/>
        <v>Aaron Brooks</v>
      </c>
      <c r="F135" s="287"/>
      <c r="G135" s="537">
        <v>222</v>
      </c>
      <c r="H135" s="537">
        <v>15</v>
      </c>
      <c r="I135" s="537">
        <v>20</v>
      </c>
      <c r="J135" s="436">
        <v>32990</v>
      </c>
      <c r="K135" s="205" t="s">
        <v>966</v>
      </c>
      <c r="L135" s="135" t="s">
        <v>173</v>
      </c>
      <c r="M135" s="134" t="str">
        <f t="shared" si="45"/>
        <v>Y1</v>
      </c>
      <c r="N135" s="147" t="str">
        <f>Aaron!$S$2</f>
        <v>San Jose</v>
      </c>
      <c r="O135" s="169" t="s">
        <v>4786</v>
      </c>
      <c r="P135" s="229" t="str">
        <f t="shared" si="46"/>
        <v>Brooks, Aaron (Y1)</v>
      </c>
      <c r="Q135" s="166">
        <f t="shared" si="47"/>
        <v>200000</v>
      </c>
      <c r="R135" s="166">
        <f t="shared" si="48"/>
        <v>300000</v>
      </c>
      <c r="S135" s="166">
        <f t="shared" si="49"/>
        <v>400000</v>
      </c>
      <c r="T135" s="314" t="str">
        <f t="shared" si="43"/>
        <v/>
      </c>
      <c r="U135" s="537" t="s">
        <v>652</v>
      </c>
      <c r="V135" s="167">
        <v>200000</v>
      </c>
      <c r="W135" s="134" t="s">
        <v>653</v>
      </c>
      <c r="X135" s="167">
        <v>300000</v>
      </c>
      <c r="Y135" s="134" t="s">
        <v>465</v>
      </c>
      <c r="Z135" s="167">
        <v>400000</v>
      </c>
      <c r="AA135" s="134" t="s">
        <v>814</v>
      </c>
      <c r="AC135" s="134"/>
      <c r="AD135" s="134"/>
    </row>
    <row r="136" spans="1:30" ht="14.25" customHeight="1" x14ac:dyDescent="0.2">
      <c r="A136" s="148" t="s">
        <v>764</v>
      </c>
      <c r="B136" s="246" t="str">
        <f t="shared" ref="B136:B166" si="50">LEFT(A136,FIND(", ",A136,1)-1)</f>
        <v>Broxton</v>
      </c>
      <c r="C136" s="253" t="str">
        <f t="shared" ref="C136:C166" si="51">RIGHT(A136,LEN(A136)-FIND(", ",A136,1)-1)</f>
        <v>Jonathan</v>
      </c>
      <c r="D136" s="134" t="str">
        <f t="shared" ref="D136:D166" si="52">CONCATENATE(MID(C136,1,1),". ",B136)</f>
        <v>J. Broxton</v>
      </c>
      <c r="E136" s="229" t="str">
        <f t="shared" si="44"/>
        <v>Jonathan Broxton</v>
      </c>
      <c r="F136" s="135" t="s">
        <v>1667</v>
      </c>
      <c r="G136" s="135"/>
      <c r="H136" s="135"/>
      <c r="I136" s="135"/>
      <c r="J136" s="201">
        <v>30849</v>
      </c>
      <c r="K136" s="147" t="s">
        <v>1664</v>
      </c>
      <c r="L136" s="135" t="s">
        <v>173</v>
      </c>
      <c r="M136" s="134" t="str">
        <f t="shared" si="45"/>
        <v>1,F1-$400k</v>
      </c>
      <c r="N136" s="147" t="str">
        <f>Mays!$G$2</f>
        <v>Palo Alto</v>
      </c>
      <c r="O136" s="412" t="s">
        <v>4104</v>
      </c>
      <c r="P136" s="229" t="str">
        <f t="shared" si="46"/>
        <v>Broxton, Jonathan (1,F1-$400k)</v>
      </c>
      <c r="Q136" s="166">
        <f t="shared" si="47"/>
        <v>400000</v>
      </c>
      <c r="R136" s="166" t="str">
        <f t="shared" si="48"/>
        <v/>
      </c>
      <c r="S136" s="166" t="str">
        <f t="shared" si="49"/>
        <v/>
      </c>
      <c r="T136" s="314" t="str">
        <f t="shared" ref="T136:T166" si="53">IF(ISBLANK($AB136),"",$AB136)</f>
        <v/>
      </c>
      <c r="U136" s="148" t="s">
        <v>4066</v>
      </c>
      <c r="V136" s="414">
        <v>400000</v>
      </c>
      <c r="W136" s="167" t="s">
        <v>412</v>
      </c>
      <c r="X136" s="134"/>
      <c r="Y136" s="134"/>
      <c r="Z136" s="134"/>
      <c r="AA136" s="134"/>
      <c r="AB136" s="134"/>
      <c r="AC136" s="134"/>
      <c r="AD136" s="134"/>
    </row>
    <row r="137" spans="1:30" ht="14.25" customHeight="1" x14ac:dyDescent="0.2">
      <c r="A137" s="134" t="s">
        <v>580</v>
      </c>
      <c r="B137" s="246" t="str">
        <f t="shared" si="50"/>
        <v>Bruce</v>
      </c>
      <c r="C137" s="253" t="str">
        <f t="shared" si="51"/>
        <v>Jay</v>
      </c>
      <c r="D137" s="134" t="str">
        <f t="shared" si="52"/>
        <v>J. Bruce</v>
      </c>
      <c r="E137" s="229" t="str">
        <f t="shared" si="44"/>
        <v>Jay Bruce</v>
      </c>
      <c r="F137" s="135" t="s">
        <v>512</v>
      </c>
      <c r="G137" s="135"/>
      <c r="H137" s="135"/>
      <c r="I137" s="135"/>
      <c r="J137" s="201">
        <v>31870</v>
      </c>
      <c r="K137" s="147" t="s">
        <v>1672</v>
      </c>
      <c r="L137" s="135" t="s">
        <v>11</v>
      </c>
      <c r="M137" s="134" t="str">
        <f t="shared" si="45"/>
        <v>5,L5-14M</v>
      </c>
      <c r="N137" s="147" t="str">
        <f>Ruth!$Y$2</f>
        <v>Rock Island</v>
      </c>
      <c r="O137" s="169" t="s">
        <v>4586</v>
      </c>
      <c r="P137" s="229" t="str">
        <f t="shared" si="46"/>
        <v>Bruce, Jay (5,L5-14M)</v>
      </c>
      <c r="Q137" s="166">
        <f t="shared" si="47"/>
        <v>2800000</v>
      </c>
      <c r="R137" s="166" t="str">
        <f t="shared" si="48"/>
        <v/>
      </c>
      <c r="S137" s="166" t="str">
        <f t="shared" si="49"/>
        <v/>
      </c>
      <c r="T137" s="314" t="str">
        <f t="shared" si="53"/>
        <v/>
      </c>
      <c r="U137" s="147" t="s">
        <v>753</v>
      </c>
      <c r="V137" s="167">
        <v>2800000</v>
      </c>
      <c r="W137" s="134" t="s">
        <v>412</v>
      </c>
      <c r="X137" s="167"/>
      <c r="Y137" s="134"/>
      <c r="Z137" s="167"/>
      <c r="AA137" s="134"/>
      <c r="AC137" s="134"/>
      <c r="AD137" s="134"/>
    </row>
    <row r="138" spans="1:30" ht="14.25" customHeight="1" x14ac:dyDescent="0.2">
      <c r="A138" s="248" t="s">
        <v>2173</v>
      </c>
      <c r="B138" s="246" t="str">
        <f t="shared" si="50"/>
        <v>Bryant</v>
      </c>
      <c r="C138" s="253" t="str">
        <f t="shared" si="51"/>
        <v>Kris</v>
      </c>
      <c r="D138" s="134" t="str">
        <f t="shared" si="52"/>
        <v>K. Bryant</v>
      </c>
      <c r="E138" s="229" t="str">
        <f t="shared" si="44"/>
        <v>Kris Bryant</v>
      </c>
      <c r="F138" s="267" t="s">
        <v>1667</v>
      </c>
      <c r="G138" s="267"/>
      <c r="H138" s="267"/>
      <c r="I138" s="267"/>
      <c r="J138" s="262">
        <v>33607</v>
      </c>
      <c r="K138" s="229" t="s">
        <v>2027</v>
      </c>
      <c r="L138" s="135" t="s">
        <v>11</v>
      </c>
      <c r="M138" s="134" t="str">
        <f t="shared" si="45"/>
        <v>Y1</v>
      </c>
      <c r="N138" s="147" t="str">
        <f>Mays!$G$2</f>
        <v>Palo Alto</v>
      </c>
      <c r="O138" s="241" t="s">
        <v>2012</v>
      </c>
      <c r="P138" s="229" t="str">
        <f t="shared" si="46"/>
        <v>Bryant, Kris (Y1)</v>
      </c>
      <c r="Q138" s="166">
        <f t="shared" si="47"/>
        <v>200000</v>
      </c>
      <c r="R138" s="166">
        <f t="shared" si="48"/>
        <v>300000</v>
      </c>
      <c r="S138" s="166">
        <f t="shared" si="49"/>
        <v>400000</v>
      </c>
      <c r="T138" s="314" t="str">
        <f t="shared" si="53"/>
        <v/>
      </c>
      <c r="U138" s="309" t="s">
        <v>652</v>
      </c>
      <c r="V138" s="269">
        <v>200000</v>
      </c>
      <c r="W138" s="134" t="s">
        <v>653</v>
      </c>
      <c r="X138" s="269">
        <v>300000</v>
      </c>
      <c r="Y138" s="134" t="s">
        <v>465</v>
      </c>
      <c r="Z138" s="269">
        <v>400000</v>
      </c>
      <c r="AA138" s="134" t="s">
        <v>814</v>
      </c>
      <c r="AC138" s="134"/>
      <c r="AD138" s="134"/>
    </row>
    <row r="139" spans="1:30" ht="14.25" customHeight="1" x14ac:dyDescent="0.2">
      <c r="A139" s="537" t="s">
        <v>2767</v>
      </c>
      <c r="B139" s="246" t="str">
        <f t="shared" si="50"/>
        <v>Buchanan</v>
      </c>
      <c r="C139" s="253" t="str">
        <f t="shared" si="51"/>
        <v>David</v>
      </c>
      <c r="D139" s="134" t="str">
        <f t="shared" si="52"/>
        <v>D. Buchanan</v>
      </c>
      <c r="E139" s="229" t="str">
        <f t="shared" si="44"/>
        <v>David Buchanan</v>
      </c>
      <c r="F139" s="135" t="s">
        <v>1667</v>
      </c>
      <c r="G139" s="135"/>
      <c r="H139" s="135"/>
      <c r="I139" s="135"/>
      <c r="J139" s="335">
        <v>32639</v>
      </c>
      <c r="K139" s="134" t="s">
        <v>966</v>
      </c>
      <c r="L139" s="135" t="s">
        <v>173</v>
      </c>
      <c r="M139" s="134" t="str">
        <f t="shared" si="45"/>
        <v>Y2</v>
      </c>
      <c r="N139" s="147" t="str">
        <f>Aaron!$S$2</f>
        <v>San Jose</v>
      </c>
      <c r="O139" s="135" t="s">
        <v>2857</v>
      </c>
      <c r="P139" s="229" t="str">
        <f t="shared" si="46"/>
        <v>Buchanan, David (Y2)</v>
      </c>
      <c r="Q139" s="166">
        <f t="shared" si="47"/>
        <v>300000</v>
      </c>
      <c r="R139" s="166">
        <f t="shared" si="48"/>
        <v>400000</v>
      </c>
      <c r="S139" s="166" t="str">
        <f t="shared" si="49"/>
        <v/>
      </c>
      <c r="T139" s="314" t="str">
        <f t="shared" si="53"/>
        <v/>
      </c>
      <c r="U139" s="134" t="s">
        <v>653</v>
      </c>
      <c r="V139" s="230">
        <v>300000</v>
      </c>
      <c r="W139" s="229" t="s">
        <v>465</v>
      </c>
      <c r="X139" s="230">
        <v>400000</v>
      </c>
      <c r="Y139" s="134" t="s">
        <v>814</v>
      </c>
      <c r="Z139" s="537"/>
      <c r="AA139" s="537"/>
      <c r="AB139" s="537"/>
      <c r="AC139" s="134"/>
      <c r="AD139" s="134"/>
    </row>
    <row r="140" spans="1:30" ht="14.25" customHeight="1" x14ac:dyDescent="0.2">
      <c r="A140" s="134" t="s">
        <v>228</v>
      </c>
      <c r="B140" s="246" t="str">
        <f t="shared" si="50"/>
        <v>Buchholz</v>
      </c>
      <c r="C140" s="253" t="str">
        <f t="shared" si="51"/>
        <v>Clay</v>
      </c>
      <c r="D140" s="134" t="str">
        <f t="shared" si="52"/>
        <v>C. Buchholz</v>
      </c>
      <c r="E140" s="229" t="str">
        <f t="shared" si="44"/>
        <v>Clay Buchholz</v>
      </c>
      <c r="F140" s="135" t="s">
        <v>1667</v>
      </c>
      <c r="G140" s="135"/>
      <c r="H140" s="135"/>
      <c r="I140" s="135"/>
      <c r="J140" s="201">
        <v>30908</v>
      </c>
      <c r="K140" s="147" t="s">
        <v>966</v>
      </c>
      <c r="L140" s="135" t="s">
        <v>173</v>
      </c>
      <c r="M140" s="134" t="str">
        <f t="shared" si="45"/>
        <v>2,F5-10M</v>
      </c>
      <c r="N140" s="147" t="str">
        <f>Aaron!$S$2</f>
        <v>San Jose</v>
      </c>
      <c r="O140" s="304" t="s">
        <v>2491</v>
      </c>
      <c r="P140" s="229" t="str">
        <f t="shared" si="46"/>
        <v>Buchholz, Clay (2,F5-10M)</v>
      </c>
      <c r="Q140" s="166">
        <f t="shared" si="47"/>
        <v>2000000</v>
      </c>
      <c r="R140" s="166">
        <f t="shared" si="48"/>
        <v>2000000</v>
      </c>
      <c r="S140" s="166">
        <f t="shared" si="49"/>
        <v>2000000</v>
      </c>
      <c r="T140" s="314">
        <f t="shared" si="53"/>
        <v>2000000</v>
      </c>
      <c r="U140" s="147" t="s">
        <v>1130</v>
      </c>
      <c r="V140" s="167">
        <v>2000000</v>
      </c>
      <c r="W140" s="147" t="s">
        <v>1131</v>
      </c>
      <c r="X140" s="235">
        <v>2000000</v>
      </c>
      <c r="Y140" s="147" t="s">
        <v>1132</v>
      </c>
      <c r="Z140" s="235">
        <v>2000000</v>
      </c>
      <c r="AA140" s="147" t="s">
        <v>1133</v>
      </c>
      <c r="AB140" s="310">
        <v>2000000</v>
      </c>
      <c r="AC140" s="134"/>
      <c r="AD140" s="134"/>
    </row>
    <row r="141" spans="1:30" ht="14.25" customHeight="1" x14ac:dyDescent="0.2">
      <c r="A141" s="211" t="s">
        <v>1884</v>
      </c>
      <c r="B141" s="246" t="str">
        <f t="shared" si="50"/>
        <v>Buehrle</v>
      </c>
      <c r="C141" s="253" t="str">
        <f t="shared" si="51"/>
        <v>Mark</v>
      </c>
      <c r="D141" s="134" t="str">
        <f t="shared" si="52"/>
        <v>M. Buehrle</v>
      </c>
      <c r="E141" s="229" t="str">
        <f t="shared" si="44"/>
        <v>Mark Buehrle</v>
      </c>
      <c r="F141" s="216" t="s">
        <v>512</v>
      </c>
      <c r="G141" s="216"/>
      <c r="H141" s="216"/>
      <c r="I141" s="216"/>
      <c r="J141" s="220">
        <v>28937</v>
      </c>
      <c r="K141" s="221" t="s">
        <v>966</v>
      </c>
      <c r="L141" s="135" t="s">
        <v>173</v>
      </c>
      <c r="M141" s="134" t="str">
        <f t="shared" si="45"/>
        <v>3,F4-13.073M</v>
      </c>
      <c r="N141" s="147" t="str">
        <f>Aaron!$S$2</f>
        <v>San Jose</v>
      </c>
      <c r="O141" s="216" t="s">
        <v>1992</v>
      </c>
      <c r="P141" s="229" t="str">
        <f t="shared" si="46"/>
        <v>Buehrle, Mark (3,F4-13.073M)</v>
      </c>
      <c r="Q141" s="166">
        <f t="shared" si="47"/>
        <v>3269000</v>
      </c>
      <c r="R141" s="166">
        <f t="shared" si="48"/>
        <v>3269000</v>
      </c>
      <c r="S141" s="166" t="str">
        <f t="shared" si="49"/>
        <v/>
      </c>
      <c r="T141" s="314" t="str">
        <f t="shared" si="53"/>
        <v/>
      </c>
      <c r="U141" s="297" t="s">
        <v>1885</v>
      </c>
      <c r="V141" s="235">
        <v>3269000</v>
      </c>
      <c r="W141" s="211" t="s">
        <v>1886</v>
      </c>
      <c r="X141" s="235">
        <v>3269000</v>
      </c>
      <c r="Y141" s="211" t="s">
        <v>412</v>
      </c>
      <c r="Z141" s="235"/>
      <c r="AA141" s="134"/>
      <c r="AC141" s="134"/>
      <c r="AD141" s="134"/>
    </row>
    <row r="142" spans="1:30" ht="14.25" customHeight="1" x14ac:dyDescent="0.2">
      <c r="A142" s="134" t="s">
        <v>496</v>
      </c>
      <c r="B142" s="246" t="str">
        <f t="shared" si="50"/>
        <v>Bumgarner</v>
      </c>
      <c r="C142" s="253" t="str">
        <f t="shared" si="51"/>
        <v>Madison</v>
      </c>
      <c r="D142" s="134" t="str">
        <f t="shared" si="52"/>
        <v>M. Bumgarner</v>
      </c>
      <c r="E142" s="229" t="str">
        <f t="shared" si="44"/>
        <v>Madison Bumgarner</v>
      </c>
      <c r="F142" s="135" t="s">
        <v>512</v>
      </c>
      <c r="G142" s="135"/>
      <c r="H142" s="135"/>
      <c r="I142" s="135"/>
      <c r="J142" s="201">
        <v>32721</v>
      </c>
      <c r="K142" s="147" t="s">
        <v>966</v>
      </c>
      <c r="L142" s="135" t="s">
        <v>173</v>
      </c>
      <c r="M142" s="134" t="str">
        <f t="shared" si="45"/>
        <v>3,L5-14M</v>
      </c>
      <c r="N142" s="297" t="str">
        <f>Aaron!$Y$2</f>
        <v>Columbus</v>
      </c>
      <c r="O142" s="169" t="s">
        <v>4659</v>
      </c>
      <c r="P142" s="229" t="str">
        <f t="shared" si="46"/>
        <v>Bumgarner, Madison (3,L5-14M)</v>
      </c>
      <c r="Q142" s="166">
        <f t="shared" si="47"/>
        <v>2800000</v>
      </c>
      <c r="R142" s="166">
        <f t="shared" si="48"/>
        <v>2800000</v>
      </c>
      <c r="S142" s="166">
        <f t="shared" si="49"/>
        <v>2800000</v>
      </c>
      <c r="T142" s="314" t="str">
        <f t="shared" si="53"/>
        <v/>
      </c>
      <c r="U142" s="147" t="s">
        <v>389</v>
      </c>
      <c r="V142" s="167">
        <v>2800000</v>
      </c>
      <c r="W142" s="134" t="s">
        <v>388</v>
      </c>
      <c r="X142" s="167">
        <v>2800000</v>
      </c>
      <c r="Y142" s="134" t="s">
        <v>753</v>
      </c>
      <c r="Z142" s="167">
        <v>2800000</v>
      </c>
      <c r="AA142" s="134"/>
      <c r="AC142" s="134"/>
      <c r="AD142" s="134"/>
    </row>
    <row r="143" spans="1:30" ht="14.25" customHeight="1" x14ac:dyDescent="0.2">
      <c r="A143" s="134" t="s">
        <v>1053</v>
      </c>
      <c r="B143" s="246" t="str">
        <f t="shared" si="50"/>
        <v>Bundy</v>
      </c>
      <c r="C143" s="253" t="str">
        <f t="shared" si="51"/>
        <v>Dylan</v>
      </c>
      <c r="D143" s="134" t="str">
        <f t="shared" si="52"/>
        <v>D. Bundy</v>
      </c>
      <c r="E143" s="229" t="str">
        <f t="shared" si="44"/>
        <v>Dylan Bundy</v>
      </c>
      <c r="F143" s="135" t="s">
        <v>1667</v>
      </c>
      <c r="G143" s="135"/>
      <c r="H143" s="135"/>
      <c r="I143" s="135"/>
      <c r="J143" s="201">
        <v>33923</v>
      </c>
      <c r="K143" s="147" t="s">
        <v>966</v>
      </c>
      <c r="L143" s="135" t="s">
        <v>173</v>
      </c>
      <c r="M143" s="134" t="str">
        <f t="shared" si="45"/>
        <v>MM</v>
      </c>
      <c r="N143" s="147" t="str">
        <f>Mays!$A$2</f>
        <v>Aspen</v>
      </c>
      <c r="O143" s="169" t="s">
        <v>2405</v>
      </c>
      <c r="P143" s="229" t="str">
        <f t="shared" si="46"/>
        <v>Bundy, Dylan (MM)</v>
      </c>
      <c r="Q143" s="166">
        <f t="shared" si="47"/>
        <v>100000</v>
      </c>
      <c r="R143" s="166" t="str">
        <f t="shared" si="48"/>
        <v/>
      </c>
      <c r="S143" s="166" t="str">
        <f t="shared" si="49"/>
        <v/>
      </c>
      <c r="T143" s="314" t="str">
        <f t="shared" si="53"/>
        <v/>
      </c>
      <c r="U143" s="147" t="s">
        <v>648</v>
      </c>
      <c r="V143" s="269">
        <v>100000</v>
      </c>
      <c r="W143" s="134"/>
      <c r="X143" s="167"/>
      <c r="Y143" s="134"/>
      <c r="Z143" s="167"/>
      <c r="AA143" s="229"/>
      <c r="AB143" s="229"/>
      <c r="AC143" s="134"/>
      <c r="AD143" s="134"/>
    </row>
    <row r="144" spans="1:30" ht="14.25" customHeight="1" x14ac:dyDescent="0.2">
      <c r="A144" s="537" t="s">
        <v>3779</v>
      </c>
      <c r="B144" s="246" t="str">
        <f t="shared" si="50"/>
        <v>Burdi</v>
      </c>
      <c r="C144" s="253" t="str">
        <f t="shared" si="51"/>
        <v>Nick</v>
      </c>
      <c r="D144" s="134" t="str">
        <f t="shared" si="52"/>
        <v>N. Burdi</v>
      </c>
      <c r="E144" s="229" t="str">
        <f t="shared" si="44"/>
        <v>Nick Burdi</v>
      </c>
      <c r="F144" s="135" t="s">
        <v>1667</v>
      </c>
      <c r="G144" s="135"/>
      <c r="H144" s="135"/>
      <c r="I144" s="135"/>
      <c r="J144" s="335">
        <v>33988</v>
      </c>
      <c r="K144" s="134" t="s">
        <v>1664</v>
      </c>
      <c r="L144" s="135" t="s">
        <v>651</v>
      </c>
      <c r="M144" s="134" t="str">
        <f t="shared" si="45"/>
        <v>min</v>
      </c>
      <c r="N144" s="147" t="str">
        <f>Mays!$G$2</f>
        <v>Palo Alto</v>
      </c>
      <c r="O144" s="135" t="s">
        <v>2857</v>
      </c>
      <c r="P144" s="229" t="str">
        <f t="shared" si="46"/>
        <v>Burdi, Nick (min)</v>
      </c>
      <c r="Q144" s="166" t="str">
        <f t="shared" si="47"/>
        <v/>
      </c>
      <c r="R144" s="166" t="str">
        <f t="shared" si="48"/>
        <v/>
      </c>
      <c r="S144" s="166" t="str">
        <f t="shared" si="49"/>
        <v/>
      </c>
      <c r="T144" s="314" t="str">
        <f t="shared" si="53"/>
        <v/>
      </c>
      <c r="U144" s="537" t="s">
        <v>828</v>
      </c>
      <c r="V144" s="269"/>
      <c r="W144" s="537"/>
      <c r="X144" s="269"/>
      <c r="Y144" s="537"/>
      <c r="Z144" s="537"/>
      <c r="AA144" s="537"/>
      <c r="AB144" s="537"/>
      <c r="AC144" s="134"/>
      <c r="AD144" s="134"/>
    </row>
    <row r="145" spans="1:31" ht="14.25" customHeight="1" x14ac:dyDescent="0.2">
      <c r="A145" s="537" t="s">
        <v>4722</v>
      </c>
      <c r="B145" s="246" t="str">
        <f t="shared" si="50"/>
        <v>Burgos</v>
      </c>
      <c r="C145" s="253" t="str">
        <f t="shared" si="51"/>
        <v>Enrique</v>
      </c>
      <c r="D145" s="134" t="str">
        <f t="shared" si="52"/>
        <v>E. Burgos</v>
      </c>
      <c r="E145" s="229" t="str">
        <f t="shared" si="44"/>
        <v>Enrique Burgos</v>
      </c>
      <c r="F145" s="287"/>
      <c r="G145" s="537">
        <v>165</v>
      </c>
      <c r="H145" s="537">
        <v>7</v>
      </c>
      <c r="I145" s="537">
        <v>5</v>
      </c>
      <c r="J145" s="436">
        <v>33200</v>
      </c>
      <c r="K145" s="205" t="s">
        <v>1664</v>
      </c>
      <c r="L145" s="135" t="s">
        <v>173</v>
      </c>
      <c r="M145" s="134" t="str">
        <f t="shared" si="45"/>
        <v>Y1</v>
      </c>
      <c r="N145" s="147" t="str">
        <f>Ruth!$A$2</f>
        <v>Plum Island</v>
      </c>
      <c r="O145" s="169" t="s">
        <v>4786</v>
      </c>
      <c r="P145" s="229" t="str">
        <f t="shared" si="46"/>
        <v>Burgos, Enrique (Y1)</v>
      </c>
      <c r="Q145" s="166">
        <f t="shared" si="47"/>
        <v>200000</v>
      </c>
      <c r="R145" s="166">
        <f t="shared" si="48"/>
        <v>300000</v>
      </c>
      <c r="S145" s="166">
        <f t="shared" si="49"/>
        <v>400000</v>
      </c>
      <c r="T145" s="314" t="str">
        <f t="shared" si="53"/>
        <v/>
      </c>
      <c r="U145" s="537" t="s">
        <v>652</v>
      </c>
      <c r="V145" s="167">
        <v>200000</v>
      </c>
      <c r="W145" s="134" t="s">
        <v>653</v>
      </c>
      <c r="X145" s="167">
        <v>300000</v>
      </c>
      <c r="Y145" s="134" t="s">
        <v>465</v>
      </c>
      <c r="Z145" s="167">
        <v>400000</v>
      </c>
      <c r="AA145" s="134" t="s">
        <v>814</v>
      </c>
      <c r="AC145" s="134"/>
      <c r="AD145" s="134"/>
    </row>
    <row r="146" spans="1:31" ht="14.25" customHeight="1" x14ac:dyDescent="0.2">
      <c r="A146" s="148" t="s">
        <v>4270</v>
      </c>
      <c r="B146" s="246" t="str">
        <f t="shared" si="50"/>
        <v>Burnett</v>
      </c>
      <c r="C146" s="253" t="str">
        <f t="shared" si="51"/>
        <v>AJ</v>
      </c>
      <c r="D146" s="134" t="str">
        <f t="shared" si="52"/>
        <v>A. Burnett</v>
      </c>
      <c r="E146" s="229" t="str">
        <f t="shared" si="44"/>
        <v>AJ Burnett</v>
      </c>
      <c r="F146" s="135" t="s">
        <v>1667</v>
      </c>
      <c r="G146" s="135"/>
      <c r="H146" s="135"/>
      <c r="I146" s="135"/>
      <c r="J146" s="201">
        <v>28128</v>
      </c>
      <c r="K146" s="147" t="s">
        <v>966</v>
      </c>
      <c r="L146" s="135" t="s">
        <v>173</v>
      </c>
      <c r="M146" s="134" t="str">
        <f t="shared" si="45"/>
        <v>1,F1-$2.205M</v>
      </c>
      <c r="N146" s="147" t="str">
        <f>Cobb!$G$2</f>
        <v>Alaska</v>
      </c>
      <c r="O146" s="412" t="s">
        <v>4104</v>
      </c>
      <c r="P146" s="229" t="str">
        <f t="shared" si="46"/>
        <v>Burnett, AJ (1,F1-$2.205M)</v>
      </c>
      <c r="Q146" s="166">
        <f t="shared" si="47"/>
        <v>2205000</v>
      </c>
      <c r="R146" s="166" t="str">
        <f t="shared" si="48"/>
        <v/>
      </c>
      <c r="S146" s="166" t="str">
        <f t="shared" si="49"/>
        <v/>
      </c>
      <c r="T146" s="314" t="str">
        <f t="shared" si="53"/>
        <v/>
      </c>
      <c r="U146" s="148" t="s">
        <v>4021</v>
      </c>
      <c r="V146" s="414">
        <v>2205000</v>
      </c>
      <c r="W146" s="167" t="s">
        <v>412</v>
      </c>
      <c r="X146" s="134"/>
      <c r="Y146" s="134"/>
      <c r="Z146" s="134"/>
      <c r="AA146" s="134"/>
      <c r="AB146" s="134"/>
      <c r="AC146" s="134"/>
      <c r="AD146" s="134"/>
    </row>
    <row r="147" spans="1:31" ht="14.25" customHeight="1" x14ac:dyDescent="0.2">
      <c r="A147" s="537" t="s">
        <v>4723</v>
      </c>
      <c r="B147" s="246" t="str">
        <f t="shared" si="50"/>
        <v>Burns</v>
      </c>
      <c r="C147" s="253" t="str">
        <f t="shared" si="51"/>
        <v>Billy+</v>
      </c>
      <c r="D147" s="134" t="str">
        <f t="shared" si="52"/>
        <v>B. Burns</v>
      </c>
      <c r="E147" s="229" t="str">
        <f t="shared" si="44"/>
        <v>Billy+ Burns</v>
      </c>
      <c r="F147" s="287"/>
      <c r="G147" s="537">
        <v>7</v>
      </c>
      <c r="H147" s="537">
        <v>1</v>
      </c>
      <c r="I147" s="537">
        <v>7</v>
      </c>
      <c r="J147" s="436">
        <v>32750</v>
      </c>
      <c r="K147" s="205" t="s">
        <v>1669</v>
      </c>
      <c r="L147" s="135" t="s">
        <v>11</v>
      </c>
      <c r="M147" s="134" t="str">
        <f t="shared" si="45"/>
        <v>Y1</v>
      </c>
      <c r="N147" s="147" t="str">
        <f>Cobb!$M$2</f>
        <v>Mansfield</v>
      </c>
      <c r="O147" s="169" t="s">
        <v>4786</v>
      </c>
      <c r="P147" s="229" t="str">
        <f t="shared" si="46"/>
        <v>Burns, Billy+ (Y1)</v>
      </c>
      <c r="Q147" s="166">
        <f t="shared" si="47"/>
        <v>200000</v>
      </c>
      <c r="R147" s="166">
        <f t="shared" si="48"/>
        <v>300000</v>
      </c>
      <c r="S147" s="166">
        <f t="shared" si="49"/>
        <v>400000</v>
      </c>
      <c r="T147" s="314" t="str">
        <f t="shared" si="53"/>
        <v/>
      </c>
      <c r="U147" s="537" t="s">
        <v>652</v>
      </c>
      <c r="V147" s="167">
        <v>200000</v>
      </c>
      <c r="W147" s="134" t="s">
        <v>653</v>
      </c>
      <c r="X147" s="167">
        <v>300000</v>
      </c>
      <c r="Y147" s="134" t="s">
        <v>465</v>
      </c>
      <c r="Z147" s="167">
        <v>400000</v>
      </c>
      <c r="AA147" s="134" t="s">
        <v>814</v>
      </c>
      <c r="AC147" s="134"/>
      <c r="AD147" s="134"/>
    </row>
    <row r="148" spans="1:31" ht="14.25" customHeight="1" x14ac:dyDescent="0.2">
      <c r="A148" s="134" t="s">
        <v>4800</v>
      </c>
      <c r="B148" s="246" t="str">
        <f t="shared" si="50"/>
        <v>Burrows</v>
      </c>
      <c r="C148" s="253" t="str">
        <f t="shared" si="51"/>
        <v>Beau</v>
      </c>
      <c r="D148" s="134" t="str">
        <f t="shared" si="52"/>
        <v>B. Burrows</v>
      </c>
      <c r="E148" s="229" t="str">
        <f t="shared" si="44"/>
        <v>Beau Burrows</v>
      </c>
      <c r="F148" s="287"/>
      <c r="G148" s="537">
        <v>133</v>
      </c>
      <c r="H148" s="537">
        <v>5</v>
      </c>
      <c r="I148" s="537">
        <v>17</v>
      </c>
      <c r="J148" s="436">
        <v>35326</v>
      </c>
      <c r="K148" s="205" t="s">
        <v>5183</v>
      </c>
      <c r="L148" s="135" t="s">
        <v>651</v>
      </c>
      <c r="M148" s="134" t="str">
        <f t="shared" si="45"/>
        <v>min</v>
      </c>
      <c r="N148" s="537" t="s">
        <v>824</v>
      </c>
      <c r="O148" s="169" t="s">
        <v>4786</v>
      </c>
      <c r="P148" s="229" t="str">
        <f t="shared" si="46"/>
        <v>Burrows, Beau (min)</v>
      </c>
      <c r="Q148" s="166" t="str">
        <f t="shared" si="47"/>
        <v/>
      </c>
      <c r="R148" s="166" t="str">
        <f t="shared" si="48"/>
        <v/>
      </c>
      <c r="S148" s="166" t="str">
        <f t="shared" si="49"/>
        <v/>
      </c>
      <c r="T148" s="314" t="str">
        <f t="shared" si="53"/>
        <v/>
      </c>
      <c r="U148" s="537" t="s">
        <v>828</v>
      </c>
      <c r="V148" s="167"/>
      <c r="W148" s="134"/>
      <c r="X148" s="167"/>
      <c r="Y148" s="134"/>
      <c r="Z148" s="167"/>
      <c r="AA148" s="134"/>
      <c r="AC148" s="134"/>
      <c r="AD148" s="134"/>
    </row>
    <row r="149" spans="1:31" ht="14.25" customHeight="1" x14ac:dyDescent="0.2">
      <c r="A149" s="134" t="s">
        <v>400</v>
      </c>
      <c r="B149" s="246" t="str">
        <f t="shared" si="50"/>
        <v>Butler</v>
      </c>
      <c r="C149" s="253" t="str">
        <f t="shared" si="51"/>
        <v>Billy</v>
      </c>
      <c r="D149" s="134" t="str">
        <f t="shared" si="52"/>
        <v>B. Butler</v>
      </c>
      <c r="E149" s="229" t="str">
        <f t="shared" si="44"/>
        <v>Billy Butler</v>
      </c>
      <c r="F149" s="135" t="s">
        <v>1667</v>
      </c>
      <c r="G149" s="135"/>
      <c r="H149" s="135"/>
      <c r="I149" s="135"/>
      <c r="J149" s="201">
        <v>31520</v>
      </c>
      <c r="K149" s="147" t="s">
        <v>1666</v>
      </c>
      <c r="L149" s="135" t="s">
        <v>11</v>
      </c>
      <c r="M149" s="134" t="str">
        <f t="shared" si="45"/>
        <v>2,F5-8M</v>
      </c>
      <c r="N149" s="147" t="str">
        <f>Cobb!$G$2</f>
        <v>Alaska</v>
      </c>
      <c r="O149" s="304" t="s">
        <v>2491</v>
      </c>
      <c r="P149" s="229" t="str">
        <f t="shared" si="46"/>
        <v>Butler, Billy (2,F5-8M)</v>
      </c>
      <c r="Q149" s="166">
        <f t="shared" si="47"/>
        <v>1600000</v>
      </c>
      <c r="R149" s="166">
        <f t="shared" si="48"/>
        <v>1600000</v>
      </c>
      <c r="S149" s="166">
        <f t="shared" si="49"/>
        <v>1600000</v>
      </c>
      <c r="T149" s="314">
        <f t="shared" si="53"/>
        <v>1600000</v>
      </c>
      <c r="U149" s="147" t="s">
        <v>563</v>
      </c>
      <c r="V149" s="167">
        <v>1600000</v>
      </c>
      <c r="W149" s="147" t="s">
        <v>564</v>
      </c>
      <c r="X149" s="235">
        <v>1600000</v>
      </c>
      <c r="Y149" s="147" t="s">
        <v>565</v>
      </c>
      <c r="Z149" s="235">
        <v>1600000</v>
      </c>
      <c r="AA149" s="147" t="s">
        <v>566</v>
      </c>
      <c r="AB149" s="310">
        <v>1600000</v>
      </c>
      <c r="AC149" s="134"/>
      <c r="AD149" s="134"/>
      <c r="AE149" s="371"/>
    </row>
    <row r="150" spans="1:31" ht="14.25" customHeight="1" x14ac:dyDescent="0.2">
      <c r="A150" s="246" t="s">
        <v>2191</v>
      </c>
      <c r="B150" s="246" t="str">
        <f t="shared" si="50"/>
        <v>Butler</v>
      </c>
      <c r="C150" s="253" t="str">
        <f t="shared" si="51"/>
        <v>Eddie</v>
      </c>
      <c r="D150" s="134" t="str">
        <f t="shared" si="52"/>
        <v>E. Butler</v>
      </c>
      <c r="E150" s="229" t="str">
        <f t="shared" si="44"/>
        <v>Eddie Butler</v>
      </c>
      <c r="F150" s="241" t="s">
        <v>1667</v>
      </c>
      <c r="G150" s="241"/>
      <c r="H150" s="241"/>
      <c r="I150" s="241"/>
      <c r="J150" s="262">
        <v>34041</v>
      </c>
      <c r="K150" s="263" t="s">
        <v>173</v>
      </c>
      <c r="L150" s="135" t="s">
        <v>173</v>
      </c>
      <c r="M150" s="134" t="str">
        <f t="shared" si="45"/>
        <v>Y1</v>
      </c>
      <c r="N150" s="147" t="str">
        <f>Mays!$G$2</f>
        <v>Palo Alto</v>
      </c>
      <c r="O150" s="241" t="s">
        <v>2912</v>
      </c>
      <c r="P150" s="229" t="str">
        <f t="shared" si="46"/>
        <v>Butler, Eddie (Y1)</v>
      </c>
      <c r="Q150" s="166">
        <f t="shared" si="47"/>
        <v>200000</v>
      </c>
      <c r="R150" s="166">
        <f t="shared" si="48"/>
        <v>300000</v>
      </c>
      <c r="S150" s="166">
        <f t="shared" si="49"/>
        <v>400000</v>
      </c>
      <c r="T150" s="314" t="str">
        <f t="shared" si="53"/>
        <v/>
      </c>
      <c r="U150" s="309" t="s">
        <v>652</v>
      </c>
      <c r="V150" s="269">
        <v>200000</v>
      </c>
      <c r="W150" s="134" t="s">
        <v>653</v>
      </c>
      <c r="X150" s="269">
        <v>300000</v>
      </c>
      <c r="Y150" s="134" t="s">
        <v>465</v>
      </c>
      <c r="Z150" s="269">
        <v>400000</v>
      </c>
      <c r="AA150" s="134" t="s">
        <v>814</v>
      </c>
      <c r="AC150" s="134"/>
      <c r="AD150" s="134"/>
    </row>
    <row r="151" spans="1:31" ht="14.25" customHeight="1" x14ac:dyDescent="0.2">
      <c r="A151" s="537" t="s">
        <v>4724</v>
      </c>
      <c r="B151" s="246" t="str">
        <f t="shared" si="50"/>
        <v>Butler</v>
      </c>
      <c r="C151" s="253" t="str">
        <f t="shared" si="51"/>
        <v>Joey</v>
      </c>
      <c r="D151" s="134" t="str">
        <f t="shared" si="52"/>
        <v>J. Butler</v>
      </c>
      <c r="E151" s="229" t="str">
        <f t="shared" si="44"/>
        <v>Joey Butler</v>
      </c>
      <c r="F151" s="287"/>
      <c r="G151" s="537">
        <v>112</v>
      </c>
      <c r="H151" s="537">
        <v>4</v>
      </c>
      <c r="I151" s="537">
        <v>19</v>
      </c>
      <c r="J151" s="436">
        <v>31483</v>
      </c>
      <c r="K151" s="205" t="s">
        <v>2011</v>
      </c>
      <c r="L151" s="135" t="s">
        <v>11</v>
      </c>
      <c r="M151" s="134" t="str">
        <f t="shared" si="45"/>
        <v>Y1</v>
      </c>
      <c r="N151" s="537" t="s">
        <v>786</v>
      </c>
      <c r="O151" s="169" t="s">
        <v>4786</v>
      </c>
      <c r="P151" s="229" t="str">
        <f t="shared" si="46"/>
        <v>Butler, Joey (Y1)</v>
      </c>
      <c r="Q151" s="166">
        <f t="shared" si="47"/>
        <v>200000</v>
      </c>
      <c r="R151" s="166">
        <f t="shared" si="48"/>
        <v>300000</v>
      </c>
      <c r="S151" s="166">
        <f t="shared" si="49"/>
        <v>400000</v>
      </c>
      <c r="T151" s="314" t="str">
        <f t="shared" si="53"/>
        <v/>
      </c>
      <c r="U151" s="537" t="s">
        <v>652</v>
      </c>
      <c r="V151" s="167">
        <v>200000</v>
      </c>
      <c r="W151" s="134" t="s">
        <v>653</v>
      </c>
      <c r="X151" s="167">
        <v>300000</v>
      </c>
      <c r="Y151" s="134" t="s">
        <v>465</v>
      </c>
      <c r="Z151" s="167">
        <v>400000</v>
      </c>
      <c r="AA151" s="134" t="s">
        <v>814</v>
      </c>
      <c r="AC151" s="134"/>
      <c r="AD151" s="134"/>
    </row>
    <row r="152" spans="1:31" ht="14.25" customHeight="1" x14ac:dyDescent="0.2">
      <c r="A152" s="134" t="s">
        <v>1049</v>
      </c>
      <c r="B152" s="246" t="str">
        <f t="shared" si="50"/>
        <v>Buxton</v>
      </c>
      <c r="C152" s="253" t="str">
        <f t="shared" si="51"/>
        <v>Byron</v>
      </c>
      <c r="D152" s="134" t="str">
        <f t="shared" si="52"/>
        <v>B. Buxton</v>
      </c>
      <c r="E152" s="229" t="str">
        <f t="shared" si="44"/>
        <v>Byron Buxton</v>
      </c>
      <c r="F152" s="135" t="s">
        <v>1667</v>
      </c>
      <c r="G152" s="135"/>
      <c r="H152" s="135"/>
      <c r="I152" s="135"/>
      <c r="J152" s="201">
        <v>34321</v>
      </c>
      <c r="K152" s="147" t="s">
        <v>1669</v>
      </c>
      <c r="L152" s="135" t="s">
        <v>11</v>
      </c>
      <c r="M152" s="134" t="str">
        <f t="shared" si="45"/>
        <v>Y1</v>
      </c>
      <c r="N152" s="147" t="str">
        <f>Aaron!$AE$2</f>
        <v>Pismo Beach</v>
      </c>
      <c r="O152" s="169" t="s">
        <v>1077</v>
      </c>
      <c r="P152" s="229" t="str">
        <f t="shared" si="46"/>
        <v>Buxton, Byron (Y1)</v>
      </c>
      <c r="Q152" s="166">
        <f t="shared" si="47"/>
        <v>200000</v>
      </c>
      <c r="R152" s="166">
        <f t="shared" si="48"/>
        <v>300000</v>
      </c>
      <c r="S152" s="166">
        <f t="shared" si="49"/>
        <v>400000</v>
      </c>
      <c r="T152" s="314" t="str">
        <f t="shared" si="53"/>
        <v/>
      </c>
      <c r="U152" s="147" t="s">
        <v>652</v>
      </c>
      <c r="V152" s="269">
        <v>200000</v>
      </c>
      <c r="W152" s="134" t="s">
        <v>653</v>
      </c>
      <c r="X152" s="269">
        <v>300000</v>
      </c>
      <c r="Y152" s="134" t="s">
        <v>465</v>
      </c>
      <c r="Z152" s="269">
        <v>400000</v>
      </c>
      <c r="AA152" s="134" t="s">
        <v>814</v>
      </c>
      <c r="AC152" s="134"/>
      <c r="AD152" s="134"/>
      <c r="AE152" s="371"/>
    </row>
    <row r="153" spans="1:31" ht="14.25" customHeight="1" x14ac:dyDescent="0.2">
      <c r="A153" s="148" t="s">
        <v>1677</v>
      </c>
      <c r="B153" s="246" t="str">
        <f t="shared" si="50"/>
        <v>Byrd</v>
      </c>
      <c r="C153" s="253" t="str">
        <f t="shared" si="51"/>
        <v>Marlon</v>
      </c>
      <c r="D153" s="134" t="str">
        <f t="shared" si="52"/>
        <v>M. Byrd</v>
      </c>
      <c r="E153" s="229" t="str">
        <f t="shared" si="44"/>
        <v>Marlon Byrd</v>
      </c>
      <c r="F153" s="216" t="s">
        <v>1667</v>
      </c>
      <c r="G153" s="216"/>
      <c r="H153" s="216"/>
      <c r="I153" s="216"/>
      <c r="J153" s="222">
        <v>28367</v>
      </c>
      <c r="K153" s="223" t="s">
        <v>1672</v>
      </c>
      <c r="L153" s="135" t="s">
        <v>11</v>
      </c>
      <c r="M153" s="134" t="str">
        <f t="shared" si="45"/>
        <v>1,F4-$12M</v>
      </c>
      <c r="N153" s="147" t="str">
        <f>Aaron!$A$2</f>
        <v>Middlesex</v>
      </c>
      <c r="O153" s="412" t="s">
        <v>4104</v>
      </c>
      <c r="P153" s="229" t="str">
        <f t="shared" si="46"/>
        <v>Byrd, Marlon (1,F4-$12M)</v>
      </c>
      <c r="Q153" s="166">
        <f t="shared" si="47"/>
        <v>3000000</v>
      </c>
      <c r="R153" s="166">
        <f t="shared" si="48"/>
        <v>3000000</v>
      </c>
      <c r="S153" s="166">
        <f t="shared" si="49"/>
        <v>3000000</v>
      </c>
      <c r="T153" s="314">
        <f t="shared" si="53"/>
        <v>3000000</v>
      </c>
      <c r="U153" s="148" t="s">
        <v>3999</v>
      </c>
      <c r="V153" s="414">
        <v>3000000</v>
      </c>
      <c r="W153" s="148" t="s">
        <v>4256</v>
      </c>
      <c r="X153" s="414">
        <v>3000000</v>
      </c>
      <c r="Y153" s="148" t="s">
        <v>4156</v>
      </c>
      <c r="Z153" s="414">
        <v>3000000</v>
      </c>
      <c r="AA153" s="148" t="s">
        <v>4117</v>
      </c>
      <c r="AB153" s="414">
        <v>3000000</v>
      </c>
      <c r="AC153" s="134" t="s">
        <v>412</v>
      </c>
      <c r="AD153" s="134"/>
    </row>
    <row r="154" spans="1:31" ht="14.25" customHeight="1" x14ac:dyDescent="0.2">
      <c r="A154" s="134" t="s">
        <v>109</v>
      </c>
      <c r="B154" s="246" t="str">
        <f t="shared" si="50"/>
        <v>Cabrera</v>
      </c>
      <c r="C154" s="253" t="str">
        <f t="shared" si="51"/>
        <v>Asdrubal</v>
      </c>
      <c r="D154" s="134" t="str">
        <f t="shared" si="52"/>
        <v>A. Cabrera</v>
      </c>
      <c r="E154" s="229" t="str">
        <f t="shared" si="44"/>
        <v>Asdrubal Cabrera</v>
      </c>
      <c r="F154" s="135" t="s">
        <v>1674</v>
      </c>
      <c r="G154" s="135"/>
      <c r="H154" s="135"/>
      <c r="I154" s="135"/>
      <c r="J154" s="201">
        <v>31364</v>
      </c>
      <c r="K154" s="147" t="s">
        <v>1671</v>
      </c>
      <c r="L154" s="135" t="s">
        <v>11</v>
      </c>
      <c r="M154" s="134" t="str">
        <f t="shared" si="45"/>
        <v>2,F5-18.112M</v>
      </c>
      <c r="N154" s="147" t="str">
        <f>Cobb!$M$2</f>
        <v>Mansfield</v>
      </c>
      <c r="O154" s="304" t="s">
        <v>2491</v>
      </c>
      <c r="P154" s="229" t="str">
        <f t="shared" si="46"/>
        <v>Cabrera, Asdrubal (2,F5-18.112M)</v>
      </c>
      <c r="Q154" s="166">
        <f t="shared" si="47"/>
        <v>3622500</v>
      </c>
      <c r="R154" s="166">
        <f t="shared" si="48"/>
        <v>3622500</v>
      </c>
      <c r="S154" s="166">
        <f t="shared" si="49"/>
        <v>3622500</v>
      </c>
      <c r="T154" s="314">
        <f t="shared" si="53"/>
        <v>3622500</v>
      </c>
      <c r="U154" s="147" t="s">
        <v>2502</v>
      </c>
      <c r="V154" s="167">
        <v>3622500</v>
      </c>
      <c r="W154" s="147" t="s">
        <v>2586</v>
      </c>
      <c r="X154" s="235">
        <v>3622500</v>
      </c>
      <c r="Y154" s="147" t="s">
        <v>2646</v>
      </c>
      <c r="Z154" s="235">
        <v>3622500</v>
      </c>
      <c r="AA154" s="147" t="s">
        <v>2667</v>
      </c>
      <c r="AB154" s="310">
        <v>3622500</v>
      </c>
      <c r="AC154" s="134"/>
      <c r="AD154" s="134"/>
    </row>
    <row r="155" spans="1:31" ht="14.25" customHeight="1" x14ac:dyDescent="0.2">
      <c r="A155" s="211" t="s">
        <v>1909</v>
      </c>
      <c r="B155" s="246" t="str">
        <f t="shared" si="50"/>
        <v>Cabrera</v>
      </c>
      <c r="C155" s="253" t="str">
        <f t="shared" si="51"/>
        <v>Melky</v>
      </c>
      <c r="D155" s="134" t="str">
        <f t="shared" si="52"/>
        <v>M. Cabrera</v>
      </c>
      <c r="E155" s="229" t="str">
        <f t="shared" si="44"/>
        <v>Melky Cabrera</v>
      </c>
      <c r="F155" s="216" t="s">
        <v>1674</v>
      </c>
      <c r="G155" s="216"/>
      <c r="H155" s="216"/>
      <c r="I155" s="216"/>
      <c r="J155" s="222">
        <v>30905</v>
      </c>
      <c r="K155" s="223" t="s">
        <v>1673</v>
      </c>
      <c r="L155" s="135" t="s">
        <v>11</v>
      </c>
      <c r="M155" s="134" t="str">
        <f t="shared" si="45"/>
        <v>3,F4-5.584M</v>
      </c>
      <c r="N155" s="297" t="s">
        <v>4631</v>
      </c>
      <c r="O155" s="216" t="s">
        <v>5161</v>
      </c>
      <c r="P155" s="229" t="str">
        <f t="shared" si="46"/>
        <v>Cabrera, Melky (3,F4-5.584M)</v>
      </c>
      <c r="Q155" s="166">
        <f t="shared" si="47"/>
        <v>1396000</v>
      </c>
      <c r="R155" s="166">
        <f t="shared" si="48"/>
        <v>1396000</v>
      </c>
      <c r="S155" s="166" t="str">
        <f t="shared" si="49"/>
        <v/>
      </c>
      <c r="T155" s="314" t="str">
        <f t="shared" si="53"/>
        <v/>
      </c>
      <c r="U155" s="297" t="s">
        <v>1910</v>
      </c>
      <c r="V155" s="235">
        <v>1396000</v>
      </c>
      <c r="W155" s="211" t="s">
        <v>1911</v>
      </c>
      <c r="X155" s="235">
        <v>1396000</v>
      </c>
      <c r="Y155" s="211" t="s">
        <v>412</v>
      </c>
      <c r="Z155" s="235"/>
      <c r="AA155" s="134"/>
      <c r="AC155" s="134"/>
      <c r="AD155" s="134"/>
    </row>
    <row r="156" spans="1:31" ht="14.25" customHeight="1" x14ac:dyDescent="0.2">
      <c r="A156" s="134" t="s">
        <v>317</v>
      </c>
      <c r="B156" s="246" t="str">
        <f t="shared" si="50"/>
        <v>Cabrera</v>
      </c>
      <c r="C156" s="253" t="str">
        <f t="shared" si="51"/>
        <v>Miguel</v>
      </c>
      <c r="D156" s="134" t="str">
        <f t="shared" si="52"/>
        <v>M. Cabrera</v>
      </c>
      <c r="E156" s="229" t="str">
        <f t="shared" si="44"/>
        <v>Miguel Cabrera</v>
      </c>
      <c r="F156" s="135" t="s">
        <v>1667</v>
      </c>
      <c r="G156" s="135"/>
      <c r="H156" s="135"/>
      <c r="I156" s="135"/>
      <c r="J156" s="201">
        <v>30424</v>
      </c>
      <c r="K156" s="147" t="s">
        <v>1670</v>
      </c>
      <c r="L156" s="135" t="s">
        <v>11</v>
      </c>
      <c r="M156" s="134" t="str">
        <f t="shared" si="45"/>
        <v>5,F5-46.25M</v>
      </c>
      <c r="N156" s="297" t="str">
        <f>Mays!$S$2</f>
        <v>Thunder Bay</v>
      </c>
      <c r="O156" s="169" t="s">
        <v>946</v>
      </c>
      <c r="P156" s="229" t="str">
        <f t="shared" si="46"/>
        <v>Cabrera, Miguel (5,F5-46.25M)</v>
      </c>
      <c r="Q156" s="166">
        <f t="shared" si="47"/>
        <v>9250000</v>
      </c>
      <c r="R156" s="166" t="str">
        <f t="shared" si="48"/>
        <v/>
      </c>
      <c r="S156" s="166" t="str">
        <f t="shared" si="49"/>
        <v/>
      </c>
      <c r="T156" s="314" t="str">
        <f t="shared" si="53"/>
        <v/>
      </c>
      <c r="U156" s="147" t="s">
        <v>947</v>
      </c>
      <c r="V156" s="167">
        <v>9250000</v>
      </c>
      <c r="W156" s="134" t="s">
        <v>412</v>
      </c>
      <c r="X156" s="167"/>
      <c r="Y156" s="134"/>
      <c r="Z156" s="167"/>
      <c r="AA156" s="134"/>
      <c r="AC156" s="134"/>
      <c r="AD156" s="134"/>
    </row>
    <row r="157" spans="1:31" ht="14.25" customHeight="1" x14ac:dyDescent="0.2">
      <c r="A157" s="134" t="s">
        <v>743</v>
      </c>
      <c r="B157" s="246" t="str">
        <f t="shared" si="50"/>
        <v>Cahill</v>
      </c>
      <c r="C157" s="253" t="str">
        <f t="shared" si="51"/>
        <v>Trevor</v>
      </c>
      <c r="D157" s="134" t="str">
        <f t="shared" si="52"/>
        <v>T. Cahill</v>
      </c>
      <c r="E157" s="229" t="str">
        <f t="shared" si="44"/>
        <v>Trevor Cahill</v>
      </c>
      <c r="F157" s="135" t="s">
        <v>1667</v>
      </c>
      <c r="G157" s="135"/>
      <c r="H157" s="135"/>
      <c r="I157" s="135"/>
      <c r="J157" s="201">
        <v>32203</v>
      </c>
      <c r="K157" s="147" t="s">
        <v>966</v>
      </c>
      <c r="L157" s="135" t="s">
        <v>173</v>
      </c>
      <c r="M157" s="134" t="str">
        <f t="shared" si="45"/>
        <v>3,L4-16M</v>
      </c>
      <c r="N157" s="147" t="str">
        <f>Ruth!$Y$2</f>
        <v>Rock Island</v>
      </c>
      <c r="O157" s="169" t="s">
        <v>321</v>
      </c>
      <c r="P157" s="229" t="str">
        <f t="shared" si="46"/>
        <v>Cahill, Trevor (3,L4-16M)</v>
      </c>
      <c r="Q157" s="166">
        <f t="shared" si="47"/>
        <v>4000000</v>
      </c>
      <c r="R157" s="166">
        <f t="shared" si="48"/>
        <v>4000000</v>
      </c>
      <c r="S157" s="166" t="str">
        <f t="shared" si="49"/>
        <v/>
      </c>
      <c r="T157" s="314" t="str">
        <f t="shared" si="53"/>
        <v/>
      </c>
      <c r="U157" s="147" t="s">
        <v>26</v>
      </c>
      <c r="V157" s="167">
        <v>4000000</v>
      </c>
      <c r="W157" s="134" t="s">
        <v>806</v>
      </c>
      <c r="X157" s="167">
        <v>4000000</v>
      </c>
      <c r="Y157" s="134"/>
      <c r="Z157" s="167"/>
      <c r="AA157" s="134"/>
      <c r="AC157" s="134"/>
      <c r="AD157" s="134"/>
    </row>
    <row r="158" spans="1:31" ht="14.25" customHeight="1" x14ac:dyDescent="0.2">
      <c r="A158" s="134" t="s">
        <v>270</v>
      </c>
      <c r="B158" s="246" t="str">
        <f t="shared" si="50"/>
        <v>Cain</v>
      </c>
      <c r="C158" s="253" t="str">
        <f t="shared" si="51"/>
        <v>Lorenzo</v>
      </c>
      <c r="D158" s="134" t="str">
        <f t="shared" si="52"/>
        <v>L. Cain</v>
      </c>
      <c r="E158" s="229" t="str">
        <f t="shared" ref="E158:E184" si="54">CONCATENATE(C158," ",B158)</f>
        <v>Lorenzo Cain</v>
      </c>
      <c r="F158" s="135" t="s">
        <v>1667</v>
      </c>
      <c r="G158" s="135"/>
      <c r="H158" s="135"/>
      <c r="I158" s="135"/>
      <c r="J158" s="201">
        <v>31515</v>
      </c>
      <c r="K158" s="147" t="s">
        <v>1669</v>
      </c>
      <c r="L158" s="135" t="s">
        <v>11</v>
      </c>
      <c r="M158" s="134" t="str">
        <f t="shared" ref="M158:M184" si="55">$U158</f>
        <v>2,L5-14M</v>
      </c>
      <c r="N158" s="297" t="str">
        <f>Aaron!$Y$2</f>
        <v>Columbus</v>
      </c>
      <c r="O158" s="169" t="s">
        <v>924</v>
      </c>
      <c r="P158" s="229" t="str">
        <f t="shared" ref="P158:P184" si="56">CONCATENATE(A158," (",M158,")")</f>
        <v>Cain, Lorenzo (2,L5-14M)</v>
      </c>
      <c r="Q158" s="166">
        <f t="shared" ref="Q158:Q184" si="57">IF(ISBLANK($V158),"",$V158)</f>
        <v>2800000</v>
      </c>
      <c r="R158" s="166">
        <f t="shared" ref="R158:R184" si="58">IF(ISBLANK($X158),"",$X158)</f>
        <v>2800000</v>
      </c>
      <c r="S158" s="166">
        <f t="shared" ref="S158:S184" si="59">IF(ISBLANK($Z158),"",$Z158)</f>
        <v>2800000</v>
      </c>
      <c r="T158" s="314">
        <f t="shared" si="53"/>
        <v>2800000</v>
      </c>
      <c r="U158" s="147" t="s">
        <v>816</v>
      </c>
      <c r="V158" s="167">
        <v>2800000</v>
      </c>
      <c r="W158" s="134" t="s">
        <v>389</v>
      </c>
      <c r="X158" s="167">
        <v>2800000</v>
      </c>
      <c r="Y158" s="134" t="s">
        <v>388</v>
      </c>
      <c r="Z158" s="167">
        <v>2800000</v>
      </c>
      <c r="AA158" s="134" t="s">
        <v>753</v>
      </c>
      <c r="AB158" s="167">
        <v>2800000</v>
      </c>
      <c r="AC158" s="134"/>
      <c r="AD158" s="134"/>
    </row>
    <row r="159" spans="1:31" ht="14.25" customHeight="1" x14ac:dyDescent="0.2">
      <c r="A159" s="211" t="s">
        <v>1928</v>
      </c>
      <c r="B159" s="246" t="str">
        <f t="shared" si="50"/>
        <v>Cain</v>
      </c>
      <c r="C159" s="253" t="str">
        <f t="shared" si="51"/>
        <v>Matt</v>
      </c>
      <c r="D159" s="134" t="str">
        <f t="shared" si="52"/>
        <v>M. Cain</v>
      </c>
      <c r="E159" s="229" t="str">
        <f t="shared" si="54"/>
        <v>Matt Cain</v>
      </c>
      <c r="F159" s="216" t="s">
        <v>1667</v>
      </c>
      <c r="G159" s="216"/>
      <c r="H159" s="216"/>
      <c r="I159" s="216"/>
      <c r="J159" s="220">
        <v>30956</v>
      </c>
      <c r="K159" s="221" t="s">
        <v>966</v>
      </c>
      <c r="L159" s="135" t="s">
        <v>173</v>
      </c>
      <c r="M159" s="134" t="str">
        <f t="shared" si="55"/>
        <v>3,F5-33.6M</v>
      </c>
      <c r="N159" s="147" t="str">
        <f>Mays!$G$2</f>
        <v>Palo Alto</v>
      </c>
      <c r="O159" s="216" t="s">
        <v>1992</v>
      </c>
      <c r="P159" s="229" t="str">
        <f t="shared" si="56"/>
        <v>Cain, Matt (3,F5-33.6M)</v>
      </c>
      <c r="Q159" s="166">
        <f t="shared" si="57"/>
        <v>6720000</v>
      </c>
      <c r="R159" s="166">
        <f t="shared" si="58"/>
        <v>6720000</v>
      </c>
      <c r="S159" s="166">
        <f t="shared" si="59"/>
        <v>6720000</v>
      </c>
      <c r="T159" s="314" t="str">
        <f t="shared" si="53"/>
        <v/>
      </c>
      <c r="U159" s="297" t="s">
        <v>1929</v>
      </c>
      <c r="V159" s="235">
        <v>6720000</v>
      </c>
      <c r="W159" s="211" t="s">
        <v>1930</v>
      </c>
      <c r="X159" s="235">
        <v>6720000</v>
      </c>
      <c r="Y159" s="211" t="s">
        <v>1931</v>
      </c>
      <c r="Z159" s="235">
        <v>6720000</v>
      </c>
      <c r="AA159" s="134"/>
      <c r="AC159" s="134"/>
      <c r="AD159" s="134"/>
    </row>
    <row r="160" spans="1:31" ht="14.25" customHeight="1" x14ac:dyDescent="0.2">
      <c r="A160" s="146" t="s">
        <v>1183</v>
      </c>
      <c r="B160" s="246" t="str">
        <f t="shared" si="50"/>
        <v>Calhoun</v>
      </c>
      <c r="C160" s="253" t="str">
        <f t="shared" si="51"/>
        <v>Kole</v>
      </c>
      <c r="D160" s="134" t="str">
        <f t="shared" si="52"/>
        <v>K. Calhoun</v>
      </c>
      <c r="E160" s="229" t="str">
        <f t="shared" si="54"/>
        <v>Kole Calhoun</v>
      </c>
      <c r="F160" s="135" t="s">
        <v>512</v>
      </c>
      <c r="G160" s="135"/>
      <c r="H160" s="135"/>
      <c r="I160" s="135"/>
      <c r="J160" s="201">
        <v>32064</v>
      </c>
      <c r="K160" s="147" t="s">
        <v>1672</v>
      </c>
      <c r="L160" s="135" t="s">
        <v>11</v>
      </c>
      <c r="M160" s="134" t="str">
        <f t="shared" si="55"/>
        <v>Y3</v>
      </c>
      <c r="N160" s="147" t="str">
        <f>Cobb!$Y$2</f>
        <v>Portsmouth</v>
      </c>
      <c r="O160" s="135" t="s">
        <v>1171</v>
      </c>
      <c r="P160" s="229" t="str">
        <f t="shared" si="56"/>
        <v>Calhoun, Kole (Y3)</v>
      </c>
      <c r="Q160" s="166">
        <f t="shared" si="57"/>
        <v>400000</v>
      </c>
      <c r="R160" s="166" t="str">
        <f t="shared" si="58"/>
        <v/>
      </c>
      <c r="S160" s="166" t="str">
        <f t="shared" si="59"/>
        <v/>
      </c>
      <c r="T160" s="314" t="str">
        <f t="shared" si="53"/>
        <v/>
      </c>
      <c r="U160" s="147" t="s">
        <v>465</v>
      </c>
      <c r="V160" s="167">
        <v>400000</v>
      </c>
      <c r="W160" s="134" t="s">
        <v>814</v>
      </c>
      <c r="X160" s="167"/>
      <c r="Y160" s="134"/>
      <c r="Z160" s="167"/>
      <c r="AA160" s="134"/>
      <c r="AC160" s="134"/>
      <c r="AD160" s="134"/>
    </row>
    <row r="161" spans="1:31" ht="14.25" customHeight="1" x14ac:dyDescent="0.2">
      <c r="A161" s="211" t="s">
        <v>1912</v>
      </c>
      <c r="B161" s="246" t="str">
        <f t="shared" si="50"/>
        <v>Callaspo</v>
      </c>
      <c r="C161" s="253" t="str">
        <f t="shared" si="51"/>
        <v>Alberto</v>
      </c>
      <c r="D161" s="134" t="str">
        <f t="shared" si="52"/>
        <v>A. Callaspo</v>
      </c>
      <c r="E161" s="229" t="str">
        <f t="shared" si="54"/>
        <v>Alberto Callaspo</v>
      </c>
      <c r="F161" s="216" t="s">
        <v>1674</v>
      </c>
      <c r="G161" s="216"/>
      <c r="H161" s="216"/>
      <c r="I161" s="216"/>
      <c r="J161" s="222">
        <v>30425</v>
      </c>
      <c r="K161" s="223" t="s">
        <v>1670</v>
      </c>
      <c r="L161" s="135" t="s">
        <v>11</v>
      </c>
      <c r="M161" s="134" t="str">
        <f t="shared" si="55"/>
        <v>3,F4-4.92M</v>
      </c>
      <c r="N161" s="147" t="str">
        <f>Aaron!$A$2</f>
        <v>Middlesex</v>
      </c>
      <c r="O161" s="216" t="s">
        <v>1992</v>
      </c>
      <c r="P161" s="229" t="str">
        <f t="shared" si="56"/>
        <v>Callaspo, Alberto (3,F4-4.92M)</v>
      </c>
      <c r="Q161" s="166">
        <f t="shared" si="57"/>
        <v>1230000</v>
      </c>
      <c r="R161" s="166">
        <f t="shared" si="58"/>
        <v>1230000</v>
      </c>
      <c r="S161" s="166" t="str">
        <f t="shared" si="59"/>
        <v/>
      </c>
      <c r="T161" s="314" t="str">
        <f t="shared" si="53"/>
        <v/>
      </c>
      <c r="U161" s="297" t="s">
        <v>1913</v>
      </c>
      <c r="V161" s="235">
        <v>1230000</v>
      </c>
      <c r="W161" s="211" t="s">
        <v>1914</v>
      </c>
      <c r="X161" s="235">
        <v>1230000</v>
      </c>
      <c r="Y161" s="211" t="s">
        <v>412</v>
      </c>
      <c r="Z161" s="235"/>
      <c r="AA161" s="134"/>
      <c r="AC161" s="134"/>
      <c r="AD161" s="134"/>
    </row>
    <row r="162" spans="1:31" ht="14.25" customHeight="1" x14ac:dyDescent="0.2">
      <c r="A162" s="134" t="s">
        <v>4801</v>
      </c>
      <c r="B162" s="246" t="str">
        <f t="shared" si="50"/>
        <v>Cameron</v>
      </c>
      <c r="C162" s="253" t="str">
        <f t="shared" si="51"/>
        <v>Daz</v>
      </c>
      <c r="D162" s="134" t="str">
        <f t="shared" si="52"/>
        <v>D. Cameron</v>
      </c>
      <c r="E162" s="229" t="str">
        <f t="shared" si="54"/>
        <v>Daz Cameron</v>
      </c>
      <c r="F162" s="287"/>
      <c r="G162" s="537">
        <v>37</v>
      </c>
      <c r="H162" s="537">
        <v>2</v>
      </c>
      <c r="I162" s="537">
        <v>13</v>
      </c>
      <c r="J162" s="436">
        <v>35445</v>
      </c>
      <c r="K162" s="205"/>
      <c r="L162" s="135" t="s">
        <v>651</v>
      </c>
      <c r="M162" s="134" t="str">
        <f t="shared" si="55"/>
        <v>min</v>
      </c>
      <c r="N162" s="147" t="str">
        <f>Mays!$M$2</f>
        <v>Mudville</v>
      </c>
      <c r="O162" s="169" t="s">
        <v>4786</v>
      </c>
      <c r="P162" s="229" t="str">
        <f t="shared" si="56"/>
        <v>Cameron, Daz (min)</v>
      </c>
      <c r="Q162" s="166" t="str">
        <f t="shared" si="57"/>
        <v/>
      </c>
      <c r="R162" s="166" t="str">
        <f t="shared" si="58"/>
        <v/>
      </c>
      <c r="S162" s="166" t="str">
        <f t="shared" si="59"/>
        <v/>
      </c>
      <c r="T162" s="314" t="str">
        <f t="shared" si="53"/>
        <v/>
      </c>
      <c r="U162" s="537" t="s">
        <v>828</v>
      </c>
      <c r="V162" s="167"/>
      <c r="W162" s="134"/>
      <c r="X162" s="167"/>
      <c r="Y162" s="134"/>
      <c r="Z162" s="167"/>
      <c r="AA162" s="134"/>
      <c r="AC162" s="134"/>
      <c r="AD162" s="134"/>
    </row>
    <row r="163" spans="1:31" ht="14.25" customHeight="1" x14ac:dyDescent="0.2">
      <c r="A163" s="537" t="s">
        <v>2246</v>
      </c>
      <c r="B163" s="246" t="str">
        <f t="shared" si="50"/>
        <v>Caminero</v>
      </c>
      <c r="C163" s="253" t="str">
        <f t="shared" si="51"/>
        <v>Arquimedes</v>
      </c>
      <c r="D163" s="134" t="str">
        <f t="shared" si="52"/>
        <v>A. Caminero</v>
      </c>
      <c r="E163" s="229" t="str">
        <f t="shared" si="54"/>
        <v>Arquimedes Caminero</v>
      </c>
      <c r="F163" s="135" t="s">
        <v>1667</v>
      </c>
      <c r="G163" s="135"/>
      <c r="H163" s="135"/>
      <c r="I163" s="135"/>
      <c r="J163" s="335">
        <v>31944</v>
      </c>
      <c r="K163" s="134" t="s">
        <v>1664</v>
      </c>
      <c r="L163" s="135" t="s">
        <v>173</v>
      </c>
      <c r="M163" s="134" t="str">
        <f t="shared" si="55"/>
        <v>Y1</v>
      </c>
      <c r="N163" s="147" t="s">
        <v>786</v>
      </c>
      <c r="O163" s="135" t="s">
        <v>4645</v>
      </c>
      <c r="P163" s="229" t="str">
        <f t="shared" si="56"/>
        <v>Caminero, Arquimedes (Y1)</v>
      </c>
      <c r="Q163" s="166">
        <f t="shared" si="57"/>
        <v>200000</v>
      </c>
      <c r="R163" s="166">
        <f t="shared" si="58"/>
        <v>300000</v>
      </c>
      <c r="S163" s="166">
        <f t="shared" si="59"/>
        <v>400000</v>
      </c>
      <c r="T163" s="314" t="str">
        <f t="shared" si="53"/>
        <v/>
      </c>
      <c r="U163" s="537" t="s">
        <v>652</v>
      </c>
      <c r="V163" s="269">
        <v>200000</v>
      </c>
      <c r="W163" s="134" t="s">
        <v>653</v>
      </c>
      <c r="X163" s="269">
        <v>300000</v>
      </c>
      <c r="Y163" s="134" t="s">
        <v>465</v>
      </c>
      <c r="Z163" s="269">
        <v>400000</v>
      </c>
      <c r="AA163" s="134" t="s">
        <v>814</v>
      </c>
      <c r="AB163" s="537"/>
      <c r="AC163" s="134"/>
      <c r="AD163" s="134"/>
    </row>
    <row r="164" spans="1:31" ht="14.25" customHeight="1" x14ac:dyDescent="0.2">
      <c r="A164" s="537" t="s">
        <v>2715</v>
      </c>
      <c r="B164" s="246" t="str">
        <f t="shared" si="50"/>
        <v>Campbell</v>
      </c>
      <c r="C164" s="253" t="str">
        <f t="shared" si="51"/>
        <v>Eric</v>
      </c>
      <c r="D164" s="134" t="str">
        <f t="shared" si="52"/>
        <v>E. Campbell</v>
      </c>
      <c r="E164" s="229" t="str">
        <f t="shared" si="54"/>
        <v>Eric Campbell</v>
      </c>
      <c r="F164" s="135" t="s">
        <v>1667</v>
      </c>
      <c r="G164" s="135"/>
      <c r="H164" s="135"/>
      <c r="I164" s="135"/>
      <c r="J164" s="335">
        <v>31876</v>
      </c>
      <c r="K164" s="134" t="s">
        <v>1670</v>
      </c>
      <c r="L164" s="135" t="s">
        <v>11</v>
      </c>
      <c r="M164" s="134" t="str">
        <f t="shared" si="55"/>
        <v>Y2</v>
      </c>
      <c r="N164" s="297" t="str">
        <f>Aaron!$G$2</f>
        <v>Exeter</v>
      </c>
      <c r="O164" s="135" t="s">
        <v>2857</v>
      </c>
      <c r="P164" s="229" t="str">
        <f t="shared" si="56"/>
        <v>Campbell, Eric (Y2)</v>
      </c>
      <c r="Q164" s="166">
        <f t="shared" si="57"/>
        <v>300000</v>
      </c>
      <c r="R164" s="166">
        <f t="shared" si="58"/>
        <v>400000</v>
      </c>
      <c r="S164" s="166" t="str">
        <f t="shared" si="59"/>
        <v/>
      </c>
      <c r="T164" s="314" t="str">
        <f t="shared" si="53"/>
        <v/>
      </c>
      <c r="U164" s="134" t="s">
        <v>653</v>
      </c>
      <c r="V164" s="230">
        <v>300000</v>
      </c>
      <c r="W164" s="229" t="s">
        <v>465</v>
      </c>
      <c r="X164" s="230">
        <v>400000</v>
      </c>
      <c r="Y164" s="134" t="s">
        <v>814</v>
      </c>
      <c r="Z164" s="537"/>
      <c r="AA164" s="537"/>
      <c r="AB164" s="537"/>
      <c r="AC164" s="134"/>
      <c r="AD164" s="134"/>
    </row>
    <row r="165" spans="1:31" ht="14.25" customHeight="1" x14ac:dyDescent="0.2">
      <c r="A165" s="134" t="s">
        <v>4802</v>
      </c>
      <c r="B165" s="246" t="str">
        <f t="shared" si="50"/>
        <v>Candelario</v>
      </c>
      <c r="C165" s="253" t="str">
        <f t="shared" si="51"/>
        <v>Jeimer</v>
      </c>
      <c r="D165" s="134" t="str">
        <f t="shared" si="52"/>
        <v>J. Candelario</v>
      </c>
      <c r="E165" s="229" t="str">
        <f t="shared" si="54"/>
        <v>Jeimer Candelario</v>
      </c>
      <c r="F165" s="287"/>
      <c r="G165" s="537">
        <v>66</v>
      </c>
      <c r="H165" s="537">
        <v>3</v>
      </c>
      <c r="I165" s="537">
        <v>17</v>
      </c>
      <c r="J165" s="436">
        <v>34297</v>
      </c>
      <c r="K165" s="205"/>
      <c r="L165" s="135" t="s">
        <v>651</v>
      </c>
      <c r="M165" s="134" t="str">
        <f t="shared" si="55"/>
        <v>min</v>
      </c>
      <c r="N165" s="537" t="s">
        <v>824</v>
      </c>
      <c r="O165" s="169" t="s">
        <v>4786</v>
      </c>
      <c r="P165" s="229" t="str">
        <f t="shared" si="56"/>
        <v>Candelario, Jeimer (min)</v>
      </c>
      <c r="Q165" s="166" t="str">
        <f t="shared" si="57"/>
        <v/>
      </c>
      <c r="R165" s="166" t="str">
        <f t="shared" si="58"/>
        <v/>
      </c>
      <c r="S165" s="166" t="str">
        <f t="shared" si="59"/>
        <v/>
      </c>
      <c r="T165" s="314" t="str">
        <f t="shared" si="53"/>
        <v/>
      </c>
      <c r="U165" s="537" t="s">
        <v>828</v>
      </c>
      <c r="V165" s="167"/>
      <c r="W165" s="134"/>
      <c r="X165" s="167"/>
      <c r="Y165" s="134"/>
      <c r="Z165" s="167"/>
      <c r="AA165" s="134"/>
      <c r="AC165" s="134"/>
      <c r="AD165" s="134"/>
    </row>
    <row r="166" spans="1:31" ht="14.25" customHeight="1" x14ac:dyDescent="0.2">
      <c r="A166" s="537" t="s">
        <v>4725</v>
      </c>
      <c r="B166" s="246" t="str">
        <f t="shared" si="50"/>
        <v>Canha</v>
      </c>
      <c r="C166" s="253" t="str">
        <f t="shared" si="51"/>
        <v>Mark</v>
      </c>
      <c r="D166" s="134" t="str">
        <f t="shared" si="52"/>
        <v>M. Canha</v>
      </c>
      <c r="E166" s="229" t="str">
        <f t="shared" si="54"/>
        <v>Mark Canha</v>
      </c>
      <c r="F166" s="287"/>
      <c r="G166" s="537">
        <v>61</v>
      </c>
      <c r="H166" s="537">
        <v>3</v>
      </c>
      <c r="I166" s="537">
        <v>12</v>
      </c>
      <c r="J166" s="436">
        <v>32554</v>
      </c>
      <c r="K166" s="205" t="s">
        <v>1670</v>
      </c>
      <c r="L166" s="135" t="s">
        <v>11</v>
      </c>
      <c r="M166" s="134" t="str">
        <f t="shared" si="55"/>
        <v>Y1</v>
      </c>
      <c r="N166" s="147" t="str">
        <f>Cobb!$Y$2</f>
        <v>Portsmouth</v>
      </c>
      <c r="O166" s="169" t="s">
        <v>4786</v>
      </c>
      <c r="P166" s="229" t="str">
        <f t="shared" si="56"/>
        <v>Canha, Mark (Y1)</v>
      </c>
      <c r="Q166" s="166">
        <f t="shared" si="57"/>
        <v>200000</v>
      </c>
      <c r="R166" s="166">
        <f t="shared" si="58"/>
        <v>300000</v>
      </c>
      <c r="S166" s="166">
        <f t="shared" si="59"/>
        <v>400000</v>
      </c>
      <c r="T166" s="314" t="str">
        <f t="shared" si="53"/>
        <v/>
      </c>
      <c r="U166" s="537" t="s">
        <v>652</v>
      </c>
      <c r="V166" s="167">
        <v>200000</v>
      </c>
      <c r="W166" s="134" t="s">
        <v>653</v>
      </c>
      <c r="X166" s="167">
        <v>300000</v>
      </c>
      <c r="Y166" s="134" t="s">
        <v>465</v>
      </c>
      <c r="Z166" s="167">
        <v>400000</v>
      </c>
      <c r="AA166" s="134" t="s">
        <v>814</v>
      </c>
      <c r="AC166" s="134"/>
      <c r="AD166" s="134"/>
    </row>
    <row r="167" spans="1:31" ht="14.25" customHeight="1" x14ac:dyDescent="0.2">
      <c r="A167" s="211" t="s">
        <v>1924</v>
      </c>
      <c r="B167" s="246" t="str">
        <f t="shared" ref="B167:B194" si="60">LEFT(A167,FIND(", ",A167,1)-1)</f>
        <v>Cano</v>
      </c>
      <c r="C167" s="253" t="str">
        <f t="shared" ref="C167:C194" si="61">RIGHT(A167,LEN(A167)-FIND(", ",A167,1)-1)</f>
        <v>Robinson</v>
      </c>
      <c r="D167" s="134" t="str">
        <f t="shared" ref="D167:D194" si="62">CONCATENATE(MID(C167,1,1),". ",B167)</f>
        <v>R. Cano</v>
      </c>
      <c r="E167" s="229" t="str">
        <f t="shared" si="54"/>
        <v>Robinson Cano</v>
      </c>
      <c r="F167" s="216" t="s">
        <v>512</v>
      </c>
      <c r="G167" s="216"/>
      <c r="H167" s="216"/>
      <c r="I167" s="216"/>
      <c r="J167" s="222">
        <v>30246</v>
      </c>
      <c r="K167" s="223" t="s">
        <v>1665</v>
      </c>
      <c r="L167" s="135" t="s">
        <v>11</v>
      </c>
      <c r="M167" s="134" t="str">
        <f t="shared" si="55"/>
        <v>3,F5-48.51M</v>
      </c>
      <c r="N167" s="147" t="str">
        <f>Mays!$Y$2</f>
        <v>Los Angeles</v>
      </c>
      <c r="O167" s="216" t="s">
        <v>1992</v>
      </c>
      <c r="P167" s="229" t="str">
        <f t="shared" si="56"/>
        <v>Cano, Robinson (3,F5-48.51M)</v>
      </c>
      <c r="Q167" s="166">
        <f t="shared" si="57"/>
        <v>9702000</v>
      </c>
      <c r="R167" s="166">
        <f t="shared" si="58"/>
        <v>9702000</v>
      </c>
      <c r="S167" s="166">
        <f t="shared" si="59"/>
        <v>9702000</v>
      </c>
      <c r="T167" s="314" t="str">
        <f t="shared" ref="T167:T194" si="63">IF(ISBLANK($AB167),"",$AB167)</f>
        <v/>
      </c>
      <c r="U167" s="297" t="s">
        <v>1925</v>
      </c>
      <c r="V167" s="235">
        <v>9702000</v>
      </c>
      <c r="W167" s="211" t="s">
        <v>1926</v>
      </c>
      <c r="X167" s="235">
        <v>9702000</v>
      </c>
      <c r="Y167" s="211" t="s">
        <v>1927</v>
      </c>
      <c r="Z167" s="235">
        <v>9702000</v>
      </c>
      <c r="AA167" s="134"/>
      <c r="AC167" s="134"/>
      <c r="AD167" s="134"/>
    </row>
    <row r="168" spans="1:31" ht="14.25" customHeight="1" x14ac:dyDescent="0.2">
      <c r="A168" s="146" t="s">
        <v>1202</v>
      </c>
      <c r="B168" s="246" t="str">
        <f t="shared" si="60"/>
        <v>Capps</v>
      </c>
      <c r="C168" s="253" t="str">
        <f t="shared" si="61"/>
        <v>Carter</v>
      </c>
      <c r="D168" s="134" t="str">
        <f t="shared" si="62"/>
        <v>C. Capps</v>
      </c>
      <c r="E168" s="229" t="str">
        <f t="shared" si="54"/>
        <v>Carter Capps</v>
      </c>
      <c r="F168" s="135" t="s">
        <v>1667</v>
      </c>
      <c r="G168" s="135"/>
      <c r="H168" s="135"/>
      <c r="I168" s="135"/>
      <c r="J168" s="201">
        <v>33092</v>
      </c>
      <c r="K168" s="147" t="s">
        <v>1664</v>
      </c>
      <c r="L168" s="135" t="s">
        <v>173</v>
      </c>
      <c r="M168" s="134" t="str">
        <f t="shared" si="55"/>
        <v>Y3</v>
      </c>
      <c r="N168" s="147" t="str">
        <f>Ruth!$S$2</f>
        <v>New York</v>
      </c>
      <c r="O168" s="135" t="s">
        <v>1171</v>
      </c>
      <c r="P168" s="229" t="str">
        <f t="shared" si="56"/>
        <v>Capps, Carter (Y3)</v>
      </c>
      <c r="Q168" s="166">
        <f t="shared" si="57"/>
        <v>400000</v>
      </c>
      <c r="R168" s="166" t="str">
        <f t="shared" si="58"/>
        <v/>
      </c>
      <c r="S168" s="166" t="str">
        <f t="shared" si="59"/>
        <v/>
      </c>
      <c r="T168" s="314" t="str">
        <f t="shared" si="63"/>
        <v/>
      </c>
      <c r="U168" s="147" t="s">
        <v>465</v>
      </c>
      <c r="V168" s="167">
        <v>400000</v>
      </c>
      <c r="W168" s="229" t="s">
        <v>814</v>
      </c>
      <c r="X168" s="167"/>
      <c r="Y168" s="134"/>
      <c r="Z168" s="167"/>
      <c r="AA168" s="134"/>
      <c r="AC168" s="134"/>
      <c r="AD168" s="134"/>
    </row>
    <row r="169" spans="1:31" ht="14.25" customHeight="1" x14ac:dyDescent="0.2">
      <c r="A169" s="134" t="s">
        <v>1032</v>
      </c>
      <c r="B169" s="246" t="str">
        <f t="shared" si="60"/>
        <v>Carpenter</v>
      </c>
      <c r="C169" s="253" t="str">
        <f t="shared" si="61"/>
        <v>Matt</v>
      </c>
      <c r="D169" s="134" t="str">
        <f t="shared" si="62"/>
        <v>M. Carpenter</v>
      </c>
      <c r="E169" s="229" t="str">
        <f t="shared" si="54"/>
        <v>Matt Carpenter</v>
      </c>
      <c r="F169" s="135" t="s">
        <v>512</v>
      </c>
      <c r="G169" s="135"/>
      <c r="H169" s="135"/>
      <c r="I169" s="135"/>
      <c r="J169" s="201">
        <v>31377</v>
      </c>
      <c r="K169" s="147" t="s">
        <v>1665</v>
      </c>
      <c r="L169" s="135" t="s">
        <v>11</v>
      </c>
      <c r="M169" s="134" t="str">
        <f t="shared" si="55"/>
        <v>1,L5-14M</v>
      </c>
      <c r="N169" s="147" t="str">
        <f>Mays!$G$2</f>
        <v>Palo Alto</v>
      </c>
      <c r="O169" s="169" t="s">
        <v>1077</v>
      </c>
      <c r="P169" s="229" t="str">
        <f t="shared" si="56"/>
        <v>Carpenter, Matt (1,L5-14M)</v>
      </c>
      <c r="Q169" s="166">
        <f t="shared" si="57"/>
        <v>2800000</v>
      </c>
      <c r="R169" s="166">
        <f t="shared" si="58"/>
        <v>2800000</v>
      </c>
      <c r="S169" s="166">
        <f t="shared" si="59"/>
        <v>2800000</v>
      </c>
      <c r="T169" s="314">
        <f t="shared" si="63"/>
        <v>2800000</v>
      </c>
      <c r="U169" s="147" t="s">
        <v>3847</v>
      </c>
      <c r="V169" s="167">
        <v>2800000</v>
      </c>
      <c r="W169" s="147" t="s">
        <v>816</v>
      </c>
      <c r="X169" s="167">
        <v>2800000</v>
      </c>
      <c r="Y169" s="147" t="s">
        <v>389</v>
      </c>
      <c r="Z169" s="167">
        <v>2800000</v>
      </c>
      <c r="AA169" s="147" t="s">
        <v>388</v>
      </c>
      <c r="AB169" s="167">
        <v>2800000</v>
      </c>
      <c r="AC169" s="147" t="s">
        <v>753</v>
      </c>
      <c r="AD169" s="134">
        <v>2800000</v>
      </c>
    </row>
    <row r="170" spans="1:31" ht="14.25" customHeight="1" x14ac:dyDescent="0.2">
      <c r="A170" s="134" t="s">
        <v>779</v>
      </c>
      <c r="B170" s="246" t="str">
        <f t="shared" si="60"/>
        <v>Carrasco</v>
      </c>
      <c r="C170" s="253" t="str">
        <f t="shared" si="61"/>
        <v>Carlos</v>
      </c>
      <c r="D170" s="134" t="str">
        <f t="shared" si="62"/>
        <v>C. Carrasco</v>
      </c>
      <c r="E170" s="229" t="str">
        <f t="shared" si="54"/>
        <v>Carlos Carrasco</v>
      </c>
      <c r="F170" s="135" t="s">
        <v>1667</v>
      </c>
      <c r="G170" s="135"/>
      <c r="H170" s="135"/>
      <c r="I170" s="135"/>
      <c r="J170" s="201">
        <v>31857</v>
      </c>
      <c r="K170" s="147" t="s">
        <v>966</v>
      </c>
      <c r="L170" s="135" t="s">
        <v>173</v>
      </c>
      <c r="M170" s="134" t="str">
        <f t="shared" si="55"/>
        <v>2,L5-14M</v>
      </c>
      <c r="N170" s="147" t="str">
        <f>Ruth!$A$2</f>
        <v>Plum Island</v>
      </c>
      <c r="O170" s="169" t="s">
        <v>402</v>
      </c>
      <c r="P170" s="229" t="str">
        <f t="shared" si="56"/>
        <v>Carrasco, Carlos (2,L5-14M)</v>
      </c>
      <c r="Q170" s="166">
        <f t="shared" si="57"/>
        <v>2800000</v>
      </c>
      <c r="R170" s="166">
        <f t="shared" si="58"/>
        <v>2800000</v>
      </c>
      <c r="S170" s="166">
        <f t="shared" si="59"/>
        <v>2800000</v>
      </c>
      <c r="T170" s="314">
        <f t="shared" si="63"/>
        <v>2800000</v>
      </c>
      <c r="U170" s="147" t="s">
        <v>816</v>
      </c>
      <c r="V170" s="167">
        <v>2800000</v>
      </c>
      <c r="W170" s="134" t="s">
        <v>389</v>
      </c>
      <c r="X170" s="167">
        <v>2800000</v>
      </c>
      <c r="Y170" s="134" t="s">
        <v>388</v>
      </c>
      <c r="Z170" s="167">
        <v>2800000</v>
      </c>
      <c r="AA170" s="134" t="s">
        <v>753</v>
      </c>
      <c r="AB170" s="167">
        <v>2800000</v>
      </c>
      <c r="AC170" s="134"/>
      <c r="AD170" s="134"/>
    </row>
    <row r="171" spans="1:31" ht="14.25" customHeight="1" x14ac:dyDescent="0.2">
      <c r="A171" s="134" t="s">
        <v>5186</v>
      </c>
      <c r="B171" s="246" t="str">
        <f t="shared" si="60"/>
        <v>Carrera</v>
      </c>
      <c r="C171" s="253" t="str">
        <f t="shared" si="61"/>
        <v>Ezequiel</v>
      </c>
      <c r="D171" s="134" t="str">
        <f t="shared" si="62"/>
        <v>E. Carrera</v>
      </c>
      <c r="E171" s="229" t="str">
        <f t="shared" si="54"/>
        <v>Ezequiel Carrera</v>
      </c>
      <c r="F171" s="287" t="s">
        <v>512</v>
      </c>
      <c r="G171" s="287"/>
      <c r="H171" s="287"/>
      <c r="I171" s="287"/>
      <c r="J171" s="201">
        <v>31939</v>
      </c>
      <c r="K171" s="205" t="s">
        <v>2011</v>
      </c>
      <c r="L171" s="135" t="s">
        <v>11</v>
      </c>
      <c r="M171" s="134" t="str">
        <f t="shared" si="55"/>
        <v>1,F1-$200k</v>
      </c>
      <c r="N171" s="147" t="str">
        <f>Cobb!$M$2</f>
        <v>Mansfield</v>
      </c>
      <c r="O171" s="169" t="s">
        <v>5192</v>
      </c>
      <c r="P171" s="229" t="str">
        <f t="shared" si="56"/>
        <v>Carrera, Ezequiel (1,F1-$200k)</v>
      </c>
      <c r="Q171" s="166">
        <f t="shared" si="57"/>
        <v>200000</v>
      </c>
      <c r="R171" s="166" t="str">
        <f t="shared" si="58"/>
        <v/>
      </c>
      <c r="S171" s="166" t="str">
        <f t="shared" si="59"/>
        <v/>
      </c>
      <c r="T171" s="166" t="str">
        <f t="shared" si="63"/>
        <v/>
      </c>
      <c r="U171" s="177" t="s">
        <v>3991</v>
      </c>
      <c r="V171" s="167">
        <v>200000</v>
      </c>
      <c r="W171" s="134" t="s">
        <v>412</v>
      </c>
      <c r="X171" s="167"/>
      <c r="Y171" s="134"/>
      <c r="Z171" s="167"/>
      <c r="AA171" s="134"/>
      <c r="AC171" s="134"/>
      <c r="AD171" s="134"/>
      <c r="AE171" s="371"/>
    </row>
    <row r="172" spans="1:31" ht="14.25" customHeight="1" x14ac:dyDescent="0.2">
      <c r="A172" s="333" t="s">
        <v>2754</v>
      </c>
      <c r="B172" s="134" t="s">
        <v>2399</v>
      </c>
      <c r="C172" s="253" t="str">
        <f>RIGHT(A172,LEN(A172)-FIND(", ",A172,1)-1)</f>
        <v>Scott</v>
      </c>
      <c r="D172" s="134" t="str">
        <f>CONCATENATE(MID(C172,1,1),". ",B172)</f>
        <v>S. Carroll</v>
      </c>
      <c r="E172" s="256" t="str">
        <f>CONCATENATE(C172," ",B172)</f>
        <v>Scott Carroll</v>
      </c>
      <c r="F172" s="161" t="s">
        <v>1667</v>
      </c>
      <c r="G172" s="161"/>
      <c r="H172" s="161"/>
      <c r="I172" s="161"/>
      <c r="J172" s="334">
        <v>30949</v>
      </c>
      <c r="K172" s="190" t="s">
        <v>966</v>
      </c>
      <c r="L172" s="215" t="s">
        <v>173</v>
      </c>
      <c r="M172" s="134" t="str">
        <f t="shared" si="55"/>
        <v>1,F1-200k</v>
      </c>
      <c r="N172" s="147" t="s">
        <v>826</v>
      </c>
      <c r="O172" s="216" t="s">
        <v>5316</v>
      </c>
      <c r="P172" s="229" t="str">
        <f>CONCATENATE(A172," (",M172,")")</f>
        <v>Carroll, Scott (1,F1-200k)</v>
      </c>
      <c r="Q172" s="166">
        <f>IF(ISBLANK($V172),"",$V172)</f>
        <v>200000</v>
      </c>
      <c r="R172" s="166" t="str">
        <f>IF(ISBLANK($X172),"",$X172)</f>
        <v/>
      </c>
      <c r="S172" s="166" t="str">
        <f>IF(ISBLANK($Z172),"",$Z172)</f>
        <v/>
      </c>
      <c r="T172" s="314" t="str">
        <f>IF(ISBLANK($AB172),"",$AB172)</f>
        <v/>
      </c>
      <c r="U172" s="134" t="s">
        <v>601</v>
      </c>
      <c r="V172" s="230">
        <v>200000</v>
      </c>
      <c r="W172" s="229" t="s">
        <v>412</v>
      </c>
      <c r="X172" s="230"/>
      <c r="Y172" s="134"/>
      <c r="Z172" s="537"/>
      <c r="AA172" s="537"/>
      <c r="AB172" s="537"/>
      <c r="AC172" s="134"/>
      <c r="AD172" s="134"/>
    </row>
    <row r="173" spans="1:31" ht="14.25" customHeight="1" x14ac:dyDescent="0.2">
      <c r="A173" s="134" t="s">
        <v>3796</v>
      </c>
      <c r="B173" s="246" t="str">
        <f t="shared" si="60"/>
        <v>Carter</v>
      </c>
      <c r="C173" s="253" t="str">
        <f t="shared" si="61"/>
        <v>Chris V.</v>
      </c>
      <c r="D173" s="134" t="str">
        <f t="shared" si="62"/>
        <v>C. Carter</v>
      </c>
      <c r="E173" s="229" t="str">
        <f t="shared" si="54"/>
        <v>Chris V. Carter</v>
      </c>
      <c r="F173" s="135" t="s">
        <v>1667</v>
      </c>
      <c r="G173" s="135"/>
      <c r="H173" s="135"/>
      <c r="I173" s="135"/>
      <c r="J173" s="201">
        <v>31764</v>
      </c>
      <c r="K173" s="147" t="s">
        <v>1666</v>
      </c>
      <c r="L173" s="135" t="s">
        <v>11</v>
      </c>
      <c r="M173" s="134" t="str">
        <f t="shared" si="55"/>
        <v>ARB-Y4</v>
      </c>
      <c r="N173" s="147" t="str">
        <f>Mays!$A$2</f>
        <v>Aspen</v>
      </c>
      <c r="O173" s="169" t="s">
        <v>140</v>
      </c>
      <c r="P173" s="229" t="str">
        <f t="shared" si="56"/>
        <v>Carter, Chris V. (ARB-Y4)</v>
      </c>
      <c r="Q173" s="166">
        <f t="shared" si="57"/>
        <v>840000</v>
      </c>
      <c r="R173" s="166" t="str">
        <f t="shared" si="58"/>
        <v/>
      </c>
      <c r="S173" s="166" t="str">
        <f t="shared" si="59"/>
        <v/>
      </c>
      <c r="T173" s="314" t="str">
        <f t="shared" si="63"/>
        <v/>
      </c>
      <c r="U173" s="147" t="s">
        <v>814</v>
      </c>
      <c r="V173" s="167">
        <v>840000</v>
      </c>
      <c r="W173" s="134" t="s">
        <v>1629</v>
      </c>
      <c r="X173" s="167"/>
      <c r="Y173" s="134"/>
      <c r="Z173" s="167"/>
      <c r="AA173" s="134"/>
      <c r="AC173" s="134"/>
      <c r="AD173" s="134"/>
    </row>
    <row r="174" spans="1:31" ht="14.25" customHeight="1" x14ac:dyDescent="0.2">
      <c r="A174" s="537" t="s">
        <v>2689</v>
      </c>
      <c r="B174" s="246" t="str">
        <f t="shared" si="60"/>
        <v>Casali</v>
      </c>
      <c r="C174" s="253" t="str">
        <f t="shared" si="61"/>
        <v>Curt</v>
      </c>
      <c r="D174" s="134" t="str">
        <f t="shared" si="62"/>
        <v>C. Casali</v>
      </c>
      <c r="E174" s="229" t="str">
        <f t="shared" si="54"/>
        <v>Curt Casali</v>
      </c>
      <c r="F174" s="135" t="s">
        <v>1667</v>
      </c>
      <c r="G174" s="135"/>
      <c r="H174" s="135"/>
      <c r="I174" s="135"/>
      <c r="J174" s="335">
        <v>32456</v>
      </c>
      <c r="K174" s="134" t="s">
        <v>2858</v>
      </c>
      <c r="L174" s="135" t="s">
        <v>11</v>
      </c>
      <c r="M174" s="134" t="str">
        <f t="shared" si="55"/>
        <v>Y1</v>
      </c>
      <c r="N174" s="147" t="str">
        <f>Cobb!$Y$2</f>
        <v>Portsmouth</v>
      </c>
      <c r="O174" s="135" t="s">
        <v>2857</v>
      </c>
      <c r="P174" s="229" t="str">
        <f t="shared" si="56"/>
        <v>Casali, Curt (Y1)</v>
      </c>
      <c r="Q174" s="166">
        <f t="shared" si="57"/>
        <v>200000</v>
      </c>
      <c r="R174" s="166">
        <f t="shared" si="58"/>
        <v>300000</v>
      </c>
      <c r="S174" s="166">
        <f t="shared" si="59"/>
        <v>400000</v>
      </c>
      <c r="T174" s="314" t="str">
        <f t="shared" si="63"/>
        <v/>
      </c>
      <c r="U174" s="537" t="s">
        <v>652</v>
      </c>
      <c r="V174" s="269">
        <v>200000</v>
      </c>
      <c r="W174" s="134" t="s">
        <v>653</v>
      </c>
      <c r="X174" s="269">
        <v>300000</v>
      </c>
      <c r="Y174" s="134" t="s">
        <v>465</v>
      </c>
      <c r="Z174" s="269">
        <v>400000</v>
      </c>
      <c r="AA174" s="134" t="s">
        <v>814</v>
      </c>
      <c r="AB174" s="537"/>
      <c r="AC174" s="134"/>
      <c r="AD174" s="134"/>
    </row>
    <row r="175" spans="1:31" ht="14.25" customHeight="1" x14ac:dyDescent="0.2">
      <c r="A175" s="134" t="s">
        <v>865</v>
      </c>
      <c r="B175" s="246" t="str">
        <f t="shared" si="60"/>
        <v>Cashner</v>
      </c>
      <c r="C175" s="253" t="str">
        <f t="shared" si="61"/>
        <v>Andrew</v>
      </c>
      <c r="D175" s="134" t="str">
        <f t="shared" si="62"/>
        <v>A. Cashner</v>
      </c>
      <c r="E175" s="229" t="str">
        <f t="shared" si="54"/>
        <v>Andrew Cashner</v>
      </c>
      <c r="F175" s="135" t="s">
        <v>1667</v>
      </c>
      <c r="G175" s="135"/>
      <c r="H175" s="135"/>
      <c r="I175" s="135"/>
      <c r="J175" s="201">
        <v>31666</v>
      </c>
      <c r="K175" s="147" t="s">
        <v>966</v>
      </c>
      <c r="L175" s="135" t="s">
        <v>173</v>
      </c>
      <c r="M175" s="134" t="str">
        <f t="shared" si="55"/>
        <v>ARB-Y5</v>
      </c>
      <c r="N175" s="297" t="s">
        <v>824</v>
      </c>
      <c r="O175" s="169" t="s">
        <v>3815</v>
      </c>
      <c r="P175" s="229" t="str">
        <f t="shared" si="56"/>
        <v>Cashner, Andrew (ARB-Y5)</v>
      </c>
      <c r="Q175" s="166">
        <f t="shared" si="57"/>
        <v>2160000</v>
      </c>
      <c r="R175" s="166" t="str">
        <f t="shared" si="58"/>
        <v/>
      </c>
      <c r="S175" s="166" t="str">
        <f t="shared" si="59"/>
        <v/>
      </c>
      <c r="T175" s="314" t="str">
        <f t="shared" si="63"/>
        <v/>
      </c>
      <c r="U175" s="147" t="s">
        <v>1629</v>
      </c>
      <c r="V175" s="167">
        <v>2160000</v>
      </c>
      <c r="W175" s="134"/>
      <c r="X175" s="167"/>
      <c r="Y175" s="134"/>
      <c r="Z175" s="167"/>
      <c r="AA175" s="134"/>
      <c r="AC175" s="134"/>
      <c r="AD175" s="134"/>
      <c r="AE175" s="371"/>
    </row>
    <row r="176" spans="1:31" ht="14.25" customHeight="1" x14ac:dyDescent="0.2">
      <c r="A176" s="148" t="s">
        <v>1734</v>
      </c>
      <c r="B176" s="246" t="str">
        <f t="shared" si="60"/>
        <v>Casilla</v>
      </c>
      <c r="C176" s="253" t="str">
        <f t="shared" si="61"/>
        <v>Santiago</v>
      </c>
      <c r="D176" s="134" t="str">
        <f t="shared" si="62"/>
        <v>S. Casilla</v>
      </c>
      <c r="E176" s="229" t="str">
        <f t="shared" si="54"/>
        <v>Santiago Casilla</v>
      </c>
      <c r="F176" s="216" t="s">
        <v>1667</v>
      </c>
      <c r="G176" s="216"/>
      <c r="H176" s="216"/>
      <c r="I176" s="216"/>
      <c r="J176" s="220">
        <v>29427</v>
      </c>
      <c r="K176" s="221" t="s">
        <v>1664</v>
      </c>
      <c r="L176" s="135" t="s">
        <v>173</v>
      </c>
      <c r="M176" s="134" t="str">
        <f t="shared" si="55"/>
        <v>1,F2-$1.626M</v>
      </c>
      <c r="N176" s="147" t="str">
        <f>Mays!$M$2</f>
        <v>Mudville</v>
      </c>
      <c r="O176" s="412" t="s">
        <v>4104</v>
      </c>
      <c r="P176" s="229" t="str">
        <f t="shared" si="56"/>
        <v>Casilla, Santiago (1,F2-$1.626M)</v>
      </c>
      <c r="Q176" s="166">
        <f t="shared" si="57"/>
        <v>813000</v>
      </c>
      <c r="R176" s="166">
        <f t="shared" si="58"/>
        <v>813000</v>
      </c>
      <c r="S176" s="166" t="str">
        <f t="shared" si="59"/>
        <v/>
      </c>
      <c r="T176" s="314" t="str">
        <f t="shared" si="63"/>
        <v/>
      </c>
      <c r="U176" s="148" t="s">
        <v>4086</v>
      </c>
      <c r="V176" s="414">
        <v>813000</v>
      </c>
      <c r="W176" s="148" t="s">
        <v>4195</v>
      </c>
      <c r="X176" s="414">
        <v>813000</v>
      </c>
      <c r="Y176" s="134" t="s">
        <v>412</v>
      </c>
      <c r="Z176" s="134"/>
      <c r="AA176" s="134"/>
      <c r="AB176" s="134"/>
      <c r="AC176" s="134"/>
      <c r="AD176" s="134"/>
    </row>
    <row r="177" spans="1:31" ht="14.25" customHeight="1" x14ac:dyDescent="0.2">
      <c r="A177" s="134" t="s">
        <v>363</v>
      </c>
      <c r="B177" s="246" t="str">
        <f t="shared" si="60"/>
        <v>Castellanos</v>
      </c>
      <c r="C177" s="253" t="str">
        <f t="shared" si="61"/>
        <v>Nick</v>
      </c>
      <c r="D177" s="134" t="str">
        <f t="shared" si="62"/>
        <v>N. Castellanos</v>
      </c>
      <c r="E177" s="229" t="str">
        <f t="shared" si="54"/>
        <v>Nick Castellanos</v>
      </c>
      <c r="F177" s="135" t="s">
        <v>1667</v>
      </c>
      <c r="G177" s="135"/>
      <c r="H177" s="135"/>
      <c r="I177" s="135"/>
      <c r="J177" s="201">
        <v>33667</v>
      </c>
      <c r="K177" s="147" t="s">
        <v>1673</v>
      </c>
      <c r="L177" s="135" t="s">
        <v>11</v>
      </c>
      <c r="M177" s="134" t="str">
        <f t="shared" si="55"/>
        <v>Y2</v>
      </c>
      <c r="N177" s="147" t="str">
        <f>Aaron!$M$2</f>
        <v>Virginia</v>
      </c>
      <c r="O177" s="169" t="s">
        <v>5169</v>
      </c>
      <c r="P177" s="229" t="str">
        <f t="shared" si="56"/>
        <v>Castellanos, Nick (Y2)</v>
      </c>
      <c r="Q177" s="166">
        <f t="shared" si="57"/>
        <v>300000</v>
      </c>
      <c r="R177" s="166">
        <f t="shared" si="58"/>
        <v>400000</v>
      </c>
      <c r="S177" s="166" t="str">
        <f t="shared" si="59"/>
        <v/>
      </c>
      <c r="T177" s="314" t="str">
        <f t="shared" si="63"/>
        <v/>
      </c>
      <c r="U177" s="309" t="s">
        <v>653</v>
      </c>
      <c r="V177" s="230">
        <v>300000</v>
      </c>
      <c r="W177" s="229" t="s">
        <v>465</v>
      </c>
      <c r="X177" s="230">
        <v>400000</v>
      </c>
      <c r="Y177" s="134" t="s">
        <v>814</v>
      </c>
      <c r="Z177" s="167"/>
      <c r="AA177" s="134"/>
      <c r="AC177" s="134"/>
      <c r="AD177" s="134"/>
      <c r="AE177" s="371"/>
    </row>
    <row r="178" spans="1:31" ht="14.25" customHeight="1" x14ac:dyDescent="0.2">
      <c r="A178" s="537" t="s">
        <v>2690</v>
      </c>
      <c r="B178" s="246" t="str">
        <f t="shared" si="60"/>
        <v>Castillo</v>
      </c>
      <c r="C178" s="253" t="str">
        <f t="shared" si="61"/>
        <v>Rusney</v>
      </c>
      <c r="D178" s="134" t="str">
        <f t="shared" si="62"/>
        <v>R. Castillo</v>
      </c>
      <c r="E178" s="229" t="str">
        <f t="shared" si="54"/>
        <v>Rusney Castillo</v>
      </c>
      <c r="F178" s="135" t="s">
        <v>1667</v>
      </c>
      <c r="G178" s="135"/>
      <c r="H178" s="135"/>
      <c r="I178" s="135"/>
      <c r="J178" s="335">
        <v>32027</v>
      </c>
      <c r="K178" s="134" t="s">
        <v>1669</v>
      </c>
      <c r="L178" s="135" t="s">
        <v>11</v>
      </c>
      <c r="M178" s="134" t="str">
        <f t="shared" si="55"/>
        <v>Y1</v>
      </c>
      <c r="N178" s="147" t="str">
        <f>Cobb!$Y$2</f>
        <v>Portsmouth</v>
      </c>
      <c r="O178" s="135" t="s">
        <v>2857</v>
      </c>
      <c r="P178" s="229" t="str">
        <f t="shared" si="56"/>
        <v>Castillo, Rusney (Y1)</v>
      </c>
      <c r="Q178" s="166">
        <f t="shared" si="57"/>
        <v>200000</v>
      </c>
      <c r="R178" s="166">
        <f t="shared" si="58"/>
        <v>300000</v>
      </c>
      <c r="S178" s="166">
        <f t="shared" si="59"/>
        <v>400000</v>
      </c>
      <c r="T178" s="314" t="str">
        <f t="shared" si="63"/>
        <v/>
      </c>
      <c r="U178" s="537" t="s">
        <v>652</v>
      </c>
      <c r="V178" s="269">
        <v>200000</v>
      </c>
      <c r="W178" s="134" t="s">
        <v>653</v>
      </c>
      <c r="X178" s="269">
        <v>300000</v>
      </c>
      <c r="Y178" s="134" t="s">
        <v>465</v>
      </c>
      <c r="Z178" s="269">
        <v>400000</v>
      </c>
      <c r="AA178" s="134" t="s">
        <v>814</v>
      </c>
      <c r="AB178" s="537"/>
      <c r="AC178" s="134"/>
      <c r="AD178" s="134"/>
    </row>
    <row r="179" spans="1:31" ht="14.25" customHeight="1" x14ac:dyDescent="0.2">
      <c r="A179" s="134" t="s">
        <v>1054</v>
      </c>
      <c r="B179" s="246" t="str">
        <f t="shared" si="60"/>
        <v>Castillo</v>
      </c>
      <c r="C179" s="253" t="str">
        <f t="shared" si="61"/>
        <v>Welington</v>
      </c>
      <c r="D179" s="134" t="str">
        <f t="shared" si="62"/>
        <v>W. Castillo</v>
      </c>
      <c r="E179" s="229" t="str">
        <f t="shared" si="54"/>
        <v>Welington Castillo</v>
      </c>
      <c r="F179" s="135" t="s">
        <v>1667</v>
      </c>
      <c r="G179" s="135"/>
      <c r="H179" s="135"/>
      <c r="I179" s="135"/>
      <c r="J179" s="201">
        <v>31891</v>
      </c>
      <c r="K179" s="147" t="s">
        <v>1668</v>
      </c>
      <c r="L179" s="135" t="s">
        <v>11</v>
      </c>
      <c r="M179" s="134" t="str">
        <f t="shared" si="55"/>
        <v>ARB-Y4</v>
      </c>
      <c r="N179" s="147" t="str">
        <f>Cobb!$AE$2</f>
        <v>Chicago</v>
      </c>
      <c r="O179" s="169" t="s">
        <v>1077</v>
      </c>
      <c r="P179" s="229" t="str">
        <f t="shared" si="56"/>
        <v>Castillo, Welington (ARB-Y4)</v>
      </c>
      <c r="Q179" s="166">
        <f t="shared" si="57"/>
        <v>600000</v>
      </c>
      <c r="R179" s="166" t="str">
        <f t="shared" si="58"/>
        <v/>
      </c>
      <c r="S179" s="166" t="str">
        <f t="shared" si="59"/>
        <v/>
      </c>
      <c r="T179" s="314" t="str">
        <f t="shared" si="63"/>
        <v/>
      </c>
      <c r="U179" s="147" t="s">
        <v>814</v>
      </c>
      <c r="V179" s="167">
        <v>600000</v>
      </c>
      <c r="W179" s="134" t="s">
        <v>1629</v>
      </c>
      <c r="X179" s="167"/>
      <c r="Y179" s="134"/>
      <c r="Z179" s="167"/>
      <c r="AA179" s="229"/>
      <c r="AB179" s="229"/>
      <c r="AC179" s="134"/>
      <c r="AD179" s="134"/>
    </row>
    <row r="180" spans="1:31" ht="14.25" customHeight="1" x14ac:dyDescent="0.2">
      <c r="A180" s="537" t="s">
        <v>4668</v>
      </c>
      <c r="B180" s="246" t="str">
        <f t="shared" si="60"/>
        <v>Castro</v>
      </c>
      <c r="C180" s="253" t="str">
        <f t="shared" si="61"/>
        <v>Daniel</v>
      </c>
      <c r="D180" s="134" t="str">
        <f t="shared" si="62"/>
        <v>D. Castro</v>
      </c>
      <c r="E180" s="229" t="str">
        <f t="shared" si="54"/>
        <v>Daniel Castro</v>
      </c>
      <c r="F180" s="287"/>
      <c r="G180" s="537">
        <v>204</v>
      </c>
      <c r="H180" s="537">
        <v>9</v>
      </c>
      <c r="I180" s="537">
        <v>16</v>
      </c>
      <c r="J180" s="436">
        <v>33922</v>
      </c>
      <c r="K180" s="205" t="s">
        <v>1665</v>
      </c>
      <c r="L180" s="135" t="s">
        <v>11</v>
      </c>
      <c r="M180" s="134" t="str">
        <f t="shared" si="55"/>
        <v>MM</v>
      </c>
      <c r="N180" s="297" t="str">
        <f>Aaron!$Y$2</f>
        <v>Columbus</v>
      </c>
      <c r="O180" s="169" t="s">
        <v>4786</v>
      </c>
      <c r="P180" s="229" t="str">
        <f t="shared" si="56"/>
        <v>Castro, Daniel (MM)</v>
      </c>
      <c r="Q180" s="166">
        <f t="shared" si="57"/>
        <v>100000</v>
      </c>
      <c r="R180" s="166" t="str">
        <f t="shared" si="58"/>
        <v/>
      </c>
      <c r="S180" s="166" t="str">
        <f t="shared" si="59"/>
        <v/>
      </c>
      <c r="T180" s="314" t="str">
        <f t="shared" si="63"/>
        <v/>
      </c>
      <c r="U180" s="537" t="s">
        <v>648</v>
      </c>
      <c r="V180" s="167">
        <v>100000</v>
      </c>
      <c r="W180" s="134"/>
      <c r="X180" s="167"/>
      <c r="Y180" s="134"/>
      <c r="Z180" s="167"/>
      <c r="AA180" s="134"/>
      <c r="AC180" s="134"/>
      <c r="AD180" s="134"/>
    </row>
    <row r="181" spans="1:31" ht="14.25" customHeight="1" x14ac:dyDescent="0.2">
      <c r="A181" s="134" t="s">
        <v>338</v>
      </c>
      <c r="B181" s="246" t="str">
        <f t="shared" si="60"/>
        <v>Castro</v>
      </c>
      <c r="C181" s="253" t="str">
        <f t="shared" si="61"/>
        <v>Jason</v>
      </c>
      <c r="D181" s="134" t="str">
        <f t="shared" si="62"/>
        <v>J. Castro</v>
      </c>
      <c r="E181" s="229" t="str">
        <f t="shared" si="54"/>
        <v>Jason Castro</v>
      </c>
      <c r="F181" s="135" t="s">
        <v>512</v>
      </c>
      <c r="G181" s="135"/>
      <c r="H181" s="135"/>
      <c r="I181" s="135"/>
      <c r="J181" s="201">
        <v>31946</v>
      </c>
      <c r="K181" s="147" t="s">
        <v>1668</v>
      </c>
      <c r="L181" s="135" t="s">
        <v>11</v>
      </c>
      <c r="M181" s="134" t="str">
        <f t="shared" si="55"/>
        <v>ARB-Y5</v>
      </c>
      <c r="N181" s="147" t="str">
        <f>Aaron!$A$2</f>
        <v>Middlesex</v>
      </c>
      <c r="O181" s="169" t="s">
        <v>411</v>
      </c>
      <c r="P181" s="229" t="str">
        <f t="shared" si="56"/>
        <v>Castro, Jason (ARB-Y5)</v>
      </c>
      <c r="Q181" s="166">
        <f t="shared" si="57"/>
        <v>1140000</v>
      </c>
      <c r="R181" s="166" t="str">
        <f t="shared" si="58"/>
        <v/>
      </c>
      <c r="S181" s="166" t="str">
        <f t="shared" si="59"/>
        <v/>
      </c>
      <c r="T181" s="314" t="str">
        <f t="shared" si="63"/>
        <v/>
      </c>
      <c r="U181" s="147" t="s">
        <v>1629</v>
      </c>
      <c r="V181" s="167">
        <v>1140000</v>
      </c>
      <c r="W181" s="134"/>
      <c r="X181" s="167"/>
      <c r="Y181" s="134"/>
      <c r="Z181" s="167"/>
      <c r="AA181" s="134"/>
      <c r="AC181" s="134"/>
      <c r="AD181" s="134"/>
    </row>
    <row r="182" spans="1:31" ht="14.25" customHeight="1" x14ac:dyDescent="0.2">
      <c r="A182" s="537" t="s">
        <v>4678</v>
      </c>
      <c r="B182" s="246" t="str">
        <f t="shared" si="60"/>
        <v>Castro</v>
      </c>
      <c r="C182" s="253" t="str">
        <f t="shared" si="61"/>
        <v>Miguel</v>
      </c>
      <c r="D182" s="134" t="str">
        <f t="shared" si="62"/>
        <v>M. Castro</v>
      </c>
      <c r="E182" s="229" t="str">
        <f t="shared" si="54"/>
        <v>Miguel Castro</v>
      </c>
      <c r="F182" s="287"/>
      <c r="G182" s="537">
        <v>97</v>
      </c>
      <c r="H182" s="537">
        <v>4</v>
      </c>
      <c r="I182" s="537">
        <v>4</v>
      </c>
      <c r="J182" s="436">
        <v>34692</v>
      </c>
      <c r="K182" s="205" t="s">
        <v>1664</v>
      </c>
      <c r="L182" s="135" t="s">
        <v>173</v>
      </c>
      <c r="M182" s="134" t="str">
        <f t="shared" si="55"/>
        <v>MM</v>
      </c>
      <c r="N182" s="147" t="str">
        <f>Aaron!$AE$2</f>
        <v>Pismo Beach</v>
      </c>
      <c r="O182" s="169" t="s">
        <v>4786</v>
      </c>
      <c r="P182" s="229" t="str">
        <f t="shared" si="56"/>
        <v>Castro, Miguel (MM)</v>
      </c>
      <c r="Q182" s="166">
        <f t="shared" si="57"/>
        <v>100000</v>
      </c>
      <c r="R182" s="166" t="str">
        <f t="shared" si="58"/>
        <v/>
      </c>
      <c r="S182" s="166" t="str">
        <f t="shared" si="59"/>
        <v/>
      </c>
      <c r="T182" s="314" t="str">
        <f t="shared" si="63"/>
        <v/>
      </c>
      <c r="U182" s="537" t="s">
        <v>648</v>
      </c>
      <c r="V182" s="167">
        <v>100000</v>
      </c>
      <c r="W182" s="134"/>
      <c r="X182" s="167"/>
      <c r="Y182" s="134"/>
      <c r="Z182" s="167"/>
      <c r="AA182" s="134"/>
      <c r="AC182" s="134"/>
      <c r="AD182" s="134"/>
    </row>
    <row r="183" spans="1:31" ht="14.25" customHeight="1" x14ac:dyDescent="0.2">
      <c r="A183" s="134" t="s">
        <v>870</v>
      </c>
      <c r="B183" s="246" t="str">
        <f t="shared" si="60"/>
        <v>Castro</v>
      </c>
      <c r="C183" s="253" t="str">
        <f t="shared" si="61"/>
        <v>Starlin</v>
      </c>
      <c r="D183" s="134" t="str">
        <f t="shared" si="62"/>
        <v>S. Castro</v>
      </c>
      <c r="E183" s="229" t="str">
        <f t="shared" si="54"/>
        <v>Starlin Castro</v>
      </c>
      <c r="F183" s="135" t="s">
        <v>1667</v>
      </c>
      <c r="G183" s="135"/>
      <c r="H183" s="135"/>
      <c r="I183" s="135"/>
      <c r="J183" s="201">
        <v>32956</v>
      </c>
      <c r="K183" s="147" t="s">
        <v>1671</v>
      </c>
      <c r="L183" s="135" t="s">
        <v>11</v>
      </c>
      <c r="M183" s="134" t="str">
        <f t="shared" si="55"/>
        <v>ARB-Y6</v>
      </c>
      <c r="N183" s="147" t="s">
        <v>547</v>
      </c>
      <c r="O183" s="169" t="s">
        <v>3807</v>
      </c>
      <c r="P183" s="229" t="str">
        <f t="shared" si="56"/>
        <v>Castro, Starlin (ARB-Y6)</v>
      </c>
      <c r="Q183" s="166">
        <f t="shared" si="57"/>
        <v>1875000</v>
      </c>
      <c r="R183" s="166" t="str">
        <f t="shared" si="58"/>
        <v/>
      </c>
      <c r="S183" s="166" t="str">
        <f t="shared" si="59"/>
        <v/>
      </c>
      <c r="T183" s="314" t="str">
        <f t="shared" si="63"/>
        <v/>
      </c>
      <c r="U183" s="147" t="s">
        <v>1630</v>
      </c>
      <c r="V183" s="167">
        <v>1875000</v>
      </c>
      <c r="W183" s="134"/>
      <c r="X183" s="167"/>
      <c r="Y183" s="134"/>
      <c r="Z183" s="167"/>
      <c r="AA183" s="134"/>
      <c r="AC183" s="134"/>
      <c r="AD183" s="134"/>
    </row>
    <row r="184" spans="1:31" ht="14.25" customHeight="1" x14ac:dyDescent="0.2">
      <c r="A184" s="134" t="s">
        <v>4803</v>
      </c>
      <c r="B184" s="246" t="str">
        <f t="shared" si="60"/>
        <v>Cease</v>
      </c>
      <c r="C184" s="253" t="str">
        <f t="shared" si="61"/>
        <v>Dylan</v>
      </c>
      <c r="D184" s="134" t="str">
        <f t="shared" si="62"/>
        <v>D. Cease</v>
      </c>
      <c r="E184" s="229" t="str">
        <f t="shared" si="54"/>
        <v>Dylan Cease</v>
      </c>
      <c r="F184" s="287"/>
      <c r="G184" s="537">
        <v>38</v>
      </c>
      <c r="H184" s="537">
        <v>2</v>
      </c>
      <c r="I184" s="537">
        <v>14</v>
      </c>
      <c r="J184" s="436">
        <v>35061</v>
      </c>
      <c r="K184" s="205"/>
      <c r="L184" s="135" t="s">
        <v>651</v>
      </c>
      <c r="M184" s="134" t="str">
        <f t="shared" si="55"/>
        <v>min</v>
      </c>
      <c r="N184" s="147" t="str">
        <f>Mays!$Y$2</f>
        <v>Los Angeles</v>
      </c>
      <c r="O184" s="169" t="s">
        <v>4786</v>
      </c>
      <c r="P184" s="229" t="str">
        <f t="shared" si="56"/>
        <v>Cease, Dylan (min)</v>
      </c>
      <c r="Q184" s="166" t="str">
        <f t="shared" si="57"/>
        <v/>
      </c>
      <c r="R184" s="166" t="str">
        <f t="shared" si="58"/>
        <v/>
      </c>
      <c r="S184" s="166" t="str">
        <f t="shared" si="59"/>
        <v/>
      </c>
      <c r="T184" s="314" t="str">
        <f t="shared" si="63"/>
        <v/>
      </c>
      <c r="U184" s="537" t="s">
        <v>828</v>
      </c>
      <c r="V184" s="167"/>
      <c r="W184" s="134"/>
      <c r="X184" s="167"/>
      <c r="Y184" s="134"/>
      <c r="Z184" s="167"/>
      <c r="AA184" s="134"/>
      <c r="AC184" s="134"/>
      <c r="AD184" s="134"/>
    </row>
    <row r="185" spans="1:31" ht="14.25" customHeight="1" x14ac:dyDescent="0.2">
      <c r="A185" s="537" t="s">
        <v>4679</v>
      </c>
      <c r="B185" s="246" t="str">
        <f t="shared" si="60"/>
        <v>Cecchini</v>
      </c>
      <c r="C185" s="253" t="str">
        <f t="shared" si="61"/>
        <v>Garin*</v>
      </c>
      <c r="D185" s="134" t="str">
        <f t="shared" si="62"/>
        <v>G. Cecchini</v>
      </c>
      <c r="E185" s="229" t="str">
        <f t="shared" ref="E185:E216" si="64">CONCATENATE(C185," ",B185)</f>
        <v>Garin* Cecchini</v>
      </c>
      <c r="F185" s="287"/>
      <c r="G185" s="537">
        <v>108</v>
      </c>
      <c r="H185" s="537">
        <v>4</v>
      </c>
      <c r="I185" s="537">
        <v>15</v>
      </c>
      <c r="J185" s="436">
        <v>33348</v>
      </c>
      <c r="K185" s="205" t="s">
        <v>1670</v>
      </c>
      <c r="L185" s="135" t="s">
        <v>11</v>
      </c>
      <c r="M185" s="134" t="str">
        <f t="shared" ref="M185:M216" si="65">$U185</f>
        <v>MM</v>
      </c>
      <c r="N185" s="537" t="s">
        <v>83</v>
      </c>
      <c r="O185" s="169" t="s">
        <v>4786</v>
      </c>
      <c r="P185" s="229" t="str">
        <f t="shared" ref="P185:P216" si="66">CONCATENATE(A185," (",M185,")")</f>
        <v>Cecchini, Garin* (MM)</v>
      </c>
      <c r="Q185" s="166">
        <f t="shared" ref="Q185:Q216" si="67">IF(ISBLANK($V185),"",$V185)</f>
        <v>100000</v>
      </c>
      <c r="R185" s="166" t="str">
        <f t="shared" ref="R185:R216" si="68">IF(ISBLANK($X185),"",$X185)</f>
        <v/>
      </c>
      <c r="S185" s="166" t="str">
        <f t="shared" ref="S185:S216" si="69">IF(ISBLANK($Z185),"",$Z185)</f>
        <v/>
      </c>
      <c r="T185" s="314" t="str">
        <f t="shared" si="63"/>
        <v/>
      </c>
      <c r="U185" s="537" t="s">
        <v>648</v>
      </c>
      <c r="V185" s="167">
        <v>100000</v>
      </c>
      <c r="W185" s="134"/>
      <c r="X185" s="167"/>
      <c r="Y185" s="134"/>
      <c r="Z185" s="167"/>
      <c r="AA185" s="134"/>
      <c r="AC185" s="134"/>
      <c r="AD185" s="134"/>
    </row>
    <row r="186" spans="1:31" ht="14.25" customHeight="1" x14ac:dyDescent="0.2">
      <c r="A186" s="537" t="s">
        <v>1074</v>
      </c>
      <c r="B186" s="246" t="str">
        <f t="shared" si="60"/>
        <v>Cecchini</v>
      </c>
      <c r="C186" s="253" t="str">
        <f t="shared" si="61"/>
        <v>Gavin</v>
      </c>
      <c r="D186" s="134" t="str">
        <f t="shared" si="62"/>
        <v>G. Cecchini</v>
      </c>
      <c r="E186" s="229" t="str">
        <f t="shared" si="64"/>
        <v>Gavin Cecchini</v>
      </c>
      <c r="F186" s="135" t="s">
        <v>1667</v>
      </c>
      <c r="G186" s="135"/>
      <c r="H186" s="135"/>
      <c r="I186" s="135"/>
      <c r="J186" s="335">
        <v>34325</v>
      </c>
      <c r="K186" s="134" t="s">
        <v>1671</v>
      </c>
      <c r="L186" s="135" t="s">
        <v>651</v>
      </c>
      <c r="M186" s="134" t="str">
        <f t="shared" si="65"/>
        <v>min</v>
      </c>
      <c r="N186" s="147" t="str">
        <f>Aaron!$S$2</f>
        <v>San Jose</v>
      </c>
      <c r="O186" s="135" t="s">
        <v>2857</v>
      </c>
      <c r="P186" s="229" t="str">
        <f t="shared" si="66"/>
        <v>Cecchini, Gavin (min)</v>
      </c>
      <c r="Q186" s="166" t="str">
        <f t="shared" si="67"/>
        <v/>
      </c>
      <c r="R186" s="166" t="str">
        <f t="shared" si="68"/>
        <v/>
      </c>
      <c r="S186" s="166" t="str">
        <f t="shared" si="69"/>
        <v/>
      </c>
      <c r="T186" s="314" t="str">
        <f t="shared" si="63"/>
        <v/>
      </c>
      <c r="U186" s="537" t="s">
        <v>828</v>
      </c>
      <c r="V186" s="269"/>
      <c r="W186" s="537"/>
      <c r="X186" s="269"/>
      <c r="Y186" s="537"/>
      <c r="Z186" s="537"/>
      <c r="AA186" s="537"/>
      <c r="AB186" s="537"/>
      <c r="AC186" s="134"/>
      <c r="AD186" s="134"/>
    </row>
    <row r="187" spans="1:31" ht="14.25" customHeight="1" x14ac:dyDescent="0.2">
      <c r="A187" s="211" t="s">
        <v>1898</v>
      </c>
      <c r="B187" s="246" t="str">
        <f t="shared" si="60"/>
        <v>Cecil</v>
      </c>
      <c r="C187" s="253" t="str">
        <f t="shared" si="61"/>
        <v>Brett</v>
      </c>
      <c r="D187" s="134" t="str">
        <f t="shared" si="62"/>
        <v>B. Cecil</v>
      </c>
      <c r="E187" s="229" t="str">
        <f t="shared" si="64"/>
        <v>Brett Cecil</v>
      </c>
      <c r="F187" s="216" t="s">
        <v>512</v>
      </c>
      <c r="G187" s="216"/>
      <c r="H187" s="216"/>
      <c r="I187" s="216"/>
      <c r="J187" s="220">
        <v>31595</v>
      </c>
      <c r="K187" s="221" t="s">
        <v>1664</v>
      </c>
      <c r="L187" s="135" t="s">
        <v>173</v>
      </c>
      <c r="M187" s="134" t="str">
        <f t="shared" si="65"/>
        <v>3,F4-8.8M</v>
      </c>
      <c r="N187" s="147" t="str">
        <f>Aaron!$AE$2</f>
        <v>Pismo Beach</v>
      </c>
      <c r="O187" s="216" t="s">
        <v>1992</v>
      </c>
      <c r="P187" s="229" t="str">
        <f t="shared" si="66"/>
        <v>Cecil, Brett (3,F4-8.8M)</v>
      </c>
      <c r="Q187" s="166">
        <f t="shared" si="67"/>
        <v>2200000</v>
      </c>
      <c r="R187" s="166">
        <f t="shared" si="68"/>
        <v>2200000</v>
      </c>
      <c r="S187" s="166" t="str">
        <f t="shared" si="69"/>
        <v/>
      </c>
      <c r="T187" s="314" t="str">
        <f t="shared" si="63"/>
        <v/>
      </c>
      <c r="U187" s="297" t="s">
        <v>1899</v>
      </c>
      <c r="V187" s="235">
        <v>2200000</v>
      </c>
      <c r="W187" s="211" t="s">
        <v>1900</v>
      </c>
      <c r="X187" s="235">
        <v>2200000</v>
      </c>
      <c r="Y187" s="211" t="s">
        <v>412</v>
      </c>
      <c r="Z187" s="235"/>
      <c r="AA187" s="134"/>
      <c r="AC187" s="134"/>
      <c r="AD187" s="134"/>
    </row>
    <row r="188" spans="1:31" ht="14.25" customHeight="1" x14ac:dyDescent="0.2">
      <c r="A188" s="148" t="s">
        <v>4282</v>
      </c>
      <c r="B188" s="246" t="str">
        <f t="shared" si="60"/>
        <v>Cedeno</v>
      </c>
      <c r="C188" s="253" t="str">
        <f t="shared" si="61"/>
        <v>Xavier</v>
      </c>
      <c r="D188" s="134" t="str">
        <f t="shared" si="62"/>
        <v>X. Cedeno</v>
      </c>
      <c r="E188" s="229" t="str">
        <f t="shared" si="64"/>
        <v>Xavier Cedeno</v>
      </c>
      <c r="F188" s="135" t="s">
        <v>512</v>
      </c>
      <c r="G188" s="147"/>
      <c r="H188" s="147"/>
      <c r="I188" s="147"/>
      <c r="J188" s="169">
        <v>31650</v>
      </c>
      <c r="K188" s="134" t="s">
        <v>1664</v>
      </c>
      <c r="L188" s="135" t="s">
        <v>173</v>
      </c>
      <c r="M188" s="134" t="str">
        <f t="shared" si="65"/>
        <v>1,F3-$1,554M</v>
      </c>
      <c r="N188" s="147" t="str">
        <f>Cobb!$M$2</f>
        <v>Mansfield</v>
      </c>
      <c r="O188" s="412" t="s">
        <v>4104</v>
      </c>
      <c r="P188" s="229" t="str">
        <f t="shared" si="66"/>
        <v>Cedeno, Xavier (1,F3-$1,554M)</v>
      </c>
      <c r="Q188" s="166">
        <f t="shared" si="67"/>
        <v>518000</v>
      </c>
      <c r="R188" s="166">
        <f t="shared" si="68"/>
        <v>518000</v>
      </c>
      <c r="S188" s="166">
        <f t="shared" si="69"/>
        <v>518000</v>
      </c>
      <c r="T188" s="314" t="str">
        <f t="shared" si="63"/>
        <v/>
      </c>
      <c r="U188" s="148" t="s">
        <v>4084</v>
      </c>
      <c r="V188" s="414">
        <v>518000</v>
      </c>
      <c r="W188" s="148" t="s">
        <v>4211</v>
      </c>
      <c r="X188" s="414">
        <v>518000</v>
      </c>
      <c r="Y188" s="148" t="s">
        <v>4130</v>
      </c>
      <c r="Z188" s="414">
        <v>518000</v>
      </c>
      <c r="AA188" s="134" t="s">
        <v>412</v>
      </c>
      <c r="AB188" s="134"/>
      <c r="AC188" s="134"/>
      <c r="AD188" s="134"/>
    </row>
    <row r="189" spans="1:31" ht="14.25" customHeight="1" x14ac:dyDescent="0.2">
      <c r="A189" s="148" t="s">
        <v>1754</v>
      </c>
      <c r="B189" s="246" t="str">
        <f t="shared" si="60"/>
        <v>Cervelli</v>
      </c>
      <c r="C189" s="253" t="str">
        <f t="shared" si="61"/>
        <v>Francisco</v>
      </c>
      <c r="D189" s="134" t="str">
        <f t="shared" si="62"/>
        <v>F. Cervelli</v>
      </c>
      <c r="E189" s="229" t="str">
        <f t="shared" si="64"/>
        <v>Francisco Cervelli</v>
      </c>
      <c r="F189" s="216" t="s">
        <v>1667</v>
      </c>
      <c r="G189" s="216"/>
      <c r="H189" s="216"/>
      <c r="I189" s="216"/>
      <c r="J189" s="222">
        <v>31477</v>
      </c>
      <c r="K189" s="223" t="s">
        <v>1668</v>
      </c>
      <c r="L189" s="135" t="s">
        <v>11</v>
      </c>
      <c r="M189" s="134" t="str">
        <f t="shared" si="65"/>
        <v>1,F5-$17M</v>
      </c>
      <c r="N189" s="147" t="str">
        <f>Ruth!$S$2</f>
        <v>New York</v>
      </c>
      <c r="O189" s="412" t="s">
        <v>4104</v>
      </c>
      <c r="P189" s="229" t="str">
        <f t="shared" si="66"/>
        <v>Cervelli, Francisco (1,F5-$17M)</v>
      </c>
      <c r="Q189" s="166">
        <f t="shared" si="67"/>
        <v>3400000</v>
      </c>
      <c r="R189" s="166">
        <f t="shared" si="68"/>
        <v>3400000</v>
      </c>
      <c r="S189" s="166">
        <f t="shared" si="69"/>
        <v>3400000</v>
      </c>
      <c r="T189" s="314">
        <f t="shared" si="63"/>
        <v>3400000</v>
      </c>
      <c r="U189" s="148" t="s">
        <v>3994</v>
      </c>
      <c r="V189" s="414">
        <v>3400000</v>
      </c>
      <c r="W189" s="148" t="s">
        <v>4265</v>
      </c>
      <c r="X189" s="414">
        <v>3400000</v>
      </c>
      <c r="Y189" s="148" t="s">
        <v>4147</v>
      </c>
      <c r="Z189" s="414">
        <v>3400000</v>
      </c>
      <c r="AA189" s="148" t="s">
        <v>4126</v>
      </c>
      <c r="AB189" s="414">
        <v>3400000</v>
      </c>
      <c r="AC189" s="148" t="s">
        <v>4109</v>
      </c>
      <c r="AD189" s="414">
        <v>3400000</v>
      </c>
      <c r="AE189" s="168" t="s">
        <v>412</v>
      </c>
    </row>
    <row r="190" spans="1:31" ht="14.25" customHeight="1" x14ac:dyDescent="0.2">
      <c r="A190" s="134" t="s">
        <v>1103</v>
      </c>
      <c r="B190" s="246" t="str">
        <f t="shared" si="60"/>
        <v>Cespedes</v>
      </c>
      <c r="C190" s="253" t="str">
        <f t="shared" si="61"/>
        <v>Yoenis</v>
      </c>
      <c r="D190" s="134" t="str">
        <f t="shared" si="62"/>
        <v>Y. Cespedes</v>
      </c>
      <c r="E190" s="229" t="str">
        <f t="shared" si="64"/>
        <v>Yoenis Cespedes</v>
      </c>
      <c r="F190" s="135" t="s">
        <v>1667</v>
      </c>
      <c r="G190" s="135"/>
      <c r="H190" s="135"/>
      <c r="I190" s="135"/>
      <c r="J190" s="201">
        <v>31338</v>
      </c>
      <c r="K190" s="147" t="s">
        <v>1673</v>
      </c>
      <c r="L190" s="135" t="s">
        <v>11</v>
      </c>
      <c r="M190" s="134" t="str">
        <f t="shared" si="65"/>
        <v>4,F5-26.5M</v>
      </c>
      <c r="N190" s="147" t="str">
        <f>Ruth!$A$2</f>
        <v>Plum Island</v>
      </c>
      <c r="O190" s="169" t="s">
        <v>1141</v>
      </c>
      <c r="P190" s="229" t="str">
        <f t="shared" si="66"/>
        <v>Cespedes, Yoenis (4,F5-26.5M)</v>
      </c>
      <c r="Q190" s="166">
        <f t="shared" si="67"/>
        <v>5300000</v>
      </c>
      <c r="R190" s="166">
        <f t="shared" si="68"/>
        <v>5300000</v>
      </c>
      <c r="S190" s="166" t="str">
        <f t="shared" si="69"/>
        <v/>
      </c>
      <c r="T190" s="314" t="str">
        <f t="shared" si="63"/>
        <v/>
      </c>
      <c r="U190" s="147" t="s">
        <v>1134</v>
      </c>
      <c r="V190" s="167">
        <v>5300000</v>
      </c>
      <c r="W190" s="134" t="s">
        <v>1135</v>
      </c>
      <c r="X190" s="167">
        <v>5300000</v>
      </c>
      <c r="Y190" s="134" t="s">
        <v>412</v>
      </c>
      <c r="Z190" s="167"/>
      <c r="AA190" s="134"/>
      <c r="AC190" s="134"/>
      <c r="AD190" s="134"/>
    </row>
    <row r="191" spans="1:31" ht="14.25" customHeight="1" x14ac:dyDescent="0.2">
      <c r="A191" s="134" t="s">
        <v>452</v>
      </c>
      <c r="B191" s="246" t="str">
        <f t="shared" si="60"/>
        <v>Chacin</v>
      </c>
      <c r="C191" s="253" t="str">
        <f t="shared" si="61"/>
        <v>Jhoulys</v>
      </c>
      <c r="D191" s="134" t="str">
        <f t="shared" si="62"/>
        <v>J. Chacin</v>
      </c>
      <c r="E191" s="229" t="str">
        <f t="shared" si="64"/>
        <v>Jhoulys Chacin</v>
      </c>
      <c r="F191" s="135" t="s">
        <v>1667</v>
      </c>
      <c r="G191" s="135"/>
      <c r="H191" s="135"/>
      <c r="I191" s="135"/>
      <c r="J191" s="201">
        <v>32149</v>
      </c>
      <c r="K191" s="147" t="s">
        <v>966</v>
      </c>
      <c r="L191" s="135" t="s">
        <v>173</v>
      </c>
      <c r="M191" s="134" t="str">
        <f t="shared" si="65"/>
        <v>2,F3-1.425M</v>
      </c>
      <c r="N191" s="300" t="s">
        <v>547</v>
      </c>
      <c r="O191" s="304" t="s">
        <v>2491</v>
      </c>
      <c r="P191" s="229" t="str">
        <f t="shared" si="66"/>
        <v>Chacin, Jhoulys (2,F3-1.425M)</v>
      </c>
      <c r="Q191" s="166">
        <f t="shared" si="67"/>
        <v>475000</v>
      </c>
      <c r="R191" s="166">
        <f t="shared" si="68"/>
        <v>475000</v>
      </c>
      <c r="S191" s="166" t="str">
        <f t="shared" si="69"/>
        <v/>
      </c>
      <c r="T191" s="314" t="str">
        <f t="shared" si="63"/>
        <v/>
      </c>
      <c r="U191" s="147" t="s">
        <v>2559</v>
      </c>
      <c r="V191" s="167">
        <v>475000</v>
      </c>
      <c r="W191" s="147" t="s">
        <v>2631</v>
      </c>
      <c r="X191" s="235">
        <v>475000</v>
      </c>
      <c r="Y191" s="147" t="s">
        <v>412</v>
      </c>
      <c r="Z191" s="311"/>
      <c r="AA191" s="147"/>
      <c r="AB191" s="311"/>
      <c r="AC191" s="134"/>
      <c r="AD191" s="134"/>
    </row>
    <row r="192" spans="1:31" ht="14.25" customHeight="1" x14ac:dyDescent="0.2">
      <c r="A192" s="537" t="s">
        <v>2768</v>
      </c>
      <c r="B192" s="246" t="str">
        <f t="shared" si="60"/>
        <v>Chafin</v>
      </c>
      <c r="C192" s="253" t="str">
        <f t="shared" si="61"/>
        <v>Andrew*</v>
      </c>
      <c r="D192" s="134" t="str">
        <f t="shared" si="62"/>
        <v>A. Chafin</v>
      </c>
      <c r="E192" s="229" t="str">
        <f t="shared" si="64"/>
        <v>Andrew* Chafin</v>
      </c>
      <c r="F192" s="135" t="s">
        <v>512</v>
      </c>
      <c r="G192" s="135"/>
      <c r="H192" s="135"/>
      <c r="I192" s="135"/>
      <c r="J192" s="335">
        <v>33041</v>
      </c>
      <c r="K192" s="134" t="s">
        <v>966</v>
      </c>
      <c r="L192" s="135" t="s">
        <v>173</v>
      </c>
      <c r="M192" s="134" t="str">
        <f t="shared" si="65"/>
        <v>Y1</v>
      </c>
      <c r="N192" s="147" t="str">
        <f>Aaron!$S$2</f>
        <v>San Jose</v>
      </c>
      <c r="O192" s="135" t="s">
        <v>2857</v>
      </c>
      <c r="P192" s="229" t="str">
        <f t="shared" si="66"/>
        <v>Chafin, Andrew* (Y1)</v>
      </c>
      <c r="Q192" s="166">
        <f t="shared" si="67"/>
        <v>200000</v>
      </c>
      <c r="R192" s="166">
        <f t="shared" si="68"/>
        <v>300000</v>
      </c>
      <c r="S192" s="166">
        <f t="shared" si="69"/>
        <v>400000</v>
      </c>
      <c r="T192" s="314" t="str">
        <f t="shared" si="63"/>
        <v/>
      </c>
      <c r="U192" s="537" t="s">
        <v>652</v>
      </c>
      <c r="V192" s="269">
        <v>200000</v>
      </c>
      <c r="W192" s="134" t="s">
        <v>653</v>
      </c>
      <c r="X192" s="269">
        <v>300000</v>
      </c>
      <c r="Y192" s="134" t="s">
        <v>465</v>
      </c>
      <c r="Z192" s="269">
        <v>400000</v>
      </c>
      <c r="AA192" s="134" t="s">
        <v>814</v>
      </c>
      <c r="AB192" s="537"/>
      <c r="AC192" s="134"/>
      <c r="AD192" s="134"/>
    </row>
    <row r="193" spans="1:30" ht="14.25" customHeight="1" x14ac:dyDescent="0.2">
      <c r="A193" s="134" t="s">
        <v>101</v>
      </c>
      <c r="B193" s="246" t="str">
        <f t="shared" si="60"/>
        <v>Chapman</v>
      </c>
      <c r="C193" s="253" t="str">
        <f t="shared" si="61"/>
        <v>Aroldis</v>
      </c>
      <c r="D193" s="134" t="str">
        <f t="shared" si="62"/>
        <v>A. Chapman</v>
      </c>
      <c r="E193" s="229" t="str">
        <f t="shared" si="64"/>
        <v>Aroldis Chapman</v>
      </c>
      <c r="F193" s="135" t="s">
        <v>512</v>
      </c>
      <c r="G193" s="135"/>
      <c r="H193" s="135"/>
      <c r="I193" s="135"/>
      <c r="J193" s="201">
        <v>32201</v>
      </c>
      <c r="K193" s="147" t="s">
        <v>1664</v>
      </c>
      <c r="L193" s="135" t="s">
        <v>173</v>
      </c>
      <c r="M193" s="134" t="str">
        <f t="shared" si="65"/>
        <v>2,L5-14M</v>
      </c>
      <c r="N193" s="147" t="str">
        <f>Mays!$Y$2</f>
        <v>Los Angeles</v>
      </c>
      <c r="O193" s="169" t="s">
        <v>387</v>
      </c>
      <c r="P193" s="229" t="str">
        <f t="shared" si="66"/>
        <v>Chapman, Aroldis (2,L5-14M)</v>
      </c>
      <c r="Q193" s="166">
        <f t="shared" si="67"/>
        <v>2800000</v>
      </c>
      <c r="R193" s="166">
        <f t="shared" si="68"/>
        <v>2800000</v>
      </c>
      <c r="S193" s="166">
        <f t="shared" si="69"/>
        <v>2800000</v>
      </c>
      <c r="T193" s="314">
        <f t="shared" si="63"/>
        <v>2800000</v>
      </c>
      <c r="U193" s="147" t="s">
        <v>816</v>
      </c>
      <c r="V193" s="167">
        <v>2800000</v>
      </c>
      <c r="W193" s="134" t="s">
        <v>389</v>
      </c>
      <c r="X193" s="167">
        <v>2800000</v>
      </c>
      <c r="Y193" s="134" t="s">
        <v>388</v>
      </c>
      <c r="Z193" s="167">
        <v>2800000</v>
      </c>
      <c r="AA193" s="134" t="s">
        <v>753</v>
      </c>
      <c r="AB193" s="167">
        <v>2800000</v>
      </c>
      <c r="AC193" s="134"/>
      <c r="AD193" s="134"/>
    </row>
    <row r="194" spans="1:30" ht="14.25" customHeight="1" x14ac:dyDescent="0.2">
      <c r="A194" s="537" t="s">
        <v>3767</v>
      </c>
      <c r="B194" s="246" t="str">
        <f t="shared" si="60"/>
        <v>Chapman</v>
      </c>
      <c r="C194" s="253" t="str">
        <f t="shared" si="61"/>
        <v>Matt</v>
      </c>
      <c r="D194" s="134" t="str">
        <f t="shared" si="62"/>
        <v>M. Chapman</v>
      </c>
      <c r="E194" s="229" t="str">
        <f t="shared" si="64"/>
        <v>Matt Chapman</v>
      </c>
      <c r="F194" s="135" t="s">
        <v>1667</v>
      </c>
      <c r="G194" s="135"/>
      <c r="H194" s="135"/>
      <c r="I194" s="135"/>
      <c r="J194" s="335">
        <v>34087</v>
      </c>
      <c r="K194" s="134" t="s">
        <v>1670</v>
      </c>
      <c r="L194" s="135" t="s">
        <v>651</v>
      </c>
      <c r="M194" s="134" t="str">
        <f t="shared" si="65"/>
        <v>min</v>
      </c>
      <c r="N194" s="147" t="str">
        <f>Ruth!$S$2</f>
        <v>New York</v>
      </c>
      <c r="O194" s="135" t="s">
        <v>2857</v>
      </c>
      <c r="P194" s="229" t="str">
        <f t="shared" si="66"/>
        <v>Chapman, Matt (min)</v>
      </c>
      <c r="Q194" s="166" t="str">
        <f t="shared" si="67"/>
        <v/>
      </c>
      <c r="R194" s="166" t="str">
        <f t="shared" si="68"/>
        <v/>
      </c>
      <c r="S194" s="166" t="str">
        <f t="shared" si="69"/>
        <v/>
      </c>
      <c r="T194" s="314" t="str">
        <f t="shared" si="63"/>
        <v/>
      </c>
      <c r="U194" s="537" t="s">
        <v>828</v>
      </c>
      <c r="V194" s="269"/>
      <c r="W194" s="537"/>
      <c r="X194" s="269"/>
      <c r="Y194" s="537"/>
      <c r="Z194" s="537"/>
      <c r="AA194" s="537"/>
      <c r="AB194" s="537"/>
      <c r="AC194" s="134"/>
      <c r="AD194" s="134"/>
    </row>
    <row r="195" spans="1:30" ht="14.25" customHeight="1" x14ac:dyDescent="0.2">
      <c r="A195" s="148" t="s">
        <v>1741</v>
      </c>
      <c r="B195" s="246" t="str">
        <f t="shared" ref="B195:B226" si="70">LEFT(A195,FIND(", ",A195,1)-1)</f>
        <v>Chavez</v>
      </c>
      <c r="C195" s="253" t="str">
        <f t="shared" ref="C195:C226" si="71">RIGHT(A195,LEN(A195)-FIND(", ",A195,1)-1)</f>
        <v>Jesse</v>
      </c>
      <c r="D195" s="134" t="str">
        <f t="shared" ref="D195:D226" si="72">CONCATENATE(MID(C195,1,1),". ",B195)</f>
        <v>J. Chavez</v>
      </c>
      <c r="E195" s="229" t="str">
        <f t="shared" si="64"/>
        <v>Jesse Chavez</v>
      </c>
      <c r="F195" s="216" t="s">
        <v>1667</v>
      </c>
      <c r="G195" s="216"/>
      <c r="H195" s="216"/>
      <c r="I195" s="216"/>
      <c r="J195" s="220">
        <v>30549</v>
      </c>
      <c r="K195" s="221" t="s">
        <v>1664</v>
      </c>
      <c r="L195" s="135" t="s">
        <v>173</v>
      </c>
      <c r="M195" s="134" t="str">
        <f t="shared" si="65"/>
        <v>1,F3-$5.7M</v>
      </c>
      <c r="N195" s="147" t="str">
        <f>Aaron!$M$2</f>
        <v>Virginia</v>
      </c>
      <c r="O195" s="412" t="s">
        <v>4104</v>
      </c>
      <c r="P195" s="229" t="str">
        <f t="shared" si="66"/>
        <v>Chavez, Jesse (1,F3-$5.7M)</v>
      </c>
      <c r="Q195" s="166">
        <f t="shared" si="67"/>
        <v>1900000</v>
      </c>
      <c r="R195" s="166">
        <f t="shared" si="68"/>
        <v>1900000</v>
      </c>
      <c r="S195" s="166">
        <f t="shared" si="69"/>
        <v>1900000</v>
      </c>
      <c r="T195" s="314" t="str">
        <f t="shared" ref="T195:T226" si="73">IF(ISBLANK($AB195),"",$AB195)</f>
        <v/>
      </c>
      <c r="U195" s="148" t="s">
        <v>4016</v>
      </c>
      <c r="V195" s="414">
        <v>1900000</v>
      </c>
      <c r="W195" s="148" t="s">
        <v>4249</v>
      </c>
      <c r="X195" s="414">
        <v>1900000</v>
      </c>
      <c r="Y195" s="148" t="s">
        <v>4163</v>
      </c>
      <c r="Z195" s="414">
        <v>1900000</v>
      </c>
      <c r="AA195" s="134" t="s">
        <v>412</v>
      </c>
      <c r="AB195" s="134"/>
      <c r="AC195" s="134"/>
      <c r="AD195" s="134"/>
    </row>
    <row r="196" spans="1:30" ht="14.25" customHeight="1" x14ac:dyDescent="0.2">
      <c r="A196" s="148" t="s">
        <v>4292</v>
      </c>
      <c r="B196" s="246" t="str">
        <f t="shared" si="70"/>
        <v>Chen</v>
      </c>
      <c r="C196" s="253" t="str">
        <f t="shared" si="71"/>
        <v>Wei-Yen</v>
      </c>
      <c r="D196" s="134" t="str">
        <f t="shared" si="72"/>
        <v>W. Chen</v>
      </c>
      <c r="E196" s="229" t="str">
        <f t="shared" si="64"/>
        <v>Wei-Yen Chen</v>
      </c>
      <c r="F196" s="287" t="s">
        <v>512</v>
      </c>
      <c r="G196" s="287"/>
      <c r="H196" s="287"/>
      <c r="I196" s="287"/>
      <c r="J196" s="201">
        <v>31249</v>
      </c>
      <c r="K196" s="205" t="s">
        <v>966</v>
      </c>
      <c r="L196" s="135" t="s">
        <v>173</v>
      </c>
      <c r="M196" s="134" t="str">
        <f t="shared" si="65"/>
        <v>1,F4-$10M</v>
      </c>
      <c r="N196" s="147" t="str">
        <f>Cobb!$G$2</f>
        <v>Alaska</v>
      </c>
      <c r="O196" s="412" t="s">
        <v>4104</v>
      </c>
      <c r="P196" s="229" t="str">
        <f t="shared" si="66"/>
        <v>Chen, Wei-Yen (1,F4-$10M)</v>
      </c>
      <c r="Q196" s="166">
        <f t="shared" si="67"/>
        <v>2500000</v>
      </c>
      <c r="R196" s="166">
        <f t="shared" si="68"/>
        <v>2500000</v>
      </c>
      <c r="S196" s="166">
        <f t="shared" si="69"/>
        <v>2500000</v>
      </c>
      <c r="T196" s="314">
        <f t="shared" si="73"/>
        <v>2500000</v>
      </c>
      <c r="U196" s="148" t="s">
        <v>4008</v>
      </c>
      <c r="V196" s="414">
        <v>2500000</v>
      </c>
      <c r="W196" s="148" t="s">
        <v>4252</v>
      </c>
      <c r="X196" s="414">
        <v>2500000</v>
      </c>
      <c r="Y196" s="148" t="s">
        <v>4160</v>
      </c>
      <c r="Z196" s="414">
        <v>2500000</v>
      </c>
      <c r="AA196" s="148" t="s">
        <v>4113</v>
      </c>
      <c r="AB196" s="414">
        <v>2500000</v>
      </c>
      <c r="AC196" s="134" t="s">
        <v>412</v>
      </c>
      <c r="AD196" s="134"/>
    </row>
    <row r="197" spans="1:30" ht="14.25" customHeight="1" x14ac:dyDescent="0.2">
      <c r="A197" s="537" t="s">
        <v>2707</v>
      </c>
      <c r="B197" s="246" t="str">
        <f t="shared" si="70"/>
        <v>Chirinos</v>
      </c>
      <c r="C197" s="253" t="str">
        <f t="shared" si="71"/>
        <v>Robinson</v>
      </c>
      <c r="D197" s="134" t="str">
        <f t="shared" si="72"/>
        <v>R. Chirinos</v>
      </c>
      <c r="E197" s="229" t="str">
        <f t="shared" si="64"/>
        <v>Robinson Chirinos</v>
      </c>
      <c r="F197" s="135" t="s">
        <v>1667</v>
      </c>
      <c r="G197" s="135"/>
      <c r="H197" s="135"/>
      <c r="I197" s="135"/>
      <c r="J197" s="335">
        <v>30838</v>
      </c>
      <c r="K197" s="134" t="s">
        <v>1668</v>
      </c>
      <c r="L197" s="135" t="s">
        <v>11</v>
      </c>
      <c r="M197" s="134" t="str">
        <f t="shared" si="65"/>
        <v>Y2</v>
      </c>
      <c r="N197" s="147" t="str">
        <f>Ruth!$Y$2</f>
        <v>Rock Island</v>
      </c>
      <c r="O197" s="135" t="s">
        <v>4604</v>
      </c>
      <c r="P197" s="229" t="str">
        <f t="shared" si="66"/>
        <v>Chirinos, Robinson (Y2)</v>
      </c>
      <c r="Q197" s="166">
        <f t="shared" si="67"/>
        <v>300000</v>
      </c>
      <c r="R197" s="166">
        <f t="shared" si="68"/>
        <v>400000</v>
      </c>
      <c r="S197" s="166" t="str">
        <f t="shared" si="69"/>
        <v/>
      </c>
      <c r="T197" s="314" t="str">
        <f t="shared" si="73"/>
        <v/>
      </c>
      <c r="U197" s="134" t="s">
        <v>653</v>
      </c>
      <c r="V197" s="230">
        <v>300000</v>
      </c>
      <c r="W197" s="229" t="s">
        <v>465</v>
      </c>
      <c r="X197" s="230">
        <v>400000</v>
      </c>
      <c r="Y197" s="134" t="s">
        <v>814</v>
      </c>
      <c r="Z197" s="537"/>
      <c r="AA197" s="537"/>
      <c r="AB197" s="537"/>
      <c r="AC197" s="134"/>
      <c r="AD197" s="134"/>
    </row>
    <row r="198" spans="1:30" ht="14.25" customHeight="1" x14ac:dyDescent="0.2">
      <c r="A198" s="134" t="s">
        <v>542</v>
      </c>
      <c r="B198" s="246" t="str">
        <f t="shared" si="70"/>
        <v>Chisenhall</v>
      </c>
      <c r="C198" s="253" t="str">
        <f t="shared" si="71"/>
        <v>Lonnie</v>
      </c>
      <c r="D198" s="134" t="str">
        <f t="shared" si="72"/>
        <v>L. Chisenhall</v>
      </c>
      <c r="E198" s="229" t="str">
        <f t="shared" si="64"/>
        <v>Lonnie Chisenhall</v>
      </c>
      <c r="F198" s="135" t="s">
        <v>512</v>
      </c>
      <c r="G198" s="135"/>
      <c r="H198" s="135"/>
      <c r="I198" s="135"/>
      <c r="J198" s="201">
        <v>32420</v>
      </c>
      <c r="K198" s="147" t="s">
        <v>1670</v>
      </c>
      <c r="L198" s="135" t="s">
        <v>11</v>
      </c>
      <c r="M198" s="134" t="str">
        <f t="shared" si="65"/>
        <v>ARB-Y5</v>
      </c>
      <c r="N198" s="147" t="str">
        <f>Aaron!$S$2</f>
        <v>San Jose</v>
      </c>
      <c r="O198" s="169" t="s">
        <v>2946</v>
      </c>
      <c r="P198" s="229" t="str">
        <f t="shared" si="66"/>
        <v>Chisenhall, Lonnie (ARB-Y5)</v>
      </c>
      <c r="Q198" s="166">
        <f t="shared" si="67"/>
        <v>1260000</v>
      </c>
      <c r="R198" s="166" t="str">
        <f t="shared" si="68"/>
        <v/>
      </c>
      <c r="S198" s="166" t="str">
        <f t="shared" si="69"/>
        <v/>
      </c>
      <c r="T198" s="314" t="str">
        <f t="shared" si="73"/>
        <v/>
      </c>
      <c r="U198" s="147" t="s">
        <v>1629</v>
      </c>
      <c r="V198" s="167">
        <v>1260000</v>
      </c>
      <c r="W198" s="134"/>
      <c r="X198" s="167"/>
      <c r="Y198" s="134"/>
      <c r="Z198" s="167"/>
      <c r="AA198" s="134"/>
      <c r="AC198" s="134"/>
      <c r="AD198" s="134"/>
    </row>
    <row r="199" spans="1:30" ht="14.25" customHeight="1" x14ac:dyDescent="0.2">
      <c r="A199" s="134" t="s">
        <v>687</v>
      </c>
      <c r="B199" s="246" t="str">
        <f t="shared" si="70"/>
        <v>Choo</v>
      </c>
      <c r="C199" s="253" t="str">
        <f t="shared" si="71"/>
        <v>Shin-Soo</v>
      </c>
      <c r="D199" s="134" t="str">
        <f t="shared" si="72"/>
        <v>S. Choo</v>
      </c>
      <c r="E199" s="229" t="str">
        <f t="shared" si="64"/>
        <v>Shin-Soo Choo</v>
      </c>
      <c r="F199" s="135" t="s">
        <v>512</v>
      </c>
      <c r="G199" s="135"/>
      <c r="H199" s="135"/>
      <c r="I199" s="135"/>
      <c r="J199" s="201">
        <v>30145</v>
      </c>
      <c r="K199" s="147" t="s">
        <v>1669</v>
      </c>
      <c r="L199" s="135" t="s">
        <v>11</v>
      </c>
      <c r="M199" s="134" t="str">
        <f t="shared" si="65"/>
        <v>2,F4-9.31M</v>
      </c>
      <c r="N199" s="300" t="s">
        <v>4631</v>
      </c>
      <c r="O199" s="304" t="s">
        <v>4645</v>
      </c>
      <c r="P199" s="229" t="str">
        <f t="shared" si="66"/>
        <v>Choo, Shin-Soo (2,F4-9.31M)</v>
      </c>
      <c r="Q199" s="166">
        <f t="shared" si="67"/>
        <v>2327500</v>
      </c>
      <c r="R199" s="166">
        <f t="shared" si="68"/>
        <v>2327500</v>
      </c>
      <c r="S199" s="166">
        <f t="shared" si="69"/>
        <v>2327500</v>
      </c>
      <c r="T199" s="314" t="str">
        <f t="shared" si="73"/>
        <v/>
      </c>
      <c r="U199" s="147" t="s">
        <v>2525</v>
      </c>
      <c r="V199" s="167">
        <v>2327500</v>
      </c>
      <c r="W199" s="147" t="s">
        <v>2604</v>
      </c>
      <c r="X199" s="235">
        <v>2327500</v>
      </c>
      <c r="Y199" s="147" t="s">
        <v>2657</v>
      </c>
      <c r="Z199" s="235">
        <v>2327500</v>
      </c>
      <c r="AA199" s="147" t="s">
        <v>412</v>
      </c>
      <c r="AB199" s="311"/>
      <c r="AC199" s="134"/>
      <c r="AD199" s="134"/>
    </row>
    <row r="200" spans="1:30" ht="14.25" customHeight="1" x14ac:dyDescent="0.2">
      <c r="A200" s="148" t="s">
        <v>1188</v>
      </c>
      <c r="B200" s="246" t="str">
        <f t="shared" si="70"/>
        <v>Cingrani</v>
      </c>
      <c r="C200" s="253" t="str">
        <f t="shared" si="71"/>
        <v>Tony</v>
      </c>
      <c r="D200" s="134" t="str">
        <f t="shared" si="72"/>
        <v>T. Cingrani</v>
      </c>
      <c r="E200" s="229" t="str">
        <f t="shared" si="64"/>
        <v>Tony Cingrani</v>
      </c>
      <c r="F200" s="135" t="s">
        <v>512</v>
      </c>
      <c r="G200" s="135"/>
      <c r="H200" s="135"/>
      <c r="I200" s="135"/>
      <c r="J200" s="201">
        <v>32694</v>
      </c>
      <c r="K200" s="147" t="s">
        <v>966</v>
      </c>
      <c r="L200" s="135" t="s">
        <v>173</v>
      </c>
      <c r="M200" s="134" t="str">
        <f t="shared" si="65"/>
        <v>1,F3-$1.545M</v>
      </c>
      <c r="N200" s="147" t="str">
        <f>Ruth!$Y$2</f>
        <v>Rock Island</v>
      </c>
      <c r="O200" s="412" t="s">
        <v>4104</v>
      </c>
      <c r="P200" s="229" t="str">
        <f t="shared" si="66"/>
        <v>Cingrani, Tony (1,F3-$1.545M)</v>
      </c>
      <c r="Q200" s="166">
        <f t="shared" si="67"/>
        <v>515000</v>
      </c>
      <c r="R200" s="166">
        <f t="shared" si="68"/>
        <v>515000</v>
      </c>
      <c r="S200" s="166">
        <f t="shared" si="69"/>
        <v>515000</v>
      </c>
      <c r="T200" s="314" t="str">
        <f t="shared" si="73"/>
        <v/>
      </c>
      <c r="U200" s="148" t="s">
        <v>4047</v>
      </c>
      <c r="V200" s="414">
        <v>515000</v>
      </c>
      <c r="W200" s="148" t="s">
        <v>4218</v>
      </c>
      <c r="X200" s="414">
        <v>515000</v>
      </c>
      <c r="Y200" s="148" t="s">
        <v>4137</v>
      </c>
      <c r="Z200" s="414">
        <v>515000</v>
      </c>
      <c r="AA200" s="134" t="s">
        <v>412</v>
      </c>
      <c r="AB200" s="134"/>
      <c r="AC200" s="134"/>
      <c r="AD200" s="134"/>
    </row>
    <row r="201" spans="1:30" ht="14.25" customHeight="1" x14ac:dyDescent="0.2">
      <c r="A201" s="549" t="s">
        <v>1231</v>
      </c>
      <c r="B201" s="533" t="s">
        <v>1414</v>
      </c>
      <c r="C201" s="533" t="s">
        <v>1314</v>
      </c>
      <c r="D201" s="518" t="str">
        <f>CONCATENATE(MID(C201,2,1),". ",B201)</f>
        <v>P. Ciriaco</v>
      </c>
      <c r="E201" s="534" t="str">
        <f>CONCATENATE(C201," ",B201)</f>
        <v xml:space="preserve"> Pedro Ciriaco</v>
      </c>
      <c r="F201" s="547" t="s">
        <v>1667</v>
      </c>
      <c r="G201" s="547"/>
      <c r="H201" s="547"/>
      <c r="I201" s="547"/>
      <c r="J201" s="535">
        <v>31317</v>
      </c>
      <c r="K201" s="548" t="s">
        <v>1675</v>
      </c>
      <c r="L201" s="547" t="s">
        <v>11</v>
      </c>
      <c r="M201" s="518" t="str">
        <f>$U201</f>
        <v>1,F1-200k</v>
      </c>
      <c r="N201" s="518" t="str">
        <f>Mays!$M$2</f>
        <v>Mudville</v>
      </c>
      <c r="O201" s="503" t="s">
        <v>5316</v>
      </c>
      <c r="P201" s="229" t="str">
        <f>CONCATENATE(A201," (",M201,")")</f>
        <v>Ciriaco, Pedro (1,F1-200k)</v>
      </c>
      <c r="Q201" s="166">
        <f>IF(ISBLANK($V201),"",$V201)</f>
        <v>200000</v>
      </c>
      <c r="R201" s="166" t="str">
        <f>IF(ISBLANK($X201),"",$X201)</f>
        <v/>
      </c>
      <c r="S201" s="166" t="str">
        <f>IF(ISBLANK($Z201),"",$Z201)</f>
        <v/>
      </c>
      <c r="T201" s="166" t="str">
        <f>IF(ISBLANK($AB201),"",$AB201)</f>
        <v/>
      </c>
      <c r="U201" s="134" t="s">
        <v>601</v>
      </c>
      <c r="V201" s="167">
        <v>200000</v>
      </c>
      <c r="W201" s="134" t="s">
        <v>412</v>
      </c>
      <c r="X201" s="167"/>
      <c r="Y201" s="229"/>
      <c r="Z201" s="167"/>
      <c r="AA201" s="134"/>
      <c r="AC201" s="134"/>
      <c r="AD201" s="167"/>
    </row>
    <row r="202" spans="1:30" ht="14.25" customHeight="1" x14ac:dyDescent="0.2">
      <c r="A202" s="134" t="s">
        <v>1042</v>
      </c>
      <c r="B202" s="246" t="str">
        <f t="shared" si="70"/>
        <v>Cishek</v>
      </c>
      <c r="C202" s="253" t="str">
        <f t="shared" si="71"/>
        <v>Steve</v>
      </c>
      <c r="D202" s="134" t="str">
        <f t="shared" si="72"/>
        <v>S. Cishek</v>
      </c>
      <c r="E202" s="229" t="str">
        <f t="shared" si="64"/>
        <v>Steve Cishek</v>
      </c>
      <c r="F202" s="135" t="s">
        <v>1667</v>
      </c>
      <c r="G202" s="135"/>
      <c r="H202" s="135"/>
      <c r="I202" s="135"/>
      <c r="J202" s="201">
        <v>31581</v>
      </c>
      <c r="K202" s="147" t="s">
        <v>1664</v>
      </c>
      <c r="L202" s="135" t="s">
        <v>173</v>
      </c>
      <c r="M202" s="134" t="str">
        <f t="shared" si="65"/>
        <v>ARB-Y4</v>
      </c>
      <c r="N202" s="147" t="str">
        <f>Cobb!$M$2</f>
        <v>Mansfield</v>
      </c>
      <c r="O202" s="169" t="s">
        <v>1623</v>
      </c>
      <c r="P202" s="229" t="str">
        <f t="shared" si="66"/>
        <v>Cishek, Steve (ARB-Y4)</v>
      </c>
      <c r="Q202" s="166">
        <f t="shared" si="67"/>
        <v>840000</v>
      </c>
      <c r="R202" s="166" t="str">
        <f t="shared" si="68"/>
        <v/>
      </c>
      <c r="S202" s="166" t="str">
        <f t="shared" si="69"/>
        <v/>
      </c>
      <c r="T202" s="314" t="str">
        <f t="shared" si="73"/>
        <v/>
      </c>
      <c r="U202" s="147" t="s">
        <v>814</v>
      </c>
      <c r="V202" s="167">
        <v>840000</v>
      </c>
      <c r="W202" s="134" t="s">
        <v>1629</v>
      </c>
      <c r="X202" s="167"/>
      <c r="Y202" s="134"/>
      <c r="Z202" s="167"/>
      <c r="AA202" s="134"/>
      <c r="AC202" s="134"/>
      <c r="AD202" s="134"/>
    </row>
    <row r="203" spans="1:30" ht="14.25" customHeight="1" x14ac:dyDescent="0.2">
      <c r="A203" s="134" t="s">
        <v>4804</v>
      </c>
      <c r="B203" s="246" t="str">
        <f t="shared" si="70"/>
        <v>Clark</v>
      </c>
      <c r="C203" s="253" t="str">
        <f t="shared" si="71"/>
        <v>Trent</v>
      </c>
      <c r="D203" s="134" t="str">
        <f t="shared" si="72"/>
        <v>T. Clark</v>
      </c>
      <c r="E203" s="229" t="str">
        <f t="shared" si="64"/>
        <v>Trent Clark</v>
      </c>
      <c r="F203" s="287"/>
      <c r="G203" s="537">
        <v>63</v>
      </c>
      <c r="H203" s="537">
        <v>3</v>
      </c>
      <c r="I203" s="537">
        <v>14</v>
      </c>
      <c r="J203" s="436">
        <v>35370</v>
      </c>
      <c r="K203" s="205"/>
      <c r="L203" s="135" t="s">
        <v>651</v>
      </c>
      <c r="M203" s="134" t="str">
        <f t="shared" si="65"/>
        <v>min</v>
      </c>
      <c r="N203" s="147" t="str">
        <f>Mays!$Y$2</f>
        <v>Los Angeles</v>
      </c>
      <c r="O203" s="169" t="s">
        <v>4786</v>
      </c>
      <c r="P203" s="229" t="str">
        <f t="shared" si="66"/>
        <v>Clark, Trent (min)</v>
      </c>
      <c r="Q203" s="166" t="str">
        <f t="shared" si="67"/>
        <v/>
      </c>
      <c r="R203" s="166" t="str">
        <f t="shared" si="68"/>
        <v/>
      </c>
      <c r="S203" s="166" t="str">
        <f t="shared" si="69"/>
        <v/>
      </c>
      <c r="T203" s="314" t="str">
        <f t="shared" si="73"/>
        <v/>
      </c>
      <c r="U203" s="537" t="s">
        <v>828</v>
      </c>
      <c r="V203" s="167"/>
      <c r="W203" s="134"/>
      <c r="X203" s="167"/>
      <c r="Y203" s="134"/>
      <c r="Z203" s="167"/>
      <c r="AA203" s="134"/>
      <c r="AC203" s="134"/>
      <c r="AD203" s="134"/>
    </row>
    <row r="204" spans="1:30" ht="14.25" customHeight="1" x14ac:dyDescent="0.2">
      <c r="A204" s="246" t="s">
        <v>2150</v>
      </c>
      <c r="B204" s="246" t="str">
        <f t="shared" si="70"/>
        <v>Clarkin</v>
      </c>
      <c r="C204" s="253" t="str">
        <f t="shared" si="71"/>
        <v>Ian</v>
      </c>
      <c r="D204" s="134" t="str">
        <f t="shared" si="72"/>
        <v>I. Clarkin</v>
      </c>
      <c r="E204" s="229" t="str">
        <f t="shared" si="64"/>
        <v>Ian Clarkin</v>
      </c>
      <c r="F204" s="241" t="s">
        <v>512</v>
      </c>
      <c r="G204" s="241"/>
      <c r="H204" s="241"/>
      <c r="I204" s="241"/>
      <c r="J204" s="262">
        <v>34744</v>
      </c>
      <c r="K204" s="263" t="s">
        <v>173</v>
      </c>
      <c r="L204" s="135" t="s">
        <v>651</v>
      </c>
      <c r="M204" s="134" t="str">
        <f t="shared" si="65"/>
        <v>min</v>
      </c>
      <c r="N204" s="147" t="s">
        <v>83</v>
      </c>
      <c r="O204" s="241" t="s">
        <v>2012</v>
      </c>
      <c r="P204" s="229" t="str">
        <f t="shared" si="66"/>
        <v>Clarkin, Ian (min)</v>
      </c>
      <c r="Q204" s="166" t="str">
        <f t="shared" si="67"/>
        <v/>
      </c>
      <c r="R204" s="166" t="str">
        <f t="shared" si="68"/>
        <v/>
      </c>
      <c r="S204" s="166" t="str">
        <f t="shared" si="69"/>
        <v/>
      </c>
      <c r="T204" s="314" t="str">
        <f t="shared" si="73"/>
        <v/>
      </c>
      <c r="U204" s="309" t="s">
        <v>828</v>
      </c>
      <c r="V204" s="230"/>
      <c r="W204" s="229"/>
      <c r="X204" s="230"/>
      <c r="Y204" s="229"/>
      <c r="Z204" s="230"/>
      <c r="AA204" s="229"/>
      <c r="AB204" s="229"/>
      <c r="AC204" s="134"/>
      <c r="AD204" s="134"/>
    </row>
    <row r="205" spans="1:30" ht="14.25" customHeight="1" x14ac:dyDescent="0.2">
      <c r="A205" s="537" t="s">
        <v>2797</v>
      </c>
      <c r="B205" s="246" t="str">
        <f t="shared" si="70"/>
        <v>Claudio</v>
      </c>
      <c r="C205" s="253" t="str">
        <f t="shared" si="71"/>
        <v>Alex*</v>
      </c>
      <c r="D205" s="134" t="str">
        <f t="shared" si="72"/>
        <v>A. Claudio</v>
      </c>
      <c r="E205" s="229" t="str">
        <f t="shared" si="64"/>
        <v>Alex* Claudio</v>
      </c>
      <c r="F205" s="135" t="s">
        <v>512</v>
      </c>
      <c r="G205" s="135"/>
      <c r="H205" s="135"/>
      <c r="I205" s="135"/>
      <c r="J205" s="335">
        <v>33634</v>
      </c>
      <c r="K205" s="134" t="s">
        <v>1664</v>
      </c>
      <c r="L205" s="135" t="s">
        <v>173</v>
      </c>
      <c r="M205" s="134" t="str">
        <f t="shared" si="65"/>
        <v>MM</v>
      </c>
      <c r="N205" s="147" t="s">
        <v>701</v>
      </c>
      <c r="O205" s="135" t="s">
        <v>5225</v>
      </c>
      <c r="P205" s="229" t="str">
        <f t="shared" si="66"/>
        <v>Claudio, Alex* (MM)</v>
      </c>
      <c r="Q205" s="166">
        <f t="shared" si="67"/>
        <v>100000</v>
      </c>
      <c r="R205" s="166" t="str">
        <f t="shared" si="68"/>
        <v/>
      </c>
      <c r="S205" s="166" t="str">
        <f t="shared" si="69"/>
        <v/>
      </c>
      <c r="T205" s="314" t="str">
        <f t="shared" si="73"/>
        <v/>
      </c>
      <c r="U205" s="537" t="s">
        <v>648</v>
      </c>
      <c r="V205" s="269">
        <v>100000</v>
      </c>
      <c r="W205" s="537"/>
      <c r="X205" s="269"/>
      <c r="Y205" s="537"/>
      <c r="Z205" s="537"/>
      <c r="AA205" s="537"/>
      <c r="AB205" s="537"/>
      <c r="AC205" s="134"/>
      <c r="AD205" s="134"/>
    </row>
    <row r="206" spans="1:30" ht="14.25" customHeight="1" x14ac:dyDescent="0.2">
      <c r="A206" s="134" t="s">
        <v>1001</v>
      </c>
      <c r="B206" s="246" t="str">
        <f t="shared" si="70"/>
        <v>Clevenger</v>
      </c>
      <c r="C206" s="253" t="str">
        <f t="shared" si="71"/>
        <v>Steve</v>
      </c>
      <c r="D206" s="134" t="str">
        <f t="shared" si="72"/>
        <v>S. Clevenger</v>
      </c>
      <c r="E206" s="229" t="str">
        <f t="shared" si="64"/>
        <v>Steve Clevenger</v>
      </c>
      <c r="F206" s="135" t="s">
        <v>512</v>
      </c>
      <c r="G206" s="135"/>
      <c r="H206" s="135"/>
      <c r="I206" s="135"/>
      <c r="J206" s="201">
        <v>31507</v>
      </c>
      <c r="K206" s="147" t="s">
        <v>1668</v>
      </c>
      <c r="L206" s="135" t="s">
        <v>11</v>
      </c>
      <c r="M206" s="134" t="str">
        <f t="shared" si="65"/>
        <v>Y2</v>
      </c>
      <c r="N206" s="147" t="str">
        <f>Cobb!$A$2</f>
        <v>Greenville</v>
      </c>
      <c r="O206" s="169" t="s">
        <v>1077</v>
      </c>
      <c r="P206" s="229" t="str">
        <f t="shared" si="66"/>
        <v>Clevenger, Steve (Y2)</v>
      </c>
      <c r="Q206" s="166">
        <f t="shared" si="67"/>
        <v>300000</v>
      </c>
      <c r="R206" s="166">
        <f t="shared" si="68"/>
        <v>400000</v>
      </c>
      <c r="S206" s="166" t="str">
        <f t="shared" si="69"/>
        <v/>
      </c>
      <c r="T206" s="314" t="str">
        <f t="shared" si="73"/>
        <v/>
      </c>
      <c r="U206" s="147" t="s">
        <v>653</v>
      </c>
      <c r="V206" s="230">
        <v>300000</v>
      </c>
      <c r="W206" s="229" t="s">
        <v>465</v>
      </c>
      <c r="X206" s="230">
        <v>400000</v>
      </c>
      <c r="Y206" s="134" t="s">
        <v>814</v>
      </c>
      <c r="Z206" s="167"/>
      <c r="AA206" s="134"/>
      <c r="AC206" s="134"/>
      <c r="AD206" s="134"/>
    </row>
    <row r="207" spans="1:30" ht="14.25" customHeight="1" x14ac:dyDescent="0.2">
      <c r="A207" s="134" t="s">
        <v>4805</v>
      </c>
      <c r="B207" s="246" t="str">
        <f t="shared" si="70"/>
        <v>Clevinger</v>
      </c>
      <c r="C207" s="253" t="str">
        <f t="shared" si="71"/>
        <v>Mike</v>
      </c>
      <c r="D207" s="134" t="str">
        <f t="shared" si="72"/>
        <v>M. Clevinger</v>
      </c>
      <c r="E207" s="229" t="str">
        <f t="shared" si="64"/>
        <v>Mike Clevinger</v>
      </c>
      <c r="F207" s="287"/>
      <c r="G207" s="537">
        <v>123</v>
      </c>
      <c r="H207" s="537">
        <v>5</v>
      </c>
      <c r="I207" s="537">
        <v>7</v>
      </c>
      <c r="J207" s="436">
        <v>33228</v>
      </c>
      <c r="K207" s="205"/>
      <c r="L207" s="135" t="s">
        <v>651</v>
      </c>
      <c r="M207" s="134" t="str">
        <f t="shared" si="65"/>
        <v>min</v>
      </c>
      <c r="N207" s="147" t="str">
        <f>Cobb!$M$2</f>
        <v>Mansfield</v>
      </c>
      <c r="O207" s="169" t="s">
        <v>4786</v>
      </c>
      <c r="P207" s="229" t="str">
        <f t="shared" si="66"/>
        <v>Clevinger, Mike (min)</v>
      </c>
      <c r="Q207" s="166" t="str">
        <f t="shared" si="67"/>
        <v/>
      </c>
      <c r="R207" s="166" t="str">
        <f t="shared" si="68"/>
        <v/>
      </c>
      <c r="S207" s="166" t="str">
        <f t="shared" si="69"/>
        <v/>
      </c>
      <c r="T207" s="314" t="str">
        <f t="shared" si="73"/>
        <v/>
      </c>
      <c r="U207" s="537" t="s">
        <v>828</v>
      </c>
      <c r="V207" s="167"/>
      <c r="W207" s="134"/>
      <c r="X207" s="167"/>
      <c r="Y207" s="134"/>
      <c r="Z207" s="167"/>
      <c r="AA207" s="134"/>
      <c r="AC207" s="134"/>
      <c r="AD207" s="134"/>
    </row>
    <row r="208" spans="1:30" ht="14.25" customHeight="1" x14ac:dyDescent="0.2">
      <c r="A208" s="134" t="s">
        <v>884</v>
      </c>
      <c r="B208" s="246" t="str">
        <f t="shared" si="70"/>
        <v>Clippard</v>
      </c>
      <c r="C208" s="253" t="str">
        <f t="shared" si="71"/>
        <v>Tyler</v>
      </c>
      <c r="D208" s="134" t="str">
        <f t="shared" si="72"/>
        <v>T. Clippard</v>
      </c>
      <c r="E208" s="229" t="str">
        <f t="shared" si="64"/>
        <v>Tyler Clippard</v>
      </c>
      <c r="F208" s="135" t="s">
        <v>1667</v>
      </c>
      <c r="G208" s="135"/>
      <c r="H208" s="135"/>
      <c r="I208" s="135"/>
      <c r="J208" s="201">
        <v>31092</v>
      </c>
      <c r="K208" s="147" t="s">
        <v>1664</v>
      </c>
      <c r="L208" s="135" t="s">
        <v>173</v>
      </c>
      <c r="M208" s="134" t="str">
        <f t="shared" si="65"/>
        <v>ARB-Y7</v>
      </c>
      <c r="N208" s="147" t="str">
        <f>Cobb!$AE$2</f>
        <v>Chicago</v>
      </c>
      <c r="O208" s="169" t="s">
        <v>4607</v>
      </c>
      <c r="P208" s="229" t="str">
        <f t="shared" si="66"/>
        <v>Clippard, Tyler (ARB-Y7)</v>
      </c>
      <c r="Q208" s="166">
        <f t="shared" si="67"/>
        <v>3118500</v>
      </c>
      <c r="R208" s="166" t="str">
        <f t="shared" si="68"/>
        <v/>
      </c>
      <c r="S208" s="166" t="str">
        <f t="shared" si="69"/>
        <v/>
      </c>
      <c r="T208" s="314" t="str">
        <f t="shared" si="73"/>
        <v/>
      </c>
      <c r="U208" s="147" t="s">
        <v>1631</v>
      </c>
      <c r="V208" s="167">
        <v>3118500</v>
      </c>
      <c r="W208" s="134"/>
      <c r="X208" s="167"/>
      <c r="Y208" s="134"/>
      <c r="Z208" s="167"/>
      <c r="AA208" s="134"/>
      <c r="AC208" s="134"/>
      <c r="AD208" s="134"/>
    </row>
    <row r="209" spans="1:31" ht="14.25" customHeight="1" x14ac:dyDescent="0.2">
      <c r="A209" s="134" t="s">
        <v>1069</v>
      </c>
      <c r="B209" s="246" t="str">
        <f t="shared" si="70"/>
        <v>Cobb</v>
      </c>
      <c r="C209" s="253" t="str">
        <f t="shared" si="71"/>
        <v>Alex</v>
      </c>
      <c r="D209" s="134" t="str">
        <f t="shared" si="72"/>
        <v>A. Cobb</v>
      </c>
      <c r="E209" s="229" t="str">
        <f t="shared" si="64"/>
        <v>Alex Cobb</v>
      </c>
      <c r="F209" s="135" t="s">
        <v>1667</v>
      </c>
      <c r="G209" s="135"/>
      <c r="H209" s="135"/>
      <c r="I209" s="135"/>
      <c r="J209" s="201">
        <v>32057</v>
      </c>
      <c r="K209" s="147" t="s">
        <v>966</v>
      </c>
      <c r="L209" s="135" t="s">
        <v>173</v>
      </c>
      <c r="M209" s="134" t="str">
        <f t="shared" si="65"/>
        <v>2,L5-14M</v>
      </c>
      <c r="N209" s="147" t="str">
        <f>Mays!$AE$2</f>
        <v>West Oakland</v>
      </c>
      <c r="O209" s="169" t="s">
        <v>1077</v>
      </c>
      <c r="P209" s="229" t="str">
        <f t="shared" si="66"/>
        <v>Cobb, Alex (2,L5-14M)</v>
      </c>
      <c r="Q209" s="166">
        <f t="shared" si="67"/>
        <v>2800000</v>
      </c>
      <c r="R209" s="166">
        <f t="shared" si="68"/>
        <v>2800000</v>
      </c>
      <c r="S209" s="166">
        <f t="shared" si="69"/>
        <v>2800000</v>
      </c>
      <c r="T209" s="314">
        <f t="shared" si="73"/>
        <v>2800000</v>
      </c>
      <c r="U209" s="147" t="s">
        <v>816</v>
      </c>
      <c r="V209" s="167">
        <v>2800000</v>
      </c>
      <c r="W209" s="134" t="s">
        <v>389</v>
      </c>
      <c r="X209" s="167">
        <v>2800000</v>
      </c>
      <c r="Y209" s="134" t="s">
        <v>388</v>
      </c>
      <c r="Z209" s="167">
        <v>2800000</v>
      </c>
      <c r="AA209" s="134" t="s">
        <v>753</v>
      </c>
      <c r="AB209" s="167">
        <v>2800000</v>
      </c>
      <c r="AC209" s="134"/>
      <c r="AD209" s="134"/>
    </row>
    <row r="210" spans="1:31" ht="14.25" customHeight="1" x14ac:dyDescent="0.2">
      <c r="A210" s="134" t="s">
        <v>2386</v>
      </c>
      <c r="B210" s="246" t="str">
        <f t="shared" si="70"/>
        <v>Coghlan</v>
      </c>
      <c r="C210" s="253" t="str">
        <f t="shared" si="71"/>
        <v>Chris</v>
      </c>
      <c r="D210" s="134" t="str">
        <f t="shared" si="72"/>
        <v>C. Coghlan</v>
      </c>
      <c r="E210" s="229" t="str">
        <f t="shared" si="64"/>
        <v>Chris Coghlan</v>
      </c>
      <c r="F210" s="287" t="s">
        <v>512</v>
      </c>
      <c r="G210" s="287"/>
      <c r="H210" s="287"/>
      <c r="I210" s="287"/>
      <c r="J210" s="201">
        <v>31216</v>
      </c>
      <c r="K210" s="205" t="s">
        <v>1673</v>
      </c>
      <c r="L210" s="135" t="s">
        <v>11</v>
      </c>
      <c r="M210" s="134" t="str">
        <f t="shared" si="65"/>
        <v>2,F3-5.462M</v>
      </c>
      <c r="N210" s="147" t="s">
        <v>571</v>
      </c>
      <c r="O210" s="304" t="s">
        <v>5282</v>
      </c>
      <c r="P210" s="229" t="str">
        <f t="shared" si="66"/>
        <v>Coghlan, Chris (2,F3-5.462M)</v>
      </c>
      <c r="Q210" s="166">
        <f t="shared" si="67"/>
        <v>1820946</v>
      </c>
      <c r="R210" s="166">
        <f t="shared" si="68"/>
        <v>1820946</v>
      </c>
      <c r="S210" s="166" t="str">
        <f t="shared" si="69"/>
        <v/>
      </c>
      <c r="T210" s="314" t="str">
        <f t="shared" si="73"/>
        <v/>
      </c>
      <c r="U210" s="147" t="s">
        <v>2536</v>
      </c>
      <c r="V210" s="167">
        <v>1820946</v>
      </c>
      <c r="W210" s="147" t="s">
        <v>2614</v>
      </c>
      <c r="X210" s="235">
        <v>1820946</v>
      </c>
      <c r="Y210" s="147" t="s">
        <v>412</v>
      </c>
      <c r="Z210" s="235"/>
      <c r="AA210" s="147"/>
      <c r="AB210" s="310"/>
      <c r="AC210" s="134"/>
      <c r="AD210" s="134"/>
    </row>
    <row r="211" spans="1:31" ht="14.25" customHeight="1" x14ac:dyDescent="0.2">
      <c r="A211" s="247" t="s">
        <v>2263</v>
      </c>
      <c r="B211" s="246" t="str">
        <f t="shared" si="70"/>
        <v>Colabello</v>
      </c>
      <c r="C211" s="253" t="str">
        <f t="shared" si="71"/>
        <v>Chris</v>
      </c>
      <c r="D211" s="134" t="str">
        <f t="shared" si="72"/>
        <v>C. Colabello</v>
      </c>
      <c r="E211" s="229" t="str">
        <f t="shared" si="64"/>
        <v>Chris Colabello</v>
      </c>
      <c r="F211" s="250" t="s">
        <v>1667</v>
      </c>
      <c r="G211" s="250"/>
      <c r="H211" s="250"/>
      <c r="I211" s="250"/>
      <c r="J211" s="264">
        <v>30613</v>
      </c>
      <c r="K211" s="260" t="s">
        <v>11</v>
      </c>
      <c r="L211" s="135" t="s">
        <v>11</v>
      </c>
      <c r="M211" s="134" t="str">
        <f t="shared" si="65"/>
        <v>Y3</v>
      </c>
      <c r="N211" s="147" t="str">
        <f>Aaron!$A$2</f>
        <v>Middlesex</v>
      </c>
      <c r="O211" s="241" t="s">
        <v>2012</v>
      </c>
      <c r="P211" s="229" t="str">
        <f t="shared" si="66"/>
        <v>Colabello, Chris (Y3)</v>
      </c>
      <c r="Q211" s="166">
        <f t="shared" si="67"/>
        <v>400000</v>
      </c>
      <c r="R211" s="166" t="str">
        <f t="shared" si="68"/>
        <v/>
      </c>
      <c r="S211" s="166" t="str">
        <f t="shared" si="69"/>
        <v/>
      </c>
      <c r="T211" s="314" t="str">
        <f t="shared" si="73"/>
        <v/>
      </c>
      <c r="U211" s="309" t="s">
        <v>465</v>
      </c>
      <c r="V211" s="230">
        <v>400000</v>
      </c>
      <c r="W211" s="229" t="s">
        <v>814</v>
      </c>
      <c r="X211" s="230"/>
      <c r="Y211" s="229"/>
      <c r="Z211" s="230"/>
      <c r="AA211" s="134"/>
      <c r="AC211" s="134"/>
      <c r="AD211" s="134"/>
    </row>
    <row r="212" spans="1:31" ht="14.25" customHeight="1" x14ac:dyDescent="0.2">
      <c r="A212" s="134" t="s">
        <v>1011</v>
      </c>
      <c r="B212" s="246" t="str">
        <f t="shared" si="70"/>
        <v>Cole</v>
      </c>
      <c r="C212" s="253" t="str">
        <f t="shared" si="71"/>
        <v>A.J.</v>
      </c>
      <c r="D212" s="134" t="str">
        <f t="shared" si="72"/>
        <v>A. Cole</v>
      </c>
      <c r="E212" s="229" t="str">
        <f t="shared" si="64"/>
        <v>A.J. Cole</v>
      </c>
      <c r="F212" s="135" t="s">
        <v>1667</v>
      </c>
      <c r="G212" s="135"/>
      <c r="H212" s="135"/>
      <c r="I212" s="135"/>
      <c r="J212" s="201">
        <v>33608</v>
      </c>
      <c r="K212" s="147" t="s">
        <v>966</v>
      </c>
      <c r="L212" s="135" t="s">
        <v>173</v>
      </c>
      <c r="M212" s="134" t="str">
        <f t="shared" si="65"/>
        <v>MM</v>
      </c>
      <c r="N212" s="147" t="str">
        <f>Ruth!$S$2</f>
        <v>New York</v>
      </c>
      <c r="O212" s="169" t="s">
        <v>1077</v>
      </c>
      <c r="P212" s="229" t="str">
        <f t="shared" si="66"/>
        <v>Cole, A.J. (MM)</v>
      </c>
      <c r="Q212" s="166">
        <f t="shared" si="67"/>
        <v>100000</v>
      </c>
      <c r="R212" s="166" t="str">
        <f t="shared" si="68"/>
        <v/>
      </c>
      <c r="S212" s="166" t="str">
        <f t="shared" si="69"/>
        <v/>
      </c>
      <c r="T212" s="314" t="str">
        <f t="shared" si="73"/>
        <v/>
      </c>
      <c r="U212" s="147" t="s">
        <v>648</v>
      </c>
      <c r="V212" s="269">
        <v>100000</v>
      </c>
      <c r="W212" s="134"/>
      <c r="X212" s="167"/>
      <c r="Y212" s="134"/>
      <c r="Z212" s="167"/>
      <c r="AA212" s="134"/>
      <c r="AC212" s="134"/>
      <c r="AD212" s="134"/>
    </row>
    <row r="213" spans="1:31" ht="14.25" customHeight="1" x14ac:dyDescent="0.2">
      <c r="A213" s="134" t="s">
        <v>2456</v>
      </c>
      <c r="B213" s="246" t="str">
        <f t="shared" si="70"/>
        <v>Cole</v>
      </c>
      <c r="C213" s="253" t="str">
        <f t="shared" si="71"/>
        <v>Gerrit</v>
      </c>
      <c r="D213" s="134" t="str">
        <f t="shared" si="72"/>
        <v>G. Cole</v>
      </c>
      <c r="E213" s="229" t="str">
        <f t="shared" si="64"/>
        <v>Gerrit Cole</v>
      </c>
      <c r="F213" s="135" t="s">
        <v>1667</v>
      </c>
      <c r="G213" s="135"/>
      <c r="H213" s="135"/>
      <c r="I213" s="135"/>
      <c r="J213" s="201">
        <v>33124</v>
      </c>
      <c r="K213" s="147" t="s">
        <v>966</v>
      </c>
      <c r="L213" s="135" t="s">
        <v>173</v>
      </c>
      <c r="M213" s="134" t="str">
        <f t="shared" si="65"/>
        <v>Y3</v>
      </c>
      <c r="N213" s="147" t="str">
        <f>Ruth!$S$2</f>
        <v>New York</v>
      </c>
      <c r="O213" s="169" t="s">
        <v>141</v>
      </c>
      <c r="P213" s="229" t="str">
        <f t="shared" si="66"/>
        <v>Cole, Gerrit (Y3)</v>
      </c>
      <c r="Q213" s="166">
        <f t="shared" si="67"/>
        <v>400000</v>
      </c>
      <c r="R213" s="166" t="str">
        <f t="shared" si="68"/>
        <v/>
      </c>
      <c r="S213" s="166" t="str">
        <f t="shared" si="69"/>
        <v/>
      </c>
      <c r="T213" s="314" t="str">
        <f t="shared" si="73"/>
        <v/>
      </c>
      <c r="U213" s="147" t="s">
        <v>465</v>
      </c>
      <c r="V213" s="167">
        <v>400000</v>
      </c>
      <c r="W213" s="134" t="s">
        <v>814</v>
      </c>
      <c r="X213" s="167"/>
      <c r="Y213" s="134"/>
      <c r="Z213" s="167"/>
      <c r="AA213" s="134"/>
      <c r="AC213" s="134"/>
      <c r="AD213" s="134"/>
    </row>
    <row r="214" spans="1:31" ht="14.25" customHeight="1" x14ac:dyDescent="0.2">
      <c r="A214" s="146" t="s">
        <v>1264</v>
      </c>
      <c r="B214" s="246" t="str">
        <f t="shared" si="70"/>
        <v>Collins</v>
      </c>
      <c r="C214" s="253" t="str">
        <f t="shared" si="71"/>
        <v>Tyler</v>
      </c>
      <c r="D214" s="134" t="str">
        <f t="shared" si="72"/>
        <v>T. Collins</v>
      </c>
      <c r="E214" s="229" t="str">
        <f t="shared" si="64"/>
        <v>Tyler Collins</v>
      </c>
      <c r="F214" s="135" t="s">
        <v>512</v>
      </c>
      <c r="G214" s="135"/>
      <c r="H214" s="135"/>
      <c r="I214" s="135"/>
      <c r="J214" s="201">
        <v>33030</v>
      </c>
      <c r="K214" s="147" t="s">
        <v>1673</v>
      </c>
      <c r="L214" s="135" t="s">
        <v>11</v>
      </c>
      <c r="M214" s="134" t="str">
        <f t="shared" si="65"/>
        <v>Y1</v>
      </c>
      <c r="N214" s="147" t="str">
        <f>Aaron!$M$2</f>
        <v>Virginia</v>
      </c>
      <c r="O214" s="135" t="s">
        <v>1171</v>
      </c>
      <c r="P214" s="229" t="str">
        <f t="shared" si="66"/>
        <v>Collins, Tyler (Y1)</v>
      </c>
      <c r="Q214" s="166">
        <f t="shared" si="67"/>
        <v>200000</v>
      </c>
      <c r="R214" s="166">
        <f t="shared" si="68"/>
        <v>300000</v>
      </c>
      <c r="S214" s="166">
        <f t="shared" si="69"/>
        <v>400000</v>
      </c>
      <c r="T214" s="314" t="str">
        <f t="shared" si="73"/>
        <v/>
      </c>
      <c r="U214" s="147" t="s">
        <v>652</v>
      </c>
      <c r="V214" s="269">
        <v>200000</v>
      </c>
      <c r="W214" s="134" t="s">
        <v>653</v>
      </c>
      <c r="X214" s="269">
        <v>300000</v>
      </c>
      <c r="Y214" s="134" t="s">
        <v>465</v>
      </c>
      <c r="Z214" s="269">
        <v>400000</v>
      </c>
      <c r="AA214" s="134" t="s">
        <v>814</v>
      </c>
      <c r="AC214" s="134"/>
      <c r="AD214" s="134"/>
    </row>
    <row r="215" spans="1:31" ht="14.25" customHeight="1" x14ac:dyDescent="0.2">
      <c r="A215" s="134" t="s">
        <v>991</v>
      </c>
      <c r="B215" s="246" t="str">
        <f t="shared" si="70"/>
        <v>Collmenter</v>
      </c>
      <c r="C215" s="253" t="str">
        <f t="shared" si="71"/>
        <v>Josh</v>
      </c>
      <c r="D215" s="134" t="str">
        <f t="shared" si="72"/>
        <v>J. Collmenter</v>
      </c>
      <c r="E215" s="229" t="str">
        <f t="shared" si="64"/>
        <v>Josh Collmenter</v>
      </c>
      <c r="F215" s="135" t="s">
        <v>1667</v>
      </c>
      <c r="G215" s="135"/>
      <c r="H215" s="135"/>
      <c r="I215" s="135"/>
      <c r="J215" s="201">
        <v>31450</v>
      </c>
      <c r="K215" s="147" t="s">
        <v>1664</v>
      </c>
      <c r="L215" s="135" t="s">
        <v>173</v>
      </c>
      <c r="M215" s="134" t="str">
        <f t="shared" si="65"/>
        <v>ARB-Y5</v>
      </c>
      <c r="N215" s="147" t="str">
        <f>Ruth!$Y$2</f>
        <v>Rock Island</v>
      </c>
      <c r="O215" s="169" t="s">
        <v>1077</v>
      </c>
      <c r="P215" s="229" t="str">
        <f t="shared" si="66"/>
        <v>Collmenter, Josh (ARB-Y5)</v>
      </c>
      <c r="Q215" s="166">
        <f t="shared" si="67"/>
        <v>2160000</v>
      </c>
      <c r="R215" s="166" t="str">
        <f t="shared" si="68"/>
        <v/>
      </c>
      <c r="S215" s="166" t="str">
        <f t="shared" si="69"/>
        <v/>
      </c>
      <c r="T215" s="314" t="str">
        <f t="shared" si="73"/>
        <v/>
      </c>
      <c r="U215" s="147" t="s">
        <v>1629</v>
      </c>
      <c r="V215" s="167">
        <v>2160000</v>
      </c>
      <c r="W215" s="134"/>
      <c r="X215" s="167"/>
      <c r="Y215" s="134"/>
      <c r="Z215" s="167"/>
      <c r="AA215" s="134"/>
      <c r="AC215" s="134"/>
      <c r="AD215" s="134"/>
    </row>
    <row r="216" spans="1:31" ht="14.25" customHeight="1" x14ac:dyDescent="0.2">
      <c r="A216" s="134" t="s">
        <v>915</v>
      </c>
      <c r="B216" s="246" t="str">
        <f t="shared" si="70"/>
        <v>Colome</v>
      </c>
      <c r="C216" s="253" t="str">
        <f t="shared" si="71"/>
        <v>Alexander</v>
      </c>
      <c r="D216" s="134" t="str">
        <f t="shared" si="72"/>
        <v>A. Colome</v>
      </c>
      <c r="E216" s="229" t="str">
        <f t="shared" si="64"/>
        <v>Alexander Colome</v>
      </c>
      <c r="F216" s="135" t="s">
        <v>1667</v>
      </c>
      <c r="G216" s="135"/>
      <c r="H216" s="135"/>
      <c r="I216" s="135"/>
      <c r="J216" s="201">
        <v>32508</v>
      </c>
      <c r="K216" s="147" t="s">
        <v>966</v>
      </c>
      <c r="L216" s="135" t="s">
        <v>173</v>
      </c>
      <c r="M216" s="134" t="str">
        <f t="shared" si="65"/>
        <v>Y1</v>
      </c>
      <c r="N216" s="147" t="str">
        <f>Ruth!$M$2</f>
        <v>Hoboken</v>
      </c>
      <c r="O216" s="169" t="s">
        <v>924</v>
      </c>
      <c r="P216" s="229" t="str">
        <f t="shared" si="66"/>
        <v>Colome, Alexander (Y1)</v>
      </c>
      <c r="Q216" s="166">
        <f t="shared" si="67"/>
        <v>200000</v>
      </c>
      <c r="R216" s="166">
        <f t="shared" si="68"/>
        <v>300000</v>
      </c>
      <c r="S216" s="166">
        <f t="shared" si="69"/>
        <v>400000</v>
      </c>
      <c r="T216" s="314" t="str">
        <f t="shared" si="73"/>
        <v/>
      </c>
      <c r="U216" s="147" t="s">
        <v>652</v>
      </c>
      <c r="V216" s="269">
        <v>200000</v>
      </c>
      <c r="W216" s="134" t="s">
        <v>653</v>
      </c>
      <c r="X216" s="269">
        <v>300000</v>
      </c>
      <c r="Y216" s="134" t="s">
        <v>465</v>
      </c>
      <c r="Z216" s="269">
        <v>400000</v>
      </c>
      <c r="AA216" s="134" t="s">
        <v>814</v>
      </c>
      <c r="AC216" s="134"/>
      <c r="AD216" s="134"/>
    </row>
    <row r="217" spans="1:31" ht="14.25" customHeight="1" x14ac:dyDescent="0.2">
      <c r="A217" s="148" t="s">
        <v>553</v>
      </c>
      <c r="B217" s="246" t="str">
        <f t="shared" si="70"/>
        <v>Colon</v>
      </c>
      <c r="C217" s="253" t="str">
        <f t="shared" si="71"/>
        <v>Bartolo</v>
      </c>
      <c r="D217" s="134" t="str">
        <f t="shared" si="72"/>
        <v>B. Colon</v>
      </c>
      <c r="E217" s="229" t="str">
        <f t="shared" ref="E217:E245" si="74">CONCATENATE(C217," ",B217)</f>
        <v>Bartolo Colon</v>
      </c>
      <c r="F217" s="135" t="s">
        <v>1667</v>
      </c>
      <c r="G217" s="135"/>
      <c r="H217" s="135"/>
      <c r="I217" s="135"/>
      <c r="J217" s="201">
        <v>26808</v>
      </c>
      <c r="K217" s="147" t="s">
        <v>966</v>
      </c>
      <c r="L217" s="135" t="s">
        <v>173</v>
      </c>
      <c r="M217" s="134" t="str">
        <f t="shared" ref="M217:M245" si="75">$U217</f>
        <v>1,F1-$2.846M</v>
      </c>
      <c r="N217" s="147" t="str">
        <f>Cobb!$S$2</f>
        <v>Waikiki</v>
      </c>
      <c r="O217" s="412" t="s">
        <v>4104</v>
      </c>
      <c r="P217" s="229" t="str">
        <f t="shared" ref="P217:P245" si="76">CONCATENATE(A217," (",M217,")")</f>
        <v>Colon, Bartolo (1,F1-$2.846M)</v>
      </c>
      <c r="Q217" s="166">
        <f t="shared" ref="Q217:Q245" si="77">IF(ISBLANK($V217),"",$V217)</f>
        <v>2846000</v>
      </c>
      <c r="R217" s="166" t="str">
        <f t="shared" ref="R217:R245" si="78">IF(ISBLANK($X217),"",$X217)</f>
        <v/>
      </c>
      <c r="S217" s="166" t="str">
        <f t="shared" ref="S217:S245" si="79">IF(ISBLANK($Z217),"",$Z217)</f>
        <v/>
      </c>
      <c r="T217" s="314" t="str">
        <f t="shared" si="73"/>
        <v/>
      </c>
      <c r="U217" s="148" t="s">
        <v>4099</v>
      </c>
      <c r="V217" s="414">
        <v>2846000</v>
      </c>
      <c r="W217" s="167" t="s">
        <v>412</v>
      </c>
      <c r="X217" s="134"/>
      <c r="Y217" s="134"/>
      <c r="Z217" s="134"/>
      <c r="AA217" s="134"/>
      <c r="AB217" s="134"/>
      <c r="AC217" s="134"/>
      <c r="AD217" s="134"/>
    </row>
    <row r="218" spans="1:31" ht="14.25" customHeight="1" x14ac:dyDescent="0.2">
      <c r="A218" s="537" t="s">
        <v>2812</v>
      </c>
      <c r="B218" s="246" t="str">
        <f t="shared" si="70"/>
        <v>Colon</v>
      </c>
      <c r="C218" s="253" t="str">
        <f t="shared" si="71"/>
        <v>Christian</v>
      </c>
      <c r="D218" s="134" t="str">
        <f t="shared" si="72"/>
        <v>C. Colon</v>
      </c>
      <c r="E218" s="229" t="str">
        <f t="shared" si="74"/>
        <v>Christian Colon</v>
      </c>
      <c r="F218" s="135" t="s">
        <v>1667</v>
      </c>
      <c r="G218" s="135"/>
      <c r="H218" s="135"/>
      <c r="I218" s="135"/>
      <c r="J218" s="335">
        <v>32642</v>
      </c>
      <c r="K218" s="134" t="s">
        <v>1665</v>
      </c>
      <c r="L218" s="135" t="s">
        <v>11</v>
      </c>
      <c r="M218" s="134" t="str">
        <f t="shared" si="75"/>
        <v>Y1</v>
      </c>
      <c r="N218" s="297" t="str">
        <f>Ruth!$AE$2</f>
        <v>Williamsburg</v>
      </c>
      <c r="O218" s="135" t="s">
        <v>2857</v>
      </c>
      <c r="P218" s="229" t="str">
        <f t="shared" si="76"/>
        <v>Colon, Christian (Y1)</v>
      </c>
      <c r="Q218" s="166">
        <f t="shared" si="77"/>
        <v>200000</v>
      </c>
      <c r="R218" s="166">
        <f t="shared" si="78"/>
        <v>300000</v>
      </c>
      <c r="S218" s="166">
        <f t="shared" si="79"/>
        <v>400000</v>
      </c>
      <c r="T218" s="314" t="str">
        <f t="shared" si="73"/>
        <v/>
      </c>
      <c r="U218" s="537" t="s">
        <v>652</v>
      </c>
      <c r="V218" s="269">
        <v>200000</v>
      </c>
      <c r="W218" s="134" t="s">
        <v>653</v>
      </c>
      <c r="X218" s="269">
        <v>300000</v>
      </c>
      <c r="Y218" s="134" t="s">
        <v>465</v>
      </c>
      <c r="Z218" s="269">
        <v>400000</v>
      </c>
      <c r="AA218" s="134" t="s">
        <v>814</v>
      </c>
      <c r="AB218" s="537"/>
      <c r="AC218" s="134"/>
      <c r="AD218" s="134"/>
    </row>
    <row r="219" spans="1:31" ht="14.25" customHeight="1" x14ac:dyDescent="0.2">
      <c r="A219" s="537" t="s">
        <v>3773</v>
      </c>
      <c r="B219" s="246" t="str">
        <f t="shared" si="70"/>
        <v>Conforto</v>
      </c>
      <c r="C219" s="253" t="str">
        <f t="shared" si="71"/>
        <v>Michael</v>
      </c>
      <c r="D219" s="134" t="str">
        <f t="shared" si="72"/>
        <v>M. Conforto</v>
      </c>
      <c r="E219" s="229" t="str">
        <f t="shared" si="74"/>
        <v>Michael Conforto</v>
      </c>
      <c r="F219" s="135" t="s">
        <v>512</v>
      </c>
      <c r="G219" s="135"/>
      <c r="H219" s="135"/>
      <c r="I219" s="135"/>
      <c r="J219" s="335">
        <v>34029</v>
      </c>
      <c r="K219" s="134" t="s">
        <v>1673</v>
      </c>
      <c r="L219" s="135" t="s">
        <v>11</v>
      </c>
      <c r="M219" s="134" t="str">
        <f t="shared" si="75"/>
        <v>Y1</v>
      </c>
      <c r="N219" s="147" t="str">
        <f>Mays!$AE$2</f>
        <v>West Oakland</v>
      </c>
      <c r="O219" s="135" t="s">
        <v>2857</v>
      </c>
      <c r="P219" s="229" t="str">
        <f t="shared" si="76"/>
        <v>Conforto, Michael (Y1)</v>
      </c>
      <c r="Q219" s="166">
        <f t="shared" si="77"/>
        <v>200000</v>
      </c>
      <c r="R219" s="166">
        <f t="shared" si="78"/>
        <v>300000</v>
      </c>
      <c r="S219" s="166">
        <f t="shared" si="79"/>
        <v>400000</v>
      </c>
      <c r="T219" s="314" t="str">
        <f t="shared" si="73"/>
        <v/>
      </c>
      <c r="U219" s="537" t="s">
        <v>652</v>
      </c>
      <c r="V219" s="269">
        <v>200000</v>
      </c>
      <c r="W219" s="134" t="s">
        <v>653</v>
      </c>
      <c r="X219" s="269">
        <v>300000</v>
      </c>
      <c r="Y219" s="134" t="s">
        <v>465</v>
      </c>
      <c r="Z219" s="269">
        <v>400000</v>
      </c>
      <c r="AA219" s="134" t="s">
        <v>814</v>
      </c>
      <c r="AB219" s="537"/>
      <c r="AC219" s="134"/>
      <c r="AD219" s="134"/>
    </row>
    <row r="220" spans="1:31" ht="14.25" customHeight="1" x14ac:dyDescent="0.2">
      <c r="A220" s="134" t="s">
        <v>396</v>
      </c>
      <c r="B220" s="246" t="str">
        <f t="shared" si="70"/>
        <v>Conger</v>
      </c>
      <c r="C220" s="253" t="str">
        <f t="shared" si="71"/>
        <v>Hank</v>
      </c>
      <c r="D220" s="134" t="str">
        <f t="shared" si="72"/>
        <v>H. Conger</v>
      </c>
      <c r="E220" s="229" t="str">
        <f t="shared" si="74"/>
        <v>Hank Conger</v>
      </c>
      <c r="F220" s="135" t="s">
        <v>1674</v>
      </c>
      <c r="G220" s="135"/>
      <c r="H220" s="135"/>
      <c r="I220" s="135"/>
      <c r="J220" s="201">
        <v>32171</v>
      </c>
      <c r="K220" s="147" t="s">
        <v>1668</v>
      </c>
      <c r="L220" s="135" t="s">
        <v>11</v>
      </c>
      <c r="M220" s="134" t="str">
        <f t="shared" si="75"/>
        <v>ARB-Y4</v>
      </c>
      <c r="N220" s="297" t="str">
        <f>Ruth!$AE$2</f>
        <v>Williamsburg</v>
      </c>
      <c r="O220" s="169" t="s">
        <v>402</v>
      </c>
      <c r="P220" s="229" t="str">
        <f t="shared" si="76"/>
        <v>Conger, Hank (ARB-Y4)</v>
      </c>
      <c r="Q220" s="166">
        <f t="shared" si="77"/>
        <v>600000</v>
      </c>
      <c r="R220" s="166" t="str">
        <f t="shared" si="78"/>
        <v/>
      </c>
      <c r="S220" s="166" t="str">
        <f t="shared" si="79"/>
        <v/>
      </c>
      <c r="T220" s="314" t="str">
        <f t="shared" si="73"/>
        <v/>
      </c>
      <c r="U220" s="147" t="s">
        <v>814</v>
      </c>
      <c r="V220" s="167">
        <v>600000</v>
      </c>
      <c r="W220" s="134" t="s">
        <v>1629</v>
      </c>
      <c r="X220" s="167"/>
      <c r="Y220" s="134"/>
      <c r="Z220" s="167"/>
      <c r="AA220" s="134"/>
      <c r="AC220" s="134"/>
      <c r="AD220" s="134"/>
    </row>
    <row r="221" spans="1:31" ht="14.25" customHeight="1" x14ac:dyDescent="0.2">
      <c r="A221" s="537" t="s">
        <v>4726</v>
      </c>
      <c r="B221" s="246" t="str">
        <f t="shared" si="70"/>
        <v>Conley</v>
      </c>
      <c r="C221" s="253" t="str">
        <f t="shared" si="71"/>
        <v>Adam*</v>
      </c>
      <c r="D221" s="134" t="str">
        <f t="shared" si="72"/>
        <v>A. Conley</v>
      </c>
      <c r="E221" s="229" t="str">
        <f t="shared" si="74"/>
        <v>Adam* Conley</v>
      </c>
      <c r="F221" s="287"/>
      <c r="G221" s="537">
        <v>41</v>
      </c>
      <c r="H221" s="537">
        <v>2</v>
      </c>
      <c r="I221" s="537">
        <v>17</v>
      </c>
      <c r="J221" s="436">
        <v>33017</v>
      </c>
      <c r="K221" s="205" t="s">
        <v>966</v>
      </c>
      <c r="L221" s="135" t="s">
        <v>173</v>
      </c>
      <c r="M221" s="134" t="str">
        <f t="shared" si="75"/>
        <v>Y1</v>
      </c>
      <c r="N221" s="297" t="str">
        <f>Aaron!$Y$2</f>
        <v>Columbus</v>
      </c>
      <c r="O221" s="169" t="s">
        <v>4786</v>
      </c>
      <c r="P221" s="229" t="str">
        <f t="shared" si="76"/>
        <v>Conley, Adam* (Y1)</v>
      </c>
      <c r="Q221" s="166">
        <f t="shared" si="77"/>
        <v>200000</v>
      </c>
      <c r="R221" s="166">
        <f t="shared" si="78"/>
        <v>300000</v>
      </c>
      <c r="S221" s="166">
        <f t="shared" si="79"/>
        <v>400000</v>
      </c>
      <c r="T221" s="314" t="str">
        <f t="shared" si="73"/>
        <v/>
      </c>
      <c r="U221" s="537" t="s">
        <v>652</v>
      </c>
      <c r="V221" s="167">
        <v>200000</v>
      </c>
      <c r="W221" s="134" t="s">
        <v>653</v>
      </c>
      <c r="X221" s="167">
        <v>300000</v>
      </c>
      <c r="Y221" s="134" t="s">
        <v>465</v>
      </c>
      <c r="Z221" s="167">
        <v>400000</v>
      </c>
      <c r="AA221" s="134" t="s">
        <v>814</v>
      </c>
      <c r="AC221" s="134"/>
      <c r="AD221" s="134"/>
    </row>
    <row r="222" spans="1:31" ht="14.25" customHeight="1" x14ac:dyDescent="0.2">
      <c r="A222" s="134" t="s">
        <v>4806</v>
      </c>
      <c r="B222" s="246" t="str">
        <f t="shared" si="70"/>
        <v>Contreras</v>
      </c>
      <c r="C222" s="253" t="str">
        <f t="shared" si="71"/>
        <v>Willson</v>
      </c>
      <c r="D222" s="134" t="str">
        <f t="shared" si="72"/>
        <v>W. Contreras</v>
      </c>
      <c r="E222" s="229" t="str">
        <f t="shared" si="74"/>
        <v>Willson Contreras</v>
      </c>
      <c r="F222" s="287"/>
      <c r="G222" s="537">
        <v>36</v>
      </c>
      <c r="H222" s="537">
        <v>2</v>
      </c>
      <c r="I222" s="537">
        <v>12</v>
      </c>
      <c r="J222" s="436">
        <v>33737</v>
      </c>
      <c r="K222" s="205"/>
      <c r="L222" s="135" t="s">
        <v>651</v>
      </c>
      <c r="M222" s="134" t="str">
        <f t="shared" si="75"/>
        <v>min</v>
      </c>
      <c r="N222" s="147" t="str">
        <f>Mays!$AE$2</f>
        <v>West Oakland</v>
      </c>
      <c r="O222" s="169" t="s">
        <v>4786</v>
      </c>
      <c r="P222" s="229" t="str">
        <f t="shared" si="76"/>
        <v>Contreras, Willson (min)</v>
      </c>
      <c r="Q222" s="166" t="str">
        <f t="shared" si="77"/>
        <v/>
      </c>
      <c r="R222" s="166" t="str">
        <f t="shared" si="78"/>
        <v/>
      </c>
      <c r="S222" s="166" t="str">
        <f t="shared" si="79"/>
        <v/>
      </c>
      <c r="T222" s="314" t="str">
        <f t="shared" si="73"/>
        <v/>
      </c>
      <c r="U222" s="537" t="s">
        <v>828</v>
      </c>
      <c r="V222" s="167"/>
      <c r="W222" s="134"/>
      <c r="X222" s="167"/>
      <c r="Y222" s="134"/>
      <c r="Z222" s="167"/>
      <c r="AA222" s="134"/>
      <c r="AC222" s="134"/>
      <c r="AD222" s="134"/>
    </row>
    <row r="223" spans="1:31" ht="14.25" customHeight="1" x14ac:dyDescent="0.2">
      <c r="A223" s="537" t="s">
        <v>3682</v>
      </c>
      <c r="B223" s="246" t="str">
        <f t="shared" si="70"/>
        <v>Cooney</v>
      </c>
      <c r="C223" s="253" t="str">
        <f t="shared" si="71"/>
        <v>Tim</v>
      </c>
      <c r="D223" s="134" t="str">
        <f t="shared" si="72"/>
        <v>T. Cooney</v>
      </c>
      <c r="E223" s="229" t="str">
        <f t="shared" si="74"/>
        <v>Tim Cooney</v>
      </c>
      <c r="F223" s="135" t="s">
        <v>512</v>
      </c>
      <c r="G223" s="135"/>
      <c r="H223" s="135"/>
      <c r="I223" s="135"/>
      <c r="J223" s="335">
        <v>33226</v>
      </c>
      <c r="K223" s="134" t="s">
        <v>966</v>
      </c>
      <c r="L223" s="135" t="s">
        <v>173</v>
      </c>
      <c r="M223" s="134" t="str">
        <f t="shared" si="75"/>
        <v>Y1</v>
      </c>
      <c r="N223" s="147" t="str">
        <f>Aaron!$AE$2</f>
        <v>Pismo Beach</v>
      </c>
      <c r="O223" s="135" t="s">
        <v>5165</v>
      </c>
      <c r="P223" s="229" t="str">
        <f t="shared" si="76"/>
        <v>Cooney, Tim (Y1)</v>
      </c>
      <c r="Q223" s="166">
        <f t="shared" si="77"/>
        <v>200000</v>
      </c>
      <c r="R223" s="166">
        <f t="shared" si="78"/>
        <v>300000</v>
      </c>
      <c r="S223" s="166">
        <f t="shared" si="79"/>
        <v>400000</v>
      </c>
      <c r="T223" s="314" t="str">
        <f t="shared" si="73"/>
        <v/>
      </c>
      <c r="U223" s="537" t="s">
        <v>652</v>
      </c>
      <c r="V223" s="269">
        <v>200000</v>
      </c>
      <c r="W223" s="134" t="s">
        <v>653</v>
      </c>
      <c r="X223" s="269">
        <v>300000</v>
      </c>
      <c r="Y223" s="134" t="s">
        <v>465</v>
      </c>
      <c r="Z223" s="269">
        <v>400000</v>
      </c>
      <c r="AA223" s="134" t="s">
        <v>814</v>
      </c>
      <c r="AB223" s="537"/>
      <c r="AC223" s="134"/>
      <c r="AD223" s="134"/>
      <c r="AE223" s="371"/>
    </row>
    <row r="224" spans="1:31" ht="14.25" customHeight="1" x14ac:dyDescent="0.2">
      <c r="A224" s="146" t="s">
        <v>1199</v>
      </c>
      <c r="B224" s="246" t="str">
        <f t="shared" si="70"/>
        <v>Corbin</v>
      </c>
      <c r="C224" s="253" t="str">
        <f t="shared" si="71"/>
        <v>Patrick</v>
      </c>
      <c r="D224" s="134" t="str">
        <f t="shared" si="72"/>
        <v>P. Corbin</v>
      </c>
      <c r="E224" s="229" t="str">
        <f t="shared" si="74"/>
        <v>Patrick Corbin</v>
      </c>
      <c r="F224" s="135" t="s">
        <v>512</v>
      </c>
      <c r="G224" s="135"/>
      <c r="H224" s="135"/>
      <c r="I224" s="135"/>
      <c r="J224" s="201">
        <v>32708</v>
      </c>
      <c r="K224" s="147" t="s">
        <v>966</v>
      </c>
      <c r="L224" s="135" t="s">
        <v>173</v>
      </c>
      <c r="M224" s="134" t="str">
        <f t="shared" si="75"/>
        <v>Y3</v>
      </c>
      <c r="N224" s="147" t="str">
        <f>Ruth!$M$2</f>
        <v>Hoboken</v>
      </c>
      <c r="O224" s="135" t="s">
        <v>1171</v>
      </c>
      <c r="P224" s="229" t="str">
        <f t="shared" si="76"/>
        <v>Corbin, Patrick (Y3)</v>
      </c>
      <c r="Q224" s="166">
        <f t="shared" si="77"/>
        <v>400000</v>
      </c>
      <c r="R224" s="166" t="str">
        <f t="shared" si="78"/>
        <v/>
      </c>
      <c r="S224" s="166" t="str">
        <f t="shared" si="79"/>
        <v/>
      </c>
      <c r="T224" s="314" t="str">
        <f t="shared" si="73"/>
        <v/>
      </c>
      <c r="U224" s="147" t="s">
        <v>465</v>
      </c>
      <c r="V224" s="167">
        <v>400000</v>
      </c>
      <c r="W224" s="229" t="s">
        <v>814</v>
      </c>
      <c r="X224" s="167"/>
      <c r="Y224" s="134"/>
      <c r="Z224" s="167"/>
      <c r="AA224" s="134"/>
      <c r="AC224" s="134"/>
      <c r="AD224" s="134"/>
    </row>
    <row r="225" spans="1:31" ht="14.25" customHeight="1" x14ac:dyDescent="0.2">
      <c r="A225" s="134" t="s">
        <v>1105</v>
      </c>
      <c r="B225" s="246" t="str">
        <f t="shared" si="70"/>
        <v>Corporan</v>
      </c>
      <c r="C225" s="253" t="str">
        <f t="shared" si="71"/>
        <v>Carlos</v>
      </c>
      <c r="D225" s="134" t="str">
        <f t="shared" si="72"/>
        <v>C. Corporan</v>
      </c>
      <c r="E225" s="229" t="str">
        <f t="shared" si="74"/>
        <v>Carlos Corporan</v>
      </c>
      <c r="F225" s="135" t="s">
        <v>1674</v>
      </c>
      <c r="G225" s="135"/>
      <c r="H225" s="135"/>
      <c r="I225" s="135"/>
      <c r="J225" s="201">
        <v>30688</v>
      </c>
      <c r="K225" s="147" t="s">
        <v>1668</v>
      </c>
      <c r="L225" s="135" t="s">
        <v>11</v>
      </c>
      <c r="M225" s="134" t="str">
        <f t="shared" si="75"/>
        <v>2,F3-1M</v>
      </c>
      <c r="N225" s="147" t="str">
        <f>Aaron!$S$2</f>
        <v>San Jose</v>
      </c>
      <c r="O225" s="304" t="s">
        <v>2491</v>
      </c>
      <c r="P225" s="229" t="str">
        <f t="shared" si="76"/>
        <v>Corporan, Carlos (2,F3-1M)</v>
      </c>
      <c r="Q225" s="166">
        <f t="shared" si="77"/>
        <v>333333</v>
      </c>
      <c r="R225" s="166">
        <f t="shared" si="78"/>
        <v>333333</v>
      </c>
      <c r="S225" s="166" t="str">
        <f t="shared" si="79"/>
        <v/>
      </c>
      <c r="T225" s="314" t="str">
        <f t="shared" si="73"/>
        <v/>
      </c>
      <c r="U225" s="147" t="s">
        <v>219</v>
      </c>
      <c r="V225" s="167">
        <v>333333</v>
      </c>
      <c r="W225" s="147" t="s">
        <v>218</v>
      </c>
      <c r="X225" s="235">
        <v>333333</v>
      </c>
      <c r="Y225" s="147" t="s">
        <v>412</v>
      </c>
      <c r="Z225" s="310"/>
      <c r="AA225" s="147"/>
      <c r="AB225" s="310"/>
      <c r="AC225" s="134"/>
      <c r="AD225" s="134"/>
      <c r="AE225" s="371"/>
    </row>
    <row r="226" spans="1:31" ht="14.25" customHeight="1" x14ac:dyDescent="0.2">
      <c r="A226" s="146" t="s">
        <v>1252</v>
      </c>
      <c r="B226" s="246" t="str">
        <f t="shared" si="70"/>
        <v>Correa</v>
      </c>
      <c r="C226" s="253" t="str">
        <f t="shared" si="71"/>
        <v>Carlos</v>
      </c>
      <c r="D226" s="134" t="str">
        <f t="shared" si="72"/>
        <v>C. Correa</v>
      </c>
      <c r="E226" s="229" t="str">
        <f t="shared" si="74"/>
        <v>Carlos Correa</v>
      </c>
      <c r="F226" s="135" t="s">
        <v>1667</v>
      </c>
      <c r="G226" s="135"/>
      <c r="H226" s="135"/>
      <c r="I226" s="135"/>
      <c r="J226" s="201">
        <v>34599</v>
      </c>
      <c r="K226" s="147" t="s">
        <v>1671</v>
      </c>
      <c r="L226" s="135" t="s">
        <v>11</v>
      </c>
      <c r="M226" s="134" t="str">
        <f t="shared" si="75"/>
        <v>Y1</v>
      </c>
      <c r="N226" s="147" t="str">
        <f>Ruth!$A$2</f>
        <v>Plum Island</v>
      </c>
      <c r="O226" s="135" t="s">
        <v>1171</v>
      </c>
      <c r="P226" s="229" t="str">
        <f t="shared" si="76"/>
        <v>Correa, Carlos (Y1)</v>
      </c>
      <c r="Q226" s="166">
        <f t="shared" si="77"/>
        <v>200000</v>
      </c>
      <c r="R226" s="166">
        <f t="shared" si="78"/>
        <v>300000</v>
      </c>
      <c r="S226" s="166">
        <f t="shared" si="79"/>
        <v>400000</v>
      </c>
      <c r="T226" s="314" t="str">
        <f t="shared" si="73"/>
        <v/>
      </c>
      <c r="U226" s="147" t="s">
        <v>652</v>
      </c>
      <c r="V226" s="269">
        <v>200000</v>
      </c>
      <c r="W226" s="134" t="s">
        <v>653</v>
      </c>
      <c r="X226" s="269">
        <v>300000</v>
      </c>
      <c r="Y226" s="134" t="s">
        <v>465</v>
      </c>
      <c r="Z226" s="269">
        <v>400000</v>
      </c>
      <c r="AA226" s="134" t="s">
        <v>814</v>
      </c>
      <c r="AC226" s="134"/>
      <c r="AD226" s="134"/>
    </row>
    <row r="227" spans="1:31" ht="14.25" customHeight="1" x14ac:dyDescent="0.2">
      <c r="A227" s="134" t="s">
        <v>357</v>
      </c>
      <c r="B227" s="246" t="str">
        <f t="shared" ref="B227:B256" si="80">LEFT(A227,FIND(", ",A227,1)-1)</f>
        <v>Cosart</v>
      </c>
      <c r="C227" s="253" t="str">
        <f t="shared" ref="C227:C256" si="81">RIGHT(A227,LEN(A227)-FIND(", ",A227,1)-1)</f>
        <v>Jarred</v>
      </c>
      <c r="D227" s="134" t="str">
        <f t="shared" ref="D227:D256" si="82">CONCATENATE(MID(C227,1,1),". ",B227)</f>
        <v>J. Cosart</v>
      </c>
      <c r="E227" s="229" t="str">
        <f t="shared" si="74"/>
        <v>Jarred Cosart</v>
      </c>
      <c r="F227" s="135" t="s">
        <v>1667</v>
      </c>
      <c r="G227" s="135"/>
      <c r="H227" s="135"/>
      <c r="I227" s="135"/>
      <c r="J227" s="201">
        <v>33018</v>
      </c>
      <c r="K227" s="147" t="s">
        <v>966</v>
      </c>
      <c r="L227" s="135" t="s">
        <v>173</v>
      </c>
      <c r="M227" s="134" t="str">
        <f t="shared" si="75"/>
        <v>Y3</v>
      </c>
      <c r="N227" s="147" t="str">
        <f>Ruth!$Y$2</f>
        <v>Rock Island</v>
      </c>
      <c r="O227" s="169" t="s">
        <v>4607</v>
      </c>
      <c r="P227" s="229" t="str">
        <f t="shared" si="76"/>
        <v>Cosart, Jarred (Y3)</v>
      </c>
      <c r="Q227" s="166">
        <f t="shared" si="77"/>
        <v>400000</v>
      </c>
      <c r="R227" s="166" t="str">
        <f t="shared" si="78"/>
        <v/>
      </c>
      <c r="S227" s="166" t="str">
        <f t="shared" si="79"/>
        <v/>
      </c>
      <c r="T227" s="314" t="str">
        <f t="shared" ref="T227:T256" si="83">IF(ISBLANK($AB227),"",$AB227)</f>
        <v/>
      </c>
      <c r="U227" s="147" t="s">
        <v>465</v>
      </c>
      <c r="V227" s="167">
        <v>400000</v>
      </c>
      <c r="W227" s="134" t="s">
        <v>814</v>
      </c>
      <c r="X227" s="167"/>
      <c r="Y227" s="134"/>
      <c r="Z227" s="167"/>
      <c r="AA227" s="134"/>
      <c r="AC227" s="134"/>
      <c r="AD227" s="134"/>
    </row>
    <row r="228" spans="1:31" ht="14.25" customHeight="1" x14ac:dyDescent="0.2">
      <c r="A228" s="134" t="s">
        <v>4807</v>
      </c>
      <c r="B228" s="246" t="str">
        <f t="shared" si="80"/>
        <v>Cotton</v>
      </c>
      <c r="C228" s="253" t="str">
        <f t="shared" si="81"/>
        <v>Jharel</v>
      </c>
      <c r="D228" s="134" t="str">
        <f t="shared" si="82"/>
        <v>J. Cotton</v>
      </c>
      <c r="E228" s="229" t="str">
        <f t="shared" si="74"/>
        <v>Jharel Cotton</v>
      </c>
      <c r="F228" s="287"/>
      <c r="G228" s="537">
        <v>111</v>
      </c>
      <c r="H228" s="537">
        <v>4</v>
      </c>
      <c r="I228" s="537">
        <v>18</v>
      </c>
      <c r="J228" s="436">
        <v>33622</v>
      </c>
      <c r="K228" s="205"/>
      <c r="L228" s="135" t="s">
        <v>651</v>
      </c>
      <c r="M228" s="134" t="str">
        <f t="shared" si="75"/>
        <v>min</v>
      </c>
      <c r="N228" s="147" t="str">
        <f>Aaron!$AE$2</f>
        <v>Pismo Beach</v>
      </c>
      <c r="O228" s="169" t="s">
        <v>4786</v>
      </c>
      <c r="P228" s="229" t="str">
        <f t="shared" si="76"/>
        <v>Cotton, Jharel (min)</v>
      </c>
      <c r="Q228" s="166" t="str">
        <f t="shared" si="77"/>
        <v/>
      </c>
      <c r="R228" s="166" t="str">
        <f t="shared" si="78"/>
        <v/>
      </c>
      <c r="S228" s="166" t="str">
        <f t="shared" si="79"/>
        <v/>
      </c>
      <c r="T228" s="314" t="str">
        <f t="shared" si="83"/>
        <v/>
      </c>
      <c r="U228" s="537" t="s">
        <v>828</v>
      </c>
      <c r="V228" s="167"/>
      <c r="W228" s="134"/>
      <c r="X228" s="167"/>
      <c r="Y228" s="134"/>
      <c r="Z228" s="167"/>
      <c r="AA228" s="134"/>
      <c r="AC228" s="134"/>
      <c r="AD228" s="134"/>
    </row>
    <row r="229" spans="1:31" ht="14.25" customHeight="1" x14ac:dyDescent="0.2">
      <c r="A229" s="148" t="s">
        <v>1727</v>
      </c>
      <c r="B229" s="246" t="str">
        <f t="shared" si="80"/>
        <v>Cotts</v>
      </c>
      <c r="C229" s="253" t="str">
        <f t="shared" si="81"/>
        <v>Neal</v>
      </c>
      <c r="D229" s="134" t="str">
        <f t="shared" si="82"/>
        <v>N. Cotts</v>
      </c>
      <c r="E229" s="229" t="str">
        <f t="shared" si="74"/>
        <v>Neal Cotts</v>
      </c>
      <c r="F229" s="216" t="s">
        <v>512</v>
      </c>
      <c r="G229" s="216"/>
      <c r="H229" s="216"/>
      <c r="I229" s="216"/>
      <c r="J229" s="220">
        <v>29305</v>
      </c>
      <c r="K229" s="221" t="s">
        <v>1664</v>
      </c>
      <c r="L229" s="135" t="s">
        <v>173</v>
      </c>
      <c r="M229" s="134" t="str">
        <f t="shared" si="75"/>
        <v>1,F1-$480k</v>
      </c>
      <c r="N229" s="147" t="str">
        <f>Cobb!$S$2</f>
        <v>Waikiki</v>
      </c>
      <c r="O229" s="412" t="s">
        <v>4104</v>
      </c>
      <c r="P229" s="229" t="str">
        <f t="shared" si="76"/>
        <v>Cotts, Neal (1,F1-$480k)</v>
      </c>
      <c r="Q229" s="166">
        <f t="shared" si="77"/>
        <v>480000</v>
      </c>
      <c r="R229" s="166" t="str">
        <f t="shared" si="78"/>
        <v/>
      </c>
      <c r="S229" s="166" t="str">
        <f t="shared" si="79"/>
        <v/>
      </c>
      <c r="T229" s="314" t="str">
        <f t="shared" si="83"/>
        <v/>
      </c>
      <c r="U229" s="148" t="s">
        <v>4063</v>
      </c>
      <c r="V229" s="414">
        <v>480000</v>
      </c>
      <c r="W229" s="167" t="s">
        <v>412</v>
      </c>
      <c r="X229" s="134"/>
      <c r="Y229" s="134"/>
      <c r="Z229" s="134"/>
      <c r="AA229" s="134"/>
      <c r="AB229" s="134"/>
      <c r="AC229" s="134"/>
      <c r="AD229" s="134"/>
    </row>
    <row r="230" spans="1:31" ht="14.25" customHeight="1" x14ac:dyDescent="0.2">
      <c r="A230" s="537" t="s">
        <v>3723</v>
      </c>
      <c r="B230" s="246" t="str">
        <f t="shared" si="80"/>
        <v>Coulter</v>
      </c>
      <c r="C230" s="253" t="str">
        <f t="shared" si="81"/>
        <v>Clint</v>
      </c>
      <c r="D230" s="134" t="str">
        <f t="shared" si="82"/>
        <v>C. Coulter</v>
      </c>
      <c r="E230" s="229" t="str">
        <f t="shared" si="74"/>
        <v>Clint Coulter</v>
      </c>
      <c r="F230" s="135" t="s">
        <v>1667</v>
      </c>
      <c r="G230" s="135"/>
      <c r="H230" s="135"/>
      <c r="I230" s="135"/>
      <c r="J230" s="335">
        <v>34180</v>
      </c>
      <c r="K230" s="134" t="s">
        <v>1672</v>
      </c>
      <c r="L230" s="135" t="s">
        <v>651</v>
      </c>
      <c r="M230" s="134" t="str">
        <f t="shared" si="75"/>
        <v>min</v>
      </c>
      <c r="N230" s="147" t="str">
        <f>Cobb!$G$2</f>
        <v>Alaska</v>
      </c>
      <c r="O230" s="135" t="s">
        <v>2857</v>
      </c>
      <c r="P230" s="229" t="str">
        <f t="shared" si="76"/>
        <v>Coulter, Clint (min)</v>
      </c>
      <c r="Q230" s="166" t="str">
        <f t="shared" si="77"/>
        <v/>
      </c>
      <c r="R230" s="166" t="str">
        <f t="shared" si="78"/>
        <v/>
      </c>
      <c r="S230" s="166" t="str">
        <f t="shared" si="79"/>
        <v/>
      </c>
      <c r="T230" s="314" t="str">
        <f t="shared" si="83"/>
        <v/>
      </c>
      <c r="U230" s="537" t="s">
        <v>828</v>
      </c>
      <c r="V230" s="269"/>
      <c r="W230" s="537"/>
      <c r="X230" s="269"/>
      <c r="Y230" s="537"/>
      <c r="Z230" s="537"/>
      <c r="AA230" s="537"/>
      <c r="AB230" s="537"/>
      <c r="AC230" s="134"/>
      <c r="AD230" s="134"/>
    </row>
    <row r="231" spans="1:31" ht="14.25" customHeight="1" x14ac:dyDescent="0.2">
      <c r="A231" s="537" t="s">
        <v>4681</v>
      </c>
      <c r="B231" s="246" t="str">
        <f t="shared" si="80"/>
        <v>Cowart</v>
      </c>
      <c r="C231" s="253" t="str">
        <f t="shared" si="81"/>
        <v>Kaleb+</v>
      </c>
      <c r="D231" s="134" t="str">
        <f t="shared" si="82"/>
        <v>K. Cowart</v>
      </c>
      <c r="E231" s="229" t="str">
        <f t="shared" si="74"/>
        <v>Kaleb+ Cowart</v>
      </c>
      <c r="F231" s="287"/>
      <c r="G231" s="537">
        <v>148</v>
      </c>
      <c r="H231" s="537">
        <v>6</v>
      </c>
      <c r="I231" s="537">
        <v>9</v>
      </c>
      <c r="J231" s="436">
        <v>33757</v>
      </c>
      <c r="K231" s="205" t="s">
        <v>1670</v>
      </c>
      <c r="L231" s="135" t="s">
        <v>11</v>
      </c>
      <c r="M231" s="134" t="str">
        <f t="shared" si="75"/>
        <v>MM</v>
      </c>
      <c r="N231" s="297" t="str">
        <f>Mays!$S$2</f>
        <v>Thunder Bay</v>
      </c>
      <c r="O231" s="169" t="s">
        <v>4786</v>
      </c>
      <c r="P231" s="229" t="str">
        <f t="shared" si="76"/>
        <v>Cowart, Kaleb+ (MM)</v>
      </c>
      <c r="Q231" s="166">
        <f t="shared" si="77"/>
        <v>100000</v>
      </c>
      <c r="R231" s="166" t="str">
        <f t="shared" si="78"/>
        <v/>
      </c>
      <c r="S231" s="166" t="str">
        <f t="shared" si="79"/>
        <v/>
      </c>
      <c r="T231" s="314" t="str">
        <f t="shared" si="83"/>
        <v/>
      </c>
      <c r="U231" s="537" t="s">
        <v>648</v>
      </c>
      <c r="V231" s="167">
        <v>100000</v>
      </c>
      <c r="W231" s="134"/>
      <c r="X231" s="167"/>
      <c r="Y231" s="134"/>
      <c r="Z231" s="167"/>
      <c r="AA231" s="134"/>
      <c r="AC231" s="134"/>
      <c r="AD231" s="134"/>
      <c r="AE231" s="371"/>
    </row>
    <row r="232" spans="1:31" ht="14.25" customHeight="1" x14ac:dyDescent="0.2">
      <c r="A232" s="134" t="s">
        <v>378</v>
      </c>
      <c r="B232" s="246" t="str">
        <f t="shared" si="80"/>
        <v>Cozart</v>
      </c>
      <c r="C232" s="253" t="str">
        <f t="shared" si="81"/>
        <v>Zack</v>
      </c>
      <c r="D232" s="134" t="str">
        <f t="shared" si="82"/>
        <v>Z. Cozart</v>
      </c>
      <c r="E232" s="229" t="str">
        <f t="shared" si="74"/>
        <v>Zack Cozart</v>
      </c>
      <c r="F232" s="135" t="s">
        <v>1667</v>
      </c>
      <c r="G232" s="135"/>
      <c r="H232" s="135"/>
      <c r="I232" s="135"/>
      <c r="J232" s="201">
        <v>31271</v>
      </c>
      <c r="K232" s="147" t="s">
        <v>1671</v>
      </c>
      <c r="L232" s="135" t="s">
        <v>11</v>
      </c>
      <c r="M232" s="134" t="str">
        <f t="shared" si="75"/>
        <v>ARB-Y4</v>
      </c>
      <c r="N232" s="147" t="str">
        <f>Cobb!$S$2</f>
        <v>Waikiki</v>
      </c>
      <c r="O232" s="169" t="s">
        <v>2680</v>
      </c>
      <c r="P232" s="229" t="str">
        <f t="shared" si="76"/>
        <v>Cozart, Zack (ARB-Y4)</v>
      </c>
      <c r="Q232" s="166">
        <f t="shared" si="77"/>
        <v>700000</v>
      </c>
      <c r="R232" s="166" t="str">
        <f t="shared" si="78"/>
        <v/>
      </c>
      <c r="S232" s="166" t="str">
        <f t="shared" si="79"/>
        <v/>
      </c>
      <c r="T232" s="314" t="str">
        <f t="shared" si="83"/>
        <v/>
      </c>
      <c r="U232" s="147" t="s">
        <v>814</v>
      </c>
      <c r="V232" s="167">
        <v>700000</v>
      </c>
      <c r="W232" s="134" t="s">
        <v>1629</v>
      </c>
      <c r="X232" s="167"/>
      <c r="Y232" s="134"/>
      <c r="Z232" s="167"/>
      <c r="AA232" s="134"/>
      <c r="AC232" s="134"/>
      <c r="AD232" s="134"/>
    </row>
    <row r="233" spans="1:31" ht="14.25" customHeight="1" x14ac:dyDescent="0.2">
      <c r="A233" s="134" t="s">
        <v>1012</v>
      </c>
      <c r="B233" s="246" t="str">
        <f t="shared" si="80"/>
        <v>Crawford</v>
      </c>
      <c r="C233" s="253" t="str">
        <f t="shared" si="81"/>
        <v>Brandon</v>
      </c>
      <c r="D233" s="134" t="str">
        <f t="shared" si="82"/>
        <v>B. Crawford</v>
      </c>
      <c r="E233" s="229" t="str">
        <f t="shared" si="74"/>
        <v>Brandon Crawford</v>
      </c>
      <c r="F233" s="135" t="s">
        <v>512</v>
      </c>
      <c r="G233" s="135"/>
      <c r="H233" s="135"/>
      <c r="I233" s="135"/>
      <c r="J233" s="201">
        <v>31798</v>
      </c>
      <c r="K233" s="147" t="s">
        <v>1671</v>
      </c>
      <c r="L233" s="135" t="s">
        <v>11</v>
      </c>
      <c r="M233" s="134" t="str">
        <f t="shared" si="75"/>
        <v>ARB-Y5</v>
      </c>
      <c r="N233" s="147" t="str">
        <f>Aaron!$A$2</f>
        <v>Middlesex</v>
      </c>
      <c r="O233" s="169" t="s">
        <v>3811</v>
      </c>
      <c r="P233" s="229" t="str">
        <f t="shared" si="76"/>
        <v>Crawford, Brandon (ARB-Y5)</v>
      </c>
      <c r="Q233" s="166">
        <f t="shared" si="77"/>
        <v>1680000</v>
      </c>
      <c r="R233" s="166" t="str">
        <f t="shared" si="78"/>
        <v/>
      </c>
      <c r="S233" s="166" t="str">
        <f t="shared" si="79"/>
        <v/>
      </c>
      <c r="T233" s="314" t="str">
        <f t="shared" si="83"/>
        <v/>
      </c>
      <c r="U233" s="147" t="s">
        <v>1629</v>
      </c>
      <c r="V233" s="167">
        <v>1680000</v>
      </c>
      <c r="W233" s="134"/>
      <c r="X233" s="167"/>
      <c r="Y233" s="134"/>
      <c r="Z233" s="167"/>
      <c r="AA233" s="229"/>
      <c r="AB233" s="229"/>
      <c r="AC233" s="134"/>
      <c r="AD233" s="134"/>
    </row>
    <row r="234" spans="1:31" ht="14.25" customHeight="1" x14ac:dyDescent="0.2">
      <c r="A234" s="148" t="s">
        <v>630</v>
      </c>
      <c r="B234" s="246" t="str">
        <f t="shared" si="80"/>
        <v>Crawford</v>
      </c>
      <c r="C234" s="253" t="str">
        <f t="shared" si="81"/>
        <v>Carl</v>
      </c>
      <c r="D234" s="134" t="str">
        <f t="shared" si="82"/>
        <v>C. Crawford</v>
      </c>
      <c r="E234" s="229" t="str">
        <f t="shared" si="74"/>
        <v>Carl Crawford</v>
      </c>
      <c r="F234" s="135" t="s">
        <v>512</v>
      </c>
      <c r="G234" s="135"/>
      <c r="H234" s="135"/>
      <c r="I234" s="135"/>
      <c r="J234" s="201">
        <v>29803</v>
      </c>
      <c r="K234" s="147" t="s">
        <v>1673</v>
      </c>
      <c r="L234" s="135" t="s">
        <v>11</v>
      </c>
      <c r="M234" s="134" t="str">
        <f t="shared" si="75"/>
        <v>1,F3-$1M</v>
      </c>
      <c r="N234" s="148" t="s">
        <v>3989</v>
      </c>
      <c r="O234" s="412" t="s">
        <v>4104</v>
      </c>
      <c r="P234" s="229" t="str">
        <f t="shared" si="76"/>
        <v>Crawford, Carl (1,F3-$1M)</v>
      </c>
      <c r="Q234" s="166">
        <f t="shared" si="77"/>
        <v>333334</v>
      </c>
      <c r="R234" s="166">
        <f t="shared" si="78"/>
        <v>333334</v>
      </c>
      <c r="S234" s="166">
        <f t="shared" si="79"/>
        <v>333334</v>
      </c>
      <c r="T234" s="314" t="str">
        <f t="shared" si="83"/>
        <v/>
      </c>
      <c r="U234" s="148" t="s">
        <v>4061</v>
      </c>
      <c r="V234" s="414">
        <v>333334</v>
      </c>
      <c r="W234" s="148" t="s">
        <v>4229</v>
      </c>
      <c r="X234" s="414">
        <v>333334</v>
      </c>
      <c r="Y234" s="148" t="s">
        <v>4174</v>
      </c>
      <c r="Z234" s="414">
        <v>333334</v>
      </c>
      <c r="AA234" s="134" t="s">
        <v>412</v>
      </c>
      <c r="AB234" s="134"/>
      <c r="AC234" s="134"/>
      <c r="AD234" s="134"/>
    </row>
    <row r="235" spans="1:31" ht="14.25" customHeight="1" x14ac:dyDescent="0.2">
      <c r="A235" s="146" t="s">
        <v>2446</v>
      </c>
      <c r="B235" s="246" t="str">
        <f t="shared" si="80"/>
        <v>Crawford</v>
      </c>
      <c r="C235" s="253" t="str">
        <f t="shared" si="81"/>
        <v>Jonathon</v>
      </c>
      <c r="D235" s="134" t="str">
        <f t="shared" si="82"/>
        <v>J. Crawford</v>
      </c>
      <c r="E235" s="229" t="str">
        <f t="shared" si="74"/>
        <v>Jonathon Crawford</v>
      </c>
      <c r="F235" s="135" t="s">
        <v>1667</v>
      </c>
      <c r="G235" s="135"/>
      <c r="H235" s="135"/>
      <c r="I235" s="135"/>
      <c r="J235" s="201">
        <v>33543</v>
      </c>
      <c r="K235" s="147" t="s">
        <v>966</v>
      </c>
      <c r="L235" s="135" t="s">
        <v>651</v>
      </c>
      <c r="M235" s="134" t="str">
        <f t="shared" si="75"/>
        <v>min</v>
      </c>
      <c r="N235" s="147" t="str">
        <f>Aaron!$G$2</f>
        <v>Exeter</v>
      </c>
      <c r="O235" s="135" t="s">
        <v>1171</v>
      </c>
      <c r="P235" s="229" t="str">
        <f t="shared" si="76"/>
        <v>Crawford, Jonathon (min)</v>
      </c>
      <c r="Q235" s="166" t="str">
        <f t="shared" si="77"/>
        <v/>
      </c>
      <c r="R235" s="166" t="str">
        <f t="shared" si="78"/>
        <v/>
      </c>
      <c r="S235" s="166" t="str">
        <f t="shared" si="79"/>
        <v/>
      </c>
      <c r="T235" s="314" t="str">
        <f t="shared" si="83"/>
        <v/>
      </c>
      <c r="U235" s="147" t="s">
        <v>828</v>
      </c>
      <c r="V235" s="167"/>
      <c r="W235" s="134"/>
      <c r="X235" s="167"/>
      <c r="Y235" s="134"/>
      <c r="Z235" s="167"/>
      <c r="AA235" s="134"/>
      <c r="AC235" s="134"/>
      <c r="AD235" s="134"/>
    </row>
    <row r="236" spans="1:31" ht="14.25" customHeight="1" x14ac:dyDescent="0.2">
      <c r="A236" s="246" t="s">
        <v>2207</v>
      </c>
      <c r="B236" s="246" t="str">
        <f t="shared" si="80"/>
        <v>Crawford</v>
      </c>
      <c r="C236" s="253" t="str">
        <f t="shared" si="81"/>
        <v>JP</v>
      </c>
      <c r="D236" s="134" t="str">
        <f t="shared" si="82"/>
        <v>J. Crawford</v>
      </c>
      <c r="E236" s="229" t="str">
        <f t="shared" si="74"/>
        <v>JP Crawford</v>
      </c>
      <c r="F236" s="241" t="s">
        <v>512</v>
      </c>
      <c r="G236" s="241"/>
      <c r="H236" s="241"/>
      <c r="I236" s="241"/>
      <c r="J236" s="262">
        <v>34710</v>
      </c>
      <c r="K236" s="263" t="s">
        <v>1671</v>
      </c>
      <c r="L236" s="135" t="s">
        <v>651</v>
      </c>
      <c r="M236" s="134" t="str">
        <f t="shared" si="75"/>
        <v>min</v>
      </c>
      <c r="N236" s="147" t="str">
        <f>Mays!$AE$2</f>
        <v>West Oakland</v>
      </c>
      <c r="O236" s="241" t="s">
        <v>2012</v>
      </c>
      <c r="P236" s="229" t="str">
        <f t="shared" si="76"/>
        <v>Crawford, JP (min)</v>
      </c>
      <c r="Q236" s="166" t="str">
        <f t="shared" si="77"/>
        <v/>
      </c>
      <c r="R236" s="166" t="str">
        <f t="shared" si="78"/>
        <v/>
      </c>
      <c r="S236" s="166" t="str">
        <f t="shared" si="79"/>
        <v/>
      </c>
      <c r="T236" s="314" t="str">
        <f t="shared" si="83"/>
        <v/>
      </c>
      <c r="U236" s="309" t="s">
        <v>828</v>
      </c>
      <c r="V236" s="230"/>
      <c r="W236" s="229"/>
      <c r="X236" s="230"/>
      <c r="Y236" s="229"/>
      <c r="Z236" s="230"/>
      <c r="AA236" s="134"/>
      <c r="AC236" s="134"/>
      <c r="AD236" s="134"/>
    </row>
    <row r="237" spans="1:31" ht="14.25" customHeight="1" x14ac:dyDescent="0.2">
      <c r="A237" s="146" t="s">
        <v>1257</v>
      </c>
      <c r="B237" s="246" t="str">
        <f t="shared" si="80"/>
        <v>Crick</v>
      </c>
      <c r="C237" s="253" t="str">
        <f t="shared" si="81"/>
        <v>Kyle</v>
      </c>
      <c r="D237" s="134" t="str">
        <f t="shared" si="82"/>
        <v>K. Crick</v>
      </c>
      <c r="E237" s="229" t="str">
        <f t="shared" si="74"/>
        <v>Kyle Crick</v>
      </c>
      <c r="F237" s="135" t="s">
        <v>1667</v>
      </c>
      <c r="G237" s="135"/>
      <c r="H237" s="135"/>
      <c r="I237" s="135"/>
      <c r="J237" s="201">
        <v>33938</v>
      </c>
      <c r="K237" s="147" t="s">
        <v>966</v>
      </c>
      <c r="L237" s="135" t="s">
        <v>651</v>
      </c>
      <c r="M237" s="134" t="str">
        <f t="shared" si="75"/>
        <v>min</v>
      </c>
      <c r="N237" s="147" t="str">
        <f>Ruth!$Y$2</f>
        <v>Rock Island</v>
      </c>
      <c r="O237" s="135" t="s">
        <v>1171</v>
      </c>
      <c r="P237" s="229" t="str">
        <f t="shared" si="76"/>
        <v>Crick, Kyle (min)</v>
      </c>
      <c r="Q237" s="166" t="str">
        <f t="shared" si="77"/>
        <v/>
      </c>
      <c r="R237" s="166" t="str">
        <f t="shared" si="78"/>
        <v/>
      </c>
      <c r="S237" s="166" t="str">
        <f t="shared" si="79"/>
        <v/>
      </c>
      <c r="T237" s="314" t="str">
        <f t="shared" si="83"/>
        <v/>
      </c>
      <c r="U237" s="147" t="s">
        <v>828</v>
      </c>
      <c r="V237" s="167"/>
      <c r="W237" s="134"/>
      <c r="X237" s="167"/>
      <c r="Y237" s="134"/>
      <c r="Z237" s="167"/>
      <c r="AA237" s="229"/>
      <c r="AB237" s="229"/>
      <c r="AC237" s="134"/>
      <c r="AD237" s="134"/>
    </row>
    <row r="238" spans="1:31" ht="14.25" customHeight="1" x14ac:dyDescent="0.2">
      <c r="A238" s="211" t="s">
        <v>1887</v>
      </c>
      <c r="B238" s="246" t="str">
        <f t="shared" si="80"/>
        <v>Crisp</v>
      </c>
      <c r="C238" s="253" t="str">
        <f t="shared" si="81"/>
        <v>Coco</v>
      </c>
      <c r="D238" s="134" t="str">
        <f t="shared" si="82"/>
        <v>C. Crisp</v>
      </c>
      <c r="E238" s="229" t="str">
        <f t="shared" si="74"/>
        <v>Coco Crisp</v>
      </c>
      <c r="F238" s="216" t="s">
        <v>1674</v>
      </c>
      <c r="G238" s="216"/>
      <c r="H238" s="216"/>
      <c r="I238" s="216"/>
      <c r="J238" s="222">
        <v>29160</v>
      </c>
      <c r="K238" s="223" t="s">
        <v>1669</v>
      </c>
      <c r="L238" s="135" t="s">
        <v>11</v>
      </c>
      <c r="M238" s="134" t="str">
        <f t="shared" si="75"/>
        <v>3,F4-12M</v>
      </c>
      <c r="N238" s="297" t="str">
        <f>Mays!$S$2</f>
        <v>Thunder Bay</v>
      </c>
      <c r="O238" s="216" t="s">
        <v>1992</v>
      </c>
      <c r="P238" s="229" t="str">
        <f t="shared" si="76"/>
        <v>Crisp, Coco (3,F4-12M)</v>
      </c>
      <c r="Q238" s="166">
        <f t="shared" si="77"/>
        <v>3000000</v>
      </c>
      <c r="R238" s="166">
        <f t="shared" si="78"/>
        <v>3000000</v>
      </c>
      <c r="S238" s="166" t="str">
        <f t="shared" si="79"/>
        <v/>
      </c>
      <c r="T238" s="314" t="str">
        <f t="shared" si="83"/>
        <v/>
      </c>
      <c r="U238" s="297" t="s">
        <v>1888</v>
      </c>
      <c r="V238" s="235">
        <v>3000000</v>
      </c>
      <c r="W238" s="211" t="s">
        <v>1889</v>
      </c>
      <c r="X238" s="235">
        <v>3000000</v>
      </c>
      <c r="Y238" s="211" t="s">
        <v>412</v>
      </c>
      <c r="Z238" s="235"/>
      <c r="AA238" s="134"/>
      <c r="AC238" s="134"/>
      <c r="AD238" s="134"/>
    </row>
    <row r="239" spans="1:31" ht="14.25" customHeight="1" x14ac:dyDescent="0.2">
      <c r="A239" s="146" t="s">
        <v>1248</v>
      </c>
      <c r="B239" s="246" t="str">
        <f t="shared" si="80"/>
        <v>Cron</v>
      </c>
      <c r="C239" s="253" t="str">
        <f t="shared" si="81"/>
        <v>CJ</v>
      </c>
      <c r="D239" s="134" t="str">
        <f t="shared" si="82"/>
        <v>C. Cron</v>
      </c>
      <c r="E239" s="229" t="str">
        <f t="shared" si="74"/>
        <v>CJ Cron</v>
      </c>
      <c r="F239" s="135" t="s">
        <v>1667</v>
      </c>
      <c r="G239" s="135"/>
      <c r="H239" s="135"/>
      <c r="I239" s="135"/>
      <c r="J239" s="201">
        <v>32878</v>
      </c>
      <c r="K239" s="147" t="s">
        <v>1666</v>
      </c>
      <c r="L239" s="135" t="s">
        <v>11</v>
      </c>
      <c r="M239" s="134" t="str">
        <f t="shared" si="75"/>
        <v>Y2</v>
      </c>
      <c r="N239" s="147" t="str">
        <f>Cobb!$M$2</f>
        <v>Mansfield</v>
      </c>
      <c r="O239" s="135" t="s">
        <v>1171</v>
      </c>
      <c r="P239" s="229" t="str">
        <f t="shared" si="76"/>
        <v>Cron, CJ (Y2)</v>
      </c>
      <c r="Q239" s="166">
        <f t="shared" si="77"/>
        <v>300000</v>
      </c>
      <c r="R239" s="166">
        <f t="shared" si="78"/>
        <v>400000</v>
      </c>
      <c r="S239" s="166" t="str">
        <f t="shared" si="79"/>
        <v/>
      </c>
      <c r="T239" s="314" t="str">
        <f t="shared" si="83"/>
        <v/>
      </c>
      <c r="U239" s="309" t="s">
        <v>653</v>
      </c>
      <c r="V239" s="230">
        <v>300000</v>
      </c>
      <c r="W239" s="229" t="s">
        <v>465</v>
      </c>
      <c r="X239" s="230">
        <v>400000</v>
      </c>
      <c r="Y239" s="134" t="s">
        <v>814</v>
      </c>
      <c r="Z239" s="167"/>
      <c r="AA239" s="134"/>
      <c r="AC239" s="134"/>
      <c r="AD239" s="134"/>
    </row>
    <row r="240" spans="1:31" ht="14.25" customHeight="1" x14ac:dyDescent="0.2">
      <c r="A240" s="134" t="s">
        <v>731</v>
      </c>
      <c r="B240" s="246" t="str">
        <f t="shared" si="80"/>
        <v>Cruz</v>
      </c>
      <c r="C240" s="253" t="str">
        <f t="shared" si="81"/>
        <v>Nelson R.</v>
      </c>
      <c r="D240" s="134" t="str">
        <f t="shared" si="82"/>
        <v>N. Cruz</v>
      </c>
      <c r="E240" s="229" t="str">
        <f t="shared" si="74"/>
        <v>Nelson R. Cruz</v>
      </c>
      <c r="F240" s="135" t="s">
        <v>1667</v>
      </c>
      <c r="G240" s="135"/>
      <c r="H240" s="135"/>
      <c r="I240" s="135"/>
      <c r="J240" s="201">
        <v>29403</v>
      </c>
      <c r="K240" s="147" t="s">
        <v>1672</v>
      </c>
      <c r="L240" s="135" t="s">
        <v>11</v>
      </c>
      <c r="M240" s="134" t="str">
        <f t="shared" si="75"/>
        <v>2,X2-10M</v>
      </c>
      <c r="N240" s="297" t="s">
        <v>273</v>
      </c>
      <c r="O240" s="169" t="s">
        <v>5351</v>
      </c>
      <c r="P240" s="229" t="str">
        <f t="shared" si="76"/>
        <v>Cruz, Nelson R. (2,X2-10M)</v>
      </c>
      <c r="Q240" s="166">
        <f t="shared" si="77"/>
        <v>5000000</v>
      </c>
      <c r="R240" s="166" t="str">
        <f t="shared" si="78"/>
        <v/>
      </c>
      <c r="S240" s="166" t="str">
        <f t="shared" si="79"/>
        <v/>
      </c>
      <c r="T240" s="314" t="str">
        <f t="shared" si="83"/>
        <v/>
      </c>
      <c r="U240" s="147" t="s">
        <v>283</v>
      </c>
      <c r="V240" s="167">
        <v>5000000</v>
      </c>
      <c r="W240" s="134"/>
      <c r="X240" s="167"/>
      <c r="Y240" s="134"/>
      <c r="Z240" s="167"/>
      <c r="AA240" s="134"/>
      <c r="AC240" s="134"/>
      <c r="AD240" s="134"/>
    </row>
    <row r="241" spans="1:30" ht="14.25" customHeight="1" x14ac:dyDescent="0.2">
      <c r="A241" s="148" t="s">
        <v>2416</v>
      </c>
      <c r="B241" s="246" t="str">
        <f t="shared" si="80"/>
        <v>Cruz</v>
      </c>
      <c r="C241" s="253" t="str">
        <f t="shared" si="81"/>
        <v>Tony</v>
      </c>
      <c r="D241" s="134" t="str">
        <f t="shared" si="82"/>
        <v>T. Cruz</v>
      </c>
      <c r="E241" s="229" t="str">
        <f t="shared" si="74"/>
        <v>Tony Cruz</v>
      </c>
      <c r="F241" s="135"/>
      <c r="G241" s="147"/>
      <c r="H241" s="147"/>
      <c r="I241" s="147"/>
      <c r="J241" s="169"/>
      <c r="K241" s="134" t="s">
        <v>1668</v>
      </c>
      <c r="L241" s="135" t="s">
        <v>11</v>
      </c>
      <c r="M241" s="134" t="str">
        <f t="shared" si="75"/>
        <v>1,F1-$714k</v>
      </c>
      <c r="N241" s="147" t="str">
        <f>Mays!$AE$2</f>
        <v>West Oakland</v>
      </c>
      <c r="O241" s="412" t="s">
        <v>4104</v>
      </c>
      <c r="P241" s="229" t="str">
        <f t="shared" si="76"/>
        <v>Cruz, Tony (1,F1-$714k)</v>
      </c>
      <c r="Q241" s="166">
        <f t="shared" si="77"/>
        <v>714000</v>
      </c>
      <c r="R241" s="166" t="str">
        <f t="shared" si="78"/>
        <v/>
      </c>
      <c r="S241" s="166" t="str">
        <f t="shared" si="79"/>
        <v/>
      </c>
      <c r="T241" s="314" t="str">
        <f t="shared" si="83"/>
        <v/>
      </c>
      <c r="U241" s="148" t="s">
        <v>4054</v>
      </c>
      <c r="V241" s="414">
        <v>714000</v>
      </c>
      <c r="W241" s="167" t="s">
        <v>412</v>
      </c>
      <c r="X241" s="134"/>
      <c r="Y241" s="134"/>
      <c r="Z241" s="134"/>
      <c r="AA241" s="134"/>
      <c r="AB241" s="134"/>
      <c r="AC241" s="134"/>
      <c r="AD241" s="134"/>
    </row>
    <row r="242" spans="1:30" ht="14.25" customHeight="1" x14ac:dyDescent="0.2">
      <c r="A242" s="148" t="s">
        <v>25</v>
      </c>
      <c r="B242" s="246" t="str">
        <f t="shared" si="80"/>
        <v>Cuddyer</v>
      </c>
      <c r="C242" s="253" t="str">
        <f t="shared" si="81"/>
        <v>Michael</v>
      </c>
      <c r="D242" s="134" t="str">
        <f t="shared" si="82"/>
        <v>M. Cuddyer</v>
      </c>
      <c r="E242" s="229" t="str">
        <f t="shared" si="74"/>
        <v>Michael Cuddyer</v>
      </c>
      <c r="F242" s="135" t="s">
        <v>1667</v>
      </c>
      <c r="G242" s="135"/>
      <c r="H242" s="135"/>
      <c r="I242" s="135"/>
      <c r="J242" s="201">
        <v>28941</v>
      </c>
      <c r="K242" s="147" t="s">
        <v>1672</v>
      </c>
      <c r="L242" s="135" t="s">
        <v>11</v>
      </c>
      <c r="M242" s="134" t="str">
        <f t="shared" si="75"/>
        <v>1,F2-$1.1M</v>
      </c>
      <c r="N242" s="147" t="s">
        <v>275</v>
      </c>
      <c r="O242" s="412" t="s">
        <v>5225</v>
      </c>
      <c r="P242" s="229" t="str">
        <f t="shared" si="76"/>
        <v>Cuddyer, Michael (1,F2-$1.1M)</v>
      </c>
      <c r="Q242" s="166">
        <f t="shared" si="77"/>
        <v>550000</v>
      </c>
      <c r="R242" s="166">
        <f t="shared" si="78"/>
        <v>550000</v>
      </c>
      <c r="S242" s="166" t="str">
        <f t="shared" si="79"/>
        <v/>
      </c>
      <c r="T242" s="314" t="str">
        <f t="shared" si="83"/>
        <v/>
      </c>
      <c r="U242" s="148" t="s">
        <v>4053</v>
      </c>
      <c r="V242" s="414">
        <v>550000</v>
      </c>
      <c r="W242" s="148" t="s">
        <v>4188</v>
      </c>
      <c r="X242" s="414">
        <v>550000</v>
      </c>
      <c r="Y242" s="134" t="s">
        <v>412</v>
      </c>
      <c r="Z242" s="134"/>
      <c r="AA242" s="134"/>
      <c r="AB242" s="134"/>
      <c r="AC242" s="134"/>
      <c r="AD242" s="134"/>
    </row>
    <row r="243" spans="1:30" ht="14.25" customHeight="1" x14ac:dyDescent="0.2">
      <c r="A243" s="134" t="s">
        <v>81</v>
      </c>
      <c r="B243" s="246" t="str">
        <f t="shared" si="80"/>
        <v>Cueto</v>
      </c>
      <c r="C243" s="253" t="str">
        <f t="shared" si="81"/>
        <v>Johnny</v>
      </c>
      <c r="D243" s="134" t="str">
        <f t="shared" si="82"/>
        <v>J. Cueto</v>
      </c>
      <c r="E243" s="229" t="str">
        <f t="shared" si="74"/>
        <v>Johnny Cueto</v>
      </c>
      <c r="F243" s="135" t="s">
        <v>1667</v>
      </c>
      <c r="G243" s="135"/>
      <c r="H243" s="135"/>
      <c r="I243" s="135"/>
      <c r="J243" s="201">
        <v>31458</v>
      </c>
      <c r="K243" s="147" t="s">
        <v>966</v>
      </c>
      <c r="L243" s="135" t="s">
        <v>173</v>
      </c>
      <c r="M243" s="134" t="str">
        <f t="shared" si="75"/>
        <v>5,L5-14M</v>
      </c>
      <c r="N243" s="147" t="str">
        <f>Cobb!$M$2</f>
        <v>Mansfield</v>
      </c>
      <c r="O243" s="169" t="s">
        <v>321</v>
      </c>
      <c r="P243" s="229" t="str">
        <f t="shared" si="76"/>
        <v>Cueto, Johnny (5,L5-14M)</v>
      </c>
      <c r="Q243" s="166">
        <f t="shared" si="77"/>
        <v>2800000</v>
      </c>
      <c r="R243" s="166" t="str">
        <f t="shared" si="78"/>
        <v/>
      </c>
      <c r="S243" s="166" t="str">
        <f t="shared" si="79"/>
        <v/>
      </c>
      <c r="T243" s="314" t="str">
        <f t="shared" si="83"/>
        <v/>
      </c>
      <c r="U243" s="147" t="s">
        <v>753</v>
      </c>
      <c r="V243" s="167">
        <v>2800000</v>
      </c>
      <c r="W243" s="134" t="s">
        <v>412</v>
      </c>
      <c r="X243" s="167"/>
      <c r="Y243" s="134"/>
      <c r="Z243" s="167"/>
      <c r="AA243" s="229"/>
      <c r="AB243" s="229"/>
      <c r="AC243" s="134"/>
      <c r="AD243" s="134"/>
    </row>
    <row r="244" spans="1:30" ht="14.25" customHeight="1" x14ac:dyDescent="0.2">
      <c r="A244" s="134" t="s">
        <v>987</v>
      </c>
      <c r="B244" s="246" t="str">
        <f t="shared" si="80"/>
        <v>Cuthbert</v>
      </c>
      <c r="C244" s="253" t="str">
        <f t="shared" si="81"/>
        <v>Cheslor</v>
      </c>
      <c r="D244" s="134" t="str">
        <f t="shared" si="82"/>
        <v>C. Cuthbert</v>
      </c>
      <c r="E244" s="229" t="str">
        <f t="shared" si="74"/>
        <v>Cheslor Cuthbert</v>
      </c>
      <c r="F244" s="135" t="s">
        <v>1667</v>
      </c>
      <c r="G244" s="135"/>
      <c r="H244" s="135"/>
      <c r="I244" s="135"/>
      <c r="J244" s="201">
        <v>33924</v>
      </c>
      <c r="K244" s="147" t="s">
        <v>1670</v>
      </c>
      <c r="L244" s="135" t="s">
        <v>11</v>
      </c>
      <c r="M244" s="134" t="str">
        <f t="shared" si="75"/>
        <v>MM</v>
      </c>
      <c r="N244" s="147" t="str">
        <f>Cobb!$Y$2</f>
        <v>Portsmouth</v>
      </c>
      <c r="O244" s="169" t="s">
        <v>1077</v>
      </c>
      <c r="P244" s="229" t="str">
        <f t="shared" si="76"/>
        <v>Cuthbert, Cheslor (MM)</v>
      </c>
      <c r="Q244" s="166">
        <f t="shared" si="77"/>
        <v>100000</v>
      </c>
      <c r="R244" s="166" t="str">
        <f t="shared" si="78"/>
        <v/>
      </c>
      <c r="S244" s="166" t="str">
        <f t="shared" si="79"/>
        <v/>
      </c>
      <c r="T244" s="314" t="str">
        <f t="shared" si="83"/>
        <v/>
      </c>
      <c r="U244" s="147" t="s">
        <v>648</v>
      </c>
      <c r="V244" s="269">
        <v>100000</v>
      </c>
      <c r="W244" s="134"/>
      <c r="X244" s="167"/>
      <c r="Y244" s="134"/>
      <c r="Z244" s="167"/>
      <c r="AA244" s="134"/>
      <c r="AC244" s="134"/>
      <c r="AD244" s="134"/>
    </row>
    <row r="245" spans="1:30" ht="14.25" customHeight="1" x14ac:dyDescent="0.2">
      <c r="A245" s="246" t="s">
        <v>2189</v>
      </c>
      <c r="B245" s="246" t="str">
        <f t="shared" si="80"/>
        <v>Dahl</v>
      </c>
      <c r="C245" s="253" t="str">
        <f t="shared" si="81"/>
        <v>David</v>
      </c>
      <c r="D245" s="134" t="str">
        <f t="shared" si="82"/>
        <v>D. Dahl</v>
      </c>
      <c r="E245" s="229" t="str">
        <f t="shared" si="74"/>
        <v>David Dahl</v>
      </c>
      <c r="F245" s="241" t="s">
        <v>512</v>
      </c>
      <c r="G245" s="241"/>
      <c r="H245" s="241"/>
      <c r="I245" s="241"/>
      <c r="J245" s="262">
        <v>34425</v>
      </c>
      <c r="K245" s="263" t="s">
        <v>2011</v>
      </c>
      <c r="L245" s="135" t="s">
        <v>651</v>
      </c>
      <c r="M245" s="134" t="str">
        <f t="shared" si="75"/>
        <v>min</v>
      </c>
      <c r="N245" s="297" t="str">
        <f>Mays!$S$2</f>
        <v>Thunder Bay</v>
      </c>
      <c r="O245" s="241" t="s">
        <v>2012</v>
      </c>
      <c r="P245" s="229" t="str">
        <f t="shared" si="76"/>
        <v>Dahl, David (min)</v>
      </c>
      <c r="Q245" s="166" t="str">
        <f t="shared" si="77"/>
        <v/>
      </c>
      <c r="R245" s="166" t="str">
        <f t="shared" si="78"/>
        <v/>
      </c>
      <c r="S245" s="166" t="str">
        <f t="shared" si="79"/>
        <v/>
      </c>
      <c r="T245" s="314" t="str">
        <f t="shared" si="83"/>
        <v/>
      </c>
      <c r="U245" s="309" t="s">
        <v>828</v>
      </c>
      <c r="V245" s="230"/>
      <c r="W245" s="229"/>
      <c r="X245" s="230"/>
      <c r="Y245" s="229"/>
      <c r="Z245" s="230"/>
      <c r="AA245" s="134"/>
      <c r="AC245" s="134"/>
      <c r="AD245" s="134"/>
    </row>
    <row r="246" spans="1:30" ht="14.25" customHeight="1" x14ac:dyDescent="0.2">
      <c r="A246" s="148" t="s">
        <v>478</v>
      </c>
      <c r="B246" s="246" t="str">
        <f t="shared" si="80"/>
        <v>Danks</v>
      </c>
      <c r="C246" s="253" t="str">
        <f t="shared" si="81"/>
        <v>John</v>
      </c>
      <c r="D246" s="134" t="str">
        <f t="shared" si="82"/>
        <v>J. Danks</v>
      </c>
      <c r="E246" s="229" t="str">
        <f t="shared" ref="E246:E277" si="84">CONCATENATE(C246," ",B246)</f>
        <v>John Danks</v>
      </c>
      <c r="F246" s="135" t="s">
        <v>512</v>
      </c>
      <c r="G246" s="135"/>
      <c r="H246" s="135"/>
      <c r="I246" s="135"/>
      <c r="J246" s="201">
        <v>31152</v>
      </c>
      <c r="K246" s="147" t="s">
        <v>966</v>
      </c>
      <c r="L246" s="135" t="s">
        <v>173</v>
      </c>
      <c r="M246" s="134" t="str">
        <f t="shared" ref="M246:M277" si="85">$U246</f>
        <v>1,F2-$1.942M</v>
      </c>
      <c r="N246" s="147" t="str">
        <f>Aaron!$AE$2</f>
        <v>Pismo Beach</v>
      </c>
      <c r="O246" s="412" t="s">
        <v>4104</v>
      </c>
      <c r="P246" s="229" t="str">
        <f t="shared" ref="P246:P277" si="86">CONCATENATE(A246," (",M246,")")</f>
        <v>Danks, John (1,F2-$1.942M)</v>
      </c>
      <c r="Q246" s="166">
        <f t="shared" ref="Q246:Q277" si="87">IF(ISBLANK($V246),"",$V246)</f>
        <v>971000</v>
      </c>
      <c r="R246" s="166">
        <f t="shared" ref="R246:R277" si="88">IF(ISBLANK($X246),"",$X246)</f>
        <v>971000</v>
      </c>
      <c r="S246" s="166" t="str">
        <f t="shared" ref="S246:S277" si="89">IF(ISBLANK($Z246),"",$Z246)</f>
        <v/>
      </c>
      <c r="T246" s="314" t="str">
        <f t="shared" si="83"/>
        <v/>
      </c>
      <c r="U246" s="148" t="s">
        <v>4090</v>
      </c>
      <c r="V246" s="414">
        <v>971000</v>
      </c>
      <c r="W246" s="148" t="s">
        <v>4197</v>
      </c>
      <c r="X246" s="414">
        <v>971000</v>
      </c>
      <c r="Y246" s="134" t="s">
        <v>412</v>
      </c>
      <c r="Z246" s="134"/>
      <c r="AA246" s="134"/>
      <c r="AB246" s="134"/>
      <c r="AC246" s="134"/>
      <c r="AD246" s="134"/>
    </row>
    <row r="247" spans="1:30" ht="14.25" customHeight="1" x14ac:dyDescent="0.2">
      <c r="A247" s="134" t="s">
        <v>24</v>
      </c>
      <c r="B247" s="246" t="str">
        <f t="shared" si="80"/>
        <v>d'Arnaud</v>
      </c>
      <c r="C247" s="253" t="str">
        <f t="shared" si="81"/>
        <v>Travis</v>
      </c>
      <c r="D247" s="134" t="str">
        <f t="shared" si="82"/>
        <v>T. d'Arnaud</v>
      </c>
      <c r="E247" s="229" t="str">
        <f t="shared" si="84"/>
        <v>Travis d'Arnaud</v>
      </c>
      <c r="F247" s="135" t="s">
        <v>1667</v>
      </c>
      <c r="G247" s="135"/>
      <c r="H247" s="135"/>
      <c r="I247" s="135"/>
      <c r="J247" s="201">
        <v>32549</v>
      </c>
      <c r="K247" s="147" t="s">
        <v>1668</v>
      </c>
      <c r="L247" s="135" t="s">
        <v>11</v>
      </c>
      <c r="M247" s="134" t="str">
        <f t="shared" si="85"/>
        <v>Y3</v>
      </c>
      <c r="N247" s="147" t="str">
        <f>Cobb!$G$2</f>
        <v>Alaska</v>
      </c>
      <c r="O247" s="169" t="s">
        <v>411</v>
      </c>
      <c r="P247" s="229" t="str">
        <f t="shared" si="86"/>
        <v>d'Arnaud, Travis (Y3)</v>
      </c>
      <c r="Q247" s="166">
        <f t="shared" si="87"/>
        <v>400000</v>
      </c>
      <c r="R247" s="166" t="str">
        <f t="shared" si="88"/>
        <v/>
      </c>
      <c r="S247" s="166" t="str">
        <f t="shared" si="89"/>
        <v/>
      </c>
      <c r="T247" s="314" t="str">
        <f t="shared" si="83"/>
        <v/>
      </c>
      <c r="U247" s="147" t="s">
        <v>465</v>
      </c>
      <c r="V247" s="167">
        <v>400000</v>
      </c>
      <c r="W247" s="134" t="s">
        <v>814</v>
      </c>
      <c r="X247" s="167"/>
      <c r="Y247" s="134"/>
      <c r="Z247" s="167"/>
      <c r="AA247" s="229"/>
      <c r="AB247" s="229"/>
      <c r="AC247" s="134"/>
      <c r="AD247" s="134"/>
    </row>
    <row r="248" spans="1:30" ht="14.25" customHeight="1" x14ac:dyDescent="0.2">
      <c r="A248" s="134" t="s">
        <v>1106</v>
      </c>
      <c r="B248" s="246" t="str">
        <f t="shared" si="80"/>
        <v>Darvish</v>
      </c>
      <c r="C248" s="253" t="str">
        <f t="shared" si="81"/>
        <v>Yu</v>
      </c>
      <c r="D248" s="134" t="str">
        <f t="shared" si="82"/>
        <v>Y. Darvish</v>
      </c>
      <c r="E248" s="229" t="str">
        <f t="shared" si="84"/>
        <v>Yu Darvish</v>
      </c>
      <c r="F248" s="135" t="s">
        <v>1667</v>
      </c>
      <c r="G248" s="135"/>
      <c r="H248" s="135"/>
      <c r="I248" s="135"/>
      <c r="J248" s="201">
        <v>31640</v>
      </c>
      <c r="K248" s="147" t="s">
        <v>966</v>
      </c>
      <c r="L248" s="135" t="s">
        <v>173</v>
      </c>
      <c r="M248" s="134" t="str">
        <f t="shared" si="85"/>
        <v>4,F5-33.5M</v>
      </c>
      <c r="N248" s="147" t="str">
        <f>Cobb!$AE$2</f>
        <v>Chicago</v>
      </c>
      <c r="O248" s="169" t="s">
        <v>1141</v>
      </c>
      <c r="P248" s="229" t="str">
        <f t="shared" si="86"/>
        <v>Darvish, Yu (4,F5-33.5M)</v>
      </c>
      <c r="Q248" s="166">
        <f t="shared" si="87"/>
        <v>6700000</v>
      </c>
      <c r="R248" s="166">
        <f t="shared" si="88"/>
        <v>6700000</v>
      </c>
      <c r="S248" s="166" t="str">
        <f t="shared" si="89"/>
        <v/>
      </c>
      <c r="T248" s="314" t="str">
        <f t="shared" si="83"/>
        <v/>
      </c>
      <c r="U248" s="147" t="s">
        <v>93</v>
      </c>
      <c r="V248" s="167">
        <v>6700000</v>
      </c>
      <c r="W248" s="134" t="s">
        <v>94</v>
      </c>
      <c r="X248" s="167">
        <v>6700000</v>
      </c>
      <c r="Y248" s="134" t="s">
        <v>412</v>
      </c>
      <c r="Z248" s="167"/>
      <c r="AA248" s="134"/>
      <c r="AC248" s="134"/>
      <c r="AD248" s="134"/>
    </row>
    <row r="249" spans="1:30" ht="14.25" customHeight="1" x14ac:dyDescent="0.2">
      <c r="A249" s="537" t="s">
        <v>3713</v>
      </c>
      <c r="B249" s="246" t="str">
        <f t="shared" si="80"/>
        <v>Davidson</v>
      </c>
      <c r="C249" s="253" t="str">
        <f t="shared" si="81"/>
        <v>Braxton</v>
      </c>
      <c r="D249" s="134" t="str">
        <f t="shared" si="82"/>
        <v>B. Davidson</v>
      </c>
      <c r="E249" s="229" t="str">
        <f t="shared" si="84"/>
        <v>Braxton Davidson</v>
      </c>
      <c r="F249" s="135" t="s">
        <v>512</v>
      </c>
      <c r="G249" s="135"/>
      <c r="H249" s="135"/>
      <c r="I249" s="135"/>
      <c r="J249" s="335">
        <v>35234</v>
      </c>
      <c r="K249" s="134" t="s">
        <v>1673</v>
      </c>
      <c r="L249" s="135" t="s">
        <v>651</v>
      </c>
      <c r="M249" s="134" t="str">
        <f t="shared" si="85"/>
        <v>min</v>
      </c>
      <c r="N249" s="297" t="str">
        <f>Ruth!$AE$2</f>
        <v>Williamsburg</v>
      </c>
      <c r="O249" s="135" t="s">
        <v>2857</v>
      </c>
      <c r="P249" s="229" t="str">
        <f t="shared" si="86"/>
        <v>Davidson, Braxton (min)</v>
      </c>
      <c r="Q249" s="166" t="str">
        <f t="shared" si="87"/>
        <v/>
      </c>
      <c r="R249" s="166" t="str">
        <f t="shared" si="88"/>
        <v/>
      </c>
      <c r="S249" s="166" t="str">
        <f t="shared" si="89"/>
        <v/>
      </c>
      <c r="T249" s="314" t="str">
        <f t="shared" si="83"/>
        <v/>
      </c>
      <c r="U249" s="537" t="s">
        <v>828</v>
      </c>
      <c r="V249" s="269"/>
      <c r="W249" s="537"/>
      <c r="X249" s="269"/>
      <c r="Y249" s="537"/>
      <c r="Z249" s="537"/>
      <c r="AA249" s="537"/>
      <c r="AB249" s="537"/>
      <c r="AC249" s="134"/>
      <c r="AD249" s="134"/>
    </row>
    <row r="250" spans="1:30" ht="14.25" customHeight="1" x14ac:dyDescent="0.2">
      <c r="A250" s="134" t="s">
        <v>117</v>
      </c>
      <c r="B250" s="246" t="str">
        <f t="shared" si="80"/>
        <v>Davidson</v>
      </c>
      <c r="C250" s="253" t="str">
        <f t="shared" si="81"/>
        <v>Matt</v>
      </c>
      <c r="D250" s="134" t="str">
        <f t="shared" si="82"/>
        <v>M. Davidson</v>
      </c>
      <c r="E250" s="229" t="str">
        <f t="shared" si="84"/>
        <v>Matt Davidson</v>
      </c>
      <c r="F250" s="135" t="s">
        <v>1667</v>
      </c>
      <c r="G250" s="135"/>
      <c r="H250" s="135"/>
      <c r="I250" s="135"/>
      <c r="J250" s="201">
        <v>33323</v>
      </c>
      <c r="K250" s="147" t="s">
        <v>1670</v>
      </c>
      <c r="L250" s="135" t="s">
        <v>11</v>
      </c>
      <c r="M250" s="134" t="str">
        <f t="shared" si="85"/>
        <v>MM</v>
      </c>
      <c r="N250" s="147" t="str">
        <f>Ruth!$G$2</f>
        <v>Gotham City</v>
      </c>
      <c r="O250" s="169" t="s">
        <v>387</v>
      </c>
      <c r="P250" s="229" t="str">
        <f t="shared" si="86"/>
        <v>Davidson, Matt (MM)</v>
      </c>
      <c r="Q250" s="166">
        <f t="shared" si="87"/>
        <v>100000</v>
      </c>
      <c r="R250" s="166" t="str">
        <f t="shared" si="88"/>
        <v/>
      </c>
      <c r="S250" s="166" t="str">
        <f t="shared" si="89"/>
        <v/>
      </c>
      <c r="T250" s="314" t="str">
        <f t="shared" si="83"/>
        <v/>
      </c>
      <c r="U250" s="147" t="s">
        <v>648</v>
      </c>
      <c r="V250" s="269">
        <v>100000</v>
      </c>
      <c r="W250" s="134"/>
      <c r="X250" s="167"/>
      <c r="Y250" s="134"/>
      <c r="Z250" s="167"/>
      <c r="AA250" s="229"/>
      <c r="AB250" s="229"/>
      <c r="AC250" s="134"/>
      <c r="AD250" s="134"/>
    </row>
    <row r="251" spans="1:30" ht="14.25" customHeight="1" x14ac:dyDescent="0.2">
      <c r="A251" s="537" t="s">
        <v>3670</v>
      </c>
      <c r="B251" s="246" t="str">
        <f t="shared" si="80"/>
        <v>Davies</v>
      </c>
      <c r="C251" s="253" t="str">
        <f t="shared" si="81"/>
        <v>Zach</v>
      </c>
      <c r="D251" s="134" t="str">
        <f t="shared" si="82"/>
        <v>Z. Davies</v>
      </c>
      <c r="E251" s="229" t="str">
        <f t="shared" si="84"/>
        <v>Zach Davies</v>
      </c>
      <c r="F251" s="135" t="s">
        <v>1667</v>
      </c>
      <c r="G251" s="135"/>
      <c r="H251" s="135"/>
      <c r="I251" s="135"/>
      <c r="J251" s="335">
        <v>34007</v>
      </c>
      <c r="K251" s="134" t="s">
        <v>966</v>
      </c>
      <c r="L251" s="135" t="s">
        <v>173</v>
      </c>
      <c r="M251" s="134" t="str">
        <f t="shared" si="85"/>
        <v>Y1</v>
      </c>
      <c r="N251" s="147" t="str">
        <f>Cobb!$S$2</f>
        <v>Waikiki</v>
      </c>
      <c r="O251" s="135" t="s">
        <v>2857</v>
      </c>
      <c r="P251" s="229" t="str">
        <f t="shared" si="86"/>
        <v>Davies, Zach (Y1)</v>
      </c>
      <c r="Q251" s="166">
        <f t="shared" si="87"/>
        <v>200000</v>
      </c>
      <c r="R251" s="166">
        <f t="shared" si="88"/>
        <v>300000</v>
      </c>
      <c r="S251" s="166">
        <f t="shared" si="89"/>
        <v>400000</v>
      </c>
      <c r="T251" s="314" t="str">
        <f t="shared" si="83"/>
        <v/>
      </c>
      <c r="U251" s="537" t="s">
        <v>652</v>
      </c>
      <c r="V251" s="269">
        <v>200000</v>
      </c>
      <c r="W251" s="134" t="s">
        <v>653</v>
      </c>
      <c r="X251" s="269">
        <v>300000</v>
      </c>
      <c r="Y251" s="134" t="s">
        <v>465</v>
      </c>
      <c r="Z251" s="269">
        <v>400000</v>
      </c>
      <c r="AA251" s="134" t="s">
        <v>814</v>
      </c>
      <c r="AB251" s="537"/>
      <c r="AC251" s="134"/>
      <c r="AD251" s="134"/>
    </row>
    <row r="252" spans="1:30" ht="14.25" customHeight="1" x14ac:dyDescent="0.2">
      <c r="A252" s="134" t="s">
        <v>629</v>
      </c>
      <c r="B252" s="246" t="str">
        <f t="shared" si="80"/>
        <v>Davis</v>
      </c>
      <c r="C252" s="253" t="str">
        <f t="shared" si="81"/>
        <v>Chris</v>
      </c>
      <c r="D252" s="134" t="str">
        <f t="shared" si="82"/>
        <v>C. Davis</v>
      </c>
      <c r="E252" s="229" t="str">
        <f t="shared" si="84"/>
        <v>Chris Davis</v>
      </c>
      <c r="F252" s="135" t="s">
        <v>512</v>
      </c>
      <c r="G252" s="135"/>
      <c r="H252" s="135"/>
      <c r="I252" s="135"/>
      <c r="J252" s="201">
        <v>31488</v>
      </c>
      <c r="K252" s="147" t="s">
        <v>1666</v>
      </c>
      <c r="L252" s="135" t="s">
        <v>11</v>
      </c>
      <c r="M252" s="134" t="str">
        <f t="shared" si="85"/>
        <v>3,L3-18M</v>
      </c>
      <c r="N252" s="147" t="str">
        <f>Cobb!$AE$2</f>
        <v>Chicago</v>
      </c>
      <c r="O252" s="169" t="s">
        <v>2405</v>
      </c>
      <c r="P252" s="229" t="str">
        <f t="shared" si="86"/>
        <v>Davis, Chris (3,L3-18M)</v>
      </c>
      <c r="Q252" s="166">
        <f t="shared" si="87"/>
        <v>6000000</v>
      </c>
      <c r="R252" s="166" t="str">
        <f t="shared" si="88"/>
        <v/>
      </c>
      <c r="S252" s="166" t="str">
        <f t="shared" si="89"/>
        <v/>
      </c>
      <c r="T252" s="314" t="str">
        <f t="shared" si="83"/>
        <v/>
      </c>
      <c r="U252" s="147" t="s">
        <v>1096</v>
      </c>
      <c r="V252" s="167">
        <v>6000000</v>
      </c>
      <c r="W252" s="134" t="s">
        <v>412</v>
      </c>
      <c r="X252" s="167"/>
      <c r="Y252" s="134"/>
      <c r="Z252" s="167"/>
      <c r="AA252" s="134"/>
      <c r="AC252" s="134"/>
      <c r="AD252" s="134"/>
    </row>
    <row r="253" spans="1:30" ht="14.25" customHeight="1" x14ac:dyDescent="0.2">
      <c r="A253" s="134" t="s">
        <v>537</v>
      </c>
      <c r="B253" s="246" t="str">
        <f t="shared" si="80"/>
        <v>Davis</v>
      </c>
      <c r="C253" s="253" t="str">
        <f t="shared" si="81"/>
        <v>Ike</v>
      </c>
      <c r="D253" s="134" t="str">
        <f t="shared" si="82"/>
        <v>I. Davis</v>
      </c>
      <c r="E253" s="229" t="str">
        <f t="shared" si="84"/>
        <v>Ike Davis</v>
      </c>
      <c r="F253" s="135" t="s">
        <v>512</v>
      </c>
      <c r="G253" s="135"/>
      <c r="H253" s="135"/>
      <c r="I253" s="135"/>
      <c r="J253" s="201">
        <v>31858</v>
      </c>
      <c r="K253" s="147" t="s">
        <v>1666</v>
      </c>
      <c r="L253" s="135" t="s">
        <v>11</v>
      </c>
      <c r="M253" s="134" t="str">
        <f t="shared" si="85"/>
        <v>2,F3-1.641M</v>
      </c>
      <c r="N253" s="147" t="str">
        <f>Mays!$G$2</f>
        <v>Palo Alto</v>
      </c>
      <c r="O253" s="304" t="s">
        <v>2491</v>
      </c>
      <c r="P253" s="229" t="str">
        <f t="shared" si="86"/>
        <v>Davis, Ike (2,F3-1.641M)</v>
      </c>
      <c r="Q253" s="166">
        <f t="shared" si="87"/>
        <v>547050</v>
      </c>
      <c r="R253" s="166">
        <f t="shared" si="88"/>
        <v>547050</v>
      </c>
      <c r="S253" s="166" t="str">
        <f t="shared" si="89"/>
        <v/>
      </c>
      <c r="T253" s="314" t="str">
        <f t="shared" si="83"/>
        <v/>
      </c>
      <c r="U253" s="147" t="s">
        <v>2556</v>
      </c>
      <c r="V253" s="167">
        <v>547050</v>
      </c>
      <c r="W253" s="147" t="s">
        <v>2629</v>
      </c>
      <c r="X253" s="235">
        <v>547050</v>
      </c>
      <c r="Y253" s="147" t="s">
        <v>412</v>
      </c>
      <c r="Z253" s="310"/>
      <c r="AA253" s="147"/>
      <c r="AB253" s="310"/>
      <c r="AC253" s="134"/>
      <c r="AD253" s="134"/>
    </row>
    <row r="254" spans="1:30" ht="14.25" customHeight="1" x14ac:dyDescent="0.2">
      <c r="A254" s="258" t="s">
        <v>2310</v>
      </c>
      <c r="B254" s="246" t="str">
        <f t="shared" si="80"/>
        <v>Davis</v>
      </c>
      <c r="C254" s="253" t="str">
        <f t="shared" si="81"/>
        <v>Khris</v>
      </c>
      <c r="D254" s="134" t="str">
        <f t="shared" si="82"/>
        <v>K. Davis</v>
      </c>
      <c r="E254" s="229" t="str">
        <f t="shared" si="84"/>
        <v>Khris Davis</v>
      </c>
      <c r="F254" s="265" t="s">
        <v>1667</v>
      </c>
      <c r="G254" s="265"/>
      <c r="H254" s="265"/>
      <c r="I254" s="265"/>
      <c r="J254" s="266">
        <v>32132</v>
      </c>
      <c r="K254" s="258" t="s">
        <v>2102</v>
      </c>
      <c r="L254" s="135" t="s">
        <v>11</v>
      </c>
      <c r="M254" s="134" t="str">
        <f t="shared" si="85"/>
        <v>Y3</v>
      </c>
      <c r="N254" s="147" t="str">
        <f>Cobb!$M$2</f>
        <v>Mansfield</v>
      </c>
      <c r="O254" s="241" t="s">
        <v>2012</v>
      </c>
      <c r="P254" s="229" t="str">
        <f t="shared" si="86"/>
        <v>Davis, Khris (Y3)</v>
      </c>
      <c r="Q254" s="166">
        <f t="shared" si="87"/>
        <v>400000</v>
      </c>
      <c r="R254" s="166" t="str">
        <f t="shared" si="88"/>
        <v/>
      </c>
      <c r="S254" s="166" t="str">
        <f t="shared" si="89"/>
        <v/>
      </c>
      <c r="T254" s="314" t="str">
        <f t="shared" si="83"/>
        <v/>
      </c>
      <c r="U254" s="309" t="s">
        <v>465</v>
      </c>
      <c r="V254" s="230">
        <v>400000</v>
      </c>
      <c r="W254" s="229" t="s">
        <v>814</v>
      </c>
      <c r="X254" s="230"/>
      <c r="Y254" s="229"/>
      <c r="Z254" s="230"/>
      <c r="AA254" s="134"/>
      <c r="AC254" s="134"/>
      <c r="AD254" s="134"/>
    </row>
    <row r="255" spans="1:30" ht="14.25" customHeight="1" x14ac:dyDescent="0.2">
      <c r="A255" s="134" t="s">
        <v>216</v>
      </c>
      <c r="B255" s="246" t="str">
        <f t="shared" si="80"/>
        <v>Davis</v>
      </c>
      <c r="C255" s="253" t="str">
        <f t="shared" si="81"/>
        <v>Rajai</v>
      </c>
      <c r="D255" s="134" t="str">
        <f t="shared" si="82"/>
        <v>R. Davis</v>
      </c>
      <c r="E255" s="229" t="str">
        <f t="shared" si="84"/>
        <v>Rajai Davis</v>
      </c>
      <c r="F255" s="135" t="s">
        <v>1667</v>
      </c>
      <c r="G255" s="135"/>
      <c r="H255" s="135"/>
      <c r="I255" s="135"/>
      <c r="J255" s="201">
        <v>29513</v>
      </c>
      <c r="K255" s="147" t="s">
        <v>1673</v>
      </c>
      <c r="L255" s="135" t="s">
        <v>11</v>
      </c>
      <c r="M255" s="134" t="str">
        <f t="shared" si="85"/>
        <v>2,F4-6.6M</v>
      </c>
      <c r="N255" s="147" t="str">
        <f>Aaron!$A$2</f>
        <v>Middlesex</v>
      </c>
      <c r="O255" s="304" t="s">
        <v>2491</v>
      </c>
      <c r="P255" s="229" t="str">
        <f t="shared" si="86"/>
        <v>Davis, Rajai (2,F4-6.6M)</v>
      </c>
      <c r="Q255" s="166">
        <f t="shared" si="87"/>
        <v>1650000</v>
      </c>
      <c r="R255" s="166">
        <f t="shared" si="88"/>
        <v>1650000</v>
      </c>
      <c r="S255" s="166">
        <f t="shared" si="89"/>
        <v>1650000</v>
      </c>
      <c r="T255" s="314" t="str">
        <f t="shared" si="83"/>
        <v/>
      </c>
      <c r="U255" s="147" t="s">
        <v>2534</v>
      </c>
      <c r="V255" s="167">
        <v>1650000</v>
      </c>
      <c r="W255" s="147" t="s">
        <v>2612</v>
      </c>
      <c r="X255" s="235">
        <v>1650000</v>
      </c>
      <c r="Y255" s="147" t="s">
        <v>2660</v>
      </c>
      <c r="Z255" s="235">
        <v>1650000</v>
      </c>
      <c r="AA255" s="147" t="s">
        <v>412</v>
      </c>
      <c r="AB255" s="310"/>
      <c r="AC255" s="134"/>
      <c r="AD255" s="134"/>
    </row>
    <row r="256" spans="1:30" ht="14.25" customHeight="1" x14ac:dyDescent="0.2">
      <c r="A256" s="134" t="s">
        <v>490</v>
      </c>
      <c r="B256" s="246" t="str">
        <f t="shared" si="80"/>
        <v>Davis</v>
      </c>
      <c r="C256" s="253" t="str">
        <f t="shared" si="81"/>
        <v>Wade</v>
      </c>
      <c r="D256" s="134" t="str">
        <f t="shared" si="82"/>
        <v>W. Davis</v>
      </c>
      <c r="E256" s="229" t="str">
        <f t="shared" si="84"/>
        <v>Wade Davis</v>
      </c>
      <c r="F256" s="135" t="s">
        <v>1667</v>
      </c>
      <c r="G256" s="135"/>
      <c r="H256" s="135"/>
      <c r="I256" s="135"/>
      <c r="J256" s="201">
        <v>31297</v>
      </c>
      <c r="K256" s="147" t="s">
        <v>966</v>
      </c>
      <c r="L256" s="135" t="s">
        <v>173</v>
      </c>
      <c r="M256" s="134" t="str">
        <f t="shared" si="85"/>
        <v>4,L5-14M</v>
      </c>
      <c r="N256" s="147" t="str">
        <f>Ruth!$A$2</f>
        <v>Plum Island</v>
      </c>
      <c r="O256" s="169" t="s">
        <v>138</v>
      </c>
      <c r="P256" s="229" t="str">
        <f t="shared" si="86"/>
        <v>Davis, Wade (4,L5-14M)</v>
      </c>
      <c r="Q256" s="166">
        <f t="shared" si="87"/>
        <v>2800000</v>
      </c>
      <c r="R256" s="166">
        <f t="shared" si="88"/>
        <v>2800000</v>
      </c>
      <c r="S256" s="166" t="str">
        <f t="shared" si="89"/>
        <v/>
      </c>
      <c r="T256" s="314" t="str">
        <f t="shared" si="83"/>
        <v/>
      </c>
      <c r="U256" s="147" t="s">
        <v>388</v>
      </c>
      <c r="V256" s="166">
        <v>2800000</v>
      </c>
      <c r="W256" s="134" t="s">
        <v>753</v>
      </c>
      <c r="X256" s="166">
        <v>2800000</v>
      </c>
      <c r="Y256" s="134" t="s">
        <v>412</v>
      </c>
      <c r="Z256" s="167"/>
      <c r="AA256" s="134"/>
      <c r="AC256" s="134"/>
      <c r="AD256" s="134"/>
    </row>
    <row r="257" spans="1:31" ht="14.25" customHeight="1" x14ac:dyDescent="0.2">
      <c r="A257" s="148" t="s">
        <v>472</v>
      </c>
      <c r="B257" s="246" t="str">
        <f t="shared" ref="B257:B288" si="90">LEFT(A257,FIND(", ",A257,1)-1)</f>
        <v>De Aza</v>
      </c>
      <c r="C257" s="253" t="str">
        <f t="shared" ref="C257:C320" si="91">RIGHT(A257,LEN(A257)-FIND(", ",A257,1)-1)</f>
        <v>Alejandro</v>
      </c>
      <c r="D257" s="134" t="str">
        <f t="shared" ref="D257:D320" si="92">CONCATENATE(MID(C257,1,1),". ",B257)</f>
        <v>A. De Aza</v>
      </c>
      <c r="E257" s="229" t="str">
        <f t="shared" si="84"/>
        <v>Alejandro De Aza</v>
      </c>
      <c r="F257" s="135" t="s">
        <v>512</v>
      </c>
      <c r="G257" s="135"/>
      <c r="H257" s="135"/>
      <c r="I257" s="135"/>
      <c r="J257" s="201">
        <v>30783</v>
      </c>
      <c r="K257" s="147" t="s">
        <v>1669</v>
      </c>
      <c r="L257" s="135" t="s">
        <v>11</v>
      </c>
      <c r="M257" s="134" t="str">
        <f t="shared" si="85"/>
        <v>1,F2-$3.4M</v>
      </c>
      <c r="N257" s="147" t="str">
        <f>Aaron!$M$2</f>
        <v>Virginia</v>
      </c>
      <c r="O257" s="412" t="s">
        <v>4104</v>
      </c>
      <c r="P257" s="229" t="str">
        <f t="shared" si="86"/>
        <v>De Aza, Alejandro (1,F2-$3.4M)</v>
      </c>
      <c r="Q257" s="166">
        <f t="shared" si="87"/>
        <v>1700000</v>
      </c>
      <c r="R257" s="166">
        <f t="shared" si="88"/>
        <v>1700000</v>
      </c>
      <c r="S257" s="166" t="str">
        <f t="shared" si="89"/>
        <v/>
      </c>
      <c r="T257" s="314" t="str">
        <f t="shared" ref="T257:T320" si="93">IF(ISBLANK($AB257),"",$AB257)</f>
        <v/>
      </c>
      <c r="U257" s="148" t="s">
        <v>4020</v>
      </c>
      <c r="V257" s="414">
        <v>1700000</v>
      </c>
      <c r="W257" s="148" t="s">
        <v>4200</v>
      </c>
      <c r="X257" s="414">
        <v>1700000</v>
      </c>
      <c r="Y257" s="134" t="s">
        <v>412</v>
      </c>
      <c r="Z257" s="134"/>
      <c r="AA257" s="134"/>
      <c r="AB257" s="134"/>
      <c r="AC257" s="134"/>
      <c r="AD257" s="134"/>
    </row>
    <row r="258" spans="1:31" ht="14.25" customHeight="1" x14ac:dyDescent="0.2">
      <c r="A258" s="148" t="s">
        <v>1007</v>
      </c>
      <c r="B258" s="246" t="str">
        <f t="shared" si="90"/>
        <v>De Fratus</v>
      </c>
      <c r="C258" s="253" t="str">
        <f t="shared" si="91"/>
        <v>Justin</v>
      </c>
      <c r="D258" s="134" t="str">
        <f t="shared" si="92"/>
        <v>J. De Fratus</v>
      </c>
      <c r="E258" s="229" t="str">
        <f t="shared" si="84"/>
        <v>Justin De Fratus</v>
      </c>
      <c r="F258" s="135" t="s">
        <v>1667</v>
      </c>
      <c r="G258" s="135"/>
      <c r="H258" s="135"/>
      <c r="I258" s="135"/>
      <c r="J258" s="201">
        <v>32071</v>
      </c>
      <c r="K258" s="147" t="s">
        <v>1664</v>
      </c>
      <c r="L258" s="135" t="s">
        <v>173</v>
      </c>
      <c r="M258" s="134" t="str">
        <f t="shared" si="85"/>
        <v>1,F1-$200k</v>
      </c>
      <c r="N258" s="147" t="str">
        <f>Ruth!$Y$2</f>
        <v>Rock Island</v>
      </c>
      <c r="O258" s="412" t="s">
        <v>4607</v>
      </c>
      <c r="P258" s="229" t="str">
        <f t="shared" si="86"/>
        <v>De Fratus, Justin (1,F1-$200k)</v>
      </c>
      <c r="Q258" s="166">
        <f t="shared" si="87"/>
        <v>200000</v>
      </c>
      <c r="R258" s="166" t="str">
        <f t="shared" si="88"/>
        <v/>
      </c>
      <c r="S258" s="166" t="str">
        <f t="shared" si="89"/>
        <v/>
      </c>
      <c r="T258" s="314" t="str">
        <f t="shared" si="93"/>
        <v/>
      </c>
      <c r="U258" s="148" t="s">
        <v>3991</v>
      </c>
      <c r="V258" s="414">
        <v>200000</v>
      </c>
      <c r="W258" s="167" t="s">
        <v>412</v>
      </c>
      <c r="X258" s="134"/>
      <c r="Y258" s="134"/>
      <c r="Z258" s="134"/>
      <c r="AA258" s="134"/>
      <c r="AB258" s="134"/>
      <c r="AC258" s="134"/>
      <c r="AD258" s="134"/>
    </row>
    <row r="259" spans="1:31" ht="14.25" customHeight="1" x14ac:dyDescent="0.2">
      <c r="A259" s="537" t="s">
        <v>4728</v>
      </c>
      <c r="B259" s="246" t="str">
        <f t="shared" si="90"/>
        <v>De Jesus</v>
      </c>
      <c r="C259" s="253" t="str">
        <f t="shared" si="91"/>
        <v>Ivan</v>
      </c>
      <c r="D259" s="134" t="str">
        <f t="shared" si="92"/>
        <v>I. De Jesus</v>
      </c>
      <c r="E259" s="229" t="str">
        <f t="shared" si="84"/>
        <v>Ivan De Jesus</v>
      </c>
      <c r="F259" s="287"/>
      <c r="G259" s="537">
        <v>194</v>
      </c>
      <c r="H259" s="537">
        <v>8</v>
      </c>
      <c r="I259" s="537">
        <v>21</v>
      </c>
      <c r="J259" s="436">
        <v>31898</v>
      </c>
      <c r="K259" s="205" t="s">
        <v>4881</v>
      </c>
      <c r="L259" s="135" t="s">
        <v>11</v>
      </c>
      <c r="M259" s="134" t="str">
        <f t="shared" si="85"/>
        <v>Y1</v>
      </c>
      <c r="N259" s="147" t="s">
        <v>701</v>
      </c>
      <c r="O259" s="169" t="s">
        <v>5285</v>
      </c>
      <c r="P259" s="229" t="str">
        <f t="shared" si="86"/>
        <v>De Jesus, Ivan (Y1)</v>
      </c>
      <c r="Q259" s="166">
        <f t="shared" si="87"/>
        <v>200000</v>
      </c>
      <c r="R259" s="166">
        <f t="shared" si="88"/>
        <v>300000</v>
      </c>
      <c r="S259" s="166">
        <f t="shared" si="89"/>
        <v>400000</v>
      </c>
      <c r="T259" s="314" t="str">
        <f t="shared" si="93"/>
        <v/>
      </c>
      <c r="U259" s="537" t="s">
        <v>652</v>
      </c>
      <c r="V259" s="167">
        <v>200000</v>
      </c>
      <c r="W259" s="134" t="s">
        <v>653</v>
      </c>
      <c r="X259" s="167">
        <v>300000</v>
      </c>
      <c r="Y259" s="134" t="s">
        <v>465</v>
      </c>
      <c r="Z259" s="167">
        <v>400000</v>
      </c>
      <c r="AA259" s="134" t="s">
        <v>814</v>
      </c>
      <c r="AC259" s="134"/>
      <c r="AD259" s="134"/>
    </row>
    <row r="260" spans="1:31" ht="14.25" customHeight="1" x14ac:dyDescent="0.2">
      <c r="A260" s="134" t="s">
        <v>489</v>
      </c>
      <c r="B260" s="246" t="str">
        <f t="shared" si="90"/>
        <v>de la Rosa</v>
      </c>
      <c r="C260" s="253" t="str">
        <f t="shared" si="91"/>
        <v>Jorge</v>
      </c>
      <c r="D260" s="134" t="str">
        <f t="shared" si="92"/>
        <v>J. de la Rosa</v>
      </c>
      <c r="E260" s="229" t="str">
        <f t="shared" si="84"/>
        <v>Jorge de la Rosa</v>
      </c>
      <c r="F260" s="135" t="s">
        <v>512</v>
      </c>
      <c r="G260" s="135"/>
      <c r="H260" s="135"/>
      <c r="I260" s="135"/>
      <c r="J260" s="201">
        <v>29681</v>
      </c>
      <c r="K260" s="147" t="s">
        <v>966</v>
      </c>
      <c r="L260" s="135" t="s">
        <v>173</v>
      </c>
      <c r="M260" s="134" t="str">
        <f t="shared" si="85"/>
        <v>2,F3-8.539M</v>
      </c>
      <c r="N260" s="147" t="str">
        <f>Aaron!$M$2</f>
        <v>Virginia</v>
      </c>
      <c r="O260" s="304" t="s">
        <v>2491</v>
      </c>
      <c r="P260" s="229" t="str">
        <f t="shared" si="86"/>
        <v>de la Rosa, Jorge (2,F3-8.539M)</v>
      </c>
      <c r="Q260" s="166">
        <f t="shared" si="87"/>
        <v>2846386</v>
      </c>
      <c r="R260" s="166">
        <f t="shared" si="88"/>
        <v>2846386</v>
      </c>
      <c r="S260" s="166" t="str">
        <f t="shared" si="89"/>
        <v/>
      </c>
      <c r="T260" s="314" t="str">
        <f t="shared" si="93"/>
        <v/>
      </c>
      <c r="U260" s="147" t="s">
        <v>2527</v>
      </c>
      <c r="V260" s="167">
        <v>2846386</v>
      </c>
      <c r="W260" s="147" t="s">
        <v>2606</v>
      </c>
      <c r="X260" s="235">
        <v>2846386</v>
      </c>
      <c r="Y260" s="147" t="s">
        <v>412</v>
      </c>
      <c r="Z260" s="235"/>
      <c r="AA260" s="147"/>
      <c r="AB260" s="310"/>
      <c r="AC260" s="134"/>
      <c r="AD260" s="134"/>
    </row>
    <row r="261" spans="1:31" ht="14.25" customHeight="1" x14ac:dyDescent="0.2">
      <c r="A261" s="134" t="s">
        <v>373</v>
      </c>
      <c r="B261" s="246" t="str">
        <f t="shared" si="90"/>
        <v>de la Rosa</v>
      </c>
      <c r="C261" s="253" t="str">
        <f t="shared" si="91"/>
        <v>Rubby</v>
      </c>
      <c r="D261" s="134" t="str">
        <f t="shared" si="92"/>
        <v>R. de la Rosa</v>
      </c>
      <c r="E261" s="229" t="str">
        <f t="shared" si="84"/>
        <v>Rubby de la Rosa</v>
      </c>
      <c r="F261" s="135" t="s">
        <v>1667</v>
      </c>
      <c r="G261" s="135"/>
      <c r="H261" s="135"/>
      <c r="I261" s="135"/>
      <c r="J261" s="201">
        <v>32571</v>
      </c>
      <c r="K261" s="147" t="s">
        <v>1664</v>
      </c>
      <c r="L261" s="135" t="s">
        <v>173</v>
      </c>
      <c r="M261" s="134" t="str">
        <f t="shared" si="85"/>
        <v>Y3</v>
      </c>
      <c r="N261" s="147" t="str">
        <f>Mays!$M$2</f>
        <v>Mudville</v>
      </c>
      <c r="O261" s="169" t="s">
        <v>1144</v>
      </c>
      <c r="P261" s="229" t="str">
        <f t="shared" si="86"/>
        <v>de la Rosa, Rubby (Y3)</v>
      </c>
      <c r="Q261" s="166">
        <f t="shared" si="87"/>
        <v>400000</v>
      </c>
      <c r="R261" s="166" t="str">
        <f t="shared" si="88"/>
        <v/>
      </c>
      <c r="S261" s="166" t="str">
        <f t="shared" si="89"/>
        <v/>
      </c>
      <c r="T261" s="314" t="str">
        <f t="shared" si="93"/>
        <v/>
      </c>
      <c r="U261" s="147" t="s">
        <v>465</v>
      </c>
      <c r="V261" s="167">
        <v>400000</v>
      </c>
      <c r="W261" s="134" t="s">
        <v>814</v>
      </c>
      <c r="X261" s="167"/>
      <c r="Y261" s="134"/>
      <c r="Z261" s="167"/>
      <c r="AA261" s="134"/>
      <c r="AC261" s="134"/>
      <c r="AD261" s="134"/>
    </row>
    <row r="262" spans="1:31" ht="14.25" customHeight="1" x14ac:dyDescent="0.2">
      <c r="A262" s="537" t="s">
        <v>3747</v>
      </c>
      <c r="B262" s="246" t="str">
        <f t="shared" si="90"/>
        <v>De Leon</v>
      </c>
      <c r="C262" s="253" t="str">
        <f t="shared" si="91"/>
        <v>Jose</v>
      </c>
      <c r="D262" s="134" t="str">
        <f t="shared" si="92"/>
        <v>J. De Leon</v>
      </c>
      <c r="E262" s="229" t="str">
        <f t="shared" si="84"/>
        <v>Jose De Leon</v>
      </c>
      <c r="F262" s="135" t="s">
        <v>1667</v>
      </c>
      <c r="G262" s="135"/>
      <c r="H262" s="135"/>
      <c r="I262" s="135"/>
      <c r="J262" s="335">
        <v>33823</v>
      </c>
      <c r="K262" s="134" t="s">
        <v>966</v>
      </c>
      <c r="L262" s="135" t="s">
        <v>651</v>
      </c>
      <c r="M262" s="134" t="str">
        <f t="shared" si="85"/>
        <v>min</v>
      </c>
      <c r="N262" s="147" t="str">
        <f>Cobb!$M$2</f>
        <v>Mansfield</v>
      </c>
      <c r="O262" s="135" t="s">
        <v>2857</v>
      </c>
      <c r="P262" s="229" t="str">
        <f t="shared" si="86"/>
        <v>De Leon, Jose (min)</v>
      </c>
      <c r="Q262" s="166" t="str">
        <f t="shared" si="87"/>
        <v/>
      </c>
      <c r="R262" s="166" t="str">
        <f t="shared" si="88"/>
        <v/>
      </c>
      <c r="S262" s="166" t="str">
        <f t="shared" si="89"/>
        <v/>
      </c>
      <c r="T262" s="314" t="str">
        <f t="shared" si="93"/>
        <v/>
      </c>
      <c r="U262" s="537" t="s">
        <v>828</v>
      </c>
      <c r="V262" s="269"/>
      <c r="W262" s="537"/>
      <c r="X262" s="269"/>
      <c r="Y262" s="537"/>
      <c r="Z262" s="537"/>
      <c r="AA262" s="537"/>
      <c r="AB262" s="537"/>
      <c r="AC262" s="134"/>
      <c r="AD262" s="134"/>
    </row>
    <row r="263" spans="1:31" ht="14.25" customHeight="1" x14ac:dyDescent="0.2">
      <c r="A263" s="537" t="s">
        <v>3751</v>
      </c>
      <c r="B263" s="246" t="str">
        <f t="shared" si="90"/>
        <v>De Leon</v>
      </c>
      <c r="C263" s="253" t="str">
        <f t="shared" si="91"/>
        <v>Juan</v>
      </c>
      <c r="D263" s="134" t="str">
        <f t="shared" si="92"/>
        <v>J. De Leon</v>
      </c>
      <c r="E263" s="229" t="str">
        <f t="shared" si="84"/>
        <v>Juan De Leon</v>
      </c>
      <c r="F263" s="536"/>
      <c r="G263" s="536"/>
      <c r="H263" s="536"/>
      <c r="I263" s="536"/>
      <c r="J263" s="537"/>
      <c r="K263" s="537"/>
      <c r="L263" s="135" t="s">
        <v>651</v>
      </c>
      <c r="M263" s="134" t="str">
        <f t="shared" si="85"/>
        <v>min</v>
      </c>
      <c r="N263" s="147" t="str">
        <f>Cobb!$Y$2</f>
        <v>Portsmouth</v>
      </c>
      <c r="O263" s="135" t="s">
        <v>2857</v>
      </c>
      <c r="P263" s="229" t="str">
        <f t="shared" si="86"/>
        <v>De Leon, Juan (min)</v>
      </c>
      <c r="Q263" s="166" t="str">
        <f t="shared" si="87"/>
        <v/>
      </c>
      <c r="R263" s="166" t="str">
        <f t="shared" si="88"/>
        <v/>
      </c>
      <c r="S263" s="166" t="str">
        <f t="shared" si="89"/>
        <v/>
      </c>
      <c r="T263" s="314" t="str">
        <f t="shared" si="93"/>
        <v/>
      </c>
      <c r="U263" s="537" t="s">
        <v>828</v>
      </c>
      <c r="V263" s="269"/>
      <c r="W263" s="537"/>
      <c r="X263" s="269"/>
      <c r="Y263" s="537"/>
      <c r="Z263" s="537"/>
      <c r="AA263" s="537"/>
      <c r="AB263" s="537"/>
      <c r="AC263" s="134"/>
      <c r="AD263" s="134"/>
    </row>
    <row r="264" spans="1:31" ht="14.25" customHeight="1" x14ac:dyDescent="0.2">
      <c r="A264" s="537" t="s">
        <v>2731</v>
      </c>
      <c r="B264" s="246" t="str">
        <f t="shared" si="90"/>
        <v>Degrom</v>
      </c>
      <c r="C264" s="253" t="str">
        <f t="shared" si="91"/>
        <v>Jacob</v>
      </c>
      <c r="D264" s="134" t="str">
        <f t="shared" si="92"/>
        <v>J. Degrom</v>
      </c>
      <c r="E264" s="229" t="str">
        <f t="shared" si="84"/>
        <v>Jacob Degrom</v>
      </c>
      <c r="F264" s="135" t="s">
        <v>1667</v>
      </c>
      <c r="G264" s="135"/>
      <c r="H264" s="135"/>
      <c r="I264" s="135"/>
      <c r="J264" s="335">
        <v>32313</v>
      </c>
      <c r="K264" s="134" t="s">
        <v>966</v>
      </c>
      <c r="L264" s="135" t="s">
        <v>173</v>
      </c>
      <c r="M264" s="134" t="str">
        <f t="shared" si="85"/>
        <v>Y2</v>
      </c>
      <c r="N264" s="147" t="str">
        <f>Cobb!$M$2</f>
        <v>Mansfield</v>
      </c>
      <c r="O264" s="135" t="s">
        <v>2857</v>
      </c>
      <c r="P264" s="229" t="str">
        <f t="shared" si="86"/>
        <v>Degrom, Jacob (Y2)</v>
      </c>
      <c r="Q264" s="166">
        <f t="shared" si="87"/>
        <v>300000</v>
      </c>
      <c r="R264" s="166">
        <f t="shared" si="88"/>
        <v>400000</v>
      </c>
      <c r="S264" s="166" t="str">
        <f t="shared" si="89"/>
        <v/>
      </c>
      <c r="T264" s="314" t="str">
        <f t="shared" si="93"/>
        <v/>
      </c>
      <c r="U264" s="134" t="s">
        <v>653</v>
      </c>
      <c r="V264" s="230">
        <v>300000</v>
      </c>
      <c r="W264" s="229" t="s">
        <v>465</v>
      </c>
      <c r="X264" s="230">
        <v>400000</v>
      </c>
      <c r="Y264" s="134" t="s">
        <v>814</v>
      </c>
      <c r="Z264" s="537"/>
      <c r="AA264" s="537"/>
      <c r="AB264" s="537"/>
      <c r="AC264" s="134"/>
      <c r="AD264" s="134"/>
    </row>
    <row r="265" spans="1:31" ht="14.25" customHeight="1" x14ac:dyDescent="0.2">
      <c r="A265" s="134" t="s">
        <v>165</v>
      </c>
      <c r="B265" s="246" t="str">
        <f t="shared" si="90"/>
        <v>DeJesus</v>
      </c>
      <c r="C265" s="253" t="str">
        <f t="shared" si="91"/>
        <v>David</v>
      </c>
      <c r="D265" s="134" t="str">
        <f t="shared" si="92"/>
        <v>D. DeJesus</v>
      </c>
      <c r="E265" s="229" t="str">
        <f t="shared" si="84"/>
        <v>David DeJesus</v>
      </c>
      <c r="F265" s="135" t="s">
        <v>512</v>
      </c>
      <c r="G265" s="135"/>
      <c r="H265" s="135"/>
      <c r="I265" s="135"/>
      <c r="J265" s="201">
        <v>29209</v>
      </c>
      <c r="K265" s="147" t="s">
        <v>1673</v>
      </c>
      <c r="L265" s="135" t="s">
        <v>11</v>
      </c>
      <c r="M265" s="134" t="str">
        <f t="shared" si="85"/>
        <v>2,F2-1.944M</v>
      </c>
      <c r="N265" s="300" t="s">
        <v>824</v>
      </c>
      <c r="O265" s="304" t="s">
        <v>2491</v>
      </c>
      <c r="P265" s="229" t="str">
        <f t="shared" si="86"/>
        <v>DeJesus, David (2,F2-1.944M)</v>
      </c>
      <c r="Q265" s="166">
        <f t="shared" si="87"/>
        <v>972405</v>
      </c>
      <c r="R265" s="166" t="str">
        <f t="shared" si="88"/>
        <v/>
      </c>
      <c r="S265" s="166" t="str">
        <f t="shared" si="89"/>
        <v/>
      </c>
      <c r="T265" s="314" t="str">
        <f t="shared" si="93"/>
        <v/>
      </c>
      <c r="U265" s="147" t="s">
        <v>2549</v>
      </c>
      <c r="V265" s="167">
        <v>972405</v>
      </c>
      <c r="W265" s="147" t="s">
        <v>412</v>
      </c>
      <c r="X265" s="235"/>
      <c r="Y265" s="147"/>
      <c r="Z265" s="310"/>
      <c r="AA265" s="147"/>
      <c r="AB265" s="310"/>
      <c r="AC265" s="134"/>
      <c r="AD265" s="134"/>
    </row>
    <row r="266" spans="1:31" ht="14.25" customHeight="1" x14ac:dyDescent="0.2">
      <c r="A266" s="134" t="s">
        <v>1108</v>
      </c>
      <c r="B266" s="246" t="str">
        <f t="shared" si="90"/>
        <v>Delabar</v>
      </c>
      <c r="C266" s="253" t="str">
        <f t="shared" si="91"/>
        <v>Steve</v>
      </c>
      <c r="D266" s="134" t="str">
        <f t="shared" si="92"/>
        <v>S. Delabar</v>
      </c>
      <c r="E266" s="229" t="str">
        <f t="shared" si="84"/>
        <v>Steve Delabar</v>
      </c>
      <c r="F266" s="135" t="s">
        <v>1667</v>
      </c>
      <c r="G266" s="135"/>
      <c r="H266" s="135"/>
      <c r="I266" s="135"/>
      <c r="J266" s="321">
        <v>30514</v>
      </c>
      <c r="K266" s="134" t="s">
        <v>1664</v>
      </c>
      <c r="L266" s="135" t="s">
        <v>173</v>
      </c>
      <c r="M266" s="134" t="str">
        <f t="shared" si="85"/>
        <v>2,F2-500K</v>
      </c>
      <c r="N266" s="177" t="s">
        <v>83</v>
      </c>
      <c r="O266" s="169" t="s">
        <v>2875</v>
      </c>
      <c r="P266" s="229" t="str">
        <f t="shared" si="86"/>
        <v>Delabar, Steve (2,F2-500K)</v>
      </c>
      <c r="Q266" s="166">
        <f t="shared" si="87"/>
        <v>250000</v>
      </c>
      <c r="R266" s="166" t="str">
        <f t="shared" si="88"/>
        <v/>
      </c>
      <c r="S266" s="166" t="str">
        <f t="shared" si="89"/>
        <v/>
      </c>
      <c r="T266" s="314" t="str">
        <f t="shared" si="93"/>
        <v/>
      </c>
      <c r="U266" s="177" t="s">
        <v>1609</v>
      </c>
      <c r="V266" s="314">
        <v>250000</v>
      </c>
      <c r="W266" s="314" t="s">
        <v>412</v>
      </c>
      <c r="X266" s="166"/>
      <c r="Y266" s="166"/>
      <c r="Z266" s="166"/>
      <c r="AA266" s="147"/>
      <c r="AB266" s="314"/>
      <c r="AC266" s="134"/>
      <c r="AD266" s="134"/>
      <c r="AE266" s="371"/>
    </row>
    <row r="267" spans="1:31" ht="14.25" customHeight="1" x14ac:dyDescent="0.2">
      <c r="A267" s="134" t="s">
        <v>355</v>
      </c>
      <c r="B267" s="246" t="str">
        <f t="shared" si="90"/>
        <v>Delgado</v>
      </c>
      <c r="C267" s="253" t="str">
        <f t="shared" si="91"/>
        <v>Randall</v>
      </c>
      <c r="D267" s="134" t="str">
        <f t="shared" si="92"/>
        <v>R. Delgado</v>
      </c>
      <c r="E267" s="229" t="str">
        <f t="shared" si="84"/>
        <v>Randall Delgado</v>
      </c>
      <c r="F267" s="135" t="s">
        <v>1667</v>
      </c>
      <c r="G267" s="135"/>
      <c r="H267" s="135"/>
      <c r="I267" s="135"/>
      <c r="J267" s="201">
        <v>32913</v>
      </c>
      <c r="K267" s="147" t="s">
        <v>966</v>
      </c>
      <c r="L267" s="135" t="s">
        <v>173</v>
      </c>
      <c r="M267" s="134" t="str">
        <f t="shared" si="85"/>
        <v>ARB-Y5</v>
      </c>
      <c r="N267" s="147" t="str">
        <f>Cobb!$M$2</f>
        <v>Mansfield</v>
      </c>
      <c r="O267" s="169" t="s">
        <v>1622</v>
      </c>
      <c r="P267" s="229" t="str">
        <f t="shared" si="86"/>
        <v>Delgado, Randall (ARB-Y5)</v>
      </c>
      <c r="Q267" s="166">
        <f t="shared" si="87"/>
        <v>1368000</v>
      </c>
      <c r="R267" s="166" t="str">
        <f t="shared" si="88"/>
        <v/>
      </c>
      <c r="S267" s="166" t="str">
        <f t="shared" si="89"/>
        <v/>
      </c>
      <c r="T267" s="314" t="str">
        <f t="shared" si="93"/>
        <v/>
      </c>
      <c r="U267" s="147" t="s">
        <v>1629</v>
      </c>
      <c r="V267" s="167">
        <v>1368000</v>
      </c>
      <c r="W267" s="134"/>
      <c r="X267" s="167"/>
      <c r="Y267" s="134"/>
      <c r="Z267" s="167"/>
      <c r="AA267" s="167"/>
      <c r="AB267" s="134"/>
      <c r="AC267" s="134"/>
      <c r="AD267" s="134"/>
    </row>
    <row r="268" spans="1:31" ht="14.25" customHeight="1" x14ac:dyDescent="0.2">
      <c r="A268" s="247" t="s">
        <v>2226</v>
      </c>
      <c r="B268" s="246" t="str">
        <f t="shared" si="90"/>
        <v>den Dekker</v>
      </c>
      <c r="C268" s="253" t="str">
        <f t="shared" si="91"/>
        <v>Matt</v>
      </c>
      <c r="D268" s="134" t="str">
        <f t="shared" si="92"/>
        <v>M. den Dekker</v>
      </c>
      <c r="E268" s="229" t="str">
        <f t="shared" si="84"/>
        <v>Matt den Dekker</v>
      </c>
      <c r="F268" s="250" t="s">
        <v>512</v>
      </c>
      <c r="G268" s="250"/>
      <c r="H268" s="250"/>
      <c r="I268" s="250"/>
      <c r="J268" s="264">
        <v>31999</v>
      </c>
      <c r="K268" s="260" t="s">
        <v>11</v>
      </c>
      <c r="L268" s="135" t="s">
        <v>11</v>
      </c>
      <c r="M268" s="134" t="str">
        <f t="shared" si="85"/>
        <v>Y2</v>
      </c>
      <c r="N268" s="147" t="str">
        <f>Cobb!$Y$2</f>
        <v>Portsmouth</v>
      </c>
      <c r="O268" s="241" t="s">
        <v>2012</v>
      </c>
      <c r="P268" s="229" t="str">
        <f t="shared" si="86"/>
        <v>den Dekker, Matt (Y2)</v>
      </c>
      <c r="Q268" s="166">
        <f t="shared" si="87"/>
        <v>300000</v>
      </c>
      <c r="R268" s="166">
        <f t="shared" si="88"/>
        <v>400000</v>
      </c>
      <c r="S268" s="166" t="str">
        <f t="shared" si="89"/>
        <v/>
      </c>
      <c r="T268" s="314" t="str">
        <f t="shared" si="93"/>
        <v/>
      </c>
      <c r="U268" s="309" t="s">
        <v>653</v>
      </c>
      <c r="V268" s="230">
        <v>300000</v>
      </c>
      <c r="W268" s="229" t="s">
        <v>465</v>
      </c>
      <c r="X268" s="230">
        <v>400000</v>
      </c>
      <c r="Y268" s="134" t="s">
        <v>814</v>
      </c>
      <c r="Z268" s="232"/>
      <c r="AA268" s="134"/>
      <c r="AC268" s="134"/>
      <c r="AD268" s="134"/>
      <c r="AE268" s="371"/>
    </row>
    <row r="269" spans="1:31" ht="14.25" customHeight="1" x14ac:dyDescent="0.2">
      <c r="A269" s="134" t="s">
        <v>177</v>
      </c>
      <c r="B269" s="246" t="str">
        <f t="shared" si="90"/>
        <v>Denofria</v>
      </c>
      <c r="C269" s="253" t="str">
        <f t="shared" si="91"/>
        <v>Chris</v>
      </c>
      <c r="D269" s="134" t="str">
        <f t="shared" si="92"/>
        <v>C. Denofria</v>
      </c>
      <c r="E269" s="229" t="str">
        <f t="shared" si="84"/>
        <v>Chris Denofria</v>
      </c>
      <c r="F269" s="135" t="s">
        <v>1667</v>
      </c>
      <c r="G269" s="135"/>
      <c r="H269" s="135"/>
      <c r="I269" s="135"/>
      <c r="J269" s="201">
        <v>29417</v>
      </c>
      <c r="K269" s="147" t="s">
        <v>1672</v>
      </c>
      <c r="L269" s="135" t="s">
        <v>11</v>
      </c>
      <c r="M269" s="134" t="str">
        <f t="shared" si="85"/>
        <v>2,F3-1.2M</v>
      </c>
      <c r="N269" s="297" t="str">
        <f>Ruth!$AE$2</f>
        <v>Williamsburg</v>
      </c>
      <c r="O269" s="304" t="s">
        <v>2491</v>
      </c>
      <c r="P269" s="229" t="str">
        <f t="shared" si="86"/>
        <v>Denofria, Chris (2,F3-1.2M)</v>
      </c>
      <c r="Q269" s="166">
        <f t="shared" si="87"/>
        <v>400000</v>
      </c>
      <c r="R269" s="166">
        <f t="shared" si="88"/>
        <v>400000</v>
      </c>
      <c r="S269" s="166" t="str">
        <f t="shared" si="89"/>
        <v/>
      </c>
      <c r="T269" s="314" t="str">
        <f t="shared" si="93"/>
        <v/>
      </c>
      <c r="U269" s="147" t="s">
        <v>73</v>
      </c>
      <c r="V269" s="167">
        <v>400000</v>
      </c>
      <c r="W269" s="147" t="s">
        <v>72</v>
      </c>
      <c r="X269" s="235">
        <v>400000</v>
      </c>
      <c r="Y269" s="147" t="s">
        <v>412</v>
      </c>
      <c r="Z269" s="310"/>
      <c r="AA269" s="147"/>
      <c r="AB269" s="310"/>
      <c r="AC269" s="134"/>
      <c r="AD269" s="134"/>
    </row>
    <row r="270" spans="1:31" ht="14.25" customHeight="1" x14ac:dyDescent="0.2">
      <c r="A270" s="148" t="s">
        <v>122</v>
      </c>
      <c r="B270" s="246" t="str">
        <f t="shared" si="90"/>
        <v>Descalso</v>
      </c>
      <c r="C270" s="253" t="str">
        <f t="shared" si="91"/>
        <v>Daniel</v>
      </c>
      <c r="D270" s="134" t="str">
        <f t="shared" si="92"/>
        <v>D. Descalso</v>
      </c>
      <c r="E270" s="229" t="str">
        <f t="shared" si="84"/>
        <v>Daniel Descalso</v>
      </c>
      <c r="F270" s="135" t="s">
        <v>512</v>
      </c>
      <c r="G270" s="135"/>
      <c r="H270" s="135"/>
      <c r="I270" s="135"/>
      <c r="J270" s="201">
        <v>31704</v>
      </c>
      <c r="K270" s="147" t="s">
        <v>1671</v>
      </c>
      <c r="L270" s="135" t="s">
        <v>11</v>
      </c>
      <c r="M270" s="134" t="str">
        <f t="shared" si="85"/>
        <v>1,F2-$600k</v>
      </c>
      <c r="N270" s="148" t="s">
        <v>3987</v>
      </c>
      <c r="O270" s="412" t="s">
        <v>4104</v>
      </c>
      <c r="P270" s="229" t="str">
        <f t="shared" si="86"/>
        <v>Descalso, Daniel (1,F2-$600k)</v>
      </c>
      <c r="Q270" s="166">
        <f t="shared" si="87"/>
        <v>300000</v>
      </c>
      <c r="R270" s="166">
        <f t="shared" si="88"/>
        <v>300000</v>
      </c>
      <c r="S270" s="166" t="str">
        <f t="shared" si="89"/>
        <v/>
      </c>
      <c r="T270" s="314" t="str">
        <f t="shared" si="93"/>
        <v/>
      </c>
      <c r="U270" s="148" t="s">
        <v>4068</v>
      </c>
      <c r="V270" s="414">
        <v>300000</v>
      </c>
      <c r="W270" s="148" t="s">
        <v>4207</v>
      </c>
      <c r="X270" s="414">
        <v>300000</v>
      </c>
      <c r="Y270" s="134" t="s">
        <v>412</v>
      </c>
      <c r="Z270" s="134"/>
      <c r="AA270" s="134"/>
      <c r="AB270" s="134"/>
      <c r="AC270" s="134"/>
      <c r="AD270" s="134"/>
    </row>
    <row r="271" spans="1:31" ht="14.25" customHeight="1" x14ac:dyDescent="0.2">
      <c r="A271" s="537" t="s">
        <v>2785</v>
      </c>
      <c r="B271" s="246" t="str">
        <f t="shared" si="90"/>
        <v>Desclafani</v>
      </c>
      <c r="C271" s="253" t="str">
        <f t="shared" si="91"/>
        <v>Anthony</v>
      </c>
      <c r="D271" s="134" t="str">
        <f t="shared" si="92"/>
        <v>A. Desclafani</v>
      </c>
      <c r="E271" s="229" t="str">
        <f t="shared" si="84"/>
        <v>Anthony Desclafani</v>
      </c>
      <c r="F271" s="135" t="s">
        <v>1667</v>
      </c>
      <c r="G271" s="135"/>
      <c r="H271" s="135"/>
      <c r="I271" s="135"/>
      <c r="J271" s="335">
        <v>32981</v>
      </c>
      <c r="K271" s="134" t="s">
        <v>1664</v>
      </c>
      <c r="L271" s="135" t="s">
        <v>173</v>
      </c>
      <c r="M271" s="134" t="str">
        <f t="shared" si="85"/>
        <v>Y2</v>
      </c>
      <c r="N271" s="297" t="str">
        <f>Mays!$S$2</f>
        <v>Thunder Bay</v>
      </c>
      <c r="O271" s="135" t="s">
        <v>2857</v>
      </c>
      <c r="P271" s="229" t="str">
        <f t="shared" si="86"/>
        <v>Desclafani, Anthony (Y2)</v>
      </c>
      <c r="Q271" s="166">
        <f t="shared" si="87"/>
        <v>300000</v>
      </c>
      <c r="R271" s="166">
        <f t="shared" si="88"/>
        <v>400000</v>
      </c>
      <c r="S271" s="166" t="str">
        <f t="shared" si="89"/>
        <v/>
      </c>
      <c r="T271" s="314" t="str">
        <f t="shared" si="93"/>
        <v/>
      </c>
      <c r="U271" s="134" t="s">
        <v>653</v>
      </c>
      <c r="V271" s="230">
        <v>300000</v>
      </c>
      <c r="W271" s="229" t="s">
        <v>465</v>
      </c>
      <c r="X271" s="230">
        <v>400000</v>
      </c>
      <c r="Y271" s="134" t="s">
        <v>814</v>
      </c>
      <c r="Z271" s="537"/>
      <c r="AA271" s="537"/>
      <c r="AB271" s="537"/>
      <c r="AC271" s="134"/>
      <c r="AD271" s="134"/>
    </row>
    <row r="272" spans="1:31" ht="14.25" customHeight="1" x14ac:dyDescent="0.2">
      <c r="A272" s="537" t="s">
        <v>4729</v>
      </c>
      <c r="B272" s="246" t="str">
        <f t="shared" si="90"/>
        <v>Deshields</v>
      </c>
      <c r="C272" s="253" t="str">
        <f t="shared" si="91"/>
        <v>Delino</v>
      </c>
      <c r="D272" s="134" t="str">
        <f t="shared" si="92"/>
        <v>D. Deshields</v>
      </c>
      <c r="E272" s="229" t="str">
        <f t="shared" si="84"/>
        <v>Delino Deshields</v>
      </c>
      <c r="F272" s="287"/>
      <c r="G272" s="537">
        <v>15</v>
      </c>
      <c r="H272" s="537">
        <v>1</v>
      </c>
      <c r="I272" s="537">
        <v>15</v>
      </c>
      <c r="J272" s="436">
        <v>33832</v>
      </c>
      <c r="K272" s="205" t="s">
        <v>1669</v>
      </c>
      <c r="L272" s="135" t="s">
        <v>11</v>
      </c>
      <c r="M272" s="134" t="str">
        <f t="shared" si="85"/>
        <v>Y1</v>
      </c>
      <c r="N272" s="147" t="str">
        <f>Aaron!$M$2</f>
        <v>Virginia</v>
      </c>
      <c r="O272" s="169" t="s">
        <v>4786</v>
      </c>
      <c r="P272" s="229" t="str">
        <f t="shared" si="86"/>
        <v>Deshields, Delino (Y1)</v>
      </c>
      <c r="Q272" s="166">
        <f t="shared" si="87"/>
        <v>200000</v>
      </c>
      <c r="R272" s="166">
        <f t="shared" si="88"/>
        <v>300000</v>
      </c>
      <c r="S272" s="166">
        <f t="shared" si="89"/>
        <v>400000</v>
      </c>
      <c r="T272" s="314" t="str">
        <f t="shared" si="93"/>
        <v/>
      </c>
      <c r="U272" s="537" t="s">
        <v>652</v>
      </c>
      <c r="V272" s="167">
        <v>200000</v>
      </c>
      <c r="W272" s="134" t="s">
        <v>653</v>
      </c>
      <c r="X272" s="167">
        <v>300000</v>
      </c>
      <c r="Y272" s="134" t="s">
        <v>465</v>
      </c>
      <c r="Z272" s="167">
        <v>400000</v>
      </c>
      <c r="AA272" s="134" t="s">
        <v>814</v>
      </c>
      <c r="AC272" s="134"/>
      <c r="AD272" s="134"/>
    </row>
    <row r="273" spans="1:31" ht="14.25" customHeight="1" x14ac:dyDescent="0.2">
      <c r="A273" s="134" t="s">
        <v>756</v>
      </c>
      <c r="B273" s="246" t="str">
        <f t="shared" si="90"/>
        <v>Desmond</v>
      </c>
      <c r="C273" s="253" t="str">
        <f t="shared" si="91"/>
        <v>Ian</v>
      </c>
      <c r="D273" s="134" t="str">
        <f t="shared" si="92"/>
        <v>I. Desmond</v>
      </c>
      <c r="E273" s="229" t="str">
        <f t="shared" si="84"/>
        <v>Ian Desmond</v>
      </c>
      <c r="F273" s="135" t="s">
        <v>1667</v>
      </c>
      <c r="G273" s="135"/>
      <c r="H273" s="135"/>
      <c r="I273" s="135"/>
      <c r="J273" s="201">
        <v>31310</v>
      </c>
      <c r="K273" s="147" t="s">
        <v>1671</v>
      </c>
      <c r="L273" s="135" t="s">
        <v>11</v>
      </c>
      <c r="M273" s="134" t="str">
        <f t="shared" si="85"/>
        <v>3,L5-14M</v>
      </c>
      <c r="N273" s="147" t="str">
        <f>Aaron!$G$2</f>
        <v>Exeter</v>
      </c>
      <c r="O273" s="169" t="s">
        <v>2430</v>
      </c>
      <c r="P273" s="229" t="str">
        <f t="shared" si="86"/>
        <v>Desmond, Ian (3,L5-14M)</v>
      </c>
      <c r="Q273" s="166">
        <f t="shared" si="87"/>
        <v>2800000</v>
      </c>
      <c r="R273" s="166">
        <f t="shared" si="88"/>
        <v>2800000</v>
      </c>
      <c r="S273" s="166">
        <f t="shared" si="89"/>
        <v>2800000</v>
      </c>
      <c r="T273" s="314" t="str">
        <f t="shared" si="93"/>
        <v/>
      </c>
      <c r="U273" s="147" t="s">
        <v>389</v>
      </c>
      <c r="V273" s="167">
        <v>2800000</v>
      </c>
      <c r="W273" s="134" t="s">
        <v>388</v>
      </c>
      <c r="X273" s="167">
        <v>2800000</v>
      </c>
      <c r="Y273" s="134" t="s">
        <v>753</v>
      </c>
      <c r="Z273" s="167">
        <v>2800000</v>
      </c>
      <c r="AA273" s="134"/>
      <c r="AC273" s="134"/>
      <c r="AD273" s="134"/>
    </row>
    <row r="274" spans="1:31" ht="14.25" customHeight="1" x14ac:dyDescent="0.2">
      <c r="A274" s="537" t="s">
        <v>2686</v>
      </c>
      <c r="B274" s="246" t="str">
        <f t="shared" si="90"/>
        <v>Despaigne</v>
      </c>
      <c r="C274" s="253" t="str">
        <f t="shared" si="91"/>
        <v>Odrisamer</v>
      </c>
      <c r="D274" s="134" t="str">
        <f t="shared" si="92"/>
        <v>O. Despaigne</v>
      </c>
      <c r="E274" s="229" t="str">
        <f t="shared" si="84"/>
        <v>Odrisamer Despaigne</v>
      </c>
      <c r="F274" s="135" t="s">
        <v>1667</v>
      </c>
      <c r="G274" s="135"/>
      <c r="H274" s="135"/>
      <c r="I274" s="135"/>
      <c r="J274" s="335">
        <v>31871</v>
      </c>
      <c r="K274" s="134" t="s">
        <v>966</v>
      </c>
      <c r="L274" s="135" t="s">
        <v>173</v>
      </c>
      <c r="M274" s="134" t="str">
        <f t="shared" si="85"/>
        <v>Y2</v>
      </c>
      <c r="N274" s="147" t="str">
        <f>Mays!$A$2</f>
        <v>Aspen</v>
      </c>
      <c r="O274" s="135" t="s">
        <v>2857</v>
      </c>
      <c r="P274" s="229" t="str">
        <f t="shared" si="86"/>
        <v>Despaigne, Odrisamer (Y2)</v>
      </c>
      <c r="Q274" s="166">
        <f t="shared" si="87"/>
        <v>300000</v>
      </c>
      <c r="R274" s="166">
        <f t="shared" si="88"/>
        <v>400000</v>
      </c>
      <c r="S274" s="166" t="str">
        <f t="shared" si="89"/>
        <v/>
      </c>
      <c r="T274" s="314" t="str">
        <f t="shared" si="93"/>
        <v/>
      </c>
      <c r="U274" s="134" t="s">
        <v>653</v>
      </c>
      <c r="V274" s="230">
        <v>300000</v>
      </c>
      <c r="W274" s="229" t="s">
        <v>465</v>
      </c>
      <c r="X274" s="230">
        <v>400000</v>
      </c>
      <c r="Y274" s="134" t="s">
        <v>814</v>
      </c>
      <c r="Z274" s="537"/>
      <c r="AA274" s="537"/>
      <c r="AB274" s="537"/>
      <c r="AC274" s="134"/>
      <c r="AD274" s="134"/>
    </row>
    <row r="275" spans="1:31" ht="14.25" customHeight="1" x14ac:dyDescent="0.2">
      <c r="A275" s="148" t="s">
        <v>612</v>
      </c>
      <c r="B275" s="246" t="str">
        <f t="shared" si="90"/>
        <v>Detwiler</v>
      </c>
      <c r="C275" s="253" t="str">
        <f t="shared" si="91"/>
        <v>Ross</v>
      </c>
      <c r="D275" s="134" t="str">
        <f t="shared" si="92"/>
        <v>R. Detwiler</v>
      </c>
      <c r="E275" s="229" t="str">
        <f t="shared" si="84"/>
        <v>Ross Detwiler</v>
      </c>
      <c r="F275" s="135" t="s">
        <v>512</v>
      </c>
      <c r="G275" s="135"/>
      <c r="H275" s="135"/>
      <c r="I275" s="135"/>
      <c r="J275" s="201">
        <v>31477</v>
      </c>
      <c r="K275" s="147" t="s">
        <v>966</v>
      </c>
      <c r="L275" s="135" t="s">
        <v>173</v>
      </c>
      <c r="M275" s="134" t="str">
        <f t="shared" si="85"/>
        <v>1,F1-$200k</v>
      </c>
      <c r="N275" s="147" t="str">
        <f>Cobb!$AE$2</f>
        <v>Chicago</v>
      </c>
      <c r="O275" s="412" t="s">
        <v>4104</v>
      </c>
      <c r="P275" s="229" t="str">
        <f t="shared" si="86"/>
        <v>Detwiler, Ross (1,F1-$200k)</v>
      </c>
      <c r="Q275" s="166">
        <f t="shared" si="87"/>
        <v>200000</v>
      </c>
      <c r="R275" s="166" t="str">
        <f t="shared" si="88"/>
        <v/>
      </c>
      <c r="S275" s="166" t="str">
        <f t="shared" si="89"/>
        <v/>
      </c>
      <c r="T275" s="314" t="str">
        <f t="shared" si="93"/>
        <v/>
      </c>
      <c r="U275" s="148" t="s">
        <v>3991</v>
      </c>
      <c r="V275" s="414">
        <v>200000</v>
      </c>
      <c r="W275" s="167" t="s">
        <v>412</v>
      </c>
      <c r="X275" s="134"/>
      <c r="Y275" s="134"/>
      <c r="Z275" s="134"/>
      <c r="AA275" s="134"/>
      <c r="AB275" s="134"/>
      <c r="AC275" s="134"/>
      <c r="AD275" s="134"/>
    </row>
    <row r="276" spans="1:31" ht="14.25" customHeight="1" x14ac:dyDescent="0.2">
      <c r="A276" s="537" t="s">
        <v>3787</v>
      </c>
      <c r="B276" s="246" t="str">
        <f t="shared" si="90"/>
        <v>Devers</v>
      </c>
      <c r="C276" s="253" t="str">
        <f t="shared" si="91"/>
        <v>Rafael</v>
      </c>
      <c r="D276" s="134" t="str">
        <f t="shared" si="92"/>
        <v>R. Devers</v>
      </c>
      <c r="E276" s="229" t="str">
        <f t="shared" si="84"/>
        <v>Rafael Devers</v>
      </c>
      <c r="F276" s="135" t="s">
        <v>512</v>
      </c>
      <c r="G276" s="135"/>
      <c r="H276" s="135"/>
      <c r="I276" s="135"/>
      <c r="J276" s="335">
        <v>35362</v>
      </c>
      <c r="K276" s="134" t="s">
        <v>1670</v>
      </c>
      <c r="L276" s="135" t="s">
        <v>651</v>
      </c>
      <c r="M276" s="134" t="str">
        <f t="shared" si="85"/>
        <v>min</v>
      </c>
      <c r="N276" s="147" t="str">
        <f>Cobb!$A$2</f>
        <v>Greenville</v>
      </c>
      <c r="O276" s="135" t="s">
        <v>2857</v>
      </c>
      <c r="P276" s="229" t="str">
        <f t="shared" si="86"/>
        <v>Devers, Rafael (min)</v>
      </c>
      <c r="Q276" s="166" t="str">
        <f t="shared" si="87"/>
        <v/>
      </c>
      <c r="R276" s="166" t="str">
        <f t="shared" si="88"/>
        <v/>
      </c>
      <c r="S276" s="166" t="str">
        <f t="shared" si="89"/>
        <v/>
      </c>
      <c r="T276" s="314" t="str">
        <f t="shared" si="93"/>
        <v/>
      </c>
      <c r="U276" s="537" t="s">
        <v>828</v>
      </c>
      <c r="V276" s="269"/>
      <c r="W276" s="537"/>
      <c r="X276" s="269"/>
      <c r="Y276" s="537"/>
      <c r="Z276" s="537"/>
      <c r="AA276" s="537"/>
      <c r="AB276" s="537"/>
      <c r="AC276" s="134"/>
      <c r="AD276" s="134"/>
    </row>
    <row r="277" spans="1:31" ht="14.25" customHeight="1" x14ac:dyDescent="0.2">
      <c r="A277" s="246" t="s">
        <v>2178</v>
      </c>
      <c r="B277" s="246" t="str">
        <f t="shared" si="90"/>
        <v>Diaz</v>
      </c>
      <c r="C277" s="253" t="str">
        <f t="shared" si="91"/>
        <v>Edwin</v>
      </c>
      <c r="D277" s="134" t="str">
        <f t="shared" si="92"/>
        <v>E. Diaz</v>
      </c>
      <c r="E277" s="229" t="str">
        <f t="shared" si="84"/>
        <v>Edwin Diaz</v>
      </c>
      <c r="F277" s="241" t="s">
        <v>1667</v>
      </c>
      <c r="G277" s="241"/>
      <c r="H277" s="241"/>
      <c r="I277" s="241"/>
      <c r="J277" s="262">
        <v>34415</v>
      </c>
      <c r="K277" s="263" t="s">
        <v>173</v>
      </c>
      <c r="L277" s="135" t="s">
        <v>651</v>
      </c>
      <c r="M277" s="134" t="str">
        <f t="shared" si="85"/>
        <v>min</v>
      </c>
      <c r="N277" s="147" t="str">
        <f>Ruth!$Y$2</f>
        <v>Rock Island</v>
      </c>
      <c r="O277" s="241" t="s">
        <v>2944</v>
      </c>
      <c r="P277" s="229" t="str">
        <f t="shared" si="86"/>
        <v>Diaz, Edwin (min)</v>
      </c>
      <c r="Q277" s="166" t="str">
        <f t="shared" si="87"/>
        <v/>
      </c>
      <c r="R277" s="166" t="str">
        <f t="shared" si="88"/>
        <v/>
      </c>
      <c r="S277" s="166" t="str">
        <f t="shared" si="89"/>
        <v/>
      </c>
      <c r="T277" s="314" t="str">
        <f t="shared" si="93"/>
        <v/>
      </c>
      <c r="U277" s="309" t="s">
        <v>828</v>
      </c>
      <c r="V277" s="230"/>
      <c r="W277" s="229"/>
      <c r="X277" s="230"/>
      <c r="Y277" s="229"/>
      <c r="Z277" s="230"/>
      <c r="AA277" s="134"/>
      <c r="AC277" s="134"/>
      <c r="AD277" s="134"/>
    </row>
    <row r="278" spans="1:31" ht="14.25" customHeight="1" x14ac:dyDescent="0.2">
      <c r="A278" s="537" t="s">
        <v>4682</v>
      </c>
      <c r="B278" s="246" t="str">
        <f t="shared" si="90"/>
        <v>Diaz</v>
      </c>
      <c r="C278" s="253" t="str">
        <f t="shared" si="91"/>
        <v>Elias</v>
      </c>
      <c r="D278" s="134" t="str">
        <f t="shared" si="92"/>
        <v>E. Diaz</v>
      </c>
      <c r="E278" s="229" t="str">
        <f t="shared" ref="E278:E341" si="94">CONCATENATE(C278," ",B278)</f>
        <v>Elias Diaz</v>
      </c>
      <c r="F278" s="287"/>
      <c r="G278" s="537">
        <v>102</v>
      </c>
      <c r="H278" s="537">
        <v>4</v>
      </c>
      <c r="I278" s="537">
        <v>9</v>
      </c>
      <c r="J278" s="436">
        <v>33194</v>
      </c>
      <c r="K278" s="205"/>
      <c r="L278" s="135" t="s">
        <v>11</v>
      </c>
      <c r="M278" s="134" t="str">
        <f t="shared" ref="M278:M341" si="95">$U278</f>
        <v>MM</v>
      </c>
      <c r="N278" s="147" t="str">
        <f>Cobb!$S$2</f>
        <v>Waikiki</v>
      </c>
      <c r="O278" s="169" t="s">
        <v>4786</v>
      </c>
      <c r="P278" s="229" t="str">
        <f t="shared" ref="P278:P341" si="96">CONCATENATE(A278," (",M278,")")</f>
        <v>Diaz, Elias (MM)</v>
      </c>
      <c r="Q278" s="166">
        <f t="shared" ref="Q278:Q341" si="97">IF(ISBLANK($V278),"",$V278)</f>
        <v>100000</v>
      </c>
      <c r="R278" s="166" t="str">
        <f t="shared" ref="R278:R341" si="98">IF(ISBLANK($X278),"",$X278)</f>
        <v/>
      </c>
      <c r="S278" s="166" t="str">
        <f t="shared" ref="S278:S341" si="99">IF(ISBLANK($Z278),"",$Z278)</f>
        <v/>
      </c>
      <c r="T278" s="314" t="str">
        <f t="shared" si="93"/>
        <v/>
      </c>
      <c r="U278" s="537" t="s">
        <v>648</v>
      </c>
      <c r="V278" s="167">
        <v>100000</v>
      </c>
      <c r="W278" s="134"/>
      <c r="X278" s="167"/>
      <c r="Y278" s="134"/>
      <c r="Z278" s="167"/>
      <c r="AA278" s="134"/>
      <c r="AC278" s="134"/>
      <c r="AD278" s="134"/>
    </row>
    <row r="279" spans="1:31" ht="14.25" customHeight="1" x14ac:dyDescent="0.2">
      <c r="A279" s="134" t="s">
        <v>4808</v>
      </c>
      <c r="B279" s="246" t="str">
        <f t="shared" si="90"/>
        <v>Diaz</v>
      </c>
      <c r="C279" s="253" t="str">
        <f t="shared" si="91"/>
        <v>Isan</v>
      </c>
      <c r="D279" s="134" t="str">
        <f t="shared" si="92"/>
        <v>I. Diaz</v>
      </c>
      <c r="E279" s="229" t="str">
        <f t="shared" si="94"/>
        <v>Isan Diaz</v>
      </c>
      <c r="F279" s="287"/>
      <c r="G279" s="537">
        <v>158</v>
      </c>
      <c r="H279" s="537">
        <v>6</v>
      </c>
      <c r="I279" s="537">
        <v>20</v>
      </c>
      <c r="J279" s="436">
        <v>35212</v>
      </c>
      <c r="K279" s="205"/>
      <c r="L279" s="135" t="s">
        <v>651</v>
      </c>
      <c r="M279" s="134" t="str">
        <f t="shared" si="95"/>
        <v>min</v>
      </c>
      <c r="N279" s="147" t="str">
        <f>Aaron!$S$2</f>
        <v>San Jose</v>
      </c>
      <c r="O279" s="169" t="s">
        <v>4786</v>
      </c>
      <c r="P279" s="229" t="str">
        <f t="shared" si="96"/>
        <v>Diaz, Isan (min)</v>
      </c>
      <c r="Q279" s="166" t="str">
        <f t="shared" si="97"/>
        <v/>
      </c>
      <c r="R279" s="166" t="str">
        <f t="shared" si="98"/>
        <v/>
      </c>
      <c r="S279" s="166" t="str">
        <f t="shared" si="99"/>
        <v/>
      </c>
      <c r="T279" s="314" t="str">
        <f t="shared" si="93"/>
        <v/>
      </c>
      <c r="U279" s="537" t="s">
        <v>828</v>
      </c>
      <c r="V279" s="167"/>
      <c r="W279" s="134"/>
      <c r="X279" s="167"/>
      <c r="Y279" s="134"/>
      <c r="Z279" s="167"/>
      <c r="AA279" s="134"/>
      <c r="AC279" s="134"/>
      <c r="AD279" s="134"/>
    </row>
    <row r="280" spans="1:31" ht="14.25" customHeight="1" x14ac:dyDescent="0.2">
      <c r="A280" s="537" t="s">
        <v>4683</v>
      </c>
      <c r="B280" s="246" t="str">
        <f t="shared" si="90"/>
        <v>Diaz</v>
      </c>
      <c r="C280" s="253" t="str">
        <f t="shared" si="91"/>
        <v>Jairo</v>
      </c>
      <c r="D280" s="134" t="str">
        <f t="shared" si="92"/>
        <v>J. Diaz</v>
      </c>
      <c r="E280" s="229" t="str">
        <f t="shared" si="94"/>
        <v>Jairo Diaz</v>
      </c>
      <c r="F280" s="287"/>
      <c r="G280" s="537">
        <v>135</v>
      </c>
      <c r="H280" s="537">
        <v>5</v>
      </c>
      <c r="I280" s="537">
        <v>19</v>
      </c>
      <c r="J280" s="436">
        <v>33385</v>
      </c>
      <c r="K280" s="205" t="s">
        <v>1664</v>
      </c>
      <c r="L280" s="135" t="s">
        <v>173</v>
      </c>
      <c r="M280" s="134" t="str">
        <f t="shared" si="95"/>
        <v>MM</v>
      </c>
      <c r="N280" s="147" t="str">
        <f>Cobb!$Y$2</f>
        <v>Portsmouth</v>
      </c>
      <c r="O280" s="169" t="s">
        <v>4786</v>
      </c>
      <c r="P280" s="229" t="str">
        <f t="shared" si="96"/>
        <v>Diaz, Jairo (MM)</v>
      </c>
      <c r="Q280" s="166">
        <f t="shared" si="97"/>
        <v>100000</v>
      </c>
      <c r="R280" s="166" t="str">
        <f t="shared" si="98"/>
        <v/>
      </c>
      <c r="S280" s="166" t="str">
        <f t="shared" si="99"/>
        <v/>
      </c>
      <c r="T280" s="314" t="str">
        <f t="shared" si="93"/>
        <v/>
      </c>
      <c r="U280" s="537" t="s">
        <v>648</v>
      </c>
      <c r="V280" s="167">
        <v>100000</v>
      </c>
      <c r="W280" s="134"/>
      <c r="X280" s="167"/>
      <c r="Y280" s="134"/>
      <c r="Z280" s="167"/>
      <c r="AA280" s="134"/>
      <c r="AC280" s="134"/>
      <c r="AD280" s="134"/>
    </row>
    <row r="281" spans="1:31" ht="14.25" customHeight="1" x14ac:dyDescent="0.2">
      <c r="A281" s="537" t="s">
        <v>2786</v>
      </c>
      <c r="B281" s="246" t="str">
        <f t="shared" si="90"/>
        <v>Diaz</v>
      </c>
      <c r="C281" s="253" t="str">
        <f t="shared" si="91"/>
        <v>Jumbo</v>
      </c>
      <c r="D281" s="134" t="str">
        <f t="shared" si="92"/>
        <v>J. Diaz</v>
      </c>
      <c r="E281" s="229" t="str">
        <f t="shared" si="94"/>
        <v>Jumbo Diaz</v>
      </c>
      <c r="F281" s="135" t="s">
        <v>1667</v>
      </c>
      <c r="G281" s="135"/>
      <c r="H281" s="135"/>
      <c r="I281" s="135"/>
      <c r="J281" s="335">
        <v>30739</v>
      </c>
      <c r="K281" s="134" t="s">
        <v>1664</v>
      </c>
      <c r="L281" s="135" t="s">
        <v>173</v>
      </c>
      <c r="M281" s="134" t="str">
        <f t="shared" si="95"/>
        <v>Y2</v>
      </c>
      <c r="N281" s="297" t="str">
        <f>Mays!$S$2</f>
        <v>Thunder Bay</v>
      </c>
      <c r="O281" s="135" t="s">
        <v>2857</v>
      </c>
      <c r="P281" s="229" t="str">
        <f t="shared" si="96"/>
        <v>Diaz, Jumbo (Y2)</v>
      </c>
      <c r="Q281" s="166">
        <f t="shared" si="97"/>
        <v>300000</v>
      </c>
      <c r="R281" s="166">
        <f t="shared" si="98"/>
        <v>400000</v>
      </c>
      <c r="S281" s="166" t="str">
        <f t="shared" si="99"/>
        <v/>
      </c>
      <c r="T281" s="314" t="str">
        <f t="shared" si="93"/>
        <v/>
      </c>
      <c r="U281" s="134" t="s">
        <v>653</v>
      </c>
      <c r="V281" s="230">
        <v>300000</v>
      </c>
      <c r="W281" s="229" t="s">
        <v>465</v>
      </c>
      <c r="X281" s="230">
        <v>400000</v>
      </c>
      <c r="Y281" s="134" t="s">
        <v>814</v>
      </c>
      <c r="Z281" s="537"/>
      <c r="AA281" s="537"/>
      <c r="AB281" s="537"/>
      <c r="AC281" s="134"/>
      <c r="AD281" s="134"/>
    </row>
    <row r="282" spans="1:31" ht="14.25" customHeight="1" x14ac:dyDescent="0.2">
      <c r="A282" s="134" t="s">
        <v>4809</v>
      </c>
      <c r="B282" s="246" t="str">
        <f t="shared" si="90"/>
        <v>Diaz</v>
      </c>
      <c r="C282" s="253" t="str">
        <f t="shared" si="91"/>
        <v>Yusnial</v>
      </c>
      <c r="D282" s="134" t="str">
        <f t="shared" si="92"/>
        <v>Y. Diaz</v>
      </c>
      <c r="E282" s="229" t="str">
        <f t="shared" si="94"/>
        <v>Yusnial Diaz</v>
      </c>
      <c r="F282" s="287"/>
      <c r="G282" s="537">
        <v>23</v>
      </c>
      <c r="H282" s="537">
        <v>1</v>
      </c>
      <c r="I282" s="537">
        <v>23</v>
      </c>
      <c r="J282" s="436" t="s">
        <v>4664</v>
      </c>
      <c r="K282" s="205"/>
      <c r="L282" s="135" t="s">
        <v>651</v>
      </c>
      <c r="M282" s="134" t="str">
        <f t="shared" si="95"/>
        <v>min</v>
      </c>
      <c r="N282" s="147" t="str">
        <f>Ruth!$A$2</f>
        <v>Plum Island</v>
      </c>
      <c r="O282" s="169" t="s">
        <v>4786</v>
      </c>
      <c r="P282" s="229" t="str">
        <f t="shared" si="96"/>
        <v>Diaz, Yusnial (min)</v>
      </c>
      <c r="Q282" s="166" t="str">
        <f t="shared" si="97"/>
        <v/>
      </c>
      <c r="R282" s="166" t="str">
        <f t="shared" si="98"/>
        <v/>
      </c>
      <c r="S282" s="166" t="str">
        <f t="shared" si="99"/>
        <v/>
      </c>
      <c r="T282" s="314" t="str">
        <f t="shared" si="93"/>
        <v/>
      </c>
      <c r="U282" s="537" t="s">
        <v>828</v>
      </c>
      <c r="V282" s="167"/>
      <c r="W282" s="134"/>
      <c r="X282" s="167"/>
      <c r="Y282" s="134"/>
      <c r="Z282" s="167"/>
      <c r="AA282" s="134"/>
      <c r="AC282" s="134"/>
      <c r="AD282" s="134"/>
    </row>
    <row r="283" spans="1:31" ht="14.25" customHeight="1" x14ac:dyDescent="0.2">
      <c r="A283" s="537" t="s">
        <v>4684</v>
      </c>
      <c r="B283" s="246" t="str">
        <f t="shared" si="90"/>
        <v>Dickerson</v>
      </c>
      <c r="C283" s="253" t="str">
        <f t="shared" si="91"/>
        <v>Alex*</v>
      </c>
      <c r="D283" s="134" t="str">
        <f t="shared" si="92"/>
        <v>A. Dickerson</v>
      </c>
      <c r="E283" s="229" t="str">
        <f t="shared" si="94"/>
        <v>Alex* Dickerson</v>
      </c>
      <c r="F283" s="287"/>
      <c r="G283" s="537">
        <v>216</v>
      </c>
      <c r="H283" s="537">
        <v>11</v>
      </c>
      <c r="I283" s="537">
        <v>20</v>
      </c>
      <c r="J283" s="436">
        <v>33019</v>
      </c>
      <c r="K283" s="205" t="s">
        <v>2011</v>
      </c>
      <c r="L283" s="135" t="s">
        <v>11</v>
      </c>
      <c r="M283" s="134" t="str">
        <f t="shared" si="95"/>
        <v>MM</v>
      </c>
      <c r="N283" s="147" t="str">
        <f>Aaron!$S$2</f>
        <v>San Jose</v>
      </c>
      <c r="O283" s="169" t="s">
        <v>4786</v>
      </c>
      <c r="P283" s="229" t="str">
        <f t="shared" si="96"/>
        <v>Dickerson, Alex* (MM)</v>
      </c>
      <c r="Q283" s="166">
        <f t="shared" si="97"/>
        <v>100000</v>
      </c>
      <c r="R283" s="166" t="str">
        <f t="shared" si="98"/>
        <v/>
      </c>
      <c r="S283" s="166" t="str">
        <f t="shared" si="99"/>
        <v/>
      </c>
      <c r="T283" s="314" t="str">
        <f t="shared" si="93"/>
        <v/>
      </c>
      <c r="U283" s="537" t="s">
        <v>648</v>
      </c>
      <c r="V283" s="167">
        <v>100000</v>
      </c>
      <c r="W283" s="134"/>
      <c r="X283" s="167"/>
      <c r="Y283" s="134"/>
      <c r="Z283" s="167"/>
      <c r="AA283" s="134"/>
      <c r="AC283" s="134"/>
      <c r="AD283" s="134"/>
    </row>
    <row r="284" spans="1:31" ht="14.25" customHeight="1" x14ac:dyDescent="0.2">
      <c r="A284" s="258" t="s">
        <v>2342</v>
      </c>
      <c r="B284" s="246" t="str">
        <f t="shared" si="90"/>
        <v>Dickerson</v>
      </c>
      <c r="C284" s="253" t="str">
        <f t="shared" si="91"/>
        <v>Corey</v>
      </c>
      <c r="D284" s="134" t="str">
        <f t="shared" si="92"/>
        <v>C. Dickerson</v>
      </c>
      <c r="E284" s="229" t="str">
        <f t="shared" si="94"/>
        <v>Corey Dickerson</v>
      </c>
      <c r="F284" s="265" t="s">
        <v>512</v>
      </c>
      <c r="G284" s="265"/>
      <c r="H284" s="265"/>
      <c r="I284" s="265"/>
      <c r="J284" s="266">
        <v>32650</v>
      </c>
      <c r="K284" s="258" t="s">
        <v>2120</v>
      </c>
      <c r="L284" s="135" t="s">
        <v>11</v>
      </c>
      <c r="M284" s="134" t="str">
        <f t="shared" si="95"/>
        <v>Y3</v>
      </c>
      <c r="N284" s="147" t="str">
        <f>Cobb!$S$2</f>
        <v>Waikiki</v>
      </c>
      <c r="O284" s="241" t="s">
        <v>2012</v>
      </c>
      <c r="P284" s="229" t="str">
        <f t="shared" si="96"/>
        <v>Dickerson, Corey (Y3)</v>
      </c>
      <c r="Q284" s="166">
        <f t="shared" si="97"/>
        <v>400000</v>
      </c>
      <c r="R284" s="166" t="str">
        <f t="shared" si="98"/>
        <v/>
      </c>
      <c r="S284" s="166" t="str">
        <f t="shared" si="99"/>
        <v/>
      </c>
      <c r="T284" s="314" t="str">
        <f t="shared" si="93"/>
        <v/>
      </c>
      <c r="U284" s="309" t="s">
        <v>465</v>
      </c>
      <c r="V284" s="230">
        <v>400000</v>
      </c>
      <c r="W284" s="229" t="s">
        <v>814</v>
      </c>
      <c r="X284" s="230"/>
      <c r="Y284" s="229"/>
      <c r="Z284" s="230"/>
      <c r="AA284" s="134"/>
      <c r="AC284" s="134"/>
      <c r="AD284" s="134"/>
    </row>
    <row r="285" spans="1:31" ht="14.25" customHeight="1" x14ac:dyDescent="0.2">
      <c r="A285" s="134" t="s">
        <v>169</v>
      </c>
      <c r="B285" s="246" t="str">
        <f t="shared" si="90"/>
        <v>Dickey</v>
      </c>
      <c r="C285" s="253" t="str">
        <f t="shared" si="91"/>
        <v>R.A.</v>
      </c>
      <c r="D285" s="134" t="str">
        <f t="shared" si="92"/>
        <v>R. Dickey</v>
      </c>
      <c r="E285" s="229" t="str">
        <f t="shared" si="94"/>
        <v>R.A. Dickey</v>
      </c>
      <c r="F285" s="135" t="s">
        <v>1667</v>
      </c>
      <c r="G285" s="135"/>
      <c r="H285" s="135"/>
      <c r="I285" s="135"/>
      <c r="J285" s="201">
        <v>27331</v>
      </c>
      <c r="K285" s="147" t="s">
        <v>966</v>
      </c>
      <c r="L285" s="135" t="s">
        <v>173</v>
      </c>
      <c r="M285" s="134" t="str">
        <f t="shared" si="95"/>
        <v>2,F2-7.8M</v>
      </c>
      <c r="N285" s="147" t="s">
        <v>275</v>
      </c>
      <c r="O285" s="304" t="s">
        <v>5225</v>
      </c>
      <c r="P285" s="229" t="str">
        <f t="shared" si="96"/>
        <v>Dickey, R.A. (2,F2-7.8M)</v>
      </c>
      <c r="Q285" s="166">
        <f t="shared" si="97"/>
        <v>3900000</v>
      </c>
      <c r="R285" s="166" t="str">
        <f t="shared" si="98"/>
        <v/>
      </c>
      <c r="S285" s="166" t="str">
        <f t="shared" si="99"/>
        <v/>
      </c>
      <c r="T285" s="314" t="str">
        <f t="shared" si="93"/>
        <v/>
      </c>
      <c r="U285" s="147" t="s">
        <v>2518</v>
      </c>
      <c r="V285" s="167">
        <v>3900000</v>
      </c>
      <c r="W285" s="147" t="s">
        <v>412</v>
      </c>
      <c r="X285" s="235"/>
      <c r="Y285" s="147"/>
      <c r="Z285" s="235"/>
      <c r="AA285" s="147"/>
      <c r="AB285" s="311"/>
      <c r="AC285" s="134"/>
      <c r="AD285" s="134"/>
    </row>
    <row r="286" spans="1:31" ht="14.25" customHeight="1" x14ac:dyDescent="0.2">
      <c r="A286" s="146" t="s">
        <v>1240</v>
      </c>
      <c r="B286" s="246" t="str">
        <f t="shared" si="90"/>
        <v>Diekman</v>
      </c>
      <c r="C286" s="253" t="str">
        <f t="shared" si="91"/>
        <v>Jake</v>
      </c>
      <c r="D286" s="134" t="str">
        <f t="shared" si="92"/>
        <v>J. Diekman</v>
      </c>
      <c r="E286" s="229" t="str">
        <f t="shared" si="94"/>
        <v>Jake Diekman</v>
      </c>
      <c r="F286" s="135" t="s">
        <v>512</v>
      </c>
      <c r="G286" s="135"/>
      <c r="H286" s="135"/>
      <c r="I286" s="135"/>
      <c r="J286" s="201">
        <v>31798</v>
      </c>
      <c r="K286" s="147" t="s">
        <v>1664</v>
      </c>
      <c r="L286" s="135" t="s">
        <v>173</v>
      </c>
      <c r="M286" s="134" t="str">
        <f t="shared" si="95"/>
        <v>ARB-Y4</v>
      </c>
      <c r="N286" s="147" t="str">
        <f>Mays!$AE$2</f>
        <v>West Oakland</v>
      </c>
      <c r="O286" s="135" t="s">
        <v>1171</v>
      </c>
      <c r="P286" s="229" t="str">
        <f t="shared" si="96"/>
        <v>Diekman, Jake (ARB-Y4)</v>
      </c>
      <c r="Q286" s="166">
        <f t="shared" si="97"/>
        <v>600000</v>
      </c>
      <c r="R286" s="166" t="str">
        <f t="shared" si="98"/>
        <v/>
      </c>
      <c r="S286" s="166" t="str">
        <f t="shared" si="99"/>
        <v/>
      </c>
      <c r="T286" s="314" t="str">
        <f t="shared" si="93"/>
        <v/>
      </c>
      <c r="U286" s="147" t="s">
        <v>814</v>
      </c>
      <c r="V286" s="167">
        <v>600000</v>
      </c>
      <c r="W286" s="134" t="s">
        <v>1629</v>
      </c>
      <c r="X286" s="167"/>
      <c r="Y286" s="134"/>
      <c r="Z286" s="167"/>
      <c r="AA286" s="229"/>
      <c r="AB286" s="229"/>
      <c r="AC286" s="134"/>
      <c r="AD286" s="134"/>
    </row>
    <row r="287" spans="1:31" ht="14.25" customHeight="1" x14ac:dyDescent="0.2">
      <c r="A287" s="247" t="s">
        <v>2281</v>
      </c>
      <c r="B287" s="246" t="str">
        <f t="shared" si="90"/>
        <v>Dietrich</v>
      </c>
      <c r="C287" s="253" t="str">
        <f t="shared" si="91"/>
        <v>Derek</v>
      </c>
      <c r="D287" s="134" t="str">
        <f t="shared" si="92"/>
        <v>D. Dietrich</v>
      </c>
      <c r="E287" s="229" t="str">
        <f t="shared" si="94"/>
        <v>Derek Dietrich</v>
      </c>
      <c r="F287" s="250" t="s">
        <v>512</v>
      </c>
      <c r="G287" s="250"/>
      <c r="H287" s="250"/>
      <c r="I287" s="250"/>
      <c r="J287" s="264">
        <v>32707</v>
      </c>
      <c r="K287" s="260" t="s">
        <v>11</v>
      </c>
      <c r="L287" s="135" t="s">
        <v>11</v>
      </c>
      <c r="M287" s="134" t="str">
        <f t="shared" si="95"/>
        <v>Y3</v>
      </c>
      <c r="N287" s="147" t="str">
        <f>Cobb!$Y$2</f>
        <v>Portsmouth</v>
      </c>
      <c r="O287" s="241" t="s">
        <v>2012</v>
      </c>
      <c r="P287" s="229" t="str">
        <f t="shared" si="96"/>
        <v>Dietrich, Derek (Y3)</v>
      </c>
      <c r="Q287" s="166">
        <f t="shared" si="97"/>
        <v>400000</v>
      </c>
      <c r="R287" s="166" t="str">
        <f t="shared" si="98"/>
        <v/>
      </c>
      <c r="S287" s="166" t="str">
        <f t="shared" si="99"/>
        <v/>
      </c>
      <c r="T287" s="314" t="str">
        <f t="shared" si="93"/>
        <v/>
      </c>
      <c r="U287" s="309" t="s">
        <v>465</v>
      </c>
      <c r="V287" s="230">
        <v>400000</v>
      </c>
      <c r="W287" s="229" t="s">
        <v>814</v>
      </c>
      <c r="X287" s="230"/>
      <c r="Y287" s="229"/>
      <c r="Z287" s="230"/>
      <c r="AA287" s="134"/>
      <c r="AC287" s="134"/>
      <c r="AD287" s="134"/>
      <c r="AE287" s="371"/>
    </row>
    <row r="288" spans="1:31" ht="14.25" customHeight="1" x14ac:dyDescent="0.2">
      <c r="A288" s="537" t="s">
        <v>3673</v>
      </c>
      <c r="B288" s="246" t="str">
        <f t="shared" si="90"/>
        <v>Difo</v>
      </c>
      <c r="C288" s="253" t="str">
        <f t="shared" si="91"/>
        <v>Wilmer</v>
      </c>
      <c r="D288" s="134" t="str">
        <f t="shared" si="92"/>
        <v>W. Difo</v>
      </c>
      <c r="E288" s="229" t="str">
        <f t="shared" si="94"/>
        <v>Wilmer Difo</v>
      </c>
      <c r="F288" s="135" t="s">
        <v>1674</v>
      </c>
      <c r="G288" s="135"/>
      <c r="H288" s="135"/>
      <c r="I288" s="135"/>
      <c r="J288" s="335">
        <v>33696</v>
      </c>
      <c r="K288" s="134" t="s">
        <v>1671</v>
      </c>
      <c r="L288" s="135" t="s">
        <v>11</v>
      </c>
      <c r="M288" s="134" t="str">
        <f t="shared" si="95"/>
        <v>MM</v>
      </c>
      <c r="N288" s="147" t="str">
        <f>Aaron!$AE$2</f>
        <v>Pismo Beach</v>
      </c>
      <c r="O288" s="135" t="s">
        <v>5165</v>
      </c>
      <c r="P288" s="229" t="str">
        <f t="shared" si="96"/>
        <v>Difo, Wilmer (MM)</v>
      </c>
      <c r="Q288" s="166">
        <f t="shared" si="97"/>
        <v>100000</v>
      </c>
      <c r="R288" s="166" t="str">
        <f t="shared" si="98"/>
        <v/>
      </c>
      <c r="S288" s="166" t="str">
        <f t="shared" si="99"/>
        <v/>
      </c>
      <c r="T288" s="314" t="str">
        <f t="shared" si="93"/>
        <v/>
      </c>
      <c r="U288" s="537" t="s">
        <v>648</v>
      </c>
      <c r="V288" s="269">
        <v>100000</v>
      </c>
      <c r="W288" s="537"/>
      <c r="X288" s="269"/>
      <c r="Y288" s="537"/>
      <c r="Z288" s="537"/>
      <c r="AA288" s="537"/>
      <c r="AB288" s="537"/>
      <c r="AC288" s="134"/>
      <c r="AD288" s="134"/>
    </row>
    <row r="289" spans="1:34" ht="14.25" customHeight="1" x14ac:dyDescent="0.2">
      <c r="A289" s="134" t="s">
        <v>857</v>
      </c>
      <c r="B289" s="246" t="str">
        <f t="shared" ref="B289:B320" si="100">LEFT(A289,FIND(", ",A289,1)-1)</f>
        <v>Donaldson</v>
      </c>
      <c r="C289" s="253" t="str">
        <f t="shared" si="91"/>
        <v>Josh</v>
      </c>
      <c r="D289" s="134" t="str">
        <f t="shared" si="92"/>
        <v>J. Donaldson</v>
      </c>
      <c r="E289" s="229" t="str">
        <f t="shared" si="94"/>
        <v>Josh Donaldson</v>
      </c>
      <c r="F289" s="135" t="s">
        <v>1667</v>
      </c>
      <c r="G289" s="135"/>
      <c r="H289" s="135"/>
      <c r="I289" s="135"/>
      <c r="J289" s="201">
        <v>31389</v>
      </c>
      <c r="K289" s="147" t="s">
        <v>1670</v>
      </c>
      <c r="L289" s="135" t="s">
        <v>11</v>
      </c>
      <c r="M289" s="134" t="str">
        <f t="shared" si="95"/>
        <v>ARB-Y4</v>
      </c>
      <c r="N289" s="147" t="str">
        <f>Ruth!$G$2</f>
        <v>Gotham City</v>
      </c>
      <c r="O289" s="169" t="s">
        <v>321</v>
      </c>
      <c r="P289" s="229" t="str">
        <f t="shared" si="96"/>
        <v>Donaldson, Josh (ARB-Y4)</v>
      </c>
      <c r="Q289" s="166">
        <f t="shared" si="97"/>
        <v>600000</v>
      </c>
      <c r="R289" s="166" t="str">
        <f t="shared" si="98"/>
        <v/>
      </c>
      <c r="S289" s="166" t="str">
        <f t="shared" si="99"/>
        <v/>
      </c>
      <c r="T289" s="314" t="str">
        <f t="shared" si="93"/>
        <v/>
      </c>
      <c r="U289" s="147" t="s">
        <v>814</v>
      </c>
      <c r="V289" s="167">
        <v>600000</v>
      </c>
      <c r="W289" s="134" t="s">
        <v>1629</v>
      </c>
      <c r="X289" s="167"/>
      <c r="Y289" s="134"/>
      <c r="Z289" s="167"/>
      <c r="AA289" s="134"/>
      <c r="AC289" s="134"/>
      <c r="AD289" s="134"/>
    </row>
    <row r="290" spans="1:34" ht="14.25" customHeight="1" x14ac:dyDescent="0.2">
      <c r="A290" s="146" t="s">
        <v>1204</v>
      </c>
      <c r="B290" s="246" t="str">
        <f t="shared" si="100"/>
        <v>Doolittle</v>
      </c>
      <c r="C290" s="253" t="str">
        <f t="shared" si="91"/>
        <v>Sean</v>
      </c>
      <c r="D290" s="134" t="str">
        <f t="shared" si="92"/>
        <v>S. Doolittle</v>
      </c>
      <c r="E290" s="229" t="str">
        <f t="shared" si="94"/>
        <v>Sean Doolittle</v>
      </c>
      <c r="F290" s="135" t="s">
        <v>512</v>
      </c>
      <c r="G290" s="135"/>
      <c r="H290" s="135"/>
      <c r="I290" s="135"/>
      <c r="J290" s="201">
        <v>31681</v>
      </c>
      <c r="K290" s="147" t="s">
        <v>1664</v>
      </c>
      <c r="L290" s="135" t="s">
        <v>173</v>
      </c>
      <c r="M290" s="134" t="str">
        <f t="shared" si="95"/>
        <v>ARB-Y4</v>
      </c>
      <c r="N290" s="297" t="str">
        <f>Mays!$S$2</f>
        <v>Thunder Bay</v>
      </c>
      <c r="O290" s="135" t="s">
        <v>2937</v>
      </c>
      <c r="P290" s="229" t="str">
        <f t="shared" si="96"/>
        <v>Doolittle, Sean (ARB-Y4)</v>
      </c>
      <c r="Q290" s="166">
        <f t="shared" si="97"/>
        <v>600000</v>
      </c>
      <c r="R290" s="166" t="str">
        <f t="shared" si="98"/>
        <v/>
      </c>
      <c r="S290" s="166" t="str">
        <f t="shared" si="99"/>
        <v/>
      </c>
      <c r="T290" s="314" t="str">
        <f t="shared" si="93"/>
        <v/>
      </c>
      <c r="U290" s="147" t="s">
        <v>814</v>
      </c>
      <c r="V290" s="167">
        <v>600000</v>
      </c>
      <c r="W290" s="134" t="s">
        <v>1629</v>
      </c>
      <c r="X290" s="167"/>
      <c r="Y290" s="134"/>
      <c r="Z290" s="167"/>
      <c r="AA290" s="134"/>
      <c r="AC290" s="134"/>
      <c r="AD290" s="134"/>
    </row>
    <row r="291" spans="1:34" ht="14.25" customHeight="1" x14ac:dyDescent="0.2">
      <c r="A291" s="148" t="s">
        <v>644</v>
      </c>
      <c r="B291" s="246" t="str">
        <f t="shared" si="100"/>
        <v>Doubront</v>
      </c>
      <c r="C291" s="253" t="str">
        <f t="shared" si="91"/>
        <v>Felix</v>
      </c>
      <c r="D291" s="134" t="str">
        <f t="shared" si="92"/>
        <v>F. Doubront</v>
      </c>
      <c r="E291" s="229" t="str">
        <f t="shared" si="94"/>
        <v>Felix Doubront</v>
      </c>
      <c r="F291" s="135" t="s">
        <v>512</v>
      </c>
      <c r="G291" s="135"/>
      <c r="H291" s="135"/>
      <c r="I291" s="135"/>
      <c r="J291" s="201">
        <v>32073</v>
      </c>
      <c r="K291" s="147" t="s">
        <v>966</v>
      </c>
      <c r="L291" s="135" t="s">
        <v>173</v>
      </c>
      <c r="M291" s="134" t="str">
        <f t="shared" si="95"/>
        <v>1,F1-$400k</v>
      </c>
      <c r="N291" s="147" t="str">
        <f>Aaron!$AE$2</f>
        <v>Pismo Beach</v>
      </c>
      <c r="O291" s="412" t="s">
        <v>4104</v>
      </c>
      <c r="P291" s="229" t="str">
        <f t="shared" si="96"/>
        <v>Doubront, Felix (1,F1-$400k)</v>
      </c>
      <c r="Q291" s="166">
        <f t="shared" si="97"/>
        <v>400000</v>
      </c>
      <c r="R291" s="166" t="str">
        <f t="shared" si="98"/>
        <v/>
      </c>
      <c r="S291" s="166" t="str">
        <f t="shared" si="99"/>
        <v/>
      </c>
      <c r="T291" s="314" t="str">
        <f t="shared" si="93"/>
        <v/>
      </c>
      <c r="U291" s="148" t="s">
        <v>4066</v>
      </c>
      <c r="V291" s="414">
        <v>400000</v>
      </c>
      <c r="W291" s="167" t="s">
        <v>412</v>
      </c>
      <c r="X291" s="134"/>
      <c r="Y291" s="134"/>
      <c r="Z291" s="134"/>
      <c r="AA291" s="134"/>
      <c r="AB291" s="134"/>
      <c r="AC291" s="134"/>
      <c r="AD291" s="134"/>
      <c r="AE291" s="371"/>
    </row>
    <row r="292" spans="1:34" ht="14.25" customHeight="1" x14ac:dyDescent="0.2">
      <c r="A292" s="134" t="s">
        <v>992</v>
      </c>
      <c r="B292" s="246" t="str">
        <f t="shared" si="100"/>
        <v>Dozier</v>
      </c>
      <c r="C292" s="253" t="str">
        <f t="shared" si="91"/>
        <v>Brian</v>
      </c>
      <c r="D292" s="134" t="str">
        <f t="shared" si="92"/>
        <v>B. Dozier</v>
      </c>
      <c r="E292" s="229" t="str">
        <f t="shared" si="94"/>
        <v>Brian Dozier</v>
      </c>
      <c r="F292" s="135" t="s">
        <v>1667</v>
      </c>
      <c r="G292" s="135"/>
      <c r="H292" s="135"/>
      <c r="I292" s="135"/>
      <c r="J292" s="201">
        <v>31912</v>
      </c>
      <c r="K292" s="147" t="s">
        <v>1665</v>
      </c>
      <c r="L292" s="135" t="s">
        <v>11</v>
      </c>
      <c r="M292" s="134" t="str">
        <f t="shared" si="95"/>
        <v>1,L5-14M</v>
      </c>
      <c r="N292" s="147" t="str">
        <f>Ruth!$Y$2</f>
        <v>Rock Island</v>
      </c>
      <c r="O292" s="169" t="s">
        <v>1077</v>
      </c>
      <c r="P292" s="229" t="str">
        <f t="shared" si="96"/>
        <v>Dozier, Brian (1,L5-14M)</v>
      </c>
      <c r="Q292" s="166">
        <f t="shared" si="97"/>
        <v>2800000</v>
      </c>
      <c r="R292" s="166">
        <f t="shared" si="98"/>
        <v>2800000</v>
      </c>
      <c r="S292" s="166">
        <f t="shared" si="99"/>
        <v>2800000</v>
      </c>
      <c r="T292" s="314">
        <f t="shared" si="93"/>
        <v>2800000</v>
      </c>
      <c r="U292" s="147" t="s">
        <v>3847</v>
      </c>
      <c r="V292" s="167">
        <v>2800000</v>
      </c>
      <c r="W292" s="147" t="s">
        <v>816</v>
      </c>
      <c r="X292" s="167">
        <v>2800000</v>
      </c>
      <c r="Y292" s="147" t="s">
        <v>389</v>
      </c>
      <c r="Z292" s="167">
        <v>2800000</v>
      </c>
      <c r="AA292" s="147" t="s">
        <v>388</v>
      </c>
      <c r="AB292" s="167">
        <v>2800000</v>
      </c>
      <c r="AC292" s="147" t="s">
        <v>753</v>
      </c>
      <c r="AD292" s="134">
        <v>2800000</v>
      </c>
    </row>
    <row r="293" spans="1:34" ht="14.25" customHeight="1" x14ac:dyDescent="0.2">
      <c r="A293" s="148" t="s">
        <v>248</v>
      </c>
      <c r="B293" s="246" t="str">
        <f t="shared" si="100"/>
        <v>Drew</v>
      </c>
      <c r="C293" s="253" t="str">
        <f t="shared" si="91"/>
        <v>Stephen</v>
      </c>
      <c r="D293" s="134" t="str">
        <f t="shared" si="92"/>
        <v>S. Drew</v>
      </c>
      <c r="E293" s="229" t="str">
        <f t="shared" si="94"/>
        <v>Stephen Drew</v>
      </c>
      <c r="F293" s="135" t="s">
        <v>512</v>
      </c>
      <c r="G293" s="135"/>
      <c r="H293" s="135"/>
      <c r="I293" s="135"/>
      <c r="J293" s="201">
        <v>30391</v>
      </c>
      <c r="K293" s="147" t="s">
        <v>1671</v>
      </c>
      <c r="L293" s="135" t="s">
        <v>11</v>
      </c>
      <c r="M293" s="134" t="str">
        <f t="shared" si="95"/>
        <v>1,F1-$730K</v>
      </c>
      <c r="N293" s="148" t="s">
        <v>3987</v>
      </c>
      <c r="O293" s="412" t="s">
        <v>4104</v>
      </c>
      <c r="P293" s="229" t="str">
        <f t="shared" si="96"/>
        <v>Drew, Stephen (1,F1-$730K)</v>
      </c>
      <c r="Q293" s="166">
        <f t="shared" si="97"/>
        <v>730000</v>
      </c>
      <c r="R293" s="166" t="str">
        <f t="shared" si="98"/>
        <v/>
      </c>
      <c r="S293" s="166" t="str">
        <f t="shared" si="99"/>
        <v/>
      </c>
      <c r="T293" s="314" t="str">
        <f t="shared" si="93"/>
        <v/>
      </c>
      <c r="U293" s="148" t="s">
        <v>4083</v>
      </c>
      <c r="V293" s="414">
        <v>730000</v>
      </c>
      <c r="W293" s="167" t="s">
        <v>412</v>
      </c>
      <c r="X293" s="134"/>
      <c r="Y293" s="134"/>
      <c r="Z293" s="134"/>
      <c r="AA293" s="134"/>
      <c r="AB293" s="134"/>
      <c r="AC293" s="134"/>
      <c r="AD293" s="134"/>
      <c r="AE293" s="371"/>
    </row>
    <row r="294" spans="1:34" ht="14.25" customHeight="1" x14ac:dyDescent="0.2">
      <c r="A294" s="537" t="s">
        <v>3712</v>
      </c>
      <c r="B294" s="246" t="str">
        <f t="shared" si="100"/>
        <v>Drury</v>
      </c>
      <c r="C294" s="253" t="str">
        <f t="shared" si="91"/>
        <v>Brandon</v>
      </c>
      <c r="D294" s="134" t="str">
        <f t="shared" si="92"/>
        <v>B. Drury</v>
      </c>
      <c r="E294" s="229" t="str">
        <f t="shared" si="94"/>
        <v>Brandon Drury</v>
      </c>
      <c r="F294" s="135" t="s">
        <v>1667</v>
      </c>
      <c r="G294" s="135"/>
      <c r="H294" s="135"/>
      <c r="I294" s="135"/>
      <c r="J294" s="335">
        <v>33837</v>
      </c>
      <c r="K294" s="134" t="s">
        <v>1670</v>
      </c>
      <c r="L294" s="135" t="s">
        <v>11</v>
      </c>
      <c r="M294" s="134" t="str">
        <f t="shared" si="95"/>
        <v>MM</v>
      </c>
      <c r="N294" s="147" t="str">
        <f>Cobb!$G$2</f>
        <v>Alaska</v>
      </c>
      <c r="O294" s="135" t="s">
        <v>2857</v>
      </c>
      <c r="P294" s="229" t="str">
        <f t="shared" si="96"/>
        <v>Drury, Brandon (MM)</v>
      </c>
      <c r="Q294" s="166">
        <f t="shared" si="97"/>
        <v>100000</v>
      </c>
      <c r="R294" s="166" t="str">
        <f t="shared" si="98"/>
        <v/>
      </c>
      <c r="S294" s="166" t="str">
        <f t="shared" si="99"/>
        <v/>
      </c>
      <c r="T294" s="314" t="str">
        <f t="shared" si="93"/>
        <v/>
      </c>
      <c r="U294" s="537" t="s">
        <v>648</v>
      </c>
      <c r="V294" s="269">
        <v>100000</v>
      </c>
      <c r="W294" s="537"/>
      <c r="X294" s="269"/>
      <c r="Y294" s="537"/>
      <c r="Z294" s="537"/>
      <c r="AA294" s="537"/>
      <c r="AB294" s="537"/>
      <c r="AC294" s="134"/>
      <c r="AD294" s="134"/>
      <c r="AE294" s="371"/>
    </row>
    <row r="295" spans="1:34" ht="14.25" customHeight="1" x14ac:dyDescent="0.2">
      <c r="A295" s="134" t="s">
        <v>121</v>
      </c>
      <c r="B295" s="246" t="str">
        <f t="shared" si="100"/>
        <v>Duda</v>
      </c>
      <c r="C295" s="253" t="str">
        <f t="shared" si="91"/>
        <v>Lucas</v>
      </c>
      <c r="D295" s="134" t="str">
        <f t="shared" si="92"/>
        <v>L. Duda</v>
      </c>
      <c r="E295" s="229" t="str">
        <f t="shared" si="94"/>
        <v>Lucas Duda</v>
      </c>
      <c r="F295" s="135" t="s">
        <v>512</v>
      </c>
      <c r="G295" s="135"/>
      <c r="H295" s="135"/>
      <c r="I295" s="135"/>
      <c r="J295" s="201">
        <v>31446</v>
      </c>
      <c r="K295" s="147" t="s">
        <v>1666</v>
      </c>
      <c r="L295" s="135" t="s">
        <v>11</v>
      </c>
      <c r="M295" s="134" t="str">
        <f t="shared" si="95"/>
        <v>2,L5-14M</v>
      </c>
      <c r="N295" s="147" t="str">
        <f>Cobb!$G$2</f>
        <v>Alaska</v>
      </c>
      <c r="O295" s="169" t="s">
        <v>387</v>
      </c>
      <c r="P295" s="229" t="str">
        <f t="shared" si="96"/>
        <v>Duda, Lucas (2,L5-14M)</v>
      </c>
      <c r="Q295" s="166">
        <f t="shared" si="97"/>
        <v>2800000</v>
      </c>
      <c r="R295" s="166">
        <f t="shared" si="98"/>
        <v>2800000</v>
      </c>
      <c r="S295" s="166">
        <f t="shared" si="99"/>
        <v>2800000</v>
      </c>
      <c r="T295" s="314">
        <f t="shared" si="93"/>
        <v>2800000</v>
      </c>
      <c r="U295" s="147" t="s">
        <v>816</v>
      </c>
      <c r="V295" s="167">
        <v>2800000</v>
      </c>
      <c r="W295" s="134" t="s">
        <v>389</v>
      </c>
      <c r="X295" s="167">
        <v>2800000</v>
      </c>
      <c r="Y295" s="134" t="s">
        <v>388</v>
      </c>
      <c r="Z295" s="167">
        <v>2800000</v>
      </c>
      <c r="AA295" s="134" t="s">
        <v>753</v>
      </c>
      <c r="AB295" s="167">
        <v>2800000</v>
      </c>
      <c r="AC295" s="134"/>
      <c r="AD295" s="134"/>
    </row>
    <row r="296" spans="1:34" ht="14.25" customHeight="1" x14ac:dyDescent="0.2">
      <c r="A296" s="148" t="s">
        <v>1779</v>
      </c>
      <c r="B296" s="246" t="str">
        <f t="shared" si="100"/>
        <v>Duensing</v>
      </c>
      <c r="C296" s="253" t="str">
        <f t="shared" si="91"/>
        <v>Brian</v>
      </c>
      <c r="D296" s="134" t="str">
        <f t="shared" si="92"/>
        <v>B. Duensing</v>
      </c>
      <c r="E296" s="229" t="str">
        <f t="shared" si="94"/>
        <v>Brian Duensing</v>
      </c>
      <c r="F296" s="216" t="s">
        <v>512</v>
      </c>
      <c r="G296" s="216"/>
      <c r="H296" s="216"/>
      <c r="I296" s="216"/>
      <c r="J296" s="220">
        <v>30369</v>
      </c>
      <c r="K296" s="221" t="s">
        <v>1664</v>
      </c>
      <c r="L296" s="135" t="s">
        <v>173</v>
      </c>
      <c r="M296" s="134" t="str">
        <f t="shared" si="95"/>
        <v>1,F1-$235k</v>
      </c>
      <c r="N296" s="147" t="s">
        <v>83</v>
      </c>
      <c r="O296" s="412" t="s">
        <v>5345</v>
      </c>
      <c r="P296" s="229" t="str">
        <f t="shared" si="96"/>
        <v>Duensing, Brian (1,F1-$235k)</v>
      </c>
      <c r="Q296" s="166">
        <f t="shared" si="97"/>
        <v>235000</v>
      </c>
      <c r="R296" s="166" t="str">
        <f t="shared" si="98"/>
        <v/>
      </c>
      <c r="S296" s="166" t="str">
        <f t="shared" si="99"/>
        <v/>
      </c>
      <c r="T296" s="314" t="str">
        <f t="shared" si="93"/>
        <v/>
      </c>
      <c r="U296" s="148" t="s">
        <v>4073</v>
      </c>
      <c r="V296" s="414">
        <v>235000</v>
      </c>
      <c r="W296" s="167" t="s">
        <v>412</v>
      </c>
      <c r="X296" s="134"/>
      <c r="Y296" s="134"/>
      <c r="Z296" s="134"/>
      <c r="AA296" s="134"/>
      <c r="AB296" s="134"/>
      <c r="AC296" s="134"/>
      <c r="AD296" s="134"/>
      <c r="AE296" s="371"/>
    </row>
    <row r="297" spans="1:34" ht="14.25" customHeight="1" x14ac:dyDescent="0.2">
      <c r="A297" s="537" t="s">
        <v>4730</v>
      </c>
      <c r="B297" s="246" t="str">
        <f t="shared" si="100"/>
        <v>Duffey</v>
      </c>
      <c r="C297" s="253" t="str">
        <f t="shared" si="91"/>
        <v>Tyler</v>
      </c>
      <c r="D297" s="134" t="str">
        <f t="shared" si="92"/>
        <v>T. Duffey</v>
      </c>
      <c r="E297" s="229" t="str">
        <f t="shared" si="94"/>
        <v>Tyler Duffey</v>
      </c>
      <c r="F297" s="287"/>
      <c r="G297" s="537">
        <v>33</v>
      </c>
      <c r="H297" s="537">
        <v>2</v>
      </c>
      <c r="I297" s="537">
        <v>9</v>
      </c>
      <c r="J297" s="436">
        <v>33234</v>
      </c>
      <c r="K297" s="205" t="s">
        <v>966</v>
      </c>
      <c r="L297" s="135" t="s">
        <v>173</v>
      </c>
      <c r="M297" s="134" t="str">
        <f t="shared" si="95"/>
        <v>Y1</v>
      </c>
      <c r="N297" s="297" t="str">
        <f>Mays!$S$2</f>
        <v>Thunder Bay</v>
      </c>
      <c r="O297" s="169" t="s">
        <v>4786</v>
      </c>
      <c r="P297" s="229" t="str">
        <f t="shared" si="96"/>
        <v>Duffey, Tyler (Y1)</v>
      </c>
      <c r="Q297" s="166">
        <f t="shared" si="97"/>
        <v>200000</v>
      </c>
      <c r="R297" s="166">
        <f t="shared" si="98"/>
        <v>300000</v>
      </c>
      <c r="S297" s="166">
        <f t="shared" si="99"/>
        <v>400000</v>
      </c>
      <c r="T297" s="314" t="str">
        <f t="shared" si="93"/>
        <v/>
      </c>
      <c r="U297" s="537" t="s">
        <v>652</v>
      </c>
      <c r="V297" s="167">
        <v>200000</v>
      </c>
      <c r="W297" s="134" t="s">
        <v>653</v>
      </c>
      <c r="X297" s="167">
        <v>300000</v>
      </c>
      <c r="Y297" s="134" t="s">
        <v>465</v>
      </c>
      <c r="Z297" s="167">
        <v>400000</v>
      </c>
      <c r="AA297" s="134" t="s">
        <v>814</v>
      </c>
      <c r="AC297" s="134"/>
      <c r="AD297" s="134"/>
    </row>
    <row r="298" spans="1:34" ht="14.25" customHeight="1" x14ac:dyDescent="0.2">
      <c r="A298" s="134" t="s">
        <v>351</v>
      </c>
      <c r="B298" s="246" t="str">
        <f t="shared" si="100"/>
        <v>Duffy</v>
      </c>
      <c r="C298" s="253" t="str">
        <f t="shared" si="91"/>
        <v>Danny</v>
      </c>
      <c r="D298" s="134" t="str">
        <f t="shared" si="92"/>
        <v>D. Duffy</v>
      </c>
      <c r="E298" s="229" t="str">
        <f t="shared" si="94"/>
        <v>Danny Duffy</v>
      </c>
      <c r="F298" s="135" t="s">
        <v>512</v>
      </c>
      <c r="G298" s="135"/>
      <c r="H298" s="135"/>
      <c r="I298" s="135"/>
      <c r="J298" s="201">
        <v>32498</v>
      </c>
      <c r="K298" s="147" t="s">
        <v>966</v>
      </c>
      <c r="L298" s="135" t="s">
        <v>173</v>
      </c>
      <c r="M298" s="134" t="str">
        <f t="shared" si="95"/>
        <v>Y3</v>
      </c>
      <c r="N298" s="147" t="str">
        <f>Cobb!$M$2</f>
        <v>Mansfield</v>
      </c>
      <c r="O298" s="169" t="s">
        <v>1089</v>
      </c>
      <c r="P298" s="229" t="str">
        <f t="shared" si="96"/>
        <v>Duffy, Danny (Y3)</v>
      </c>
      <c r="Q298" s="166">
        <f t="shared" si="97"/>
        <v>400000</v>
      </c>
      <c r="R298" s="166" t="str">
        <f t="shared" si="98"/>
        <v/>
      </c>
      <c r="S298" s="166" t="str">
        <f t="shared" si="99"/>
        <v/>
      </c>
      <c r="T298" s="314" t="str">
        <f t="shared" si="93"/>
        <v/>
      </c>
      <c r="U298" s="147" t="s">
        <v>465</v>
      </c>
      <c r="V298" s="167">
        <v>400000</v>
      </c>
      <c r="W298" s="134" t="s">
        <v>814</v>
      </c>
      <c r="X298" s="167"/>
      <c r="Y298" s="134"/>
      <c r="Z298" s="167"/>
      <c r="AA298" s="134"/>
      <c r="AC298" s="134"/>
      <c r="AD298" s="134"/>
    </row>
    <row r="299" spans="1:34" ht="14.25" customHeight="1" x14ac:dyDescent="0.2">
      <c r="A299" s="537" t="s">
        <v>4685</v>
      </c>
      <c r="B299" s="246" t="str">
        <f t="shared" si="100"/>
        <v>Duffy</v>
      </c>
      <c r="C299" s="253" t="str">
        <f t="shared" si="91"/>
        <v>Matt Edward</v>
      </c>
      <c r="D299" s="134" t="str">
        <f t="shared" si="92"/>
        <v>M. Duffy</v>
      </c>
      <c r="E299" s="229" t="str">
        <f t="shared" si="94"/>
        <v>Matt Edward Duffy</v>
      </c>
      <c r="F299" s="287"/>
      <c r="G299" s="537">
        <v>195</v>
      </c>
      <c r="H299" s="537">
        <v>8</v>
      </c>
      <c r="I299" s="537">
        <v>22</v>
      </c>
      <c r="J299" s="436">
        <v>32545</v>
      </c>
      <c r="K299" s="205" t="s">
        <v>1670</v>
      </c>
      <c r="L299" s="135" t="s">
        <v>11</v>
      </c>
      <c r="M299" s="134" t="str">
        <f t="shared" si="95"/>
        <v>MM</v>
      </c>
      <c r="N299" s="147" t="str">
        <f>Mays!$AE$2</f>
        <v>West Oakland</v>
      </c>
      <c r="O299" s="169" t="s">
        <v>4786</v>
      </c>
      <c r="P299" s="229" t="str">
        <f t="shared" si="96"/>
        <v>Duffy, Matt Edward (MM)</v>
      </c>
      <c r="Q299" s="166">
        <f t="shared" si="97"/>
        <v>100000</v>
      </c>
      <c r="R299" s="166" t="str">
        <f t="shared" si="98"/>
        <v/>
      </c>
      <c r="S299" s="166" t="str">
        <f t="shared" si="99"/>
        <v/>
      </c>
      <c r="T299" s="314" t="str">
        <f t="shared" si="93"/>
        <v/>
      </c>
      <c r="U299" s="537" t="s">
        <v>648</v>
      </c>
      <c r="V299" s="167">
        <v>100000</v>
      </c>
      <c r="W299" s="134"/>
      <c r="X299" s="167"/>
      <c r="Y299" s="134"/>
      <c r="Z299" s="167"/>
      <c r="AA299" s="134"/>
      <c r="AC299" s="134"/>
      <c r="AD299" s="134"/>
    </row>
    <row r="300" spans="1:34" ht="14.25" customHeight="1" x14ac:dyDescent="0.2">
      <c r="A300" s="537" t="s">
        <v>3802</v>
      </c>
      <c r="B300" s="246" t="str">
        <f t="shared" si="100"/>
        <v>Duffy</v>
      </c>
      <c r="C300" s="253" t="str">
        <f t="shared" si="91"/>
        <v>Matt Michael</v>
      </c>
      <c r="D300" s="134" t="str">
        <f t="shared" si="92"/>
        <v>M. Duffy</v>
      </c>
      <c r="E300" s="229" t="str">
        <f t="shared" si="94"/>
        <v>Matt Michael Duffy</v>
      </c>
      <c r="F300" s="135" t="s">
        <v>1667</v>
      </c>
      <c r="G300" s="135"/>
      <c r="H300" s="135"/>
      <c r="I300" s="135"/>
      <c r="J300" s="335">
        <v>33253</v>
      </c>
      <c r="K300" s="134" t="s">
        <v>1671</v>
      </c>
      <c r="L300" s="135" t="s">
        <v>11</v>
      </c>
      <c r="M300" s="134" t="str">
        <f t="shared" si="95"/>
        <v>Y1</v>
      </c>
      <c r="N300" s="147" t="str">
        <f>Cobb!$S$2</f>
        <v>Waikiki</v>
      </c>
      <c r="O300" s="135" t="s">
        <v>2857</v>
      </c>
      <c r="P300" s="229" t="str">
        <f t="shared" si="96"/>
        <v>Duffy, Matt Michael (Y1)</v>
      </c>
      <c r="Q300" s="166">
        <f t="shared" si="97"/>
        <v>200000</v>
      </c>
      <c r="R300" s="166">
        <f t="shared" si="98"/>
        <v>300000</v>
      </c>
      <c r="S300" s="166">
        <f t="shared" si="99"/>
        <v>400000</v>
      </c>
      <c r="T300" s="314" t="str">
        <f t="shared" si="93"/>
        <v/>
      </c>
      <c r="U300" s="537" t="s">
        <v>652</v>
      </c>
      <c r="V300" s="269">
        <v>200000</v>
      </c>
      <c r="W300" s="134" t="s">
        <v>653</v>
      </c>
      <c r="X300" s="269">
        <v>300000</v>
      </c>
      <c r="Y300" s="134" t="s">
        <v>465</v>
      </c>
      <c r="Z300" s="269">
        <v>400000</v>
      </c>
      <c r="AA300" s="134" t="s">
        <v>814</v>
      </c>
      <c r="AB300" s="537"/>
      <c r="AC300" s="134"/>
      <c r="AD300" s="134"/>
    </row>
    <row r="301" spans="1:34" ht="14.25" customHeight="1" x14ac:dyDescent="0.2">
      <c r="A301" s="299" t="s">
        <v>3697</v>
      </c>
      <c r="B301" s="246" t="str">
        <f t="shared" si="100"/>
        <v>Duke</v>
      </c>
      <c r="C301" s="253" t="str">
        <f t="shared" si="91"/>
        <v>Zach</v>
      </c>
      <c r="D301" s="134" t="str">
        <f t="shared" si="92"/>
        <v>Z. Duke</v>
      </c>
      <c r="E301" s="229" t="str">
        <f t="shared" si="94"/>
        <v>Zach Duke</v>
      </c>
      <c r="F301" s="304" t="s">
        <v>512</v>
      </c>
      <c r="G301" s="304"/>
      <c r="H301" s="304"/>
      <c r="I301" s="304"/>
      <c r="J301" s="299"/>
      <c r="K301" s="299"/>
      <c r="L301" s="135" t="s">
        <v>173</v>
      </c>
      <c r="M301" s="134" t="str">
        <f t="shared" si="95"/>
        <v>2,F3-3.937M</v>
      </c>
      <c r="N301" s="300" t="s">
        <v>786</v>
      </c>
      <c r="O301" s="304" t="s">
        <v>2491</v>
      </c>
      <c r="P301" s="229" t="str">
        <f t="shared" si="96"/>
        <v>Duke, Zach (2,F3-3.937M)</v>
      </c>
      <c r="Q301" s="166">
        <f t="shared" si="97"/>
        <v>1312500</v>
      </c>
      <c r="R301" s="166">
        <f t="shared" si="98"/>
        <v>1312500</v>
      </c>
      <c r="S301" s="166" t="str">
        <f t="shared" si="99"/>
        <v/>
      </c>
      <c r="T301" s="314" t="str">
        <f t="shared" si="93"/>
        <v/>
      </c>
      <c r="U301" s="147" t="s">
        <v>2540</v>
      </c>
      <c r="V301" s="167">
        <v>1312500</v>
      </c>
      <c r="W301" s="147" t="s">
        <v>2617</v>
      </c>
      <c r="X301" s="235">
        <v>1312500</v>
      </c>
      <c r="Y301" s="147" t="s">
        <v>412</v>
      </c>
      <c r="Z301" s="235"/>
      <c r="AA301" s="147"/>
      <c r="AB301" s="310"/>
      <c r="AC301" s="134"/>
      <c r="AD301" s="134"/>
    </row>
    <row r="302" spans="1:34" ht="14.25" customHeight="1" x14ac:dyDescent="0.2">
      <c r="A302" s="537" t="s">
        <v>4686</v>
      </c>
      <c r="B302" s="246" t="str">
        <f t="shared" si="100"/>
        <v>Dull</v>
      </c>
      <c r="C302" s="253" t="str">
        <f t="shared" si="91"/>
        <v>Ryan</v>
      </c>
      <c r="D302" s="134" t="str">
        <f t="shared" si="92"/>
        <v>R. Dull</v>
      </c>
      <c r="E302" s="229" t="str">
        <f t="shared" si="94"/>
        <v>Ryan Dull</v>
      </c>
      <c r="F302" s="287"/>
      <c r="G302" s="537">
        <v>161</v>
      </c>
      <c r="H302" s="537">
        <v>6</v>
      </c>
      <c r="I302" s="537">
        <v>23</v>
      </c>
      <c r="J302" s="436">
        <v>32783</v>
      </c>
      <c r="K302" s="205" t="s">
        <v>1664</v>
      </c>
      <c r="L302" s="135" t="s">
        <v>173</v>
      </c>
      <c r="M302" s="134" t="str">
        <f t="shared" si="95"/>
        <v>MM</v>
      </c>
      <c r="N302" s="147" t="str">
        <f>Ruth!$A$2</f>
        <v>Plum Island</v>
      </c>
      <c r="O302" s="169" t="s">
        <v>4786</v>
      </c>
      <c r="P302" s="229" t="str">
        <f t="shared" si="96"/>
        <v>Dull, Ryan (MM)</v>
      </c>
      <c r="Q302" s="166">
        <f t="shared" si="97"/>
        <v>100000</v>
      </c>
      <c r="R302" s="166" t="str">
        <f t="shared" si="98"/>
        <v/>
      </c>
      <c r="S302" s="166" t="str">
        <f t="shared" si="99"/>
        <v/>
      </c>
      <c r="T302" s="314" t="str">
        <f t="shared" si="93"/>
        <v/>
      </c>
      <c r="U302" s="537" t="s">
        <v>648</v>
      </c>
      <c r="V302" s="167">
        <v>100000</v>
      </c>
      <c r="W302" s="134"/>
      <c r="X302" s="167"/>
      <c r="Y302" s="134"/>
      <c r="Z302" s="167"/>
      <c r="AA302" s="134"/>
      <c r="AC302" s="134"/>
      <c r="AD302" s="134"/>
      <c r="AF302" s="194"/>
      <c r="AH302" s="194"/>
    </row>
    <row r="303" spans="1:34" ht="14.25" customHeight="1" x14ac:dyDescent="0.2">
      <c r="A303" s="134" t="s">
        <v>13</v>
      </c>
      <c r="B303" s="246" t="str">
        <f t="shared" si="100"/>
        <v>Dunn</v>
      </c>
      <c r="C303" s="253" t="str">
        <f t="shared" si="91"/>
        <v>Mike</v>
      </c>
      <c r="D303" s="134" t="str">
        <f t="shared" si="92"/>
        <v>M. Dunn</v>
      </c>
      <c r="E303" s="229" t="str">
        <f t="shared" si="94"/>
        <v>Mike Dunn</v>
      </c>
      <c r="F303" s="135" t="s">
        <v>512</v>
      </c>
      <c r="G303" s="135"/>
      <c r="H303" s="135"/>
      <c r="I303" s="135"/>
      <c r="J303" s="201">
        <v>31190</v>
      </c>
      <c r="K303" s="147" t="s">
        <v>1664</v>
      </c>
      <c r="L303" s="135" t="s">
        <v>173</v>
      </c>
      <c r="M303" s="134" t="str">
        <f t="shared" si="95"/>
        <v>ARB-Y5</v>
      </c>
      <c r="N303" s="147" t="str">
        <f>Aaron!$G$2</f>
        <v>Exeter</v>
      </c>
      <c r="O303" s="169" t="s">
        <v>924</v>
      </c>
      <c r="P303" s="229" t="str">
        <f t="shared" si="96"/>
        <v>Dunn, Mike (ARB-Y5)</v>
      </c>
      <c r="Q303" s="166">
        <f t="shared" si="97"/>
        <v>960000</v>
      </c>
      <c r="R303" s="166" t="str">
        <f t="shared" si="98"/>
        <v/>
      </c>
      <c r="S303" s="166" t="str">
        <f t="shared" si="99"/>
        <v/>
      </c>
      <c r="T303" s="314" t="str">
        <f t="shared" si="93"/>
        <v/>
      </c>
      <c r="U303" s="147" t="s">
        <v>1629</v>
      </c>
      <c r="V303" s="167">
        <v>960000</v>
      </c>
      <c r="W303" s="134"/>
      <c r="X303" s="167"/>
      <c r="Y303" s="134"/>
      <c r="Z303" s="167"/>
      <c r="AA303" s="134"/>
      <c r="AC303" s="134"/>
      <c r="AD303" s="134"/>
    </row>
    <row r="304" spans="1:34" ht="14.25" customHeight="1" x14ac:dyDescent="0.2">
      <c r="A304" s="537" t="s">
        <v>2776</v>
      </c>
      <c r="B304" s="246" t="str">
        <f t="shared" si="100"/>
        <v>Duvall</v>
      </c>
      <c r="C304" s="253" t="str">
        <f t="shared" si="91"/>
        <v>Adam</v>
      </c>
      <c r="D304" s="134" t="str">
        <f t="shared" si="92"/>
        <v>A. Duvall</v>
      </c>
      <c r="E304" s="229" t="str">
        <f t="shared" si="94"/>
        <v>Adam Duvall</v>
      </c>
      <c r="F304" s="135" t="s">
        <v>1667</v>
      </c>
      <c r="G304" s="135"/>
      <c r="H304" s="135"/>
      <c r="I304" s="135"/>
      <c r="J304" s="335">
        <v>32390</v>
      </c>
      <c r="K304" s="134" t="s">
        <v>1666</v>
      </c>
      <c r="L304" s="135" t="s">
        <v>11</v>
      </c>
      <c r="M304" s="134" t="str">
        <f t="shared" si="95"/>
        <v>MM</v>
      </c>
      <c r="N304" s="147" t="str">
        <f>Cobb!$AE$2</f>
        <v>Chicago</v>
      </c>
      <c r="O304" s="135" t="s">
        <v>2857</v>
      </c>
      <c r="P304" s="229" t="str">
        <f t="shared" si="96"/>
        <v>Duvall, Adam (MM)</v>
      </c>
      <c r="Q304" s="166">
        <f t="shared" si="97"/>
        <v>100000</v>
      </c>
      <c r="R304" s="166" t="str">
        <f t="shared" si="98"/>
        <v/>
      </c>
      <c r="S304" s="166" t="str">
        <f t="shared" si="99"/>
        <v/>
      </c>
      <c r="T304" s="314" t="str">
        <f t="shared" si="93"/>
        <v/>
      </c>
      <c r="U304" s="537" t="s">
        <v>648</v>
      </c>
      <c r="V304" s="269">
        <v>100000</v>
      </c>
      <c r="W304" s="537"/>
      <c r="X304" s="269"/>
      <c r="Y304" s="537"/>
      <c r="Z304" s="537"/>
      <c r="AA304" s="537"/>
      <c r="AB304" s="537"/>
      <c r="AC304" s="134"/>
      <c r="AD304" s="134"/>
    </row>
    <row r="305" spans="1:36" ht="14.25" customHeight="1" x14ac:dyDescent="0.2">
      <c r="A305" s="146" t="s">
        <v>1198</v>
      </c>
      <c r="B305" s="246" t="str">
        <f t="shared" si="100"/>
        <v>Dyson</v>
      </c>
      <c r="C305" s="253" t="str">
        <f t="shared" si="91"/>
        <v>Jarrod</v>
      </c>
      <c r="D305" s="134" t="str">
        <f t="shared" si="92"/>
        <v>J. Dyson</v>
      </c>
      <c r="E305" s="229" t="str">
        <f t="shared" si="94"/>
        <v>Jarrod Dyson</v>
      </c>
      <c r="F305" s="135" t="s">
        <v>512</v>
      </c>
      <c r="G305" s="135"/>
      <c r="H305" s="135"/>
      <c r="I305" s="135"/>
      <c r="J305" s="201">
        <v>30909</v>
      </c>
      <c r="K305" s="147" t="s">
        <v>1669</v>
      </c>
      <c r="L305" s="135" t="s">
        <v>11</v>
      </c>
      <c r="M305" s="134" t="str">
        <f t="shared" si="95"/>
        <v>ARB-Y4</v>
      </c>
      <c r="N305" s="147" t="str">
        <f>Aaron!$S$2</f>
        <v>San Jose</v>
      </c>
      <c r="O305" s="135" t="s">
        <v>2001</v>
      </c>
      <c r="P305" s="229" t="str">
        <f t="shared" si="96"/>
        <v>Dyson, Jarrod (ARB-Y4)</v>
      </c>
      <c r="Q305" s="166">
        <f t="shared" si="97"/>
        <v>600000</v>
      </c>
      <c r="R305" s="166" t="str">
        <f t="shared" si="98"/>
        <v/>
      </c>
      <c r="S305" s="166" t="str">
        <f t="shared" si="99"/>
        <v/>
      </c>
      <c r="T305" s="314" t="str">
        <f t="shared" si="93"/>
        <v/>
      </c>
      <c r="U305" s="147" t="s">
        <v>814</v>
      </c>
      <c r="V305" s="167">
        <v>600000</v>
      </c>
      <c r="W305" s="134" t="s">
        <v>1629</v>
      </c>
      <c r="X305" s="167"/>
      <c r="Y305" s="134"/>
      <c r="Z305" s="167"/>
      <c r="AA305" s="134"/>
      <c r="AC305" s="134"/>
      <c r="AD305" s="134"/>
    </row>
    <row r="306" spans="1:36" ht="14.25" customHeight="1" x14ac:dyDescent="0.2">
      <c r="A306" s="537" t="s">
        <v>2696</v>
      </c>
      <c r="B306" s="246" t="str">
        <f t="shared" si="100"/>
        <v>Dyson</v>
      </c>
      <c r="C306" s="253" t="str">
        <f t="shared" si="91"/>
        <v>Sam</v>
      </c>
      <c r="D306" s="134" t="str">
        <f t="shared" si="92"/>
        <v>S. Dyson</v>
      </c>
      <c r="E306" s="229" t="str">
        <f t="shared" si="94"/>
        <v>Sam Dyson</v>
      </c>
      <c r="F306" s="135" t="s">
        <v>1667</v>
      </c>
      <c r="G306" s="135"/>
      <c r="H306" s="135"/>
      <c r="I306" s="135"/>
      <c r="J306" s="335">
        <v>32270</v>
      </c>
      <c r="K306" s="134" t="s">
        <v>1664</v>
      </c>
      <c r="L306" s="135" t="s">
        <v>173</v>
      </c>
      <c r="M306" s="134" t="str">
        <f t="shared" si="95"/>
        <v>Y2</v>
      </c>
      <c r="N306" s="297" t="str">
        <f>Aaron!$Y$2</f>
        <v>Columbus</v>
      </c>
      <c r="O306" s="135" t="s">
        <v>2857</v>
      </c>
      <c r="P306" s="229" t="str">
        <f t="shared" si="96"/>
        <v>Dyson, Sam (Y2)</v>
      </c>
      <c r="Q306" s="166">
        <f t="shared" si="97"/>
        <v>300000</v>
      </c>
      <c r="R306" s="166">
        <f t="shared" si="98"/>
        <v>400000</v>
      </c>
      <c r="S306" s="166" t="str">
        <f t="shared" si="99"/>
        <v/>
      </c>
      <c r="T306" s="314" t="str">
        <f t="shared" si="93"/>
        <v/>
      </c>
      <c r="U306" s="134" t="s">
        <v>653</v>
      </c>
      <c r="V306" s="230">
        <v>300000</v>
      </c>
      <c r="W306" s="229" t="s">
        <v>465</v>
      </c>
      <c r="X306" s="230">
        <v>400000</v>
      </c>
      <c r="Y306" s="134" t="s">
        <v>814</v>
      </c>
      <c r="Z306" s="537"/>
      <c r="AA306" s="537"/>
      <c r="AB306" s="537"/>
      <c r="AC306" s="134"/>
      <c r="AD306" s="134"/>
      <c r="AE306" s="371"/>
      <c r="AF306" s="194"/>
      <c r="AH306" s="194"/>
    </row>
    <row r="307" spans="1:36" ht="14.25" customHeight="1" x14ac:dyDescent="0.2">
      <c r="A307" s="146" t="s">
        <v>804</v>
      </c>
      <c r="B307" s="246" t="str">
        <f t="shared" si="100"/>
        <v>Eaton</v>
      </c>
      <c r="C307" s="253" t="str">
        <f t="shared" si="91"/>
        <v>Adam</v>
      </c>
      <c r="D307" s="134" t="str">
        <f t="shared" si="92"/>
        <v>A. Eaton</v>
      </c>
      <c r="E307" s="229" t="str">
        <f t="shared" si="94"/>
        <v>Adam Eaton</v>
      </c>
      <c r="F307" s="135" t="s">
        <v>512</v>
      </c>
      <c r="G307" s="135"/>
      <c r="H307" s="135"/>
      <c r="I307" s="135"/>
      <c r="J307" s="201">
        <v>32483</v>
      </c>
      <c r="K307" s="147" t="s">
        <v>1669</v>
      </c>
      <c r="L307" s="135" t="s">
        <v>11</v>
      </c>
      <c r="M307" s="134" t="str">
        <f t="shared" si="95"/>
        <v>Y3</v>
      </c>
      <c r="N307" s="147" t="str">
        <f>Cobb!$G$2</f>
        <v>Alaska</v>
      </c>
      <c r="O307" s="135" t="s">
        <v>1171</v>
      </c>
      <c r="P307" s="229" t="str">
        <f t="shared" si="96"/>
        <v>Eaton, Adam (Y3)</v>
      </c>
      <c r="Q307" s="166">
        <f t="shared" si="97"/>
        <v>400000</v>
      </c>
      <c r="R307" s="166" t="str">
        <f t="shared" si="98"/>
        <v/>
      </c>
      <c r="S307" s="166" t="str">
        <f t="shared" si="99"/>
        <v/>
      </c>
      <c r="T307" s="314" t="str">
        <f t="shared" si="93"/>
        <v/>
      </c>
      <c r="U307" s="147" t="s">
        <v>465</v>
      </c>
      <c r="V307" s="167">
        <v>400000</v>
      </c>
      <c r="W307" s="134" t="s">
        <v>814</v>
      </c>
      <c r="X307" s="167"/>
      <c r="Y307" s="134"/>
      <c r="Z307" s="167"/>
      <c r="AA307" s="229"/>
      <c r="AB307" s="229"/>
      <c r="AC307" s="134"/>
      <c r="AD307" s="134"/>
    </row>
    <row r="308" spans="1:36" ht="14.25" customHeight="1" x14ac:dyDescent="0.2">
      <c r="A308" s="537" t="s">
        <v>4688</v>
      </c>
      <c r="B308" s="246" t="str">
        <f t="shared" si="100"/>
        <v>Edwards</v>
      </c>
      <c r="C308" s="253" t="str">
        <f t="shared" si="91"/>
        <v>Jon</v>
      </c>
      <c r="D308" s="134" t="str">
        <f t="shared" si="92"/>
        <v>J. Edwards</v>
      </c>
      <c r="E308" s="229" t="str">
        <f t="shared" si="94"/>
        <v>Jon Edwards</v>
      </c>
      <c r="F308" s="287"/>
      <c r="G308" s="537">
        <v>121</v>
      </c>
      <c r="H308" s="537">
        <v>5</v>
      </c>
      <c r="I308" s="537">
        <v>5</v>
      </c>
      <c r="J308" s="436">
        <v>32150</v>
      </c>
      <c r="K308" s="205" t="s">
        <v>1664</v>
      </c>
      <c r="L308" s="135" t="s">
        <v>173</v>
      </c>
      <c r="M308" s="134" t="str">
        <f t="shared" si="95"/>
        <v>MM</v>
      </c>
      <c r="N308" s="147" t="str">
        <f>Ruth!$A$2</f>
        <v>Plum Island</v>
      </c>
      <c r="O308" s="169" t="s">
        <v>4786</v>
      </c>
      <c r="P308" s="229" t="str">
        <f t="shared" si="96"/>
        <v>Edwards, Jon (MM)</v>
      </c>
      <c r="Q308" s="166">
        <f t="shared" si="97"/>
        <v>100000</v>
      </c>
      <c r="R308" s="166" t="str">
        <f t="shared" si="98"/>
        <v/>
      </c>
      <c r="S308" s="166" t="str">
        <f t="shared" si="99"/>
        <v/>
      </c>
      <c r="T308" s="314" t="str">
        <f t="shared" si="93"/>
        <v/>
      </c>
      <c r="U308" s="537" t="s">
        <v>648</v>
      </c>
      <c r="V308" s="167">
        <v>100000</v>
      </c>
      <c r="W308" s="134"/>
      <c r="X308" s="167"/>
      <c r="Y308" s="134"/>
      <c r="Z308" s="167"/>
      <c r="AA308" s="134"/>
      <c r="AC308" s="134"/>
      <c r="AD308" s="134"/>
      <c r="AF308" s="301"/>
      <c r="AH308" s="194"/>
    </row>
    <row r="309" spans="1:36" ht="14.25" customHeight="1" x14ac:dyDescent="0.2">
      <c r="A309" s="537" t="s">
        <v>3364</v>
      </c>
      <c r="B309" s="246" t="str">
        <f t="shared" si="100"/>
        <v>Eflin</v>
      </c>
      <c r="C309" s="253" t="str">
        <f t="shared" si="91"/>
        <v>Zach</v>
      </c>
      <c r="D309" s="134" t="str">
        <f t="shared" si="92"/>
        <v>Z. Eflin</v>
      </c>
      <c r="E309" s="229" t="str">
        <f t="shared" si="94"/>
        <v>Zach Eflin</v>
      </c>
      <c r="F309" s="135" t="s">
        <v>1667</v>
      </c>
      <c r="G309" s="135"/>
      <c r="H309" s="135"/>
      <c r="I309" s="135"/>
      <c r="J309" s="335">
        <v>34432</v>
      </c>
      <c r="K309" s="134" t="s">
        <v>966</v>
      </c>
      <c r="L309" s="135" t="s">
        <v>651</v>
      </c>
      <c r="M309" s="134" t="str">
        <f t="shared" si="95"/>
        <v>min</v>
      </c>
      <c r="N309" s="147" t="str">
        <f>Ruth!$Y$2</f>
        <v>Rock Island</v>
      </c>
      <c r="O309" s="135" t="s">
        <v>2857</v>
      </c>
      <c r="P309" s="229" t="str">
        <f t="shared" si="96"/>
        <v>Eflin, Zach (min)</v>
      </c>
      <c r="Q309" s="166" t="str">
        <f t="shared" si="97"/>
        <v/>
      </c>
      <c r="R309" s="166" t="str">
        <f t="shared" si="98"/>
        <v/>
      </c>
      <c r="S309" s="166" t="str">
        <f t="shared" si="99"/>
        <v/>
      </c>
      <c r="T309" s="314" t="str">
        <f t="shared" si="93"/>
        <v/>
      </c>
      <c r="U309" s="537" t="s">
        <v>828</v>
      </c>
      <c r="V309" s="269"/>
      <c r="W309" s="537"/>
      <c r="X309" s="269"/>
      <c r="Y309" s="537"/>
      <c r="Z309" s="537"/>
      <c r="AA309" s="537"/>
      <c r="AB309" s="537"/>
      <c r="AC309" s="134"/>
      <c r="AD309" s="134"/>
      <c r="AF309" s="194"/>
      <c r="AH309" s="194"/>
    </row>
    <row r="310" spans="1:36" ht="14.25" customHeight="1" x14ac:dyDescent="0.2">
      <c r="A310" s="537" t="s">
        <v>4731</v>
      </c>
      <c r="B310" s="246" t="str">
        <f t="shared" si="100"/>
        <v>Eickhoff</v>
      </c>
      <c r="C310" s="253" t="str">
        <f t="shared" si="91"/>
        <v>Jerad</v>
      </c>
      <c r="D310" s="134" t="str">
        <f t="shared" si="92"/>
        <v>J. Eickhoff</v>
      </c>
      <c r="E310" s="229" t="str">
        <f t="shared" si="94"/>
        <v>Jerad Eickhoff</v>
      </c>
      <c r="F310" s="287"/>
      <c r="G310" s="537">
        <v>22</v>
      </c>
      <c r="H310" s="537">
        <v>1</v>
      </c>
      <c r="I310" s="537">
        <v>22</v>
      </c>
      <c r="J310" s="436">
        <v>33056</v>
      </c>
      <c r="K310" s="205" t="s">
        <v>966</v>
      </c>
      <c r="L310" s="135" t="s">
        <v>173</v>
      </c>
      <c r="M310" s="134" t="str">
        <f t="shared" si="95"/>
        <v>Y1</v>
      </c>
      <c r="N310" s="147" t="str">
        <f>Mays!$AE$2</f>
        <v>West Oakland</v>
      </c>
      <c r="O310" s="169" t="s">
        <v>4786</v>
      </c>
      <c r="P310" s="229" t="str">
        <f t="shared" si="96"/>
        <v>Eickhoff, Jerad (Y1)</v>
      </c>
      <c r="Q310" s="166">
        <f t="shared" si="97"/>
        <v>200000</v>
      </c>
      <c r="R310" s="166">
        <f t="shared" si="98"/>
        <v>300000</v>
      </c>
      <c r="S310" s="166">
        <f t="shared" si="99"/>
        <v>400000</v>
      </c>
      <c r="T310" s="314" t="str">
        <f t="shared" si="93"/>
        <v/>
      </c>
      <c r="U310" s="537" t="s">
        <v>652</v>
      </c>
      <c r="V310" s="167">
        <v>200000</v>
      </c>
      <c r="W310" s="134" t="s">
        <v>653</v>
      </c>
      <c r="X310" s="167">
        <v>300000</v>
      </c>
      <c r="Y310" s="134" t="s">
        <v>465</v>
      </c>
      <c r="Z310" s="167">
        <v>400000</v>
      </c>
      <c r="AA310" s="134" t="s">
        <v>814</v>
      </c>
      <c r="AC310" s="134"/>
      <c r="AD310" s="134"/>
      <c r="AF310" s="302"/>
      <c r="AH310" s="194"/>
    </row>
    <row r="311" spans="1:36" ht="14.25" customHeight="1" x14ac:dyDescent="0.2">
      <c r="A311" s="537" t="s">
        <v>2687</v>
      </c>
      <c r="B311" s="246" t="str">
        <f t="shared" si="100"/>
        <v>Elias</v>
      </c>
      <c r="C311" s="253" t="str">
        <f t="shared" si="91"/>
        <v>Roenis*</v>
      </c>
      <c r="D311" s="134" t="str">
        <f t="shared" si="92"/>
        <v>R. Elias</v>
      </c>
      <c r="E311" s="229" t="str">
        <f t="shared" si="94"/>
        <v>Roenis* Elias</v>
      </c>
      <c r="F311" s="135" t="s">
        <v>512</v>
      </c>
      <c r="G311" s="135"/>
      <c r="H311" s="135"/>
      <c r="I311" s="135"/>
      <c r="J311" s="335">
        <v>32356</v>
      </c>
      <c r="K311" s="134" t="s">
        <v>966</v>
      </c>
      <c r="L311" s="135" t="s">
        <v>173</v>
      </c>
      <c r="M311" s="134" t="str">
        <f t="shared" si="95"/>
        <v>Y2</v>
      </c>
      <c r="N311" s="147" t="str">
        <f>Mays!$A$2</f>
        <v>Aspen</v>
      </c>
      <c r="O311" s="135" t="s">
        <v>2857</v>
      </c>
      <c r="P311" s="229" t="str">
        <f t="shared" si="96"/>
        <v>Elias, Roenis* (Y2)</v>
      </c>
      <c r="Q311" s="166">
        <f t="shared" si="97"/>
        <v>300000</v>
      </c>
      <c r="R311" s="166">
        <f t="shared" si="98"/>
        <v>400000</v>
      </c>
      <c r="S311" s="166" t="str">
        <f t="shared" si="99"/>
        <v/>
      </c>
      <c r="T311" s="314" t="str">
        <f t="shared" si="93"/>
        <v/>
      </c>
      <c r="U311" s="134" t="s">
        <v>653</v>
      </c>
      <c r="V311" s="230">
        <v>300000</v>
      </c>
      <c r="W311" s="229" t="s">
        <v>465</v>
      </c>
      <c r="X311" s="230">
        <v>400000</v>
      </c>
      <c r="Y311" s="134" t="s">
        <v>814</v>
      </c>
      <c r="Z311" s="537"/>
      <c r="AA311" s="537"/>
      <c r="AB311" s="537"/>
      <c r="AC311" s="134"/>
      <c r="AD311" s="134"/>
    </row>
    <row r="312" spans="1:36" ht="14.25" customHeight="1" x14ac:dyDescent="0.2">
      <c r="A312" s="134" t="s">
        <v>124</v>
      </c>
      <c r="B312" s="246" t="str">
        <f t="shared" si="100"/>
        <v>Ellis</v>
      </c>
      <c r="C312" s="253" t="str">
        <f t="shared" si="91"/>
        <v>A.J.</v>
      </c>
      <c r="D312" s="134" t="str">
        <f t="shared" si="92"/>
        <v>A. Ellis</v>
      </c>
      <c r="E312" s="229" t="str">
        <f t="shared" si="94"/>
        <v>A.J. Ellis</v>
      </c>
      <c r="F312" s="135" t="s">
        <v>1667</v>
      </c>
      <c r="G312" s="135"/>
      <c r="H312" s="135"/>
      <c r="I312" s="135"/>
      <c r="J312" s="201">
        <v>29685</v>
      </c>
      <c r="K312" s="147" t="s">
        <v>1668</v>
      </c>
      <c r="L312" s="135" t="s">
        <v>11</v>
      </c>
      <c r="M312" s="134" t="str">
        <f t="shared" si="95"/>
        <v>2,F2-800k</v>
      </c>
      <c r="N312" s="147" t="str">
        <f>Ruth!$S$2</f>
        <v>New York</v>
      </c>
      <c r="O312" s="304" t="s">
        <v>2491</v>
      </c>
      <c r="P312" s="229" t="str">
        <f t="shared" si="96"/>
        <v>Ellis, A.J. (2,F2-800k)</v>
      </c>
      <c r="Q312" s="166">
        <f t="shared" si="97"/>
        <v>400000</v>
      </c>
      <c r="R312" s="166" t="str">
        <f t="shared" si="98"/>
        <v/>
      </c>
      <c r="S312" s="166" t="str">
        <f t="shared" si="99"/>
        <v/>
      </c>
      <c r="T312" s="314" t="str">
        <f t="shared" si="93"/>
        <v/>
      </c>
      <c r="U312" s="147" t="s">
        <v>2573</v>
      </c>
      <c r="V312" s="167">
        <v>400000</v>
      </c>
      <c r="W312" s="147" t="s">
        <v>412</v>
      </c>
      <c r="X312" s="310"/>
      <c r="Y312" s="147"/>
      <c r="Z312" s="310"/>
      <c r="AA312" s="147"/>
      <c r="AB312" s="310"/>
      <c r="AC312" s="134"/>
      <c r="AD312" s="134"/>
      <c r="AE312" s="371"/>
      <c r="AF312" s="194"/>
      <c r="AG312" s="296"/>
      <c r="AH312" s="296"/>
    </row>
    <row r="313" spans="1:36" ht="14.25" customHeight="1" x14ac:dyDescent="0.2">
      <c r="A313" s="537" t="s">
        <v>3721</v>
      </c>
      <c r="B313" s="246" t="str">
        <f t="shared" si="100"/>
        <v>Ellis</v>
      </c>
      <c r="C313" s="253" t="str">
        <f t="shared" si="91"/>
        <v>Chris</v>
      </c>
      <c r="D313" s="134" t="str">
        <f t="shared" si="92"/>
        <v>C. Ellis</v>
      </c>
      <c r="E313" s="229" t="str">
        <f t="shared" si="94"/>
        <v>Chris Ellis</v>
      </c>
      <c r="F313" s="135" t="s">
        <v>1667</v>
      </c>
      <c r="G313" s="135"/>
      <c r="H313" s="135"/>
      <c r="I313" s="135"/>
      <c r="J313" s="335">
        <v>33869</v>
      </c>
      <c r="K313" s="134" t="s">
        <v>1664</v>
      </c>
      <c r="L313" s="135" t="s">
        <v>651</v>
      </c>
      <c r="M313" s="134" t="str">
        <f t="shared" si="95"/>
        <v>min</v>
      </c>
      <c r="N313" s="147" t="str">
        <f>Cobb!$AE$2</f>
        <v>Chicago</v>
      </c>
      <c r="O313" s="135" t="s">
        <v>2857</v>
      </c>
      <c r="P313" s="229" t="str">
        <f t="shared" si="96"/>
        <v>Ellis, Chris (min)</v>
      </c>
      <c r="Q313" s="166" t="str">
        <f t="shared" si="97"/>
        <v/>
      </c>
      <c r="R313" s="166" t="str">
        <f t="shared" si="98"/>
        <v/>
      </c>
      <c r="S313" s="166" t="str">
        <f t="shared" si="99"/>
        <v/>
      </c>
      <c r="T313" s="314" t="str">
        <f t="shared" si="93"/>
        <v/>
      </c>
      <c r="U313" s="537" t="s">
        <v>828</v>
      </c>
      <c r="V313" s="269"/>
      <c r="W313" s="537"/>
      <c r="X313" s="269"/>
      <c r="Y313" s="537"/>
      <c r="Z313" s="537"/>
      <c r="AA313" s="537"/>
      <c r="AB313" s="537"/>
      <c r="AC313" s="134"/>
      <c r="AD313" s="134"/>
    </row>
    <row r="314" spans="1:36" ht="14.25" customHeight="1" x14ac:dyDescent="0.2">
      <c r="A314" s="148" t="s">
        <v>108</v>
      </c>
      <c r="B314" s="246" t="str">
        <f t="shared" si="100"/>
        <v>Ellsbury</v>
      </c>
      <c r="C314" s="253" t="str">
        <f t="shared" si="91"/>
        <v>Jacoby</v>
      </c>
      <c r="D314" s="134" t="str">
        <f t="shared" si="92"/>
        <v>J. Ellsbury</v>
      </c>
      <c r="E314" s="229" t="str">
        <f t="shared" si="94"/>
        <v>Jacoby Ellsbury</v>
      </c>
      <c r="F314" s="135" t="s">
        <v>512</v>
      </c>
      <c r="G314" s="135"/>
      <c r="H314" s="135"/>
      <c r="I314" s="135"/>
      <c r="J314" s="201">
        <v>30570</v>
      </c>
      <c r="K314" s="147" t="s">
        <v>1669</v>
      </c>
      <c r="L314" s="135" t="s">
        <v>11</v>
      </c>
      <c r="M314" s="134" t="str">
        <f t="shared" si="95"/>
        <v>1,F5-$11.75M</v>
      </c>
      <c r="N314" s="147" t="s">
        <v>786</v>
      </c>
      <c r="O314" s="412" t="s">
        <v>4645</v>
      </c>
      <c r="P314" s="229" t="str">
        <f t="shared" si="96"/>
        <v>Ellsbury, Jacoby (1,F5-$11.75M)</v>
      </c>
      <c r="Q314" s="166">
        <f t="shared" si="97"/>
        <v>2350000</v>
      </c>
      <c r="R314" s="166">
        <f t="shared" si="98"/>
        <v>2350000</v>
      </c>
      <c r="S314" s="166">
        <f t="shared" si="99"/>
        <v>2350000</v>
      </c>
      <c r="T314" s="314">
        <f t="shared" si="93"/>
        <v>2350000</v>
      </c>
      <c r="U314" s="148" t="s">
        <v>4005</v>
      </c>
      <c r="V314" s="414">
        <v>2350000</v>
      </c>
      <c r="W314" s="148" t="s">
        <v>4261</v>
      </c>
      <c r="X314" s="414">
        <v>2350000</v>
      </c>
      <c r="Y314" s="148" t="s">
        <v>4151</v>
      </c>
      <c r="Z314" s="414">
        <v>2350000</v>
      </c>
      <c r="AA314" s="148" t="s">
        <v>4122</v>
      </c>
      <c r="AB314" s="414">
        <v>2350000</v>
      </c>
      <c r="AC314" s="148" t="s">
        <v>4105</v>
      </c>
      <c r="AD314" s="414">
        <v>2350000</v>
      </c>
      <c r="AE314" s="371" t="s">
        <v>412</v>
      </c>
      <c r="AF314" s="302"/>
      <c r="AG314" s="296"/>
      <c r="AH314" s="296"/>
    </row>
    <row r="315" spans="1:36" ht="14.25" customHeight="1" x14ac:dyDescent="0.2">
      <c r="A315" s="148" t="s">
        <v>1177</v>
      </c>
      <c r="B315" s="246" t="str">
        <f t="shared" si="100"/>
        <v>Elmore</v>
      </c>
      <c r="C315" s="253" t="str">
        <f t="shared" si="91"/>
        <v>Jake</v>
      </c>
      <c r="D315" s="134" t="str">
        <f t="shared" si="92"/>
        <v>J. Elmore</v>
      </c>
      <c r="E315" s="229" t="str">
        <f t="shared" si="94"/>
        <v>Jake Elmore</v>
      </c>
      <c r="F315" s="135" t="s">
        <v>1667</v>
      </c>
      <c r="G315" s="135"/>
      <c r="H315" s="135"/>
      <c r="I315" s="135"/>
      <c r="J315" s="201">
        <v>31943</v>
      </c>
      <c r="K315" s="147" t="s">
        <v>1675</v>
      </c>
      <c r="L315" s="135" t="s">
        <v>11</v>
      </c>
      <c r="M315" s="134" t="str">
        <f t="shared" si="95"/>
        <v>1,F1-$231k</v>
      </c>
      <c r="N315" s="147" t="str">
        <f>Cobb!$M$2</f>
        <v>Mansfield</v>
      </c>
      <c r="O315" s="412" t="s">
        <v>4104</v>
      </c>
      <c r="P315" s="229" t="str">
        <f t="shared" si="96"/>
        <v>Elmore, Jake (1,F1-$231k)</v>
      </c>
      <c r="Q315" s="166">
        <f t="shared" si="97"/>
        <v>231000</v>
      </c>
      <c r="R315" s="166" t="str">
        <f t="shared" si="98"/>
        <v/>
      </c>
      <c r="S315" s="166" t="str">
        <f t="shared" si="99"/>
        <v/>
      </c>
      <c r="T315" s="314" t="str">
        <f t="shared" si="93"/>
        <v/>
      </c>
      <c r="U315" s="148" t="s">
        <v>4074</v>
      </c>
      <c r="V315" s="414">
        <v>231000</v>
      </c>
      <c r="W315" s="167" t="s">
        <v>412</v>
      </c>
      <c r="X315" s="134"/>
      <c r="Y315" s="134"/>
      <c r="Z315" s="134"/>
      <c r="AA315" s="134"/>
      <c r="AB315" s="134"/>
      <c r="AC315" s="134"/>
      <c r="AD315" s="134"/>
      <c r="AF315" s="194"/>
      <c r="AH315" s="194"/>
      <c r="AJ315" s="194"/>
    </row>
    <row r="316" spans="1:36" ht="14.25" customHeight="1" x14ac:dyDescent="0.2">
      <c r="A316" s="211" t="s">
        <v>1936</v>
      </c>
      <c r="B316" s="246" t="str">
        <f t="shared" si="100"/>
        <v>Encarnacion</v>
      </c>
      <c r="C316" s="253" t="str">
        <f t="shared" si="91"/>
        <v>Edwin</v>
      </c>
      <c r="D316" s="134" t="str">
        <f t="shared" si="92"/>
        <v>E. Encarnacion</v>
      </c>
      <c r="E316" s="229" t="str">
        <f t="shared" si="94"/>
        <v>Edwin Encarnacion</v>
      </c>
      <c r="F316" s="216" t="s">
        <v>1667</v>
      </c>
      <c r="G316" s="216"/>
      <c r="H316" s="216"/>
      <c r="I316" s="216"/>
      <c r="J316" s="222">
        <v>30323</v>
      </c>
      <c r="K316" s="223" t="s">
        <v>1666</v>
      </c>
      <c r="L316" s="135" t="s">
        <v>11</v>
      </c>
      <c r="M316" s="134" t="str">
        <f t="shared" si="95"/>
        <v>3,F5-30M</v>
      </c>
      <c r="N316" s="147" t="str">
        <f>Aaron!$AE$2</f>
        <v>Pismo Beach</v>
      </c>
      <c r="O316" s="216" t="s">
        <v>1992</v>
      </c>
      <c r="P316" s="229" t="str">
        <f t="shared" si="96"/>
        <v>Encarnacion, Edwin (3,F5-30M)</v>
      </c>
      <c r="Q316" s="166">
        <f t="shared" si="97"/>
        <v>6000000</v>
      </c>
      <c r="R316" s="166">
        <f t="shared" si="98"/>
        <v>6000000</v>
      </c>
      <c r="S316" s="166">
        <f t="shared" si="99"/>
        <v>6000000</v>
      </c>
      <c r="T316" s="314" t="str">
        <f t="shared" si="93"/>
        <v/>
      </c>
      <c r="U316" s="297" t="s">
        <v>1937</v>
      </c>
      <c r="V316" s="235">
        <v>6000000</v>
      </c>
      <c r="W316" s="211" t="s">
        <v>1938</v>
      </c>
      <c r="X316" s="235">
        <v>6000000</v>
      </c>
      <c r="Y316" s="211" t="s">
        <v>1939</v>
      </c>
      <c r="Z316" s="235">
        <v>6000000</v>
      </c>
      <c r="AA316" s="134"/>
      <c r="AC316" s="134"/>
      <c r="AD316" s="134"/>
    </row>
    <row r="317" spans="1:36" ht="14.25" customHeight="1" x14ac:dyDescent="0.2">
      <c r="A317" s="134" t="s">
        <v>988</v>
      </c>
      <c r="B317" s="246" t="str">
        <f t="shared" si="100"/>
        <v>Eovaldi</v>
      </c>
      <c r="C317" s="253" t="str">
        <f t="shared" si="91"/>
        <v>Nathan</v>
      </c>
      <c r="D317" s="134" t="str">
        <f t="shared" si="92"/>
        <v>N. Eovaldi</v>
      </c>
      <c r="E317" s="229" t="str">
        <f t="shared" si="94"/>
        <v>Nathan Eovaldi</v>
      </c>
      <c r="F317" s="135" t="s">
        <v>1667</v>
      </c>
      <c r="G317" s="135"/>
      <c r="H317" s="135"/>
      <c r="I317" s="135"/>
      <c r="J317" s="201">
        <v>32917</v>
      </c>
      <c r="K317" s="147" t="s">
        <v>966</v>
      </c>
      <c r="L317" s="135" t="s">
        <v>173</v>
      </c>
      <c r="M317" s="134" t="str">
        <f t="shared" si="95"/>
        <v>ARB-Y5</v>
      </c>
      <c r="N317" s="147" t="str">
        <f>Cobb!$Y$2</f>
        <v>Portsmouth</v>
      </c>
      <c r="O317" s="169" t="s">
        <v>1077</v>
      </c>
      <c r="P317" s="229" t="str">
        <f t="shared" si="96"/>
        <v>Eovaldi, Nathan (ARB-Y5)</v>
      </c>
      <c r="Q317" s="166">
        <f t="shared" si="97"/>
        <v>1200000</v>
      </c>
      <c r="R317" s="166" t="str">
        <f t="shared" si="98"/>
        <v/>
      </c>
      <c r="S317" s="166" t="str">
        <f t="shared" si="99"/>
        <v/>
      </c>
      <c r="T317" s="314" t="str">
        <f t="shared" si="93"/>
        <v/>
      </c>
      <c r="U317" s="147" t="s">
        <v>1629</v>
      </c>
      <c r="V317" s="167">
        <v>1200000</v>
      </c>
      <c r="W317" s="134"/>
      <c r="X317" s="167"/>
      <c r="Y317" s="134"/>
      <c r="Z317" s="167"/>
      <c r="AA317" s="231"/>
      <c r="AB317" s="231"/>
      <c r="AC317" s="134"/>
      <c r="AD317" s="134"/>
    </row>
    <row r="318" spans="1:36" ht="14.25" customHeight="1" x14ac:dyDescent="0.2">
      <c r="A318" s="246" t="s">
        <v>2447</v>
      </c>
      <c r="B318" s="246" t="str">
        <f t="shared" si="100"/>
        <v>Ervin</v>
      </c>
      <c r="C318" s="253" t="str">
        <f t="shared" si="91"/>
        <v>Phil</v>
      </c>
      <c r="D318" s="134" t="str">
        <f t="shared" si="92"/>
        <v>P. Ervin</v>
      </c>
      <c r="E318" s="229" t="str">
        <f t="shared" si="94"/>
        <v>Phil Ervin</v>
      </c>
      <c r="F318" s="241" t="s">
        <v>1667</v>
      </c>
      <c r="G318" s="241"/>
      <c r="H318" s="241"/>
      <c r="I318" s="241"/>
      <c r="J318" s="262">
        <v>33800</v>
      </c>
      <c r="K318" s="263" t="s">
        <v>2011</v>
      </c>
      <c r="L318" s="135" t="s">
        <v>651</v>
      </c>
      <c r="M318" s="134" t="str">
        <f t="shared" si="95"/>
        <v>min</v>
      </c>
      <c r="N318" s="147" t="str">
        <f>Ruth!$A$2</f>
        <v>Plum Island</v>
      </c>
      <c r="O318" s="241" t="s">
        <v>2012</v>
      </c>
      <c r="P318" s="229" t="str">
        <f t="shared" si="96"/>
        <v>Ervin, Phil (min)</v>
      </c>
      <c r="Q318" s="166" t="str">
        <f t="shared" si="97"/>
        <v/>
      </c>
      <c r="R318" s="166" t="str">
        <f t="shared" si="98"/>
        <v/>
      </c>
      <c r="S318" s="166" t="str">
        <f t="shared" si="99"/>
        <v/>
      </c>
      <c r="T318" s="314" t="str">
        <f t="shared" si="93"/>
        <v/>
      </c>
      <c r="U318" s="309" t="s">
        <v>828</v>
      </c>
      <c r="V318" s="230"/>
      <c r="W318" s="229"/>
      <c r="X318" s="230"/>
      <c r="Y318" s="229"/>
      <c r="Z318" s="230"/>
      <c r="AA318" s="134"/>
      <c r="AC318" s="134"/>
      <c r="AD318" s="134"/>
      <c r="AF318" s="194"/>
      <c r="AH318" s="194"/>
    </row>
    <row r="319" spans="1:36" ht="14.25" customHeight="1" x14ac:dyDescent="0.2">
      <c r="A319" s="134" t="s">
        <v>68</v>
      </c>
      <c r="B319" s="246" t="str">
        <f t="shared" si="100"/>
        <v>Escobar</v>
      </c>
      <c r="C319" s="253" t="str">
        <f t="shared" si="91"/>
        <v>Alcides</v>
      </c>
      <c r="D319" s="134" t="str">
        <f t="shared" si="92"/>
        <v>A. Escobar</v>
      </c>
      <c r="E319" s="229" t="str">
        <f t="shared" si="94"/>
        <v>Alcides Escobar</v>
      </c>
      <c r="F319" s="135" t="s">
        <v>1667</v>
      </c>
      <c r="G319" s="135"/>
      <c r="H319" s="135"/>
      <c r="I319" s="135"/>
      <c r="J319" s="201">
        <v>31762</v>
      </c>
      <c r="K319" s="147" t="s">
        <v>1671</v>
      </c>
      <c r="L319" s="135" t="s">
        <v>11</v>
      </c>
      <c r="M319" s="134" t="str">
        <f t="shared" si="95"/>
        <v>ARB-Y7</v>
      </c>
      <c r="N319" s="147" t="str">
        <f>Cobb!$M$2</f>
        <v>Mansfield</v>
      </c>
      <c r="O319" s="169" t="s">
        <v>5161</v>
      </c>
      <c r="P319" s="229" t="str">
        <f t="shared" si="96"/>
        <v>Escobar, Alcides (ARB-Y7)</v>
      </c>
      <c r="Q319" s="166">
        <f t="shared" si="97"/>
        <v>1218750</v>
      </c>
      <c r="R319" s="166" t="str">
        <f t="shared" si="98"/>
        <v/>
      </c>
      <c r="S319" s="166" t="str">
        <f t="shared" si="99"/>
        <v/>
      </c>
      <c r="T319" s="314" t="str">
        <f t="shared" si="93"/>
        <v/>
      </c>
      <c r="U319" s="147" t="s">
        <v>1631</v>
      </c>
      <c r="V319" s="167">
        <v>1218750</v>
      </c>
      <c r="W319" s="134"/>
      <c r="X319" s="167"/>
      <c r="Y319" s="134"/>
      <c r="Z319" s="167"/>
      <c r="AA319" s="134"/>
      <c r="AC319" s="134"/>
      <c r="AD319" s="134"/>
    </row>
    <row r="320" spans="1:36" ht="14.25" customHeight="1" x14ac:dyDescent="0.2">
      <c r="A320" s="211" t="s">
        <v>1708</v>
      </c>
      <c r="B320" s="246" t="str">
        <f t="shared" si="100"/>
        <v>Escobar</v>
      </c>
      <c r="C320" s="253" t="str">
        <f t="shared" si="91"/>
        <v>Eduardo</v>
      </c>
      <c r="D320" s="134" t="str">
        <f t="shared" si="92"/>
        <v>E. Escobar</v>
      </c>
      <c r="E320" s="229" t="str">
        <f t="shared" si="94"/>
        <v>Eduardo Escobar</v>
      </c>
      <c r="F320" s="216" t="s">
        <v>1674</v>
      </c>
      <c r="G320" s="216"/>
      <c r="H320" s="216"/>
      <c r="I320" s="216"/>
      <c r="J320" s="222">
        <v>32513</v>
      </c>
      <c r="K320" s="223" t="s">
        <v>1671</v>
      </c>
      <c r="L320" s="135" t="s">
        <v>11</v>
      </c>
      <c r="M320" s="134" t="str">
        <f t="shared" si="95"/>
        <v>2,F4-7.5M</v>
      </c>
      <c r="N320" s="147" t="str">
        <f>Ruth!$A$2</f>
        <v>Plum Island</v>
      </c>
      <c r="O320" s="304" t="s">
        <v>2491</v>
      </c>
      <c r="P320" s="229" t="str">
        <f t="shared" si="96"/>
        <v>Escobar, Eduardo (2,F4-7.5M)</v>
      </c>
      <c r="Q320" s="166">
        <f t="shared" si="97"/>
        <v>1875000</v>
      </c>
      <c r="R320" s="166">
        <f t="shared" si="98"/>
        <v>1875000</v>
      </c>
      <c r="S320" s="166">
        <f t="shared" si="99"/>
        <v>1875000</v>
      </c>
      <c r="T320" s="314" t="str">
        <f t="shared" si="93"/>
        <v/>
      </c>
      <c r="U320" s="147" t="s">
        <v>2533</v>
      </c>
      <c r="V320" s="167">
        <v>1875000</v>
      </c>
      <c r="W320" s="147" t="s">
        <v>2611</v>
      </c>
      <c r="X320" s="235">
        <v>1875000</v>
      </c>
      <c r="Y320" s="147" t="s">
        <v>2659</v>
      </c>
      <c r="Z320" s="235">
        <v>1875000</v>
      </c>
      <c r="AA320" s="147" t="s">
        <v>412</v>
      </c>
      <c r="AB320" s="310"/>
      <c r="AC320" s="134"/>
      <c r="AD320" s="134"/>
    </row>
    <row r="321" spans="1:36" ht="14.25" customHeight="1" x14ac:dyDescent="0.2">
      <c r="A321" s="134" t="s">
        <v>570</v>
      </c>
      <c r="B321" s="246" t="str">
        <f t="shared" ref="B321:B352" si="101">LEFT(A321,FIND(", ",A321,1)-1)</f>
        <v>Escobar</v>
      </c>
      <c r="C321" s="253" t="str">
        <f t="shared" ref="C321:C384" si="102">RIGHT(A321,LEN(A321)-FIND(", ",A321,1)-1)</f>
        <v>Yunel</v>
      </c>
      <c r="D321" s="134" t="str">
        <f t="shared" ref="D321:D384" si="103">CONCATENATE(MID(C321,1,1),". ",B321)</f>
        <v>Y. Escobar</v>
      </c>
      <c r="E321" s="229" t="str">
        <f t="shared" si="94"/>
        <v>Yunel Escobar</v>
      </c>
      <c r="F321" s="135" t="s">
        <v>1667</v>
      </c>
      <c r="G321" s="135"/>
      <c r="H321" s="135"/>
      <c r="I321" s="135"/>
      <c r="J321" s="201">
        <v>30257</v>
      </c>
      <c r="K321" s="147" t="s">
        <v>1671</v>
      </c>
      <c r="L321" s="135" t="s">
        <v>11</v>
      </c>
      <c r="M321" s="134" t="str">
        <f t="shared" si="95"/>
        <v>4,F4-8M</v>
      </c>
      <c r="N321" s="297" t="str">
        <f>Ruth!$AE$2</f>
        <v>Williamsburg</v>
      </c>
      <c r="O321" s="169" t="s">
        <v>3809</v>
      </c>
      <c r="P321" s="229" t="str">
        <f t="shared" si="96"/>
        <v>Escobar, Yunel (4,F4-8M)</v>
      </c>
      <c r="Q321" s="166">
        <f t="shared" si="97"/>
        <v>2000000</v>
      </c>
      <c r="R321" s="166" t="str">
        <f t="shared" si="98"/>
        <v/>
      </c>
      <c r="S321" s="166" t="str">
        <f t="shared" si="99"/>
        <v/>
      </c>
      <c r="T321" s="314" t="str">
        <f t="shared" ref="T321:T384" si="104">IF(ISBLANK($AB321),"",$AB321)</f>
        <v/>
      </c>
      <c r="U321" s="147" t="s">
        <v>683</v>
      </c>
      <c r="V321" s="167">
        <v>2000000</v>
      </c>
      <c r="W321" s="134" t="s">
        <v>412</v>
      </c>
      <c r="X321" s="167"/>
      <c r="Y321" s="134"/>
      <c r="Z321" s="167"/>
      <c r="AA321" s="229"/>
      <c r="AB321" s="229"/>
      <c r="AC321" s="134"/>
      <c r="AD321" s="134"/>
    </row>
    <row r="322" spans="1:36" ht="14.25" customHeight="1" x14ac:dyDescent="0.2">
      <c r="A322" s="134" t="s">
        <v>875</v>
      </c>
      <c r="B322" s="246" t="str">
        <f t="shared" si="101"/>
        <v>Espinosa</v>
      </c>
      <c r="C322" s="253" t="str">
        <f t="shared" si="102"/>
        <v>Danny</v>
      </c>
      <c r="D322" s="134" t="str">
        <f t="shared" si="103"/>
        <v>D. Espinosa</v>
      </c>
      <c r="E322" s="229" t="str">
        <f t="shared" si="94"/>
        <v>Danny Espinosa</v>
      </c>
      <c r="F322" s="135" t="s">
        <v>1674</v>
      </c>
      <c r="G322" s="135"/>
      <c r="H322" s="135"/>
      <c r="I322" s="135"/>
      <c r="J322" s="201">
        <v>31892</v>
      </c>
      <c r="K322" s="147" t="s">
        <v>1665</v>
      </c>
      <c r="L322" s="135" t="s">
        <v>11</v>
      </c>
      <c r="M322" s="134" t="str">
        <f t="shared" si="95"/>
        <v>ARB-Y6</v>
      </c>
      <c r="N322" s="147" t="s">
        <v>4631</v>
      </c>
      <c r="O322" s="169" t="s">
        <v>4646</v>
      </c>
      <c r="P322" s="229" t="str">
        <f t="shared" si="96"/>
        <v>Espinosa, Danny (ARB-Y6)</v>
      </c>
      <c r="Q322" s="166">
        <f t="shared" si="97"/>
        <v>975000</v>
      </c>
      <c r="R322" s="166" t="str">
        <f t="shared" si="98"/>
        <v/>
      </c>
      <c r="S322" s="166" t="str">
        <f t="shared" si="99"/>
        <v/>
      </c>
      <c r="T322" s="314" t="str">
        <f t="shared" si="104"/>
        <v/>
      </c>
      <c r="U322" s="147" t="s">
        <v>1630</v>
      </c>
      <c r="V322" s="167">
        <v>975000</v>
      </c>
      <c r="W322" s="134"/>
      <c r="X322" s="167"/>
      <c r="Y322" s="134"/>
      <c r="Z322" s="167"/>
      <c r="AA322" s="134"/>
      <c r="AC322" s="134"/>
      <c r="AD322" s="134"/>
      <c r="AE322" s="371"/>
    </row>
    <row r="323" spans="1:36" ht="14.25" customHeight="1" x14ac:dyDescent="0.2">
      <c r="A323" s="537" t="s">
        <v>3705</v>
      </c>
      <c r="B323" s="246" t="str">
        <f t="shared" si="101"/>
        <v>Espinoza</v>
      </c>
      <c r="C323" s="253" t="str">
        <f t="shared" si="102"/>
        <v>Anderson</v>
      </c>
      <c r="D323" s="134" t="str">
        <f t="shared" si="103"/>
        <v>A. Espinoza</v>
      </c>
      <c r="E323" s="229" t="str">
        <f t="shared" si="94"/>
        <v>Anderson Espinoza</v>
      </c>
      <c r="F323" s="536"/>
      <c r="G323" s="536"/>
      <c r="H323" s="536"/>
      <c r="I323" s="536"/>
      <c r="J323" s="537"/>
      <c r="K323" s="537"/>
      <c r="L323" s="135" t="s">
        <v>651</v>
      </c>
      <c r="M323" s="134" t="str">
        <f t="shared" si="95"/>
        <v>min</v>
      </c>
      <c r="N323" s="147" t="str">
        <f>Ruth!$M$2</f>
        <v>Hoboken</v>
      </c>
      <c r="O323" s="135" t="s">
        <v>2857</v>
      </c>
      <c r="P323" s="229" t="str">
        <f t="shared" si="96"/>
        <v>Espinoza, Anderson (min)</v>
      </c>
      <c r="Q323" s="166" t="str">
        <f t="shared" si="97"/>
        <v/>
      </c>
      <c r="R323" s="166" t="str">
        <f t="shared" si="98"/>
        <v/>
      </c>
      <c r="S323" s="166" t="str">
        <f t="shared" si="99"/>
        <v/>
      </c>
      <c r="T323" s="314" t="str">
        <f t="shared" si="104"/>
        <v/>
      </c>
      <c r="U323" s="537" t="s">
        <v>828</v>
      </c>
      <c r="V323" s="269"/>
      <c r="W323" s="537"/>
      <c r="X323" s="269"/>
      <c r="Y323" s="537"/>
      <c r="Z323" s="537"/>
      <c r="AA323" s="537"/>
      <c r="AB323" s="537"/>
      <c r="AC323" s="134"/>
      <c r="AD323" s="134"/>
      <c r="AF323" s="194"/>
      <c r="AH323" s="194"/>
    </row>
    <row r="324" spans="1:36" ht="14.25" customHeight="1" x14ac:dyDescent="0.2">
      <c r="A324" s="134" t="s">
        <v>984</v>
      </c>
      <c r="B324" s="246" t="str">
        <f t="shared" si="101"/>
        <v>Estrada</v>
      </c>
      <c r="C324" s="253" t="str">
        <f t="shared" si="102"/>
        <v>Marco</v>
      </c>
      <c r="D324" s="134" t="str">
        <f t="shared" si="103"/>
        <v>M. Estrada</v>
      </c>
      <c r="E324" s="229" t="str">
        <f t="shared" si="94"/>
        <v>Marco Estrada</v>
      </c>
      <c r="F324" s="135" t="s">
        <v>1667</v>
      </c>
      <c r="G324" s="135"/>
      <c r="H324" s="135"/>
      <c r="I324" s="135"/>
      <c r="J324" s="201">
        <v>30502</v>
      </c>
      <c r="K324" s="147" t="s">
        <v>966</v>
      </c>
      <c r="L324" s="135" t="s">
        <v>173</v>
      </c>
      <c r="M324" s="134" t="str">
        <f t="shared" si="95"/>
        <v>ARB-Y5</v>
      </c>
      <c r="N324" s="147" t="str">
        <f>Mays!$A$2</f>
        <v>Aspen</v>
      </c>
      <c r="O324" s="169" t="s">
        <v>1077</v>
      </c>
      <c r="P324" s="229" t="str">
        <f t="shared" si="96"/>
        <v>Estrada, Marco (ARB-Y5)</v>
      </c>
      <c r="Q324" s="166">
        <f t="shared" si="97"/>
        <v>2250000</v>
      </c>
      <c r="R324" s="166" t="str">
        <f t="shared" si="98"/>
        <v/>
      </c>
      <c r="S324" s="166" t="str">
        <f t="shared" si="99"/>
        <v/>
      </c>
      <c r="T324" s="314" t="str">
        <f t="shared" si="104"/>
        <v/>
      </c>
      <c r="U324" s="147" t="s">
        <v>1629</v>
      </c>
      <c r="V324" s="167">
        <v>2250000</v>
      </c>
      <c r="W324" s="134"/>
      <c r="X324" s="167"/>
      <c r="Y324" s="134"/>
      <c r="Z324" s="167"/>
      <c r="AA324" s="134"/>
      <c r="AC324" s="134"/>
      <c r="AD324" s="134"/>
    </row>
    <row r="325" spans="1:36" ht="14.25" customHeight="1" x14ac:dyDescent="0.2">
      <c r="A325" s="134" t="s">
        <v>657</v>
      </c>
      <c r="B325" s="246" t="str">
        <f t="shared" si="101"/>
        <v>Ethier</v>
      </c>
      <c r="C325" s="253" t="str">
        <f t="shared" si="102"/>
        <v>Andre</v>
      </c>
      <c r="D325" s="134" t="str">
        <f t="shared" si="103"/>
        <v>A. Ethier</v>
      </c>
      <c r="E325" s="229" t="str">
        <f t="shared" si="94"/>
        <v>Andre Ethier</v>
      </c>
      <c r="F325" s="135" t="s">
        <v>512</v>
      </c>
      <c r="G325" s="135"/>
      <c r="H325" s="135"/>
      <c r="I325" s="135"/>
      <c r="J325" s="201">
        <v>30051</v>
      </c>
      <c r="K325" s="147" t="s">
        <v>1672</v>
      </c>
      <c r="L325" s="135" t="s">
        <v>11</v>
      </c>
      <c r="M325" s="134" t="str">
        <f t="shared" si="95"/>
        <v>2,F3-3.785M</v>
      </c>
      <c r="N325" s="147" t="str">
        <f>Cobb!$M$2</f>
        <v>Mansfield</v>
      </c>
      <c r="O325" s="304" t="s">
        <v>2491</v>
      </c>
      <c r="P325" s="229" t="str">
        <f t="shared" si="96"/>
        <v>Ethier, Andre (2,F3-3.785M)</v>
      </c>
      <c r="Q325" s="166">
        <f t="shared" si="97"/>
        <v>1261898</v>
      </c>
      <c r="R325" s="166">
        <f t="shared" si="98"/>
        <v>1261898</v>
      </c>
      <c r="S325" s="166" t="str">
        <f t="shared" si="99"/>
        <v/>
      </c>
      <c r="T325" s="314" t="str">
        <f t="shared" si="104"/>
        <v/>
      </c>
      <c r="U325" s="147" t="s">
        <v>2541</v>
      </c>
      <c r="V325" s="167">
        <v>1261898</v>
      </c>
      <c r="W325" s="147" t="s">
        <v>2618</v>
      </c>
      <c r="X325" s="235">
        <v>1261898</v>
      </c>
      <c r="Y325" s="147" t="s">
        <v>412</v>
      </c>
      <c r="Z325" s="235"/>
      <c r="AA325" s="147"/>
      <c r="AB325" s="310"/>
      <c r="AC325" s="134"/>
      <c r="AD325" s="134"/>
      <c r="AF325" s="194"/>
      <c r="AH325" s="194"/>
    </row>
    <row r="326" spans="1:36" ht="14.25" customHeight="1" x14ac:dyDescent="0.2">
      <c r="A326" s="134" t="s">
        <v>1008</v>
      </c>
      <c r="B326" s="246" t="str">
        <f t="shared" si="101"/>
        <v>Familia</v>
      </c>
      <c r="C326" s="253" t="str">
        <f t="shared" si="102"/>
        <v>Jeurys</v>
      </c>
      <c r="D326" s="134" t="str">
        <f t="shared" si="103"/>
        <v>J. Familia</v>
      </c>
      <c r="E326" s="229" t="str">
        <f t="shared" si="94"/>
        <v>Jeurys Familia</v>
      </c>
      <c r="F326" s="135" t="s">
        <v>1667</v>
      </c>
      <c r="G326" s="135"/>
      <c r="H326" s="135"/>
      <c r="I326" s="135"/>
      <c r="J326" s="201">
        <v>32791</v>
      </c>
      <c r="K326" s="147" t="s">
        <v>1664</v>
      </c>
      <c r="L326" s="135" t="s">
        <v>173</v>
      </c>
      <c r="M326" s="134" t="str">
        <f t="shared" si="95"/>
        <v>Y2</v>
      </c>
      <c r="N326" s="147" t="str">
        <f>Ruth!$M$2</f>
        <v>Hoboken</v>
      </c>
      <c r="O326" s="169" t="s">
        <v>1077</v>
      </c>
      <c r="P326" s="229" t="str">
        <f t="shared" si="96"/>
        <v>Familia, Jeurys (Y2)</v>
      </c>
      <c r="Q326" s="166">
        <f t="shared" si="97"/>
        <v>300000</v>
      </c>
      <c r="R326" s="166">
        <f t="shared" si="98"/>
        <v>400000</v>
      </c>
      <c r="S326" s="166" t="str">
        <f t="shared" si="99"/>
        <v/>
      </c>
      <c r="T326" s="314" t="str">
        <f t="shared" si="104"/>
        <v/>
      </c>
      <c r="U326" s="309" t="s">
        <v>653</v>
      </c>
      <c r="V326" s="230">
        <v>300000</v>
      </c>
      <c r="W326" s="229" t="s">
        <v>465</v>
      </c>
      <c r="X326" s="230">
        <v>400000</v>
      </c>
      <c r="Y326" s="134" t="s">
        <v>814</v>
      </c>
      <c r="Z326" s="167"/>
      <c r="AA326" s="134"/>
      <c r="AC326" s="134"/>
      <c r="AD326" s="134"/>
    </row>
    <row r="327" spans="1:36" ht="14.25" customHeight="1" x14ac:dyDescent="0.2">
      <c r="A327" s="134" t="s">
        <v>4810</v>
      </c>
      <c r="B327" s="246" t="str">
        <f t="shared" si="101"/>
        <v>Faria</v>
      </c>
      <c r="C327" s="253" t="str">
        <f t="shared" si="102"/>
        <v>Jacob</v>
      </c>
      <c r="D327" s="134" t="str">
        <f t="shared" si="103"/>
        <v>J. Faria</v>
      </c>
      <c r="E327" s="229" t="str">
        <f t="shared" si="94"/>
        <v>Jacob Faria</v>
      </c>
      <c r="F327" s="287"/>
      <c r="G327" s="537">
        <v>197</v>
      </c>
      <c r="H327" s="537">
        <v>9</v>
      </c>
      <c r="I327" s="537">
        <v>4</v>
      </c>
      <c r="J327" s="436">
        <v>34180</v>
      </c>
      <c r="K327" s="205"/>
      <c r="L327" s="135" t="s">
        <v>651</v>
      </c>
      <c r="M327" s="134" t="str">
        <f t="shared" si="95"/>
        <v>min</v>
      </c>
      <c r="N327" s="147" t="str">
        <f>Aaron!$AE$2</f>
        <v>Pismo Beach</v>
      </c>
      <c r="O327" s="169" t="s">
        <v>4786</v>
      </c>
      <c r="P327" s="229" t="str">
        <f t="shared" si="96"/>
        <v>Faria, Jacob (min)</v>
      </c>
      <c r="Q327" s="166" t="str">
        <f t="shared" si="97"/>
        <v/>
      </c>
      <c r="R327" s="166" t="str">
        <f t="shared" si="98"/>
        <v/>
      </c>
      <c r="S327" s="166" t="str">
        <f t="shared" si="99"/>
        <v/>
      </c>
      <c r="T327" s="314" t="str">
        <f t="shared" si="104"/>
        <v/>
      </c>
      <c r="U327" s="537" t="s">
        <v>828</v>
      </c>
      <c r="V327" s="167"/>
      <c r="W327" s="134"/>
      <c r="X327" s="167"/>
      <c r="Y327" s="134"/>
      <c r="Z327" s="167"/>
      <c r="AA327" s="134"/>
      <c r="AC327" s="134"/>
      <c r="AD327" s="134"/>
    </row>
    <row r="328" spans="1:36" ht="14.25" customHeight="1" x14ac:dyDescent="0.2">
      <c r="A328" s="537" t="s">
        <v>2787</v>
      </c>
      <c r="B328" s="246" t="str">
        <f t="shared" si="101"/>
        <v>Farmer</v>
      </c>
      <c r="C328" s="253" t="str">
        <f t="shared" si="102"/>
        <v>Buck</v>
      </c>
      <c r="D328" s="134" t="str">
        <f t="shared" si="103"/>
        <v>B. Farmer</v>
      </c>
      <c r="E328" s="229" t="str">
        <f t="shared" si="94"/>
        <v>Buck Farmer</v>
      </c>
      <c r="F328" s="135" t="s">
        <v>1667</v>
      </c>
      <c r="G328" s="135"/>
      <c r="H328" s="135"/>
      <c r="I328" s="135"/>
      <c r="J328" s="335">
        <v>33289</v>
      </c>
      <c r="K328" s="134" t="s">
        <v>966</v>
      </c>
      <c r="L328" s="135" t="s">
        <v>173</v>
      </c>
      <c r="M328" s="134" t="str">
        <f t="shared" si="95"/>
        <v>Y1</v>
      </c>
      <c r="N328" s="297" t="str">
        <f>Ruth!$AE$2</f>
        <v>Williamsburg</v>
      </c>
      <c r="O328" s="135" t="s">
        <v>2937</v>
      </c>
      <c r="P328" s="229" t="str">
        <f t="shared" si="96"/>
        <v>Farmer, Buck (Y1)</v>
      </c>
      <c r="Q328" s="166">
        <f t="shared" si="97"/>
        <v>200000</v>
      </c>
      <c r="R328" s="166">
        <f t="shared" si="98"/>
        <v>300000</v>
      </c>
      <c r="S328" s="166">
        <f t="shared" si="99"/>
        <v>400000</v>
      </c>
      <c r="T328" s="314" t="str">
        <f t="shared" si="104"/>
        <v/>
      </c>
      <c r="U328" s="537" t="s">
        <v>652</v>
      </c>
      <c r="V328" s="269">
        <v>200000</v>
      </c>
      <c r="W328" s="134" t="s">
        <v>653</v>
      </c>
      <c r="X328" s="269">
        <v>300000</v>
      </c>
      <c r="Y328" s="134" t="s">
        <v>465</v>
      </c>
      <c r="Z328" s="269">
        <v>400000</v>
      </c>
      <c r="AA328" s="134" t="s">
        <v>814</v>
      </c>
      <c r="AB328" s="537"/>
      <c r="AC328" s="134"/>
      <c r="AD328" s="134"/>
      <c r="AF328" s="194"/>
      <c r="AH328" s="194"/>
      <c r="AJ328" s="194"/>
    </row>
    <row r="329" spans="1:36" ht="14.25" customHeight="1" x14ac:dyDescent="0.2">
      <c r="A329" s="247" t="s">
        <v>2273</v>
      </c>
      <c r="B329" s="246" t="str">
        <f t="shared" si="101"/>
        <v>Farquhar</v>
      </c>
      <c r="C329" s="253" t="str">
        <f t="shared" si="102"/>
        <v>Danny</v>
      </c>
      <c r="D329" s="134" t="str">
        <f t="shared" si="103"/>
        <v>D. Farquhar</v>
      </c>
      <c r="E329" s="229" t="str">
        <f t="shared" si="94"/>
        <v>Danny Farquhar</v>
      </c>
      <c r="F329" s="250" t="s">
        <v>1667</v>
      </c>
      <c r="G329" s="250"/>
      <c r="H329" s="250"/>
      <c r="I329" s="250"/>
      <c r="J329" s="261">
        <v>31825</v>
      </c>
      <c r="K329" s="260" t="s">
        <v>173</v>
      </c>
      <c r="L329" s="135" t="s">
        <v>173</v>
      </c>
      <c r="M329" s="134" t="str">
        <f t="shared" si="95"/>
        <v>Y3</v>
      </c>
      <c r="N329" s="147" t="str">
        <f>Mays!$M$2</f>
        <v>Mudville</v>
      </c>
      <c r="O329" s="241" t="s">
        <v>2012</v>
      </c>
      <c r="P329" s="229" t="str">
        <f t="shared" si="96"/>
        <v>Farquhar, Danny (Y3)</v>
      </c>
      <c r="Q329" s="166">
        <f t="shared" si="97"/>
        <v>400000</v>
      </c>
      <c r="R329" s="166" t="str">
        <f t="shared" si="98"/>
        <v/>
      </c>
      <c r="S329" s="166" t="str">
        <f t="shared" si="99"/>
        <v/>
      </c>
      <c r="T329" s="314" t="str">
        <f t="shared" si="104"/>
        <v/>
      </c>
      <c r="U329" s="309" t="s">
        <v>465</v>
      </c>
      <c r="V329" s="230">
        <v>400000</v>
      </c>
      <c r="W329" s="229" t="s">
        <v>814</v>
      </c>
      <c r="X329" s="230"/>
      <c r="Y329" s="229"/>
      <c r="Z329" s="230"/>
      <c r="AA329" s="134"/>
      <c r="AC329" s="134"/>
      <c r="AD329" s="134"/>
    </row>
    <row r="330" spans="1:36" ht="14.25" customHeight="1" x14ac:dyDescent="0.2">
      <c r="A330" s="537" t="s">
        <v>4689</v>
      </c>
      <c r="B330" s="246" t="str">
        <f t="shared" si="101"/>
        <v>Faulkner</v>
      </c>
      <c r="C330" s="253" t="str">
        <f t="shared" si="102"/>
        <v>Andrew*</v>
      </c>
      <c r="D330" s="134" t="str">
        <f t="shared" si="103"/>
        <v>A. Faulkner</v>
      </c>
      <c r="E330" s="229" t="str">
        <f t="shared" si="94"/>
        <v>Andrew* Faulkner</v>
      </c>
      <c r="F330" s="287"/>
      <c r="G330" s="537">
        <v>200</v>
      </c>
      <c r="H330" s="537">
        <v>9</v>
      </c>
      <c r="I330" s="537">
        <v>11</v>
      </c>
      <c r="J330" s="436">
        <v>33859</v>
      </c>
      <c r="K330" s="205" t="s">
        <v>1664</v>
      </c>
      <c r="L330" s="135" t="s">
        <v>173</v>
      </c>
      <c r="M330" s="134" t="str">
        <f t="shared" si="95"/>
        <v>MM</v>
      </c>
      <c r="N330" s="147" t="str">
        <f>Cobb!$G$2</f>
        <v>Alaska</v>
      </c>
      <c r="O330" s="169" t="s">
        <v>4786</v>
      </c>
      <c r="P330" s="229" t="str">
        <f t="shared" si="96"/>
        <v>Faulkner, Andrew* (MM)</v>
      </c>
      <c r="Q330" s="166">
        <f t="shared" si="97"/>
        <v>100000</v>
      </c>
      <c r="R330" s="166" t="str">
        <f t="shared" si="98"/>
        <v/>
      </c>
      <c r="S330" s="166" t="str">
        <f t="shared" si="99"/>
        <v/>
      </c>
      <c r="T330" s="314" t="str">
        <f t="shared" si="104"/>
        <v/>
      </c>
      <c r="U330" s="537" t="s">
        <v>648</v>
      </c>
      <c r="V330" s="167">
        <v>100000</v>
      </c>
      <c r="W330" s="134"/>
      <c r="X330" s="167"/>
      <c r="Y330" s="134"/>
      <c r="Z330" s="167"/>
      <c r="AA330" s="134"/>
      <c r="AC330" s="134"/>
      <c r="AD330" s="134"/>
    </row>
    <row r="331" spans="1:36" ht="14.25" customHeight="1" x14ac:dyDescent="0.2">
      <c r="A331" s="537" t="s">
        <v>3734</v>
      </c>
      <c r="B331" s="246" t="str">
        <f t="shared" si="101"/>
        <v>Fedde</v>
      </c>
      <c r="C331" s="253" t="str">
        <f t="shared" si="102"/>
        <v>Erick</v>
      </c>
      <c r="D331" s="134" t="str">
        <f t="shared" si="103"/>
        <v>E. Fedde</v>
      </c>
      <c r="E331" s="229" t="str">
        <f t="shared" si="94"/>
        <v>Erick Fedde</v>
      </c>
      <c r="F331" s="536"/>
      <c r="G331" s="536"/>
      <c r="H331" s="536"/>
      <c r="I331" s="536"/>
      <c r="J331" s="537"/>
      <c r="K331" s="537"/>
      <c r="L331" s="135" t="s">
        <v>651</v>
      </c>
      <c r="M331" s="134" t="str">
        <f t="shared" si="95"/>
        <v>min</v>
      </c>
      <c r="N331" s="147" t="str">
        <f>Cobb!$M$2</f>
        <v>Mansfield</v>
      </c>
      <c r="O331" s="135" t="s">
        <v>2857</v>
      </c>
      <c r="P331" s="229" t="str">
        <f t="shared" si="96"/>
        <v>Fedde, Erick (min)</v>
      </c>
      <c r="Q331" s="166" t="str">
        <f t="shared" si="97"/>
        <v/>
      </c>
      <c r="R331" s="166" t="str">
        <f t="shared" si="98"/>
        <v/>
      </c>
      <c r="S331" s="166" t="str">
        <f t="shared" si="99"/>
        <v/>
      </c>
      <c r="T331" s="314" t="str">
        <f t="shared" si="104"/>
        <v/>
      </c>
      <c r="U331" s="537" t="s">
        <v>828</v>
      </c>
      <c r="V331" s="269"/>
      <c r="W331" s="537"/>
      <c r="X331" s="269"/>
      <c r="Y331" s="537"/>
      <c r="Z331" s="537"/>
      <c r="AA331" s="537"/>
      <c r="AB331" s="537"/>
      <c r="AC331" s="134"/>
      <c r="AD331" s="134"/>
    </row>
    <row r="332" spans="1:36" ht="14.25" customHeight="1" x14ac:dyDescent="0.2">
      <c r="A332" s="134" t="s">
        <v>487</v>
      </c>
      <c r="B332" s="246" t="str">
        <f t="shared" si="101"/>
        <v>Feldman</v>
      </c>
      <c r="C332" s="253" t="str">
        <f t="shared" si="102"/>
        <v>Scott</v>
      </c>
      <c r="D332" s="134" t="str">
        <f t="shared" si="103"/>
        <v>S. Feldman</v>
      </c>
      <c r="E332" s="229" t="str">
        <f t="shared" si="94"/>
        <v>Scott Feldman</v>
      </c>
      <c r="F332" s="135" t="s">
        <v>1667</v>
      </c>
      <c r="G332" s="135"/>
      <c r="H332" s="135"/>
      <c r="I332" s="135"/>
      <c r="J332" s="201">
        <v>30354</v>
      </c>
      <c r="K332" s="147" t="s">
        <v>966</v>
      </c>
      <c r="L332" s="135" t="s">
        <v>173</v>
      </c>
      <c r="M332" s="134" t="str">
        <f t="shared" si="95"/>
        <v>2,F3-10.005M</v>
      </c>
      <c r="N332" s="297" t="str">
        <f>Ruth!$AE$2</f>
        <v>Williamsburg</v>
      </c>
      <c r="O332" s="304" t="s">
        <v>2491</v>
      </c>
      <c r="P332" s="229" t="str">
        <f t="shared" si="96"/>
        <v>Feldman, Scott (2,F3-10.005M)</v>
      </c>
      <c r="Q332" s="166">
        <f t="shared" si="97"/>
        <v>3335000</v>
      </c>
      <c r="R332" s="166">
        <f t="shared" si="98"/>
        <v>3335000</v>
      </c>
      <c r="S332" s="166" t="str">
        <f t="shared" si="99"/>
        <v/>
      </c>
      <c r="T332" s="314" t="str">
        <f t="shared" si="104"/>
        <v/>
      </c>
      <c r="U332" s="147" t="s">
        <v>2515</v>
      </c>
      <c r="V332" s="167">
        <v>3335000</v>
      </c>
      <c r="W332" s="147" t="s">
        <v>2597</v>
      </c>
      <c r="X332" s="235">
        <v>3335000</v>
      </c>
      <c r="Y332" s="147" t="s">
        <v>412</v>
      </c>
      <c r="Z332" s="235"/>
      <c r="AA332" s="147"/>
      <c r="AB332" s="310"/>
      <c r="AC332" s="134"/>
      <c r="AD332" s="134"/>
      <c r="AF332" s="194"/>
      <c r="AH332" s="194"/>
      <c r="AJ332" s="194"/>
    </row>
    <row r="333" spans="1:36" ht="14.25" customHeight="1" x14ac:dyDescent="0.2">
      <c r="A333" s="537" t="s">
        <v>3771</v>
      </c>
      <c r="B333" s="246" t="str">
        <f t="shared" si="101"/>
        <v>Feliz</v>
      </c>
      <c r="C333" s="253" t="str">
        <f t="shared" si="102"/>
        <v>Michael</v>
      </c>
      <c r="D333" s="134" t="str">
        <f t="shared" si="103"/>
        <v>M. Feliz</v>
      </c>
      <c r="E333" s="229" t="str">
        <f t="shared" si="94"/>
        <v>Michael Feliz</v>
      </c>
      <c r="F333" s="135" t="s">
        <v>1667</v>
      </c>
      <c r="G333" s="135"/>
      <c r="H333" s="135"/>
      <c r="I333" s="135"/>
      <c r="J333" s="335">
        <v>34148</v>
      </c>
      <c r="K333" s="134" t="s">
        <v>966</v>
      </c>
      <c r="L333" s="135" t="s">
        <v>173</v>
      </c>
      <c r="M333" s="134" t="str">
        <f t="shared" si="95"/>
        <v>MM</v>
      </c>
      <c r="N333" s="147" t="str">
        <f>Cobb!$G$2</f>
        <v>Alaska</v>
      </c>
      <c r="O333" s="135" t="s">
        <v>2857</v>
      </c>
      <c r="P333" s="229" t="str">
        <f t="shared" si="96"/>
        <v>Feliz, Michael (MM)</v>
      </c>
      <c r="Q333" s="166">
        <f t="shared" si="97"/>
        <v>100000</v>
      </c>
      <c r="R333" s="166" t="str">
        <f t="shared" si="98"/>
        <v/>
      </c>
      <c r="S333" s="166" t="str">
        <f t="shared" si="99"/>
        <v/>
      </c>
      <c r="T333" s="314" t="str">
        <f t="shared" si="104"/>
        <v/>
      </c>
      <c r="U333" s="537" t="s">
        <v>648</v>
      </c>
      <c r="V333" s="269">
        <v>100000</v>
      </c>
      <c r="W333" s="537"/>
      <c r="X333" s="269"/>
      <c r="Y333" s="537"/>
      <c r="Z333" s="537"/>
      <c r="AA333" s="537"/>
      <c r="AB333" s="537"/>
      <c r="AC333" s="134"/>
      <c r="AD333" s="134"/>
      <c r="AF333" s="302"/>
      <c r="AH333" s="194"/>
    </row>
    <row r="334" spans="1:36" ht="14.25" customHeight="1" x14ac:dyDescent="0.2">
      <c r="A334" s="148" t="s">
        <v>263</v>
      </c>
      <c r="B334" s="246" t="str">
        <f t="shared" si="101"/>
        <v>Feliz</v>
      </c>
      <c r="C334" s="253" t="str">
        <f t="shared" si="102"/>
        <v>Neftali</v>
      </c>
      <c r="D334" s="134" t="str">
        <f t="shared" si="103"/>
        <v>N. Feliz</v>
      </c>
      <c r="E334" s="229" t="str">
        <f t="shared" si="94"/>
        <v>Neftali Feliz</v>
      </c>
      <c r="F334" s="135" t="s">
        <v>1667</v>
      </c>
      <c r="G334" s="135"/>
      <c r="H334" s="135"/>
      <c r="I334" s="135"/>
      <c r="J334" s="201">
        <v>32265</v>
      </c>
      <c r="K334" s="147" t="s">
        <v>1664</v>
      </c>
      <c r="L334" s="135" t="s">
        <v>173</v>
      </c>
      <c r="M334" s="134" t="str">
        <f t="shared" si="95"/>
        <v>1,F2-$500k</v>
      </c>
      <c r="N334" s="147" t="str">
        <f>Mays!$G$2</f>
        <v>Palo Alto</v>
      </c>
      <c r="O334" s="412" t="s">
        <v>4104</v>
      </c>
      <c r="P334" s="229" t="str">
        <f t="shared" si="96"/>
        <v>Feliz, Neftali (1,F2-$500k)</v>
      </c>
      <c r="Q334" s="166">
        <f t="shared" si="97"/>
        <v>250000</v>
      </c>
      <c r="R334" s="166">
        <f t="shared" si="98"/>
        <v>250000</v>
      </c>
      <c r="S334" s="166" t="str">
        <f t="shared" si="99"/>
        <v/>
      </c>
      <c r="T334" s="314" t="str">
        <f t="shared" si="104"/>
        <v/>
      </c>
      <c r="U334" s="148" t="s">
        <v>4070</v>
      </c>
      <c r="V334" s="414">
        <v>250000</v>
      </c>
      <c r="W334" s="148" t="s">
        <v>4202</v>
      </c>
      <c r="X334" s="414">
        <v>250000</v>
      </c>
      <c r="Y334" s="134" t="s">
        <v>412</v>
      </c>
      <c r="Z334" s="134"/>
      <c r="AA334" s="134"/>
      <c r="AB334" s="134"/>
      <c r="AC334" s="134"/>
      <c r="AD334" s="134"/>
      <c r="AF334" s="194"/>
      <c r="AG334" s="296"/>
      <c r="AH334" s="296"/>
    </row>
    <row r="335" spans="1:36" ht="14.25" customHeight="1" x14ac:dyDescent="0.2">
      <c r="A335" s="248" t="s">
        <v>2326</v>
      </c>
      <c r="B335" s="246" t="str">
        <f t="shared" si="101"/>
        <v>Fernandez</v>
      </c>
      <c r="C335" s="253" t="str">
        <f t="shared" si="102"/>
        <v>Jose D</v>
      </c>
      <c r="D335" s="134" t="str">
        <f t="shared" si="103"/>
        <v>J. Fernandez</v>
      </c>
      <c r="E335" s="229" t="str">
        <f t="shared" si="94"/>
        <v>Jose D Fernandez</v>
      </c>
      <c r="F335" s="267" t="s">
        <v>1667</v>
      </c>
      <c r="G335" s="267"/>
      <c r="H335" s="267"/>
      <c r="I335" s="267"/>
      <c r="J335" s="262">
        <v>33816</v>
      </c>
      <c r="K335" s="229" t="s">
        <v>966</v>
      </c>
      <c r="L335" s="135" t="s">
        <v>173</v>
      </c>
      <c r="M335" s="134" t="str">
        <f t="shared" si="95"/>
        <v>Y3</v>
      </c>
      <c r="N335" s="147" t="str">
        <f>Mays!$AE$2</f>
        <v>West Oakland</v>
      </c>
      <c r="O335" s="241" t="s">
        <v>4659</v>
      </c>
      <c r="P335" s="229" t="str">
        <f t="shared" si="96"/>
        <v>Fernandez, Jose D (Y3)</v>
      </c>
      <c r="Q335" s="166">
        <f t="shared" si="97"/>
        <v>400000</v>
      </c>
      <c r="R335" s="166" t="str">
        <f t="shared" si="98"/>
        <v/>
      </c>
      <c r="S335" s="166" t="str">
        <f t="shared" si="99"/>
        <v/>
      </c>
      <c r="T335" s="314" t="str">
        <f t="shared" si="104"/>
        <v/>
      </c>
      <c r="U335" s="309" t="s">
        <v>465</v>
      </c>
      <c r="V335" s="230">
        <v>400000</v>
      </c>
      <c r="W335" s="229" t="s">
        <v>814</v>
      </c>
      <c r="X335" s="230"/>
      <c r="Y335" s="229"/>
      <c r="Z335" s="230"/>
      <c r="AA335" s="134"/>
      <c r="AC335" s="134"/>
      <c r="AD335" s="134"/>
      <c r="AF335" s="194"/>
      <c r="AH335" s="194"/>
    </row>
    <row r="336" spans="1:36" ht="14.25" customHeight="1" x14ac:dyDescent="0.2">
      <c r="A336" s="134" t="s">
        <v>4811</v>
      </c>
      <c r="B336" s="246" t="str">
        <f t="shared" si="101"/>
        <v>Fernandez</v>
      </c>
      <c r="C336" s="253" t="str">
        <f t="shared" si="102"/>
        <v>Junior</v>
      </c>
      <c r="D336" s="134" t="str">
        <f t="shared" si="103"/>
        <v>J. Fernandez</v>
      </c>
      <c r="E336" s="229" t="str">
        <f t="shared" si="94"/>
        <v>Junior Fernandez</v>
      </c>
      <c r="F336" s="287"/>
      <c r="G336" s="537">
        <v>193</v>
      </c>
      <c r="H336" s="537">
        <v>8</v>
      </c>
      <c r="I336" s="537">
        <v>20</v>
      </c>
      <c r="J336" s="436">
        <v>35491</v>
      </c>
      <c r="K336" s="205"/>
      <c r="L336" s="135" t="s">
        <v>651</v>
      </c>
      <c r="M336" s="134" t="str">
        <f t="shared" si="95"/>
        <v>min</v>
      </c>
      <c r="N336" s="147" t="str">
        <f>Aaron!$S$2</f>
        <v>San Jose</v>
      </c>
      <c r="O336" s="169" t="s">
        <v>4786</v>
      </c>
      <c r="P336" s="229" t="str">
        <f t="shared" si="96"/>
        <v>Fernandez, Junior (min)</v>
      </c>
      <c r="Q336" s="166" t="str">
        <f t="shared" si="97"/>
        <v/>
      </c>
      <c r="R336" s="166" t="str">
        <f t="shared" si="98"/>
        <v/>
      </c>
      <c r="S336" s="166" t="str">
        <f t="shared" si="99"/>
        <v/>
      </c>
      <c r="T336" s="314" t="str">
        <f t="shared" si="104"/>
        <v/>
      </c>
      <c r="U336" s="537" t="s">
        <v>828</v>
      </c>
      <c r="V336" s="167"/>
      <c r="W336" s="134"/>
      <c r="X336" s="167"/>
      <c r="Y336" s="134"/>
      <c r="Z336" s="167"/>
      <c r="AA336" s="134"/>
      <c r="AC336" s="134"/>
      <c r="AD336" s="134"/>
    </row>
    <row r="337" spans="1:36" ht="14.25" customHeight="1" x14ac:dyDescent="0.2">
      <c r="A337" s="134" t="s">
        <v>730</v>
      </c>
      <c r="B337" s="246" t="str">
        <f t="shared" si="101"/>
        <v>Fielder</v>
      </c>
      <c r="C337" s="253" t="str">
        <f t="shared" si="102"/>
        <v>Prince</v>
      </c>
      <c r="D337" s="134" t="str">
        <f t="shared" si="103"/>
        <v>P. Fielder</v>
      </c>
      <c r="E337" s="229" t="str">
        <f t="shared" si="94"/>
        <v>Prince Fielder</v>
      </c>
      <c r="F337" s="135" t="s">
        <v>512</v>
      </c>
      <c r="G337" s="135"/>
      <c r="H337" s="135"/>
      <c r="I337" s="135"/>
      <c r="J337" s="201">
        <v>30811</v>
      </c>
      <c r="K337" s="147" t="s">
        <v>1666</v>
      </c>
      <c r="L337" s="135" t="s">
        <v>11</v>
      </c>
      <c r="M337" s="134" t="str">
        <f t="shared" si="95"/>
        <v>2,F5-12M</v>
      </c>
      <c r="N337" s="297" t="str">
        <f>Ruth!$AE$2</f>
        <v>Williamsburg</v>
      </c>
      <c r="O337" s="304" t="s">
        <v>2491</v>
      </c>
      <c r="P337" s="229" t="str">
        <f t="shared" si="96"/>
        <v>Fielder, Prince (2,F5-12M)</v>
      </c>
      <c r="Q337" s="166">
        <f t="shared" si="97"/>
        <v>2400000</v>
      </c>
      <c r="R337" s="166">
        <f t="shared" si="98"/>
        <v>2400000</v>
      </c>
      <c r="S337" s="166">
        <f t="shared" si="99"/>
        <v>2400000</v>
      </c>
      <c r="T337" s="314">
        <f t="shared" si="104"/>
        <v>2400000</v>
      </c>
      <c r="U337" s="147" t="s">
        <v>2519</v>
      </c>
      <c r="V337" s="167">
        <v>2400000</v>
      </c>
      <c r="W337" s="147" t="s">
        <v>2600</v>
      </c>
      <c r="X337" s="235">
        <v>2400000</v>
      </c>
      <c r="Y337" s="147" t="s">
        <v>2655</v>
      </c>
      <c r="Z337" s="235">
        <v>2400000</v>
      </c>
      <c r="AA337" s="147" t="s">
        <v>2673</v>
      </c>
      <c r="AB337" s="310">
        <v>2400000</v>
      </c>
      <c r="AC337" s="134"/>
      <c r="AD337" s="134"/>
      <c r="AF337" s="194"/>
      <c r="AH337" s="194"/>
    </row>
    <row r="338" spans="1:36" ht="14.25" customHeight="1" x14ac:dyDescent="0.2">
      <c r="A338" s="247" t="s">
        <v>2311</v>
      </c>
      <c r="B338" s="246" t="str">
        <f t="shared" si="101"/>
        <v>Fields</v>
      </c>
      <c r="C338" s="253" t="str">
        <f t="shared" si="102"/>
        <v>Josh David</v>
      </c>
      <c r="D338" s="134" t="str">
        <f t="shared" si="103"/>
        <v>J. Fields</v>
      </c>
      <c r="E338" s="229" t="str">
        <f t="shared" si="94"/>
        <v>Josh David Fields</v>
      </c>
      <c r="F338" s="250" t="s">
        <v>1667</v>
      </c>
      <c r="G338" s="250"/>
      <c r="H338" s="250"/>
      <c r="I338" s="250"/>
      <c r="J338" s="261">
        <v>31278</v>
      </c>
      <c r="K338" s="260" t="s">
        <v>173</v>
      </c>
      <c r="L338" s="135" t="s">
        <v>173</v>
      </c>
      <c r="M338" s="134" t="str">
        <f t="shared" si="95"/>
        <v>Y3</v>
      </c>
      <c r="N338" s="147" t="str">
        <f>Ruth!$S$2</f>
        <v>New York</v>
      </c>
      <c r="O338" s="241" t="s">
        <v>2012</v>
      </c>
      <c r="P338" s="229" t="str">
        <f t="shared" si="96"/>
        <v>Fields, Josh David (Y3)</v>
      </c>
      <c r="Q338" s="166">
        <f t="shared" si="97"/>
        <v>400000</v>
      </c>
      <c r="R338" s="166" t="str">
        <f t="shared" si="98"/>
        <v/>
      </c>
      <c r="S338" s="166" t="str">
        <f t="shared" si="99"/>
        <v/>
      </c>
      <c r="T338" s="314" t="str">
        <f t="shared" si="104"/>
        <v/>
      </c>
      <c r="U338" s="309" t="s">
        <v>465</v>
      </c>
      <c r="V338" s="230">
        <v>400000</v>
      </c>
      <c r="W338" s="229" t="s">
        <v>814</v>
      </c>
      <c r="X338" s="230"/>
      <c r="Y338" s="229"/>
      <c r="Z338" s="230"/>
      <c r="AA338" s="134"/>
      <c r="AC338" s="134"/>
      <c r="AD338" s="134"/>
      <c r="AF338" s="194"/>
      <c r="AH338" s="194"/>
    </row>
    <row r="339" spans="1:36" ht="14.25" customHeight="1" x14ac:dyDescent="0.2">
      <c r="A339" s="148" t="s">
        <v>1197</v>
      </c>
      <c r="B339" s="246" t="str">
        <f t="shared" si="101"/>
        <v>Fien</v>
      </c>
      <c r="C339" s="253" t="str">
        <f t="shared" si="102"/>
        <v>Casey</v>
      </c>
      <c r="D339" s="134" t="str">
        <f t="shared" si="103"/>
        <v>C. Fien</v>
      </c>
      <c r="E339" s="229" t="str">
        <f t="shared" si="94"/>
        <v>Casey Fien</v>
      </c>
      <c r="F339" s="135" t="s">
        <v>1667</v>
      </c>
      <c r="G339" s="135"/>
      <c r="H339" s="135"/>
      <c r="I339" s="135"/>
      <c r="J339" s="201">
        <v>30610</v>
      </c>
      <c r="K339" s="147" t="s">
        <v>1664</v>
      </c>
      <c r="L339" s="135" t="s">
        <v>173</v>
      </c>
      <c r="M339" s="134" t="str">
        <f t="shared" si="95"/>
        <v>1,F2-$1.61M</v>
      </c>
      <c r="N339" s="147" t="str">
        <f>Cobb!$S$2</f>
        <v>Waikiki</v>
      </c>
      <c r="O339" s="412" t="s">
        <v>4104</v>
      </c>
      <c r="P339" s="229" t="str">
        <f t="shared" si="96"/>
        <v>Fien, Casey (1,F2-$1.61M)</v>
      </c>
      <c r="Q339" s="166">
        <f t="shared" si="97"/>
        <v>805000</v>
      </c>
      <c r="R339" s="166">
        <f t="shared" si="98"/>
        <v>805000</v>
      </c>
      <c r="S339" s="166" t="str">
        <f t="shared" si="99"/>
        <v/>
      </c>
      <c r="T339" s="314" t="str">
        <f t="shared" si="104"/>
        <v/>
      </c>
      <c r="U339" s="148" t="s">
        <v>4038</v>
      </c>
      <c r="V339" s="414">
        <v>805000</v>
      </c>
      <c r="W339" s="148" t="s">
        <v>4194</v>
      </c>
      <c r="X339" s="414">
        <v>805000</v>
      </c>
      <c r="Y339" s="134" t="s">
        <v>412</v>
      </c>
      <c r="Z339" s="134"/>
      <c r="AA339" s="134"/>
      <c r="AB339" s="134"/>
      <c r="AC339" s="134"/>
      <c r="AD339" s="134"/>
      <c r="AF339" s="194"/>
      <c r="AG339" s="296"/>
      <c r="AH339" s="296"/>
    </row>
    <row r="340" spans="1:36" ht="14.25" customHeight="1" x14ac:dyDescent="0.2">
      <c r="A340" s="146" t="s">
        <v>1208</v>
      </c>
      <c r="B340" s="246" t="str">
        <f t="shared" si="101"/>
        <v>Fiers</v>
      </c>
      <c r="C340" s="253" t="str">
        <f t="shared" si="102"/>
        <v>Mike</v>
      </c>
      <c r="D340" s="134" t="str">
        <f t="shared" si="103"/>
        <v>M. Fiers</v>
      </c>
      <c r="E340" s="229" t="str">
        <f t="shared" si="94"/>
        <v>Mike Fiers</v>
      </c>
      <c r="F340" s="135" t="s">
        <v>1667</v>
      </c>
      <c r="G340" s="135"/>
      <c r="H340" s="135"/>
      <c r="I340" s="135"/>
      <c r="J340" s="201">
        <v>31213</v>
      </c>
      <c r="K340" s="147" t="s">
        <v>1664</v>
      </c>
      <c r="L340" s="135" t="s">
        <v>173</v>
      </c>
      <c r="M340" s="134" t="str">
        <f t="shared" si="95"/>
        <v>2,F3-9.3M</v>
      </c>
      <c r="N340" s="147" t="str">
        <f>Ruth!$G$2</f>
        <v>Gotham City</v>
      </c>
      <c r="O340" s="304" t="s">
        <v>2491</v>
      </c>
      <c r="P340" s="229" t="str">
        <f t="shared" si="96"/>
        <v>Fiers, Mike (2,F3-9.3M)</v>
      </c>
      <c r="Q340" s="166">
        <f t="shared" si="97"/>
        <v>3100000</v>
      </c>
      <c r="R340" s="166">
        <f t="shared" si="98"/>
        <v>3100000</v>
      </c>
      <c r="S340" s="166" t="str">
        <f t="shared" si="99"/>
        <v/>
      </c>
      <c r="T340" s="314" t="str">
        <f t="shared" si="104"/>
        <v/>
      </c>
      <c r="U340" s="147" t="s">
        <v>2522</v>
      </c>
      <c r="V340" s="167">
        <v>3100000</v>
      </c>
      <c r="W340" s="147" t="s">
        <v>2602</v>
      </c>
      <c r="X340" s="235">
        <v>3100000</v>
      </c>
      <c r="Y340" s="147"/>
      <c r="Z340" s="235"/>
      <c r="AA340" s="147"/>
      <c r="AB340" s="310"/>
      <c r="AC340" s="134"/>
      <c r="AD340" s="134"/>
    </row>
    <row r="341" spans="1:36" ht="14.25" customHeight="1" x14ac:dyDescent="0.2">
      <c r="A341" s="537" t="s">
        <v>2697</v>
      </c>
      <c r="B341" s="246" t="str">
        <f t="shared" si="101"/>
        <v>Finnegan</v>
      </c>
      <c r="C341" s="253" t="str">
        <f t="shared" si="102"/>
        <v>Brandon*</v>
      </c>
      <c r="D341" s="134" t="str">
        <f t="shared" si="103"/>
        <v>B. Finnegan</v>
      </c>
      <c r="E341" s="229" t="str">
        <f t="shared" si="94"/>
        <v>Brandon* Finnegan</v>
      </c>
      <c r="F341" s="135" t="s">
        <v>512</v>
      </c>
      <c r="G341" s="135"/>
      <c r="H341" s="135"/>
      <c r="I341" s="135"/>
      <c r="J341" s="335">
        <v>34073</v>
      </c>
      <c r="K341" s="134" t="s">
        <v>1664</v>
      </c>
      <c r="L341" s="135" t="s">
        <v>173</v>
      </c>
      <c r="M341" s="134" t="str">
        <f t="shared" si="95"/>
        <v>Y1</v>
      </c>
      <c r="N341" s="297" t="str">
        <f>Aaron!$Y$2</f>
        <v>Columbus</v>
      </c>
      <c r="O341" s="135" t="s">
        <v>2857</v>
      </c>
      <c r="P341" s="229" t="str">
        <f t="shared" si="96"/>
        <v>Finnegan, Brandon* (Y1)</v>
      </c>
      <c r="Q341" s="166">
        <f t="shared" si="97"/>
        <v>200000</v>
      </c>
      <c r="R341" s="166">
        <f t="shared" si="98"/>
        <v>300000</v>
      </c>
      <c r="S341" s="166">
        <f t="shared" si="99"/>
        <v>400000</v>
      </c>
      <c r="T341" s="314" t="str">
        <f t="shared" si="104"/>
        <v/>
      </c>
      <c r="U341" s="537" t="s">
        <v>652</v>
      </c>
      <c r="V341" s="269">
        <v>200000</v>
      </c>
      <c r="W341" s="134" t="s">
        <v>653</v>
      </c>
      <c r="X341" s="269">
        <v>300000</v>
      </c>
      <c r="Y341" s="134" t="s">
        <v>465</v>
      </c>
      <c r="Z341" s="269">
        <v>400000</v>
      </c>
      <c r="AA341" s="134" t="s">
        <v>814</v>
      </c>
      <c r="AB341" s="537"/>
      <c r="AC341" s="134"/>
      <c r="AD341" s="134"/>
    </row>
    <row r="342" spans="1:36" ht="14.25" customHeight="1" x14ac:dyDescent="0.2">
      <c r="A342" s="134" t="s">
        <v>4812</v>
      </c>
      <c r="B342" s="246" t="str">
        <f t="shared" si="101"/>
        <v>Fisher</v>
      </c>
      <c r="C342" s="253" t="str">
        <f t="shared" si="102"/>
        <v>Derek</v>
      </c>
      <c r="D342" s="134" t="str">
        <f t="shared" si="103"/>
        <v>D. Fisher</v>
      </c>
      <c r="E342" s="229" t="str">
        <f t="shared" ref="E342:E405" si="105">CONCATENATE(C342," ",B342)</f>
        <v>Derek Fisher</v>
      </c>
      <c r="F342" s="287"/>
      <c r="G342" s="537">
        <v>140</v>
      </c>
      <c r="H342" s="537">
        <v>5</v>
      </c>
      <c r="I342" s="537">
        <v>24</v>
      </c>
      <c r="J342" s="436">
        <v>34202</v>
      </c>
      <c r="K342" s="205"/>
      <c r="L342" s="135" t="s">
        <v>651</v>
      </c>
      <c r="M342" s="134" t="str">
        <f t="shared" ref="M342:M405" si="106">$U342</f>
        <v>min</v>
      </c>
      <c r="N342" s="297" t="str">
        <f>Mays!$S$2</f>
        <v>Thunder Bay</v>
      </c>
      <c r="O342" s="169" t="s">
        <v>4786</v>
      </c>
      <c r="P342" s="229" t="str">
        <f t="shared" ref="P342:P405" si="107">CONCATENATE(A342," (",M342,")")</f>
        <v>Fisher, Derek (min)</v>
      </c>
      <c r="Q342" s="166" t="str">
        <f t="shared" ref="Q342:Q405" si="108">IF(ISBLANK($V342),"",$V342)</f>
        <v/>
      </c>
      <c r="R342" s="166" t="str">
        <f t="shared" ref="R342:R405" si="109">IF(ISBLANK($X342),"",$X342)</f>
        <v/>
      </c>
      <c r="S342" s="166" t="str">
        <f t="shared" ref="S342:S405" si="110">IF(ISBLANK($Z342),"",$Z342)</f>
        <v/>
      </c>
      <c r="T342" s="314" t="str">
        <f t="shared" si="104"/>
        <v/>
      </c>
      <c r="U342" s="537" t="s">
        <v>828</v>
      </c>
      <c r="V342" s="167"/>
      <c r="W342" s="134"/>
      <c r="X342" s="167"/>
      <c r="Y342" s="134"/>
      <c r="Z342" s="167"/>
      <c r="AA342" s="134"/>
      <c r="AC342" s="134"/>
      <c r="AD342" s="134"/>
    </row>
    <row r="343" spans="1:36" ht="14.25" customHeight="1" x14ac:dyDescent="0.2">
      <c r="A343" s="148" t="s">
        <v>886</v>
      </c>
      <c r="B343" s="246" t="str">
        <f t="shared" si="101"/>
        <v>Fister</v>
      </c>
      <c r="C343" s="253" t="str">
        <f t="shared" si="102"/>
        <v>Doug</v>
      </c>
      <c r="D343" s="134" t="str">
        <f t="shared" si="103"/>
        <v>D. Fister</v>
      </c>
      <c r="E343" s="229" t="str">
        <f t="shared" si="105"/>
        <v>Doug Fister</v>
      </c>
      <c r="F343" s="135" t="s">
        <v>1667</v>
      </c>
      <c r="G343" s="135"/>
      <c r="H343" s="135"/>
      <c r="I343" s="135"/>
      <c r="J343" s="201">
        <v>30716</v>
      </c>
      <c r="K343" s="147" t="s">
        <v>966</v>
      </c>
      <c r="L343" s="135" t="s">
        <v>173</v>
      </c>
      <c r="M343" s="134" t="str">
        <f t="shared" si="106"/>
        <v>1,F3-$5.25M</v>
      </c>
      <c r="N343" s="148" t="s">
        <v>3988</v>
      </c>
      <c r="O343" s="412" t="s">
        <v>4104</v>
      </c>
      <c r="P343" s="229" t="str">
        <f t="shared" si="107"/>
        <v>Fister, Doug (1,F3-$5.25M)</v>
      </c>
      <c r="Q343" s="166">
        <f t="shared" si="108"/>
        <v>1750000</v>
      </c>
      <c r="R343" s="166">
        <f t="shared" si="109"/>
        <v>1750000</v>
      </c>
      <c r="S343" s="166">
        <f t="shared" si="110"/>
        <v>1750000</v>
      </c>
      <c r="T343" s="314" t="str">
        <f t="shared" si="104"/>
        <v/>
      </c>
      <c r="U343" s="148" t="s">
        <v>4018</v>
      </c>
      <c r="V343" s="414">
        <v>1750000</v>
      </c>
      <c r="W343" s="148" t="s">
        <v>4248</v>
      </c>
      <c r="X343" s="414">
        <v>1750000</v>
      </c>
      <c r="Y343" s="148" t="s">
        <v>4164</v>
      </c>
      <c r="Z343" s="414">
        <v>1750000</v>
      </c>
      <c r="AA343" s="134" t="s">
        <v>412</v>
      </c>
      <c r="AB343" s="134"/>
      <c r="AC343" s="134"/>
      <c r="AD343" s="134"/>
    </row>
    <row r="344" spans="1:36" ht="14.25" customHeight="1" x14ac:dyDescent="0.2">
      <c r="A344" s="537" t="s">
        <v>3741</v>
      </c>
      <c r="B344" s="246" t="str">
        <f t="shared" si="101"/>
        <v>Flaherty</v>
      </c>
      <c r="C344" s="253" t="str">
        <f t="shared" si="102"/>
        <v>Jack</v>
      </c>
      <c r="D344" s="134" t="str">
        <f t="shared" si="103"/>
        <v>J. Flaherty</v>
      </c>
      <c r="E344" s="229" t="str">
        <f t="shared" si="105"/>
        <v>Jack Flaherty</v>
      </c>
      <c r="F344" s="135" t="s">
        <v>1667</v>
      </c>
      <c r="G344" s="135"/>
      <c r="H344" s="135"/>
      <c r="I344" s="135"/>
      <c r="J344" s="335">
        <v>34987</v>
      </c>
      <c r="K344" s="134" t="s">
        <v>966</v>
      </c>
      <c r="L344" s="135" t="s">
        <v>651</v>
      </c>
      <c r="M344" s="134" t="str">
        <f t="shared" si="106"/>
        <v>min</v>
      </c>
      <c r="N344" s="297" t="str">
        <f>Ruth!$AE$2</f>
        <v>Williamsburg</v>
      </c>
      <c r="O344" s="135" t="s">
        <v>2857</v>
      </c>
      <c r="P344" s="229" t="str">
        <f t="shared" si="107"/>
        <v>Flaherty, Jack (min)</v>
      </c>
      <c r="Q344" s="166" t="str">
        <f t="shared" si="108"/>
        <v/>
      </c>
      <c r="R344" s="166" t="str">
        <f t="shared" si="109"/>
        <v/>
      </c>
      <c r="S344" s="166" t="str">
        <f t="shared" si="110"/>
        <v/>
      </c>
      <c r="T344" s="314" t="str">
        <f t="shared" si="104"/>
        <v/>
      </c>
      <c r="U344" s="537" t="s">
        <v>828</v>
      </c>
      <c r="V344" s="269"/>
      <c r="W344" s="537"/>
      <c r="X344" s="269"/>
      <c r="Y344" s="537"/>
      <c r="Z344" s="537"/>
      <c r="AA344" s="537"/>
      <c r="AB344" s="537"/>
      <c r="AC344" s="134"/>
      <c r="AD344" s="134"/>
    </row>
    <row r="345" spans="1:36" ht="14.25" customHeight="1" x14ac:dyDescent="0.2">
      <c r="A345" s="146" t="s">
        <v>1192</v>
      </c>
      <c r="B345" s="246" t="str">
        <f t="shared" si="101"/>
        <v>Flaherty</v>
      </c>
      <c r="C345" s="253" t="str">
        <f t="shared" si="102"/>
        <v>Ryan</v>
      </c>
      <c r="D345" s="134" t="str">
        <f t="shared" si="103"/>
        <v>R. Flaherty</v>
      </c>
      <c r="E345" s="229" t="str">
        <f t="shared" si="105"/>
        <v>Ryan Flaherty</v>
      </c>
      <c r="F345" s="135" t="s">
        <v>512</v>
      </c>
      <c r="G345" s="135"/>
      <c r="H345" s="135"/>
      <c r="I345" s="135"/>
      <c r="J345" s="201">
        <v>31620</v>
      </c>
      <c r="K345" s="147" t="s">
        <v>1665</v>
      </c>
      <c r="L345" s="135" t="s">
        <v>11</v>
      </c>
      <c r="M345" s="134" t="str">
        <f t="shared" si="106"/>
        <v>ARB-Y4</v>
      </c>
      <c r="N345" s="147" t="str">
        <f>Aaron!$AE$2</f>
        <v>Pismo Beach</v>
      </c>
      <c r="O345" s="135" t="s">
        <v>1171</v>
      </c>
      <c r="P345" s="229" t="str">
        <f t="shared" si="107"/>
        <v>Flaherty, Ryan (ARB-Y4)</v>
      </c>
      <c r="Q345" s="166">
        <f t="shared" si="108"/>
        <v>600000</v>
      </c>
      <c r="R345" s="166" t="str">
        <f t="shared" si="109"/>
        <v/>
      </c>
      <c r="S345" s="166" t="str">
        <f t="shared" si="110"/>
        <v/>
      </c>
      <c r="T345" s="314" t="str">
        <f t="shared" si="104"/>
        <v/>
      </c>
      <c r="U345" s="147" t="s">
        <v>814</v>
      </c>
      <c r="V345" s="167">
        <v>600000</v>
      </c>
      <c r="W345" s="134" t="s">
        <v>1629</v>
      </c>
      <c r="X345" s="167"/>
      <c r="Y345" s="134"/>
      <c r="Z345" s="167"/>
      <c r="AA345" s="134"/>
      <c r="AC345" s="134"/>
      <c r="AD345" s="134"/>
      <c r="AF345" s="194"/>
      <c r="AH345" s="194"/>
    </row>
    <row r="346" spans="1:36" ht="14.25" customHeight="1" x14ac:dyDescent="0.2">
      <c r="A346" s="537" t="s">
        <v>2738</v>
      </c>
      <c r="B346" s="246" t="str">
        <f t="shared" si="101"/>
        <v>Flande</v>
      </c>
      <c r="C346" s="253" t="str">
        <f t="shared" si="102"/>
        <v>Yohan*</v>
      </c>
      <c r="D346" s="134" t="str">
        <f t="shared" si="103"/>
        <v>Y. Flande</v>
      </c>
      <c r="E346" s="229" t="str">
        <f t="shared" si="105"/>
        <v>Yohan* Flande</v>
      </c>
      <c r="F346" s="135" t="s">
        <v>512</v>
      </c>
      <c r="G346" s="135"/>
      <c r="H346" s="135"/>
      <c r="I346" s="135"/>
      <c r="J346" s="335">
        <v>31439</v>
      </c>
      <c r="K346" s="134" t="s">
        <v>966</v>
      </c>
      <c r="L346" s="135" t="s">
        <v>173</v>
      </c>
      <c r="M346" s="134" t="str">
        <f t="shared" si="106"/>
        <v>Y2</v>
      </c>
      <c r="N346" s="147" t="str">
        <f>Ruth!$Y$2</f>
        <v>Rock Island</v>
      </c>
      <c r="O346" s="135" t="s">
        <v>2857</v>
      </c>
      <c r="P346" s="229" t="str">
        <f t="shared" si="107"/>
        <v>Flande, Yohan* (Y2)</v>
      </c>
      <c r="Q346" s="166">
        <f t="shared" si="108"/>
        <v>300000</v>
      </c>
      <c r="R346" s="166">
        <f t="shared" si="109"/>
        <v>400000</v>
      </c>
      <c r="S346" s="166" t="str">
        <f t="shared" si="110"/>
        <v/>
      </c>
      <c r="T346" s="314" t="str">
        <f t="shared" si="104"/>
        <v/>
      </c>
      <c r="U346" s="134" t="s">
        <v>653</v>
      </c>
      <c r="V346" s="230">
        <v>300000</v>
      </c>
      <c r="W346" s="229" t="s">
        <v>465</v>
      </c>
      <c r="X346" s="230">
        <v>400000</v>
      </c>
      <c r="Y346" s="134" t="s">
        <v>814</v>
      </c>
      <c r="Z346" s="537"/>
      <c r="AA346" s="537"/>
      <c r="AB346" s="537"/>
      <c r="AC346" s="134"/>
      <c r="AD346" s="134"/>
    </row>
    <row r="347" spans="1:36" ht="14.25" customHeight="1" x14ac:dyDescent="0.2">
      <c r="A347" s="246" t="s">
        <v>2175</v>
      </c>
      <c r="B347" s="246" t="str">
        <f t="shared" si="101"/>
        <v>Flores</v>
      </c>
      <c r="C347" s="253" t="str">
        <f t="shared" si="102"/>
        <v>Kendry</v>
      </c>
      <c r="D347" s="134" t="str">
        <f t="shared" si="103"/>
        <v>K. Flores</v>
      </c>
      <c r="E347" s="229" t="str">
        <f t="shared" si="105"/>
        <v>Kendry Flores</v>
      </c>
      <c r="F347" s="241" t="s">
        <v>1667</v>
      </c>
      <c r="G347" s="241"/>
      <c r="H347" s="241"/>
      <c r="I347" s="241"/>
      <c r="J347" s="262">
        <v>33566</v>
      </c>
      <c r="K347" s="263" t="s">
        <v>966</v>
      </c>
      <c r="L347" s="135" t="s">
        <v>173</v>
      </c>
      <c r="M347" s="134" t="str">
        <f t="shared" si="106"/>
        <v>MM</v>
      </c>
      <c r="N347" s="147" t="str">
        <f>Mays!$M$2</f>
        <v>Mudville</v>
      </c>
      <c r="O347" s="241" t="s">
        <v>2946</v>
      </c>
      <c r="P347" s="229" t="str">
        <f t="shared" si="107"/>
        <v>Flores, Kendry (MM)</v>
      </c>
      <c r="Q347" s="166">
        <f t="shared" si="108"/>
        <v>100000</v>
      </c>
      <c r="R347" s="166" t="str">
        <f t="shared" si="109"/>
        <v/>
      </c>
      <c r="S347" s="166" t="str">
        <f t="shared" si="110"/>
        <v/>
      </c>
      <c r="T347" s="314" t="str">
        <f t="shared" si="104"/>
        <v/>
      </c>
      <c r="U347" s="312" t="s">
        <v>648</v>
      </c>
      <c r="V347" s="269">
        <v>100000</v>
      </c>
      <c r="W347" s="231"/>
      <c r="X347" s="232"/>
      <c r="Y347" s="231"/>
      <c r="Z347" s="232"/>
      <c r="AA347" s="229"/>
      <c r="AB347" s="229"/>
      <c r="AC347" s="134"/>
      <c r="AD347" s="134"/>
      <c r="AF347" s="194"/>
      <c r="AG347" s="296"/>
      <c r="AH347" s="296"/>
    </row>
    <row r="348" spans="1:36" ht="14.25" customHeight="1" x14ac:dyDescent="0.2">
      <c r="A348" s="134" t="s">
        <v>341</v>
      </c>
      <c r="B348" s="246" t="str">
        <f t="shared" si="101"/>
        <v>Flores</v>
      </c>
      <c r="C348" s="253" t="str">
        <f t="shared" si="102"/>
        <v>Wilmer</v>
      </c>
      <c r="D348" s="134" t="str">
        <f t="shared" si="103"/>
        <v>W. Flores</v>
      </c>
      <c r="E348" s="229" t="str">
        <f t="shared" si="105"/>
        <v>Wilmer Flores</v>
      </c>
      <c r="F348" s="135" t="s">
        <v>1667</v>
      </c>
      <c r="G348" s="135"/>
      <c r="H348" s="135"/>
      <c r="I348" s="135"/>
      <c r="J348" s="201">
        <v>33456</v>
      </c>
      <c r="K348" s="147" t="s">
        <v>1670</v>
      </c>
      <c r="L348" s="135" t="s">
        <v>11</v>
      </c>
      <c r="M348" s="134" t="str">
        <f t="shared" si="106"/>
        <v>Y3</v>
      </c>
      <c r="N348" s="147" t="str">
        <f>Cobb!$G$2</f>
        <v>Alaska</v>
      </c>
      <c r="O348" s="169" t="s">
        <v>411</v>
      </c>
      <c r="P348" s="229" t="str">
        <f t="shared" si="107"/>
        <v>Flores, Wilmer (Y3)</v>
      </c>
      <c r="Q348" s="166">
        <f t="shared" si="108"/>
        <v>400000</v>
      </c>
      <c r="R348" s="166" t="str">
        <f t="shared" si="109"/>
        <v/>
      </c>
      <c r="S348" s="166" t="str">
        <f t="shared" si="110"/>
        <v/>
      </c>
      <c r="T348" s="314" t="str">
        <f t="shared" si="104"/>
        <v/>
      </c>
      <c r="U348" s="147" t="s">
        <v>465</v>
      </c>
      <c r="V348" s="167">
        <v>400000</v>
      </c>
      <c r="W348" s="134" t="s">
        <v>814</v>
      </c>
      <c r="X348" s="167"/>
      <c r="Y348" s="134"/>
      <c r="Z348" s="167"/>
      <c r="AA348" s="134"/>
      <c r="AC348" s="134"/>
      <c r="AD348" s="134"/>
      <c r="AF348" s="194"/>
      <c r="AH348" s="194"/>
    </row>
    <row r="349" spans="1:36" ht="14.25" customHeight="1" x14ac:dyDescent="0.2">
      <c r="A349" s="134" t="s">
        <v>421</v>
      </c>
      <c r="B349" s="246" t="str">
        <f t="shared" si="101"/>
        <v>Flowers</v>
      </c>
      <c r="C349" s="253" t="str">
        <f t="shared" si="102"/>
        <v>Tyler</v>
      </c>
      <c r="D349" s="134" t="str">
        <f t="shared" si="103"/>
        <v>T. Flowers</v>
      </c>
      <c r="E349" s="229" t="str">
        <f t="shared" si="105"/>
        <v>Tyler Flowers</v>
      </c>
      <c r="F349" s="135" t="s">
        <v>1667</v>
      </c>
      <c r="G349" s="135"/>
      <c r="H349" s="135"/>
      <c r="I349" s="135"/>
      <c r="J349" s="201">
        <v>31436</v>
      </c>
      <c r="K349" s="147" t="s">
        <v>1668</v>
      </c>
      <c r="L349" s="135" t="s">
        <v>11</v>
      </c>
      <c r="M349" s="134" t="str">
        <f t="shared" si="106"/>
        <v>ARB-Y5</v>
      </c>
      <c r="N349" s="147" t="str">
        <f>Cobb!$Y$2</f>
        <v>Portsmouth</v>
      </c>
      <c r="O349" s="169" t="s">
        <v>3821</v>
      </c>
      <c r="P349" s="229" t="str">
        <f t="shared" si="107"/>
        <v>Flowers, Tyler (ARB-Y5)</v>
      </c>
      <c r="Q349" s="166">
        <f t="shared" si="108"/>
        <v>1140000</v>
      </c>
      <c r="R349" s="166" t="str">
        <f t="shared" si="109"/>
        <v/>
      </c>
      <c r="S349" s="166" t="str">
        <f t="shared" si="110"/>
        <v/>
      </c>
      <c r="T349" s="314" t="str">
        <f t="shared" si="104"/>
        <v/>
      </c>
      <c r="U349" s="147" t="s">
        <v>1629</v>
      </c>
      <c r="V349" s="167">
        <v>1140000</v>
      </c>
      <c r="W349" s="134"/>
      <c r="X349" s="167"/>
      <c r="Y349" s="134"/>
      <c r="Z349" s="167"/>
      <c r="AA349" s="134"/>
      <c r="AC349" s="134"/>
      <c r="AD349" s="134"/>
    </row>
    <row r="350" spans="1:36" ht="14.25" customHeight="1" x14ac:dyDescent="0.2">
      <c r="A350" s="134" t="s">
        <v>153</v>
      </c>
      <c r="B350" s="246" t="str">
        <f t="shared" si="101"/>
        <v>Floyd</v>
      </c>
      <c r="C350" s="253" t="str">
        <f t="shared" si="102"/>
        <v>Gavin</v>
      </c>
      <c r="D350" s="134" t="str">
        <f t="shared" si="103"/>
        <v>G. Floyd</v>
      </c>
      <c r="E350" s="229" t="str">
        <f t="shared" si="105"/>
        <v>Gavin Floyd</v>
      </c>
      <c r="F350" s="135" t="s">
        <v>1667</v>
      </c>
      <c r="G350" s="135"/>
      <c r="H350" s="135"/>
      <c r="I350" s="135"/>
      <c r="J350" s="201">
        <v>30343</v>
      </c>
      <c r="K350" s="147" t="s">
        <v>966</v>
      </c>
      <c r="L350" s="135" t="s">
        <v>173</v>
      </c>
      <c r="M350" s="134" t="str">
        <f t="shared" si="106"/>
        <v>2,F3-1.276M</v>
      </c>
      <c r="N350" s="147" t="str">
        <f>Mays!$G$2</f>
        <v>Palo Alto</v>
      </c>
      <c r="O350" s="304" t="s">
        <v>2491</v>
      </c>
      <c r="P350" s="229" t="str">
        <f t="shared" si="107"/>
        <v>Floyd, Gavin (2,F3-1.276M)</v>
      </c>
      <c r="Q350" s="166">
        <f t="shared" si="108"/>
        <v>425429</v>
      </c>
      <c r="R350" s="166">
        <f t="shared" si="109"/>
        <v>425429</v>
      </c>
      <c r="S350" s="166" t="str">
        <f t="shared" si="110"/>
        <v/>
      </c>
      <c r="T350" s="314" t="str">
        <f t="shared" si="104"/>
        <v/>
      </c>
      <c r="U350" s="147" t="s">
        <v>2564</v>
      </c>
      <c r="V350" s="167">
        <v>425429</v>
      </c>
      <c r="W350" s="147" t="s">
        <v>2633</v>
      </c>
      <c r="X350" s="235">
        <v>425429</v>
      </c>
      <c r="Y350" s="147" t="s">
        <v>412</v>
      </c>
      <c r="Z350" s="310"/>
      <c r="AA350" s="147"/>
      <c r="AB350" s="310"/>
      <c r="AC350" s="134"/>
      <c r="AD350" s="134"/>
      <c r="AF350" s="194"/>
      <c r="AH350" s="194"/>
    </row>
    <row r="351" spans="1:36" ht="14.25" customHeight="1" x14ac:dyDescent="0.2">
      <c r="A351" s="246" t="s">
        <v>2159</v>
      </c>
      <c r="B351" s="246" t="str">
        <f t="shared" si="101"/>
        <v>Foltynewicz</v>
      </c>
      <c r="C351" s="253" t="str">
        <f t="shared" si="102"/>
        <v>Mike</v>
      </c>
      <c r="D351" s="134" t="str">
        <f t="shared" si="103"/>
        <v>M. Foltynewicz</v>
      </c>
      <c r="E351" s="229" t="str">
        <f t="shared" si="105"/>
        <v>Mike Foltynewicz</v>
      </c>
      <c r="F351" s="241" t="s">
        <v>1667</v>
      </c>
      <c r="G351" s="241"/>
      <c r="H351" s="241"/>
      <c r="I351" s="241"/>
      <c r="J351" s="262">
        <v>33518</v>
      </c>
      <c r="K351" s="263" t="s">
        <v>173</v>
      </c>
      <c r="L351" s="135" t="s">
        <v>173</v>
      </c>
      <c r="M351" s="134" t="str">
        <f t="shared" si="106"/>
        <v>Y1</v>
      </c>
      <c r="N351" s="147" t="s">
        <v>824</v>
      </c>
      <c r="O351" s="241" t="s">
        <v>2012</v>
      </c>
      <c r="P351" s="229" t="str">
        <f t="shared" si="107"/>
        <v>Foltynewicz, Mike (Y1)</v>
      </c>
      <c r="Q351" s="166">
        <f t="shared" si="108"/>
        <v>200000</v>
      </c>
      <c r="R351" s="166">
        <f t="shared" si="109"/>
        <v>300000</v>
      </c>
      <c r="S351" s="166">
        <f t="shared" si="110"/>
        <v>400000</v>
      </c>
      <c r="T351" s="314" t="str">
        <f t="shared" si="104"/>
        <v/>
      </c>
      <c r="U351" s="309" t="s">
        <v>652</v>
      </c>
      <c r="V351" s="269">
        <v>200000</v>
      </c>
      <c r="W351" s="134" t="s">
        <v>653</v>
      </c>
      <c r="X351" s="269">
        <v>300000</v>
      </c>
      <c r="Y351" s="134" t="s">
        <v>465</v>
      </c>
      <c r="Z351" s="269">
        <v>400000</v>
      </c>
      <c r="AA351" s="134" t="s">
        <v>814</v>
      </c>
      <c r="AC351" s="134"/>
      <c r="AD351" s="134"/>
      <c r="AE351" s="371"/>
      <c r="AF351" s="194"/>
      <c r="AH351" s="194"/>
      <c r="AJ351" s="194"/>
    </row>
    <row r="352" spans="1:36" ht="14.25" customHeight="1" x14ac:dyDescent="0.2">
      <c r="A352" s="211" t="s">
        <v>1872</v>
      </c>
      <c r="B352" s="246" t="str">
        <f t="shared" si="101"/>
        <v>Forsythe</v>
      </c>
      <c r="C352" s="253" t="str">
        <f t="shared" si="102"/>
        <v>Logan</v>
      </c>
      <c r="D352" s="134" t="str">
        <f t="shared" si="103"/>
        <v>L. Forsythe</v>
      </c>
      <c r="E352" s="229" t="str">
        <f t="shared" si="105"/>
        <v>Logan Forsythe</v>
      </c>
      <c r="F352" s="216" t="s">
        <v>1667</v>
      </c>
      <c r="G352" s="216"/>
      <c r="H352" s="216"/>
      <c r="I352" s="216"/>
      <c r="J352" s="222">
        <v>31791</v>
      </c>
      <c r="K352" s="223" t="s">
        <v>1665</v>
      </c>
      <c r="L352" s="135" t="s">
        <v>11</v>
      </c>
      <c r="M352" s="134" t="str">
        <f t="shared" si="106"/>
        <v>3,F3-1.2M</v>
      </c>
      <c r="N352" s="147" t="str">
        <f>Cobb!$M$2</f>
        <v>Mansfield</v>
      </c>
      <c r="O352" s="216" t="s">
        <v>1992</v>
      </c>
      <c r="P352" s="229" t="str">
        <f t="shared" si="107"/>
        <v>Forsythe, Logan (3,F3-1.2M)</v>
      </c>
      <c r="Q352" s="166">
        <f t="shared" si="108"/>
        <v>400000</v>
      </c>
      <c r="R352" s="166" t="str">
        <f t="shared" si="109"/>
        <v/>
      </c>
      <c r="S352" s="166" t="str">
        <f t="shared" si="110"/>
        <v/>
      </c>
      <c r="T352" s="314" t="str">
        <f t="shared" si="104"/>
        <v/>
      </c>
      <c r="U352" s="297" t="s">
        <v>72</v>
      </c>
      <c r="V352" s="235">
        <v>400000</v>
      </c>
      <c r="W352" s="211" t="s">
        <v>412</v>
      </c>
      <c r="X352" s="235"/>
      <c r="Y352" s="211"/>
      <c r="Z352" s="235"/>
      <c r="AA352" s="134"/>
      <c r="AC352" s="134"/>
      <c r="AD352" s="134"/>
    </row>
    <row r="353" spans="1:36" ht="14.25" customHeight="1" x14ac:dyDescent="0.2">
      <c r="A353" s="134" t="s">
        <v>449</v>
      </c>
      <c r="B353" s="246" t="str">
        <f t="shared" ref="B353:B361" si="111">LEFT(A353,FIND(", ",A353,1)-1)</f>
        <v>Fowler</v>
      </c>
      <c r="C353" s="253" t="str">
        <f t="shared" si="102"/>
        <v>Dexter</v>
      </c>
      <c r="D353" s="134" t="str">
        <f t="shared" si="103"/>
        <v>D. Fowler</v>
      </c>
      <c r="E353" s="229" t="str">
        <f t="shared" si="105"/>
        <v>Dexter Fowler</v>
      </c>
      <c r="F353" s="135" t="s">
        <v>1674</v>
      </c>
      <c r="G353" s="135"/>
      <c r="H353" s="135"/>
      <c r="I353" s="135"/>
      <c r="J353" s="201">
        <v>31493</v>
      </c>
      <c r="K353" s="147" t="s">
        <v>1669</v>
      </c>
      <c r="L353" s="135" t="s">
        <v>11</v>
      </c>
      <c r="M353" s="134" t="str">
        <f t="shared" si="106"/>
        <v>ARB-Y7</v>
      </c>
      <c r="N353" s="147" t="str">
        <f>Ruth!$S$2</f>
        <v>New York</v>
      </c>
      <c r="O353" s="169" t="s">
        <v>149</v>
      </c>
      <c r="P353" s="229" t="str">
        <f t="shared" si="107"/>
        <v>Fowler, Dexter (ARB-Y7)</v>
      </c>
      <c r="Q353" s="166">
        <f t="shared" si="108"/>
        <v>3071000</v>
      </c>
      <c r="R353" s="166" t="str">
        <f t="shared" si="109"/>
        <v/>
      </c>
      <c r="S353" s="166" t="str">
        <f t="shared" si="110"/>
        <v/>
      </c>
      <c r="T353" s="314" t="str">
        <f t="shared" si="104"/>
        <v/>
      </c>
      <c r="U353" s="147" t="s">
        <v>1631</v>
      </c>
      <c r="V353" s="167">
        <v>3071000</v>
      </c>
      <c r="W353" s="134"/>
      <c r="X353" s="167"/>
      <c r="Y353" s="134"/>
      <c r="Z353" s="167"/>
      <c r="AA353" s="134"/>
      <c r="AC353" s="134"/>
      <c r="AD353" s="134"/>
    </row>
    <row r="354" spans="1:36" ht="14.25" customHeight="1" x14ac:dyDescent="0.2">
      <c r="A354" s="134" t="s">
        <v>4813</v>
      </c>
      <c r="B354" s="246" t="str">
        <f t="shared" si="111"/>
        <v>Fox</v>
      </c>
      <c r="C354" s="253" t="str">
        <f t="shared" si="102"/>
        <v>Lucius</v>
      </c>
      <c r="D354" s="134" t="str">
        <f t="shared" si="103"/>
        <v>L. Fox</v>
      </c>
      <c r="E354" s="229" t="str">
        <f t="shared" si="105"/>
        <v>Lucius Fox</v>
      </c>
      <c r="F354" s="287"/>
      <c r="G354" s="537">
        <v>48</v>
      </c>
      <c r="H354" s="537">
        <v>2</v>
      </c>
      <c r="I354" s="537">
        <v>24</v>
      </c>
      <c r="J354" s="436" t="s">
        <v>4664</v>
      </c>
      <c r="K354" s="205"/>
      <c r="L354" s="135" t="s">
        <v>651</v>
      </c>
      <c r="M354" s="134" t="str">
        <f t="shared" si="106"/>
        <v>min</v>
      </c>
      <c r="N354" s="297" t="str">
        <f>Ruth!$AE$2</f>
        <v>Williamsburg</v>
      </c>
      <c r="O354" s="169" t="s">
        <v>4786</v>
      </c>
      <c r="P354" s="229" t="str">
        <f t="shared" si="107"/>
        <v>Fox, Lucius (min)</v>
      </c>
      <c r="Q354" s="166" t="str">
        <f t="shared" si="108"/>
        <v/>
      </c>
      <c r="R354" s="166" t="str">
        <f t="shared" si="109"/>
        <v/>
      </c>
      <c r="S354" s="166" t="str">
        <f t="shared" si="110"/>
        <v/>
      </c>
      <c r="T354" s="314" t="str">
        <f t="shared" si="104"/>
        <v/>
      </c>
      <c r="U354" s="537" t="s">
        <v>828</v>
      </c>
      <c r="V354" s="167"/>
      <c r="W354" s="134"/>
      <c r="X354" s="167"/>
      <c r="Y354" s="134"/>
      <c r="Z354" s="167"/>
      <c r="AA354" s="134"/>
      <c r="AC354" s="134"/>
      <c r="AD354" s="134"/>
      <c r="AE354" s="371"/>
      <c r="AF354" s="194"/>
      <c r="AH354" s="194"/>
    </row>
    <row r="355" spans="1:36" ht="14.25" customHeight="1" x14ac:dyDescent="0.2">
      <c r="A355" s="246" t="s">
        <v>2167</v>
      </c>
      <c r="B355" s="246" t="str">
        <f t="shared" si="111"/>
        <v>Franco</v>
      </c>
      <c r="C355" s="253" t="str">
        <f t="shared" si="102"/>
        <v>Maikel</v>
      </c>
      <c r="D355" s="134" t="str">
        <f t="shared" si="103"/>
        <v>M. Franco</v>
      </c>
      <c r="E355" s="229" t="str">
        <f t="shared" si="105"/>
        <v>Maikel Franco</v>
      </c>
      <c r="F355" s="241" t="s">
        <v>1667</v>
      </c>
      <c r="G355" s="241"/>
      <c r="H355" s="241"/>
      <c r="I355" s="241"/>
      <c r="J355" s="262">
        <v>33842</v>
      </c>
      <c r="K355" s="263" t="s">
        <v>1670</v>
      </c>
      <c r="L355" s="135" t="s">
        <v>11</v>
      </c>
      <c r="M355" s="134" t="str">
        <f t="shared" si="106"/>
        <v>Y1</v>
      </c>
      <c r="N355" s="147" t="str">
        <f>Mays!$Y$2</f>
        <v>Los Angeles</v>
      </c>
      <c r="O355" s="241" t="s">
        <v>2012</v>
      </c>
      <c r="P355" s="229" t="str">
        <f t="shared" si="107"/>
        <v>Franco, Maikel (Y1)</v>
      </c>
      <c r="Q355" s="166">
        <f t="shared" si="108"/>
        <v>200000</v>
      </c>
      <c r="R355" s="166">
        <f t="shared" si="109"/>
        <v>300000</v>
      </c>
      <c r="S355" s="166">
        <f t="shared" si="110"/>
        <v>400000</v>
      </c>
      <c r="T355" s="314" t="str">
        <f t="shared" si="104"/>
        <v/>
      </c>
      <c r="U355" s="309" t="s">
        <v>652</v>
      </c>
      <c r="V355" s="269">
        <v>200000</v>
      </c>
      <c r="W355" s="134" t="s">
        <v>653</v>
      </c>
      <c r="X355" s="269">
        <v>300000</v>
      </c>
      <c r="Y355" s="134" t="s">
        <v>465</v>
      </c>
      <c r="Z355" s="269">
        <v>400000</v>
      </c>
      <c r="AA355" s="134" t="s">
        <v>814</v>
      </c>
      <c r="AC355" s="134"/>
      <c r="AD355" s="134"/>
    </row>
    <row r="356" spans="1:36" ht="14.25" customHeight="1" x14ac:dyDescent="0.2">
      <c r="A356" s="148" t="s">
        <v>310</v>
      </c>
      <c r="B356" s="246" t="str">
        <f t="shared" si="111"/>
        <v>Francoeur</v>
      </c>
      <c r="C356" s="253" t="str">
        <f t="shared" si="102"/>
        <v>Jeff</v>
      </c>
      <c r="D356" s="134" t="str">
        <f t="shared" si="103"/>
        <v>J. Francoeur</v>
      </c>
      <c r="E356" s="229" t="str">
        <f t="shared" si="105"/>
        <v>Jeff Francoeur</v>
      </c>
      <c r="F356" s="135" t="s">
        <v>1667</v>
      </c>
      <c r="G356" s="134"/>
      <c r="H356" s="134"/>
      <c r="I356" s="134"/>
      <c r="J356" s="201">
        <v>30689</v>
      </c>
      <c r="K356" s="147" t="s">
        <v>1673</v>
      </c>
      <c r="L356" s="135" t="s">
        <v>11</v>
      </c>
      <c r="M356" s="134" t="str">
        <f t="shared" si="106"/>
        <v>1,F1-$415k</v>
      </c>
      <c r="N356" s="147" t="str">
        <f>Aaron!$M$2</f>
        <v>Virginia</v>
      </c>
      <c r="O356" s="412" t="s">
        <v>4104</v>
      </c>
      <c r="P356" s="229" t="str">
        <f t="shared" si="107"/>
        <v>Francoeur, Jeff (1,F1-$415k)</v>
      </c>
      <c r="Q356" s="166">
        <f t="shared" si="108"/>
        <v>415000</v>
      </c>
      <c r="R356" s="166" t="str">
        <f t="shared" si="109"/>
        <v/>
      </c>
      <c r="S356" s="166" t="str">
        <f t="shared" si="110"/>
        <v/>
      </c>
      <c r="T356" s="314" t="str">
        <f t="shared" si="104"/>
        <v/>
      </c>
      <c r="U356" s="148" t="s">
        <v>4065</v>
      </c>
      <c r="V356" s="414">
        <v>415000</v>
      </c>
      <c r="W356" s="167" t="s">
        <v>412</v>
      </c>
      <c r="X356" s="134"/>
      <c r="Y356" s="134"/>
      <c r="Z356" s="134"/>
      <c r="AA356" s="134"/>
      <c r="AB356" s="134"/>
      <c r="AC356" s="134"/>
      <c r="AD356" s="134"/>
      <c r="AF356" s="194"/>
      <c r="AG356" s="296"/>
      <c r="AH356" s="296"/>
    </row>
    <row r="357" spans="1:36" ht="14.25" customHeight="1" x14ac:dyDescent="0.2">
      <c r="A357" s="148" t="s">
        <v>353</v>
      </c>
      <c r="B357" s="246" t="str">
        <f t="shared" si="111"/>
        <v>Franklin</v>
      </c>
      <c r="C357" s="253" t="str">
        <f t="shared" si="102"/>
        <v>Nick</v>
      </c>
      <c r="D357" s="134" t="str">
        <f t="shared" si="103"/>
        <v>N. Franklin</v>
      </c>
      <c r="E357" s="229" t="str">
        <f t="shared" si="105"/>
        <v>Nick Franklin</v>
      </c>
      <c r="F357" s="135" t="s">
        <v>1674</v>
      </c>
      <c r="G357" s="135"/>
      <c r="H357" s="135"/>
      <c r="I357" s="135"/>
      <c r="J357" s="201">
        <v>33299</v>
      </c>
      <c r="K357" s="147" t="s">
        <v>1665</v>
      </c>
      <c r="L357" s="135" t="s">
        <v>11</v>
      </c>
      <c r="M357" s="134" t="str">
        <f t="shared" si="106"/>
        <v>1,F3-$1.005M</v>
      </c>
      <c r="N357" s="297" t="str">
        <f>Mays!$S$2</f>
        <v>Thunder Bay</v>
      </c>
      <c r="O357" s="412" t="s">
        <v>4104</v>
      </c>
      <c r="P357" s="229" t="str">
        <f t="shared" si="107"/>
        <v>Franklin, Nick (1,F3-$1.005M)</v>
      </c>
      <c r="Q357" s="166">
        <f t="shared" si="108"/>
        <v>335000</v>
      </c>
      <c r="R357" s="166">
        <f t="shared" si="109"/>
        <v>335000</v>
      </c>
      <c r="S357" s="166">
        <f t="shared" si="110"/>
        <v>335000</v>
      </c>
      <c r="T357" s="314" t="str">
        <f t="shared" si="104"/>
        <v/>
      </c>
      <c r="U357" s="148" t="s">
        <v>4060</v>
      </c>
      <c r="V357" s="414">
        <v>335000</v>
      </c>
      <c r="W357" s="148" t="s">
        <v>4212</v>
      </c>
      <c r="X357" s="414">
        <v>335000</v>
      </c>
      <c r="Y357" s="148" t="s">
        <v>4131</v>
      </c>
      <c r="Z357" s="414">
        <v>335000</v>
      </c>
      <c r="AA357" s="134" t="s">
        <v>412</v>
      </c>
      <c r="AB357" s="134"/>
      <c r="AC357" s="134"/>
      <c r="AD357" s="134"/>
      <c r="AE357" s="371"/>
      <c r="AF357" s="194"/>
      <c r="AH357" s="194"/>
      <c r="AJ357" s="194"/>
    </row>
    <row r="358" spans="1:36" ht="14.25" customHeight="1" x14ac:dyDescent="0.2">
      <c r="A358" s="246" t="s">
        <v>2184</v>
      </c>
      <c r="B358" s="246" t="str">
        <f t="shared" si="111"/>
        <v>Frazier</v>
      </c>
      <c r="C358" s="253" t="str">
        <f t="shared" si="102"/>
        <v>Clint</v>
      </c>
      <c r="D358" s="134" t="str">
        <f t="shared" si="103"/>
        <v>C. Frazier</v>
      </c>
      <c r="E358" s="229" t="str">
        <f t="shared" si="105"/>
        <v>Clint Frazier</v>
      </c>
      <c r="F358" s="241" t="s">
        <v>1667</v>
      </c>
      <c r="G358" s="241"/>
      <c r="H358" s="241"/>
      <c r="I358" s="241"/>
      <c r="J358" s="262">
        <v>34583</v>
      </c>
      <c r="K358" s="263" t="s">
        <v>2011</v>
      </c>
      <c r="L358" s="135" t="s">
        <v>651</v>
      </c>
      <c r="M358" s="134" t="str">
        <f t="shared" si="106"/>
        <v>min</v>
      </c>
      <c r="N358" s="147" t="str">
        <f>Cobb!$AE$2</f>
        <v>Chicago</v>
      </c>
      <c r="O358" s="241" t="s">
        <v>2012</v>
      </c>
      <c r="P358" s="229" t="str">
        <f t="shared" si="107"/>
        <v>Frazier, Clint (min)</v>
      </c>
      <c r="Q358" s="166" t="str">
        <f t="shared" si="108"/>
        <v/>
      </c>
      <c r="R358" s="166" t="str">
        <f t="shared" si="109"/>
        <v/>
      </c>
      <c r="S358" s="166" t="str">
        <f t="shared" si="110"/>
        <v/>
      </c>
      <c r="T358" s="314" t="str">
        <f t="shared" si="104"/>
        <v/>
      </c>
      <c r="U358" s="309" t="s">
        <v>828</v>
      </c>
      <c r="V358" s="230"/>
      <c r="W358" s="229"/>
      <c r="X358" s="230"/>
      <c r="Y358" s="229"/>
      <c r="Z358" s="230"/>
      <c r="AA358" s="134"/>
      <c r="AC358" s="134"/>
      <c r="AD358" s="134"/>
    </row>
    <row r="359" spans="1:36" ht="14.25" customHeight="1" x14ac:dyDescent="0.2">
      <c r="A359" s="134" t="s">
        <v>10</v>
      </c>
      <c r="B359" s="246" t="str">
        <f t="shared" si="111"/>
        <v>Frazier</v>
      </c>
      <c r="C359" s="253" t="str">
        <f t="shared" si="102"/>
        <v>Todd</v>
      </c>
      <c r="D359" s="134" t="str">
        <f t="shared" si="103"/>
        <v>T. Frazier</v>
      </c>
      <c r="E359" s="229" t="str">
        <f t="shared" si="105"/>
        <v>Todd Frazier</v>
      </c>
      <c r="F359" s="135" t="s">
        <v>1667</v>
      </c>
      <c r="G359" s="135"/>
      <c r="H359" s="135"/>
      <c r="I359" s="135"/>
      <c r="J359" s="201">
        <v>31455</v>
      </c>
      <c r="K359" s="147" t="s">
        <v>1670</v>
      </c>
      <c r="L359" s="135" t="s">
        <v>11</v>
      </c>
      <c r="M359" s="134" t="str">
        <f t="shared" si="106"/>
        <v>ARB-Y5</v>
      </c>
      <c r="N359" s="147" t="str">
        <f>Mays!$G$2</f>
        <v>Palo Alto</v>
      </c>
      <c r="O359" s="169" t="s">
        <v>1999</v>
      </c>
      <c r="P359" s="229" t="str">
        <f t="shared" si="107"/>
        <v>Frazier, Todd (ARB-Y5)</v>
      </c>
      <c r="Q359" s="166">
        <f t="shared" si="108"/>
        <v>1300000</v>
      </c>
      <c r="R359" s="166" t="str">
        <f t="shared" si="109"/>
        <v/>
      </c>
      <c r="S359" s="166" t="str">
        <f t="shared" si="110"/>
        <v/>
      </c>
      <c r="T359" s="314" t="str">
        <f t="shared" si="104"/>
        <v/>
      </c>
      <c r="U359" s="147" t="s">
        <v>1629</v>
      </c>
      <c r="V359" s="167">
        <v>1300000</v>
      </c>
      <c r="W359" s="134"/>
      <c r="X359" s="167"/>
      <c r="Y359" s="134"/>
      <c r="Z359" s="167"/>
      <c r="AA359" s="134"/>
      <c r="AC359" s="134"/>
      <c r="AD359" s="134"/>
    </row>
    <row r="360" spans="1:36" ht="14.25" customHeight="1" x14ac:dyDescent="0.2">
      <c r="A360" s="537" t="s">
        <v>3760</v>
      </c>
      <c r="B360" s="246" t="str">
        <f t="shared" si="111"/>
        <v>Freeland</v>
      </c>
      <c r="C360" s="253" t="str">
        <f t="shared" si="102"/>
        <v>Kyle</v>
      </c>
      <c r="D360" s="134" t="str">
        <f t="shared" si="103"/>
        <v>K. Freeland</v>
      </c>
      <c r="E360" s="229" t="str">
        <f t="shared" si="105"/>
        <v>Kyle Freeland</v>
      </c>
      <c r="F360" s="135" t="s">
        <v>512</v>
      </c>
      <c r="G360" s="135"/>
      <c r="H360" s="135"/>
      <c r="I360" s="135"/>
      <c r="J360" s="335">
        <v>34103</v>
      </c>
      <c r="K360" s="134" t="s">
        <v>966</v>
      </c>
      <c r="L360" s="135" t="s">
        <v>651</v>
      </c>
      <c r="M360" s="134" t="str">
        <f t="shared" si="106"/>
        <v>min</v>
      </c>
      <c r="N360" s="147" t="str">
        <f>Cobb!$Y$2</f>
        <v>Portsmouth</v>
      </c>
      <c r="O360" s="135" t="s">
        <v>2857</v>
      </c>
      <c r="P360" s="229" t="str">
        <f t="shared" si="107"/>
        <v>Freeland, Kyle (min)</v>
      </c>
      <c r="Q360" s="166" t="str">
        <f t="shared" si="108"/>
        <v/>
      </c>
      <c r="R360" s="166" t="str">
        <f t="shared" si="109"/>
        <v/>
      </c>
      <c r="S360" s="166" t="str">
        <f t="shared" si="110"/>
        <v/>
      </c>
      <c r="T360" s="314" t="str">
        <f t="shared" si="104"/>
        <v/>
      </c>
      <c r="U360" s="537" t="s">
        <v>828</v>
      </c>
      <c r="V360" s="269"/>
      <c r="W360" s="537"/>
      <c r="X360" s="269"/>
      <c r="Y360" s="537"/>
      <c r="Z360" s="537"/>
      <c r="AA360" s="537"/>
      <c r="AB360" s="537"/>
      <c r="AC360" s="134"/>
      <c r="AD360" s="134"/>
    </row>
    <row r="361" spans="1:36" ht="14.25" customHeight="1" x14ac:dyDescent="0.2">
      <c r="A361" s="134" t="s">
        <v>155</v>
      </c>
      <c r="B361" s="246" t="str">
        <f t="shared" si="111"/>
        <v>Freeman</v>
      </c>
      <c r="C361" s="253" t="str">
        <f t="shared" si="102"/>
        <v>Freddie</v>
      </c>
      <c r="D361" s="134" t="str">
        <f t="shared" si="103"/>
        <v>F. Freeman</v>
      </c>
      <c r="E361" s="229" t="str">
        <f t="shared" si="105"/>
        <v>Freddie Freeman</v>
      </c>
      <c r="F361" s="135" t="s">
        <v>512</v>
      </c>
      <c r="G361" s="135"/>
      <c r="H361" s="135"/>
      <c r="I361" s="135"/>
      <c r="J361" s="201">
        <v>32763</v>
      </c>
      <c r="K361" s="147" t="s">
        <v>1666</v>
      </c>
      <c r="L361" s="135" t="s">
        <v>11</v>
      </c>
      <c r="M361" s="134" t="str">
        <f t="shared" si="106"/>
        <v>2,L5-14M</v>
      </c>
      <c r="N361" s="147" t="str">
        <f>Cobb!$A$2</f>
        <v>Greenville</v>
      </c>
      <c r="O361" s="169" t="s">
        <v>411</v>
      </c>
      <c r="P361" s="229" t="str">
        <f t="shared" si="107"/>
        <v>Freeman, Freddie (2,L5-14M)</v>
      </c>
      <c r="Q361" s="166">
        <f t="shared" si="108"/>
        <v>2800000</v>
      </c>
      <c r="R361" s="166">
        <f t="shared" si="109"/>
        <v>2800000</v>
      </c>
      <c r="S361" s="166">
        <f t="shared" si="110"/>
        <v>2800000</v>
      </c>
      <c r="T361" s="314">
        <f t="shared" si="104"/>
        <v>2800000</v>
      </c>
      <c r="U361" s="147" t="s">
        <v>816</v>
      </c>
      <c r="V361" s="167">
        <v>2800000</v>
      </c>
      <c r="W361" s="134" t="s">
        <v>389</v>
      </c>
      <c r="X361" s="167">
        <v>2800000</v>
      </c>
      <c r="Y361" s="134" t="s">
        <v>388</v>
      </c>
      <c r="Z361" s="167">
        <v>2800000</v>
      </c>
      <c r="AA361" s="134" t="s">
        <v>753</v>
      </c>
      <c r="AB361" s="167">
        <v>2800000</v>
      </c>
      <c r="AC361" s="134"/>
      <c r="AD361" s="134"/>
    </row>
    <row r="362" spans="1:36" ht="14.25" customHeight="1" x14ac:dyDescent="0.2">
      <c r="A362" s="175" t="s">
        <v>424</v>
      </c>
      <c r="B362" s="177" t="s">
        <v>1485</v>
      </c>
      <c r="C362" s="253" t="str">
        <f t="shared" si="102"/>
        <v>David</v>
      </c>
      <c r="D362" s="134" t="str">
        <f t="shared" si="103"/>
        <v>D. Freese</v>
      </c>
      <c r="E362" s="256" t="str">
        <f t="shared" si="105"/>
        <v>David Freese</v>
      </c>
      <c r="F362" s="161" t="s">
        <v>1667</v>
      </c>
      <c r="G362" s="161"/>
      <c r="H362" s="161"/>
      <c r="I362" s="161"/>
      <c r="J362" s="192">
        <v>30434</v>
      </c>
      <c r="K362" s="204" t="s">
        <v>1670</v>
      </c>
      <c r="L362" s="240" t="s">
        <v>11</v>
      </c>
      <c r="M362" s="134" t="str">
        <f t="shared" si="106"/>
        <v>1,F1-200K</v>
      </c>
      <c r="N362" s="147" t="s">
        <v>824</v>
      </c>
      <c r="O362" s="216" t="s">
        <v>5316</v>
      </c>
      <c r="P362" s="229" t="str">
        <f t="shared" si="107"/>
        <v>Freese, David (1,F1-200K)</v>
      </c>
      <c r="Q362" s="166">
        <f t="shared" si="108"/>
        <v>167000</v>
      </c>
      <c r="R362" s="166" t="str">
        <f t="shared" si="109"/>
        <v/>
      </c>
      <c r="S362" s="166" t="str">
        <f t="shared" si="110"/>
        <v/>
      </c>
      <c r="T362" s="314" t="str">
        <f t="shared" si="104"/>
        <v/>
      </c>
      <c r="U362" s="147" t="s">
        <v>1704</v>
      </c>
      <c r="V362" s="167">
        <v>167000</v>
      </c>
      <c r="W362" s="134" t="s">
        <v>412</v>
      </c>
      <c r="X362" s="167"/>
      <c r="Y362" s="134"/>
      <c r="Z362" s="167"/>
      <c r="AA362" s="134"/>
      <c r="AC362" s="175"/>
      <c r="AD362" s="134"/>
    </row>
    <row r="363" spans="1:36" ht="14.25" customHeight="1" x14ac:dyDescent="0.2">
      <c r="A363" s="537" t="s">
        <v>2725</v>
      </c>
      <c r="B363" s="246" t="str">
        <f t="shared" ref="B363:B426" si="112">LEFT(A363,FIND(", ",A363,1)-1)</f>
        <v>Frias</v>
      </c>
      <c r="C363" s="253" t="str">
        <f t="shared" si="102"/>
        <v>Carlos</v>
      </c>
      <c r="D363" s="134" t="str">
        <f t="shared" si="103"/>
        <v>C. Frias</v>
      </c>
      <c r="E363" s="229" t="str">
        <f t="shared" si="105"/>
        <v>Carlos Frias</v>
      </c>
      <c r="F363" s="135" t="s">
        <v>1667</v>
      </c>
      <c r="G363" s="135"/>
      <c r="H363" s="135"/>
      <c r="I363" s="135"/>
      <c r="J363" s="335">
        <v>32825</v>
      </c>
      <c r="K363" s="134" t="s">
        <v>1664</v>
      </c>
      <c r="L363" s="135" t="s">
        <v>173</v>
      </c>
      <c r="M363" s="134" t="str">
        <f t="shared" si="106"/>
        <v>Y2</v>
      </c>
      <c r="N363" s="147" t="str">
        <f>Cobb!$A$2</f>
        <v>Greenville</v>
      </c>
      <c r="O363" s="135" t="s">
        <v>2857</v>
      </c>
      <c r="P363" s="229" t="str">
        <f t="shared" si="107"/>
        <v>Frias, Carlos (Y2)</v>
      </c>
      <c r="Q363" s="166">
        <f t="shared" si="108"/>
        <v>300000</v>
      </c>
      <c r="R363" s="166">
        <f t="shared" si="109"/>
        <v>400000</v>
      </c>
      <c r="S363" s="166" t="str">
        <f t="shared" si="110"/>
        <v/>
      </c>
      <c r="T363" s="314" t="str">
        <f t="shared" si="104"/>
        <v/>
      </c>
      <c r="U363" s="134" t="s">
        <v>653</v>
      </c>
      <c r="V363" s="230">
        <v>300000</v>
      </c>
      <c r="W363" s="229" t="s">
        <v>465</v>
      </c>
      <c r="X363" s="230">
        <v>400000</v>
      </c>
      <c r="Y363" s="134" t="s">
        <v>814</v>
      </c>
      <c r="Z363" s="537"/>
      <c r="AA363" s="537"/>
      <c r="AB363" s="537"/>
      <c r="AC363" s="134"/>
      <c r="AD363" s="134"/>
    </row>
    <row r="364" spans="1:36" ht="14.25" customHeight="1" x14ac:dyDescent="0.2">
      <c r="A364" s="146" t="s">
        <v>1255</v>
      </c>
      <c r="B364" s="246" t="str">
        <f t="shared" si="112"/>
        <v>Fried</v>
      </c>
      <c r="C364" s="253" t="str">
        <f t="shared" si="102"/>
        <v>Max</v>
      </c>
      <c r="D364" s="134" t="str">
        <f t="shared" si="103"/>
        <v>M. Fried</v>
      </c>
      <c r="E364" s="229" t="str">
        <f t="shared" si="105"/>
        <v>Max Fried</v>
      </c>
      <c r="F364" s="135" t="s">
        <v>512</v>
      </c>
      <c r="G364" s="135"/>
      <c r="H364" s="135"/>
      <c r="I364" s="135"/>
      <c r="J364" s="201">
        <v>34352</v>
      </c>
      <c r="K364" s="147" t="s">
        <v>966</v>
      </c>
      <c r="L364" s="135" t="s">
        <v>651</v>
      </c>
      <c r="M364" s="134" t="str">
        <f t="shared" si="106"/>
        <v>min</v>
      </c>
      <c r="N364" s="147" t="str">
        <f>Ruth!$S$2</f>
        <v>New York</v>
      </c>
      <c r="O364" s="135" t="s">
        <v>1171</v>
      </c>
      <c r="P364" s="229" t="str">
        <f t="shared" si="107"/>
        <v>Fried, Max (min)</v>
      </c>
      <c r="Q364" s="166" t="str">
        <f t="shared" si="108"/>
        <v/>
      </c>
      <c r="R364" s="166" t="str">
        <f t="shared" si="109"/>
        <v/>
      </c>
      <c r="S364" s="166" t="str">
        <f t="shared" si="110"/>
        <v/>
      </c>
      <c r="T364" s="314" t="str">
        <f t="shared" si="104"/>
        <v/>
      </c>
      <c r="U364" s="147" t="s">
        <v>828</v>
      </c>
      <c r="V364" s="167"/>
      <c r="W364" s="134"/>
      <c r="X364" s="167"/>
      <c r="Y364" s="134"/>
      <c r="Z364" s="167"/>
      <c r="AA364" s="134"/>
      <c r="AC364" s="134"/>
      <c r="AD364" s="134"/>
    </row>
    <row r="365" spans="1:36" ht="14.25" customHeight="1" x14ac:dyDescent="0.2">
      <c r="A365" s="146" t="s">
        <v>1230</v>
      </c>
      <c r="B365" s="246" t="str">
        <f t="shared" si="112"/>
        <v>Friedrich</v>
      </c>
      <c r="C365" s="253" t="str">
        <f t="shared" si="102"/>
        <v>Christian</v>
      </c>
      <c r="D365" s="134" t="str">
        <f t="shared" si="103"/>
        <v>C. Friedrich</v>
      </c>
      <c r="E365" s="229" t="str">
        <f t="shared" si="105"/>
        <v>Christian Friedrich</v>
      </c>
      <c r="F365" s="135" t="s">
        <v>512</v>
      </c>
      <c r="G365" s="135"/>
      <c r="H365" s="135"/>
      <c r="I365" s="135"/>
      <c r="J365" s="201">
        <v>31966</v>
      </c>
      <c r="K365" s="147" t="s">
        <v>966</v>
      </c>
      <c r="L365" s="135" t="s">
        <v>173</v>
      </c>
      <c r="M365" s="134" t="str">
        <f t="shared" si="106"/>
        <v>Y2</v>
      </c>
      <c r="N365" s="147" t="str">
        <f>Mays!$M$2</f>
        <v>Mudville</v>
      </c>
      <c r="O365" s="135" t="s">
        <v>1171</v>
      </c>
      <c r="P365" s="229" t="str">
        <f t="shared" si="107"/>
        <v>Friedrich, Christian (Y2)</v>
      </c>
      <c r="Q365" s="166">
        <f t="shared" si="108"/>
        <v>300000</v>
      </c>
      <c r="R365" s="166">
        <f t="shared" si="109"/>
        <v>400000</v>
      </c>
      <c r="S365" s="166" t="str">
        <f t="shared" si="110"/>
        <v/>
      </c>
      <c r="T365" s="314" t="str">
        <f t="shared" si="104"/>
        <v/>
      </c>
      <c r="U365" s="309" t="s">
        <v>653</v>
      </c>
      <c r="V365" s="230">
        <v>300000</v>
      </c>
      <c r="W365" s="229" t="s">
        <v>465</v>
      </c>
      <c r="X365" s="230">
        <v>400000</v>
      </c>
      <c r="Y365" s="134" t="s">
        <v>814</v>
      </c>
      <c r="Z365" s="167"/>
      <c r="AA365" s="134"/>
      <c r="AC365" s="134"/>
      <c r="AD365" s="134"/>
      <c r="AE365" s="371"/>
    </row>
    <row r="366" spans="1:36" ht="14.25" customHeight="1" x14ac:dyDescent="0.2">
      <c r="A366" s="246" t="s">
        <v>2249</v>
      </c>
      <c r="B366" s="246" t="str">
        <f t="shared" si="112"/>
        <v>Fuentes</v>
      </c>
      <c r="C366" s="253" t="str">
        <f t="shared" si="102"/>
        <v>Reymond</v>
      </c>
      <c r="D366" s="134" t="str">
        <f t="shared" si="103"/>
        <v>R. Fuentes</v>
      </c>
      <c r="E366" s="229" t="str">
        <f t="shared" si="105"/>
        <v>Reymond Fuentes</v>
      </c>
      <c r="F366" s="241" t="s">
        <v>512</v>
      </c>
      <c r="G366" s="241"/>
      <c r="H366" s="241"/>
      <c r="I366" s="241"/>
      <c r="J366" s="262">
        <v>33281</v>
      </c>
      <c r="K366" s="263" t="s">
        <v>2011</v>
      </c>
      <c r="L366" s="135" t="s">
        <v>11</v>
      </c>
      <c r="M366" s="134" t="str">
        <f t="shared" si="106"/>
        <v>MM</v>
      </c>
      <c r="N366" s="147" t="str">
        <f>Ruth!$A$2</f>
        <v>Plum Island</v>
      </c>
      <c r="O366" s="241" t="s">
        <v>2012</v>
      </c>
      <c r="P366" s="229" t="str">
        <f t="shared" si="107"/>
        <v>Fuentes, Reymond (MM)</v>
      </c>
      <c r="Q366" s="166">
        <f t="shared" si="108"/>
        <v>100000</v>
      </c>
      <c r="R366" s="166" t="str">
        <f t="shared" si="109"/>
        <v/>
      </c>
      <c r="S366" s="166" t="str">
        <f t="shared" si="110"/>
        <v/>
      </c>
      <c r="T366" s="314" t="str">
        <f t="shared" si="104"/>
        <v/>
      </c>
      <c r="U366" s="309" t="s">
        <v>648</v>
      </c>
      <c r="V366" s="269">
        <v>100000</v>
      </c>
      <c r="W366" s="229"/>
      <c r="X366" s="230"/>
      <c r="Y366" s="229"/>
      <c r="Z366" s="230"/>
      <c r="AA366" s="134"/>
      <c r="AC366" s="134"/>
      <c r="AD366" s="134"/>
    </row>
    <row r="367" spans="1:36" ht="14.25" customHeight="1" x14ac:dyDescent="0.2">
      <c r="A367" s="211" t="s">
        <v>1710</v>
      </c>
      <c r="B367" s="246" t="str">
        <f t="shared" si="112"/>
        <v>Fuld</v>
      </c>
      <c r="C367" s="253" t="str">
        <f t="shared" si="102"/>
        <v>Sam</v>
      </c>
      <c r="D367" s="134" t="str">
        <f t="shared" si="103"/>
        <v>S. Fuld</v>
      </c>
      <c r="E367" s="229" t="str">
        <f t="shared" si="105"/>
        <v>Sam Fuld</v>
      </c>
      <c r="F367" s="216" t="s">
        <v>512</v>
      </c>
      <c r="G367" s="216"/>
      <c r="H367" s="216"/>
      <c r="I367" s="216"/>
      <c r="J367" s="222">
        <v>29910</v>
      </c>
      <c r="K367" s="223" t="s">
        <v>1673</v>
      </c>
      <c r="L367" s="135" t="s">
        <v>11</v>
      </c>
      <c r="M367" s="134" t="str">
        <f t="shared" si="106"/>
        <v>2,F2-2.2M</v>
      </c>
      <c r="N367" s="147" t="str">
        <f>Ruth!$G$2</f>
        <v>Gotham City</v>
      </c>
      <c r="O367" s="304" t="s">
        <v>2491</v>
      </c>
      <c r="P367" s="229" t="str">
        <f t="shared" si="107"/>
        <v>Fuld, Sam (2,F2-2.2M)</v>
      </c>
      <c r="Q367" s="166">
        <f t="shared" si="108"/>
        <v>1100000</v>
      </c>
      <c r="R367" s="166" t="str">
        <f t="shared" si="109"/>
        <v/>
      </c>
      <c r="S367" s="166" t="str">
        <f t="shared" si="110"/>
        <v/>
      </c>
      <c r="T367" s="314" t="str">
        <f t="shared" si="104"/>
        <v/>
      </c>
      <c r="U367" s="147" t="s">
        <v>484</v>
      </c>
      <c r="V367" s="167">
        <v>1100000</v>
      </c>
      <c r="W367" s="147" t="s">
        <v>412</v>
      </c>
      <c r="X367" s="235"/>
      <c r="Y367" s="147"/>
      <c r="Z367" s="310"/>
      <c r="AA367" s="147"/>
      <c r="AB367" s="310"/>
      <c r="AC367" s="134"/>
      <c r="AD367" s="134"/>
    </row>
    <row r="368" spans="1:36" ht="14.25" customHeight="1" x14ac:dyDescent="0.2">
      <c r="A368" s="518" t="s">
        <v>4814</v>
      </c>
      <c r="B368" s="516" t="str">
        <f t="shared" si="112"/>
        <v>Fulmer</v>
      </c>
      <c r="C368" s="517" t="str">
        <f t="shared" si="102"/>
        <v>Carson</v>
      </c>
      <c r="D368" s="518" t="str">
        <f t="shared" si="103"/>
        <v>C. Fulmer</v>
      </c>
      <c r="E368" s="504" t="str">
        <f t="shared" si="105"/>
        <v>Carson Fulmer</v>
      </c>
      <c r="F368" s="540"/>
      <c r="G368" s="370">
        <v>29</v>
      </c>
      <c r="H368" s="370">
        <v>2</v>
      </c>
      <c r="I368" s="370">
        <v>5</v>
      </c>
      <c r="J368" s="541">
        <v>34316</v>
      </c>
      <c r="K368" s="542"/>
      <c r="L368" s="519" t="s">
        <v>651</v>
      </c>
      <c r="M368" s="518" t="str">
        <f t="shared" si="106"/>
        <v>min</v>
      </c>
      <c r="N368" s="508" t="s">
        <v>2927</v>
      </c>
      <c r="O368" s="521" t="s">
        <v>4786</v>
      </c>
      <c r="P368" s="229" t="str">
        <f t="shared" si="107"/>
        <v>Fulmer, Carson (min)</v>
      </c>
      <c r="Q368" s="166" t="str">
        <f t="shared" si="108"/>
        <v/>
      </c>
      <c r="R368" s="166" t="str">
        <f t="shared" si="109"/>
        <v/>
      </c>
      <c r="S368" s="166" t="str">
        <f t="shared" si="110"/>
        <v/>
      </c>
      <c r="T368" s="314" t="str">
        <f t="shared" si="104"/>
        <v/>
      </c>
      <c r="U368" s="537" t="s">
        <v>828</v>
      </c>
      <c r="V368" s="167"/>
      <c r="W368" s="134"/>
      <c r="X368" s="167"/>
      <c r="Y368" s="134"/>
      <c r="Z368" s="167"/>
      <c r="AA368" s="134"/>
      <c r="AC368" s="134"/>
      <c r="AD368" s="134"/>
    </row>
    <row r="369" spans="1:31" ht="14.25" customHeight="1" x14ac:dyDescent="0.2">
      <c r="A369" s="134" t="s">
        <v>4815</v>
      </c>
      <c r="B369" s="246" t="str">
        <f t="shared" si="112"/>
        <v>Fulmer</v>
      </c>
      <c r="C369" s="253" t="str">
        <f t="shared" si="102"/>
        <v>Michael</v>
      </c>
      <c r="D369" s="134" t="str">
        <f t="shared" si="103"/>
        <v>M. Fulmer</v>
      </c>
      <c r="E369" s="229" t="str">
        <f t="shared" si="105"/>
        <v>Michael Fulmer</v>
      </c>
      <c r="F369" s="287"/>
      <c r="G369" s="537">
        <v>11</v>
      </c>
      <c r="H369" s="537">
        <v>1</v>
      </c>
      <c r="I369" s="537">
        <v>11</v>
      </c>
      <c r="J369" s="436">
        <v>34043</v>
      </c>
      <c r="K369" s="205"/>
      <c r="L369" s="135" t="s">
        <v>651</v>
      </c>
      <c r="M369" s="134" t="str">
        <f t="shared" si="106"/>
        <v>min</v>
      </c>
      <c r="N369" s="147" t="str">
        <f>Cobb!$G$2</f>
        <v>Alaska</v>
      </c>
      <c r="O369" s="169" t="s">
        <v>4786</v>
      </c>
      <c r="P369" s="229" t="str">
        <f t="shared" si="107"/>
        <v>Fulmer, Michael (min)</v>
      </c>
      <c r="Q369" s="166" t="str">
        <f t="shared" si="108"/>
        <v/>
      </c>
      <c r="R369" s="166" t="str">
        <f t="shared" si="109"/>
        <v/>
      </c>
      <c r="S369" s="166" t="str">
        <f t="shared" si="110"/>
        <v/>
      </c>
      <c r="T369" s="314" t="str">
        <f t="shared" si="104"/>
        <v/>
      </c>
      <c r="U369" s="537" t="s">
        <v>828</v>
      </c>
      <c r="V369" s="167"/>
      <c r="W369" s="134"/>
      <c r="X369" s="167"/>
      <c r="Y369" s="134"/>
      <c r="Z369" s="167"/>
      <c r="AA369" s="134"/>
      <c r="AC369" s="134"/>
      <c r="AD369" s="134"/>
    </row>
    <row r="370" spans="1:31" ht="14.25" customHeight="1" x14ac:dyDescent="0.2">
      <c r="A370" s="148" t="s">
        <v>998</v>
      </c>
      <c r="B370" s="246" t="str">
        <f t="shared" si="112"/>
        <v>Furbush</v>
      </c>
      <c r="C370" s="253" t="str">
        <f t="shared" si="102"/>
        <v>Charlie</v>
      </c>
      <c r="D370" s="134" t="str">
        <f t="shared" si="103"/>
        <v>C. Furbush</v>
      </c>
      <c r="E370" s="229" t="str">
        <f t="shared" si="105"/>
        <v>Charlie Furbush</v>
      </c>
      <c r="F370" s="135" t="s">
        <v>512</v>
      </c>
      <c r="G370" s="135"/>
      <c r="H370" s="135"/>
      <c r="I370" s="135"/>
      <c r="J370" s="201">
        <v>31513</v>
      </c>
      <c r="K370" s="147" t="s">
        <v>1664</v>
      </c>
      <c r="L370" s="135" t="s">
        <v>173</v>
      </c>
      <c r="M370" s="134" t="str">
        <f t="shared" si="106"/>
        <v>1,F3-$1.005M</v>
      </c>
      <c r="N370" s="147" t="str">
        <f>Ruth!$S$2</f>
        <v>New York</v>
      </c>
      <c r="O370" s="412" t="s">
        <v>4104</v>
      </c>
      <c r="P370" s="229" t="str">
        <f t="shared" si="107"/>
        <v>Furbush, Charlie (1,F3-$1.005M)</v>
      </c>
      <c r="Q370" s="166">
        <f t="shared" si="108"/>
        <v>335000</v>
      </c>
      <c r="R370" s="166">
        <f t="shared" si="109"/>
        <v>335000</v>
      </c>
      <c r="S370" s="166">
        <f t="shared" si="110"/>
        <v>335000</v>
      </c>
      <c r="T370" s="314" t="str">
        <f t="shared" si="104"/>
        <v/>
      </c>
      <c r="U370" s="148" t="s">
        <v>4060</v>
      </c>
      <c r="V370" s="414">
        <v>335000</v>
      </c>
      <c r="W370" s="148" t="s">
        <v>4212</v>
      </c>
      <c r="X370" s="414">
        <v>335000</v>
      </c>
      <c r="Y370" s="148" t="s">
        <v>4131</v>
      </c>
      <c r="Z370" s="414">
        <v>335000</v>
      </c>
      <c r="AA370" s="134" t="s">
        <v>412</v>
      </c>
      <c r="AB370" s="134"/>
      <c r="AC370" s="134"/>
      <c r="AD370" s="134"/>
    </row>
    <row r="371" spans="1:31" ht="14.25" customHeight="1" x14ac:dyDescent="0.2">
      <c r="A371" s="148" t="s">
        <v>4294</v>
      </c>
      <c r="B371" s="246" t="str">
        <f t="shared" si="112"/>
        <v>Gallardo</v>
      </c>
      <c r="C371" s="253" t="str">
        <f t="shared" si="102"/>
        <v>Yovani</v>
      </c>
      <c r="D371" s="134" t="str">
        <f t="shared" si="103"/>
        <v>Y. Gallardo</v>
      </c>
      <c r="E371" s="229" t="str">
        <f t="shared" si="105"/>
        <v>Yovani Gallardo</v>
      </c>
      <c r="F371" s="135" t="s">
        <v>1667</v>
      </c>
      <c r="G371" s="135"/>
      <c r="H371" s="135"/>
      <c r="I371" s="135"/>
      <c r="J371" s="201">
        <v>31470</v>
      </c>
      <c r="K371" s="147" t="s">
        <v>966</v>
      </c>
      <c r="L371" s="135" t="s">
        <v>173</v>
      </c>
      <c r="M371" s="134" t="str">
        <f t="shared" si="106"/>
        <v>1,F4-$11M</v>
      </c>
      <c r="N371" s="148" t="s">
        <v>3988</v>
      </c>
      <c r="O371" s="412" t="s">
        <v>4104</v>
      </c>
      <c r="P371" s="229" t="str">
        <f t="shared" si="107"/>
        <v>Gallardo, Yovani (1,F4-$11M)</v>
      </c>
      <c r="Q371" s="166">
        <f t="shared" si="108"/>
        <v>2750000</v>
      </c>
      <c r="R371" s="166">
        <f t="shared" si="109"/>
        <v>2750000</v>
      </c>
      <c r="S371" s="166">
        <f t="shared" si="110"/>
        <v>2750000</v>
      </c>
      <c r="T371" s="314">
        <f t="shared" si="104"/>
        <v>2750000</v>
      </c>
      <c r="U371" s="148" t="s">
        <v>4004</v>
      </c>
      <c r="V371" s="414">
        <v>2750000</v>
      </c>
      <c r="W371" s="148" t="s">
        <v>4254</v>
      </c>
      <c r="X371" s="414">
        <v>2750000</v>
      </c>
      <c r="Y371" s="148" t="s">
        <v>4158</v>
      </c>
      <c r="Z371" s="414">
        <v>2750000</v>
      </c>
      <c r="AA371" s="148" t="s">
        <v>4115</v>
      </c>
      <c r="AB371" s="414">
        <v>2750000</v>
      </c>
      <c r="AC371" s="134" t="s">
        <v>412</v>
      </c>
      <c r="AD371" s="134"/>
    </row>
    <row r="372" spans="1:31" ht="14.25" customHeight="1" x14ac:dyDescent="0.2">
      <c r="A372" s="146" t="s">
        <v>1286</v>
      </c>
      <c r="B372" s="246" t="str">
        <f t="shared" si="112"/>
        <v>Gallo</v>
      </c>
      <c r="C372" s="253" t="str">
        <f t="shared" si="102"/>
        <v>Joey</v>
      </c>
      <c r="D372" s="134" t="str">
        <f t="shared" si="103"/>
        <v>J. Gallo</v>
      </c>
      <c r="E372" s="229" t="str">
        <f t="shared" si="105"/>
        <v>Joey Gallo</v>
      </c>
      <c r="F372" s="135" t="s">
        <v>512</v>
      </c>
      <c r="G372" s="135"/>
      <c r="H372" s="135"/>
      <c r="I372" s="135"/>
      <c r="J372" s="201">
        <v>34292</v>
      </c>
      <c r="K372" s="147" t="s">
        <v>1670</v>
      </c>
      <c r="L372" s="135" t="s">
        <v>11</v>
      </c>
      <c r="M372" s="134" t="str">
        <f t="shared" si="106"/>
        <v>Y1</v>
      </c>
      <c r="N372" s="147" t="str">
        <f>Aaron!$S$2</f>
        <v>San Jose</v>
      </c>
      <c r="O372" s="135" t="s">
        <v>1171</v>
      </c>
      <c r="P372" s="229" t="str">
        <f t="shared" si="107"/>
        <v>Gallo, Joey (Y1)</v>
      </c>
      <c r="Q372" s="166">
        <f t="shared" si="108"/>
        <v>200000</v>
      </c>
      <c r="R372" s="166">
        <f t="shared" si="109"/>
        <v>300000</v>
      </c>
      <c r="S372" s="166">
        <f t="shared" si="110"/>
        <v>400000</v>
      </c>
      <c r="T372" s="314" t="str">
        <f t="shared" si="104"/>
        <v/>
      </c>
      <c r="U372" s="147" t="s">
        <v>652</v>
      </c>
      <c r="V372" s="269">
        <v>200000</v>
      </c>
      <c r="W372" s="134" t="s">
        <v>653</v>
      </c>
      <c r="X372" s="269">
        <v>300000</v>
      </c>
      <c r="Y372" s="134" t="s">
        <v>465</v>
      </c>
      <c r="Z372" s="269">
        <v>400000</v>
      </c>
      <c r="AA372" s="134" t="s">
        <v>814</v>
      </c>
      <c r="AC372" s="134"/>
      <c r="AD372" s="134"/>
    </row>
    <row r="373" spans="1:31" ht="14.25" customHeight="1" x14ac:dyDescent="0.2">
      <c r="A373" s="146" t="s">
        <v>1232</v>
      </c>
      <c r="B373" s="246" t="str">
        <f t="shared" si="112"/>
        <v>Galvis</v>
      </c>
      <c r="C373" s="253" t="str">
        <f t="shared" si="102"/>
        <v>Freddy</v>
      </c>
      <c r="D373" s="134" t="str">
        <f t="shared" si="103"/>
        <v>F. Galvis</v>
      </c>
      <c r="E373" s="229" t="str">
        <f t="shared" si="105"/>
        <v>Freddy Galvis</v>
      </c>
      <c r="F373" s="135" t="s">
        <v>1674</v>
      </c>
      <c r="G373" s="135"/>
      <c r="H373" s="135"/>
      <c r="I373" s="135"/>
      <c r="J373" s="201">
        <v>32826</v>
      </c>
      <c r="K373" s="147" t="s">
        <v>1671</v>
      </c>
      <c r="L373" s="135" t="s">
        <v>11</v>
      </c>
      <c r="M373" s="134" t="str">
        <f t="shared" si="106"/>
        <v>ARB-Y4</v>
      </c>
      <c r="N373" s="147" t="str">
        <f>Aaron!$S$2</f>
        <v>San Jose</v>
      </c>
      <c r="O373" s="135" t="s">
        <v>2946</v>
      </c>
      <c r="P373" s="229" t="str">
        <f t="shared" si="107"/>
        <v>Galvis, Freddy (ARB-Y4)</v>
      </c>
      <c r="Q373" s="166">
        <f t="shared" si="108"/>
        <v>600000</v>
      </c>
      <c r="R373" s="166" t="str">
        <f t="shared" si="109"/>
        <v/>
      </c>
      <c r="S373" s="166" t="str">
        <f t="shared" si="110"/>
        <v/>
      </c>
      <c r="T373" s="314" t="str">
        <f t="shared" si="104"/>
        <v/>
      </c>
      <c r="U373" s="147" t="s">
        <v>814</v>
      </c>
      <c r="V373" s="167">
        <v>600000</v>
      </c>
      <c r="W373" s="134" t="s">
        <v>1629</v>
      </c>
      <c r="X373" s="167"/>
      <c r="Y373" s="134"/>
      <c r="Z373" s="167"/>
      <c r="AA373" s="134"/>
      <c r="AC373" s="134"/>
      <c r="AD373" s="134"/>
      <c r="AE373" s="371"/>
    </row>
    <row r="374" spans="1:31" ht="14.25" customHeight="1" x14ac:dyDescent="0.2">
      <c r="A374" s="537" t="s">
        <v>3707</v>
      </c>
      <c r="B374" s="246" t="str">
        <f t="shared" si="112"/>
        <v>Gamboa</v>
      </c>
      <c r="C374" s="253" t="str">
        <f t="shared" si="102"/>
        <v>Arquimedes</v>
      </c>
      <c r="D374" s="134" t="str">
        <f t="shared" si="103"/>
        <v>A. Gamboa</v>
      </c>
      <c r="E374" s="229" t="str">
        <f t="shared" si="105"/>
        <v>Arquimedes Gamboa</v>
      </c>
      <c r="F374" s="536"/>
      <c r="G374" s="536"/>
      <c r="H374" s="536"/>
      <c r="I374" s="536"/>
      <c r="J374" s="537"/>
      <c r="K374" s="537"/>
      <c r="L374" s="135" t="s">
        <v>651</v>
      </c>
      <c r="M374" s="134" t="str">
        <f t="shared" si="106"/>
        <v>min</v>
      </c>
      <c r="N374" s="147" t="str">
        <f>Cobb!$AE$2</f>
        <v>Chicago</v>
      </c>
      <c r="O374" s="135" t="s">
        <v>2857</v>
      </c>
      <c r="P374" s="229" t="str">
        <f t="shared" si="107"/>
        <v>Gamboa, Arquimedes (min)</v>
      </c>
      <c r="Q374" s="166" t="str">
        <f t="shared" si="108"/>
        <v/>
      </c>
      <c r="R374" s="166" t="str">
        <f t="shared" si="109"/>
        <v/>
      </c>
      <c r="S374" s="166" t="str">
        <f t="shared" si="110"/>
        <v/>
      </c>
      <c r="T374" s="314" t="str">
        <f t="shared" si="104"/>
        <v/>
      </c>
      <c r="U374" s="537" t="s">
        <v>828</v>
      </c>
      <c r="V374" s="269"/>
      <c r="W374" s="537"/>
      <c r="X374" s="269"/>
      <c r="Y374" s="537"/>
      <c r="Z374" s="537"/>
      <c r="AA374" s="537"/>
      <c r="AB374" s="537"/>
      <c r="AC374" s="134"/>
      <c r="AD374" s="134"/>
    </row>
    <row r="375" spans="1:31" s="172" customFormat="1" ht="14.25" customHeight="1" x14ac:dyDescent="0.2">
      <c r="A375" s="537" t="s">
        <v>4732</v>
      </c>
      <c r="B375" s="246" t="str">
        <f t="shared" si="112"/>
        <v>Garcia</v>
      </c>
      <c r="C375" s="253" t="str">
        <f t="shared" si="102"/>
        <v>Adonis</v>
      </c>
      <c r="D375" s="134" t="str">
        <f t="shared" si="103"/>
        <v>A. Garcia</v>
      </c>
      <c r="E375" s="229" t="str">
        <f t="shared" si="105"/>
        <v>Adonis Garcia</v>
      </c>
      <c r="F375" s="287"/>
      <c r="G375" s="537">
        <v>92</v>
      </c>
      <c r="H375" s="537" t="s">
        <v>783</v>
      </c>
      <c r="I375" s="537">
        <v>23</v>
      </c>
      <c r="J375" s="436">
        <v>31149</v>
      </c>
      <c r="K375" s="205" t="s">
        <v>1670</v>
      </c>
      <c r="L375" s="135" t="s">
        <v>11</v>
      </c>
      <c r="M375" s="134" t="str">
        <f t="shared" si="106"/>
        <v>Y1</v>
      </c>
      <c r="N375" s="297" t="str">
        <f>Aaron!$Y$2</f>
        <v>Columbus</v>
      </c>
      <c r="O375" s="169" t="s">
        <v>4786</v>
      </c>
      <c r="P375" s="229" t="str">
        <f t="shared" si="107"/>
        <v>Garcia, Adonis (Y1)</v>
      </c>
      <c r="Q375" s="166">
        <f t="shared" si="108"/>
        <v>200000</v>
      </c>
      <c r="R375" s="166">
        <f t="shared" si="109"/>
        <v>300000</v>
      </c>
      <c r="S375" s="166">
        <f t="shared" si="110"/>
        <v>400000</v>
      </c>
      <c r="T375" s="314" t="str">
        <f t="shared" si="104"/>
        <v/>
      </c>
      <c r="U375" s="537" t="s">
        <v>652</v>
      </c>
      <c r="V375" s="167">
        <v>200000</v>
      </c>
      <c r="W375" s="134" t="s">
        <v>653</v>
      </c>
      <c r="X375" s="167">
        <v>300000</v>
      </c>
      <c r="Y375" s="134" t="s">
        <v>465</v>
      </c>
      <c r="Z375" s="167">
        <v>400000</v>
      </c>
      <c r="AA375" s="134" t="s">
        <v>814</v>
      </c>
      <c r="AB375" s="167"/>
      <c r="AC375" s="134"/>
      <c r="AD375" s="134"/>
      <c r="AE375" s="168"/>
    </row>
    <row r="376" spans="1:31" s="172" customFormat="1" ht="14.25" customHeight="1" x14ac:dyDescent="0.2">
      <c r="A376" s="146" t="s">
        <v>1189</v>
      </c>
      <c r="B376" s="246" t="str">
        <f t="shared" si="112"/>
        <v>Garcia</v>
      </c>
      <c r="C376" s="253" t="str">
        <f t="shared" si="102"/>
        <v>Avisail</v>
      </c>
      <c r="D376" s="134" t="str">
        <f t="shared" si="103"/>
        <v>A. Garcia</v>
      </c>
      <c r="E376" s="229" t="str">
        <f t="shared" si="105"/>
        <v>Avisail Garcia</v>
      </c>
      <c r="F376" s="135" t="s">
        <v>1667</v>
      </c>
      <c r="G376" s="135"/>
      <c r="H376" s="135"/>
      <c r="I376" s="135"/>
      <c r="J376" s="201">
        <v>33401</v>
      </c>
      <c r="K376" s="147" t="s">
        <v>1669</v>
      </c>
      <c r="L376" s="135" t="s">
        <v>11</v>
      </c>
      <c r="M376" s="134" t="str">
        <f t="shared" si="106"/>
        <v>Y3</v>
      </c>
      <c r="N376" s="147" t="str">
        <f>Mays!$AE$2</f>
        <v>West Oakland</v>
      </c>
      <c r="O376" s="135" t="s">
        <v>1171</v>
      </c>
      <c r="P376" s="229" t="str">
        <f t="shared" si="107"/>
        <v>Garcia, Avisail (Y3)</v>
      </c>
      <c r="Q376" s="166">
        <f t="shared" si="108"/>
        <v>400000</v>
      </c>
      <c r="R376" s="166" t="str">
        <f t="shared" si="109"/>
        <v/>
      </c>
      <c r="S376" s="166" t="str">
        <f t="shared" si="110"/>
        <v/>
      </c>
      <c r="T376" s="314" t="str">
        <f t="shared" si="104"/>
        <v/>
      </c>
      <c r="U376" s="147" t="s">
        <v>465</v>
      </c>
      <c r="V376" s="167">
        <v>400000</v>
      </c>
      <c r="W376" s="134" t="s">
        <v>814</v>
      </c>
      <c r="X376" s="167"/>
      <c r="Y376" s="134"/>
      <c r="Z376" s="167"/>
      <c r="AA376" s="134"/>
      <c r="AB376" s="167"/>
      <c r="AC376" s="134"/>
      <c r="AD376" s="134"/>
      <c r="AE376" s="168"/>
    </row>
    <row r="377" spans="1:31" s="172" customFormat="1" ht="14.25" customHeight="1" x14ac:dyDescent="0.2">
      <c r="A377" s="537" t="s">
        <v>3728</v>
      </c>
      <c r="B377" s="246" t="str">
        <f t="shared" si="112"/>
        <v>Garcia</v>
      </c>
      <c r="C377" s="253" t="str">
        <f t="shared" si="102"/>
        <v>Dermis</v>
      </c>
      <c r="D377" s="134" t="str">
        <f t="shared" si="103"/>
        <v>D. Garcia</v>
      </c>
      <c r="E377" s="229" t="str">
        <f t="shared" si="105"/>
        <v>Dermis Garcia</v>
      </c>
      <c r="F377" s="536" t="s">
        <v>1667</v>
      </c>
      <c r="G377" s="536"/>
      <c r="H377" s="536"/>
      <c r="I377" s="536"/>
      <c r="J377" s="335">
        <v>35802</v>
      </c>
      <c r="K377" s="537" t="s">
        <v>1671</v>
      </c>
      <c r="L377" s="135" t="s">
        <v>651</v>
      </c>
      <c r="M377" s="134" t="str">
        <f t="shared" si="106"/>
        <v>min</v>
      </c>
      <c r="N377" s="147" t="str">
        <f>Ruth!$A$2</f>
        <v>Plum Island</v>
      </c>
      <c r="O377" s="135" t="s">
        <v>2857</v>
      </c>
      <c r="P377" s="229" t="str">
        <f t="shared" si="107"/>
        <v>Garcia, Dermis (min)</v>
      </c>
      <c r="Q377" s="166" t="str">
        <f t="shared" si="108"/>
        <v/>
      </c>
      <c r="R377" s="166" t="str">
        <f t="shared" si="109"/>
        <v/>
      </c>
      <c r="S377" s="166" t="str">
        <f t="shared" si="110"/>
        <v/>
      </c>
      <c r="T377" s="314" t="str">
        <f t="shared" si="104"/>
        <v/>
      </c>
      <c r="U377" s="537" t="s">
        <v>828</v>
      </c>
      <c r="V377" s="269"/>
      <c r="W377" s="537"/>
      <c r="X377" s="269"/>
      <c r="Y377" s="537"/>
      <c r="Z377" s="537"/>
      <c r="AA377" s="537"/>
      <c r="AB377" s="537"/>
      <c r="AC377" s="134"/>
      <c r="AD377" s="134"/>
      <c r="AE377" s="168"/>
    </row>
    <row r="378" spans="1:31" s="172" customFormat="1" ht="14.25" customHeight="1" x14ac:dyDescent="0.2">
      <c r="A378" s="211" t="s">
        <v>1833</v>
      </c>
      <c r="B378" s="246" t="str">
        <f t="shared" si="112"/>
        <v>Garcia</v>
      </c>
      <c r="C378" s="253" t="str">
        <f t="shared" si="102"/>
        <v>Jaime</v>
      </c>
      <c r="D378" s="134" t="str">
        <f t="shared" si="103"/>
        <v>J. Garcia</v>
      </c>
      <c r="E378" s="229" t="str">
        <f t="shared" si="105"/>
        <v>Jaime Garcia</v>
      </c>
      <c r="F378" s="216" t="s">
        <v>512</v>
      </c>
      <c r="G378" s="216"/>
      <c r="H378" s="216"/>
      <c r="I378" s="216"/>
      <c r="J378" s="220">
        <v>31601</v>
      </c>
      <c r="K378" s="221" t="s">
        <v>966</v>
      </c>
      <c r="L378" s="135" t="s">
        <v>173</v>
      </c>
      <c r="M378" s="134" t="str">
        <f t="shared" si="106"/>
        <v>3,F3-3.975M</v>
      </c>
      <c r="N378" s="147" t="str">
        <f>Cobb!$S$2</f>
        <v>Waikiki</v>
      </c>
      <c r="O378" s="216" t="s">
        <v>1992</v>
      </c>
      <c r="P378" s="229" t="str">
        <f t="shared" si="107"/>
        <v>Garcia, Jaime (3,F3-3.975M)</v>
      </c>
      <c r="Q378" s="166">
        <f t="shared" si="108"/>
        <v>1325000</v>
      </c>
      <c r="R378" s="166" t="str">
        <f t="shared" si="109"/>
        <v/>
      </c>
      <c r="S378" s="166" t="str">
        <f t="shared" si="110"/>
        <v/>
      </c>
      <c r="T378" s="314" t="str">
        <f t="shared" si="104"/>
        <v/>
      </c>
      <c r="U378" s="297" t="s">
        <v>1834</v>
      </c>
      <c r="V378" s="235">
        <v>1325000</v>
      </c>
      <c r="W378" s="211" t="s">
        <v>412</v>
      </c>
      <c r="X378" s="235"/>
      <c r="Y378" s="211"/>
      <c r="Z378" s="235"/>
      <c r="AA378" s="134"/>
      <c r="AB378" s="167"/>
      <c r="AC378" s="134"/>
      <c r="AD378" s="134"/>
      <c r="AE378" s="168"/>
    </row>
    <row r="379" spans="1:31" s="172" customFormat="1" ht="14.25" customHeight="1" x14ac:dyDescent="0.2">
      <c r="A379" s="134" t="s">
        <v>4816</v>
      </c>
      <c r="B379" s="246" t="str">
        <f t="shared" si="112"/>
        <v>Garcia</v>
      </c>
      <c r="C379" s="253" t="str">
        <f t="shared" si="102"/>
        <v>Jarlin</v>
      </c>
      <c r="D379" s="134" t="str">
        <f t="shared" si="103"/>
        <v>J. Garcia</v>
      </c>
      <c r="E379" s="229" t="str">
        <f t="shared" si="105"/>
        <v>Jarlin Garcia</v>
      </c>
      <c r="F379" s="287"/>
      <c r="G379" s="537">
        <v>152</v>
      </c>
      <c r="H379" s="537">
        <v>6</v>
      </c>
      <c r="I379" s="537">
        <v>14</v>
      </c>
      <c r="J379" s="436">
        <v>33987</v>
      </c>
      <c r="K379" s="205"/>
      <c r="L379" s="135" t="s">
        <v>651</v>
      </c>
      <c r="M379" s="134" t="str">
        <f t="shared" si="106"/>
        <v>min</v>
      </c>
      <c r="N379" s="147" t="str">
        <f>Mays!$Y$2</f>
        <v>Los Angeles</v>
      </c>
      <c r="O379" s="169" t="s">
        <v>4786</v>
      </c>
      <c r="P379" s="229" t="str">
        <f t="shared" si="107"/>
        <v>Garcia, Jarlin (min)</v>
      </c>
      <c r="Q379" s="166" t="str">
        <f t="shared" si="108"/>
        <v/>
      </c>
      <c r="R379" s="166" t="str">
        <f t="shared" si="109"/>
        <v/>
      </c>
      <c r="S379" s="166" t="str">
        <f t="shared" si="110"/>
        <v/>
      </c>
      <c r="T379" s="314" t="str">
        <f t="shared" si="104"/>
        <v/>
      </c>
      <c r="U379" s="537" t="s">
        <v>828</v>
      </c>
      <c r="V379" s="167"/>
      <c r="W379" s="134"/>
      <c r="X379" s="167"/>
      <c r="Y379" s="134"/>
      <c r="Z379" s="167"/>
      <c r="AA379" s="134"/>
      <c r="AB379" s="167"/>
      <c r="AC379" s="134"/>
      <c r="AD379" s="134"/>
      <c r="AE379" s="168"/>
    </row>
    <row r="380" spans="1:31" s="172" customFormat="1" ht="14.25" customHeight="1" x14ac:dyDescent="0.2">
      <c r="A380" s="148" t="s">
        <v>4285</v>
      </c>
      <c r="B380" s="246" t="str">
        <f t="shared" si="112"/>
        <v>Garcia</v>
      </c>
      <c r="C380" s="253" t="str">
        <f t="shared" si="102"/>
        <v>Luis</v>
      </c>
      <c r="D380" s="134" t="str">
        <f t="shared" si="103"/>
        <v>L. Garcia</v>
      </c>
      <c r="E380" s="229" t="str">
        <f t="shared" si="105"/>
        <v>Luis Garcia</v>
      </c>
      <c r="F380" s="135" t="s">
        <v>1667</v>
      </c>
      <c r="G380" s="147"/>
      <c r="H380" s="147"/>
      <c r="I380" s="147"/>
      <c r="J380" s="169">
        <v>31807</v>
      </c>
      <c r="K380" s="134" t="s">
        <v>1664</v>
      </c>
      <c r="L380" s="135" t="s">
        <v>173</v>
      </c>
      <c r="M380" s="134" t="str">
        <f t="shared" si="106"/>
        <v>1,F3-$1M</v>
      </c>
      <c r="N380" s="148" t="s">
        <v>3987</v>
      </c>
      <c r="O380" s="412" t="s">
        <v>4104</v>
      </c>
      <c r="P380" s="229" t="str">
        <f t="shared" si="107"/>
        <v>Garcia, Luis (1,F3-$1M)</v>
      </c>
      <c r="Q380" s="166">
        <f t="shared" si="108"/>
        <v>333333</v>
      </c>
      <c r="R380" s="166">
        <f t="shared" si="109"/>
        <v>333333</v>
      </c>
      <c r="S380" s="166">
        <f t="shared" si="110"/>
        <v>333333</v>
      </c>
      <c r="T380" s="314" t="str">
        <f t="shared" si="104"/>
        <v/>
      </c>
      <c r="U380" s="148" t="s">
        <v>4061</v>
      </c>
      <c r="V380" s="414">
        <v>333333</v>
      </c>
      <c r="W380" s="148" t="s">
        <v>4229</v>
      </c>
      <c r="X380" s="414">
        <v>333333</v>
      </c>
      <c r="Y380" s="148" t="s">
        <v>4174</v>
      </c>
      <c r="Z380" s="414">
        <v>333333</v>
      </c>
      <c r="AA380" s="134" t="s">
        <v>412</v>
      </c>
      <c r="AB380" s="134"/>
      <c r="AC380" s="134"/>
      <c r="AD380" s="134"/>
      <c r="AE380" s="168"/>
    </row>
    <row r="381" spans="1:31" s="172" customFormat="1" ht="14.25" customHeight="1" x14ac:dyDescent="0.2">
      <c r="A381" s="134" t="s">
        <v>4817</v>
      </c>
      <c r="B381" s="246" t="str">
        <f t="shared" si="112"/>
        <v>Garcia</v>
      </c>
      <c r="C381" s="253" t="str">
        <f t="shared" si="102"/>
        <v>Wilkerman</v>
      </c>
      <c r="D381" s="134" t="str">
        <f t="shared" si="103"/>
        <v>W. Garcia</v>
      </c>
      <c r="E381" s="229" t="str">
        <f t="shared" si="105"/>
        <v>Wilkerman Garcia</v>
      </c>
      <c r="F381" s="287"/>
      <c r="G381" s="537">
        <v>215</v>
      </c>
      <c r="H381" s="537">
        <v>10</v>
      </c>
      <c r="I381" s="537">
        <v>24</v>
      </c>
      <c r="J381" s="436">
        <v>35886</v>
      </c>
      <c r="K381" s="205"/>
      <c r="L381" s="135" t="s">
        <v>651</v>
      </c>
      <c r="M381" s="134" t="str">
        <f t="shared" si="106"/>
        <v>min</v>
      </c>
      <c r="N381" s="297" t="str">
        <f>Mays!$S$2</f>
        <v>Thunder Bay</v>
      </c>
      <c r="O381" s="169" t="s">
        <v>4786</v>
      </c>
      <c r="P381" s="229" t="str">
        <f t="shared" si="107"/>
        <v>Garcia, Wilkerman (min)</v>
      </c>
      <c r="Q381" s="166" t="str">
        <f t="shared" si="108"/>
        <v/>
      </c>
      <c r="R381" s="166" t="str">
        <f t="shared" si="109"/>
        <v/>
      </c>
      <c r="S381" s="166" t="str">
        <f t="shared" si="110"/>
        <v/>
      </c>
      <c r="T381" s="314" t="str">
        <f t="shared" si="104"/>
        <v/>
      </c>
      <c r="U381" s="537" t="s">
        <v>828</v>
      </c>
      <c r="V381" s="167"/>
      <c r="W381" s="134"/>
      <c r="X381" s="167"/>
      <c r="Y381" s="134"/>
      <c r="Z381" s="167"/>
      <c r="AA381" s="134"/>
      <c r="AB381" s="167"/>
      <c r="AC381" s="134"/>
      <c r="AD381" s="134"/>
      <c r="AE381" s="168"/>
    </row>
    <row r="382" spans="1:31" s="172" customFormat="1" ht="14.25" customHeight="1" x14ac:dyDescent="0.2">
      <c r="A382" s="537" t="s">
        <v>2803</v>
      </c>
      <c r="B382" s="246" t="str">
        <f t="shared" si="112"/>
        <v>Garcia</v>
      </c>
      <c r="C382" s="253" t="str">
        <f t="shared" si="102"/>
        <v>Yimi</v>
      </c>
      <c r="D382" s="134" t="str">
        <f t="shared" si="103"/>
        <v>Y. Garcia</v>
      </c>
      <c r="E382" s="229" t="str">
        <f t="shared" si="105"/>
        <v>Yimi Garcia</v>
      </c>
      <c r="F382" s="135" t="s">
        <v>1667</v>
      </c>
      <c r="G382" s="135"/>
      <c r="H382" s="135"/>
      <c r="I382" s="135"/>
      <c r="J382" s="335">
        <v>33103</v>
      </c>
      <c r="K382" s="134" t="s">
        <v>1664</v>
      </c>
      <c r="L382" s="135" t="s">
        <v>173</v>
      </c>
      <c r="M382" s="134" t="str">
        <f t="shared" si="106"/>
        <v>Y1</v>
      </c>
      <c r="N382" s="147" t="str">
        <f>Mays!$AE$2</f>
        <v>West Oakland</v>
      </c>
      <c r="O382" s="135" t="s">
        <v>2857</v>
      </c>
      <c r="P382" s="229" t="str">
        <f t="shared" si="107"/>
        <v>Garcia, Yimi (Y1)</v>
      </c>
      <c r="Q382" s="166">
        <f t="shared" si="108"/>
        <v>200000</v>
      </c>
      <c r="R382" s="166">
        <f t="shared" si="109"/>
        <v>300000</v>
      </c>
      <c r="S382" s="166">
        <f t="shared" si="110"/>
        <v>400000</v>
      </c>
      <c r="T382" s="314" t="str">
        <f t="shared" si="104"/>
        <v/>
      </c>
      <c r="U382" s="537" t="s">
        <v>652</v>
      </c>
      <c r="V382" s="269">
        <v>200000</v>
      </c>
      <c r="W382" s="134" t="s">
        <v>653</v>
      </c>
      <c r="X382" s="269">
        <v>300000</v>
      </c>
      <c r="Y382" s="134" t="s">
        <v>465</v>
      </c>
      <c r="Z382" s="269">
        <v>400000</v>
      </c>
      <c r="AA382" s="134" t="s">
        <v>814</v>
      </c>
      <c r="AB382" s="537"/>
      <c r="AC382" s="134"/>
      <c r="AD382" s="134"/>
      <c r="AE382" s="168"/>
    </row>
    <row r="383" spans="1:31" s="172" customFormat="1" ht="14.25" customHeight="1" x14ac:dyDescent="0.2">
      <c r="A383" s="148" t="s">
        <v>295</v>
      </c>
      <c r="B383" s="246" t="str">
        <f t="shared" si="112"/>
        <v>Gardner</v>
      </c>
      <c r="C383" s="253" t="str">
        <f t="shared" si="102"/>
        <v>Brett</v>
      </c>
      <c r="D383" s="134" t="str">
        <f t="shared" si="103"/>
        <v>B. Gardner</v>
      </c>
      <c r="E383" s="229" t="str">
        <f t="shared" si="105"/>
        <v>Brett Gardner</v>
      </c>
      <c r="F383" s="135" t="s">
        <v>512</v>
      </c>
      <c r="G383" s="135"/>
      <c r="H383" s="135"/>
      <c r="I383" s="135"/>
      <c r="J383" s="201">
        <v>30552</v>
      </c>
      <c r="K383" s="147" t="s">
        <v>1669</v>
      </c>
      <c r="L383" s="135" t="s">
        <v>11</v>
      </c>
      <c r="M383" s="134" t="str">
        <f t="shared" si="106"/>
        <v>1,F3-$10.08M</v>
      </c>
      <c r="N383" s="148" t="s">
        <v>3987</v>
      </c>
      <c r="O383" s="412" t="s">
        <v>4104</v>
      </c>
      <c r="P383" s="229" t="str">
        <f t="shared" si="107"/>
        <v>Gardner, Brett (1,F3-$10.08M)</v>
      </c>
      <c r="Q383" s="166">
        <f t="shared" si="108"/>
        <v>3360000</v>
      </c>
      <c r="R383" s="166">
        <f t="shared" si="109"/>
        <v>3360000</v>
      </c>
      <c r="S383" s="166">
        <f t="shared" si="110"/>
        <v>3360000</v>
      </c>
      <c r="T383" s="314" t="str">
        <f t="shared" si="104"/>
        <v/>
      </c>
      <c r="U383" s="148" t="s">
        <v>4002</v>
      </c>
      <c r="V383" s="414">
        <v>3360000</v>
      </c>
      <c r="W383" s="148" t="s">
        <v>4225</v>
      </c>
      <c r="X383" s="414">
        <v>3360000</v>
      </c>
      <c r="Y383" s="148" t="s">
        <v>4170</v>
      </c>
      <c r="Z383" s="414">
        <v>3360000</v>
      </c>
      <c r="AA383" s="134" t="s">
        <v>412</v>
      </c>
      <c r="AB383" s="134"/>
      <c r="AC383" s="134"/>
      <c r="AD383" s="134"/>
      <c r="AE383" s="168"/>
    </row>
    <row r="384" spans="1:31" s="172" customFormat="1" ht="14.25" customHeight="1" x14ac:dyDescent="0.2">
      <c r="A384" s="134" t="s">
        <v>4818</v>
      </c>
      <c r="B384" s="246" t="str">
        <f t="shared" si="112"/>
        <v>Garrett</v>
      </c>
      <c r="C384" s="253" t="str">
        <f t="shared" si="102"/>
        <v>Amir</v>
      </c>
      <c r="D384" s="134" t="str">
        <f t="shared" si="103"/>
        <v>A. Garrett</v>
      </c>
      <c r="E384" s="229" t="str">
        <f t="shared" si="105"/>
        <v>Amir Garrett</v>
      </c>
      <c r="F384" s="287"/>
      <c r="G384" s="537">
        <v>70</v>
      </c>
      <c r="H384" s="537">
        <v>3</v>
      </c>
      <c r="I384" s="537">
        <v>21</v>
      </c>
      <c r="J384" s="436">
        <v>33727</v>
      </c>
      <c r="K384" s="205"/>
      <c r="L384" s="135" t="s">
        <v>651</v>
      </c>
      <c r="M384" s="134" t="str">
        <f t="shared" si="106"/>
        <v>min</v>
      </c>
      <c r="N384" s="147" t="str">
        <f>Cobb!$S$2</f>
        <v>Waikiki</v>
      </c>
      <c r="O384" s="169" t="s">
        <v>4786</v>
      </c>
      <c r="P384" s="229" t="str">
        <f t="shared" si="107"/>
        <v>Garrett, Amir (min)</v>
      </c>
      <c r="Q384" s="166" t="str">
        <f t="shared" si="108"/>
        <v/>
      </c>
      <c r="R384" s="166" t="str">
        <f t="shared" si="109"/>
        <v/>
      </c>
      <c r="S384" s="166" t="str">
        <f t="shared" si="110"/>
        <v/>
      </c>
      <c r="T384" s="314" t="str">
        <f t="shared" si="104"/>
        <v/>
      </c>
      <c r="U384" s="537" t="s">
        <v>828</v>
      </c>
      <c r="V384" s="167"/>
      <c r="W384" s="134"/>
      <c r="X384" s="167"/>
      <c r="Y384" s="134"/>
      <c r="Z384" s="167"/>
      <c r="AA384" s="134"/>
      <c r="AB384" s="167"/>
      <c r="AC384" s="134"/>
      <c r="AD384" s="134"/>
      <c r="AE384" s="168"/>
    </row>
    <row r="385" spans="1:31" s="172" customFormat="1" ht="14.25" customHeight="1" x14ac:dyDescent="0.2">
      <c r="A385" s="134" t="s">
        <v>4819</v>
      </c>
      <c r="B385" s="246" t="str">
        <f t="shared" si="112"/>
        <v>Garrett</v>
      </c>
      <c r="C385" s="253" t="str">
        <f t="shared" ref="C385:C448" si="113">RIGHT(A385,LEN(A385)-FIND(", ",A385,1)-1)</f>
        <v>Stone</v>
      </c>
      <c r="D385" s="134" t="str">
        <f t="shared" ref="D385:D448" si="114">CONCATENATE(MID(C385,1,1),". ",B385)</f>
        <v>S. Garrett</v>
      </c>
      <c r="E385" s="229" t="str">
        <f t="shared" si="105"/>
        <v>Stone Garrett</v>
      </c>
      <c r="F385" s="287"/>
      <c r="G385" s="537">
        <v>183</v>
      </c>
      <c r="H385" s="537">
        <v>8</v>
      </c>
      <c r="I385" s="537">
        <v>5</v>
      </c>
      <c r="J385" s="436">
        <v>35025</v>
      </c>
      <c r="K385" s="205"/>
      <c r="L385" s="135" t="s">
        <v>651</v>
      </c>
      <c r="M385" s="134" t="str">
        <f t="shared" si="106"/>
        <v>min</v>
      </c>
      <c r="N385" s="537" t="s">
        <v>4631</v>
      </c>
      <c r="O385" s="169" t="s">
        <v>4786</v>
      </c>
      <c r="P385" s="229" t="str">
        <f t="shared" si="107"/>
        <v>Garrett, Stone (min)</v>
      </c>
      <c r="Q385" s="166" t="str">
        <f t="shared" si="108"/>
        <v/>
      </c>
      <c r="R385" s="166" t="str">
        <f t="shared" si="109"/>
        <v/>
      </c>
      <c r="S385" s="166" t="str">
        <f t="shared" si="110"/>
        <v/>
      </c>
      <c r="T385" s="314" t="str">
        <f t="shared" ref="T385:T448" si="115">IF(ISBLANK($AB385),"",$AB385)</f>
        <v/>
      </c>
      <c r="U385" s="537" t="s">
        <v>828</v>
      </c>
      <c r="V385" s="167"/>
      <c r="W385" s="134"/>
      <c r="X385" s="167"/>
      <c r="Y385" s="134"/>
      <c r="Z385" s="167"/>
      <c r="AA385" s="134"/>
      <c r="AB385" s="167"/>
      <c r="AC385" s="134"/>
      <c r="AD385" s="134"/>
      <c r="AE385" s="168"/>
    </row>
    <row r="386" spans="1:31" s="172" customFormat="1" ht="14.25" customHeight="1" x14ac:dyDescent="0.2">
      <c r="A386" s="134" t="s">
        <v>107</v>
      </c>
      <c r="B386" s="246" t="str">
        <f t="shared" si="112"/>
        <v>Garza</v>
      </c>
      <c r="C386" s="253" t="str">
        <f t="shared" si="113"/>
        <v>Matt</v>
      </c>
      <c r="D386" s="134" t="str">
        <f t="shared" si="114"/>
        <v>M. Garza</v>
      </c>
      <c r="E386" s="229" t="str">
        <f t="shared" si="105"/>
        <v>Matt Garza</v>
      </c>
      <c r="F386" s="135" t="s">
        <v>1667</v>
      </c>
      <c r="G386" s="135"/>
      <c r="H386" s="135"/>
      <c r="I386" s="135"/>
      <c r="J386" s="201">
        <v>30646</v>
      </c>
      <c r="K386" s="147" t="s">
        <v>966</v>
      </c>
      <c r="L386" s="135" t="s">
        <v>173</v>
      </c>
      <c r="M386" s="134" t="str">
        <f t="shared" si="106"/>
        <v>2,F3-14.535M</v>
      </c>
      <c r="N386" s="147" t="str">
        <f>Ruth!$G$2</f>
        <v>Gotham City</v>
      </c>
      <c r="O386" s="304" t="s">
        <v>2491</v>
      </c>
      <c r="P386" s="229" t="str">
        <f t="shared" si="107"/>
        <v>Garza, Matt (2,F3-14.535M)</v>
      </c>
      <c r="Q386" s="166">
        <f t="shared" si="108"/>
        <v>4845000</v>
      </c>
      <c r="R386" s="166">
        <f t="shared" si="109"/>
        <v>4845000</v>
      </c>
      <c r="S386" s="166" t="str">
        <f t="shared" si="110"/>
        <v/>
      </c>
      <c r="T386" s="314" t="str">
        <f t="shared" si="115"/>
        <v/>
      </c>
      <c r="U386" s="147" t="s">
        <v>2501</v>
      </c>
      <c r="V386" s="167">
        <v>4845000</v>
      </c>
      <c r="W386" s="147" t="s">
        <v>2585</v>
      </c>
      <c r="X386" s="235">
        <v>4845000</v>
      </c>
      <c r="Y386" s="147" t="s">
        <v>412</v>
      </c>
      <c r="Z386" s="235"/>
      <c r="AA386" s="147"/>
      <c r="AB386" s="311"/>
      <c r="AC386" s="134"/>
      <c r="AD386" s="134"/>
      <c r="AE386" s="168"/>
    </row>
    <row r="387" spans="1:31" s="172" customFormat="1" ht="14.25" customHeight="1" x14ac:dyDescent="0.2">
      <c r="A387" s="258" t="s">
        <v>2270</v>
      </c>
      <c r="B387" s="246" t="str">
        <f t="shared" si="112"/>
        <v>Gattis</v>
      </c>
      <c r="C387" s="253" t="str">
        <f t="shared" si="113"/>
        <v>Evan</v>
      </c>
      <c r="D387" s="134" t="str">
        <f t="shared" si="114"/>
        <v>E. Gattis</v>
      </c>
      <c r="E387" s="229" t="str">
        <f t="shared" si="105"/>
        <v>Evan Gattis</v>
      </c>
      <c r="F387" s="265" t="s">
        <v>1667</v>
      </c>
      <c r="G387" s="265"/>
      <c r="H387" s="265"/>
      <c r="I387" s="265"/>
      <c r="J387" s="266">
        <v>31642</v>
      </c>
      <c r="K387" s="258" t="s">
        <v>2072</v>
      </c>
      <c r="L387" s="135" t="s">
        <v>11</v>
      </c>
      <c r="M387" s="134" t="str">
        <f t="shared" si="106"/>
        <v>Y3</v>
      </c>
      <c r="N387" s="147" t="str">
        <f>Mays!$A$2</f>
        <v>Aspen</v>
      </c>
      <c r="O387" s="241" t="s">
        <v>2012</v>
      </c>
      <c r="P387" s="229" t="str">
        <f t="shared" si="107"/>
        <v>Gattis, Evan (Y3)</v>
      </c>
      <c r="Q387" s="166">
        <f t="shared" si="108"/>
        <v>400000</v>
      </c>
      <c r="R387" s="166" t="str">
        <f t="shared" si="109"/>
        <v/>
      </c>
      <c r="S387" s="166" t="str">
        <f t="shared" si="110"/>
        <v/>
      </c>
      <c r="T387" s="314" t="str">
        <f t="shared" si="115"/>
        <v/>
      </c>
      <c r="U387" s="309" t="s">
        <v>465</v>
      </c>
      <c r="V387" s="230">
        <v>400000</v>
      </c>
      <c r="W387" s="229" t="s">
        <v>814</v>
      </c>
      <c r="X387" s="230"/>
      <c r="Y387" s="229"/>
      <c r="Z387" s="230"/>
      <c r="AA387" s="134"/>
      <c r="AB387" s="167"/>
      <c r="AC387" s="134"/>
      <c r="AD387" s="134"/>
      <c r="AE387" s="168"/>
    </row>
    <row r="388" spans="1:31" s="172" customFormat="1" ht="14.25" customHeight="1" x14ac:dyDescent="0.2">
      <c r="A388" s="134" t="s">
        <v>1061</v>
      </c>
      <c r="B388" s="246" t="str">
        <f t="shared" si="112"/>
        <v>Gausman</v>
      </c>
      <c r="C388" s="253" t="str">
        <f t="shared" si="113"/>
        <v>Kevin</v>
      </c>
      <c r="D388" s="134" t="str">
        <f t="shared" si="114"/>
        <v>K. Gausman</v>
      </c>
      <c r="E388" s="229" t="str">
        <f t="shared" si="105"/>
        <v>Kevin Gausman</v>
      </c>
      <c r="F388" s="135" t="s">
        <v>1667</v>
      </c>
      <c r="G388" s="135"/>
      <c r="H388" s="135"/>
      <c r="I388" s="135"/>
      <c r="J388" s="201">
        <v>33244</v>
      </c>
      <c r="K388" s="147" t="s">
        <v>1664</v>
      </c>
      <c r="L388" s="135" t="s">
        <v>173</v>
      </c>
      <c r="M388" s="134" t="str">
        <f t="shared" si="106"/>
        <v>Y3</v>
      </c>
      <c r="N388" s="147" t="str">
        <f>Cobb!$S$2</f>
        <v>Waikiki</v>
      </c>
      <c r="O388" s="169" t="s">
        <v>1077</v>
      </c>
      <c r="P388" s="229" t="str">
        <f t="shared" si="107"/>
        <v>Gausman, Kevin (Y3)</v>
      </c>
      <c r="Q388" s="166">
        <f t="shared" si="108"/>
        <v>400000</v>
      </c>
      <c r="R388" s="166" t="str">
        <f t="shared" si="109"/>
        <v/>
      </c>
      <c r="S388" s="166" t="str">
        <f t="shared" si="110"/>
        <v/>
      </c>
      <c r="T388" s="314" t="str">
        <f t="shared" si="115"/>
        <v/>
      </c>
      <c r="U388" s="147" t="s">
        <v>465</v>
      </c>
      <c r="V388" s="167">
        <v>400000</v>
      </c>
      <c r="W388" s="134" t="s">
        <v>814</v>
      </c>
      <c r="X388" s="167"/>
      <c r="Y388" s="134"/>
      <c r="Z388" s="167"/>
      <c r="AA388" s="229"/>
      <c r="AB388" s="229"/>
      <c r="AC388" s="134"/>
      <c r="AD388" s="134"/>
      <c r="AE388" s="168"/>
    </row>
    <row r="389" spans="1:31" s="172" customFormat="1" ht="14.25" customHeight="1" x14ac:dyDescent="0.2">
      <c r="A389" s="537" t="s">
        <v>4733</v>
      </c>
      <c r="B389" s="246" t="str">
        <f t="shared" si="112"/>
        <v>Geltz</v>
      </c>
      <c r="C389" s="253" t="str">
        <f t="shared" si="113"/>
        <v>Steve</v>
      </c>
      <c r="D389" s="134" t="str">
        <f t="shared" si="114"/>
        <v>S. Geltz</v>
      </c>
      <c r="E389" s="229" t="str">
        <f t="shared" si="105"/>
        <v>Steve Geltz</v>
      </c>
      <c r="F389" s="287"/>
      <c r="G389" s="537">
        <v>60</v>
      </c>
      <c r="H389" s="537">
        <v>3</v>
      </c>
      <c r="I389" s="537">
        <v>11</v>
      </c>
      <c r="J389" s="436">
        <v>32082</v>
      </c>
      <c r="K389" s="205" t="s">
        <v>1664</v>
      </c>
      <c r="L389" s="135" t="s">
        <v>173</v>
      </c>
      <c r="M389" s="134" t="str">
        <f t="shared" si="106"/>
        <v>Y1</v>
      </c>
      <c r="N389" s="147" t="str">
        <f>Cobb!$G$2</f>
        <v>Alaska</v>
      </c>
      <c r="O389" s="169" t="s">
        <v>4786</v>
      </c>
      <c r="P389" s="229" t="str">
        <f t="shared" si="107"/>
        <v>Geltz, Steve (Y1)</v>
      </c>
      <c r="Q389" s="166">
        <f t="shared" si="108"/>
        <v>200000</v>
      </c>
      <c r="R389" s="166">
        <f t="shared" si="109"/>
        <v>300000</v>
      </c>
      <c r="S389" s="166">
        <f t="shared" si="110"/>
        <v>400000</v>
      </c>
      <c r="T389" s="314" t="str">
        <f t="shared" si="115"/>
        <v/>
      </c>
      <c r="U389" s="537" t="s">
        <v>652</v>
      </c>
      <c r="V389" s="167">
        <v>200000</v>
      </c>
      <c r="W389" s="134" t="s">
        <v>653</v>
      </c>
      <c r="X389" s="167">
        <v>300000</v>
      </c>
      <c r="Y389" s="134" t="s">
        <v>465</v>
      </c>
      <c r="Z389" s="167">
        <v>400000</v>
      </c>
      <c r="AA389" s="134" t="s">
        <v>814</v>
      </c>
      <c r="AB389" s="167"/>
      <c r="AC389" s="134"/>
      <c r="AD389" s="134"/>
      <c r="AE389" s="168"/>
    </row>
    <row r="390" spans="1:31" s="172" customFormat="1" ht="14.25" customHeight="1" x14ac:dyDescent="0.2">
      <c r="A390" s="258" t="s">
        <v>2323</v>
      </c>
      <c r="B390" s="246" t="str">
        <f t="shared" si="112"/>
        <v>Gennett</v>
      </c>
      <c r="C390" s="253" t="str">
        <f t="shared" si="113"/>
        <v>Scooter</v>
      </c>
      <c r="D390" s="134" t="str">
        <f t="shared" si="114"/>
        <v>S. Gennett</v>
      </c>
      <c r="E390" s="229" t="str">
        <f t="shared" si="105"/>
        <v>Scooter Gennett</v>
      </c>
      <c r="F390" s="265" t="s">
        <v>512</v>
      </c>
      <c r="G390" s="265"/>
      <c r="H390" s="265"/>
      <c r="I390" s="265"/>
      <c r="J390" s="266">
        <v>32994</v>
      </c>
      <c r="K390" s="258" t="s">
        <v>1665</v>
      </c>
      <c r="L390" s="135" t="s">
        <v>11</v>
      </c>
      <c r="M390" s="134" t="str">
        <f t="shared" si="106"/>
        <v>Y3</v>
      </c>
      <c r="N390" s="147" t="str">
        <f>Aaron!$S$2</f>
        <v>San Jose</v>
      </c>
      <c r="O390" s="241" t="s">
        <v>2012</v>
      </c>
      <c r="P390" s="229" t="str">
        <f t="shared" si="107"/>
        <v>Gennett, Scooter (Y3)</v>
      </c>
      <c r="Q390" s="166">
        <f t="shared" si="108"/>
        <v>400000</v>
      </c>
      <c r="R390" s="166" t="str">
        <f t="shared" si="109"/>
        <v/>
      </c>
      <c r="S390" s="166" t="str">
        <f t="shared" si="110"/>
        <v/>
      </c>
      <c r="T390" s="314" t="str">
        <f t="shared" si="115"/>
        <v/>
      </c>
      <c r="U390" s="309" t="s">
        <v>465</v>
      </c>
      <c r="V390" s="230">
        <v>400000</v>
      </c>
      <c r="W390" s="229" t="s">
        <v>814</v>
      </c>
      <c r="X390" s="230"/>
      <c r="Y390" s="229"/>
      <c r="Z390" s="230"/>
      <c r="AA390" s="134"/>
      <c r="AB390" s="167"/>
      <c r="AC390" s="134"/>
      <c r="AD390" s="134"/>
      <c r="AE390" s="168"/>
    </row>
    <row r="391" spans="1:31" s="172" customFormat="1" ht="14.25" customHeight="1" x14ac:dyDescent="0.2">
      <c r="A391" s="134" t="s">
        <v>4820</v>
      </c>
      <c r="B391" s="246" t="str">
        <f t="shared" si="112"/>
        <v>Gerber</v>
      </c>
      <c r="C391" s="253" t="str">
        <f t="shared" si="113"/>
        <v>Mike</v>
      </c>
      <c r="D391" s="134" t="str">
        <f t="shared" si="114"/>
        <v>M. Gerber</v>
      </c>
      <c r="E391" s="229" t="str">
        <f t="shared" si="105"/>
        <v>Mike Gerber</v>
      </c>
      <c r="F391" s="287"/>
      <c r="G391" s="537">
        <v>185</v>
      </c>
      <c r="H391" s="537">
        <v>8</v>
      </c>
      <c r="I391" s="537">
        <v>9</v>
      </c>
      <c r="J391" s="436">
        <v>33793</v>
      </c>
      <c r="K391" s="205"/>
      <c r="L391" s="135" t="s">
        <v>651</v>
      </c>
      <c r="M391" s="134" t="str">
        <f t="shared" si="106"/>
        <v>min</v>
      </c>
      <c r="N391" s="537" t="s">
        <v>4631</v>
      </c>
      <c r="O391" s="169" t="s">
        <v>4786</v>
      </c>
      <c r="P391" s="229" t="str">
        <f t="shared" si="107"/>
        <v>Gerber, Mike (min)</v>
      </c>
      <c r="Q391" s="166" t="str">
        <f t="shared" si="108"/>
        <v/>
      </c>
      <c r="R391" s="166" t="str">
        <f t="shared" si="109"/>
        <v/>
      </c>
      <c r="S391" s="166" t="str">
        <f t="shared" si="110"/>
        <v/>
      </c>
      <c r="T391" s="314" t="str">
        <f t="shared" si="115"/>
        <v/>
      </c>
      <c r="U391" s="537" t="s">
        <v>828</v>
      </c>
      <c r="V391" s="167"/>
      <c r="W391" s="134"/>
      <c r="X391" s="167"/>
      <c r="Y391" s="134"/>
      <c r="Z391" s="167"/>
      <c r="AA391" s="134"/>
      <c r="AB391" s="167"/>
      <c r="AC391" s="134"/>
      <c r="AD391" s="134"/>
      <c r="AE391" s="168"/>
    </row>
    <row r="392" spans="1:31" s="172" customFormat="1" ht="14.25" customHeight="1" x14ac:dyDescent="0.2">
      <c r="A392" s="148" t="s">
        <v>1013</v>
      </c>
      <c r="B392" s="246" t="str">
        <f t="shared" si="112"/>
        <v>Giavotella</v>
      </c>
      <c r="C392" s="253" t="str">
        <f t="shared" si="113"/>
        <v>Johnny</v>
      </c>
      <c r="D392" s="134" t="str">
        <f t="shared" si="114"/>
        <v>J. Giavotella</v>
      </c>
      <c r="E392" s="229" t="str">
        <f t="shared" si="105"/>
        <v>Johnny Giavotella</v>
      </c>
      <c r="F392" s="135" t="s">
        <v>1667</v>
      </c>
      <c r="G392" s="134"/>
      <c r="H392" s="134"/>
      <c r="I392" s="134"/>
      <c r="J392" s="201">
        <v>31968</v>
      </c>
      <c r="K392" s="147" t="s">
        <v>1665</v>
      </c>
      <c r="L392" s="135" t="s">
        <v>11</v>
      </c>
      <c r="M392" s="134" t="str">
        <f t="shared" si="106"/>
        <v>1,F3-$1.89M</v>
      </c>
      <c r="N392" s="147" t="str">
        <f>Aaron!$AE$2</f>
        <v>Pismo Beach</v>
      </c>
      <c r="O392" s="412" t="s">
        <v>4104</v>
      </c>
      <c r="P392" s="229" t="str">
        <f t="shared" si="107"/>
        <v>Giavotella, Johnny (1,F3-$1.89M)</v>
      </c>
      <c r="Q392" s="166">
        <f t="shared" si="108"/>
        <v>630000</v>
      </c>
      <c r="R392" s="166">
        <f t="shared" si="109"/>
        <v>630000</v>
      </c>
      <c r="S392" s="166">
        <f t="shared" si="110"/>
        <v>630000</v>
      </c>
      <c r="T392" s="314" t="str">
        <f t="shared" si="115"/>
        <v/>
      </c>
      <c r="U392" s="148" t="s">
        <v>4041</v>
      </c>
      <c r="V392" s="414">
        <v>630000</v>
      </c>
      <c r="W392" s="148" t="s">
        <v>4221</v>
      </c>
      <c r="X392" s="414">
        <v>630000</v>
      </c>
      <c r="Y392" s="148" t="s">
        <v>4140</v>
      </c>
      <c r="Z392" s="414">
        <v>630000</v>
      </c>
      <c r="AA392" s="134" t="s">
        <v>412</v>
      </c>
      <c r="AB392" s="134"/>
      <c r="AC392" s="134"/>
      <c r="AD392" s="134"/>
      <c r="AE392" s="168"/>
    </row>
    <row r="393" spans="1:31" s="172" customFormat="1" ht="14.25" customHeight="1" x14ac:dyDescent="0.2">
      <c r="A393" s="146" t="s">
        <v>1246</v>
      </c>
      <c r="B393" s="246" t="str">
        <f t="shared" si="112"/>
        <v>Gibson</v>
      </c>
      <c r="C393" s="253" t="str">
        <f t="shared" si="113"/>
        <v>Kyle</v>
      </c>
      <c r="D393" s="134" t="str">
        <f t="shared" si="114"/>
        <v>K. Gibson</v>
      </c>
      <c r="E393" s="229" t="str">
        <f t="shared" si="105"/>
        <v>Kyle Gibson</v>
      </c>
      <c r="F393" s="135" t="s">
        <v>1667</v>
      </c>
      <c r="G393" s="135"/>
      <c r="H393" s="135"/>
      <c r="I393" s="135"/>
      <c r="J393" s="201">
        <v>32073</v>
      </c>
      <c r="K393" s="147" t="s">
        <v>966</v>
      </c>
      <c r="L393" s="135" t="s">
        <v>173</v>
      </c>
      <c r="M393" s="134" t="str">
        <f t="shared" si="106"/>
        <v>Y3</v>
      </c>
      <c r="N393" s="147" t="str">
        <f>Cobb!$G$2</f>
        <v>Alaska</v>
      </c>
      <c r="O393" s="135" t="s">
        <v>1171</v>
      </c>
      <c r="P393" s="229" t="str">
        <f t="shared" si="107"/>
        <v>Gibson, Kyle (Y3)</v>
      </c>
      <c r="Q393" s="166">
        <f t="shared" si="108"/>
        <v>400000</v>
      </c>
      <c r="R393" s="166" t="str">
        <f t="shared" si="109"/>
        <v/>
      </c>
      <c r="S393" s="166" t="str">
        <f t="shared" si="110"/>
        <v/>
      </c>
      <c r="T393" s="314" t="str">
        <f t="shared" si="115"/>
        <v/>
      </c>
      <c r="U393" s="147" t="s">
        <v>465</v>
      </c>
      <c r="V393" s="167">
        <v>400000</v>
      </c>
      <c r="W393" s="134" t="s">
        <v>814</v>
      </c>
      <c r="X393" s="167"/>
      <c r="Y393" s="134"/>
      <c r="Z393" s="167"/>
      <c r="AA393" s="229"/>
      <c r="AB393" s="229"/>
      <c r="AC393" s="134"/>
      <c r="AD393" s="134"/>
      <c r="AE393" s="168"/>
    </row>
    <row r="394" spans="1:31" s="172" customFormat="1" ht="14.25" customHeight="1" x14ac:dyDescent="0.2">
      <c r="A394" s="537" t="s">
        <v>2739</v>
      </c>
      <c r="B394" s="246" t="str">
        <f t="shared" si="112"/>
        <v>Giles</v>
      </c>
      <c r="C394" s="253" t="str">
        <f t="shared" si="113"/>
        <v>Ken</v>
      </c>
      <c r="D394" s="134" t="str">
        <f t="shared" si="114"/>
        <v>K. Giles</v>
      </c>
      <c r="E394" s="229" t="str">
        <f t="shared" si="105"/>
        <v>Ken Giles</v>
      </c>
      <c r="F394" s="135" t="s">
        <v>1667</v>
      </c>
      <c r="G394" s="135"/>
      <c r="H394" s="135"/>
      <c r="I394" s="135"/>
      <c r="J394" s="335">
        <v>33136</v>
      </c>
      <c r="K394" s="134" t="s">
        <v>1664</v>
      </c>
      <c r="L394" s="135" t="s">
        <v>173</v>
      </c>
      <c r="M394" s="134" t="str">
        <f t="shared" si="106"/>
        <v>Y2</v>
      </c>
      <c r="N394" s="297" t="str">
        <f>Aaron!$Y$2</f>
        <v>Columbus</v>
      </c>
      <c r="O394" s="135" t="s">
        <v>4654</v>
      </c>
      <c r="P394" s="229" t="str">
        <f t="shared" si="107"/>
        <v>Giles, Ken (Y2)</v>
      </c>
      <c r="Q394" s="166">
        <f t="shared" si="108"/>
        <v>300000</v>
      </c>
      <c r="R394" s="166">
        <f t="shared" si="109"/>
        <v>400000</v>
      </c>
      <c r="S394" s="166" t="str">
        <f t="shared" si="110"/>
        <v/>
      </c>
      <c r="T394" s="314" t="str">
        <f t="shared" si="115"/>
        <v/>
      </c>
      <c r="U394" s="134" t="s">
        <v>653</v>
      </c>
      <c r="V394" s="230">
        <v>300000</v>
      </c>
      <c r="W394" s="229" t="s">
        <v>465</v>
      </c>
      <c r="X394" s="230">
        <v>400000</v>
      </c>
      <c r="Y394" s="134" t="s">
        <v>814</v>
      </c>
      <c r="Z394" s="537"/>
      <c r="AA394" s="537"/>
      <c r="AB394" s="537"/>
      <c r="AC394" s="134"/>
      <c r="AD394" s="134"/>
      <c r="AE394" s="168"/>
    </row>
    <row r="395" spans="1:31" s="172" customFormat="1" ht="14.25" customHeight="1" x14ac:dyDescent="0.2">
      <c r="A395" s="537" t="s">
        <v>3718</v>
      </c>
      <c r="B395" s="246" t="str">
        <f t="shared" si="112"/>
        <v>Gillaspie</v>
      </c>
      <c r="C395" s="253" t="str">
        <f t="shared" si="113"/>
        <v>Casey</v>
      </c>
      <c r="D395" s="134" t="str">
        <f t="shared" si="114"/>
        <v>C. Gillaspie</v>
      </c>
      <c r="E395" s="229" t="str">
        <f t="shared" si="105"/>
        <v>Casey Gillaspie</v>
      </c>
      <c r="F395" s="135" t="s">
        <v>1674</v>
      </c>
      <c r="G395" s="135"/>
      <c r="H395" s="135"/>
      <c r="I395" s="135"/>
      <c r="J395" s="335">
        <v>33994</v>
      </c>
      <c r="K395" s="134" t="s">
        <v>1666</v>
      </c>
      <c r="L395" s="135" t="s">
        <v>651</v>
      </c>
      <c r="M395" s="134" t="str">
        <f t="shared" si="106"/>
        <v>min</v>
      </c>
      <c r="N395" s="297" t="str">
        <f>Aaron!$G$2</f>
        <v>Exeter</v>
      </c>
      <c r="O395" s="135" t="s">
        <v>2857</v>
      </c>
      <c r="P395" s="229" t="str">
        <f t="shared" si="107"/>
        <v>Gillaspie, Casey (min)</v>
      </c>
      <c r="Q395" s="166" t="str">
        <f t="shared" si="108"/>
        <v/>
      </c>
      <c r="R395" s="166" t="str">
        <f t="shared" si="109"/>
        <v/>
      </c>
      <c r="S395" s="166" t="str">
        <f t="shared" si="110"/>
        <v/>
      </c>
      <c r="T395" s="314" t="str">
        <f t="shared" si="115"/>
        <v/>
      </c>
      <c r="U395" s="537" t="s">
        <v>828</v>
      </c>
      <c r="V395" s="269"/>
      <c r="W395" s="537"/>
      <c r="X395" s="269"/>
      <c r="Y395" s="537"/>
      <c r="Z395" s="537"/>
      <c r="AA395" s="537"/>
      <c r="AB395" s="537"/>
      <c r="AC395" s="134"/>
      <c r="AD395" s="134"/>
      <c r="AE395" s="168"/>
    </row>
    <row r="396" spans="1:31" s="172" customFormat="1" ht="14.25" customHeight="1" x14ac:dyDescent="0.2">
      <c r="A396" s="247" t="s">
        <v>2330</v>
      </c>
      <c r="B396" s="246" t="str">
        <f t="shared" si="112"/>
        <v>Gillaspie</v>
      </c>
      <c r="C396" s="253" t="str">
        <f t="shared" si="113"/>
        <v>Conor</v>
      </c>
      <c r="D396" s="134" t="str">
        <f t="shared" si="114"/>
        <v>C. Gillaspie</v>
      </c>
      <c r="E396" s="229" t="str">
        <f t="shared" si="105"/>
        <v>Conor Gillaspie</v>
      </c>
      <c r="F396" s="250" t="s">
        <v>512</v>
      </c>
      <c r="G396" s="250"/>
      <c r="H396" s="250"/>
      <c r="I396" s="250"/>
      <c r="J396" s="264">
        <v>31976</v>
      </c>
      <c r="K396" s="260" t="s">
        <v>11</v>
      </c>
      <c r="L396" s="135" t="s">
        <v>11</v>
      </c>
      <c r="M396" s="134" t="str">
        <f t="shared" si="106"/>
        <v>Y3</v>
      </c>
      <c r="N396" s="147" t="str">
        <f>Cobb!$AE$2</f>
        <v>Chicago</v>
      </c>
      <c r="O396" s="241" t="s">
        <v>2012</v>
      </c>
      <c r="P396" s="229" t="str">
        <f t="shared" si="107"/>
        <v>Gillaspie, Conor (Y3)</v>
      </c>
      <c r="Q396" s="166">
        <f t="shared" si="108"/>
        <v>400000</v>
      </c>
      <c r="R396" s="166" t="str">
        <f t="shared" si="109"/>
        <v/>
      </c>
      <c r="S396" s="166" t="str">
        <f t="shared" si="110"/>
        <v/>
      </c>
      <c r="T396" s="314" t="str">
        <f t="shared" si="115"/>
        <v/>
      </c>
      <c r="U396" s="309" t="s">
        <v>465</v>
      </c>
      <c r="V396" s="230">
        <v>400000</v>
      </c>
      <c r="W396" s="229" t="s">
        <v>814</v>
      </c>
      <c r="X396" s="230"/>
      <c r="Y396" s="229"/>
      <c r="Z396" s="230"/>
      <c r="AA396" s="134"/>
      <c r="AB396" s="167"/>
      <c r="AC396" s="134"/>
      <c r="AD396" s="134"/>
      <c r="AE396" s="168"/>
    </row>
    <row r="397" spans="1:31" ht="14.25" customHeight="1" x14ac:dyDescent="0.2">
      <c r="A397" s="175" t="s">
        <v>5187</v>
      </c>
      <c r="B397" s="246" t="str">
        <f t="shared" si="112"/>
        <v>Gillespie</v>
      </c>
      <c r="C397" s="253" t="str">
        <f t="shared" si="113"/>
        <v>Cole</v>
      </c>
      <c r="D397" s="134" t="str">
        <f t="shared" si="114"/>
        <v>C. Gillespie</v>
      </c>
      <c r="E397" s="256" t="str">
        <f t="shared" si="105"/>
        <v>Cole Gillespie</v>
      </c>
      <c r="F397" s="286" t="s">
        <v>1667</v>
      </c>
      <c r="G397" s="286"/>
      <c r="H397" s="286"/>
      <c r="I397" s="286"/>
      <c r="J397" s="192">
        <v>30853</v>
      </c>
      <c r="K397" s="203" t="s">
        <v>2011</v>
      </c>
      <c r="L397" s="161" t="s">
        <v>11</v>
      </c>
      <c r="M397" s="134" t="str">
        <f t="shared" si="106"/>
        <v>1,F1-$200k</v>
      </c>
      <c r="N397" s="147" t="s">
        <v>275</v>
      </c>
      <c r="O397" s="412" t="s">
        <v>5316</v>
      </c>
      <c r="P397" s="229" t="str">
        <f t="shared" si="107"/>
        <v>Gillespie, Cole (1,F1-$200k)</v>
      </c>
      <c r="Q397" s="166">
        <f t="shared" si="108"/>
        <v>200000</v>
      </c>
      <c r="R397" s="166" t="str">
        <f t="shared" si="109"/>
        <v/>
      </c>
      <c r="S397" s="166" t="str">
        <f t="shared" si="110"/>
        <v/>
      </c>
      <c r="T397" s="166" t="str">
        <f t="shared" si="115"/>
        <v/>
      </c>
      <c r="U397" s="177" t="s">
        <v>3991</v>
      </c>
      <c r="V397" s="167">
        <v>200000</v>
      </c>
      <c r="W397" s="134" t="s">
        <v>412</v>
      </c>
      <c r="X397" s="167"/>
      <c r="Y397" s="134"/>
      <c r="Z397" s="167"/>
      <c r="AA397" s="134"/>
      <c r="AC397" s="175"/>
      <c r="AD397" s="134"/>
    </row>
    <row r="398" spans="1:31" s="172" customFormat="1" ht="14.25" customHeight="1" x14ac:dyDescent="0.2">
      <c r="A398" s="537" t="s">
        <v>4734</v>
      </c>
      <c r="B398" s="246" t="str">
        <f t="shared" si="112"/>
        <v>Gilmartin</v>
      </c>
      <c r="C398" s="253" t="str">
        <f t="shared" si="113"/>
        <v>Sean*</v>
      </c>
      <c r="D398" s="134" t="str">
        <f t="shared" si="114"/>
        <v>S. Gilmartin</v>
      </c>
      <c r="E398" s="229" t="str">
        <f t="shared" si="105"/>
        <v>Sean* Gilmartin</v>
      </c>
      <c r="F398" s="287"/>
      <c r="G398" s="537">
        <v>55</v>
      </c>
      <c r="H398" s="537">
        <v>3</v>
      </c>
      <c r="I398" s="537">
        <v>6</v>
      </c>
      <c r="J398" s="436">
        <v>33001</v>
      </c>
      <c r="K398" s="205" t="s">
        <v>1664</v>
      </c>
      <c r="L398" s="135" t="s">
        <v>173</v>
      </c>
      <c r="M398" s="134" t="str">
        <f t="shared" si="106"/>
        <v>Y1</v>
      </c>
      <c r="N398" s="537" t="s">
        <v>786</v>
      </c>
      <c r="O398" s="169" t="s">
        <v>4786</v>
      </c>
      <c r="P398" s="229" t="str">
        <f t="shared" si="107"/>
        <v>Gilmartin, Sean* (Y1)</v>
      </c>
      <c r="Q398" s="166">
        <f t="shared" si="108"/>
        <v>200000</v>
      </c>
      <c r="R398" s="166">
        <f t="shared" si="109"/>
        <v>300000</v>
      </c>
      <c r="S398" s="166">
        <f t="shared" si="110"/>
        <v>400000</v>
      </c>
      <c r="T398" s="314" t="str">
        <f t="shared" si="115"/>
        <v/>
      </c>
      <c r="U398" s="537" t="s">
        <v>652</v>
      </c>
      <c r="V398" s="167">
        <v>200000</v>
      </c>
      <c r="W398" s="134" t="s">
        <v>653</v>
      </c>
      <c r="X398" s="167">
        <v>300000</v>
      </c>
      <c r="Y398" s="134" t="s">
        <v>465</v>
      </c>
      <c r="Z398" s="167">
        <v>400000</v>
      </c>
      <c r="AA398" s="134" t="s">
        <v>814</v>
      </c>
      <c r="AB398" s="167"/>
      <c r="AC398" s="134"/>
      <c r="AD398" s="134"/>
      <c r="AE398" s="168"/>
    </row>
    <row r="399" spans="1:31" s="172" customFormat="1" ht="14.25" customHeight="1" x14ac:dyDescent="0.2">
      <c r="A399" s="134" t="s">
        <v>5188</v>
      </c>
      <c r="B399" s="246" t="str">
        <f t="shared" si="112"/>
        <v>Gimenez</v>
      </c>
      <c r="C399" s="253" t="str">
        <f t="shared" si="113"/>
        <v>Chris</v>
      </c>
      <c r="D399" s="134" t="str">
        <f t="shared" si="114"/>
        <v>C. Gimenez</v>
      </c>
      <c r="E399" s="229" t="str">
        <f t="shared" si="105"/>
        <v>Chris Gimenez</v>
      </c>
      <c r="F399" s="287" t="s">
        <v>1667</v>
      </c>
      <c r="G399" s="287"/>
      <c r="H399" s="205"/>
      <c r="I399" s="135"/>
      <c r="J399" s="201">
        <v>30312</v>
      </c>
      <c r="K399" s="134" t="s">
        <v>1668</v>
      </c>
      <c r="L399" s="135" t="s">
        <v>11</v>
      </c>
      <c r="M399" s="134" t="str">
        <f t="shared" si="106"/>
        <v>1,F1-200K</v>
      </c>
      <c r="N399" s="297" t="str">
        <f>Mays!$S$2</f>
        <v>Thunder Bay</v>
      </c>
      <c r="O399" s="412" t="s">
        <v>5192</v>
      </c>
      <c r="P399" s="229" t="str">
        <f t="shared" si="107"/>
        <v>Gimenez, Chris (1,F1-200K)</v>
      </c>
      <c r="Q399" s="166">
        <f t="shared" si="108"/>
        <v>200000</v>
      </c>
      <c r="R399" s="166" t="str">
        <f t="shared" si="109"/>
        <v/>
      </c>
      <c r="S399" s="166" t="str">
        <f t="shared" si="110"/>
        <v/>
      </c>
      <c r="T399" s="166" t="str">
        <f t="shared" si="115"/>
        <v/>
      </c>
      <c r="U399" s="193" t="s">
        <v>1704</v>
      </c>
      <c r="V399" s="467">
        <v>200000</v>
      </c>
      <c r="W399" s="166" t="s">
        <v>412</v>
      </c>
      <c r="X399" s="134"/>
      <c r="Y399" s="166"/>
      <c r="Z399" s="134"/>
      <c r="AA399" s="167"/>
      <c r="AB399" s="134"/>
      <c r="AC399" s="134"/>
      <c r="AD399" s="134"/>
      <c r="AE399" s="168"/>
    </row>
    <row r="400" spans="1:31" s="172" customFormat="1" ht="14.25" customHeight="1" x14ac:dyDescent="0.2">
      <c r="A400" s="146" t="s">
        <v>1269</v>
      </c>
      <c r="B400" s="246" t="str">
        <f t="shared" si="112"/>
        <v>Giolito</v>
      </c>
      <c r="C400" s="253" t="str">
        <f t="shared" si="113"/>
        <v>Lucas</v>
      </c>
      <c r="D400" s="134" t="str">
        <f t="shared" si="114"/>
        <v>L. Giolito</v>
      </c>
      <c r="E400" s="229" t="str">
        <f t="shared" si="105"/>
        <v>Lucas Giolito</v>
      </c>
      <c r="F400" s="135" t="s">
        <v>1667</v>
      </c>
      <c r="G400" s="135"/>
      <c r="H400" s="135"/>
      <c r="I400" s="135"/>
      <c r="J400" s="201">
        <v>34529</v>
      </c>
      <c r="K400" s="147" t="s">
        <v>966</v>
      </c>
      <c r="L400" s="135" t="s">
        <v>651</v>
      </c>
      <c r="M400" s="134" t="str">
        <f t="shared" si="106"/>
        <v>min</v>
      </c>
      <c r="N400" s="147" t="str">
        <f>Mays!$Y$2</f>
        <v>Los Angeles</v>
      </c>
      <c r="O400" s="135" t="s">
        <v>1171</v>
      </c>
      <c r="P400" s="229" t="str">
        <f t="shared" si="107"/>
        <v>Giolito, Lucas (min)</v>
      </c>
      <c r="Q400" s="166" t="str">
        <f t="shared" si="108"/>
        <v/>
      </c>
      <c r="R400" s="166" t="str">
        <f t="shared" si="109"/>
        <v/>
      </c>
      <c r="S400" s="166" t="str">
        <f t="shared" si="110"/>
        <v/>
      </c>
      <c r="T400" s="314" t="str">
        <f t="shared" si="115"/>
        <v/>
      </c>
      <c r="U400" s="147" t="s">
        <v>828</v>
      </c>
      <c r="V400" s="167"/>
      <c r="W400" s="134"/>
      <c r="X400" s="167"/>
      <c r="Y400" s="134"/>
      <c r="Z400" s="167"/>
      <c r="AA400" s="229"/>
      <c r="AB400" s="229"/>
      <c r="AC400" s="134"/>
      <c r="AD400" s="134"/>
      <c r="AE400" s="168"/>
    </row>
    <row r="401" spans="1:31" s="172" customFormat="1" ht="14.25" customHeight="1" x14ac:dyDescent="0.2">
      <c r="A401" s="134" t="s">
        <v>4821</v>
      </c>
      <c r="B401" s="246" t="str">
        <f t="shared" si="112"/>
        <v>Giron</v>
      </c>
      <c r="C401" s="253" t="str">
        <f t="shared" si="113"/>
        <v>Ruddy</v>
      </c>
      <c r="D401" s="134" t="str">
        <f t="shared" si="114"/>
        <v>R. Giron</v>
      </c>
      <c r="E401" s="229" t="str">
        <f t="shared" si="105"/>
        <v>Ruddy Giron</v>
      </c>
      <c r="F401" s="287"/>
      <c r="G401" s="537">
        <v>110</v>
      </c>
      <c r="H401" s="537">
        <v>4</v>
      </c>
      <c r="I401" s="537">
        <v>17</v>
      </c>
      <c r="J401" s="436">
        <v>35434</v>
      </c>
      <c r="K401" s="205"/>
      <c r="L401" s="135" t="s">
        <v>651</v>
      </c>
      <c r="M401" s="134" t="str">
        <f t="shared" si="106"/>
        <v>min</v>
      </c>
      <c r="N401" s="537" t="s">
        <v>824</v>
      </c>
      <c r="O401" s="169" t="s">
        <v>4786</v>
      </c>
      <c r="P401" s="229" t="str">
        <f t="shared" si="107"/>
        <v>Giron, Ruddy (min)</v>
      </c>
      <c r="Q401" s="166" t="str">
        <f t="shared" si="108"/>
        <v/>
      </c>
      <c r="R401" s="166" t="str">
        <f t="shared" si="109"/>
        <v/>
      </c>
      <c r="S401" s="166" t="str">
        <f t="shared" si="110"/>
        <v/>
      </c>
      <c r="T401" s="314" t="str">
        <f t="shared" si="115"/>
        <v/>
      </c>
      <c r="U401" s="537" t="s">
        <v>828</v>
      </c>
      <c r="V401" s="167"/>
      <c r="W401" s="134"/>
      <c r="X401" s="167"/>
      <c r="Y401" s="134"/>
      <c r="Z401" s="167"/>
      <c r="AA401" s="134"/>
      <c r="AB401" s="167"/>
      <c r="AC401" s="134"/>
      <c r="AD401" s="134"/>
      <c r="AE401" s="168"/>
    </row>
    <row r="402" spans="1:31" s="172" customFormat="1" ht="14.25" customHeight="1" x14ac:dyDescent="0.2">
      <c r="A402" s="537" t="s">
        <v>4735</v>
      </c>
      <c r="B402" s="246" t="str">
        <f t="shared" si="112"/>
        <v>Givens</v>
      </c>
      <c r="C402" s="253" t="str">
        <f t="shared" si="113"/>
        <v>Mychal</v>
      </c>
      <c r="D402" s="134" t="str">
        <f t="shared" si="114"/>
        <v>M. Givens</v>
      </c>
      <c r="E402" s="229" t="str">
        <f t="shared" si="105"/>
        <v>Mychal Givens</v>
      </c>
      <c r="F402" s="287"/>
      <c r="G402" s="537">
        <v>39</v>
      </c>
      <c r="H402" s="537">
        <v>2</v>
      </c>
      <c r="I402" s="537">
        <v>15</v>
      </c>
      <c r="J402" s="436">
        <v>33006</v>
      </c>
      <c r="K402" s="205" t="s">
        <v>1664</v>
      </c>
      <c r="L402" s="135" t="s">
        <v>173</v>
      </c>
      <c r="M402" s="134" t="str">
        <f t="shared" si="106"/>
        <v>Y1</v>
      </c>
      <c r="N402" s="297" t="str">
        <f>Aaron!$Y$2</f>
        <v>Columbus</v>
      </c>
      <c r="O402" s="169" t="s">
        <v>4786</v>
      </c>
      <c r="P402" s="229" t="str">
        <f t="shared" si="107"/>
        <v>Givens, Mychal (Y1)</v>
      </c>
      <c r="Q402" s="166">
        <f t="shared" si="108"/>
        <v>200000</v>
      </c>
      <c r="R402" s="166">
        <f t="shared" si="109"/>
        <v>300000</v>
      </c>
      <c r="S402" s="166">
        <f t="shared" si="110"/>
        <v>400000</v>
      </c>
      <c r="T402" s="314" t="str">
        <f t="shared" si="115"/>
        <v/>
      </c>
      <c r="U402" s="537" t="s">
        <v>652</v>
      </c>
      <c r="V402" s="167">
        <v>200000</v>
      </c>
      <c r="W402" s="134" t="s">
        <v>653</v>
      </c>
      <c r="X402" s="167">
        <v>300000</v>
      </c>
      <c r="Y402" s="134" t="s">
        <v>465</v>
      </c>
      <c r="Z402" s="167">
        <v>400000</v>
      </c>
      <c r="AA402" s="134" t="s">
        <v>814</v>
      </c>
      <c r="AB402" s="167"/>
      <c r="AC402" s="134"/>
      <c r="AD402" s="134"/>
      <c r="AE402" s="168"/>
    </row>
    <row r="403" spans="1:31" s="172" customFormat="1" ht="14.25" customHeight="1" x14ac:dyDescent="0.2">
      <c r="A403" s="248" t="s">
        <v>2130</v>
      </c>
      <c r="B403" s="246" t="str">
        <f t="shared" si="112"/>
        <v>Glasnow</v>
      </c>
      <c r="C403" s="253" t="str">
        <f t="shared" si="113"/>
        <v>Tyler</v>
      </c>
      <c r="D403" s="134" t="str">
        <f t="shared" si="114"/>
        <v>T. Glasnow</v>
      </c>
      <c r="E403" s="229" t="str">
        <f t="shared" si="105"/>
        <v>Tyler Glasnow</v>
      </c>
      <c r="F403" s="267" t="s">
        <v>1667</v>
      </c>
      <c r="G403" s="267"/>
      <c r="H403" s="267"/>
      <c r="I403" s="267"/>
      <c r="J403" s="290">
        <v>34204</v>
      </c>
      <c r="K403" s="229" t="s">
        <v>966</v>
      </c>
      <c r="L403" s="135" t="s">
        <v>651</v>
      </c>
      <c r="M403" s="134" t="str">
        <f t="shared" si="106"/>
        <v>min</v>
      </c>
      <c r="N403" s="147" t="str">
        <f>Cobb!$G$2</f>
        <v>Alaska</v>
      </c>
      <c r="O403" s="241" t="s">
        <v>2012</v>
      </c>
      <c r="P403" s="229" t="str">
        <f t="shared" si="107"/>
        <v>Glasnow, Tyler (min)</v>
      </c>
      <c r="Q403" s="166" t="str">
        <f t="shared" si="108"/>
        <v/>
      </c>
      <c r="R403" s="166" t="str">
        <f t="shared" si="109"/>
        <v/>
      </c>
      <c r="S403" s="166" t="str">
        <f t="shared" si="110"/>
        <v/>
      </c>
      <c r="T403" s="314" t="str">
        <f t="shared" si="115"/>
        <v/>
      </c>
      <c r="U403" s="309" t="s">
        <v>828</v>
      </c>
      <c r="V403" s="230"/>
      <c r="W403" s="229"/>
      <c r="X403" s="230"/>
      <c r="Y403" s="229"/>
      <c r="Z403" s="230"/>
      <c r="AA403" s="134"/>
      <c r="AB403" s="167"/>
      <c r="AC403" s="134"/>
      <c r="AD403" s="134"/>
      <c r="AE403" s="168"/>
    </row>
    <row r="404" spans="1:31" s="172" customFormat="1" ht="14.25" customHeight="1" x14ac:dyDescent="0.2">
      <c r="A404" s="537" t="s">
        <v>4736</v>
      </c>
      <c r="B404" s="246" t="str">
        <f t="shared" si="112"/>
        <v>Godley</v>
      </c>
      <c r="C404" s="253" t="str">
        <f t="shared" si="113"/>
        <v>Zack</v>
      </c>
      <c r="D404" s="134" t="str">
        <f t="shared" si="114"/>
        <v>Z. Godley</v>
      </c>
      <c r="E404" s="229" t="str">
        <f t="shared" si="105"/>
        <v>Zack Godley</v>
      </c>
      <c r="F404" s="287"/>
      <c r="G404" s="537">
        <v>82</v>
      </c>
      <c r="H404" s="537" t="s">
        <v>783</v>
      </c>
      <c r="I404" s="537">
        <v>10</v>
      </c>
      <c r="J404" s="436">
        <v>32984</v>
      </c>
      <c r="K404" s="205" t="s">
        <v>966</v>
      </c>
      <c r="L404" s="135" t="s">
        <v>173</v>
      </c>
      <c r="M404" s="134" t="str">
        <f t="shared" si="106"/>
        <v>Y1</v>
      </c>
      <c r="N404" s="537" t="s">
        <v>83</v>
      </c>
      <c r="O404" s="169" t="s">
        <v>4786</v>
      </c>
      <c r="P404" s="229" t="str">
        <f t="shared" si="107"/>
        <v>Godley, Zack (Y1)</v>
      </c>
      <c r="Q404" s="166">
        <f t="shared" si="108"/>
        <v>200000</v>
      </c>
      <c r="R404" s="166">
        <f t="shared" si="109"/>
        <v>300000</v>
      </c>
      <c r="S404" s="166">
        <f t="shared" si="110"/>
        <v>400000</v>
      </c>
      <c r="T404" s="314" t="str">
        <f t="shared" si="115"/>
        <v/>
      </c>
      <c r="U404" s="537" t="s">
        <v>652</v>
      </c>
      <c r="V404" s="167">
        <v>200000</v>
      </c>
      <c r="W404" s="134" t="s">
        <v>653</v>
      </c>
      <c r="X404" s="167">
        <v>300000</v>
      </c>
      <c r="Y404" s="134" t="s">
        <v>465</v>
      </c>
      <c r="Z404" s="167">
        <v>400000</v>
      </c>
      <c r="AA404" s="134" t="s">
        <v>814</v>
      </c>
      <c r="AB404" s="167"/>
      <c r="AC404" s="134"/>
      <c r="AD404" s="134"/>
      <c r="AE404" s="168"/>
    </row>
    <row r="405" spans="1:31" s="172" customFormat="1" ht="14.25" customHeight="1" x14ac:dyDescent="0.2">
      <c r="A405" s="537" t="s">
        <v>4737</v>
      </c>
      <c r="B405" s="246" t="str">
        <f t="shared" si="112"/>
        <v>Goeddel</v>
      </c>
      <c r="C405" s="253" t="str">
        <f t="shared" si="113"/>
        <v>Erik</v>
      </c>
      <c r="D405" s="134" t="str">
        <f t="shared" si="114"/>
        <v>E. Goeddel</v>
      </c>
      <c r="E405" s="229" t="str">
        <f t="shared" si="105"/>
        <v>Erik Goeddel</v>
      </c>
      <c r="F405" s="287"/>
      <c r="G405" s="537">
        <v>52</v>
      </c>
      <c r="H405" s="537">
        <v>3</v>
      </c>
      <c r="I405" s="537">
        <v>3</v>
      </c>
      <c r="J405" s="436">
        <v>32497</v>
      </c>
      <c r="K405" s="205" t="s">
        <v>1664</v>
      </c>
      <c r="L405" s="135" t="s">
        <v>173</v>
      </c>
      <c r="M405" s="134" t="str">
        <f t="shared" si="106"/>
        <v>Y1</v>
      </c>
      <c r="N405" s="537" t="s">
        <v>826</v>
      </c>
      <c r="O405" s="169" t="s">
        <v>4786</v>
      </c>
      <c r="P405" s="229" t="str">
        <f t="shared" si="107"/>
        <v>Goeddel, Erik (Y1)</v>
      </c>
      <c r="Q405" s="166">
        <f t="shared" si="108"/>
        <v>200000</v>
      </c>
      <c r="R405" s="166">
        <f t="shared" si="109"/>
        <v>300000</v>
      </c>
      <c r="S405" s="166">
        <f t="shared" si="110"/>
        <v>400000</v>
      </c>
      <c r="T405" s="314" t="str">
        <f t="shared" si="115"/>
        <v/>
      </c>
      <c r="U405" s="537" t="s">
        <v>652</v>
      </c>
      <c r="V405" s="167">
        <v>200000</v>
      </c>
      <c r="W405" s="134" t="s">
        <v>653</v>
      </c>
      <c r="X405" s="167">
        <v>300000</v>
      </c>
      <c r="Y405" s="134" t="s">
        <v>465</v>
      </c>
      <c r="Z405" s="167">
        <v>400000</v>
      </c>
      <c r="AA405" s="134" t="s">
        <v>814</v>
      </c>
      <c r="AB405" s="167"/>
      <c r="AC405" s="134"/>
      <c r="AD405" s="134"/>
      <c r="AE405" s="168"/>
    </row>
    <row r="406" spans="1:31" s="172" customFormat="1" ht="14.25" customHeight="1" x14ac:dyDescent="0.2">
      <c r="A406" s="148" t="s">
        <v>4289</v>
      </c>
      <c r="B406" s="246" t="str">
        <f t="shared" si="112"/>
        <v>Goins</v>
      </c>
      <c r="C406" s="253" t="str">
        <f t="shared" si="113"/>
        <v>Ryan</v>
      </c>
      <c r="D406" s="134" t="str">
        <f t="shared" si="114"/>
        <v>R. Goins</v>
      </c>
      <c r="E406" s="229" t="str">
        <f t="shared" ref="E406:E469" si="116">CONCATENATE(C406," ",B406)</f>
        <v>Ryan Goins</v>
      </c>
      <c r="F406" s="135" t="s">
        <v>512</v>
      </c>
      <c r="G406" s="134"/>
      <c r="H406" s="134"/>
      <c r="I406" s="134"/>
      <c r="J406" s="321">
        <v>32186</v>
      </c>
      <c r="K406" s="134" t="s">
        <v>1665</v>
      </c>
      <c r="L406" s="135" t="s">
        <v>11</v>
      </c>
      <c r="M406" s="134" t="str">
        <f t="shared" ref="M406:M469" si="117">$U406</f>
        <v>1,F3-$2.55M</v>
      </c>
      <c r="N406" s="147" t="str">
        <f>Ruth!$G$2</f>
        <v>Gotham City</v>
      </c>
      <c r="O406" s="412" t="s">
        <v>4104</v>
      </c>
      <c r="P406" s="229" t="str">
        <f t="shared" ref="P406:P469" si="118">CONCATENATE(A406," (",M406,")")</f>
        <v>Goins, Ryan (1,F3-$2.55M)</v>
      </c>
      <c r="Q406" s="166">
        <f t="shared" ref="Q406:Q469" si="119">IF(ISBLANK($V406),"",$V406)</f>
        <v>850000</v>
      </c>
      <c r="R406" s="166">
        <f t="shared" ref="R406:R469" si="120">IF(ISBLANK($X406),"",$X406)</f>
        <v>850000</v>
      </c>
      <c r="S406" s="166">
        <f t="shared" ref="S406:S469" si="121">IF(ISBLANK($Z406),"",$Z406)</f>
        <v>850000</v>
      </c>
      <c r="T406" s="314" t="str">
        <f t="shared" si="115"/>
        <v/>
      </c>
      <c r="U406" s="148" t="s">
        <v>4030</v>
      </c>
      <c r="V406" s="414">
        <v>850000</v>
      </c>
      <c r="W406" s="148" t="s">
        <v>4236</v>
      </c>
      <c r="X406" s="414">
        <v>850000</v>
      </c>
      <c r="Y406" s="148" t="s">
        <v>4181</v>
      </c>
      <c r="Z406" s="414">
        <v>850000</v>
      </c>
      <c r="AA406" s="134" t="s">
        <v>412</v>
      </c>
      <c r="AB406" s="134"/>
      <c r="AC406" s="134"/>
      <c r="AD406" s="134"/>
      <c r="AE406" s="168"/>
    </row>
    <row r="407" spans="1:31" s="172" customFormat="1" ht="14.25" customHeight="1" x14ac:dyDescent="0.2">
      <c r="A407" s="134" t="s">
        <v>1062</v>
      </c>
      <c r="B407" s="246" t="str">
        <f t="shared" si="112"/>
        <v>Goldschmidt</v>
      </c>
      <c r="C407" s="253" t="str">
        <f t="shared" si="113"/>
        <v>Paul</v>
      </c>
      <c r="D407" s="134" t="str">
        <f t="shared" si="114"/>
        <v>P. Goldschmidt</v>
      </c>
      <c r="E407" s="229" t="str">
        <f t="shared" si="116"/>
        <v>Paul Goldschmidt</v>
      </c>
      <c r="F407" s="135" t="s">
        <v>1667</v>
      </c>
      <c r="G407" s="135"/>
      <c r="H407" s="135"/>
      <c r="I407" s="135"/>
      <c r="J407" s="201">
        <v>32030</v>
      </c>
      <c r="K407" s="147" t="s">
        <v>1666</v>
      </c>
      <c r="L407" s="135" t="s">
        <v>11</v>
      </c>
      <c r="M407" s="134" t="str">
        <f t="shared" si="117"/>
        <v>2,L5-14M</v>
      </c>
      <c r="N407" s="147" t="str">
        <f>Cobb!$S$2</f>
        <v>Waikiki</v>
      </c>
      <c r="O407" s="169" t="s">
        <v>1077</v>
      </c>
      <c r="P407" s="229" t="str">
        <f t="shared" si="118"/>
        <v>Goldschmidt, Paul (2,L5-14M)</v>
      </c>
      <c r="Q407" s="166">
        <f t="shared" si="119"/>
        <v>2800000</v>
      </c>
      <c r="R407" s="166">
        <f t="shared" si="120"/>
        <v>2800000</v>
      </c>
      <c r="S407" s="166">
        <f t="shared" si="121"/>
        <v>2800000</v>
      </c>
      <c r="T407" s="314">
        <f t="shared" si="115"/>
        <v>2800000</v>
      </c>
      <c r="U407" s="147" t="s">
        <v>816</v>
      </c>
      <c r="V407" s="167">
        <v>2800000</v>
      </c>
      <c r="W407" s="134" t="s">
        <v>389</v>
      </c>
      <c r="X407" s="167">
        <v>2800000</v>
      </c>
      <c r="Y407" s="134" t="s">
        <v>388</v>
      </c>
      <c r="Z407" s="167">
        <v>2800000</v>
      </c>
      <c r="AA407" s="134" t="s">
        <v>753</v>
      </c>
      <c r="AB407" s="167">
        <v>2800000</v>
      </c>
      <c r="AC407" s="134"/>
      <c r="AD407" s="134"/>
      <c r="AE407" s="168"/>
    </row>
    <row r="408" spans="1:31" s="172" customFormat="1" ht="14.25" customHeight="1" x14ac:dyDescent="0.2">
      <c r="A408" s="148" t="s">
        <v>4277</v>
      </c>
      <c r="B408" s="246" t="str">
        <f t="shared" si="112"/>
        <v>Gomes</v>
      </c>
      <c r="C408" s="253" t="str">
        <f t="shared" si="113"/>
        <v>Brandon</v>
      </c>
      <c r="D408" s="134" t="str">
        <f t="shared" si="114"/>
        <v>B. Gomes</v>
      </c>
      <c r="E408" s="229" t="str">
        <f t="shared" si="116"/>
        <v>Brandon Gomes</v>
      </c>
      <c r="F408" s="135" t="s">
        <v>1667</v>
      </c>
      <c r="G408" s="147"/>
      <c r="H408" s="147"/>
      <c r="I408" s="147"/>
      <c r="J408" s="169">
        <v>30878</v>
      </c>
      <c r="K408" s="134" t="s">
        <v>1664</v>
      </c>
      <c r="L408" s="135" t="s">
        <v>173</v>
      </c>
      <c r="M408" s="134" t="str">
        <f t="shared" si="117"/>
        <v>1,F1-$415K</v>
      </c>
      <c r="N408" s="147" t="str">
        <f>Mays!$Y$2</f>
        <v>Los Angeles</v>
      </c>
      <c r="O408" s="412" t="s">
        <v>4104</v>
      </c>
      <c r="P408" s="229" t="str">
        <f t="shared" si="118"/>
        <v>Gomes, Brandon (1,F1-$415K)</v>
      </c>
      <c r="Q408" s="166">
        <f t="shared" si="119"/>
        <v>415000</v>
      </c>
      <c r="R408" s="166" t="str">
        <f t="shared" si="120"/>
        <v/>
      </c>
      <c r="S408" s="166" t="str">
        <f t="shared" si="121"/>
        <v/>
      </c>
      <c r="T408" s="314" t="str">
        <f t="shared" si="115"/>
        <v/>
      </c>
      <c r="U408" s="148" t="s">
        <v>4078</v>
      </c>
      <c r="V408" s="414">
        <v>415000</v>
      </c>
      <c r="W408" s="167" t="s">
        <v>412</v>
      </c>
      <c r="X408" s="134"/>
      <c r="Y408" s="134"/>
      <c r="Z408" s="134"/>
      <c r="AA408" s="134"/>
      <c r="AB408" s="134"/>
      <c r="AC408" s="134"/>
      <c r="AD408" s="134"/>
      <c r="AE408" s="168"/>
    </row>
    <row r="409" spans="1:31" s="172" customFormat="1" ht="14.25" customHeight="1" x14ac:dyDescent="0.2">
      <c r="A409" s="148" t="s">
        <v>67</v>
      </c>
      <c r="B409" s="246" t="str">
        <f t="shared" si="112"/>
        <v>Gomes</v>
      </c>
      <c r="C409" s="253" t="str">
        <f t="shared" si="113"/>
        <v>Jonny</v>
      </c>
      <c r="D409" s="134" t="str">
        <f t="shared" si="114"/>
        <v>J. Gomes</v>
      </c>
      <c r="E409" s="229" t="str">
        <f t="shared" si="116"/>
        <v>Jonny Gomes</v>
      </c>
      <c r="F409" s="135" t="s">
        <v>1667</v>
      </c>
      <c r="G409" s="135"/>
      <c r="H409" s="135"/>
      <c r="I409" s="135"/>
      <c r="J409" s="201">
        <v>29547</v>
      </c>
      <c r="K409" s="147" t="s">
        <v>1673</v>
      </c>
      <c r="L409" s="135" t="s">
        <v>11</v>
      </c>
      <c r="M409" s="134" t="str">
        <f t="shared" si="117"/>
        <v>1,F1-$200k</v>
      </c>
      <c r="N409" s="147" t="str">
        <f>Cobb!$M$2</f>
        <v>Mansfield</v>
      </c>
      <c r="O409" s="412" t="s">
        <v>4104</v>
      </c>
      <c r="P409" s="229" t="str">
        <f t="shared" si="118"/>
        <v>Gomes, Jonny (1,F1-$200k)</v>
      </c>
      <c r="Q409" s="166">
        <f t="shared" si="119"/>
        <v>200000</v>
      </c>
      <c r="R409" s="166" t="str">
        <f t="shared" si="120"/>
        <v/>
      </c>
      <c r="S409" s="166" t="str">
        <f t="shared" si="121"/>
        <v/>
      </c>
      <c r="T409" s="314" t="str">
        <f t="shared" si="115"/>
        <v/>
      </c>
      <c r="U409" s="148" t="s">
        <v>3991</v>
      </c>
      <c r="V409" s="414">
        <v>200000</v>
      </c>
      <c r="W409" s="167" t="s">
        <v>412</v>
      </c>
      <c r="X409" s="134"/>
      <c r="Y409" s="134"/>
      <c r="Z409" s="134"/>
      <c r="AA409" s="134"/>
      <c r="AB409" s="134"/>
      <c r="AC409" s="134"/>
      <c r="AD409" s="134"/>
      <c r="AE409" s="168"/>
    </row>
    <row r="410" spans="1:31" s="172" customFormat="1" ht="14.25" customHeight="1" x14ac:dyDescent="0.2">
      <c r="A410" s="211" t="s">
        <v>1968</v>
      </c>
      <c r="B410" s="246" t="str">
        <f t="shared" si="112"/>
        <v>Gomes</v>
      </c>
      <c r="C410" s="253" t="str">
        <f t="shared" si="113"/>
        <v>Yan</v>
      </c>
      <c r="D410" s="134" t="str">
        <f t="shared" si="114"/>
        <v>Y. Gomes</v>
      </c>
      <c r="E410" s="229" t="str">
        <f t="shared" si="116"/>
        <v>Yan Gomes</v>
      </c>
      <c r="F410" s="216" t="s">
        <v>1667</v>
      </c>
      <c r="G410" s="216"/>
      <c r="H410" s="216"/>
      <c r="I410" s="216"/>
      <c r="J410" s="222">
        <v>31977</v>
      </c>
      <c r="K410" s="223" t="s">
        <v>1668</v>
      </c>
      <c r="L410" s="135" t="s">
        <v>11</v>
      </c>
      <c r="M410" s="134" t="str">
        <f t="shared" si="117"/>
        <v>3,F5-11.75M</v>
      </c>
      <c r="N410" s="297" t="str">
        <f>Aaron!$Y$2</f>
        <v>Columbus</v>
      </c>
      <c r="O410" s="216" t="s">
        <v>3832</v>
      </c>
      <c r="P410" s="229" t="str">
        <f t="shared" si="118"/>
        <v>Gomes, Yan (3,F5-11.75M)</v>
      </c>
      <c r="Q410" s="166">
        <f t="shared" si="119"/>
        <v>2350000</v>
      </c>
      <c r="R410" s="166">
        <f t="shared" si="120"/>
        <v>2350000</v>
      </c>
      <c r="S410" s="166">
        <f t="shared" si="121"/>
        <v>2350000</v>
      </c>
      <c r="T410" s="314" t="str">
        <f t="shared" si="115"/>
        <v/>
      </c>
      <c r="U410" s="297" t="s">
        <v>1969</v>
      </c>
      <c r="V410" s="235">
        <v>2350000</v>
      </c>
      <c r="W410" s="211" t="s">
        <v>1970</v>
      </c>
      <c r="X410" s="235">
        <v>2350000</v>
      </c>
      <c r="Y410" s="211" t="s">
        <v>1971</v>
      </c>
      <c r="Z410" s="235">
        <v>2350000</v>
      </c>
      <c r="AA410" s="134"/>
      <c r="AB410" s="167"/>
      <c r="AC410" s="134"/>
      <c r="AD410" s="134"/>
      <c r="AE410" s="168"/>
    </row>
    <row r="411" spans="1:31" s="172" customFormat="1" ht="14.25" customHeight="1" x14ac:dyDescent="0.2">
      <c r="A411" s="211" t="s">
        <v>1940</v>
      </c>
      <c r="B411" s="246" t="str">
        <f t="shared" si="112"/>
        <v>Gomez</v>
      </c>
      <c r="C411" s="253" t="str">
        <f t="shared" si="113"/>
        <v>Carlos</v>
      </c>
      <c r="D411" s="134" t="str">
        <f t="shared" si="114"/>
        <v>C. Gomez</v>
      </c>
      <c r="E411" s="229" t="str">
        <f t="shared" si="116"/>
        <v>Carlos Gomez</v>
      </c>
      <c r="F411" s="216" t="s">
        <v>1667</v>
      </c>
      <c r="G411" s="216"/>
      <c r="H411" s="216"/>
      <c r="I411" s="216"/>
      <c r="J411" s="222">
        <v>31385</v>
      </c>
      <c r="K411" s="223" t="s">
        <v>1669</v>
      </c>
      <c r="L411" s="135" t="s">
        <v>11</v>
      </c>
      <c r="M411" s="134" t="str">
        <f t="shared" si="117"/>
        <v>3,F5-24.313M</v>
      </c>
      <c r="N411" s="297" t="s">
        <v>547</v>
      </c>
      <c r="O411" s="216" t="s">
        <v>1992</v>
      </c>
      <c r="P411" s="229" t="str">
        <f t="shared" si="118"/>
        <v>Gomez, Carlos (3,F5-24.313M)</v>
      </c>
      <c r="Q411" s="166">
        <f t="shared" si="119"/>
        <v>4863000</v>
      </c>
      <c r="R411" s="166">
        <f t="shared" si="120"/>
        <v>4863000</v>
      </c>
      <c r="S411" s="166">
        <f t="shared" si="121"/>
        <v>4863000</v>
      </c>
      <c r="T411" s="314" t="str">
        <f t="shared" si="115"/>
        <v/>
      </c>
      <c r="U411" s="297" t="s">
        <v>1941</v>
      </c>
      <c r="V411" s="235">
        <v>4863000</v>
      </c>
      <c r="W411" s="211" t="s">
        <v>1942</v>
      </c>
      <c r="X411" s="235">
        <v>4863000</v>
      </c>
      <c r="Y411" s="211" t="s">
        <v>1943</v>
      </c>
      <c r="Z411" s="235">
        <v>4863000</v>
      </c>
      <c r="AA411" s="134"/>
      <c r="AB411" s="167"/>
      <c r="AC411" s="134"/>
      <c r="AD411" s="134"/>
      <c r="AE411" s="168"/>
    </row>
    <row r="412" spans="1:31" s="172" customFormat="1" ht="14.25" customHeight="1" x14ac:dyDescent="0.2">
      <c r="A412" s="537" t="s">
        <v>4738</v>
      </c>
      <c r="B412" s="246" t="str">
        <f t="shared" si="112"/>
        <v>Gomez</v>
      </c>
      <c r="C412" s="253" t="str">
        <f t="shared" si="113"/>
        <v>Hector</v>
      </c>
      <c r="D412" s="134" t="str">
        <f t="shared" si="114"/>
        <v>H. Gomez</v>
      </c>
      <c r="E412" s="229" t="str">
        <f t="shared" si="116"/>
        <v>Hector Gomez</v>
      </c>
      <c r="F412" s="287"/>
      <c r="G412" s="537">
        <v>188</v>
      </c>
      <c r="H412" s="537">
        <v>8</v>
      </c>
      <c r="I412" s="537">
        <v>13</v>
      </c>
      <c r="J412" s="436">
        <v>32207</v>
      </c>
      <c r="K412" s="205" t="s">
        <v>1665</v>
      </c>
      <c r="L412" s="135" t="s">
        <v>11</v>
      </c>
      <c r="M412" s="134" t="str">
        <f t="shared" si="117"/>
        <v>Y1</v>
      </c>
      <c r="N412" s="147" t="str">
        <f>Mays!$M$2</f>
        <v>Mudville</v>
      </c>
      <c r="O412" s="169" t="s">
        <v>4786</v>
      </c>
      <c r="P412" s="229" t="str">
        <f t="shared" si="118"/>
        <v>Gomez, Hector (Y1)</v>
      </c>
      <c r="Q412" s="166">
        <f t="shared" si="119"/>
        <v>200000</v>
      </c>
      <c r="R412" s="166">
        <f t="shared" si="120"/>
        <v>300000</v>
      </c>
      <c r="S412" s="166">
        <f t="shared" si="121"/>
        <v>400000</v>
      </c>
      <c r="T412" s="314" t="str">
        <f t="shared" si="115"/>
        <v/>
      </c>
      <c r="U412" s="537" t="s">
        <v>652</v>
      </c>
      <c r="V412" s="167">
        <v>200000</v>
      </c>
      <c r="W412" s="134" t="s">
        <v>653</v>
      </c>
      <c r="X412" s="167">
        <v>300000</v>
      </c>
      <c r="Y412" s="134" t="s">
        <v>465</v>
      </c>
      <c r="Z412" s="167">
        <v>400000</v>
      </c>
      <c r="AA412" s="134" t="s">
        <v>814</v>
      </c>
      <c r="AB412" s="167"/>
      <c r="AC412" s="134"/>
      <c r="AD412" s="134"/>
      <c r="AE412" s="168"/>
    </row>
    <row r="413" spans="1:31" s="172" customFormat="1" ht="14.25" customHeight="1" x14ac:dyDescent="0.2">
      <c r="A413" s="148" t="s">
        <v>128</v>
      </c>
      <c r="B413" s="246" t="str">
        <f t="shared" si="112"/>
        <v>Gomez</v>
      </c>
      <c r="C413" s="253" t="str">
        <f t="shared" si="113"/>
        <v>Jeanmar</v>
      </c>
      <c r="D413" s="134" t="str">
        <f t="shared" si="114"/>
        <v>J. Gomez</v>
      </c>
      <c r="E413" s="229" t="str">
        <f t="shared" si="116"/>
        <v>Jeanmar Gomez</v>
      </c>
      <c r="F413" s="135" t="s">
        <v>1667</v>
      </c>
      <c r="G413" s="135"/>
      <c r="H413" s="135"/>
      <c r="I413" s="135"/>
      <c r="J413" s="201">
        <v>32183</v>
      </c>
      <c r="K413" s="147" t="s">
        <v>1664</v>
      </c>
      <c r="L413" s="135" t="s">
        <v>173</v>
      </c>
      <c r="M413" s="134" t="str">
        <f t="shared" si="117"/>
        <v>1,F3-$2.622M</v>
      </c>
      <c r="N413" s="297" t="str">
        <f>Mays!$S$2</f>
        <v>Thunder Bay</v>
      </c>
      <c r="O413" s="412" t="s">
        <v>4104</v>
      </c>
      <c r="P413" s="229" t="str">
        <f t="shared" si="118"/>
        <v>Gomez, Jeanmar (1,F3-$2.622M)</v>
      </c>
      <c r="Q413" s="166">
        <f t="shared" si="119"/>
        <v>874000</v>
      </c>
      <c r="R413" s="166">
        <f t="shared" si="120"/>
        <v>874000</v>
      </c>
      <c r="S413" s="166">
        <f t="shared" si="121"/>
        <v>874000</v>
      </c>
      <c r="T413" s="314" t="str">
        <f t="shared" si="115"/>
        <v/>
      </c>
      <c r="U413" s="148" t="s">
        <v>4029</v>
      </c>
      <c r="V413" s="414">
        <v>874000</v>
      </c>
      <c r="W413" s="148" t="s">
        <v>4237</v>
      </c>
      <c r="X413" s="414">
        <v>874000</v>
      </c>
      <c r="Y413" s="148" t="s">
        <v>4182</v>
      </c>
      <c r="Z413" s="414">
        <v>874000</v>
      </c>
      <c r="AA413" s="134" t="s">
        <v>412</v>
      </c>
      <c r="AB413" s="134"/>
      <c r="AC413" s="134"/>
      <c r="AD413" s="134"/>
      <c r="AE413" s="168"/>
    </row>
    <row r="414" spans="1:31" s="172" customFormat="1" ht="14.25" customHeight="1" x14ac:dyDescent="0.2">
      <c r="A414" s="537" t="s">
        <v>3778</v>
      </c>
      <c r="B414" s="246" t="str">
        <f t="shared" si="112"/>
        <v>Gomez</v>
      </c>
      <c r="C414" s="253" t="str">
        <f t="shared" si="113"/>
        <v>Nelson</v>
      </c>
      <c r="D414" s="134" t="str">
        <f t="shared" si="114"/>
        <v>N. Gomez</v>
      </c>
      <c r="E414" s="229" t="str">
        <f t="shared" si="116"/>
        <v>Nelson Gomez</v>
      </c>
      <c r="F414" s="536"/>
      <c r="G414" s="536"/>
      <c r="H414" s="536"/>
      <c r="I414" s="536"/>
      <c r="J414" s="537"/>
      <c r="K414" s="537"/>
      <c r="L414" s="135" t="s">
        <v>651</v>
      </c>
      <c r="M414" s="134" t="str">
        <f t="shared" si="117"/>
        <v>min</v>
      </c>
      <c r="N414" s="147" t="str">
        <f>Aaron!$M$2</f>
        <v>Virginia</v>
      </c>
      <c r="O414" s="135" t="s">
        <v>2857</v>
      </c>
      <c r="P414" s="229" t="str">
        <f t="shared" si="118"/>
        <v>Gomez, Nelson (min)</v>
      </c>
      <c r="Q414" s="166" t="str">
        <f t="shared" si="119"/>
        <v/>
      </c>
      <c r="R414" s="166" t="str">
        <f t="shared" si="120"/>
        <v/>
      </c>
      <c r="S414" s="166" t="str">
        <f t="shared" si="121"/>
        <v/>
      </c>
      <c r="T414" s="314" t="str">
        <f t="shared" si="115"/>
        <v/>
      </c>
      <c r="U414" s="537" t="s">
        <v>828</v>
      </c>
      <c r="V414" s="269"/>
      <c r="W414" s="537"/>
      <c r="X414" s="269"/>
      <c r="Y414" s="537"/>
      <c r="Z414" s="537"/>
      <c r="AA414" s="537"/>
      <c r="AB414" s="537"/>
      <c r="AC414" s="134"/>
      <c r="AD414" s="134"/>
      <c r="AE414" s="168"/>
    </row>
    <row r="415" spans="1:31" s="172" customFormat="1" ht="14.25" customHeight="1" x14ac:dyDescent="0.2">
      <c r="A415" s="246" t="s">
        <v>2168</v>
      </c>
      <c r="B415" s="246" t="str">
        <f t="shared" si="112"/>
        <v>Gonzales</v>
      </c>
      <c r="C415" s="253" t="str">
        <f t="shared" si="113"/>
        <v>Marco</v>
      </c>
      <c r="D415" s="134" t="str">
        <f t="shared" si="114"/>
        <v>M. Gonzales</v>
      </c>
      <c r="E415" s="229" t="str">
        <f t="shared" si="116"/>
        <v>Marco Gonzales</v>
      </c>
      <c r="F415" s="241" t="s">
        <v>512</v>
      </c>
      <c r="G415" s="241"/>
      <c r="H415" s="241"/>
      <c r="I415" s="241"/>
      <c r="J415" s="262">
        <v>33650</v>
      </c>
      <c r="K415" s="292" t="s">
        <v>173</v>
      </c>
      <c r="L415" s="135" t="s">
        <v>173</v>
      </c>
      <c r="M415" s="134" t="str">
        <f t="shared" si="117"/>
        <v>Y1*</v>
      </c>
      <c r="N415" s="147" t="str">
        <f>Mays!$Y$2</f>
        <v>Los Angeles</v>
      </c>
      <c r="O415" s="241" t="s">
        <v>2012</v>
      </c>
      <c r="P415" s="229" t="str">
        <f t="shared" si="118"/>
        <v>Gonzales, Marco (Y1*)</v>
      </c>
      <c r="Q415" s="166">
        <f t="shared" si="119"/>
        <v>200000</v>
      </c>
      <c r="R415" s="166">
        <f t="shared" si="120"/>
        <v>300000</v>
      </c>
      <c r="S415" s="166">
        <f t="shared" si="121"/>
        <v>400000</v>
      </c>
      <c r="T415" s="314" t="str">
        <f t="shared" si="115"/>
        <v/>
      </c>
      <c r="U415" s="309" t="s">
        <v>304</v>
      </c>
      <c r="V415" s="269">
        <v>200000</v>
      </c>
      <c r="W415" s="134" t="s">
        <v>653</v>
      </c>
      <c r="X415" s="269">
        <v>300000</v>
      </c>
      <c r="Y415" s="134" t="s">
        <v>465</v>
      </c>
      <c r="Z415" s="269">
        <v>400000</v>
      </c>
      <c r="AA415" s="134" t="s">
        <v>814</v>
      </c>
      <c r="AB415" s="167"/>
      <c r="AC415" s="134"/>
      <c r="AD415" s="134"/>
      <c r="AE415" s="371"/>
    </row>
    <row r="416" spans="1:31" s="172" customFormat="1" ht="14.25" customHeight="1" x14ac:dyDescent="0.2">
      <c r="A416" s="146" t="s">
        <v>2002</v>
      </c>
      <c r="B416" s="246" t="str">
        <f t="shared" si="112"/>
        <v>Gonzalez</v>
      </c>
      <c r="C416" s="253" t="str">
        <f t="shared" si="113"/>
        <v>Adrian</v>
      </c>
      <c r="D416" s="134" t="str">
        <f t="shared" si="114"/>
        <v>A. Gonzalez</v>
      </c>
      <c r="E416" s="229" t="str">
        <f t="shared" si="116"/>
        <v>Adrian Gonzalez</v>
      </c>
      <c r="F416" s="135"/>
      <c r="G416" s="135"/>
      <c r="H416" s="135"/>
      <c r="I416" s="135"/>
      <c r="J416" s="201"/>
      <c r="K416" s="147"/>
      <c r="L416" s="135" t="s">
        <v>11</v>
      </c>
      <c r="M416" s="134" t="str">
        <f t="shared" si="117"/>
        <v>3,F5-24.25M</v>
      </c>
      <c r="N416" s="147" t="str">
        <f>Mays!$Y$2</f>
        <v>Los Angeles</v>
      </c>
      <c r="O416" s="135" t="s">
        <v>2432</v>
      </c>
      <c r="P416" s="229" t="str">
        <f t="shared" si="118"/>
        <v>Gonzalez, Adrian (3,F5-24.25M)</v>
      </c>
      <c r="Q416" s="166">
        <f t="shared" si="119"/>
        <v>4850000</v>
      </c>
      <c r="R416" s="166">
        <f t="shared" si="120"/>
        <v>4850000</v>
      </c>
      <c r="S416" s="166">
        <f t="shared" si="121"/>
        <v>4850000</v>
      </c>
      <c r="T416" s="314" t="str">
        <f t="shared" si="115"/>
        <v/>
      </c>
      <c r="U416" s="147" t="s">
        <v>2003</v>
      </c>
      <c r="V416" s="167">
        <v>4850000</v>
      </c>
      <c r="W416" s="134" t="s">
        <v>2004</v>
      </c>
      <c r="X416" s="167">
        <v>4850000</v>
      </c>
      <c r="Y416" s="134" t="s">
        <v>2005</v>
      </c>
      <c r="Z416" s="167">
        <v>4850000</v>
      </c>
      <c r="AA416" s="134"/>
      <c r="AB416" s="167"/>
      <c r="AC416" s="134"/>
      <c r="AD416" s="134"/>
      <c r="AE416" s="168"/>
    </row>
    <row r="417" spans="1:31" s="172" customFormat="1" ht="14.25" customHeight="1" x14ac:dyDescent="0.2">
      <c r="A417" s="248" t="s">
        <v>2170</v>
      </c>
      <c r="B417" s="246" t="str">
        <f t="shared" si="112"/>
        <v>Gonzalez</v>
      </c>
      <c r="C417" s="253" t="str">
        <f t="shared" si="113"/>
        <v xml:space="preserve">Alex "Chi Chi" </v>
      </c>
      <c r="D417" s="134" t="str">
        <f t="shared" si="114"/>
        <v>A. Gonzalez</v>
      </c>
      <c r="E417" s="229" t="str">
        <f t="shared" si="116"/>
        <v>Alex "Chi Chi"  Gonzalez</v>
      </c>
      <c r="F417" s="241" t="s">
        <v>1667</v>
      </c>
      <c r="G417" s="241"/>
      <c r="H417" s="241"/>
      <c r="I417" s="241"/>
      <c r="J417" s="290">
        <v>33618</v>
      </c>
      <c r="K417" s="229" t="s">
        <v>966</v>
      </c>
      <c r="L417" s="135" t="s">
        <v>173</v>
      </c>
      <c r="M417" s="134" t="str">
        <f t="shared" si="117"/>
        <v>Y1</v>
      </c>
      <c r="N417" s="147" t="str">
        <f>Cobb!$M$2</f>
        <v>Mansfield</v>
      </c>
      <c r="O417" s="241" t="s">
        <v>2012</v>
      </c>
      <c r="P417" s="229" t="str">
        <f t="shared" si="118"/>
        <v>Gonzalez, Alex "Chi Chi"  (Y1)</v>
      </c>
      <c r="Q417" s="166">
        <f t="shared" si="119"/>
        <v>200000</v>
      </c>
      <c r="R417" s="166">
        <f t="shared" si="120"/>
        <v>300000</v>
      </c>
      <c r="S417" s="166">
        <f t="shared" si="121"/>
        <v>400000</v>
      </c>
      <c r="T417" s="314" t="str">
        <f t="shared" si="115"/>
        <v/>
      </c>
      <c r="U417" s="309" t="s">
        <v>652</v>
      </c>
      <c r="V417" s="269">
        <v>200000</v>
      </c>
      <c r="W417" s="134" t="s">
        <v>653</v>
      </c>
      <c r="X417" s="269">
        <v>300000</v>
      </c>
      <c r="Y417" s="134" t="s">
        <v>465</v>
      </c>
      <c r="Z417" s="269">
        <v>400000</v>
      </c>
      <c r="AA417" s="134" t="s">
        <v>814</v>
      </c>
      <c r="AB417" s="167"/>
      <c r="AC417" s="134"/>
      <c r="AD417" s="134"/>
      <c r="AE417" s="168"/>
    </row>
    <row r="418" spans="1:31" s="172" customFormat="1" ht="14.25" customHeight="1" x14ac:dyDescent="0.2">
      <c r="A418" s="134" t="s">
        <v>1099</v>
      </c>
      <c r="B418" s="246" t="str">
        <f t="shared" si="112"/>
        <v>Gonzalez</v>
      </c>
      <c r="C418" s="253" t="str">
        <f t="shared" si="113"/>
        <v>Carlos</v>
      </c>
      <c r="D418" s="134" t="str">
        <f t="shared" si="114"/>
        <v>C. Gonzalez</v>
      </c>
      <c r="E418" s="229" t="str">
        <f t="shared" si="116"/>
        <v>Carlos Gonzalez</v>
      </c>
      <c r="F418" s="135" t="s">
        <v>512</v>
      </c>
      <c r="G418" s="135"/>
      <c r="H418" s="135"/>
      <c r="I418" s="135"/>
      <c r="J418" s="201">
        <v>31337</v>
      </c>
      <c r="K418" s="147" t="s">
        <v>1673</v>
      </c>
      <c r="L418" s="135" t="s">
        <v>11</v>
      </c>
      <c r="M418" s="134" t="str">
        <f t="shared" si="117"/>
        <v>5,L5-14M</v>
      </c>
      <c r="N418" s="297" t="str">
        <f>Mays!$S$2</f>
        <v>Thunder Bay</v>
      </c>
      <c r="O418" s="169" t="s">
        <v>809</v>
      </c>
      <c r="P418" s="229" t="str">
        <f t="shared" si="118"/>
        <v>Gonzalez, Carlos (5,L5-14M)</v>
      </c>
      <c r="Q418" s="166">
        <f t="shared" si="119"/>
        <v>2800000</v>
      </c>
      <c r="R418" s="166" t="str">
        <f t="shared" si="120"/>
        <v/>
      </c>
      <c r="S418" s="166" t="str">
        <f t="shared" si="121"/>
        <v/>
      </c>
      <c r="T418" s="314" t="str">
        <f t="shared" si="115"/>
        <v/>
      </c>
      <c r="U418" s="147" t="s">
        <v>753</v>
      </c>
      <c r="V418" s="167">
        <v>2800000</v>
      </c>
      <c r="W418" s="134" t="s">
        <v>412</v>
      </c>
      <c r="X418" s="167"/>
      <c r="Y418" s="134"/>
      <c r="Z418" s="167"/>
      <c r="AA418" s="134"/>
      <c r="AB418" s="167"/>
      <c r="AC418" s="134"/>
      <c r="AD418" s="134"/>
      <c r="AE418" s="168"/>
    </row>
    <row r="419" spans="1:31" s="172" customFormat="1" ht="14.25" customHeight="1" x14ac:dyDescent="0.2">
      <c r="A419" s="134" t="s">
        <v>853</v>
      </c>
      <c r="B419" s="246" t="str">
        <f t="shared" si="112"/>
        <v>Gonzalez</v>
      </c>
      <c r="C419" s="253" t="str">
        <f t="shared" si="113"/>
        <v>Gio</v>
      </c>
      <c r="D419" s="134" t="str">
        <f t="shared" si="114"/>
        <v>G. Gonzalez</v>
      </c>
      <c r="E419" s="229" t="str">
        <f t="shared" si="116"/>
        <v>Gio Gonzalez</v>
      </c>
      <c r="F419" s="135" t="s">
        <v>512</v>
      </c>
      <c r="G419" s="135"/>
      <c r="H419" s="135"/>
      <c r="I419" s="135"/>
      <c r="J419" s="201">
        <v>31309</v>
      </c>
      <c r="K419" s="147" t="s">
        <v>966</v>
      </c>
      <c r="L419" s="135" t="s">
        <v>173</v>
      </c>
      <c r="M419" s="134" t="str">
        <f t="shared" si="117"/>
        <v>5,L5-14M</v>
      </c>
      <c r="N419" s="147" t="str">
        <f>Aaron!$S$2</f>
        <v>San Jose</v>
      </c>
      <c r="O419" s="169" t="s">
        <v>790</v>
      </c>
      <c r="P419" s="229" t="str">
        <f t="shared" si="118"/>
        <v>Gonzalez, Gio (5,L5-14M)</v>
      </c>
      <c r="Q419" s="166">
        <f t="shared" si="119"/>
        <v>2800000</v>
      </c>
      <c r="R419" s="166" t="str">
        <f t="shared" si="120"/>
        <v/>
      </c>
      <c r="S419" s="166" t="str">
        <f t="shared" si="121"/>
        <v/>
      </c>
      <c r="T419" s="314" t="str">
        <f t="shared" si="115"/>
        <v/>
      </c>
      <c r="U419" s="147" t="s">
        <v>753</v>
      </c>
      <c r="V419" s="167">
        <v>2800000</v>
      </c>
      <c r="W419" s="134" t="s">
        <v>412</v>
      </c>
      <c r="X419" s="167"/>
      <c r="Y419" s="134"/>
      <c r="Z419" s="167"/>
      <c r="AA419" s="134"/>
      <c r="AB419" s="167"/>
      <c r="AC419" s="134"/>
      <c r="AD419" s="134"/>
      <c r="AE419" s="168"/>
    </row>
    <row r="420" spans="1:31" s="172" customFormat="1" ht="14.25" customHeight="1" x14ac:dyDescent="0.2">
      <c r="A420" s="148" t="s">
        <v>2437</v>
      </c>
      <c r="B420" s="246" t="str">
        <f t="shared" si="112"/>
        <v>Gonzalez</v>
      </c>
      <c r="C420" s="253" t="str">
        <f t="shared" si="113"/>
        <v>Marwin</v>
      </c>
      <c r="D420" s="134" t="str">
        <f t="shared" si="114"/>
        <v>M. Gonzalez</v>
      </c>
      <c r="E420" s="229" t="str">
        <f t="shared" si="116"/>
        <v>Marwin Gonzalez</v>
      </c>
      <c r="F420" s="135"/>
      <c r="G420" s="147"/>
      <c r="H420" s="147"/>
      <c r="I420" s="147"/>
      <c r="J420" s="169"/>
      <c r="K420" s="134"/>
      <c r="L420" s="135" t="s">
        <v>11</v>
      </c>
      <c r="M420" s="134" t="str">
        <f t="shared" si="117"/>
        <v>1,F4-$12.4M</v>
      </c>
      <c r="N420" s="147" t="str">
        <f>Ruth!$S$2</f>
        <v>New York</v>
      </c>
      <c r="O420" s="412" t="s">
        <v>4104</v>
      </c>
      <c r="P420" s="229" t="str">
        <f t="shared" si="118"/>
        <v>Gonzalez, Marwin (1,F4-$12.4M)</v>
      </c>
      <c r="Q420" s="166">
        <f t="shared" si="119"/>
        <v>3100000</v>
      </c>
      <c r="R420" s="166">
        <f t="shared" si="120"/>
        <v>3100000</v>
      </c>
      <c r="S420" s="166">
        <f t="shared" si="121"/>
        <v>3100000</v>
      </c>
      <c r="T420" s="314">
        <f t="shared" si="115"/>
        <v>3100000</v>
      </c>
      <c r="U420" s="148" t="s">
        <v>3998</v>
      </c>
      <c r="V420" s="414">
        <v>3100000</v>
      </c>
      <c r="W420" s="148" t="s">
        <v>4255</v>
      </c>
      <c r="X420" s="414">
        <v>3100000</v>
      </c>
      <c r="Y420" s="148" t="s">
        <v>4157</v>
      </c>
      <c r="Z420" s="414">
        <v>3100000</v>
      </c>
      <c r="AA420" s="148" t="s">
        <v>4116</v>
      </c>
      <c r="AB420" s="414">
        <v>3100000</v>
      </c>
      <c r="AC420" s="134" t="s">
        <v>412</v>
      </c>
      <c r="AD420" s="134"/>
      <c r="AE420" s="168"/>
    </row>
    <row r="421" spans="1:31" s="172" customFormat="1" ht="14.25" customHeight="1" x14ac:dyDescent="0.2">
      <c r="A421" s="146" t="s">
        <v>2457</v>
      </c>
      <c r="B421" s="246" t="str">
        <f t="shared" si="112"/>
        <v>Gonzalez</v>
      </c>
      <c r="C421" s="253" t="str">
        <f t="shared" si="113"/>
        <v>Miguel Angel</v>
      </c>
      <c r="D421" s="134" t="str">
        <f t="shared" si="114"/>
        <v>M. Gonzalez</v>
      </c>
      <c r="E421" s="229" t="str">
        <f t="shared" si="116"/>
        <v>Miguel Angel Gonzalez</v>
      </c>
      <c r="F421" s="135" t="s">
        <v>1667</v>
      </c>
      <c r="G421" s="135"/>
      <c r="H421" s="135"/>
      <c r="I421" s="135"/>
      <c r="J421" s="201">
        <v>30829</v>
      </c>
      <c r="K421" s="147" t="s">
        <v>966</v>
      </c>
      <c r="L421" s="135" t="s">
        <v>173</v>
      </c>
      <c r="M421" s="134" t="str">
        <f t="shared" si="117"/>
        <v>ARB-Y4</v>
      </c>
      <c r="N421" s="147" t="str">
        <f>Mays!$AE$2</f>
        <v>West Oakland</v>
      </c>
      <c r="O421" s="135" t="s">
        <v>1171</v>
      </c>
      <c r="P421" s="229" t="str">
        <f t="shared" si="118"/>
        <v>Gonzalez, Miguel Angel (ARB-Y4)</v>
      </c>
      <c r="Q421" s="166">
        <f t="shared" si="119"/>
        <v>840000</v>
      </c>
      <c r="R421" s="166" t="str">
        <f t="shared" si="120"/>
        <v/>
      </c>
      <c r="S421" s="166" t="str">
        <f t="shared" si="121"/>
        <v/>
      </c>
      <c r="T421" s="314" t="str">
        <f t="shared" si="115"/>
        <v/>
      </c>
      <c r="U421" s="147" t="s">
        <v>814</v>
      </c>
      <c r="V421" s="167">
        <v>840000</v>
      </c>
      <c r="W421" s="134" t="s">
        <v>1629</v>
      </c>
      <c r="X421" s="167"/>
      <c r="Y421" s="134"/>
      <c r="Z421" s="167"/>
      <c r="AA421" s="229"/>
      <c r="AB421" s="229"/>
      <c r="AC421" s="134"/>
      <c r="AD421" s="134"/>
      <c r="AE421" s="168"/>
    </row>
    <row r="422" spans="1:31" s="172" customFormat="1" ht="14.25" customHeight="1" x14ac:dyDescent="0.2">
      <c r="A422" s="537" t="s">
        <v>4739</v>
      </c>
      <c r="B422" s="246" t="str">
        <f t="shared" si="112"/>
        <v>Gonzalez</v>
      </c>
      <c r="C422" s="253" t="str">
        <f t="shared" si="113"/>
        <v>Severino</v>
      </c>
      <c r="D422" s="134" t="str">
        <f t="shared" si="114"/>
        <v>S. Gonzalez</v>
      </c>
      <c r="E422" s="229" t="str">
        <f t="shared" si="116"/>
        <v>Severino Gonzalez</v>
      </c>
      <c r="F422" s="287"/>
      <c r="G422" s="537">
        <v>176</v>
      </c>
      <c r="H422" s="537">
        <v>7</v>
      </c>
      <c r="I422" s="537">
        <v>17</v>
      </c>
      <c r="J422" s="436">
        <v>33875</v>
      </c>
      <c r="K422" s="205" t="s">
        <v>966</v>
      </c>
      <c r="L422" s="135" t="s">
        <v>173</v>
      </c>
      <c r="M422" s="134" t="str">
        <f t="shared" si="117"/>
        <v>Y1</v>
      </c>
      <c r="N422" s="537" t="s">
        <v>824</v>
      </c>
      <c r="O422" s="169" t="s">
        <v>4786</v>
      </c>
      <c r="P422" s="229" t="str">
        <f t="shared" si="118"/>
        <v>Gonzalez, Severino (Y1)</v>
      </c>
      <c r="Q422" s="166">
        <f t="shared" si="119"/>
        <v>200000</v>
      </c>
      <c r="R422" s="166">
        <f t="shared" si="120"/>
        <v>300000</v>
      </c>
      <c r="S422" s="166">
        <f t="shared" si="121"/>
        <v>400000</v>
      </c>
      <c r="T422" s="314" t="str">
        <f t="shared" si="115"/>
        <v/>
      </c>
      <c r="U422" s="537" t="s">
        <v>652</v>
      </c>
      <c r="V422" s="167">
        <v>200000</v>
      </c>
      <c r="W422" s="134" t="s">
        <v>653</v>
      </c>
      <c r="X422" s="167">
        <v>300000</v>
      </c>
      <c r="Y422" s="134" t="s">
        <v>465</v>
      </c>
      <c r="Z422" s="167">
        <v>400000</v>
      </c>
      <c r="AA422" s="134" t="s">
        <v>814</v>
      </c>
      <c r="AB422" s="167"/>
      <c r="AC422" s="134"/>
      <c r="AD422" s="134"/>
      <c r="AE422" s="168"/>
    </row>
    <row r="423" spans="1:31" s="172" customFormat="1" ht="14.25" customHeight="1" x14ac:dyDescent="0.2">
      <c r="A423" s="148" t="s">
        <v>468</v>
      </c>
      <c r="B423" s="246" t="str">
        <f t="shared" si="112"/>
        <v>Gordon</v>
      </c>
      <c r="C423" s="253" t="str">
        <f t="shared" si="113"/>
        <v>Alex</v>
      </c>
      <c r="D423" s="134" t="str">
        <f t="shared" si="114"/>
        <v>A. Gordon</v>
      </c>
      <c r="E423" s="229" t="str">
        <f t="shared" si="116"/>
        <v>Alex Gordon</v>
      </c>
      <c r="F423" s="135" t="s">
        <v>512</v>
      </c>
      <c r="G423" s="147"/>
      <c r="H423" s="147"/>
      <c r="I423" s="147"/>
      <c r="J423" s="169">
        <v>30722</v>
      </c>
      <c r="K423" s="134" t="s">
        <v>1673</v>
      </c>
      <c r="L423" s="135" t="s">
        <v>11</v>
      </c>
      <c r="M423" s="134" t="str">
        <f t="shared" si="117"/>
        <v>1,F5-$19.5M</v>
      </c>
      <c r="N423" s="147" t="str">
        <f>Ruth!$S$2</f>
        <v>New York</v>
      </c>
      <c r="O423" s="412" t="s">
        <v>4104</v>
      </c>
      <c r="P423" s="229" t="str">
        <f t="shared" si="118"/>
        <v>Gordon, Alex (1,F5-$19.5M)</v>
      </c>
      <c r="Q423" s="166">
        <f t="shared" si="119"/>
        <v>3900000</v>
      </c>
      <c r="R423" s="166">
        <f t="shared" si="120"/>
        <v>3900000</v>
      </c>
      <c r="S423" s="166">
        <f t="shared" si="121"/>
        <v>3900000</v>
      </c>
      <c r="T423" s="314">
        <f t="shared" si="115"/>
        <v>3900000</v>
      </c>
      <c r="U423" s="148" t="s">
        <v>3993</v>
      </c>
      <c r="V423" s="414">
        <v>3900000</v>
      </c>
      <c r="W423" s="148" t="s">
        <v>4266</v>
      </c>
      <c r="X423" s="414">
        <v>3900000</v>
      </c>
      <c r="Y423" s="148" t="s">
        <v>4146</v>
      </c>
      <c r="Z423" s="414">
        <v>3900000</v>
      </c>
      <c r="AA423" s="148" t="s">
        <v>4127</v>
      </c>
      <c r="AB423" s="414">
        <v>3900000</v>
      </c>
      <c r="AC423" s="148" t="s">
        <v>4110</v>
      </c>
      <c r="AD423" s="414">
        <v>3900000</v>
      </c>
      <c r="AE423" s="168" t="s">
        <v>412</v>
      </c>
    </row>
    <row r="424" spans="1:31" s="172" customFormat="1" ht="14.25" customHeight="1" x14ac:dyDescent="0.2">
      <c r="A424" s="134" t="s">
        <v>923</v>
      </c>
      <c r="B424" s="246" t="str">
        <f t="shared" si="112"/>
        <v>Gordon</v>
      </c>
      <c r="C424" s="253" t="str">
        <f t="shared" si="113"/>
        <v>Dee</v>
      </c>
      <c r="D424" s="134" t="str">
        <f t="shared" si="114"/>
        <v>D. Gordon</v>
      </c>
      <c r="E424" s="229" t="str">
        <f t="shared" si="116"/>
        <v>Dee Gordon</v>
      </c>
      <c r="F424" s="135" t="s">
        <v>512</v>
      </c>
      <c r="G424" s="135"/>
      <c r="H424" s="135"/>
      <c r="I424" s="135"/>
      <c r="J424" s="201">
        <v>32255</v>
      </c>
      <c r="K424" s="147" t="s">
        <v>1671</v>
      </c>
      <c r="L424" s="135" t="s">
        <v>11</v>
      </c>
      <c r="M424" s="134" t="str">
        <f t="shared" si="117"/>
        <v>ARB-Y5</v>
      </c>
      <c r="N424" s="297" t="str">
        <f>Ruth!$AE$2</f>
        <v>Williamsburg</v>
      </c>
      <c r="O424" s="169" t="s">
        <v>924</v>
      </c>
      <c r="P424" s="229" t="str">
        <f t="shared" si="118"/>
        <v>Gordon, Dee (ARB-Y5)</v>
      </c>
      <c r="Q424" s="166">
        <f t="shared" si="119"/>
        <v>1680000</v>
      </c>
      <c r="R424" s="166" t="str">
        <f t="shared" si="120"/>
        <v/>
      </c>
      <c r="S424" s="166" t="str">
        <f t="shared" si="121"/>
        <v/>
      </c>
      <c r="T424" s="314" t="str">
        <f t="shared" si="115"/>
        <v/>
      </c>
      <c r="U424" s="147" t="s">
        <v>1629</v>
      </c>
      <c r="V424" s="167">
        <v>1680000</v>
      </c>
      <c r="W424" s="134"/>
      <c r="X424" s="167"/>
      <c r="Y424" s="134"/>
      <c r="Z424" s="167"/>
      <c r="AA424" s="134"/>
      <c r="AB424" s="167"/>
      <c r="AC424" s="134"/>
      <c r="AD424" s="134"/>
      <c r="AE424" s="168"/>
    </row>
    <row r="425" spans="1:31" s="172" customFormat="1" ht="14.25" customHeight="1" x14ac:dyDescent="0.2">
      <c r="A425" s="537" t="s">
        <v>3780</v>
      </c>
      <c r="B425" s="246" t="str">
        <f t="shared" si="112"/>
        <v>Gordon</v>
      </c>
      <c r="C425" s="253" t="str">
        <f t="shared" si="113"/>
        <v>Nick</v>
      </c>
      <c r="D425" s="134" t="str">
        <f t="shared" si="114"/>
        <v>N. Gordon</v>
      </c>
      <c r="E425" s="229" t="str">
        <f t="shared" si="116"/>
        <v>Nick Gordon</v>
      </c>
      <c r="F425" s="135" t="s">
        <v>512</v>
      </c>
      <c r="G425" s="135"/>
      <c r="H425" s="135"/>
      <c r="I425" s="135"/>
      <c r="J425" s="335">
        <v>34996</v>
      </c>
      <c r="K425" s="134" t="s">
        <v>1671</v>
      </c>
      <c r="L425" s="135" t="s">
        <v>651</v>
      </c>
      <c r="M425" s="134" t="str">
        <f t="shared" si="117"/>
        <v>min</v>
      </c>
      <c r="N425" s="147" t="str">
        <f>Cobb!$G$2</f>
        <v>Alaska</v>
      </c>
      <c r="O425" s="135" t="s">
        <v>2857</v>
      </c>
      <c r="P425" s="229" t="str">
        <f t="shared" si="118"/>
        <v>Gordon, Nick (min)</v>
      </c>
      <c r="Q425" s="166" t="str">
        <f t="shared" si="119"/>
        <v/>
      </c>
      <c r="R425" s="166" t="str">
        <f t="shared" si="120"/>
        <v/>
      </c>
      <c r="S425" s="166" t="str">
        <f t="shared" si="121"/>
        <v/>
      </c>
      <c r="T425" s="314" t="str">
        <f t="shared" si="115"/>
        <v/>
      </c>
      <c r="U425" s="537" t="s">
        <v>828</v>
      </c>
      <c r="V425" s="269"/>
      <c r="W425" s="537"/>
      <c r="X425" s="269"/>
      <c r="Y425" s="537"/>
      <c r="Z425" s="537"/>
      <c r="AA425" s="537"/>
      <c r="AB425" s="537"/>
      <c r="AC425" s="134"/>
      <c r="AD425" s="134"/>
      <c r="AE425" s="168"/>
    </row>
    <row r="426" spans="1:31" s="172" customFormat="1" ht="14.25" customHeight="1" x14ac:dyDescent="0.2">
      <c r="A426" s="134" t="s">
        <v>374</v>
      </c>
      <c r="B426" s="246" t="str">
        <f t="shared" si="112"/>
        <v>Gose</v>
      </c>
      <c r="C426" s="253" t="str">
        <f t="shared" si="113"/>
        <v>Anthony</v>
      </c>
      <c r="D426" s="134" t="str">
        <f t="shared" si="114"/>
        <v>A. Gose</v>
      </c>
      <c r="E426" s="229" t="str">
        <f t="shared" si="116"/>
        <v>Anthony Gose</v>
      </c>
      <c r="F426" s="135" t="s">
        <v>512</v>
      </c>
      <c r="G426" s="135"/>
      <c r="H426" s="135"/>
      <c r="I426" s="135"/>
      <c r="J426" s="201">
        <v>33095</v>
      </c>
      <c r="K426" s="147" t="s">
        <v>1669</v>
      </c>
      <c r="L426" s="135" t="s">
        <v>11</v>
      </c>
      <c r="M426" s="134" t="str">
        <f t="shared" si="117"/>
        <v>ARB-Y4</v>
      </c>
      <c r="N426" s="147" t="str">
        <f>Mays!$AE$2</f>
        <v>West Oakland</v>
      </c>
      <c r="O426" s="169" t="s">
        <v>387</v>
      </c>
      <c r="P426" s="229" t="str">
        <f t="shared" si="118"/>
        <v>Gose, Anthony (ARB-Y4)</v>
      </c>
      <c r="Q426" s="166">
        <f t="shared" si="119"/>
        <v>600000</v>
      </c>
      <c r="R426" s="166" t="str">
        <f t="shared" si="120"/>
        <v/>
      </c>
      <c r="S426" s="166" t="str">
        <f t="shared" si="121"/>
        <v/>
      </c>
      <c r="T426" s="314" t="str">
        <f t="shared" si="115"/>
        <v/>
      </c>
      <c r="U426" s="147" t="s">
        <v>814</v>
      </c>
      <c r="V426" s="167">
        <v>600000</v>
      </c>
      <c r="W426" s="134" t="s">
        <v>1629</v>
      </c>
      <c r="X426" s="167"/>
      <c r="Y426" s="134"/>
      <c r="Z426" s="167"/>
      <c r="AA426" s="134"/>
      <c r="AB426" s="167"/>
      <c r="AC426" s="134"/>
      <c r="AD426" s="134"/>
      <c r="AE426" s="168"/>
    </row>
    <row r="427" spans="1:31" s="172" customFormat="1" ht="14.25" customHeight="1" x14ac:dyDescent="0.2">
      <c r="A427" s="148" t="s">
        <v>2233</v>
      </c>
      <c r="B427" s="246" t="str">
        <f t="shared" ref="B427:B490" si="122">LEFT(A427,FIND(", ",A427,1)-1)</f>
        <v>Gosewisch</v>
      </c>
      <c r="C427" s="253" t="str">
        <f t="shared" si="113"/>
        <v>Tuffy</v>
      </c>
      <c r="D427" s="134" t="str">
        <f t="shared" si="114"/>
        <v>T. Gosewisch</v>
      </c>
      <c r="E427" s="229" t="str">
        <f t="shared" si="116"/>
        <v>Tuffy Gosewisch</v>
      </c>
      <c r="F427" s="250" t="s">
        <v>1667</v>
      </c>
      <c r="G427" s="250"/>
      <c r="H427" s="250"/>
      <c r="I427" s="250"/>
      <c r="J427" s="264">
        <v>30545</v>
      </c>
      <c r="K427" s="260" t="s">
        <v>11</v>
      </c>
      <c r="L427" s="135" t="s">
        <v>11</v>
      </c>
      <c r="M427" s="134" t="str">
        <f t="shared" si="117"/>
        <v>1,F1-$750k</v>
      </c>
      <c r="N427" s="147" t="str">
        <f>Cobb!$AE$2</f>
        <v>Chicago</v>
      </c>
      <c r="O427" s="412" t="s">
        <v>4592</v>
      </c>
      <c r="P427" s="229" t="str">
        <f t="shared" si="118"/>
        <v>Gosewisch, Tuffy (1,F1-$750k)</v>
      </c>
      <c r="Q427" s="166">
        <f t="shared" si="119"/>
        <v>750000</v>
      </c>
      <c r="R427" s="166" t="str">
        <f t="shared" si="120"/>
        <v/>
      </c>
      <c r="S427" s="166" t="str">
        <f t="shared" si="121"/>
        <v/>
      </c>
      <c r="T427" s="314" t="str">
        <f t="shared" si="115"/>
        <v/>
      </c>
      <c r="U427" s="148" t="s">
        <v>4051</v>
      </c>
      <c r="V427" s="414">
        <v>750000</v>
      </c>
      <c r="W427" s="167" t="s">
        <v>412</v>
      </c>
      <c r="X427" s="134"/>
      <c r="Y427" s="134"/>
      <c r="Z427" s="134"/>
      <c r="AA427" s="134"/>
      <c r="AB427" s="134"/>
      <c r="AC427" s="134"/>
      <c r="AD427" s="134"/>
      <c r="AE427" s="168"/>
    </row>
    <row r="428" spans="1:31" s="172" customFormat="1" ht="14.25" customHeight="1" x14ac:dyDescent="0.2">
      <c r="A428" s="537" t="s">
        <v>2709</v>
      </c>
      <c r="B428" s="246" t="str">
        <f t="shared" si="122"/>
        <v>Gosselin</v>
      </c>
      <c r="C428" s="253" t="str">
        <f t="shared" si="113"/>
        <v>Philip</v>
      </c>
      <c r="D428" s="134" t="str">
        <f t="shared" si="114"/>
        <v>P. Gosselin</v>
      </c>
      <c r="E428" s="229" t="str">
        <f t="shared" si="116"/>
        <v>Philip Gosselin</v>
      </c>
      <c r="F428" s="135" t="s">
        <v>1667</v>
      </c>
      <c r="G428" s="135"/>
      <c r="H428" s="135"/>
      <c r="I428" s="135"/>
      <c r="J428" s="335">
        <v>32419</v>
      </c>
      <c r="K428" s="134" t="s">
        <v>1665</v>
      </c>
      <c r="L428" s="135" t="s">
        <v>11</v>
      </c>
      <c r="M428" s="134" t="str">
        <f t="shared" si="117"/>
        <v>Y2</v>
      </c>
      <c r="N428" s="147" t="str">
        <f>Mays!$M$2</f>
        <v>Mudville</v>
      </c>
      <c r="O428" s="135" t="s">
        <v>2857</v>
      </c>
      <c r="P428" s="229" t="str">
        <f t="shared" si="118"/>
        <v>Gosselin, Philip (Y2)</v>
      </c>
      <c r="Q428" s="166">
        <f t="shared" si="119"/>
        <v>300000</v>
      </c>
      <c r="R428" s="166">
        <f t="shared" si="120"/>
        <v>400000</v>
      </c>
      <c r="S428" s="166" t="str">
        <f t="shared" si="121"/>
        <v/>
      </c>
      <c r="T428" s="314" t="str">
        <f t="shared" si="115"/>
        <v/>
      </c>
      <c r="U428" s="134" t="s">
        <v>653</v>
      </c>
      <c r="V428" s="230">
        <v>300000</v>
      </c>
      <c r="W428" s="229" t="s">
        <v>465</v>
      </c>
      <c r="X428" s="230">
        <v>400000</v>
      </c>
      <c r="Y428" s="134" t="s">
        <v>814</v>
      </c>
      <c r="Z428" s="537"/>
      <c r="AA428" s="537"/>
      <c r="AB428" s="537"/>
      <c r="AC428" s="134"/>
      <c r="AD428" s="134"/>
      <c r="AE428" s="168"/>
    </row>
    <row r="429" spans="1:31" s="172" customFormat="1" ht="14.25" customHeight="1" x14ac:dyDescent="0.2">
      <c r="A429" s="537" t="s">
        <v>4740</v>
      </c>
      <c r="B429" s="246" t="str">
        <f t="shared" si="122"/>
        <v>Gott</v>
      </c>
      <c r="C429" s="253" t="str">
        <f t="shared" si="113"/>
        <v>Trevor</v>
      </c>
      <c r="D429" s="134" t="str">
        <f t="shared" si="114"/>
        <v>T. Gott</v>
      </c>
      <c r="E429" s="229" t="str">
        <f t="shared" si="116"/>
        <v>Trevor Gott</v>
      </c>
      <c r="F429" s="287"/>
      <c r="G429" s="537">
        <v>80</v>
      </c>
      <c r="H429" s="537" t="s">
        <v>783</v>
      </c>
      <c r="I429" s="537">
        <v>7</v>
      </c>
      <c r="J429" s="436">
        <v>33842</v>
      </c>
      <c r="K429" s="205" t="s">
        <v>4882</v>
      </c>
      <c r="L429" s="135" t="s">
        <v>173</v>
      </c>
      <c r="M429" s="134" t="str">
        <f t="shared" si="117"/>
        <v>Y1</v>
      </c>
      <c r="N429" s="147" t="str">
        <f>Cobb!$M$2</f>
        <v>Mansfield</v>
      </c>
      <c r="O429" s="169" t="s">
        <v>4786</v>
      </c>
      <c r="P429" s="229" t="str">
        <f t="shared" si="118"/>
        <v>Gott, Trevor (Y1)</v>
      </c>
      <c r="Q429" s="166">
        <f t="shared" si="119"/>
        <v>200000</v>
      </c>
      <c r="R429" s="166">
        <f t="shared" si="120"/>
        <v>300000</v>
      </c>
      <c r="S429" s="166">
        <f t="shared" si="121"/>
        <v>400000</v>
      </c>
      <c r="T429" s="314" t="str">
        <f t="shared" si="115"/>
        <v/>
      </c>
      <c r="U429" s="537" t="s">
        <v>652</v>
      </c>
      <c r="V429" s="167">
        <v>200000</v>
      </c>
      <c r="W429" s="134" t="s">
        <v>653</v>
      </c>
      <c r="X429" s="167">
        <v>300000</v>
      </c>
      <c r="Y429" s="134" t="s">
        <v>465</v>
      </c>
      <c r="Z429" s="167">
        <v>400000</v>
      </c>
      <c r="AA429" s="134" t="s">
        <v>814</v>
      </c>
      <c r="AB429" s="167"/>
      <c r="AC429" s="134"/>
      <c r="AD429" s="134"/>
      <c r="AE429" s="168"/>
    </row>
    <row r="430" spans="1:31" s="172" customFormat="1" ht="14.25" customHeight="1" x14ac:dyDescent="0.2">
      <c r="A430" s="537" t="s">
        <v>4741</v>
      </c>
      <c r="B430" s="246" t="str">
        <f t="shared" si="122"/>
        <v>Graham</v>
      </c>
      <c r="C430" s="253" t="str">
        <f t="shared" si="113"/>
        <v>J.R.</v>
      </c>
      <c r="D430" s="134" t="str">
        <f t="shared" si="114"/>
        <v>J. Graham</v>
      </c>
      <c r="E430" s="229" t="str">
        <f t="shared" si="116"/>
        <v>J.R. Graham</v>
      </c>
      <c r="F430" s="287"/>
      <c r="G430" s="537">
        <v>125</v>
      </c>
      <c r="H430" s="537">
        <v>5</v>
      </c>
      <c r="I430" s="537">
        <v>9</v>
      </c>
      <c r="J430" s="436">
        <v>32887</v>
      </c>
      <c r="K430" s="205" t="s">
        <v>1664</v>
      </c>
      <c r="L430" s="135" t="s">
        <v>173</v>
      </c>
      <c r="M430" s="134" t="str">
        <f t="shared" si="117"/>
        <v>Y1</v>
      </c>
      <c r="N430" s="537" t="s">
        <v>4631</v>
      </c>
      <c r="O430" s="169" t="s">
        <v>4786</v>
      </c>
      <c r="P430" s="229" t="str">
        <f t="shared" si="118"/>
        <v>Graham, J.R. (Y1)</v>
      </c>
      <c r="Q430" s="166">
        <f t="shared" si="119"/>
        <v>200000</v>
      </c>
      <c r="R430" s="166">
        <f t="shared" si="120"/>
        <v>300000</v>
      </c>
      <c r="S430" s="166">
        <f t="shared" si="121"/>
        <v>400000</v>
      </c>
      <c r="T430" s="314" t="str">
        <f t="shared" si="115"/>
        <v/>
      </c>
      <c r="U430" s="537" t="s">
        <v>652</v>
      </c>
      <c r="V430" s="167">
        <v>200000</v>
      </c>
      <c r="W430" s="134" t="s">
        <v>653</v>
      </c>
      <c r="X430" s="167">
        <v>300000</v>
      </c>
      <c r="Y430" s="134" t="s">
        <v>465</v>
      </c>
      <c r="Z430" s="167">
        <v>400000</v>
      </c>
      <c r="AA430" s="134" t="s">
        <v>814</v>
      </c>
      <c r="AB430" s="167"/>
      <c r="AC430" s="134"/>
      <c r="AD430" s="134"/>
      <c r="AE430" s="168"/>
    </row>
    <row r="431" spans="1:31" s="172" customFormat="1" ht="14.25" customHeight="1" x14ac:dyDescent="0.2">
      <c r="A431" s="134" t="s">
        <v>362</v>
      </c>
      <c r="B431" s="246" t="str">
        <f t="shared" si="122"/>
        <v>Grandal</v>
      </c>
      <c r="C431" s="253" t="str">
        <f t="shared" si="113"/>
        <v>Yasmani</v>
      </c>
      <c r="D431" s="134" t="str">
        <f t="shared" si="114"/>
        <v>Y. Grandal</v>
      </c>
      <c r="E431" s="229" t="str">
        <f t="shared" si="116"/>
        <v>Yasmani Grandal</v>
      </c>
      <c r="F431" s="135" t="s">
        <v>1674</v>
      </c>
      <c r="G431" s="135"/>
      <c r="H431" s="135"/>
      <c r="I431" s="135"/>
      <c r="J431" s="201">
        <v>32455</v>
      </c>
      <c r="K431" s="147" t="s">
        <v>1668</v>
      </c>
      <c r="L431" s="135" t="s">
        <v>11</v>
      </c>
      <c r="M431" s="134" t="str">
        <f t="shared" si="117"/>
        <v>ARB-Y4</v>
      </c>
      <c r="N431" s="147" t="str">
        <f>Ruth!$A$2</f>
        <v>Plum Island</v>
      </c>
      <c r="O431" s="169" t="s">
        <v>387</v>
      </c>
      <c r="P431" s="229" t="str">
        <f t="shared" si="118"/>
        <v>Grandal, Yasmani (ARB-Y4)</v>
      </c>
      <c r="Q431" s="166">
        <f t="shared" si="119"/>
        <v>840000</v>
      </c>
      <c r="R431" s="166" t="str">
        <f t="shared" si="120"/>
        <v/>
      </c>
      <c r="S431" s="166" t="str">
        <f t="shared" si="121"/>
        <v/>
      </c>
      <c r="T431" s="314" t="str">
        <f t="shared" si="115"/>
        <v/>
      </c>
      <c r="U431" s="147" t="s">
        <v>814</v>
      </c>
      <c r="V431" s="167">
        <v>840000</v>
      </c>
      <c r="W431" s="134" t="s">
        <v>1629</v>
      </c>
      <c r="X431" s="167"/>
      <c r="Y431" s="134"/>
      <c r="Z431" s="167"/>
      <c r="AA431" s="134"/>
      <c r="AB431" s="167"/>
      <c r="AC431" s="134"/>
      <c r="AD431" s="134"/>
      <c r="AE431" s="168"/>
    </row>
    <row r="432" spans="1:31" s="172" customFormat="1" ht="14.25" customHeight="1" x14ac:dyDescent="0.2">
      <c r="A432" s="211" t="s">
        <v>1822</v>
      </c>
      <c r="B432" s="246" t="str">
        <f t="shared" si="122"/>
        <v>Granderson</v>
      </c>
      <c r="C432" s="253" t="str">
        <f t="shared" si="113"/>
        <v>Curt</v>
      </c>
      <c r="D432" s="134" t="str">
        <f t="shared" si="114"/>
        <v>C. Granderson</v>
      </c>
      <c r="E432" s="229" t="str">
        <f t="shared" si="116"/>
        <v>Curt Granderson</v>
      </c>
      <c r="F432" s="216" t="s">
        <v>512</v>
      </c>
      <c r="G432" s="216"/>
      <c r="H432" s="216"/>
      <c r="I432" s="216"/>
      <c r="J432" s="222">
        <v>29661</v>
      </c>
      <c r="K432" s="223" t="s">
        <v>1669</v>
      </c>
      <c r="L432" s="135" t="s">
        <v>11</v>
      </c>
      <c r="M432" s="134" t="str">
        <f t="shared" si="117"/>
        <v>3,F3-6M</v>
      </c>
      <c r="N432" s="147" t="str">
        <f>Cobb!$G$2</f>
        <v>Alaska</v>
      </c>
      <c r="O432" s="216" t="s">
        <v>1992</v>
      </c>
      <c r="P432" s="229" t="str">
        <f t="shared" si="118"/>
        <v>Granderson, Curt (3,F3-6M)</v>
      </c>
      <c r="Q432" s="166">
        <f t="shared" si="119"/>
        <v>2000000</v>
      </c>
      <c r="R432" s="166" t="str">
        <f t="shared" si="120"/>
        <v/>
      </c>
      <c r="S432" s="166" t="str">
        <f t="shared" si="121"/>
        <v/>
      </c>
      <c r="T432" s="314" t="str">
        <f t="shared" si="115"/>
        <v/>
      </c>
      <c r="U432" s="297" t="s">
        <v>738</v>
      </c>
      <c r="V432" s="235">
        <v>2000000</v>
      </c>
      <c r="W432" s="211" t="s">
        <v>412</v>
      </c>
      <c r="X432" s="235"/>
      <c r="Y432" s="211"/>
      <c r="Z432" s="235"/>
      <c r="AA432" s="134"/>
      <c r="AB432" s="167"/>
      <c r="AC432" s="134"/>
      <c r="AD432" s="134"/>
      <c r="AE432" s="168"/>
    </row>
    <row r="433" spans="1:31" s="172" customFormat="1" ht="14.25" customHeight="1" x14ac:dyDescent="0.2">
      <c r="A433" s="537" t="s">
        <v>2698</v>
      </c>
      <c r="B433" s="246" t="str">
        <f t="shared" si="122"/>
        <v>Graveman</v>
      </c>
      <c r="C433" s="253" t="str">
        <f t="shared" si="113"/>
        <v>Kendall</v>
      </c>
      <c r="D433" s="134" t="str">
        <f t="shared" si="114"/>
        <v>K. Graveman</v>
      </c>
      <c r="E433" s="229" t="str">
        <f t="shared" si="116"/>
        <v>Kendall Graveman</v>
      </c>
      <c r="F433" s="135" t="s">
        <v>1667</v>
      </c>
      <c r="G433" s="135"/>
      <c r="H433" s="135"/>
      <c r="I433" s="135"/>
      <c r="J433" s="335">
        <v>33228</v>
      </c>
      <c r="K433" s="134" t="s">
        <v>966</v>
      </c>
      <c r="L433" s="135" t="s">
        <v>173</v>
      </c>
      <c r="M433" s="134" t="str">
        <f t="shared" si="117"/>
        <v>Y1</v>
      </c>
      <c r="N433" s="147" t="str">
        <f>Mays!$AE$2</f>
        <v>West Oakland</v>
      </c>
      <c r="O433" s="135" t="s">
        <v>4659</v>
      </c>
      <c r="P433" s="229" t="str">
        <f t="shared" si="118"/>
        <v>Graveman, Kendall (Y1)</v>
      </c>
      <c r="Q433" s="166">
        <f t="shared" si="119"/>
        <v>200000</v>
      </c>
      <c r="R433" s="166">
        <f t="shared" si="120"/>
        <v>300000</v>
      </c>
      <c r="S433" s="166">
        <f t="shared" si="121"/>
        <v>400000</v>
      </c>
      <c r="T433" s="314" t="str">
        <f t="shared" si="115"/>
        <v/>
      </c>
      <c r="U433" s="537" t="s">
        <v>652</v>
      </c>
      <c r="V433" s="269">
        <v>200000</v>
      </c>
      <c r="W433" s="134" t="s">
        <v>653</v>
      </c>
      <c r="X433" s="269">
        <v>300000</v>
      </c>
      <c r="Y433" s="134" t="s">
        <v>465</v>
      </c>
      <c r="Z433" s="269">
        <v>400000</v>
      </c>
      <c r="AA433" s="134" t="s">
        <v>814</v>
      </c>
      <c r="AB433" s="537"/>
      <c r="AC433" s="134"/>
      <c r="AD433" s="134"/>
      <c r="AE433" s="168"/>
    </row>
    <row r="434" spans="1:31" s="172" customFormat="1" ht="14.25" customHeight="1" x14ac:dyDescent="0.2">
      <c r="A434" s="246" t="s">
        <v>2449</v>
      </c>
      <c r="B434" s="246" t="str">
        <f t="shared" si="122"/>
        <v>Gray</v>
      </c>
      <c r="C434" s="253" t="str">
        <f t="shared" si="113"/>
        <v>Jon</v>
      </c>
      <c r="D434" s="134" t="str">
        <f t="shared" si="114"/>
        <v>J. Gray</v>
      </c>
      <c r="E434" s="229" t="str">
        <f t="shared" si="116"/>
        <v>Jon Gray</v>
      </c>
      <c r="F434" s="241" t="s">
        <v>1667</v>
      </c>
      <c r="G434" s="241"/>
      <c r="H434" s="241"/>
      <c r="I434" s="241"/>
      <c r="J434" s="262">
        <v>33547</v>
      </c>
      <c r="K434" s="263" t="s">
        <v>173</v>
      </c>
      <c r="L434" s="135" t="s">
        <v>173</v>
      </c>
      <c r="M434" s="134" t="str">
        <f t="shared" si="117"/>
        <v>Y1</v>
      </c>
      <c r="N434" s="147" t="str">
        <f>Ruth!$A$2</f>
        <v>Plum Island</v>
      </c>
      <c r="O434" s="241" t="s">
        <v>2012</v>
      </c>
      <c r="P434" s="229" t="str">
        <f t="shared" si="118"/>
        <v>Gray, Jon (Y1)</v>
      </c>
      <c r="Q434" s="166">
        <f t="shared" si="119"/>
        <v>200000</v>
      </c>
      <c r="R434" s="166">
        <f t="shared" si="120"/>
        <v>300000</v>
      </c>
      <c r="S434" s="166">
        <f t="shared" si="121"/>
        <v>400000</v>
      </c>
      <c r="T434" s="314" t="str">
        <f t="shared" si="115"/>
        <v/>
      </c>
      <c r="U434" s="309" t="s">
        <v>652</v>
      </c>
      <c r="V434" s="269">
        <v>200000</v>
      </c>
      <c r="W434" s="134" t="s">
        <v>653</v>
      </c>
      <c r="X434" s="269">
        <v>300000</v>
      </c>
      <c r="Y434" s="134" t="s">
        <v>465</v>
      </c>
      <c r="Z434" s="269">
        <v>400000</v>
      </c>
      <c r="AA434" s="134" t="s">
        <v>814</v>
      </c>
      <c r="AB434" s="167"/>
      <c r="AC434" s="134"/>
      <c r="AD434" s="134"/>
      <c r="AE434" s="168"/>
    </row>
    <row r="435" spans="1:31" s="172" customFormat="1" ht="14.25" customHeight="1" x14ac:dyDescent="0.2">
      <c r="A435" s="134" t="s">
        <v>380</v>
      </c>
      <c r="B435" s="246" t="str">
        <f t="shared" si="122"/>
        <v>Gray</v>
      </c>
      <c r="C435" s="253" t="str">
        <f t="shared" si="113"/>
        <v>Sonny</v>
      </c>
      <c r="D435" s="134" t="str">
        <f t="shared" si="114"/>
        <v>S. Gray</v>
      </c>
      <c r="E435" s="229" t="str">
        <f t="shared" si="116"/>
        <v>Sonny Gray</v>
      </c>
      <c r="F435" s="135" t="s">
        <v>1667</v>
      </c>
      <c r="G435" s="135"/>
      <c r="H435" s="135"/>
      <c r="I435" s="135"/>
      <c r="J435" s="201">
        <v>32819</v>
      </c>
      <c r="K435" s="147" t="s">
        <v>966</v>
      </c>
      <c r="L435" s="135" t="s">
        <v>173</v>
      </c>
      <c r="M435" s="134" t="str">
        <f t="shared" si="117"/>
        <v>Y3</v>
      </c>
      <c r="N435" s="147" t="str">
        <f>Ruth!$M$2</f>
        <v>Hoboken</v>
      </c>
      <c r="O435" s="169" t="s">
        <v>387</v>
      </c>
      <c r="P435" s="229" t="str">
        <f t="shared" si="118"/>
        <v>Gray, Sonny (Y3)</v>
      </c>
      <c r="Q435" s="166">
        <f t="shared" si="119"/>
        <v>400000</v>
      </c>
      <c r="R435" s="166" t="str">
        <f t="shared" si="120"/>
        <v/>
      </c>
      <c r="S435" s="166" t="str">
        <f t="shared" si="121"/>
        <v/>
      </c>
      <c r="T435" s="314" t="str">
        <f t="shared" si="115"/>
        <v/>
      </c>
      <c r="U435" s="147" t="s">
        <v>465</v>
      </c>
      <c r="V435" s="167">
        <v>400000</v>
      </c>
      <c r="W435" s="134" t="s">
        <v>814</v>
      </c>
      <c r="X435" s="167"/>
      <c r="Y435" s="134"/>
      <c r="Z435" s="167"/>
      <c r="AA435" s="134"/>
      <c r="AB435" s="167"/>
      <c r="AC435" s="134"/>
      <c r="AD435" s="134"/>
      <c r="AE435" s="168"/>
    </row>
    <row r="436" spans="1:31" s="172" customFormat="1" ht="14.25" customHeight="1" x14ac:dyDescent="0.2">
      <c r="A436" s="134" t="s">
        <v>4822</v>
      </c>
      <c r="B436" s="246" t="str">
        <f t="shared" si="122"/>
        <v>Greene</v>
      </c>
      <c r="C436" s="253" t="str">
        <f t="shared" si="113"/>
        <v>Conner</v>
      </c>
      <c r="D436" s="134" t="str">
        <f t="shared" si="114"/>
        <v>C. Greene</v>
      </c>
      <c r="E436" s="229" t="str">
        <f t="shared" si="116"/>
        <v>Conner Greene</v>
      </c>
      <c r="F436" s="287"/>
      <c r="G436" s="537">
        <v>100</v>
      </c>
      <c r="H436" s="537">
        <v>4</v>
      </c>
      <c r="I436" s="537">
        <v>7</v>
      </c>
      <c r="J436" s="436">
        <v>34793</v>
      </c>
      <c r="K436" s="205"/>
      <c r="L436" s="135" t="s">
        <v>651</v>
      </c>
      <c r="M436" s="134" t="str">
        <f t="shared" si="117"/>
        <v>min</v>
      </c>
      <c r="N436" s="147" t="str">
        <f>Cobb!$M$2</f>
        <v>Mansfield</v>
      </c>
      <c r="O436" s="169" t="s">
        <v>4786</v>
      </c>
      <c r="P436" s="229" t="str">
        <f t="shared" si="118"/>
        <v>Greene, Conner (min)</v>
      </c>
      <c r="Q436" s="166" t="str">
        <f t="shared" si="119"/>
        <v/>
      </c>
      <c r="R436" s="166" t="str">
        <f t="shared" si="120"/>
        <v/>
      </c>
      <c r="S436" s="166" t="str">
        <f t="shared" si="121"/>
        <v/>
      </c>
      <c r="T436" s="314" t="str">
        <f t="shared" si="115"/>
        <v/>
      </c>
      <c r="U436" s="537" t="s">
        <v>828</v>
      </c>
      <c r="V436" s="167"/>
      <c r="W436" s="134"/>
      <c r="X436" s="167"/>
      <c r="Y436" s="134"/>
      <c r="Z436" s="167"/>
      <c r="AA436" s="134"/>
      <c r="AB436" s="167"/>
      <c r="AC436" s="134"/>
      <c r="AD436" s="134"/>
      <c r="AE436" s="168"/>
    </row>
    <row r="437" spans="1:31" s="172" customFormat="1" ht="14.25" customHeight="1" x14ac:dyDescent="0.2">
      <c r="A437" s="537" t="s">
        <v>2699</v>
      </c>
      <c r="B437" s="246" t="str">
        <f t="shared" si="122"/>
        <v>Greene</v>
      </c>
      <c r="C437" s="253" t="str">
        <f t="shared" si="113"/>
        <v>Shane</v>
      </c>
      <c r="D437" s="134" t="str">
        <f t="shared" si="114"/>
        <v>S. Greene</v>
      </c>
      <c r="E437" s="229" t="str">
        <f t="shared" si="116"/>
        <v>Shane Greene</v>
      </c>
      <c r="F437" s="135" t="s">
        <v>1667</v>
      </c>
      <c r="G437" s="135"/>
      <c r="H437" s="135"/>
      <c r="I437" s="135"/>
      <c r="J437" s="335">
        <v>32464</v>
      </c>
      <c r="K437" s="134" t="s">
        <v>966</v>
      </c>
      <c r="L437" s="135" t="s">
        <v>173</v>
      </c>
      <c r="M437" s="134" t="str">
        <f t="shared" si="117"/>
        <v>Y2</v>
      </c>
      <c r="N437" s="147" t="str">
        <f>Ruth!$Y$2</f>
        <v>Rock Island</v>
      </c>
      <c r="O437" s="135" t="s">
        <v>4595</v>
      </c>
      <c r="P437" s="229" t="str">
        <f t="shared" si="118"/>
        <v>Greene, Shane (Y2)</v>
      </c>
      <c r="Q437" s="166">
        <f t="shared" si="119"/>
        <v>300000</v>
      </c>
      <c r="R437" s="166">
        <f t="shared" si="120"/>
        <v>400000</v>
      </c>
      <c r="S437" s="166" t="str">
        <f t="shared" si="121"/>
        <v/>
      </c>
      <c r="T437" s="314" t="str">
        <f t="shared" si="115"/>
        <v/>
      </c>
      <c r="U437" s="134" t="s">
        <v>653</v>
      </c>
      <c r="V437" s="230">
        <v>300000</v>
      </c>
      <c r="W437" s="229" t="s">
        <v>465</v>
      </c>
      <c r="X437" s="230">
        <v>400000</v>
      </c>
      <c r="Y437" s="134" t="s">
        <v>814</v>
      </c>
      <c r="Z437" s="537"/>
      <c r="AA437" s="537"/>
      <c r="AB437" s="537"/>
      <c r="AC437" s="134"/>
      <c r="AD437" s="134"/>
      <c r="AE437" s="168"/>
    </row>
    <row r="438" spans="1:31" s="172" customFormat="1" ht="14.25" customHeight="1" x14ac:dyDescent="0.2">
      <c r="A438" s="148" t="s">
        <v>441</v>
      </c>
      <c r="B438" s="246" t="str">
        <f t="shared" si="122"/>
        <v>Gregerson</v>
      </c>
      <c r="C438" s="253" t="str">
        <f t="shared" si="113"/>
        <v>Luke</v>
      </c>
      <c r="D438" s="134" t="str">
        <f t="shared" si="114"/>
        <v>L. Gregerson</v>
      </c>
      <c r="E438" s="229" t="str">
        <f t="shared" si="116"/>
        <v>Luke Gregerson</v>
      </c>
      <c r="F438" s="135" t="s">
        <v>1667</v>
      </c>
      <c r="G438" s="135"/>
      <c r="H438" s="135"/>
      <c r="I438" s="135"/>
      <c r="J438" s="201">
        <v>30816</v>
      </c>
      <c r="K438" s="147" t="s">
        <v>1664</v>
      </c>
      <c r="L438" s="135" t="s">
        <v>173</v>
      </c>
      <c r="M438" s="134" t="str">
        <f t="shared" si="117"/>
        <v>1,F2-$5.6M</v>
      </c>
      <c r="N438" s="147" t="str">
        <f>Ruth!$A$2</f>
        <v>Plum Island</v>
      </c>
      <c r="O438" s="412" t="s">
        <v>4104</v>
      </c>
      <c r="P438" s="229" t="str">
        <f t="shared" si="118"/>
        <v>Gregerson, Luke (1,F2-$5.6M)</v>
      </c>
      <c r="Q438" s="166">
        <f t="shared" si="119"/>
        <v>2800000</v>
      </c>
      <c r="R438" s="166">
        <f t="shared" si="120"/>
        <v>2800000</v>
      </c>
      <c r="S438" s="166" t="str">
        <f t="shared" si="121"/>
        <v/>
      </c>
      <c r="T438" s="314" t="str">
        <f t="shared" si="115"/>
        <v/>
      </c>
      <c r="U438" s="148" t="s">
        <v>4012</v>
      </c>
      <c r="V438" s="414">
        <v>2800000</v>
      </c>
      <c r="W438" s="148" t="s">
        <v>4201</v>
      </c>
      <c r="X438" s="414">
        <v>2800000</v>
      </c>
      <c r="Y438" s="134" t="s">
        <v>412</v>
      </c>
      <c r="Z438" s="134"/>
      <c r="AA438" s="134"/>
      <c r="AB438" s="134"/>
      <c r="AC438" s="134"/>
      <c r="AD438" s="134"/>
      <c r="AE438" s="168"/>
    </row>
    <row r="439" spans="1:31" s="172" customFormat="1" ht="14.25" customHeight="1" x14ac:dyDescent="0.2">
      <c r="A439" s="134" t="s">
        <v>1091</v>
      </c>
      <c r="B439" s="246" t="str">
        <f t="shared" si="122"/>
        <v>Gregorius</v>
      </c>
      <c r="C439" s="253" t="str">
        <f t="shared" si="113"/>
        <v>Didi</v>
      </c>
      <c r="D439" s="134" t="str">
        <f t="shared" si="114"/>
        <v>D. Gregorius</v>
      </c>
      <c r="E439" s="229" t="str">
        <f t="shared" si="116"/>
        <v>Didi Gregorius</v>
      </c>
      <c r="F439" s="135" t="s">
        <v>512</v>
      </c>
      <c r="G439" s="135"/>
      <c r="H439" s="135"/>
      <c r="I439" s="135"/>
      <c r="J439" s="201">
        <v>32922</v>
      </c>
      <c r="K439" s="147" t="s">
        <v>1671</v>
      </c>
      <c r="L439" s="135" t="s">
        <v>11</v>
      </c>
      <c r="M439" s="134" t="str">
        <f t="shared" si="117"/>
        <v>Y3</v>
      </c>
      <c r="N439" s="147" t="str">
        <f>Ruth!$S$2</f>
        <v>New York</v>
      </c>
      <c r="O439" s="169" t="s">
        <v>1143</v>
      </c>
      <c r="P439" s="229" t="str">
        <f t="shared" si="118"/>
        <v>Gregorius, Didi (Y3)</v>
      </c>
      <c r="Q439" s="166">
        <f t="shared" si="119"/>
        <v>400000</v>
      </c>
      <c r="R439" s="166" t="str">
        <f t="shared" si="120"/>
        <v/>
      </c>
      <c r="S439" s="166" t="str">
        <f t="shared" si="121"/>
        <v/>
      </c>
      <c r="T439" s="314" t="str">
        <f t="shared" si="115"/>
        <v/>
      </c>
      <c r="U439" s="147" t="s">
        <v>465</v>
      </c>
      <c r="V439" s="167">
        <v>400000</v>
      </c>
      <c r="W439" s="134" t="s">
        <v>814</v>
      </c>
      <c r="X439" s="167"/>
      <c r="Y439" s="134"/>
      <c r="Z439" s="167"/>
      <c r="AA439" s="134"/>
      <c r="AB439" s="167"/>
      <c r="AC439" s="134"/>
      <c r="AD439" s="134"/>
      <c r="AE439" s="168"/>
    </row>
    <row r="440" spans="1:31" s="172" customFormat="1" ht="14.25" customHeight="1" x14ac:dyDescent="0.2">
      <c r="A440" s="134" t="s">
        <v>442</v>
      </c>
      <c r="B440" s="246" t="str">
        <f t="shared" si="122"/>
        <v>Greinke</v>
      </c>
      <c r="C440" s="253" t="str">
        <f t="shared" si="113"/>
        <v>Zack</v>
      </c>
      <c r="D440" s="134" t="str">
        <f t="shared" si="114"/>
        <v>Z. Greinke</v>
      </c>
      <c r="E440" s="229" t="str">
        <f t="shared" si="116"/>
        <v>Zack Greinke</v>
      </c>
      <c r="F440" s="135" t="s">
        <v>1667</v>
      </c>
      <c r="G440" s="135"/>
      <c r="H440" s="135"/>
      <c r="I440" s="135"/>
      <c r="J440" s="201">
        <v>30610</v>
      </c>
      <c r="K440" s="147" t="s">
        <v>966</v>
      </c>
      <c r="L440" s="135" t="s">
        <v>173</v>
      </c>
      <c r="M440" s="134" t="str">
        <f t="shared" si="117"/>
        <v>4,F5-26.25M</v>
      </c>
      <c r="N440" s="147" t="str">
        <f>Cobb!$AE$2</f>
        <v>Chicago</v>
      </c>
      <c r="O440" s="169" t="s">
        <v>1141</v>
      </c>
      <c r="P440" s="229" t="str">
        <f t="shared" si="118"/>
        <v>Greinke, Zack (4,F5-26.25M)</v>
      </c>
      <c r="Q440" s="166">
        <f t="shared" si="119"/>
        <v>5250000</v>
      </c>
      <c r="R440" s="166">
        <f t="shared" si="120"/>
        <v>5250000</v>
      </c>
      <c r="S440" s="166" t="str">
        <f t="shared" si="121"/>
        <v/>
      </c>
      <c r="T440" s="314" t="str">
        <f t="shared" si="115"/>
        <v/>
      </c>
      <c r="U440" s="147" t="s">
        <v>1136</v>
      </c>
      <c r="V440" s="167">
        <v>5250000</v>
      </c>
      <c r="W440" s="134" t="s">
        <v>1137</v>
      </c>
      <c r="X440" s="167">
        <v>5250000</v>
      </c>
      <c r="Y440" s="134" t="s">
        <v>412</v>
      </c>
      <c r="Z440" s="167"/>
      <c r="AA440" s="229"/>
      <c r="AB440" s="229"/>
      <c r="AC440" s="134"/>
      <c r="AD440" s="134"/>
      <c r="AE440" s="168"/>
    </row>
    <row r="441" spans="1:31" s="172" customFormat="1" ht="14.25" customHeight="1" x14ac:dyDescent="0.2">
      <c r="A441" s="537" t="s">
        <v>2726</v>
      </c>
      <c r="B441" s="246" t="str">
        <f t="shared" si="122"/>
        <v>Grichuk</v>
      </c>
      <c r="C441" s="253" t="str">
        <f t="shared" si="113"/>
        <v>Randal</v>
      </c>
      <c r="D441" s="134" t="str">
        <f t="shared" si="114"/>
        <v>R. Grichuk</v>
      </c>
      <c r="E441" s="229" t="str">
        <f t="shared" si="116"/>
        <v>Randal Grichuk</v>
      </c>
      <c r="F441" s="135" t="s">
        <v>1667</v>
      </c>
      <c r="G441" s="135"/>
      <c r="H441" s="135"/>
      <c r="I441" s="135"/>
      <c r="J441" s="335">
        <v>33463</v>
      </c>
      <c r="K441" s="134" t="s">
        <v>1672</v>
      </c>
      <c r="L441" s="135" t="s">
        <v>11</v>
      </c>
      <c r="M441" s="134" t="str">
        <f t="shared" si="117"/>
        <v>Y2</v>
      </c>
      <c r="N441" s="147" t="str">
        <f>Cobb!$A$2</f>
        <v>Greenville</v>
      </c>
      <c r="O441" s="135" t="s">
        <v>2857</v>
      </c>
      <c r="P441" s="229" t="str">
        <f t="shared" si="118"/>
        <v>Grichuk, Randal (Y2)</v>
      </c>
      <c r="Q441" s="166">
        <f t="shared" si="119"/>
        <v>300000</v>
      </c>
      <c r="R441" s="166">
        <f t="shared" si="120"/>
        <v>400000</v>
      </c>
      <c r="S441" s="166" t="str">
        <f t="shared" si="121"/>
        <v/>
      </c>
      <c r="T441" s="314" t="str">
        <f t="shared" si="115"/>
        <v/>
      </c>
      <c r="U441" s="134" t="s">
        <v>653</v>
      </c>
      <c r="V441" s="230">
        <v>300000</v>
      </c>
      <c r="W441" s="229" t="s">
        <v>465</v>
      </c>
      <c r="X441" s="230">
        <v>400000</v>
      </c>
      <c r="Y441" s="134" t="s">
        <v>814</v>
      </c>
      <c r="Z441" s="537"/>
      <c r="AA441" s="537"/>
      <c r="AB441" s="537"/>
      <c r="AC441" s="134"/>
      <c r="AD441" s="134"/>
      <c r="AE441" s="168"/>
    </row>
    <row r="442" spans="1:31" s="172" customFormat="1" ht="14.25" customHeight="1" x14ac:dyDescent="0.2">
      <c r="A442" s="146" t="s">
        <v>1226</v>
      </c>
      <c r="B442" s="246" t="str">
        <f t="shared" si="122"/>
        <v>Griffin</v>
      </c>
      <c r="C442" s="253" t="str">
        <f t="shared" si="113"/>
        <v>AJ</v>
      </c>
      <c r="D442" s="134" t="str">
        <f t="shared" si="114"/>
        <v>A. Griffin</v>
      </c>
      <c r="E442" s="229" t="str">
        <f t="shared" si="116"/>
        <v>AJ Griffin</v>
      </c>
      <c r="F442" s="135" t="s">
        <v>1667</v>
      </c>
      <c r="G442" s="135"/>
      <c r="H442" s="135"/>
      <c r="I442" s="135"/>
      <c r="J442" s="201">
        <v>32170</v>
      </c>
      <c r="K442" s="147" t="s">
        <v>966</v>
      </c>
      <c r="L442" s="135" t="s">
        <v>173</v>
      </c>
      <c r="M442" s="134" t="str">
        <f t="shared" si="117"/>
        <v>Y2*</v>
      </c>
      <c r="N442" s="147" t="str">
        <f>Mays!$A$2</f>
        <v>Aspen</v>
      </c>
      <c r="O442" s="135" t="s">
        <v>1171</v>
      </c>
      <c r="P442" s="229" t="str">
        <f t="shared" si="118"/>
        <v>Griffin, AJ (Y2*)</v>
      </c>
      <c r="Q442" s="166">
        <f t="shared" si="119"/>
        <v>300000</v>
      </c>
      <c r="R442" s="166">
        <f t="shared" si="120"/>
        <v>400000</v>
      </c>
      <c r="S442" s="166" t="str">
        <f t="shared" si="121"/>
        <v/>
      </c>
      <c r="T442" s="314" t="str">
        <f t="shared" si="115"/>
        <v/>
      </c>
      <c r="U442" s="147" t="s">
        <v>303</v>
      </c>
      <c r="V442" s="230">
        <v>300000</v>
      </c>
      <c r="W442" s="229" t="s">
        <v>465</v>
      </c>
      <c r="X442" s="230">
        <v>400000</v>
      </c>
      <c r="Y442" s="134" t="s">
        <v>814</v>
      </c>
      <c r="Z442" s="167"/>
      <c r="AA442" s="134"/>
      <c r="AB442" s="167"/>
      <c r="AC442" s="134"/>
      <c r="AD442" s="134"/>
      <c r="AE442" s="168"/>
    </row>
    <row r="443" spans="1:31" s="172" customFormat="1" ht="14.25" customHeight="1" x14ac:dyDescent="0.2">
      <c r="A443" s="148" t="s">
        <v>1720</v>
      </c>
      <c r="B443" s="246" t="str">
        <f t="shared" si="122"/>
        <v>Grilli</v>
      </c>
      <c r="C443" s="253" t="str">
        <f t="shared" si="113"/>
        <v>Jason</v>
      </c>
      <c r="D443" s="134" t="str">
        <f t="shared" si="114"/>
        <v>J. Grilli</v>
      </c>
      <c r="E443" s="229" t="str">
        <f t="shared" si="116"/>
        <v>Jason Grilli</v>
      </c>
      <c r="F443" s="216" t="s">
        <v>1667</v>
      </c>
      <c r="G443" s="216"/>
      <c r="H443" s="216"/>
      <c r="I443" s="216"/>
      <c r="J443" s="220">
        <v>28075</v>
      </c>
      <c r="K443" s="221" t="s">
        <v>1664</v>
      </c>
      <c r="L443" s="135" t="s">
        <v>173</v>
      </c>
      <c r="M443" s="134" t="str">
        <f t="shared" si="117"/>
        <v>1,F2-$1.29M</v>
      </c>
      <c r="N443" s="147" t="str">
        <f>Ruth!$G$2</f>
        <v>Gotham City</v>
      </c>
      <c r="O443" s="412" t="s">
        <v>4104</v>
      </c>
      <c r="P443" s="229" t="str">
        <f t="shared" si="118"/>
        <v>Grilli, Jason (1,F2-$1.29M)</v>
      </c>
      <c r="Q443" s="166">
        <f t="shared" si="119"/>
        <v>645000</v>
      </c>
      <c r="R443" s="166">
        <f t="shared" si="120"/>
        <v>645000</v>
      </c>
      <c r="S443" s="166" t="str">
        <f t="shared" si="121"/>
        <v/>
      </c>
      <c r="T443" s="314" t="str">
        <f t="shared" si="115"/>
        <v/>
      </c>
      <c r="U443" s="148" t="s">
        <v>4046</v>
      </c>
      <c r="V443" s="414">
        <v>645000</v>
      </c>
      <c r="W443" s="148" t="s">
        <v>4190</v>
      </c>
      <c r="X443" s="414">
        <v>645000</v>
      </c>
      <c r="Y443" s="134" t="s">
        <v>412</v>
      </c>
      <c r="Z443" s="134"/>
      <c r="AA443" s="134"/>
      <c r="AB443" s="134"/>
      <c r="AC443" s="134"/>
      <c r="AD443" s="134"/>
      <c r="AE443" s="168"/>
    </row>
    <row r="444" spans="1:31" s="172" customFormat="1" ht="14.25" customHeight="1" x14ac:dyDescent="0.2">
      <c r="A444" s="146" t="s">
        <v>1179</v>
      </c>
      <c r="B444" s="246" t="str">
        <f t="shared" si="122"/>
        <v>Grimm</v>
      </c>
      <c r="C444" s="253" t="str">
        <f t="shared" si="113"/>
        <v>Justin</v>
      </c>
      <c r="D444" s="134" t="str">
        <f t="shared" si="114"/>
        <v>J. Grimm</v>
      </c>
      <c r="E444" s="229" t="str">
        <f t="shared" si="116"/>
        <v>Justin Grimm</v>
      </c>
      <c r="F444" s="135" t="s">
        <v>1667</v>
      </c>
      <c r="G444" s="135"/>
      <c r="H444" s="135"/>
      <c r="I444" s="135"/>
      <c r="J444" s="201">
        <v>32371</v>
      </c>
      <c r="K444" s="147" t="s">
        <v>1664</v>
      </c>
      <c r="L444" s="135" t="s">
        <v>173</v>
      </c>
      <c r="M444" s="134" t="str">
        <f t="shared" si="117"/>
        <v>Y3</v>
      </c>
      <c r="N444" s="147" t="str">
        <f>Ruth!$S$2</f>
        <v>New York</v>
      </c>
      <c r="O444" s="135" t="s">
        <v>1171</v>
      </c>
      <c r="P444" s="229" t="str">
        <f t="shared" si="118"/>
        <v>Grimm, Justin (Y3)</v>
      </c>
      <c r="Q444" s="166">
        <f t="shared" si="119"/>
        <v>400000</v>
      </c>
      <c r="R444" s="166" t="str">
        <f t="shared" si="120"/>
        <v/>
      </c>
      <c r="S444" s="166" t="str">
        <f t="shared" si="121"/>
        <v/>
      </c>
      <c r="T444" s="314" t="str">
        <f t="shared" si="115"/>
        <v/>
      </c>
      <c r="U444" s="147" t="s">
        <v>465</v>
      </c>
      <c r="V444" s="167">
        <v>400000</v>
      </c>
      <c r="W444" s="134" t="s">
        <v>814</v>
      </c>
      <c r="X444" s="167"/>
      <c r="Y444" s="134"/>
      <c r="Z444" s="167"/>
      <c r="AA444" s="134"/>
      <c r="AB444" s="167"/>
      <c r="AC444" s="134"/>
      <c r="AD444" s="134"/>
      <c r="AE444" s="168"/>
    </row>
    <row r="445" spans="1:31" s="172" customFormat="1" ht="14.25" customHeight="1" x14ac:dyDescent="0.2">
      <c r="A445" s="134" t="s">
        <v>4823</v>
      </c>
      <c r="B445" s="246" t="str">
        <f t="shared" si="122"/>
        <v>Guerra</v>
      </c>
      <c r="C445" s="253" t="str">
        <f t="shared" si="113"/>
        <v>Javier Alexis</v>
      </c>
      <c r="D445" s="134" t="str">
        <f t="shared" si="114"/>
        <v>J. Guerra</v>
      </c>
      <c r="E445" s="229" t="str">
        <f t="shared" si="116"/>
        <v>Javier Alexis Guerra</v>
      </c>
      <c r="F445" s="287"/>
      <c r="G445" s="537">
        <v>45</v>
      </c>
      <c r="H445" s="537">
        <v>2</v>
      </c>
      <c r="I445" s="537">
        <v>21</v>
      </c>
      <c r="J445" s="436">
        <v>34967</v>
      </c>
      <c r="K445" s="205"/>
      <c r="L445" s="135" t="s">
        <v>651</v>
      </c>
      <c r="M445" s="134" t="str">
        <f t="shared" si="117"/>
        <v>min</v>
      </c>
      <c r="N445" s="147" t="str">
        <f>Cobb!$S$2</f>
        <v>Waikiki</v>
      </c>
      <c r="O445" s="169" t="s">
        <v>4786</v>
      </c>
      <c r="P445" s="229" t="str">
        <f t="shared" si="118"/>
        <v>Guerra, Javier Alexis (min)</v>
      </c>
      <c r="Q445" s="166" t="str">
        <f t="shared" si="119"/>
        <v/>
      </c>
      <c r="R445" s="166" t="str">
        <f t="shared" si="120"/>
        <v/>
      </c>
      <c r="S445" s="166" t="str">
        <f t="shared" si="121"/>
        <v/>
      </c>
      <c r="T445" s="314" t="str">
        <f t="shared" si="115"/>
        <v/>
      </c>
      <c r="U445" s="537" t="s">
        <v>828</v>
      </c>
      <c r="V445" s="167"/>
      <c r="W445" s="134"/>
      <c r="X445" s="167"/>
      <c r="Y445" s="134"/>
      <c r="Z445" s="167"/>
      <c r="AA445" s="134"/>
      <c r="AB445" s="167"/>
      <c r="AC445" s="134"/>
      <c r="AD445" s="134"/>
      <c r="AE445" s="168"/>
    </row>
    <row r="446" spans="1:31" s="172" customFormat="1" ht="14.25" customHeight="1" x14ac:dyDescent="0.2">
      <c r="A446" s="134" t="s">
        <v>4824</v>
      </c>
      <c r="B446" s="246" t="str">
        <f t="shared" si="122"/>
        <v>Guerrero Jr.</v>
      </c>
      <c r="C446" s="253" t="str">
        <f t="shared" si="113"/>
        <v>Vladimir</v>
      </c>
      <c r="D446" s="134" t="str">
        <f t="shared" si="114"/>
        <v>V. Guerrero Jr.</v>
      </c>
      <c r="E446" s="229" t="str">
        <f t="shared" si="116"/>
        <v>Vladimir Guerrero Jr.</v>
      </c>
      <c r="F446" s="287"/>
      <c r="G446" s="537">
        <v>68</v>
      </c>
      <c r="H446" s="537">
        <v>3</v>
      </c>
      <c r="I446" s="537">
        <v>19</v>
      </c>
      <c r="J446" s="436" t="s">
        <v>4664</v>
      </c>
      <c r="K446" s="205"/>
      <c r="L446" s="135" t="s">
        <v>651</v>
      </c>
      <c r="M446" s="134" t="str">
        <f t="shared" si="117"/>
        <v>min</v>
      </c>
      <c r="N446" s="147" t="str">
        <f>Ruth!$A$2</f>
        <v>Plum Island</v>
      </c>
      <c r="O446" s="169" t="s">
        <v>4786</v>
      </c>
      <c r="P446" s="229" t="str">
        <f t="shared" si="118"/>
        <v>Guerrero Jr., Vladimir (min)</v>
      </c>
      <c r="Q446" s="166" t="str">
        <f t="shared" si="119"/>
        <v/>
      </c>
      <c r="R446" s="166" t="str">
        <f t="shared" si="120"/>
        <v/>
      </c>
      <c r="S446" s="166" t="str">
        <f t="shared" si="121"/>
        <v/>
      </c>
      <c r="T446" s="314" t="str">
        <f t="shared" si="115"/>
        <v/>
      </c>
      <c r="U446" s="537" t="s">
        <v>828</v>
      </c>
      <c r="V446" s="167"/>
      <c r="W446" s="134"/>
      <c r="X446" s="167"/>
      <c r="Y446" s="134"/>
      <c r="Z446" s="167"/>
      <c r="AA446" s="134"/>
      <c r="AB446" s="167"/>
      <c r="AC446" s="134"/>
      <c r="AD446" s="134"/>
      <c r="AE446" s="168"/>
    </row>
    <row r="447" spans="1:31" s="172" customFormat="1" ht="14.25" customHeight="1" x14ac:dyDescent="0.2">
      <c r="A447" s="248" t="s">
        <v>2134</v>
      </c>
      <c r="B447" s="246" t="str">
        <f t="shared" si="122"/>
        <v>Guerrero</v>
      </c>
      <c r="C447" s="253" t="str">
        <f t="shared" si="113"/>
        <v>Alexander</v>
      </c>
      <c r="D447" s="134" t="str">
        <f t="shared" si="114"/>
        <v>A. Guerrero</v>
      </c>
      <c r="E447" s="229" t="str">
        <f t="shared" si="116"/>
        <v>Alexander Guerrero</v>
      </c>
      <c r="F447" s="241" t="s">
        <v>1667</v>
      </c>
      <c r="G447" s="241"/>
      <c r="H447" s="241"/>
      <c r="I447" s="241"/>
      <c r="J447" s="290">
        <v>31766</v>
      </c>
      <c r="K447" s="229" t="s">
        <v>1665</v>
      </c>
      <c r="L447" s="135" t="s">
        <v>11</v>
      </c>
      <c r="M447" s="134" t="str">
        <f t="shared" si="117"/>
        <v>Y1</v>
      </c>
      <c r="N447" s="147" t="str">
        <f>Mays!$A$2</f>
        <v>Aspen</v>
      </c>
      <c r="O447" s="241" t="s">
        <v>2012</v>
      </c>
      <c r="P447" s="229" t="str">
        <f t="shared" si="118"/>
        <v>Guerrero, Alexander (Y1)</v>
      </c>
      <c r="Q447" s="166">
        <f t="shared" si="119"/>
        <v>200000</v>
      </c>
      <c r="R447" s="166">
        <f t="shared" si="120"/>
        <v>300000</v>
      </c>
      <c r="S447" s="166">
        <f t="shared" si="121"/>
        <v>400000</v>
      </c>
      <c r="T447" s="314" t="str">
        <f t="shared" si="115"/>
        <v/>
      </c>
      <c r="U447" s="312" t="s">
        <v>652</v>
      </c>
      <c r="V447" s="269">
        <v>200000</v>
      </c>
      <c r="W447" s="134" t="s">
        <v>653</v>
      </c>
      <c r="X447" s="269">
        <v>300000</v>
      </c>
      <c r="Y447" s="134" t="s">
        <v>465</v>
      </c>
      <c r="Z447" s="269">
        <v>400000</v>
      </c>
      <c r="AA447" s="134" t="s">
        <v>814</v>
      </c>
      <c r="AB447" s="167"/>
      <c r="AC447" s="134"/>
      <c r="AD447" s="134"/>
      <c r="AE447" s="168"/>
    </row>
    <row r="448" spans="1:31" s="172" customFormat="1" ht="14.25" customHeight="1" x14ac:dyDescent="0.2">
      <c r="A448" s="134" t="s">
        <v>1019</v>
      </c>
      <c r="B448" s="246" t="str">
        <f t="shared" si="122"/>
        <v>Guerrieri</v>
      </c>
      <c r="C448" s="253" t="str">
        <f t="shared" si="113"/>
        <v>Taylor</v>
      </c>
      <c r="D448" s="134" t="str">
        <f t="shared" si="114"/>
        <v>T. Guerrieri</v>
      </c>
      <c r="E448" s="229" t="str">
        <f t="shared" si="116"/>
        <v>Taylor Guerrieri</v>
      </c>
      <c r="F448" s="135" t="s">
        <v>1667</v>
      </c>
      <c r="G448" s="135"/>
      <c r="H448" s="135"/>
      <c r="I448" s="135"/>
      <c r="J448" s="201">
        <v>33939</v>
      </c>
      <c r="K448" s="147" t="s">
        <v>966</v>
      </c>
      <c r="L448" s="135" t="s">
        <v>651</v>
      </c>
      <c r="M448" s="134" t="str">
        <f t="shared" si="117"/>
        <v>min</v>
      </c>
      <c r="N448" s="297" t="str">
        <f>Mays!$S$2</f>
        <v>Thunder Bay</v>
      </c>
      <c r="O448" s="169" t="s">
        <v>1077</v>
      </c>
      <c r="P448" s="229" t="str">
        <f t="shared" si="118"/>
        <v>Guerrieri, Taylor (min)</v>
      </c>
      <c r="Q448" s="166" t="str">
        <f t="shared" si="119"/>
        <v/>
      </c>
      <c r="R448" s="166" t="str">
        <f t="shared" si="120"/>
        <v/>
      </c>
      <c r="S448" s="166" t="str">
        <f t="shared" si="121"/>
        <v/>
      </c>
      <c r="T448" s="314" t="str">
        <f t="shared" si="115"/>
        <v/>
      </c>
      <c r="U448" s="147" t="s">
        <v>828</v>
      </c>
      <c r="V448" s="167"/>
      <c r="W448" s="134"/>
      <c r="X448" s="167"/>
      <c r="Y448" s="134"/>
      <c r="Z448" s="167"/>
      <c r="AA448" s="134"/>
      <c r="AB448" s="167"/>
      <c r="AC448" s="134"/>
      <c r="AD448" s="134"/>
      <c r="AE448" s="168"/>
    </row>
    <row r="449" spans="1:31" s="172" customFormat="1" ht="14.25" customHeight="1" x14ac:dyDescent="0.2">
      <c r="A449" s="148" t="s">
        <v>508</v>
      </c>
      <c r="B449" s="246" t="str">
        <f t="shared" si="122"/>
        <v>Guthrie</v>
      </c>
      <c r="C449" s="253" t="str">
        <f t="shared" ref="C449:C512" si="123">RIGHT(A449,LEN(A449)-FIND(", ",A449,1)-1)</f>
        <v>Jeremy</v>
      </c>
      <c r="D449" s="134" t="str">
        <f t="shared" ref="D449:D512" si="124">CONCATENATE(MID(C449,1,1),". ",B449)</f>
        <v>J. Guthrie</v>
      </c>
      <c r="E449" s="229" t="str">
        <f t="shared" si="116"/>
        <v>Jeremy Guthrie</v>
      </c>
      <c r="F449" s="135" t="s">
        <v>1667</v>
      </c>
      <c r="G449" s="135"/>
      <c r="H449" s="135"/>
      <c r="I449" s="135"/>
      <c r="J449" s="201">
        <v>28953</v>
      </c>
      <c r="K449" s="147" t="s">
        <v>966</v>
      </c>
      <c r="L449" s="135" t="s">
        <v>173</v>
      </c>
      <c r="M449" s="134" t="str">
        <f t="shared" si="117"/>
        <v>1,F1-$604K</v>
      </c>
      <c r="N449" s="147" t="str">
        <f>Mays!$G$2</f>
        <v>Palo Alto</v>
      </c>
      <c r="O449" s="412" t="s">
        <v>4104</v>
      </c>
      <c r="P449" s="229" t="str">
        <f t="shared" si="118"/>
        <v>Guthrie, Jeremy (1,F1-$604K)</v>
      </c>
      <c r="Q449" s="166">
        <f t="shared" si="119"/>
        <v>604000</v>
      </c>
      <c r="R449" s="166" t="str">
        <f t="shared" si="120"/>
        <v/>
      </c>
      <c r="S449" s="166" t="str">
        <f t="shared" si="121"/>
        <v/>
      </c>
      <c r="T449" s="314" t="str">
        <f t="shared" ref="T449:T512" si="125">IF(ISBLANK($AB449),"",$AB449)</f>
        <v/>
      </c>
      <c r="U449" s="148" t="s">
        <v>4081</v>
      </c>
      <c r="V449" s="414">
        <v>604000</v>
      </c>
      <c r="W449" s="167" t="s">
        <v>412</v>
      </c>
      <c r="X449" s="134"/>
      <c r="Y449" s="134"/>
      <c r="Z449" s="134"/>
      <c r="AA449" s="134"/>
      <c r="AB449" s="134"/>
      <c r="AC449" s="134"/>
      <c r="AD449" s="134"/>
      <c r="AE449" s="168"/>
    </row>
    <row r="450" spans="1:31" s="172" customFormat="1" ht="14.25" customHeight="1" x14ac:dyDescent="0.2">
      <c r="A450" s="134" t="s">
        <v>506</v>
      </c>
      <c r="B450" s="246" t="str">
        <f t="shared" si="122"/>
        <v>Gutierrez</v>
      </c>
      <c r="C450" s="253" t="str">
        <f t="shared" si="123"/>
        <v>Franklin</v>
      </c>
      <c r="D450" s="134" t="str">
        <f t="shared" si="124"/>
        <v>F. Gutierrez</v>
      </c>
      <c r="E450" s="229" t="str">
        <f t="shared" si="116"/>
        <v>Franklin Gutierrez</v>
      </c>
      <c r="F450" s="135" t="s">
        <v>1667</v>
      </c>
      <c r="G450" s="134"/>
      <c r="H450" s="147"/>
      <c r="I450" s="135"/>
      <c r="J450" s="201">
        <v>30368</v>
      </c>
      <c r="K450" s="134" t="s">
        <v>1672</v>
      </c>
      <c r="L450" s="135" t="s">
        <v>11</v>
      </c>
      <c r="M450" s="134" t="str">
        <f t="shared" si="117"/>
        <v>1,F2-$2.2M</v>
      </c>
      <c r="N450" s="147" t="str">
        <f>Ruth!$S$2</f>
        <v>New York</v>
      </c>
      <c r="O450" s="412" t="s">
        <v>5192</v>
      </c>
      <c r="P450" s="229" t="str">
        <f t="shared" si="118"/>
        <v>Gutierrez, Franklin (1,F2-$2.2M)</v>
      </c>
      <c r="Q450" s="166">
        <f t="shared" si="119"/>
        <v>1100000</v>
      </c>
      <c r="R450" s="166">
        <f t="shared" si="120"/>
        <v>1100000</v>
      </c>
      <c r="S450" s="166" t="str">
        <f t="shared" si="121"/>
        <v/>
      </c>
      <c r="T450" s="166" t="str">
        <f t="shared" si="125"/>
        <v/>
      </c>
      <c r="U450" s="177" t="s">
        <v>5193</v>
      </c>
      <c r="V450" s="467">
        <v>1100000</v>
      </c>
      <c r="W450" s="167" t="s">
        <v>5194</v>
      </c>
      <c r="X450" s="467">
        <v>1100000</v>
      </c>
      <c r="Y450" s="167" t="s">
        <v>412</v>
      </c>
      <c r="Z450" s="134"/>
      <c r="AA450" s="167"/>
      <c r="AB450" s="134"/>
      <c r="AC450" s="134"/>
      <c r="AD450" s="134"/>
      <c r="AE450" s="371"/>
    </row>
    <row r="451" spans="1:31" s="172" customFormat="1" ht="14.25" customHeight="1" x14ac:dyDescent="0.2">
      <c r="A451" s="134" t="s">
        <v>1036</v>
      </c>
      <c r="B451" s="246" t="str">
        <f t="shared" si="122"/>
        <v>Guyer</v>
      </c>
      <c r="C451" s="253" t="str">
        <f t="shared" si="123"/>
        <v>Brandon</v>
      </c>
      <c r="D451" s="134" t="str">
        <f t="shared" si="124"/>
        <v>B. Guyer</v>
      </c>
      <c r="E451" s="229" t="str">
        <f t="shared" si="116"/>
        <v>Brandon Guyer</v>
      </c>
      <c r="F451" s="135" t="s">
        <v>1667</v>
      </c>
      <c r="G451" s="135"/>
      <c r="H451" s="135"/>
      <c r="I451" s="135"/>
      <c r="J451" s="201">
        <v>31440</v>
      </c>
      <c r="K451" s="147" t="s">
        <v>1673</v>
      </c>
      <c r="L451" s="135" t="s">
        <v>11</v>
      </c>
      <c r="M451" s="134" t="str">
        <f t="shared" si="117"/>
        <v>Y2</v>
      </c>
      <c r="N451" s="147" t="s">
        <v>2006</v>
      </c>
      <c r="O451" s="169" t="s">
        <v>5351</v>
      </c>
      <c r="P451" s="229" t="str">
        <f t="shared" si="118"/>
        <v>Guyer, Brandon (Y2)</v>
      </c>
      <c r="Q451" s="166">
        <f t="shared" si="119"/>
        <v>300000</v>
      </c>
      <c r="R451" s="166">
        <f t="shared" si="120"/>
        <v>400000</v>
      </c>
      <c r="S451" s="166" t="str">
        <f t="shared" si="121"/>
        <v/>
      </c>
      <c r="T451" s="314" t="str">
        <f t="shared" si="125"/>
        <v/>
      </c>
      <c r="U451" s="309" t="s">
        <v>653</v>
      </c>
      <c r="V451" s="230">
        <v>300000</v>
      </c>
      <c r="W451" s="229" t="s">
        <v>465</v>
      </c>
      <c r="X451" s="230">
        <v>400000</v>
      </c>
      <c r="Y451" s="134" t="s">
        <v>814</v>
      </c>
      <c r="Z451" s="167"/>
      <c r="AA451" s="134"/>
      <c r="AB451" s="167"/>
      <c r="AC451" s="134"/>
      <c r="AD451" s="134"/>
      <c r="AE451" s="168"/>
    </row>
    <row r="452" spans="1:31" s="172" customFormat="1" ht="14.25" customHeight="1" x14ac:dyDescent="0.2">
      <c r="A452" s="134" t="s">
        <v>969</v>
      </c>
      <c r="B452" s="246" t="str">
        <f t="shared" si="122"/>
        <v>Gyorko</v>
      </c>
      <c r="C452" s="253" t="str">
        <f t="shared" si="123"/>
        <v>Jedd</v>
      </c>
      <c r="D452" s="134" t="str">
        <f t="shared" si="124"/>
        <v>J. Gyorko</v>
      </c>
      <c r="E452" s="229" t="str">
        <f t="shared" si="116"/>
        <v>Jedd Gyorko</v>
      </c>
      <c r="F452" s="135" t="s">
        <v>1667</v>
      </c>
      <c r="G452" s="135"/>
      <c r="H452" s="135"/>
      <c r="I452" s="135"/>
      <c r="J452" s="201">
        <v>32409</v>
      </c>
      <c r="K452" s="147" t="s">
        <v>1665</v>
      </c>
      <c r="L452" s="135" t="s">
        <v>11</v>
      </c>
      <c r="M452" s="134" t="str">
        <f t="shared" si="117"/>
        <v>Y3</v>
      </c>
      <c r="N452" s="147" t="str">
        <f>Cobb!$G$2</f>
        <v>Alaska</v>
      </c>
      <c r="O452" s="169" t="s">
        <v>1077</v>
      </c>
      <c r="P452" s="229" t="str">
        <f t="shared" si="118"/>
        <v>Gyorko, Jedd (Y3)</v>
      </c>
      <c r="Q452" s="166">
        <f t="shared" si="119"/>
        <v>400000</v>
      </c>
      <c r="R452" s="166" t="str">
        <f t="shared" si="120"/>
        <v/>
      </c>
      <c r="S452" s="166" t="str">
        <f t="shared" si="121"/>
        <v/>
      </c>
      <c r="T452" s="314" t="str">
        <f t="shared" si="125"/>
        <v/>
      </c>
      <c r="U452" s="147" t="s">
        <v>465</v>
      </c>
      <c r="V452" s="167">
        <v>400000</v>
      </c>
      <c r="W452" s="134" t="s">
        <v>814</v>
      </c>
      <c r="X452" s="167"/>
      <c r="Y452" s="134"/>
      <c r="Z452" s="167"/>
      <c r="AA452" s="134"/>
      <c r="AB452" s="167"/>
      <c r="AC452" s="134"/>
      <c r="AD452" s="134"/>
      <c r="AE452" s="168"/>
    </row>
    <row r="453" spans="1:31" s="172" customFormat="1" ht="14.25" customHeight="1" x14ac:dyDescent="0.2">
      <c r="A453" s="537" t="s">
        <v>3750</v>
      </c>
      <c r="B453" s="246" t="str">
        <f t="shared" si="122"/>
        <v>Hader</v>
      </c>
      <c r="C453" s="253" t="str">
        <f t="shared" si="123"/>
        <v>Josh</v>
      </c>
      <c r="D453" s="134" t="str">
        <f t="shared" si="124"/>
        <v>J. Hader</v>
      </c>
      <c r="E453" s="229" t="str">
        <f t="shared" si="116"/>
        <v>Josh Hader</v>
      </c>
      <c r="F453" s="135" t="s">
        <v>512</v>
      </c>
      <c r="G453" s="135"/>
      <c r="H453" s="135"/>
      <c r="I453" s="135"/>
      <c r="J453" s="335">
        <v>34431</v>
      </c>
      <c r="K453" s="134" t="s">
        <v>966</v>
      </c>
      <c r="L453" s="135" t="s">
        <v>651</v>
      </c>
      <c r="M453" s="134" t="str">
        <f t="shared" si="117"/>
        <v>min</v>
      </c>
      <c r="N453" s="297" t="str">
        <f>Aaron!$G$2</f>
        <v>Exeter</v>
      </c>
      <c r="O453" s="135" t="s">
        <v>2857</v>
      </c>
      <c r="P453" s="229" t="str">
        <f t="shared" si="118"/>
        <v>Hader, Josh (min)</v>
      </c>
      <c r="Q453" s="166" t="str">
        <f t="shared" si="119"/>
        <v/>
      </c>
      <c r="R453" s="166" t="str">
        <f t="shared" si="120"/>
        <v/>
      </c>
      <c r="S453" s="166" t="str">
        <f t="shared" si="121"/>
        <v/>
      </c>
      <c r="T453" s="314" t="str">
        <f t="shared" si="125"/>
        <v/>
      </c>
      <c r="U453" s="537" t="s">
        <v>828</v>
      </c>
      <c r="V453" s="269"/>
      <c r="W453" s="537"/>
      <c r="X453" s="269"/>
      <c r="Y453" s="537"/>
      <c r="Z453" s="537"/>
      <c r="AA453" s="537"/>
      <c r="AB453" s="537"/>
      <c r="AC453" s="134"/>
      <c r="AD453" s="134"/>
      <c r="AE453" s="168"/>
    </row>
    <row r="454" spans="1:31" s="172" customFormat="1" ht="14.25" customHeight="1" x14ac:dyDescent="0.2">
      <c r="A454" s="537" t="s">
        <v>2798</v>
      </c>
      <c r="B454" s="246" t="str">
        <f t="shared" si="122"/>
        <v>Hahn</v>
      </c>
      <c r="C454" s="253" t="str">
        <f t="shared" si="123"/>
        <v>Jesse</v>
      </c>
      <c r="D454" s="134" t="str">
        <f t="shared" si="124"/>
        <v>J. Hahn</v>
      </c>
      <c r="E454" s="229" t="str">
        <f t="shared" si="116"/>
        <v>Jesse Hahn</v>
      </c>
      <c r="F454" s="135" t="s">
        <v>1667</v>
      </c>
      <c r="G454" s="135"/>
      <c r="H454" s="135"/>
      <c r="I454" s="135"/>
      <c r="J454" s="335">
        <v>32719</v>
      </c>
      <c r="K454" s="134" t="s">
        <v>966</v>
      </c>
      <c r="L454" s="135" t="s">
        <v>173</v>
      </c>
      <c r="M454" s="134" t="str">
        <f t="shared" si="117"/>
        <v>Y2</v>
      </c>
      <c r="N454" s="147" t="str">
        <f>Cobb!$S$2</f>
        <v>Waikiki</v>
      </c>
      <c r="O454" s="135" t="s">
        <v>2857</v>
      </c>
      <c r="P454" s="229" t="str">
        <f t="shared" si="118"/>
        <v>Hahn, Jesse (Y2)</v>
      </c>
      <c r="Q454" s="166">
        <f t="shared" si="119"/>
        <v>300000</v>
      </c>
      <c r="R454" s="166">
        <f t="shared" si="120"/>
        <v>400000</v>
      </c>
      <c r="S454" s="166" t="str">
        <f t="shared" si="121"/>
        <v/>
      </c>
      <c r="T454" s="314" t="str">
        <f t="shared" si="125"/>
        <v/>
      </c>
      <c r="U454" s="134" t="s">
        <v>653</v>
      </c>
      <c r="V454" s="230">
        <v>300000</v>
      </c>
      <c r="W454" s="229" t="s">
        <v>465</v>
      </c>
      <c r="X454" s="230">
        <v>400000</v>
      </c>
      <c r="Y454" s="134" t="s">
        <v>814</v>
      </c>
      <c r="Z454" s="537"/>
      <c r="AA454" s="537"/>
      <c r="AB454" s="537"/>
      <c r="AC454" s="134"/>
      <c r="AD454" s="134"/>
      <c r="AE454" s="168"/>
    </row>
    <row r="455" spans="1:31" s="172" customFormat="1" ht="14.25" customHeight="1" x14ac:dyDescent="0.2">
      <c r="A455" s="258" t="s">
        <v>2238</v>
      </c>
      <c r="B455" s="246" t="str">
        <f t="shared" si="122"/>
        <v>Hale</v>
      </c>
      <c r="C455" s="253" t="str">
        <f t="shared" si="123"/>
        <v>David</v>
      </c>
      <c r="D455" s="134" t="str">
        <f t="shared" si="124"/>
        <v>D. Hale</v>
      </c>
      <c r="E455" s="229" t="str">
        <f t="shared" si="116"/>
        <v>David Hale</v>
      </c>
      <c r="F455" s="265" t="s">
        <v>1667</v>
      </c>
      <c r="G455" s="265"/>
      <c r="H455" s="265"/>
      <c r="I455" s="265"/>
      <c r="J455" s="395">
        <v>32047</v>
      </c>
      <c r="K455" s="258" t="s">
        <v>966</v>
      </c>
      <c r="L455" s="135" t="s">
        <v>173</v>
      </c>
      <c r="M455" s="134" t="str">
        <f t="shared" si="117"/>
        <v>Y2</v>
      </c>
      <c r="N455" s="147" t="str">
        <f>Aaron!$M$2</f>
        <v>Virginia</v>
      </c>
      <c r="O455" s="241" t="s">
        <v>2427</v>
      </c>
      <c r="P455" s="229" t="str">
        <f t="shared" si="118"/>
        <v>Hale, David (Y2)</v>
      </c>
      <c r="Q455" s="166">
        <f t="shared" si="119"/>
        <v>300000</v>
      </c>
      <c r="R455" s="166">
        <f t="shared" si="120"/>
        <v>400000</v>
      </c>
      <c r="S455" s="166" t="str">
        <f t="shared" si="121"/>
        <v/>
      </c>
      <c r="T455" s="314" t="str">
        <f t="shared" si="125"/>
        <v/>
      </c>
      <c r="U455" s="309" t="s">
        <v>653</v>
      </c>
      <c r="V455" s="230">
        <v>300000</v>
      </c>
      <c r="W455" s="229" t="s">
        <v>465</v>
      </c>
      <c r="X455" s="230">
        <v>400000</v>
      </c>
      <c r="Y455" s="134" t="s">
        <v>814</v>
      </c>
      <c r="Z455" s="230"/>
      <c r="AA455" s="229"/>
      <c r="AB455" s="229"/>
      <c r="AC455" s="134"/>
      <c r="AD455" s="134"/>
      <c r="AE455" s="168"/>
    </row>
    <row r="456" spans="1:31" s="172" customFormat="1" ht="14.25" customHeight="1" x14ac:dyDescent="0.2">
      <c r="A456" s="134" t="s">
        <v>581</v>
      </c>
      <c r="B456" s="246" t="str">
        <f t="shared" si="122"/>
        <v>Hamels</v>
      </c>
      <c r="C456" s="253" t="str">
        <f t="shared" si="123"/>
        <v>Cole</v>
      </c>
      <c r="D456" s="134" t="str">
        <f t="shared" si="124"/>
        <v>C. Hamels</v>
      </c>
      <c r="E456" s="229" t="str">
        <f t="shared" si="116"/>
        <v>Cole Hamels</v>
      </c>
      <c r="F456" s="135" t="s">
        <v>512</v>
      </c>
      <c r="G456" s="135"/>
      <c r="H456" s="135"/>
      <c r="I456" s="135"/>
      <c r="J456" s="201">
        <v>30677</v>
      </c>
      <c r="K456" s="147" t="s">
        <v>966</v>
      </c>
      <c r="L456" s="135" t="s">
        <v>173</v>
      </c>
      <c r="M456" s="134" t="str">
        <f t="shared" si="117"/>
        <v>2,F5-29.4M</v>
      </c>
      <c r="N456" s="147" t="str">
        <f>Mays!$AE$2</f>
        <v>West Oakland</v>
      </c>
      <c r="O456" s="304" t="s">
        <v>2491</v>
      </c>
      <c r="P456" s="229" t="str">
        <f t="shared" si="118"/>
        <v>Hamels, Cole (2,F5-29.4M)</v>
      </c>
      <c r="Q456" s="166">
        <f t="shared" si="119"/>
        <v>5880000</v>
      </c>
      <c r="R456" s="166">
        <f t="shared" si="120"/>
        <v>5880000</v>
      </c>
      <c r="S456" s="166">
        <f t="shared" si="121"/>
        <v>5880000</v>
      </c>
      <c r="T456" s="314">
        <f t="shared" si="125"/>
        <v>5880000</v>
      </c>
      <c r="U456" s="147" t="s">
        <v>2494</v>
      </c>
      <c r="V456" s="167">
        <v>5880000</v>
      </c>
      <c r="W456" s="147" t="s">
        <v>2578</v>
      </c>
      <c r="X456" s="235">
        <v>5880000</v>
      </c>
      <c r="Y456" s="147" t="s">
        <v>2640</v>
      </c>
      <c r="Z456" s="235">
        <v>5880000</v>
      </c>
      <c r="AA456" s="147" t="s">
        <v>2663</v>
      </c>
      <c r="AB456" s="310">
        <v>5880000</v>
      </c>
      <c r="AC456" s="134"/>
      <c r="AD456" s="134"/>
      <c r="AE456" s="168"/>
    </row>
    <row r="457" spans="1:31" s="172" customFormat="1" ht="14.25" customHeight="1" x14ac:dyDescent="0.2">
      <c r="A457" s="134" t="s">
        <v>354</v>
      </c>
      <c r="B457" s="246" t="str">
        <f t="shared" si="122"/>
        <v>Hamilton</v>
      </c>
      <c r="C457" s="253" t="str">
        <f t="shared" si="123"/>
        <v>Billy</v>
      </c>
      <c r="D457" s="134" t="str">
        <f t="shared" si="124"/>
        <v>B. Hamilton</v>
      </c>
      <c r="E457" s="229" t="str">
        <f t="shared" si="116"/>
        <v>Billy Hamilton</v>
      </c>
      <c r="F457" s="135" t="s">
        <v>1674</v>
      </c>
      <c r="G457" s="135"/>
      <c r="H457" s="135"/>
      <c r="I457" s="135"/>
      <c r="J457" s="201">
        <v>33125</v>
      </c>
      <c r="K457" s="147" t="s">
        <v>1669</v>
      </c>
      <c r="L457" s="135" t="s">
        <v>11</v>
      </c>
      <c r="M457" s="134" t="str">
        <f t="shared" si="117"/>
        <v>Y2</v>
      </c>
      <c r="N457" s="147" t="str">
        <f>Mays!$M$2</f>
        <v>Mudville</v>
      </c>
      <c r="O457" s="169" t="s">
        <v>387</v>
      </c>
      <c r="P457" s="229" t="str">
        <f t="shared" si="118"/>
        <v>Hamilton, Billy (Y2)</v>
      </c>
      <c r="Q457" s="166">
        <f t="shared" si="119"/>
        <v>300000</v>
      </c>
      <c r="R457" s="166">
        <f t="shared" si="120"/>
        <v>400000</v>
      </c>
      <c r="S457" s="166" t="str">
        <f t="shared" si="121"/>
        <v/>
      </c>
      <c r="T457" s="314" t="str">
        <f t="shared" si="125"/>
        <v/>
      </c>
      <c r="U457" s="309" t="s">
        <v>653</v>
      </c>
      <c r="V457" s="230">
        <v>300000</v>
      </c>
      <c r="W457" s="229" t="s">
        <v>465</v>
      </c>
      <c r="X457" s="230">
        <v>400000</v>
      </c>
      <c r="Y457" s="134" t="s">
        <v>814</v>
      </c>
      <c r="Z457" s="167"/>
      <c r="AA457" s="134"/>
      <c r="AB457" s="167"/>
      <c r="AC457" s="134"/>
      <c r="AD457" s="134"/>
      <c r="AE457" s="371"/>
    </row>
    <row r="458" spans="1:31" s="172" customFormat="1" ht="14.25" customHeight="1" x14ac:dyDescent="0.2">
      <c r="A458" s="148" t="s">
        <v>79</v>
      </c>
      <c r="B458" s="246" t="str">
        <f t="shared" si="122"/>
        <v>Hamilton</v>
      </c>
      <c r="C458" s="253" t="str">
        <f t="shared" si="123"/>
        <v>Josh</v>
      </c>
      <c r="D458" s="134" t="str">
        <f t="shared" si="124"/>
        <v>J. Hamilton</v>
      </c>
      <c r="E458" s="229" t="str">
        <f t="shared" si="116"/>
        <v>Josh Hamilton</v>
      </c>
      <c r="F458" s="135" t="s">
        <v>512</v>
      </c>
      <c r="G458" s="135"/>
      <c r="H458" s="135"/>
      <c r="I458" s="135"/>
      <c r="J458" s="201">
        <v>29727</v>
      </c>
      <c r="K458" s="147" t="s">
        <v>1672</v>
      </c>
      <c r="L458" s="135" t="s">
        <v>11</v>
      </c>
      <c r="M458" s="134" t="str">
        <f t="shared" si="117"/>
        <v>1,F3-$1.095M</v>
      </c>
      <c r="N458" s="297" t="str">
        <f>Mays!$S$2</f>
        <v>Thunder Bay</v>
      </c>
      <c r="O458" s="412" t="s">
        <v>4104</v>
      </c>
      <c r="P458" s="229" t="str">
        <f t="shared" si="118"/>
        <v>Hamilton, Josh (1,F3-$1.095M)</v>
      </c>
      <c r="Q458" s="166">
        <f t="shared" si="119"/>
        <v>365000</v>
      </c>
      <c r="R458" s="166">
        <f t="shared" si="120"/>
        <v>365000</v>
      </c>
      <c r="S458" s="166">
        <f t="shared" si="121"/>
        <v>365000</v>
      </c>
      <c r="T458" s="314" t="str">
        <f t="shared" si="125"/>
        <v/>
      </c>
      <c r="U458" s="148" t="s">
        <v>4057</v>
      </c>
      <c r="V458" s="414">
        <v>365000</v>
      </c>
      <c r="W458" s="148" t="s">
        <v>4214</v>
      </c>
      <c r="X458" s="414">
        <v>365000</v>
      </c>
      <c r="Y458" s="148" t="s">
        <v>4133</v>
      </c>
      <c r="Z458" s="414">
        <v>365000</v>
      </c>
      <c r="AA458" s="134" t="s">
        <v>412</v>
      </c>
      <c r="AB458" s="134"/>
      <c r="AC458" s="134"/>
      <c r="AD458" s="134"/>
      <c r="AE458" s="168"/>
    </row>
    <row r="459" spans="1:31" s="172" customFormat="1" ht="14.25" customHeight="1" x14ac:dyDescent="0.2">
      <c r="A459" s="211" t="s">
        <v>1839</v>
      </c>
      <c r="B459" s="246" t="str">
        <f t="shared" si="122"/>
        <v>Hammel</v>
      </c>
      <c r="C459" s="253" t="str">
        <f t="shared" si="123"/>
        <v>Jason</v>
      </c>
      <c r="D459" s="134" t="str">
        <f t="shared" si="124"/>
        <v>J. Hammel</v>
      </c>
      <c r="E459" s="229" t="str">
        <f t="shared" si="116"/>
        <v>Jason Hammel</v>
      </c>
      <c r="F459" s="216" t="s">
        <v>1667</v>
      </c>
      <c r="G459" s="216"/>
      <c r="H459" s="216"/>
      <c r="I459" s="216"/>
      <c r="J459" s="220">
        <v>30196</v>
      </c>
      <c r="K459" s="221" t="s">
        <v>966</v>
      </c>
      <c r="L459" s="135" t="s">
        <v>173</v>
      </c>
      <c r="M459" s="134" t="str">
        <f t="shared" si="117"/>
        <v>3,F3-3M</v>
      </c>
      <c r="N459" s="147" t="str">
        <f>Ruth!$G$2</f>
        <v>Gotham City</v>
      </c>
      <c r="O459" s="216" t="s">
        <v>1992</v>
      </c>
      <c r="P459" s="229" t="str">
        <f t="shared" si="118"/>
        <v>Hammel, Jason (3,F3-3M)</v>
      </c>
      <c r="Q459" s="166">
        <f t="shared" si="119"/>
        <v>1000000</v>
      </c>
      <c r="R459" s="166" t="str">
        <f t="shared" si="120"/>
        <v/>
      </c>
      <c r="S459" s="166" t="str">
        <f t="shared" si="121"/>
        <v/>
      </c>
      <c r="T459" s="314" t="str">
        <f t="shared" si="125"/>
        <v/>
      </c>
      <c r="U459" s="297" t="s">
        <v>1840</v>
      </c>
      <c r="V459" s="235">
        <v>1000000</v>
      </c>
      <c r="W459" s="211" t="s">
        <v>412</v>
      </c>
      <c r="X459" s="235"/>
      <c r="Y459" s="211"/>
      <c r="Z459" s="235"/>
      <c r="AA459" s="134"/>
      <c r="AB459" s="167"/>
      <c r="AC459" s="134"/>
      <c r="AD459" s="134"/>
      <c r="AE459" s="168"/>
    </row>
    <row r="460" spans="1:31" s="172" customFormat="1" ht="14.25" customHeight="1" x14ac:dyDescent="0.2">
      <c r="A460" s="148" t="s">
        <v>2387</v>
      </c>
      <c r="B460" s="246" t="str">
        <f t="shared" si="122"/>
        <v>Hand</v>
      </c>
      <c r="C460" s="253" t="str">
        <f t="shared" si="123"/>
        <v>Brad</v>
      </c>
      <c r="D460" s="134" t="str">
        <f t="shared" si="124"/>
        <v>B. Hand</v>
      </c>
      <c r="E460" s="229" t="str">
        <f t="shared" si="116"/>
        <v>Brad Hand</v>
      </c>
      <c r="F460" s="287" t="s">
        <v>512</v>
      </c>
      <c r="G460" s="287"/>
      <c r="H460" s="287"/>
      <c r="I460" s="287"/>
      <c r="J460" s="201">
        <v>32952</v>
      </c>
      <c r="K460" s="205" t="s">
        <v>966</v>
      </c>
      <c r="L460" s="135" t="s">
        <v>173</v>
      </c>
      <c r="M460" s="134" t="str">
        <f t="shared" si="117"/>
        <v>1,F3-$2.712M</v>
      </c>
      <c r="N460" s="147" t="str">
        <f>Aaron!$AE$2</f>
        <v>Pismo Beach</v>
      </c>
      <c r="O460" s="412" t="s">
        <v>4104</v>
      </c>
      <c r="P460" s="229" t="str">
        <f t="shared" si="118"/>
        <v>Hand, Brad (1,F3-$2.712M)</v>
      </c>
      <c r="Q460" s="166">
        <f t="shared" si="119"/>
        <v>904000</v>
      </c>
      <c r="R460" s="166">
        <f t="shared" si="120"/>
        <v>904000</v>
      </c>
      <c r="S460" s="166">
        <f t="shared" si="121"/>
        <v>904000</v>
      </c>
      <c r="T460" s="314" t="str">
        <f t="shared" si="125"/>
        <v/>
      </c>
      <c r="U460" s="148" t="s">
        <v>4093</v>
      </c>
      <c r="V460" s="414">
        <v>904000</v>
      </c>
      <c r="W460" s="148" t="s">
        <v>4238</v>
      </c>
      <c r="X460" s="414">
        <v>904000</v>
      </c>
      <c r="Y460" s="148" t="s">
        <v>4183</v>
      </c>
      <c r="Z460" s="414">
        <v>904000</v>
      </c>
      <c r="AA460" s="134" t="s">
        <v>412</v>
      </c>
      <c r="AB460" s="134"/>
      <c r="AC460" s="134"/>
      <c r="AD460" s="134"/>
      <c r="AE460" s="168"/>
    </row>
    <row r="461" spans="1:31" s="172" customFormat="1" ht="14.25" customHeight="1" x14ac:dyDescent="0.2">
      <c r="A461" s="134" t="s">
        <v>632</v>
      </c>
      <c r="B461" s="246" t="str">
        <f t="shared" si="122"/>
        <v>Hanigan</v>
      </c>
      <c r="C461" s="253" t="str">
        <f t="shared" si="123"/>
        <v>Ryan</v>
      </c>
      <c r="D461" s="134" t="str">
        <f t="shared" si="124"/>
        <v>R. Hanigan</v>
      </c>
      <c r="E461" s="229" t="str">
        <f t="shared" si="116"/>
        <v>Ryan Hanigan</v>
      </c>
      <c r="F461" s="135" t="s">
        <v>1667</v>
      </c>
      <c r="G461" s="135"/>
      <c r="H461" s="135"/>
      <c r="I461" s="135"/>
      <c r="J461" s="201">
        <v>29449</v>
      </c>
      <c r="K461" s="147" t="s">
        <v>1668</v>
      </c>
      <c r="L461" s="135" t="s">
        <v>11</v>
      </c>
      <c r="M461" s="134" t="str">
        <f t="shared" si="117"/>
        <v>2,F2-860k</v>
      </c>
      <c r="N461" s="300" t="s">
        <v>824</v>
      </c>
      <c r="O461" s="304" t="s">
        <v>3824</v>
      </c>
      <c r="P461" s="229" t="str">
        <f t="shared" si="118"/>
        <v>Hanigan, Ryan (2,F2-860k)</v>
      </c>
      <c r="Q461" s="166">
        <f t="shared" si="119"/>
        <v>430000</v>
      </c>
      <c r="R461" s="166" t="str">
        <f t="shared" si="120"/>
        <v/>
      </c>
      <c r="S461" s="166" t="str">
        <f t="shared" si="121"/>
        <v/>
      </c>
      <c r="T461" s="314" t="str">
        <f t="shared" si="125"/>
        <v/>
      </c>
      <c r="U461" s="147" t="s">
        <v>2571</v>
      </c>
      <c r="V461" s="167">
        <v>430000</v>
      </c>
      <c r="W461" s="147" t="s">
        <v>412</v>
      </c>
      <c r="X461" s="235"/>
      <c r="Y461" s="147"/>
      <c r="Z461" s="310"/>
      <c r="AA461" s="147"/>
      <c r="AB461" s="310"/>
      <c r="AC461" s="134"/>
      <c r="AD461" s="134"/>
      <c r="AE461" s="168"/>
    </row>
    <row r="462" spans="1:31" s="172" customFormat="1" ht="14.25" customHeight="1" x14ac:dyDescent="0.2">
      <c r="A462" s="248" t="s">
        <v>2199</v>
      </c>
      <c r="B462" s="246" t="str">
        <f t="shared" si="122"/>
        <v>Haniger</v>
      </c>
      <c r="C462" s="253" t="str">
        <f t="shared" si="123"/>
        <v>Mitch</v>
      </c>
      <c r="D462" s="134" t="str">
        <f t="shared" si="124"/>
        <v>M. Haniger</v>
      </c>
      <c r="E462" s="229" t="str">
        <f t="shared" si="116"/>
        <v>Mitch Haniger</v>
      </c>
      <c r="F462" s="241" t="s">
        <v>1667</v>
      </c>
      <c r="G462" s="241"/>
      <c r="H462" s="241"/>
      <c r="I462" s="241"/>
      <c r="J462" s="290">
        <v>33230</v>
      </c>
      <c r="K462" s="229" t="s">
        <v>2011</v>
      </c>
      <c r="L462" s="135" t="s">
        <v>651</v>
      </c>
      <c r="M462" s="134" t="str">
        <f t="shared" si="117"/>
        <v>min</v>
      </c>
      <c r="N462" s="147" t="str">
        <f>Aaron!$M$2</f>
        <v>Virginia</v>
      </c>
      <c r="O462" s="241" t="s">
        <v>2012</v>
      </c>
      <c r="P462" s="229" t="str">
        <f t="shared" si="118"/>
        <v>Haniger, Mitch (min)</v>
      </c>
      <c r="Q462" s="166" t="str">
        <f t="shared" si="119"/>
        <v/>
      </c>
      <c r="R462" s="166" t="str">
        <f t="shared" si="120"/>
        <v/>
      </c>
      <c r="S462" s="166" t="str">
        <f t="shared" si="121"/>
        <v/>
      </c>
      <c r="T462" s="314" t="str">
        <f t="shared" si="125"/>
        <v/>
      </c>
      <c r="U462" s="309" t="s">
        <v>828</v>
      </c>
      <c r="V462" s="230"/>
      <c r="W462" s="229"/>
      <c r="X462" s="230"/>
      <c r="Y462" s="229"/>
      <c r="Z462" s="230"/>
      <c r="AA462" s="134"/>
      <c r="AB462" s="167"/>
      <c r="AC462" s="134"/>
      <c r="AD462" s="134"/>
      <c r="AE462" s="168"/>
    </row>
    <row r="463" spans="1:31" s="172" customFormat="1" ht="14.25" customHeight="1" x14ac:dyDescent="0.2">
      <c r="A463" s="146" t="s">
        <v>1251</v>
      </c>
      <c r="B463" s="246" t="str">
        <f t="shared" si="122"/>
        <v>Hanson</v>
      </c>
      <c r="C463" s="253" t="str">
        <f t="shared" si="123"/>
        <v>Alen</v>
      </c>
      <c r="D463" s="134" t="str">
        <f t="shared" si="124"/>
        <v>A. Hanson</v>
      </c>
      <c r="E463" s="229" t="str">
        <f t="shared" si="116"/>
        <v>Alen Hanson</v>
      </c>
      <c r="F463" s="135" t="s">
        <v>1674</v>
      </c>
      <c r="G463" s="135"/>
      <c r="H463" s="135"/>
      <c r="I463" s="135"/>
      <c r="J463" s="201">
        <v>33899</v>
      </c>
      <c r="K463" s="147" t="s">
        <v>1671</v>
      </c>
      <c r="L463" s="135" t="s">
        <v>651</v>
      </c>
      <c r="M463" s="134" t="str">
        <f t="shared" si="117"/>
        <v>min</v>
      </c>
      <c r="N463" s="147" t="str">
        <f>Cobb!$S$2</f>
        <v>Waikiki</v>
      </c>
      <c r="O463" s="135" t="s">
        <v>1171</v>
      </c>
      <c r="P463" s="229" t="str">
        <f t="shared" si="118"/>
        <v>Hanson, Alen (min)</v>
      </c>
      <c r="Q463" s="166" t="str">
        <f t="shared" si="119"/>
        <v/>
      </c>
      <c r="R463" s="166" t="str">
        <f t="shared" si="120"/>
        <v/>
      </c>
      <c r="S463" s="166" t="str">
        <f t="shared" si="121"/>
        <v/>
      </c>
      <c r="T463" s="314" t="str">
        <f t="shared" si="125"/>
        <v/>
      </c>
      <c r="U463" s="147" t="s">
        <v>828</v>
      </c>
      <c r="V463" s="167"/>
      <c r="W463" s="134"/>
      <c r="X463" s="167"/>
      <c r="Y463" s="134"/>
      <c r="Z463" s="167"/>
      <c r="AA463" s="134"/>
      <c r="AB463" s="167"/>
      <c r="AC463" s="134"/>
      <c r="AD463" s="134"/>
      <c r="AE463" s="168"/>
    </row>
    <row r="464" spans="1:31" s="172" customFormat="1" ht="14.25" customHeight="1" x14ac:dyDescent="0.2">
      <c r="A464" s="134" t="s">
        <v>4825</v>
      </c>
      <c r="B464" s="246" t="str">
        <f t="shared" si="122"/>
        <v>Happ</v>
      </c>
      <c r="C464" s="253" t="str">
        <f t="shared" si="123"/>
        <v>Ian</v>
      </c>
      <c r="D464" s="134" t="str">
        <f t="shared" si="124"/>
        <v>I. Happ</v>
      </c>
      <c r="E464" s="229" t="str">
        <f t="shared" si="116"/>
        <v>Ian Happ</v>
      </c>
      <c r="F464" s="287"/>
      <c r="G464" s="537">
        <v>26</v>
      </c>
      <c r="H464" s="537">
        <v>2</v>
      </c>
      <c r="I464" s="537">
        <v>2</v>
      </c>
      <c r="J464" s="436">
        <v>34558</v>
      </c>
      <c r="K464" s="205"/>
      <c r="L464" s="135" t="s">
        <v>651</v>
      </c>
      <c r="M464" s="134" t="str">
        <f t="shared" si="117"/>
        <v>min</v>
      </c>
      <c r="N464" s="297" t="str">
        <f>Ruth!$AE$2</f>
        <v>Williamsburg</v>
      </c>
      <c r="O464" s="169" t="s">
        <v>4786</v>
      </c>
      <c r="P464" s="229" t="str">
        <f t="shared" si="118"/>
        <v>Happ, Ian (min)</v>
      </c>
      <c r="Q464" s="166" t="str">
        <f t="shared" si="119"/>
        <v/>
      </c>
      <c r="R464" s="166" t="str">
        <f t="shared" si="120"/>
        <v/>
      </c>
      <c r="S464" s="166" t="str">
        <f t="shared" si="121"/>
        <v/>
      </c>
      <c r="T464" s="314" t="str">
        <f t="shared" si="125"/>
        <v/>
      </c>
      <c r="U464" s="537" t="s">
        <v>828</v>
      </c>
      <c r="V464" s="167"/>
      <c r="W464" s="134"/>
      <c r="X464" s="167"/>
      <c r="Y464" s="134"/>
      <c r="Z464" s="167"/>
      <c r="AA464" s="134"/>
      <c r="AB464" s="167"/>
      <c r="AC464" s="134"/>
      <c r="AD464" s="134"/>
      <c r="AE464" s="168"/>
    </row>
    <row r="465" spans="1:31" s="172" customFormat="1" ht="14.25" customHeight="1" x14ac:dyDescent="0.2">
      <c r="A465" s="148" t="s">
        <v>4276</v>
      </c>
      <c r="B465" s="246" t="str">
        <f t="shared" si="122"/>
        <v>Happ</v>
      </c>
      <c r="C465" s="253" t="str">
        <f t="shared" si="123"/>
        <v>JA</v>
      </c>
      <c r="D465" s="134" t="str">
        <f t="shared" si="124"/>
        <v>J. Happ</v>
      </c>
      <c r="E465" s="229" t="str">
        <f t="shared" si="116"/>
        <v>JA Happ</v>
      </c>
      <c r="F465" s="135" t="s">
        <v>512</v>
      </c>
      <c r="G465" s="135"/>
      <c r="H465" s="135"/>
      <c r="I465" s="135"/>
      <c r="J465" s="201">
        <v>30243</v>
      </c>
      <c r="K465" s="147" t="s">
        <v>966</v>
      </c>
      <c r="L465" s="135" t="s">
        <v>173</v>
      </c>
      <c r="M465" s="134" t="str">
        <f t="shared" si="117"/>
        <v>1,F1-$4.045M</v>
      </c>
      <c r="N465" s="147" t="str">
        <f>Cobb!$S$2</f>
        <v>Waikiki</v>
      </c>
      <c r="O465" s="412" t="s">
        <v>4104</v>
      </c>
      <c r="P465" s="229" t="str">
        <f t="shared" si="118"/>
        <v>Happ, JA (1,F1-$4.045M)</v>
      </c>
      <c r="Q465" s="166">
        <f t="shared" si="119"/>
        <v>4045000</v>
      </c>
      <c r="R465" s="166" t="str">
        <f t="shared" si="120"/>
        <v/>
      </c>
      <c r="S465" s="166" t="str">
        <f t="shared" si="121"/>
        <v/>
      </c>
      <c r="T465" s="314" t="str">
        <f t="shared" si="125"/>
        <v/>
      </c>
      <c r="U465" s="148" t="s">
        <v>4010</v>
      </c>
      <c r="V465" s="414">
        <v>4045000</v>
      </c>
      <c r="W465" s="167" t="s">
        <v>412</v>
      </c>
      <c r="X465" s="134"/>
      <c r="Y465" s="134"/>
      <c r="Z465" s="134"/>
      <c r="AA465" s="134"/>
      <c r="AB465" s="134"/>
      <c r="AC465" s="134"/>
      <c r="AD465" s="134"/>
      <c r="AE465" s="168"/>
    </row>
    <row r="466" spans="1:31" s="172" customFormat="1" ht="14.25" customHeight="1" x14ac:dyDescent="0.2">
      <c r="A466" s="148" t="s">
        <v>1733</v>
      </c>
      <c r="B466" s="246" t="str">
        <f t="shared" si="122"/>
        <v>Harang</v>
      </c>
      <c r="C466" s="253" t="str">
        <f t="shared" si="123"/>
        <v>Aaron</v>
      </c>
      <c r="D466" s="134" t="str">
        <f t="shared" si="124"/>
        <v>A. Harang</v>
      </c>
      <c r="E466" s="229" t="str">
        <f t="shared" si="116"/>
        <v>Aaron Harang</v>
      </c>
      <c r="F466" s="216" t="s">
        <v>1667</v>
      </c>
      <c r="G466" s="216"/>
      <c r="H466" s="216"/>
      <c r="I466" s="216"/>
      <c r="J466" s="220">
        <v>28619</v>
      </c>
      <c r="K466" s="221" t="s">
        <v>966</v>
      </c>
      <c r="L466" s="135" t="s">
        <v>173</v>
      </c>
      <c r="M466" s="134" t="str">
        <f t="shared" si="117"/>
        <v>1,F1-$2M</v>
      </c>
      <c r="N466" s="147" t="str">
        <f>Mays!$G$2</f>
        <v>Palo Alto</v>
      </c>
      <c r="O466" s="412" t="s">
        <v>4104</v>
      </c>
      <c r="P466" s="229" t="str">
        <f t="shared" si="118"/>
        <v>Harang, Aaron (1,F1-$2M)</v>
      </c>
      <c r="Q466" s="166">
        <f t="shared" si="119"/>
        <v>2000000</v>
      </c>
      <c r="R466" s="166" t="str">
        <f t="shared" si="120"/>
        <v/>
      </c>
      <c r="S466" s="166" t="str">
        <f t="shared" si="121"/>
        <v/>
      </c>
      <c r="T466" s="314" t="str">
        <f t="shared" si="125"/>
        <v/>
      </c>
      <c r="U466" s="148" t="s">
        <v>4023</v>
      </c>
      <c r="V466" s="414">
        <v>2000000</v>
      </c>
      <c r="W466" s="167" t="s">
        <v>412</v>
      </c>
      <c r="X466" s="134"/>
      <c r="Y466" s="134"/>
      <c r="Z466" s="134"/>
      <c r="AA466" s="134"/>
      <c r="AB466" s="134"/>
      <c r="AC466" s="134"/>
      <c r="AD466" s="134"/>
      <c r="AE466" s="168"/>
    </row>
    <row r="467" spans="1:31" s="172" customFormat="1" ht="14.25" customHeight="1" x14ac:dyDescent="0.2">
      <c r="A467" s="537" t="s">
        <v>2791</v>
      </c>
      <c r="B467" s="246" t="str">
        <f t="shared" si="122"/>
        <v>Hardy</v>
      </c>
      <c r="C467" s="253" t="str">
        <f t="shared" si="123"/>
        <v>Blaine*</v>
      </c>
      <c r="D467" s="134" t="str">
        <f t="shared" si="124"/>
        <v>B. Hardy</v>
      </c>
      <c r="E467" s="229" t="str">
        <f t="shared" si="116"/>
        <v>Blaine* Hardy</v>
      </c>
      <c r="F467" s="135" t="s">
        <v>512</v>
      </c>
      <c r="G467" s="135"/>
      <c r="H467" s="135"/>
      <c r="I467" s="135"/>
      <c r="J467" s="335">
        <v>31850</v>
      </c>
      <c r="K467" s="134" t="s">
        <v>1664</v>
      </c>
      <c r="L467" s="135" t="s">
        <v>173</v>
      </c>
      <c r="M467" s="134" t="str">
        <f t="shared" si="117"/>
        <v>Y2</v>
      </c>
      <c r="N467" s="147" t="str">
        <f>Aaron!$M$2</f>
        <v>Virginia</v>
      </c>
      <c r="O467" s="135" t="s">
        <v>2857</v>
      </c>
      <c r="P467" s="229" t="str">
        <f t="shared" si="118"/>
        <v>Hardy, Blaine* (Y2)</v>
      </c>
      <c r="Q467" s="166">
        <f t="shared" si="119"/>
        <v>300000</v>
      </c>
      <c r="R467" s="166">
        <f t="shared" si="120"/>
        <v>400000</v>
      </c>
      <c r="S467" s="166" t="str">
        <f t="shared" si="121"/>
        <v/>
      </c>
      <c r="T467" s="314" t="str">
        <f t="shared" si="125"/>
        <v/>
      </c>
      <c r="U467" s="134" t="s">
        <v>653</v>
      </c>
      <c r="V467" s="230">
        <v>300000</v>
      </c>
      <c r="W467" s="229" t="s">
        <v>465</v>
      </c>
      <c r="X467" s="230">
        <v>400000</v>
      </c>
      <c r="Y467" s="134" t="s">
        <v>814</v>
      </c>
      <c r="Z467" s="537"/>
      <c r="AA467" s="537"/>
      <c r="AB467" s="537"/>
      <c r="AC467" s="134"/>
      <c r="AD467" s="134"/>
      <c r="AE467" s="168"/>
    </row>
    <row r="468" spans="1:31" s="172" customFormat="1" ht="14.25" customHeight="1" x14ac:dyDescent="0.2">
      <c r="A468" s="134" t="s">
        <v>176</v>
      </c>
      <c r="B468" s="246" t="str">
        <f t="shared" si="122"/>
        <v>Hardy</v>
      </c>
      <c r="C468" s="253" t="str">
        <f t="shared" si="123"/>
        <v>J.J.</v>
      </c>
      <c r="D468" s="134" t="str">
        <f t="shared" si="124"/>
        <v>J. Hardy</v>
      </c>
      <c r="E468" s="229" t="str">
        <f t="shared" si="116"/>
        <v>J.J. Hardy</v>
      </c>
      <c r="F468" s="135" t="s">
        <v>1667</v>
      </c>
      <c r="G468" s="135"/>
      <c r="H468" s="135"/>
      <c r="I468" s="135"/>
      <c r="J468" s="201">
        <v>30182</v>
      </c>
      <c r="K468" s="147" t="s">
        <v>1671</v>
      </c>
      <c r="L468" s="135" t="s">
        <v>11</v>
      </c>
      <c r="M468" s="134" t="str">
        <f t="shared" si="117"/>
        <v>4,F4-13.6M</v>
      </c>
      <c r="N468" s="147" t="str">
        <f>Mays!$Y$2</f>
        <v>Los Angeles</v>
      </c>
      <c r="O468" s="169" t="s">
        <v>1141</v>
      </c>
      <c r="P468" s="229" t="str">
        <f t="shared" si="118"/>
        <v>Hardy, J.J. (4,F4-13.6M)</v>
      </c>
      <c r="Q468" s="166">
        <f t="shared" si="119"/>
        <v>3400000</v>
      </c>
      <c r="R468" s="166" t="str">
        <f t="shared" si="120"/>
        <v/>
      </c>
      <c r="S468" s="166" t="str">
        <f t="shared" si="121"/>
        <v/>
      </c>
      <c r="T468" s="314" t="str">
        <f t="shared" si="125"/>
        <v/>
      </c>
      <c r="U468" s="147" t="s">
        <v>1122</v>
      </c>
      <c r="V468" s="167">
        <v>3400000</v>
      </c>
      <c r="W468" s="134" t="s">
        <v>412</v>
      </c>
      <c r="X468" s="167"/>
      <c r="Y468" s="134"/>
      <c r="Z468" s="167"/>
      <c r="AA468" s="229"/>
      <c r="AB468" s="229"/>
      <c r="AC468" s="134"/>
      <c r="AD468" s="134"/>
      <c r="AE468" s="168"/>
    </row>
    <row r="469" spans="1:31" s="172" customFormat="1" ht="14.25" customHeight="1" x14ac:dyDescent="0.2">
      <c r="A469" s="134" t="s">
        <v>587</v>
      </c>
      <c r="B469" s="246" t="str">
        <f t="shared" si="122"/>
        <v>Haren</v>
      </c>
      <c r="C469" s="253" t="str">
        <f t="shared" si="123"/>
        <v>Dan</v>
      </c>
      <c r="D469" s="134" t="str">
        <f t="shared" si="124"/>
        <v>D. Haren</v>
      </c>
      <c r="E469" s="229" t="str">
        <f t="shared" si="116"/>
        <v>Dan Haren</v>
      </c>
      <c r="F469" s="135" t="s">
        <v>1667</v>
      </c>
      <c r="G469" s="135"/>
      <c r="H469" s="135"/>
      <c r="I469" s="135"/>
      <c r="J469" s="201">
        <v>29481</v>
      </c>
      <c r="K469" s="147" t="s">
        <v>966</v>
      </c>
      <c r="L469" s="135" t="s">
        <v>173</v>
      </c>
      <c r="M469" s="134" t="str">
        <f t="shared" si="117"/>
        <v>2,F2-8M</v>
      </c>
      <c r="N469" s="147" t="str">
        <f>Ruth!$G$2</f>
        <v>Gotham City</v>
      </c>
      <c r="O469" s="304" t="s">
        <v>2491</v>
      </c>
      <c r="P469" s="229" t="str">
        <f t="shared" si="118"/>
        <v>Haren, Dan (2,F2-8M)</v>
      </c>
      <c r="Q469" s="166">
        <f t="shared" si="119"/>
        <v>4000000</v>
      </c>
      <c r="R469" s="166" t="str">
        <f t="shared" si="120"/>
        <v/>
      </c>
      <c r="S469" s="166" t="str">
        <f t="shared" si="121"/>
        <v/>
      </c>
      <c r="T469" s="314" t="str">
        <f t="shared" si="125"/>
        <v/>
      </c>
      <c r="U469" s="147" t="s">
        <v>2520</v>
      </c>
      <c r="V469" s="167">
        <v>4000000</v>
      </c>
      <c r="W469" s="147" t="s">
        <v>412</v>
      </c>
      <c r="X469" s="235"/>
      <c r="Y469" s="147"/>
      <c r="Z469" s="235"/>
      <c r="AA469" s="147"/>
      <c r="AB469" s="310"/>
      <c r="AC469" s="134"/>
      <c r="AD469" s="134"/>
      <c r="AE469" s="168"/>
    </row>
    <row r="470" spans="1:31" s="172" customFormat="1" ht="14.25" customHeight="1" x14ac:dyDescent="0.2">
      <c r="A470" s="134" t="s">
        <v>159</v>
      </c>
      <c r="B470" s="246" t="str">
        <f t="shared" si="122"/>
        <v>Harper</v>
      </c>
      <c r="C470" s="253" t="str">
        <f t="shared" si="123"/>
        <v>Bryce</v>
      </c>
      <c r="D470" s="134" t="str">
        <f t="shared" si="124"/>
        <v>B. Harper</v>
      </c>
      <c r="E470" s="229" t="str">
        <f t="shared" ref="E470:E533" si="126">CONCATENATE(C470," ",B470)</f>
        <v>Bryce Harper</v>
      </c>
      <c r="F470" s="135" t="s">
        <v>512</v>
      </c>
      <c r="G470" s="135"/>
      <c r="H470" s="135"/>
      <c r="I470" s="135"/>
      <c r="J470" s="201">
        <v>33893</v>
      </c>
      <c r="K470" s="147" t="s">
        <v>1672</v>
      </c>
      <c r="L470" s="135" t="s">
        <v>11</v>
      </c>
      <c r="M470" s="134" t="str">
        <f t="shared" ref="M470:M533" si="127">$U470</f>
        <v>1,L5-14M</v>
      </c>
      <c r="N470" s="147" t="str">
        <f>Ruth!$A$2</f>
        <v>Plum Island</v>
      </c>
      <c r="O470" s="169" t="s">
        <v>208</v>
      </c>
      <c r="P470" s="229" t="str">
        <f t="shared" ref="P470:P533" si="128">CONCATENATE(A470," (",M470,")")</f>
        <v>Harper, Bryce (1,L5-14M)</v>
      </c>
      <c r="Q470" s="166">
        <f t="shared" ref="Q470:Q533" si="129">IF(ISBLANK($V470),"",$V470)</f>
        <v>2800000</v>
      </c>
      <c r="R470" s="166">
        <f t="shared" ref="R470:R533" si="130">IF(ISBLANK($X470),"",$X470)</f>
        <v>2800000</v>
      </c>
      <c r="S470" s="166">
        <f t="shared" ref="S470:S533" si="131">IF(ISBLANK($Z470),"",$Z470)</f>
        <v>2800000</v>
      </c>
      <c r="T470" s="314">
        <f t="shared" si="125"/>
        <v>2800000</v>
      </c>
      <c r="U470" s="147" t="s">
        <v>3847</v>
      </c>
      <c r="V470" s="167">
        <v>2800000</v>
      </c>
      <c r="W470" s="147" t="s">
        <v>816</v>
      </c>
      <c r="X470" s="167">
        <v>2800000</v>
      </c>
      <c r="Y470" s="147" t="s">
        <v>389</v>
      </c>
      <c r="Z470" s="167">
        <v>2800000</v>
      </c>
      <c r="AA470" s="147" t="s">
        <v>388</v>
      </c>
      <c r="AB470" s="167">
        <v>2800000</v>
      </c>
      <c r="AC470" s="147" t="s">
        <v>753</v>
      </c>
      <c r="AD470" s="134">
        <v>2800000</v>
      </c>
      <c r="AE470" s="168"/>
    </row>
    <row r="471" spans="1:31" s="172" customFormat="1" ht="14.25" customHeight="1" x14ac:dyDescent="0.2">
      <c r="A471" s="537" t="s">
        <v>4742</v>
      </c>
      <c r="B471" s="246" t="str">
        <f t="shared" si="122"/>
        <v>Harris</v>
      </c>
      <c r="C471" s="253" t="str">
        <f t="shared" si="123"/>
        <v>Mitch</v>
      </c>
      <c r="D471" s="134" t="str">
        <f t="shared" si="124"/>
        <v>M. Harris</v>
      </c>
      <c r="E471" s="229" t="str">
        <f t="shared" si="126"/>
        <v>Mitch Harris</v>
      </c>
      <c r="F471" s="287"/>
      <c r="G471" s="537">
        <v>205</v>
      </c>
      <c r="H471" s="537">
        <v>9</v>
      </c>
      <c r="I471" s="537">
        <v>17</v>
      </c>
      <c r="J471" s="436">
        <v>31358</v>
      </c>
      <c r="K471" s="205" t="s">
        <v>1664</v>
      </c>
      <c r="L471" s="135" t="s">
        <v>173</v>
      </c>
      <c r="M471" s="134" t="str">
        <f t="shared" si="127"/>
        <v>Y1</v>
      </c>
      <c r="N471" s="537" t="s">
        <v>824</v>
      </c>
      <c r="O471" s="169" t="s">
        <v>4786</v>
      </c>
      <c r="P471" s="229" t="str">
        <f t="shared" si="128"/>
        <v>Harris, Mitch (Y1)</v>
      </c>
      <c r="Q471" s="166">
        <f t="shared" si="129"/>
        <v>200000</v>
      </c>
      <c r="R471" s="166">
        <f t="shared" si="130"/>
        <v>300000</v>
      </c>
      <c r="S471" s="166">
        <f t="shared" si="131"/>
        <v>400000</v>
      </c>
      <c r="T471" s="314" t="str">
        <f t="shared" si="125"/>
        <v/>
      </c>
      <c r="U471" s="537" t="s">
        <v>652</v>
      </c>
      <c r="V471" s="167">
        <v>200000</v>
      </c>
      <c r="W471" s="134" t="s">
        <v>653</v>
      </c>
      <c r="X471" s="167">
        <v>300000</v>
      </c>
      <c r="Y471" s="134" t="s">
        <v>465</v>
      </c>
      <c r="Z471" s="167">
        <v>400000</v>
      </c>
      <c r="AA471" s="134" t="s">
        <v>814</v>
      </c>
      <c r="AB471" s="167"/>
      <c r="AC471" s="134"/>
      <c r="AD471" s="134"/>
      <c r="AE471" s="168"/>
    </row>
    <row r="472" spans="1:31" s="172" customFormat="1" ht="14.25" customHeight="1" x14ac:dyDescent="0.2">
      <c r="A472" s="247" t="s">
        <v>2299</v>
      </c>
      <c r="B472" s="246" t="str">
        <f t="shared" si="122"/>
        <v>Harris</v>
      </c>
      <c r="C472" s="253" t="str">
        <f t="shared" si="123"/>
        <v>Will</v>
      </c>
      <c r="D472" s="134" t="str">
        <f t="shared" si="124"/>
        <v>W. Harris</v>
      </c>
      <c r="E472" s="229" t="str">
        <f t="shared" si="126"/>
        <v>Will Harris</v>
      </c>
      <c r="F472" s="250" t="s">
        <v>1667</v>
      </c>
      <c r="G472" s="250"/>
      <c r="H472" s="250"/>
      <c r="I472" s="250"/>
      <c r="J472" s="261">
        <v>30922</v>
      </c>
      <c r="K472" s="260" t="s">
        <v>173</v>
      </c>
      <c r="L472" s="135" t="s">
        <v>173</v>
      </c>
      <c r="M472" s="134" t="str">
        <f t="shared" si="127"/>
        <v>Y2</v>
      </c>
      <c r="N472" s="147" t="s">
        <v>824</v>
      </c>
      <c r="O472" s="241" t="s">
        <v>2012</v>
      </c>
      <c r="P472" s="229" t="str">
        <f t="shared" si="128"/>
        <v>Harris, Will (Y2)</v>
      </c>
      <c r="Q472" s="166">
        <f t="shared" si="129"/>
        <v>300000</v>
      </c>
      <c r="R472" s="166">
        <f t="shared" si="130"/>
        <v>400000</v>
      </c>
      <c r="S472" s="166" t="str">
        <f t="shared" si="131"/>
        <v/>
      </c>
      <c r="T472" s="314" t="str">
        <f t="shared" si="125"/>
        <v/>
      </c>
      <c r="U472" s="309" t="s">
        <v>653</v>
      </c>
      <c r="V472" s="230">
        <v>300000</v>
      </c>
      <c r="W472" s="229" t="s">
        <v>465</v>
      </c>
      <c r="X472" s="230">
        <v>400000</v>
      </c>
      <c r="Y472" s="134" t="s">
        <v>814</v>
      </c>
      <c r="Z472" s="230"/>
      <c r="AA472" s="134"/>
      <c r="AB472" s="167"/>
      <c r="AC472" s="134"/>
      <c r="AD472" s="134"/>
      <c r="AE472" s="371"/>
    </row>
    <row r="473" spans="1:31" s="172" customFormat="1" ht="14.25" customHeight="1" x14ac:dyDescent="0.2">
      <c r="A473" s="134" t="s">
        <v>2388</v>
      </c>
      <c r="B473" s="246" t="str">
        <f t="shared" si="122"/>
        <v>Harrison</v>
      </c>
      <c r="C473" s="253" t="str">
        <f t="shared" si="123"/>
        <v>Josh</v>
      </c>
      <c r="D473" s="134" t="str">
        <f t="shared" si="124"/>
        <v>J. Harrison</v>
      </c>
      <c r="E473" s="229" t="str">
        <f t="shared" si="126"/>
        <v>Josh Harrison</v>
      </c>
      <c r="F473" s="287" t="s">
        <v>1667</v>
      </c>
      <c r="G473" s="287"/>
      <c r="H473" s="287"/>
      <c r="I473" s="287"/>
      <c r="J473" s="201">
        <v>31966</v>
      </c>
      <c r="K473" s="205" t="s">
        <v>1665</v>
      </c>
      <c r="L473" s="135" t="s">
        <v>11</v>
      </c>
      <c r="M473" s="134" t="str">
        <f t="shared" si="127"/>
        <v>3,F3-1M</v>
      </c>
      <c r="N473" s="297" t="str">
        <f>Mays!$S$2</f>
        <v>Thunder Bay</v>
      </c>
      <c r="O473" s="135" t="s">
        <v>5180</v>
      </c>
      <c r="P473" s="229" t="str">
        <f t="shared" si="128"/>
        <v>Harrison, Josh (3,F3-1M)</v>
      </c>
      <c r="Q473" s="166">
        <f t="shared" si="129"/>
        <v>333333</v>
      </c>
      <c r="R473" s="166" t="str">
        <f t="shared" si="130"/>
        <v/>
      </c>
      <c r="S473" s="166" t="str">
        <f t="shared" si="131"/>
        <v/>
      </c>
      <c r="T473" s="314" t="str">
        <f t="shared" si="125"/>
        <v/>
      </c>
      <c r="U473" s="166" t="s">
        <v>218</v>
      </c>
      <c r="V473" s="167">
        <v>333333</v>
      </c>
      <c r="W473" s="167" t="s">
        <v>412</v>
      </c>
      <c r="X473" s="167"/>
      <c r="Y473" s="167"/>
      <c r="Z473" s="167"/>
      <c r="AA473" s="229"/>
      <c r="AB473" s="229"/>
      <c r="AC473" s="134"/>
      <c r="AD473" s="134"/>
      <c r="AE473" s="168"/>
    </row>
    <row r="474" spans="1:31" s="172" customFormat="1" ht="14.25" customHeight="1" x14ac:dyDescent="0.2">
      <c r="A474" s="537" t="s">
        <v>3777</v>
      </c>
      <c r="B474" s="246" t="str">
        <f t="shared" si="122"/>
        <v>Harrison</v>
      </c>
      <c r="C474" s="253" t="str">
        <f t="shared" si="123"/>
        <v>Monte</v>
      </c>
      <c r="D474" s="134" t="str">
        <f t="shared" si="124"/>
        <v>M. Harrison</v>
      </c>
      <c r="E474" s="229" t="str">
        <f t="shared" si="126"/>
        <v>Monte Harrison</v>
      </c>
      <c r="F474" s="135" t="s">
        <v>1667</v>
      </c>
      <c r="G474" s="135"/>
      <c r="H474" s="135"/>
      <c r="I474" s="135"/>
      <c r="J474" s="335">
        <v>34921</v>
      </c>
      <c r="K474" s="134" t="s">
        <v>2011</v>
      </c>
      <c r="L474" s="135" t="s">
        <v>651</v>
      </c>
      <c r="M474" s="134" t="str">
        <f t="shared" si="127"/>
        <v>min</v>
      </c>
      <c r="N474" s="147" t="str">
        <f>Aaron!$M$2</f>
        <v>Virginia</v>
      </c>
      <c r="O474" s="135" t="s">
        <v>2857</v>
      </c>
      <c r="P474" s="229" t="str">
        <f t="shared" si="128"/>
        <v>Harrison, Monte (min)</v>
      </c>
      <c r="Q474" s="166" t="str">
        <f t="shared" si="129"/>
        <v/>
      </c>
      <c r="R474" s="166" t="str">
        <f t="shared" si="130"/>
        <v/>
      </c>
      <c r="S474" s="166" t="str">
        <f t="shared" si="131"/>
        <v/>
      </c>
      <c r="T474" s="314" t="str">
        <f t="shared" si="125"/>
        <v/>
      </c>
      <c r="U474" s="537" t="s">
        <v>828</v>
      </c>
      <c r="V474" s="269"/>
      <c r="W474" s="537"/>
      <c r="X474" s="269"/>
      <c r="Y474" s="537"/>
      <c r="Z474" s="537"/>
      <c r="AA474" s="537"/>
      <c r="AB474" s="537"/>
      <c r="AC474" s="134"/>
      <c r="AD474" s="134"/>
      <c r="AE474" s="168"/>
    </row>
    <row r="475" spans="1:31" s="172" customFormat="1" ht="14.25" customHeight="1" x14ac:dyDescent="0.2">
      <c r="A475" s="246" t="s">
        <v>2203</v>
      </c>
      <c r="B475" s="246" t="str">
        <f t="shared" si="122"/>
        <v>Harvey</v>
      </c>
      <c r="C475" s="253" t="str">
        <f t="shared" si="123"/>
        <v>Hunter</v>
      </c>
      <c r="D475" s="134" t="str">
        <f t="shared" si="124"/>
        <v>H. Harvey</v>
      </c>
      <c r="E475" s="229" t="str">
        <f t="shared" si="126"/>
        <v>Hunter Harvey</v>
      </c>
      <c r="F475" s="241" t="s">
        <v>1667</v>
      </c>
      <c r="G475" s="241"/>
      <c r="H475" s="241"/>
      <c r="I475" s="241"/>
      <c r="J475" s="262">
        <v>34677</v>
      </c>
      <c r="K475" s="263" t="s">
        <v>173</v>
      </c>
      <c r="L475" s="135" t="s">
        <v>651</v>
      </c>
      <c r="M475" s="134" t="str">
        <f t="shared" si="127"/>
        <v>min</v>
      </c>
      <c r="N475" s="147" t="str">
        <f>Cobb!$S$2</f>
        <v>Waikiki</v>
      </c>
      <c r="O475" s="241" t="s">
        <v>2012</v>
      </c>
      <c r="P475" s="229" t="str">
        <f t="shared" si="128"/>
        <v>Harvey, Hunter (min)</v>
      </c>
      <c r="Q475" s="166" t="str">
        <f t="shared" si="129"/>
        <v/>
      </c>
      <c r="R475" s="166" t="str">
        <f t="shared" si="130"/>
        <v/>
      </c>
      <c r="S475" s="166" t="str">
        <f t="shared" si="131"/>
        <v/>
      </c>
      <c r="T475" s="314" t="str">
        <f t="shared" si="125"/>
        <v/>
      </c>
      <c r="U475" s="309" t="s">
        <v>828</v>
      </c>
      <c r="V475" s="230"/>
      <c r="W475" s="229"/>
      <c r="X475" s="230"/>
      <c r="Y475" s="229"/>
      <c r="Z475" s="230"/>
      <c r="AA475" s="134"/>
      <c r="AB475" s="167"/>
      <c r="AC475" s="134"/>
      <c r="AD475" s="134"/>
      <c r="AE475" s="168"/>
    </row>
    <row r="476" spans="1:31" s="172" customFormat="1" ht="14.25" customHeight="1" x14ac:dyDescent="0.2">
      <c r="A476" s="134" t="s">
        <v>377</v>
      </c>
      <c r="B476" s="246" t="str">
        <f t="shared" si="122"/>
        <v>Harvey</v>
      </c>
      <c r="C476" s="253" t="str">
        <f t="shared" si="123"/>
        <v>Matt</v>
      </c>
      <c r="D476" s="134" t="str">
        <f t="shared" si="124"/>
        <v>M. Harvey</v>
      </c>
      <c r="E476" s="229" t="str">
        <f t="shared" si="126"/>
        <v>Matt Harvey</v>
      </c>
      <c r="F476" s="135" t="s">
        <v>1667</v>
      </c>
      <c r="G476" s="135"/>
      <c r="H476" s="135"/>
      <c r="I476" s="135"/>
      <c r="J476" s="201">
        <v>32594</v>
      </c>
      <c r="K476" s="147" t="s">
        <v>966</v>
      </c>
      <c r="L476" s="135" t="s">
        <v>173</v>
      </c>
      <c r="M476" s="134" t="str">
        <f t="shared" si="127"/>
        <v>Y3</v>
      </c>
      <c r="N476" s="147" t="str">
        <f>Aaron!$A$2</f>
        <v>Middlesex</v>
      </c>
      <c r="O476" s="169" t="s">
        <v>387</v>
      </c>
      <c r="P476" s="229" t="str">
        <f t="shared" si="128"/>
        <v>Harvey, Matt (Y3)</v>
      </c>
      <c r="Q476" s="166">
        <f t="shared" si="129"/>
        <v>400000</v>
      </c>
      <c r="R476" s="166" t="str">
        <f t="shared" si="130"/>
        <v/>
      </c>
      <c r="S476" s="166" t="str">
        <f t="shared" si="131"/>
        <v/>
      </c>
      <c r="T476" s="314" t="str">
        <f t="shared" si="125"/>
        <v/>
      </c>
      <c r="U476" s="147" t="s">
        <v>465</v>
      </c>
      <c r="V476" s="167">
        <v>400000</v>
      </c>
      <c r="W476" s="229" t="s">
        <v>814</v>
      </c>
      <c r="X476" s="167"/>
      <c r="Y476" s="134"/>
      <c r="Z476" s="167"/>
      <c r="AA476" s="134"/>
      <c r="AB476" s="167"/>
      <c r="AC476" s="134"/>
      <c r="AD476" s="134"/>
      <c r="AE476" s="168"/>
    </row>
    <row r="477" spans="1:31" s="172" customFormat="1" ht="14.25" customHeight="1" x14ac:dyDescent="0.2">
      <c r="A477" s="537" t="s">
        <v>2804</v>
      </c>
      <c r="B477" s="246" t="str">
        <f t="shared" si="122"/>
        <v>Hatcher</v>
      </c>
      <c r="C477" s="253" t="str">
        <f t="shared" si="123"/>
        <v>Chris</v>
      </c>
      <c r="D477" s="134" t="str">
        <f t="shared" si="124"/>
        <v>C. Hatcher</v>
      </c>
      <c r="E477" s="229" t="str">
        <f t="shared" si="126"/>
        <v>Chris Hatcher</v>
      </c>
      <c r="F477" s="135" t="s">
        <v>1667</v>
      </c>
      <c r="G477" s="135"/>
      <c r="H477" s="135"/>
      <c r="I477" s="135"/>
      <c r="J477" s="335">
        <v>31059</v>
      </c>
      <c r="K477" s="134" t="s">
        <v>1664</v>
      </c>
      <c r="L477" s="135" t="s">
        <v>173</v>
      </c>
      <c r="M477" s="134" t="str">
        <f t="shared" si="127"/>
        <v>Y2</v>
      </c>
      <c r="N477" s="147" t="str">
        <f>Mays!$AE$2</f>
        <v>West Oakland</v>
      </c>
      <c r="O477" s="135" t="s">
        <v>2857</v>
      </c>
      <c r="P477" s="229" t="str">
        <f t="shared" si="128"/>
        <v>Hatcher, Chris (Y2)</v>
      </c>
      <c r="Q477" s="166">
        <f t="shared" si="129"/>
        <v>300000</v>
      </c>
      <c r="R477" s="166">
        <f t="shared" si="130"/>
        <v>400000</v>
      </c>
      <c r="S477" s="166" t="str">
        <f t="shared" si="131"/>
        <v/>
      </c>
      <c r="T477" s="314" t="str">
        <f t="shared" si="125"/>
        <v/>
      </c>
      <c r="U477" s="134" t="s">
        <v>653</v>
      </c>
      <c r="V477" s="230">
        <v>300000</v>
      </c>
      <c r="W477" s="229" t="s">
        <v>465</v>
      </c>
      <c r="X477" s="230">
        <v>400000</v>
      </c>
      <c r="Y477" s="134" t="s">
        <v>814</v>
      </c>
      <c r="Z477" s="537"/>
      <c r="AA477" s="537"/>
      <c r="AB477" s="537"/>
      <c r="AC477" s="134"/>
      <c r="AD477" s="134"/>
      <c r="AE477" s="168"/>
    </row>
    <row r="478" spans="1:31" s="172" customFormat="1" ht="14.25" customHeight="1" x14ac:dyDescent="0.2">
      <c r="A478" s="148" t="s">
        <v>4273</v>
      </c>
      <c r="B478" s="246" t="str">
        <f t="shared" si="122"/>
        <v>Hawkins</v>
      </c>
      <c r="C478" s="253" t="str">
        <f t="shared" si="123"/>
        <v>Latroy</v>
      </c>
      <c r="D478" s="134" t="str">
        <f t="shared" si="124"/>
        <v>L. Hawkins</v>
      </c>
      <c r="E478" s="229" t="str">
        <f t="shared" si="126"/>
        <v>Latroy Hawkins</v>
      </c>
      <c r="F478" s="216" t="s">
        <v>1667</v>
      </c>
      <c r="G478" s="216"/>
      <c r="H478" s="216"/>
      <c r="I478" s="216"/>
      <c r="J478" s="220">
        <v>26654</v>
      </c>
      <c r="K478" s="221" t="s">
        <v>1664</v>
      </c>
      <c r="L478" s="135" t="s">
        <v>173</v>
      </c>
      <c r="M478" s="134" t="str">
        <f t="shared" si="127"/>
        <v>1,F1-$200k</v>
      </c>
      <c r="N478" s="148" t="s">
        <v>3988</v>
      </c>
      <c r="O478" s="412" t="s">
        <v>4104</v>
      </c>
      <c r="P478" s="229" t="str">
        <f t="shared" si="128"/>
        <v>Hawkins, Latroy (1,F1-$200k)</v>
      </c>
      <c r="Q478" s="166">
        <f t="shared" si="129"/>
        <v>200000</v>
      </c>
      <c r="R478" s="166" t="str">
        <f t="shared" si="130"/>
        <v/>
      </c>
      <c r="S478" s="166" t="str">
        <f t="shared" si="131"/>
        <v/>
      </c>
      <c r="T478" s="314" t="str">
        <f t="shared" si="125"/>
        <v/>
      </c>
      <c r="U478" s="148" t="s">
        <v>3991</v>
      </c>
      <c r="V478" s="414">
        <v>200000</v>
      </c>
      <c r="W478" s="167" t="s">
        <v>412</v>
      </c>
      <c r="X478" s="134"/>
      <c r="Y478" s="134"/>
      <c r="Z478" s="134"/>
      <c r="AA478" s="134"/>
      <c r="AB478" s="134"/>
      <c r="AC478" s="134"/>
      <c r="AD478" s="134"/>
      <c r="AE478" s="371"/>
    </row>
    <row r="479" spans="1:31" s="172" customFormat="1" ht="14.25" customHeight="1" x14ac:dyDescent="0.2">
      <c r="A479" s="134" t="s">
        <v>4826</v>
      </c>
      <c r="B479" s="246" t="str">
        <f t="shared" si="122"/>
        <v>Hayes</v>
      </c>
      <c r="C479" s="253" t="str">
        <f t="shared" si="123"/>
        <v>Ke'Bryan</v>
      </c>
      <c r="D479" s="134" t="str">
        <f t="shared" si="124"/>
        <v>K. Hayes</v>
      </c>
      <c r="E479" s="229" t="str">
        <f t="shared" si="126"/>
        <v>Ke'Bryan Hayes</v>
      </c>
      <c r="F479" s="287"/>
      <c r="G479" s="537">
        <v>142</v>
      </c>
      <c r="H479" s="537">
        <v>6</v>
      </c>
      <c r="I479" s="537">
        <v>3</v>
      </c>
      <c r="J479" s="436">
        <v>35458</v>
      </c>
      <c r="K479" s="205"/>
      <c r="L479" s="135" t="s">
        <v>651</v>
      </c>
      <c r="M479" s="134" t="str">
        <f t="shared" si="127"/>
        <v>min</v>
      </c>
      <c r="N479" s="537" t="s">
        <v>826</v>
      </c>
      <c r="O479" s="169" t="s">
        <v>4786</v>
      </c>
      <c r="P479" s="229" t="str">
        <f t="shared" si="128"/>
        <v>Hayes, Ke'Bryan (min)</v>
      </c>
      <c r="Q479" s="166" t="str">
        <f t="shared" si="129"/>
        <v/>
      </c>
      <c r="R479" s="166" t="str">
        <f t="shared" si="130"/>
        <v/>
      </c>
      <c r="S479" s="166" t="str">
        <f t="shared" si="131"/>
        <v/>
      </c>
      <c r="T479" s="314" t="str">
        <f t="shared" si="125"/>
        <v/>
      </c>
      <c r="U479" s="537" t="s">
        <v>828</v>
      </c>
      <c r="V479" s="167"/>
      <c r="W479" s="134"/>
      <c r="X479" s="167"/>
      <c r="Y479" s="134"/>
      <c r="Z479" s="167"/>
      <c r="AA479" s="134"/>
      <c r="AB479" s="167"/>
      <c r="AC479" s="134"/>
      <c r="AD479" s="134"/>
      <c r="AE479" s="168"/>
    </row>
    <row r="480" spans="1:31" s="172" customFormat="1" ht="14.25" customHeight="1" x14ac:dyDescent="0.2">
      <c r="A480" s="134" t="s">
        <v>144</v>
      </c>
      <c r="B480" s="246" t="str">
        <f t="shared" si="122"/>
        <v>Headley</v>
      </c>
      <c r="C480" s="253" t="str">
        <f t="shared" si="123"/>
        <v>Chase</v>
      </c>
      <c r="D480" s="134" t="str">
        <f t="shared" si="124"/>
        <v>C. Headley</v>
      </c>
      <c r="E480" s="229" t="str">
        <f t="shared" si="126"/>
        <v>Chase Headley</v>
      </c>
      <c r="F480" s="135" t="s">
        <v>1674</v>
      </c>
      <c r="G480" s="135"/>
      <c r="H480" s="135"/>
      <c r="I480" s="135"/>
      <c r="J480" s="201">
        <v>30811</v>
      </c>
      <c r="K480" s="147" t="s">
        <v>1670</v>
      </c>
      <c r="L480" s="135" t="s">
        <v>11</v>
      </c>
      <c r="M480" s="134" t="str">
        <f t="shared" si="127"/>
        <v>4,L4-16M</v>
      </c>
      <c r="N480" s="147" t="str">
        <f>Mays!$AE$2</f>
        <v>West Oakland</v>
      </c>
      <c r="O480" s="169" t="s">
        <v>150</v>
      </c>
      <c r="P480" s="229" t="str">
        <f t="shared" si="128"/>
        <v>Headley, Chase (4,L4-16M)</v>
      </c>
      <c r="Q480" s="166">
        <f t="shared" si="129"/>
        <v>4000000</v>
      </c>
      <c r="R480" s="166" t="str">
        <f t="shared" si="130"/>
        <v/>
      </c>
      <c r="S480" s="166" t="str">
        <f t="shared" si="131"/>
        <v/>
      </c>
      <c r="T480" s="314" t="str">
        <f t="shared" si="125"/>
        <v/>
      </c>
      <c r="U480" s="147" t="s">
        <v>806</v>
      </c>
      <c r="V480" s="167">
        <v>4000000</v>
      </c>
      <c r="W480" s="134" t="s">
        <v>412</v>
      </c>
      <c r="X480" s="167"/>
      <c r="Y480" s="134"/>
      <c r="Z480" s="167"/>
      <c r="AA480" s="229"/>
      <c r="AB480" s="229"/>
      <c r="AC480" s="134"/>
      <c r="AD480" s="134"/>
      <c r="AE480" s="168"/>
    </row>
    <row r="481" spans="1:36" s="172" customFormat="1" ht="14.25" customHeight="1" x14ac:dyDescent="0.2">
      <c r="A481" s="146" t="s">
        <v>1280</v>
      </c>
      <c r="B481" s="246" t="str">
        <f t="shared" si="122"/>
        <v>Heaney</v>
      </c>
      <c r="C481" s="253" t="str">
        <f t="shared" si="123"/>
        <v>Andrew</v>
      </c>
      <c r="D481" s="134" t="str">
        <f t="shared" si="124"/>
        <v>A. Heaney</v>
      </c>
      <c r="E481" s="229" t="str">
        <f t="shared" si="126"/>
        <v>Andrew Heaney</v>
      </c>
      <c r="F481" s="135" t="s">
        <v>512</v>
      </c>
      <c r="G481" s="135"/>
      <c r="H481" s="135"/>
      <c r="I481" s="135"/>
      <c r="J481" s="201">
        <v>33394</v>
      </c>
      <c r="K481" s="147" t="s">
        <v>966</v>
      </c>
      <c r="L481" s="135" t="s">
        <v>173</v>
      </c>
      <c r="M481" s="134" t="str">
        <f t="shared" si="127"/>
        <v>Y1</v>
      </c>
      <c r="N481" s="147" t="str">
        <f>Ruth!$G$2</f>
        <v>Gotham City</v>
      </c>
      <c r="O481" s="135" t="s">
        <v>1171</v>
      </c>
      <c r="P481" s="229" t="str">
        <f t="shared" si="128"/>
        <v>Heaney, Andrew (Y1)</v>
      </c>
      <c r="Q481" s="166">
        <f t="shared" si="129"/>
        <v>200000</v>
      </c>
      <c r="R481" s="166">
        <f t="shared" si="130"/>
        <v>300000</v>
      </c>
      <c r="S481" s="166">
        <f t="shared" si="131"/>
        <v>400000</v>
      </c>
      <c r="T481" s="314" t="str">
        <f t="shared" si="125"/>
        <v/>
      </c>
      <c r="U481" s="147" t="s">
        <v>652</v>
      </c>
      <c r="V481" s="269">
        <v>200000</v>
      </c>
      <c r="W481" s="134" t="s">
        <v>653</v>
      </c>
      <c r="X481" s="269">
        <v>300000</v>
      </c>
      <c r="Y481" s="134" t="s">
        <v>465</v>
      </c>
      <c r="Z481" s="269">
        <v>400000</v>
      </c>
      <c r="AA481" s="134" t="s">
        <v>814</v>
      </c>
      <c r="AB481" s="167"/>
      <c r="AC481" s="134"/>
      <c r="AD481" s="134"/>
      <c r="AE481" s="168"/>
    </row>
    <row r="482" spans="1:36" s="172" customFormat="1" ht="14.25" customHeight="1" x14ac:dyDescent="0.2">
      <c r="A482" s="146" t="s">
        <v>1233</v>
      </c>
      <c r="B482" s="246" t="str">
        <f t="shared" si="122"/>
        <v>Hechavarria</v>
      </c>
      <c r="C482" s="253" t="str">
        <f t="shared" si="123"/>
        <v>Adeiny</v>
      </c>
      <c r="D482" s="134" t="str">
        <f t="shared" si="124"/>
        <v>A. Hechavarria</v>
      </c>
      <c r="E482" s="229" t="str">
        <f t="shared" si="126"/>
        <v>Adeiny Hechavarria</v>
      </c>
      <c r="F482" s="135" t="s">
        <v>1667</v>
      </c>
      <c r="G482" s="135"/>
      <c r="H482" s="135"/>
      <c r="I482" s="135"/>
      <c r="J482" s="201">
        <v>32613</v>
      </c>
      <c r="K482" s="147" t="s">
        <v>1671</v>
      </c>
      <c r="L482" s="135" t="s">
        <v>11</v>
      </c>
      <c r="M482" s="134" t="str">
        <f t="shared" si="127"/>
        <v>ARB-Y4</v>
      </c>
      <c r="N482" s="147" t="str">
        <f>Mays!$M$2</f>
        <v>Mudville</v>
      </c>
      <c r="O482" s="135" t="s">
        <v>1171</v>
      </c>
      <c r="P482" s="229" t="str">
        <f t="shared" si="128"/>
        <v>Hechavarria, Adeiny (ARB-Y4)</v>
      </c>
      <c r="Q482" s="166">
        <f t="shared" si="129"/>
        <v>760000</v>
      </c>
      <c r="R482" s="166" t="str">
        <f t="shared" si="130"/>
        <v/>
      </c>
      <c r="S482" s="166" t="str">
        <f t="shared" si="131"/>
        <v/>
      </c>
      <c r="T482" s="314" t="str">
        <f t="shared" si="125"/>
        <v/>
      </c>
      <c r="U482" s="147" t="s">
        <v>814</v>
      </c>
      <c r="V482" s="167">
        <v>760000</v>
      </c>
      <c r="W482" s="134" t="s">
        <v>1629</v>
      </c>
      <c r="X482" s="167"/>
      <c r="Y482" s="134"/>
      <c r="Z482" s="167"/>
      <c r="AA482" s="229"/>
      <c r="AB482" s="229"/>
      <c r="AC482" s="134"/>
      <c r="AD482" s="134"/>
      <c r="AE482" s="168"/>
    </row>
    <row r="483" spans="1:36" s="352" customFormat="1" ht="14.25" customHeight="1" x14ac:dyDescent="0.2">
      <c r="A483" s="146" t="s">
        <v>1267</v>
      </c>
      <c r="B483" s="246" t="str">
        <f t="shared" si="122"/>
        <v>Hedges</v>
      </c>
      <c r="C483" s="253" t="str">
        <f t="shared" si="123"/>
        <v>Austin</v>
      </c>
      <c r="D483" s="134" t="str">
        <f t="shared" si="124"/>
        <v>A. Hedges</v>
      </c>
      <c r="E483" s="229" t="str">
        <f t="shared" si="126"/>
        <v>Austin Hedges</v>
      </c>
      <c r="F483" s="135" t="s">
        <v>1667</v>
      </c>
      <c r="G483" s="135"/>
      <c r="H483" s="135"/>
      <c r="I483" s="135"/>
      <c r="J483" s="201">
        <v>33834</v>
      </c>
      <c r="K483" s="147" t="s">
        <v>1668</v>
      </c>
      <c r="L483" s="135" t="s">
        <v>11</v>
      </c>
      <c r="M483" s="134" t="str">
        <f t="shared" si="127"/>
        <v>Y1</v>
      </c>
      <c r="N483" s="147" t="str">
        <f>Mays!$G$2</f>
        <v>Palo Alto</v>
      </c>
      <c r="O483" s="135" t="s">
        <v>1171</v>
      </c>
      <c r="P483" s="229" t="str">
        <f t="shared" si="128"/>
        <v>Hedges, Austin (Y1)</v>
      </c>
      <c r="Q483" s="166">
        <f t="shared" si="129"/>
        <v>200000</v>
      </c>
      <c r="R483" s="166">
        <f t="shared" si="130"/>
        <v>300000</v>
      </c>
      <c r="S483" s="166">
        <f t="shared" si="131"/>
        <v>400000</v>
      </c>
      <c r="T483" s="314" t="str">
        <f t="shared" si="125"/>
        <v/>
      </c>
      <c r="U483" s="147" t="s">
        <v>652</v>
      </c>
      <c r="V483" s="269">
        <v>200000</v>
      </c>
      <c r="W483" s="134" t="s">
        <v>653</v>
      </c>
      <c r="X483" s="269">
        <v>300000</v>
      </c>
      <c r="Y483" s="134" t="s">
        <v>465</v>
      </c>
      <c r="Z483" s="269">
        <v>400000</v>
      </c>
      <c r="AA483" s="134" t="s">
        <v>814</v>
      </c>
      <c r="AB483" s="167"/>
      <c r="AC483" s="134"/>
      <c r="AD483" s="134"/>
      <c r="AE483" s="168"/>
    </row>
    <row r="484" spans="1:36" ht="14.25" customHeight="1" x14ac:dyDescent="0.2">
      <c r="A484" s="134" t="s">
        <v>77</v>
      </c>
      <c r="B484" s="246" t="str">
        <f t="shared" si="122"/>
        <v>Hellickson</v>
      </c>
      <c r="C484" s="253" t="str">
        <f t="shared" si="123"/>
        <v>Jeremy</v>
      </c>
      <c r="D484" s="134" t="str">
        <f t="shared" si="124"/>
        <v>J. Hellickson</v>
      </c>
      <c r="E484" s="229" t="str">
        <f t="shared" si="126"/>
        <v>Jeremy Hellickson</v>
      </c>
      <c r="F484" s="135" t="s">
        <v>1667</v>
      </c>
      <c r="G484" s="135"/>
      <c r="H484" s="135"/>
      <c r="I484" s="135"/>
      <c r="J484" s="201">
        <v>31875</v>
      </c>
      <c r="K484" s="147" t="s">
        <v>966</v>
      </c>
      <c r="L484" s="135" t="s">
        <v>173</v>
      </c>
      <c r="M484" s="134" t="str">
        <f t="shared" si="127"/>
        <v>ARB-Y6</v>
      </c>
      <c r="N484" s="297" t="str">
        <f>Ruth!$AE$2</f>
        <v>Williamsburg</v>
      </c>
      <c r="O484" s="169" t="s">
        <v>2429</v>
      </c>
      <c r="P484" s="229" t="str">
        <f t="shared" si="128"/>
        <v>Hellickson, Jeremy (ARB-Y6)</v>
      </c>
      <c r="Q484" s="166">
        <f t="shared" si="129"/>
        <v>975000</v>
      </c>
      <c r="R484" s="166" t="str">
        <f t="shared" si="130"/>
        <v/>
      </c>
      <c r="S484" s="166" t="str">
        <f t="shared" si="131"/>
        <v/>
      </c>
      <c r="T484" s="314" t="str">
        <f t="shared" si="125"/>
        <v/>
      </c>
      <c r="U484" s="147" t="s">
        <v>1630</v>
      </c>
      <c r="V484" s="167">
        <v>975000</v>
      </c>
      <c r="W484" s="134"/>
      <c r="X484" s="167"/>
      <c r="Y484" s="134"/>
      <c r="Z484" s="167"/>
      <c r="AA484" s="134"/>
      <c r="AC484" s="134"/>
      <c r="AD484" s="134"/>
      <c r="AF484" s="194"/>
      <c r="AH484" s="194"/>
      <c r="AJ484" s="320"/>
    </row>
    <row r="485" spans="1:36" ht="14.25" customHeight="1" x14ac:dyDescent="0.2">
      <c r="A485" s="537" t="s">
        <v>2792</v>
      </c>
      <c r="B485" s="246" t="str">
        <f t="shared" si="122"/>
        <v>Hendricks</v>
      </c>
      <c r="C485" s="253" t="str">
        <f t="shared" si="123"/>
        <v>Kyle</v>
      </c>
      <c r="D485" s="134" t="str">
        <f t="shared" si="124"/>
        <v>K. Hendricks</v>
      </c>
      <c r="E485" s="229" t="str">
        <f t="shared" si="126"/>
        <v>Kyle Hendricks</v>
      </c>
      <c r="F485" s="135" t="s">
        <v>1667</v>
      </c>
      <c r="G485" s="135"/>
      <c r="H485" s="135"/>
      <c r="I485" s="135"/>
      <c r="J485" s="335">
        <v>32849</v>
      </c>
      <c r="K485" s="134" t="s">
        <v>966</v>
      </c>
      <c r="L485" s="135" t="s">
        <v>173</v>
      </c>
      <c r="M485" s="134" t="str">
        <f t="shared" si="127"/>
        <v>Y2</v>
      </c>
      <c r="N485" s="147" t="str">
        <f>Aaron!$M$2</f>
        <v>Virginia</v>
      </c>
      <c r="O485" s="135" t="s">
        <v>2857</v>
      </c>
      <c r="P485" s="229" t="str">
        <f t="shared" si="128"/>
        <v>Hendricks, Kyle (Y2)</v>
      </c>
      <c r="Q485" s="166">
        <f t="shared" si="129"/>
        <v>300000</v>
      </c>
      <c r="R485" s="166">
        <f t="shared" si="130"/>
        <v>400000</v>
      </c>
      <c r="S485" s="166" t="str">
        <f t="shared" si="131"/>
        <v/>
      </c>
      <c r="T485" s="314" t="str">
        <f t="shared" si="125"/>
        <v/>
      </c>
      <c r="U485" s="134" t="s">
        <v>653</v>
      </c>
      <c r="V485" s="230">
        <v>300000</v>
      </c>
      <c r="W485" s="229" t="s">
        <v>465</v>
      </c>
      <c r="X485" s="230">
        <v>400000</v>
      </c>
      <c r="Y485" s="134" t="s">
        <v>814</v>
      </c>
      <c r="Z485" s="537"/>
      <c r="AA485" s="537"/>
      <c r="AB485" s="537"/>
      <c r="AC485" s="134"/>
      <c r="AD485" s="134"/>
      <c r="AF485" s="194"/>
      <c r="AH485" s="194"/>
      <c r="AJ485" s="167"/>
    </row>
    <row r="486" spans="1:36" ht="14.25" customHeight="1" x14ac:dyDescent="0.2">
      <c r="A486" s="299" t="s">
        <v>3691</v>
      </c>
      <c r="B486" s="246" t="str">
        <f t="shared" si="122"/>
        <v>Hendriks</v>
      </c>
      <c r="C486" s="253" t="str">
        <f t="shared" si="123"/>
        <v>Liam</v>
      </c>
      <c r="D486" s="134" t="str">
        <f t="shared" si="124"/>
        <v>L. Hendriks</v>
      </c>
      <c r="E486" s="229" t="str">
        <f t="shared" si="126"/>
        <v>Liam Hendriks</v>
      </c>
      <c r="F486" s="304"/>
      <c r="G486" s="304"/>
      <c r="H486" s="304"/>
      <c r="I486" s="304"/>
      <c r="J486" s="299"/>
      <c r="K486" s="299"/>
      <c r="L486" s="135" t="s">
        <v>173</v>
      </c>
      <c r="M486" s="134" t="str">
        <f t="shared" si="127"/>
        <v>2,F2-500k</v>
      </c>
      <c r="N486" s="147" t="str">
        <f>Cobb!$AE$2</f>
        <v>Chicago</v>
      </c>
      <c r="O486" s="304" t="s">
        <v>2491</v>
      </c>
      <c r="P486" s="229" t="str">
        <f t="shared" si="128"/>
        <v>Hendriks, Liam (2,F2-500k)</v>
      </c>
      <c r="Q486" s="166">
        <f t="shared" si="129"/>
        <v>250000</v>
      </c>
      <c r="R486" s="166" t="str">
        <f t="shared" si="130"/>
        <v/>
      </c>
      <c r="S486" s="166" t="str">
        <f t="shared" si="131"/>
        <v/>
      </c>
      <c r="T486" s="314" t="str">
        <f t="shared" si="125"/>
        <v/>
      </c>
      <c r="U486" s="147" t="s">
        <v>860</v>
      </c>
      <c r="V486" s="167">
        <v>250000</v>
      </c>
      <c r="W486" s="147" t="s">
        <v>412</v>
      </c>
      <c r="X486" s="310"/>
      <c r="Y486" s="147"/>
      <c r="Z486" s="310"/>
      <c r="AA486" s="147"/>
      <c r="AB486" s="310"/>
      <c r="AC486" s="134"/>
      <c r="AD486" s="134"/>
      <c r="AF486" s="194"/>
      <c r="AH486" s="194"/>
      <c r="AJ486" s="167"/>
    </row>
    <row r="487" spans="1:36" ht="14.25" customHeight="1" x14ac:dyDescent="0.2">
      <c r="A487" s="537" t="s">
        <v>3714</v>
      </c>
      <c r="B487" s="246" t="str">
        <f t="shared" si="122"/>
        <v>Hernandez</v>
      </c>
      <c r="C487" s="253" t="str">
        <f t="shared" si="123"/>
        <v>Brayan</v>
      </c>
      <c r="D487" s="134" t="str">
        <f t="shared" si="124"/>
        <v>B. Hernandez</v>
      </c>
      <c r="E487" s="229" t="str">
        <f t="shared" si="126"/>
        <v>Brayan Hernandez</v>
      </c>
      <c r="F487" s="536"/>
      <c r="G487" s="536"/>
      <c r="H487" s="536"/>
      <c r="I487" s="536"/>
      <c r="J487" s="537"/>
      <c r="K487" s="537"/>
      <c r="L487" s="135" t="s">
        <v>651</v>
      </c>
      <c r="M487" s="134" t="str">
        <f t="shared" si="127"/>
        <v>min</v>
      </c>
      <c r="N487" s="147" t="str">
        <f>Aaron!$M$2</f>
        <v>Virginia</v>
      </c>
      <c r="O487" s="135" t="s">
        <v>2857</v>
      </c>
      <c r="P487" s="229" t="str">
        <f t="shared" si="128"/>
        <v>Hernandez, Brayan (min)</v>
      </c>
      <c r="Q487" s="166" t="str">
        <f t="shared" si="129"/>
        <v/>
      </c>
      <c r="R487" s="166" t="str">
        <f t="shared" si="130"/>
        <v/>
      </c>
      <c r="S487" s="166" t="str">
        <f t="shared" si="131"/>
        <v/>
      </c>
      <c r="T487" s="314" t="str">
        <f t="shared" si="125"/>
        <v/>
      </c>
      <c r="U487" s="537" t="s">
        <v>828</v>
      </c>
      <c r="V487" s="269"/>
      <c r="W487" s="537"/>
      <c r="X487" s="269"/>
      <c r="Y487" s="537"/>
      <c r="Z487" s="537"/>
      <c r="AA487" s="537"/>
      <c r="AB487" s="537"/>
      <c r="AC487" s="134"/>
      <c r="AD487" s="134"/>
      <c r="AF487" s="194"/>
      <c r="AH487" s="194"/>
      <c r="AJ487" s="167"/>
    </row>
    <row r="488" spans="1:36" ht="14.25" customHeight="1" x14ac:dyDescent="0.2">
      <c r="A488" s="246" t="s">
        <v>2349</v>
      </c>
      <c r="B488" s="246" t="str">
        <f t="shared" si="122"/>
        <v>Hernandez</v>
      </c>
      <c r="C488" s="253" t="str">
        <f t="shared" si="123"/>
        <v>Cesar</v>
      </c>
      <c r="D488" s="134" t="str">
        <f t="shared" si="124"/>
        <v>C. Hernandez</v>
      </c>
      <c r="E488" s="229" t="str">
        <f t="shared" si="126"/>
        <v>Cesar Hernandez</v>
      </c>
      <c r="F488" s="241" t="s">
        <v>1674</v>
      </c>
      <c r="G488" s="241"/>
      <c r="H488" s="241"/>
      <c r="I488" s="241"/>
      <c r="J488" s="262">
        <v>33016</v>
      </c>
      <c r="K488" s="263" t="s">
        <v>2125</v>
      </c>
      <c r="L488" s="135" t="s">
        <v>11</v>
      </c>
      <c r="M488" s="134" t="str">
        <f t="shared" si="127"/>
        <v>Y3</v>
      </c>
      <c r="N488" s="297" t="str">
        <f>Ruth!$AE$2</f>
        <v>Williamsburg</v>
      </c>
      <c r="O488" s="241" t="s">
        <v>2012</v>
      </c>
      <c r="P488" s="229" t="str">
        <f t="shared" si="128"/>
        <v>Hernandez, Cesar (Y3)</v>
      </c>
      <c r="Q488" s="166">
        <f t="shared" si="129"/>
        <v>400000</v>
      </c>
      <c r="R488" s="166" t="str">
        <f t="shared" si="130"/>
        <v/>
      </c>
      <c r="S488" s="166" t="str">
        <f t="shared" si="131"/>
        <v/>
      </c>
      <c r="T488" s="314" t="str">
        <f t="shared" si="125"/>
        <v/>
      </c>
      <c r="U488" s="309" t="s">
        <v>465</v>
      </c>
      <c r="V488" s="230">
        <v>400000</v>
      </c>
      <c r="W488" s="229" t="s">
        <v>814</v>
      </c>
      <c r="X488" s="232"/>
      <c r="Y488" s="231"/>
      <c r="Z488" s="232"/>
      <c r="AA488" s="134"/>
      <c r="AC488" s="134"/>
      <c r="AD488" s="134"/>
      <c r="AF488" s="194"/>
      <c r="AH488" s="194"/>
      <c r="AJ488" s="167"/>
    </row>
    <row r="489" spans="1:36" ht="14.25" customHeight="1" x14ac:dyDescent="0.2">
      <c r="A489" s="537" t="s">
        <v>2813</v>
      </c>
      <c r="B489" s="246" t="str">
        <f t="shared" si="122"/>
        <v>Hernandez</v>
      </c>
      <c r="C489" s="253" t="str">
        <f t="shared" si="123"/>
        <v>Enrique</v>
      </c>
      <c r="D489" s="134" t="str">
        <f t="shared" si="124"/>
        <v>E. Hernandez</v>
      </c>
      <c r="E489" s="229" t="str">
        <f t="shared" si="126"/>
        <v>Enrique Hernandez</v>
      </c>
      <c r="F489" s="135" t="s">
        <v>1667</v>
      </c>
      <c r="G489" s="135"/>
      <c r="H489" s="135"/>
      <c r="I489" s="135"/>
      <c r="J489" s="335">
        <v>33474</v>
      </c>
      <c r="K489" s="134" t="s">
        <v>2011</v>
      </c>
      <c r="L489" s="135" t="s">
        <v>11</v>
      </c>
      <c r="M489" s="134" t="str">
        <f t="shared" si="127"/>
        <v>Y2</v>
      </c>
      <c r="N489" s="297" t="str">
        <f>Ruth!$AE$2</f>
        <v>Williamsburg</v>
      </c>
      <c r="O489" s="135" t="s">
        <v>2857</v>
      </c>
      <c r="P489" s="229" t="str">
        <f t="shared" si="128"/>
        <v>Hernandez, Enrique (Y2)</v>
      </c>
      <c r="Q489" s="166">
        <f t="shared" si="129"/>
        <v>300000</v>
      </c>
      <c r="R489" s="166">
        <f t="shared" si="130"/>
        <v>400000</v>
      </c>
      <c r="S489" s="166" t="str">
        <f t="shared" si="131"/>
        <v/>
      </c>
      <c r="T489" s="314" t="str">
        <f t="shared" si="125"/>
        <v/>
      </c>
      <c r="U489" s="134" t="s">
        <v>653</v>
      </c>
      <c r="V489" s="230">
        <v>300000</v>
      </c>
      <c r="W489" s="229" t="s">
        <v>465</v>
      </c>
      <c r="X489" s="230">
        <v>400000</v>
      </c>
      <c r="Y489" s="134" t="s">
        <v>814</v>
      </c>
      <c r="Z489" s="537"/>
      <c r="AA489" s="537"/>
      <c r="AB489" s="537"/>
      <c r="AC489" s="134"/>
      <c r="AD489" s="134"/>
      <c r="AF489" s="194"/>
      <c r="AH489" s="194"/>
      <c r="AJ489" s="167"/>
    </row>
    <row r="490" spans="1:36" ht="14.25" customHeight="1" x14ac:dyDescent="0.2">
      <c r="A490" s="211" t="s">
        <v>1920</v>
      </c>
      <c r="B490" s="246" t="str">
        <f t="shared" si="122"/>
        <v>Hernandez</v>
      </c>
      <c r="C490" s="253" t="str">
        <f t="shared" si="123"/>
        <v>Felix</v>
      </c>
      <c r="D490" s="134" t="str">
        <f t="shared" si="124"/>
        <v>F. Hernandez</v>
      </c>
      <c r="E490" s="229" t="str">
        <f t="shared" si="126"/>
        <v>Felix Hernandez</v>
      </c>
      <c r="F490" s="216" t="s">
        <v>1667</v>
      </c>
      <c r="G490" s="216"/>
      <c r="H490" s="216"/>
      <c r="I490" s="216"/>
      <c r="J490" s="220">
        <v>31510</v>
      </c>
      <c r="K490" s="221" t="s">
        <v>966</v>
      </c>
      <c r="L490" s="135" t="s">
        <v>173</v>
      </c>
      <c r="M490" s="134" t="str">
        <f t="shared" si="127"/>
        <v>3,F5-51.125M</v>
      </c>
      <c r="N490" s="147" t="str">
        <f>Aaron!$A$2</f>
        <v>Middlesex</v>
      </c>
      <c r="O490" s="216" t="s">
        <v>1992</v>
      </c>
      <c r="P490" s="229" t="str">
        <f t="shared" si="128"/>
        <v>Hernandez, Felix (3,F5-51.125M)</v>
      </c>
      <c r="Q490" s="166">
        <f t="shared" si="129"/>
        <v>10225000</v>
      </c>
      <c r="R490" s="166">
        <f t="shared" si="130"/>
        <v>10225000</v>
      </c>
      <c r="S490" s="166">
        <f t="shared" si="131"/>
        <v>10225000</v>
      </c>
      <c r="T490" s="314" t="str">
        <f t="shared" si="125"/>
        <v/>
      </c>
      <c r="U490" s="297" t="s">
        <v>1921</v>
      </c>
      <c r="V490" s="235">
        <v>10225000</v>
      </c>
      <c r="W490" s="211" t="s">
        <v>1922</v>
      </c>
      <c r="X490" s="235">
        <v>10225000</v>
      </c>
      <c r="Y490" s="211" t="s">
        <v>1923</v>
      </c>
      <c r="Z490" s="235">
        <v>10225000</v>
      </c>
      <c r="AA490" s="134"/>
      <c r="AC490" s="134"/>
      <c r="AD490" s="134"/>
      <c r="AF490" s="194"/>
      <c r="AH490" s="194"/>
      <c r="AJ490" s="167"/>
    </row>
    <row r="491" spans="1:36" ht="14.25" customHeight="1" x14ac:dyDescent="0.2">
      <c r="A491" s="148" t="s">
        <v>1725</v>
      </c>
      <c r="B491" s="246" t="str">
        <f t="shared" ref="B491:B554" si="132">LEFT(A491,FIND(", ",A491,1)-1)</f>
        <v>Hernandez</v>
      </c>
      <c r="C491" s="253" t="str">
        <f t="shared" si="123"/>
        <v>Roberto</v>
      </c>
      <c r="D491" s="134" t="str">
        <f t="shared" si="124"/>
        <v>R. Hernandez</v>
      </c>
      <c r="E491" s="229" t="str">
        <f t="shared" si="126"/>
        <v>Roberto Hernandez</v>
      </c>
      <c r="F491" s="216" t="s">
        <v>1667</v>
      </c>
      <c r="G491" s="216"/>
      <c r="H491" s="216"/>
      <c r="I491" s="216"/>
      <c r="J491" s="220">
        <v>29463</v>
      </c>
      <c r="K491" s="221" t="s">
        <v>966</v>
      </c>
      <c r="L491" s="135" t="s">
        <v>173</v>
      </c>
      <c r="M491" s="134" t="str">
        <f t="shared" si="127"/>
        <v>1,F1-$380k</v>
      </c>
      <c r="N491" s="147" t="str">
        <f>Ruth!$G$2</f>
        <v>Gotham City</v>
      </c>
      <c r="O491" s="412" t="s">
        <v>4104</v>
      </c>
      <c r="P491" s="229" t="str">
        <f t="shared" si="128"/>
        <v>Hernandez, Roberto (1,F1-$380k)</v>
      </c>
      <c r="Q491" s="166">
        <f t="shared" si="129"/>
        <v>380000</v>
      </c>
      <c r="R491" s="166" t="str">
        <f t="shared" si="130"/>
        <v/>
      </c>
      <c r="S491" s="166" t="str">
        <f t="shared" si="131"/>
        <v/>
      </c>
      <c r="T491" s="314" t="str">
        <f t="shared" si="125"/>
        <v/>
      </c>
      <c r="U491" s="148" t="s">
        <v>4067</v>
      </c>
      <c r="V491" s="414">
        <v>380000</v>
      </c>
      <c r="W491" s="167" t="s">
        <v>412</v>
      </c>
      <c r="X491" s="134"/>
      <c r="Y491" s="134"/>
      <c r="Z491" s="134"/>
      <c r="AA491" s="134"/>
      <c r="AB491" s="134"/>
      <c r="AC491" s="134"/>
      <c r="AD491" s="134"/>
      <c r="AF491" s="194"/>
      <c r="AH491" s="194"/>
      <c r="AJ491" s="167"/>
    </row>
    <row r="492" spans="1:36" ht="14.25" customHeight="1" x14ac:dyDescent="0.2">
      <c r="A492" s="537" t="s">
        <v>2759</v>
      </c>
      <c r="B492" s="246" t="str">
        <f t="shared" si="132"/>
        <v>Herrera</v>
      </c>
      <c r="C492" s="253" t="str">
        <f t="shared" si="123"/>
        <v>Dilson</v>
      </c>
      <c r="D492" s="134" t="str">
        <f t="shared" si="124"/>
        <v>D. Herrera</v>
      </c>
      <c r="E492" s="229" t="str">
        <f t="shared" si="126"/>
        <v>Dilson Herrera</v>
      </c>
      <c r="F492" s="135" t="s">
        <v>1667</v>
      </c>
      <c r="G492" s="135"/>
      <c r="H492" s="135"/>
      <c r="I492" s="135"/>
      <c r="J492" s="335">
        <v>34396</v>
      </c>
      <c r="K492" s="134" t="s">
        <v>1665</v>
      </c>
      <c r="L492" s="135" t="s">
        <v>11</v>
      </c>
      <c r="M492" s="134" t="str">
        <f t="shared" si="127"/>
        <v>Y1</v>
      </c>
      <c r="N492" s="147" t="str">
        <f>Aaron!$AE$2</f>
        <v>Pismo Beach</v>
      </c>
      <c r="O492" s="135" t="s">
        <v>2857</v>
      </c>
      <c r="P492" s="229" t="str">
        <f t="shared" si="128"/>
        <v>Herrera, Dilson (Y1)</v>
      </c>
      <c r="Q492" s="166">
        <f t="shared" si="129"/>
        <v>200000</v>
      </c>
      <c r="R492" s="166">
        <f t="shared" si="130"/>
        <v>300000</v>
      </c>
      <c r="S492" s="166">
        <f t="shared" si="131"/>
        <v>400000</v>
      </c>
      <c r="T492" s="314" t="str">
        <f t="shared" si="125"/>
        <v/>
      </c>
      <c r="U492" s="537" t="s">
        <v>652</v>
      </c>
      <c r="V492" s="269">
        <v>200000</v>
      </c>
      <c r="W492" s="134" t="s">
        <v>653</v>
      </c>
      <c r="X492" s="269">
        <v>300000</v>
      </c>
      <c r="Y492" s="134" t="s">
        <v>465</v>
      </c>
      <c r="Z492" s="269">
        <v>400000</v>
      </c>
      <c r="AA492" s="134" t="s">
        <v>814</v>
      </c>
      <c r="AB492" s="537"/>
      <c r="AC492" s="134"/>
      <c r="AD492" s="134"/>
      <c r="AF492" s="194"/>
      <c r="AH492" s="194"/>
      <c r="AJ492" s="167"/>
    </row>
    <row r="493" spans="1:36" ht="14.25" customHeight="1" x14ac:dyDescent="0.2">
      <c r="A493" s="148" t="s">
        <v>2945</v>
      </c>
      <c r="B493" s="246" t="str">
        <f t="shared" si="132"/>
        <v>Herrera</v>
      </c>
      <c r="C493" s="253" t="str">
        <f t="shared" si="123"/>
        <v>Elian</v>
      </c>
      <c r="D493" s="134" t="str">
        <f t="shared" si="124"/>
        <v>E. Herrera</v>
      </c>
      <c r="E493" s="229" t="str">
        <f t="shared" si="126"/>
        <v>Elian Herrera</v>
      </c>
      <c r="F493" s="135" t="s">
        <v>1674</v>
      </c>
      <c r="G493" s="147"/>
      <c r="H493" s="147"/>
      <c r="I493" s="147"/>
      <c r="J493" s="169">
        <v>31079</v>
      </c>
      <c r="K493" s="134" t="s">
        <v>1670</v>
      </c>
      <c r="L493" s="135" t="s">
        <v>11</v>
      </c>
      <c r="M493" s="134" t="str">
        <f t="shared" si="127"/>
        <v>1,F2-$500k</v>
      </c>
      <c r="N493" s="148" t="s">
        <v>3987</v>
      </c>
      <c r="O493" s="412" t="s">
        <v>4104</v>
      </c>
      <c r="P493" s="229" t="str">
        <f t="shared" si="128"/>
        <v>Herrera, Elian (1,F2-$500k)</v>
      </c>
      <c r="Q493" s="166">
        <f t="shared" si="129"/>
        <v>250000</v>
      </c>
      <c r="R493" s="166">
        <f t="shared" si="130"/>
        <v>250000</v>
      </c>
      <c r="S493" s="166" t="str">
        <f t="shared" si="131"/>
        <v/>
      </c>
      <c r="T493" s="314" t="str">
        <f t="shared" si="125"/>
        <v/>
      </c>
      <c r="U493" s="148" t="s">
        <v>4070</v>
      </c>
      <c r="V493" s="414">
        <v>250000</v>
      </c>
      <c r="W493" s="148" t="s">
        <v>4202</v>
      </c>
      <c r="X493" s="414">
        <v>250000</v>
      </c>
      <c r="Y493" s="134" t="s">
        <v>412</v>
      </c>
      <c r="Z493" s="134"/>
      <c r="AA493" s="134"/>
      <c r="AB493" s="134"/>
      <c r="AC493" s="134"/>
      <c r="AD493" s="134"/>
      <c r="AF493" s="194"/>
      <c r="AH493" s="194"/>
      <c r="AJ493" s="167"/>
    </row>
    <row r="494" spans="1:36" ht="14.25" customHeight="1" x14ac:dyDescent="0.2">
      <c r="A494" s="211" t="s">
        <v>1759</v>
      </c>
      <c r="B494" s="246" t="str">
        <f t="shared" si="132"/>
        <v>Herrera</v>
      </c>
      <c r="C494" s="253" t="str">
        <f t="shared" si="123"/>
        <v>Jonathan</v>
      </c>
      <c r="D494" s="134" t="str">
        <f t="shared" si="124"/>
        <v>J. Herrera</v>
      </c>
      <c r="E494" s="229" t="str">
        <f t="shared" si="126"/>
        <v>Jonathan Herrera</v>
      </c>
      <c r="F494" s="216" t="s">
        <v>1674</v>
      </c>
      <c r="G494" s="134"/>
      <c r="H494" s="223"/>
      <c r="I494" s="135"/>
      <c r="J494" s="222">
        <v>30989</v>
      </c>
      <c r="K494" s="297" t="s">
        <v>1671</v>
      </c>
      <c r="L494" s="135" t="s">
        <v>11</v>
      </c>
      <c r="M494" s="134" t="str">
        <f t="shared" si="127"/>
        <v>1,F1-200K</v>
      </c>
      <c r="N494" s="147" t="str">
        <f>Mays!$Y$2</f>
        <v>Los Angeles</v>
      </c>
      <c r="O494" s="412" t="s">
        <v>5192</v>
      </c>
      <c r="P494" s="229" t="str">
        <f t="shared" si="128"/>
        <v>Herrera, Jonathan (1,F1-200K)</v>
      </c>
      <c r="Q494" s="166">
        <f t="shared" si="129"/>
        <v>200000</v>
      </c>
      <c r="R494" s="166" t="str">
        <f t="shared" si="130"/>
        <v/>
      </c>
      <c r="S494" s="166" t="str">
        <f t="shared" si="131"/>
        <v/>
      </c>
      <c r="T494" s="166" t="str">
        <f t="shared" si="125"/>
        <v/>
      </c>
      <c r="U494" s="297" t="s">
        <v>1704</v>
      </c>
      <c r="V494" s="467">
        <v>200000</v>
      </c>
      <c r="W494" s="211" t="s">
        <v>412</v>
      </c>
      <c r="X494" s="235"/>
      <c r="Y494" s="211"/>
      <c r="Z494" s="235"/>
      <c r="AA494" s="134"/>
      <c r="AC494" s="134"/>
      <c r="AD494" s="134"/>
      <c r="AF494" s="194"/>
      <c r="AH494" s="194"/>
      <c r="AJ494" s="167"/>
    </row>
    <row r="495" spans="1:36" ht="14.25" customHeight="1" x14ac:dyDescent="0.2">
      <c r="A495" s="134" t="s">
        <v>1037</v>
      </c>
      <c r="B495" s="246" t="str">
        <f t="shared" si="132"/>
        <v>Herrera</v>
      </c>
      <c r="C495" s="253" t="str">
        <f t="shared" si="123"/>
        <v>Kelvin</v>
      </c>
      <c r="D495" s="134" t="str">
        <f t="shared" si="124"/>
        <v>K. Herrera</v>
      </c>
      <c r="E495" s="229" t="str">
        <f t="shared" si="126"/>
        <v>Kelvin Herrera</v>
      </c>
      <c r="F495" s="135" t="s">
        <v>1667</v>
      </c>
      <c r="G495" s="135"/>
      <c r="H495" s="135"/>
      <c r="I495" s="135"/>
      <c r="J495" s="201">
        <v>32873</v>
      </c>
      <c r="K495" s="147" t="s">
        <v>1664</v>
      </c>
      <c r="L495" s="135" t="s">
        <v>173</v>
      </c>
      <c r="M495" s="134" t="str">
        <f t="shared" si="127"/>
        <v>ARB-Y4</v>
      </c>
      <c r="N495" s="147" t="str">
        <f>Ruth!$A$2</f>
        <v>Plum Island</v>
      </c>
      <c r="O495" s="169" t="s">
        <v>1077</v>
      </c>
      <c r="P495" s="229" t="str">
        <f t="shared" si="128"/>
        <v>Herrera, Kelvin (ARB-Y4)</v>
      </c>
      <c r="Q495" s="166">
        <f t="shared" si="129"/>
        <v>840000</v>
      </c>
      <c r="R495" s="166" t="str">
        <f t="shared" si="130"/>
        <v/>
      </c>
      <c r="S495" s="166" t="str">
        <f t="shared" si="131"/>
        <v/>
      </c>
      <c r="T495" s="314" t="str">
        <f t="shared" si="125"/>
        <v/>
      </c>
      <c r="U495" s="147" t="s">
        <v>814</v>
      </c>
      <c r="V495" s="167">
        <v>840000</v>
      </c>
      <c r="W495" s="134" t="s">
        <v>1629</v>
      </c>
      <c r="X495" s="167"/>
      <c r="Y495" s="134"/>
      <c r="Z495" s="167"/>
      <c r="AA495" s="134"/>
      <c r="AC495" s="134"/>
      <c r="AD495" s="134"/>
      <c r="AF495" s="194"/>
      <c r="AH495" s="194"/>
      <c r="AJ495" s="167"/>
    </row>
    <row r="496" spans="1:36" ht="14.25" customHeight="1" x14ac:dyDescent="0.2">
      <c r="A496" s="537" t="s">
        <v>4743</v>
      </c>
      <c r="B496" s="246" t="str">
        <f t="shared" si="132"/>
        <v>Herrera</v>
      </c>
      <c r="C496" s="253" t="str">
        <f t="shared" si="123"/>
        <v>Odubel*</v>
      </c>
      <c r="D496" s="134" t="str">
        <f t="shared" si="124"/>
        <v>O. Herrera</v>
      </c>
      <c r="E496" s="229" t="str">
        <f t="shared" si="126"/>
        <v>Odubel* Herrera</v>
      </c>
      <c r="F496" s="287"/>
      <c r="G496" s="537">
        <v>4</v>
      </c>
      <c r="H496" s="537">
        <v>1</v>
      </c>
      <c r="I496" s="537">
        <v>4</v>
      </c>
      <c r="J496" s="436">
        <v>33601</v>
      </c>
      <c r="K496" s="205" t="s">
        <v>1669</v>
      </c>
      <c r="L496" s="135" t="s">
        <v>11</v>
      </c>
      <c r="M496" s="134" t="str">
        <f t="shared" si="127"/>
        <v>Y1</v>
      </c>
      <c r="N496" s="147" t="str">
        <f>Aaron!$AE$2</f>
        <v>Pismo Beach</v>
      </c>
      <c r="O496" s="169" t="s">
        <v>4786</v>
      </c>
      <c r="P496" s="229" t="str">
        <f t="shared" si="128"/>
        <v>Herrera, Odubel* (Y1)</v>
      </c>
      <c r="Q496" s="166">
        <f t="shared" si="129"/>
        <v>200000</v>
      </c>
      <c r="R496" s="166">
        <f t="shared" si="130"/>
        <v>300000</v>
      </c>
      <c r="S496" s="166">
        <f t="shared" si="131"/>
        <v>400000</v>
      </c>
      <c r="T496" s="314" t="str">
        <f t="shared" si="125"/>
        <v/>
      </c>
      <c r="U496" s="537" t="s">
        <v>652</v>
      </c>
      <c r="V496" s="167">
        <v>200000</v>
      </c>
      <c r="W496" s="134" t="s">
        <v>653</v>
      </c>
      <c r="X496" s="167">
        <v>300000</v>
      </c>
      <c r="Y496" s="134" t="s">
        <v>465</v>
      </c>
      <c r="Z496" s="167">
        <v>400000</v>
      </c>
      <c r="AA496" s="134" t="s">
        <v>814</v>
      </c>
      <c r="AC496" s="134"/>
      <c r="AD496" s="134"/>
      <c r="AE496" s="190"/>
    </row>
    <row r="497" spans="1:31" ht="14.25" customHeight="1" x14ac:dyDescent="0.2">
      <c r="A497" s="148" t="s">
        <v>1172</v>
      </c>
      <c r="B497" s="246" t="str">
        <f t="shared" si="132"/>
        <v>Herrmann</v>
      </c>
      <c r="C497" s="253" t="str">
        <f t="shared" si="123"/>
        <v>Chris</v>
      </c>
      <c r="D497" s="134" t="str">
        <f t="shared" si="124"/>
        <v>C. Herrmann</v>
      </c>
      <c r="E497" s="229" t="str">
        <f t="shared" si="126"/>
        <v>Chris Herrmann</v>
      </c>
      <c r="F497" s="135" t="s">
        <v>512</v>
      </c>
      <c r="G497" s="135"/>
      <c r="H497" s="135"/>
      <c r="I497" s="135"/>
      <c r="J497" s="201">
        <v>32105</v>
      </c>
      <c r="K497" s="147" t="s">
        <v>1668</v>
      </c>
      <c r="L497" s="135" t="s">
        <v>11</v>
      </c>
      <c r="M497" s="134" t="str">
        <f t="shared" si="127"/>
        <v>1,F1-$200k</v>
      </c>
      <c r="N497" s="148" t="s">
        <v>3988</v>
      </c>
      <c r="O497" s="412" t="s">
        <v>4104</v>
      </c>
      <c r="P497" s="229" t="str">
        <f t="shared" si="128"/>
        <v>Herrmann, Chris (1,F1-$200k)</v>
      </c>
      <c r="Q497" s="166">
        <f t="shared" si="129"/>
        <v>200000</v>
      </c>
      <c r="R497" s="166" t="str">
        <f t="shared" si="130"/>
        <v/>
      </c>
      <c r="S497" s="166" t="str">
        <f t="shared" si="131"/>
        <v/>
      </c>
      <c r="T497" s="314" t="str">
        <f t="shared" si="125"/>
        <v/>
      </c>
      <c r="U497" s="148" t="s">
        <v>3991</v>
      </c>
      <c r="V497" s="414">
        <v>200000</v>
      </c>
      <c r="W497" s="167" t="s">
        <v>412</v>
      </c>
      <c r="X497" s="134"/>
      <c r="Y497" s="134"/>
      <c r="Z497" s="134"/>
      <c r="AA497" s="134"/>
      <c r="AB497" s="134"/>
      <c r="AC497" s="134"/>
      <c r="AD497" s="134"/>
      <c r="AE497" s="190"/>
    </row>
    <row r="498" spans="1:31" ht="14.25" customHeight="1" x14ac:dyDescent="0.2">
      <c r="A498" s="537" t="s">
        <v>4744</v>
      </c>
      <c r="B498" s="246" t="str">
        <f t="shared" si="132"/>
        <v>Heston</v>
      </c>
      <c r="C498" s="253" t="str">
        <f t="shared" si="123"/>
        <v>Chris</v>
      </c>
      <c r="D498" s="134" t="str">
        <f t="shared" si="124"/>
        <v>C. Heston</v>
      </c>
      <c r="E498" s="229" t="str">
        <f t="shared" si="126"/>
        <v>Chris Heston</v>
      </c>
      <c r="F498" s="287"/>
      <c r="G498" s="537">
        <v>8</v>
      </c>
      <c r="H498" s="537">
        <v>1</v>
      </c>
      <c r="I498" s="537">
        <v>8</v>
      </c>
      <c r="J498" s="436">
        <v>32243</v>
      </c>
      <c r="K498" s="205" t="s">
        <v>966</v>
      </c>
      <c r="L498" s="135" t="s">
        <v>173</v>
      </c>
      <c r="M498" s="134" t="str">
        <f t="shared" si="127"/>
        <v>Y1</v>
      </c>
      <c r="N498" s="147" t="str">
        <f>Aaron!$A$2</f>
        <v>Middlesex</v>
      </c>
      <c r="O498" s="169" t="s">
        <v>4786</v>
      </c>
      <c r="P498" s="229" t="str">
        <f t="shared" si="128"/>
        <v>Heston, Chris (Y1)</v>
      </c>
      <c r="Q498" s="166">
        <f t="shared" si="129"/>
        <v>200000</v>
      </c>
      <c r="R498" s="166">
        <f t="shared" si="130"/>
        <v>300000</v>
      </c>
      <c r="S498" s="166">
        <f t="shared" si="131"/>
        <v>400000</v>
      </c>
      <c r="T498" s="314" t="str">
        <f t="shared" si="125"/>
        <v/>
      </c>
      <c r="U498" s="537" t="s">
        <v>652</v>
      </c>
      <c r="V498" s="167">
        <v>200000</v>
      </c>
      <c r="W498" s="134" t="s">
        <v>653</v>
      </c>
      <c r="X498" s="167">
        <v>300000</v>
      </c>
      <c r="Y498" s="134" t="s">
        <v>465</v>
      </c>
      <c r="Z498" s="167">
        <v>400000</v>
      </c>
      <c r="AA498" s="134" t="s">
        <v>814</v>
      </c>
      <c r="AC498" s="134"/>
      <c r="AD498" s="134"/>
      <c r="AE498" s="190"/>
    </row>
    <row r="499" spans="1:31" ht="14.25" customHeight="1" x14ac:dyDescent="0.2">
      <c r="A499" s="134" t="s">
        <v>82</v>
      </c>
      <c r="B499" s="246" t="str">
        <f t="shared" si="132"/>
        <v>Heyward</v>
      </c>
      <c r="C499" s="253" t="str">
        <f t="shared" si="123"/>
        <v>Jason</v>
      </c>
      <c r="D499" s="134" t="str">
        <f t="shared" si="124"/>
        <v>J. Heyward</v>
      </c>
      <c r="E499" s="229" t="str">
        <f t="shared" si="126"/>
        <v>Jason Heyward</v>
      </c>
      <c r="F499" s="135" t="s">
        <v>512</v>
      </c>
      <c r="G499" s="135"/>
      <c r="H499" s="135"/>
      <c r="I499" s="135"/>
      <c r="J499" s="201">
        <v>32729</v>
      </c>
      <c r="K499" s="147" t="s">
        <v>1672</v>
      </c>
      <c r="L499" s="135" t="s">
        <v>11</v>
      </c>
      <c r="M499" s="134" t="str">
        <f t="shared" si="127"/>
        <v>ARB-Y6</v>
      </c>
      <c r="N499" s="147" t="str">
        <f>Ruth!$G$2</f>
        <v>Gotham City</v>
      </c>
      <c r="O499" s="169" t="s">
        <v>4586</v>
      </c>
      <c r="P499" s="229" t="str">
        <f t="shared" si="128"/>
        <v>Heyward, Jason (ARB-Y6)</v>
      </c>
      <c r="Q499" s="166">
        <f t="shared" si="129"/>
        <v>1482000</v>
      </c>
      <c r="R499" s="166" t="str">
        <f t="shared" si="130"/>
        <v/>
      </c>
      <c r="S499" s="166" t="str">
        <f t="shared" si="131"/>
        <v/>
      </c>
      <c r="T499" s="314" t="str">
        <f t="shared" si="125"/>
        <v/>
      </c>
      <c r="U499" s="147" t="s">
        <v>1630</v>
      </c>
      <c r="V499" s="167">
        <v>1482000</v>
      </c>
      <c r="W499" s="134"/>
      <c r="X499" s="167"/>
      <c r="Y499" s="134"/>
      <c r="Z499" s="167"/>
      <c r="AA499" s="134"/>
      <c r="AC499" s="134"/>
      <c r="AD499" s="134"/>
      <c r="AE499" s="190"/>
    </row>
    <row r="500" spans="1:31" ht="14.25" customHeight="1" x14ac:dyDescent="0.2">
      <c r="A500" s="134" t="s">
        <v>561</v>
      </c>
      <c r="B500" s="246" t="str">
        <f t="shared" si="132"/>
        <v>Hicks</v>
      </c>
      <c r="C500" s="253" t="str">
        <f t="shared" si="123"/>
        <v>Aaron</v>
      </c>
      <c r="D500" s="134" t="str">
        <f t="shared" si="124"/>
        <v>A. Hicks</v>
      </c>
      <c r="E500" s="229" t="str">
        <f t="shared" si="126"/>
        <v>Aaron Hicks</v>
      </c>
      <c r="F500" s="135" t="s">
        <v>1674</v>
      </c>
      <c r="G500" s="135"/>
      <c r="H500" s="135"/>
      <c r="I500" s="135"/>
      <c r="J500" s="201">
        <v>32783</v>
      </c>
      <c r="K500" s="147" t="s">
        <v>1669</v>
      </c>
      <c r="L500" s="135" t="s">
        <v>11</v>
      </c>
      <c r="M500" s="134" t="str">
        <f t="shared" si="127"/>
        <v>Y3</v>
      </c>
      <c r="N500" s="297" t="str">
        <f>Ruth!$AE$2</f>
        <v>Williamsburg</v>
      </c>
      <c r="O500" s="169" t="s">
        <v>411</v>
      </c>
      <c r="P500" s="229" t="str">
        <f t="shared" si="128"/>
        <v>Hicks, Aaron (Y3)</v>
      </c>
      <c r="Q500" s="166">
        <f t="shared" si="129"/>
        <v>400000</v>
      </c>
      <c r="R500" s="166" t="str">
        <f t="shared" si="130"/>
        <v/>
      </c>
      <c r="S500" s="166" t="str">
        <f t="shared" si="131"/>
        <v/>
      </c>
      <c r="T500" s="314" t="str">
        <f t="shared" si="125"/>
        <v/>
      </c>
      <c r="U500" s="147" t="s">
        <v>465</v>
      </c>
      <c r="V500" s="167">
        <v>400000</v>
      </c>
      <c r="W500" s="134" t="s">
        <v>814</v>
      </c>
      <c r="X500" s="167"/>
      <c r="Y500" s="134"/>
      <c r="Z500" s="167"/>
      <c r="AA500" s="229"/>
      <c r="AB500" s="229"/>
      <c r="AC500" s="134"/>
      <c r="AD500" s="134"/>
      <c r="AE500" s="190"/>
    </row>
    <row r="501" spans="1:31" ht="14.25" customHeight="1" x14ac:dyDescent="0.2">
      <c r="A501" s="211" t="s">
        <v>1881</v>
      </c>
      <c r="B501" s="246" t="str">
        <f t="shared" si="132"/>
        <v>Hill</v>
      </c>
      <c r="C501" s="253" t="str">
        <f t="shared" si="123"/>
        <v>Aaron</v>
      </c>
      <c r="D501" s="134" t="str">
        <f t="shared" si="124"/>
        <v>A. Hill</v>
      </c>
      <c r="E501" s="229" t="str">
        <f t="shared" si="126"/>
        <v>Aaron Hill</v>
      </c>
      <c r="F501" s="216" t="s">
        <v>1667</v>
      </c>
      <c r="G501" s="216"/>
      <c r="H501" s="216"/>
      <c r="I501" s="216"/>
      <c r="J501" s="222">
        <v>30031</v>
      </c>
      <c r="K501" s="223" t="s">
        <v>1665</v>
      </c>
      <c r="L501" s="135" t="s">
        <v>11</v>
      </c>
      <c r="M501" s="134" t="str">
        <f t="shared" si="127"/>
        <v>3,F4-16M</v>
      </c>
      <c r="N501" s="297" t="str">
        <f>Cobb!$A$2</f>
        <v>Greenville</v>
      </c>
      <c r="O501" s="216" t="s">
        <v>1992</v>
      </c>
      <c r="P501" s="229" t="str">
        <f t="shared" si="128"/>
        <v>Hill, Aaron (3,F4-16M)</v>
      </c>
      <c r="Q501" s="166">
        <f t="shared" si="129"/>
        <v>3800000</v>
      </c>
      <c r="R501" s="166">
        <f t="shared" si="130"/>
        <v>3800000</v>
      </c>
      <c r="S501" s="166" t="str">
        <f t="shared" si="131"/>
        <v/>
      </c>
      <c r="T501" s="314" t="str">
        <f t="shared" si="125"/>
        <v/>
      </c>
      <c r="U501" s="297" t="s">
        <v>1882</v>
      </c>
      <c r="V501" s="235">
        <v>3800000</v>
      </c>
      <c r="W501" s="211" t="s">
        <v>1883</v>
      </c>
      <c r="X501" s="235">
        <v>3800000</v>
      </c>
      <c r="Y501" s="211" t="s">
        <v>412</v>
      </c>
      <c r="Z501" s="235"/>
      <c r="AA501" s="229"/>
      <c r="AB501" s="229"/>
      <c r="AC501" s="134"/>
      <c r="AD501" s="134"/>
      <c r="AE501" s="190"/>
    </row>
    <row r="502" spans="1:31" ht="14.25" customHeight="1" x14ac:dyDescent="0.2">
      <c r="A502" s="537" t="s">
        <v>3727</v>
      </c>
      <c r="B502" s="246" t="str">
        <f t="shared" si="132"/>
        <v>Hill</v>
      </c>
      <c r="C502" s="253" t="str">
        <f t="shared" si="123"/>
        <v>Derek</v>
      </c>
      <c r="D502" s="134" t="str">
        <f t="shared" si="124"/>
        <v>D. Hill</v>
      </c>
      <c r="E502" s="229" t="str">
        <f t="shared" si="126"/>
        <v>Derek Hill</v>
      </c>
      <c r="F502" s="135" t="s">
        <v>1667</v>
      </c>
      <c r="G502" s="135"/>
      <c r="H502" s="135"/>
      <c r="I502" s="135"/>
      <c r="J502" s="335">
        <v>35063</v>
      </c>
      <c r="K502" s="134" t="s">
        <v>1669</v>
      </c>
      <c r="L502" s="135" t="s">
        <v>651</v>
      </c>
      <c r="M502" s="134" t="str">
        <f t="shared" si="127"/>
        <v>min</v>
      </c>
      <c r="N502" s="147" t="str">
        <f>Ruth!$S$2</f>
        <v>New York</v>
      </c>
      <c r="O502" s="135" t="s">
        <v>2857</v>
      </c>
      <c r="P502" s="229" t="str">
        <f t="shared" si="128"/>
        <v>Hill, Derek (min)</v>
      </c>
      <c r="Q502" s="166" t="str">
        <f t="shared" si="129"/>
        <v/>
      </c>
      <c r="R502" s="166" t="str">
        <f t="shared" si="130"/>
        <v/>
      </c>
      <c r="S502" s="166" t="str">
        <f t="shared" si="131"/>
        <v/>
      </c>
      <c r="T502" s="314" t="str">
        <f t="shared" si="125"/>
        <v/>
      </c>
      <c r="U502" s="537" t="s">
        <v>828</v>
      </c>
      <c r="V502" s="269"/>
      <c r="W502" s="537"/>
      <c r="X502" s="269"/>
      <c r="Y502" s="537"/>
      <c r="Z502" s="537"/>
      <c r="AA502" s="537"/>
      <c r="AB502" s="537"/>
      <c r="AC502" s="134"/>
      <c r="AD502" s="134"/>
      <c r="AE502" s="190"/>
    </row>
    <row r="503" spans="1:31" ht="14.25" customHeight="1" x14ac:dyDescent="0.2">
      <c r="A503" s="134" t="s">
        <v>5189</v>
      </c>
      <c r="B503" s="246" t="str">
        <f t="shared" si="132"/>
        <v>Hill</v>
      </c>
      <c r="C503" s="253" t="str">
        <f t="shared" si="123"/>
        <v>Rich</v>
      </c>
      <c r="D503" s="134" t="str">
        <f t="shared" si="124"/>
        <v>R. Hill</v>
      </c>
      <c r="E503" s="229" t="str">
        <f t="shared" si="126"/>
        <v>Rich Hill</v>
      </c>
      <c r="F503" s="287" t="s">
        <v>512</v>
      </c>
      <c r="G503" s="287"/>
      <c r="H503" s="287"/>
      <c r="I503" s="287"/>
      <c r="J503" s="201">
        <v>29291</v>
      </c>
      <c r="K503" s="205" t="s">
        <v>966</v>
      </c>
      <c r="L503" s="135" t="s">
        <v>173</v>
      </c>
      <c r="M503" s="134" t="str">
        <f t="shared" si="127"/>
        <v>1,F3-$2.4M</v>
      </c>
      <c r="N503" s="147" t="str">
        <f>Ruth!$S$2</f>
        <v>New York</v>
      </c>
      <c r="O503" s="169" t="s">
        <v>5192</v>
      </c>
      <c r="P503" s="229" t="str">
        <f t="shared" si="128"/>
        <v>Hill, Rich (1,F3-$2.4M)</v>
      </c>
      <c r="Q503" s="166">
        <f t="shared" si="129"/>
        <v>800000</v>
      </c>
      <c r="R503" s="166">
        <f t="shared" si="130"/>
        <v>800000</v>
      </c>
      <c r="S503" s="166">
        <f t="shared" si="131"/>
        <v>800000</v>
      </c>
      <c r="T503" s="166" t="str">
        <f t="shared" si="125"/>
        <v/>
      </c>
      <c r="U503" s="177" t="s">
        <v>5195</v>
      </c>
      <c r="V503" s="467">
        <v>800000</v>
      </c>
      <c r="W503" s="177" t="s">
        <v>5196</v>
      </c>
      <c r="X503" s="467">
        <v>800000</v>
      </c>
      <c r="Y503" s="177" t="s">
        <v>5197</v>
      </c>
      <c r="Z503" s="177">
        <v>800000</v>
      </c>
      <c r="AA503" s="134" t="s">
        <v>412</v>
      </c>
      <c r="AC503" s="134"/>
      <c r="AD503" s="134"/>
      <c r="AE503" s="190"/>
    </row>
    <row r="504" spans="1:31" ht="14.25" customHeight="1" x14ac:dyDescent="0.2">
      <c r="A504" s="537" t="s">
        <v>4745</v>
      </c>
      <c r="B504" s="246" t="str">
        <f t="shared" si="132"/>
        <v>Hinojosa</v>
      </c>
      <c r="C504" s="253" t="str">
        <f t="shared" si="123"/>
        <v>Dalier</v>
      </c>
      <c r="D504" s="134" t="str">
        <f t="shared" si="124"/>
        <v>D. Hinojosa</v>
      </c>
      <c r="E504" s="229" t="str">
        <f t="shared" si="126"/>
        <v>Dalier Hinojosa</v>
      </c>
      <c r="F504" s="287"/>
      <c r="G504" s="537">
        <v>131</v>
      </c>
      <c r="H504" s="537">
        <v>5</v>
      </c>
      <c r="I504" s="537">
        <v>15</v>
      </c>
      <c r="J504" s="436">
        <v>31453</v>
      </c>
      <c r="K504" s="205" t="s">
        <v>1664</v>
      </c>
      <c r="L504" s="135" t="s">
        <v>173</v>
      </c>
      <c r="M504" s="134" t="str">
        <f t="shared" si="127"/>
        <v>Y1</v>
      </c>
      <c r="N504" s="147" t="str">
        <f>Aaron!$M$2</f>
        <v>Virginia</v>
      </c>
      <c r="O504" s="169" t="s">
        <v>4786</v>
      </c>
      <c r="P504" s="229" t="str">
        <f t="shared" si="128"/>
        <v>Hinojosa, Dalier (Y1)</v>
      </c>
      <c r="Q504" s="166">
        <f t="shared" si="129"/>
        <v>200000</v>
      </c>
      <c r="R504" s="166">
        <f t="shared" si="130"/>
        <v>300000</v>
      </c>
      <c r="S504" s="166">
        <f t="shared" si="131"/>
        <v>400000</v>
      </c>
      <c r="T504" s="314" t="str">
        <f t="shared" si="125"/>
        <v/>
      </c>
      <c r="U504" s="537" t="s">
        <v>652</v>
      </c>
      <c r="V504" s="167">
        <v>200000</v>
      </c>
      <c r="W504" s="134" t="s">
        <v>653</v>
      </c>
      <c r="X504" s="167">
        <v>300000</v>
      </c>
      <c r="Y504" s="134" t="s">
        <v>465</v>
      </c>
      <c r="Z504" s="167">
        <v>400000</v>
      </c>
      <c r="AA504" s="134" t="s">
        <v>814</v>
      </c>
      <c r="AC504" s="134"/>
      <c r="AD504" s="134"/>
      <c r="AE504" s="190"/>
    </row>
    <row r="505" spans="1:31" ht="14.25" customHeight="1" x14ac:dyDescent="0.2">
      <c r="A505" s="134" t="s">
        <v>226</v>
      </c>
      <c r="B505" s="246" t="str">
        <f t="shared" si="132"/>
        <v>Hochevar</v>
      </c>
      <c r="C505" s="253" t="str">
        <f t="shared" si="123"/>
        <v>Luke</v>
      </c>
      <c r="D505" s="134" t="str">
        <f t="shared" si="124"/>
        <v>L. Hochevar</v>
      </c>
      <c r="E505" s="229" t="str">
        <f t="shared" si="126"/>
        <v>Luke Hochevar</v>
      </c>
      <c r="F505" s="135" t="s">
        <v>1667</v>
      </c>
      <c r="G505" s="135"/>
      <c r="H505" s="135"/>
      <c r="I505" s="135"/>
      <c r="J505" s="201">
        <v>30574</v>
      </c>
      <c r="K505" s="147" t="s">
        <v>1664</v>
      </c>
      <c r="L505" s="135" t="s">
        <v>173</v>
      </c>
      <c r="M505" s="134" t="str">
        <f t="shared" si="127"/>
        <v>1,F2-$500k</v>
      </c>
      <c r="N505" s="147" t="str">
        <f>Cobb!$S$2</f>
        <v>Waikiki</v>
      </c>
      <c r="O505" s="412" t="s">
        <v>5192</v>
      </c>
      <c r="P505" s="229" t="str">
        <f t="shared" si="128"/>
        <v>Hochevar, Luke (1,F2-$500k)</v>
      </c>
      <c r="Q505" s="166">
        <f t="shared" si="129"/>
        <v>250000</v>
      </c>
      <c r="R505" s="166">
        <f t="shared" si="130"/>
        <v>250000</v>
      </c>
      <c r="S505" s="166" t="str">
        <f t="shared" si="131"/>
        <v/>
      </c>
      <c r="T505" s="166" t="str">
        <f t="shared" si="125"/>
        <v/>
      </c>
      <c r="U505" s="177" t="s">
        <v>4070</v>
      </c>
      <c r="V505" s="467">
        <v>250000</v>
      </c>
      <c r="W505" s="177" t="s">
        <v>4202</v>
      </c>
      <c r="X505" s="467">
        <v>250000</v>
      </c>
      <c r="Y505" s="167" t="s">
        <v>412</v>
      </c>
      <c r="Z505" s="134"/>
      <c r="AA505" s="167"/>
      <c r="AB505" s="134"/>
      <c r="AC505" s="134"/>
      <c r="AD505" s="134"/>
      <c r="AE505" s="190"/>
    </row>
    <row r="506" spans="1:31" ht="14.25" customHeight="1" x14ac:dyDescent="0.2">
      <c r="A506" s="537" t="s">
        <v>3744</v>
      </c>
      <c r="B506" s="246" t="str">
        <f t="shared" si="132"/>
        <v>Hoffman</v>
      </c>
      <c r="C506" s="253" t="str">
        <f t="shared" si="123"/>
        <v>Jeff</v>
      </c>
      <c r="D506" s="134" t="str">
        <f t="shared" si="124"/>
        <v>J. Hoffman</v>
      </c>
      <c r="E506" s="229" t="str">
        <f t="shared" si="126"/>
        <v>Jeff Hoffman</v>
      </c>
      <c r="F506" s="536"/>
      <c r="G506" s="536"/>
      <c r="H506" s="536"/>
      <c r="I506" s="536"/>
      <c r="J506" s="537"/>
      <c r="K506" s="537"/>
      <c r="L506" s="135" t="s">
        <v>651</v>
      </c>
      <c r="M506" s="134" t="str">
        <f t="shared" si="127"/>
        <v>min</v>
      </c>
      <c r="N506" s="297" t="str">
        <f>Mays!$S$2</f>
        <v>Thunder Bay</v>
      </c>
      <c r="O506" s="135" t="s">
        <v>2857</v>
      </c>
      <c r="P506" s="229" t="str">
        <f t="shared" si="128"/>
        <v>Hoffman, Jeff (min)</v>
      </c>
      <c r="Q506" s="166" t="str">
        <f t="shared" si="129"/>
        <v/>
      </c>
      <c r="R506" s="166" t="str">
        <f t="shared" si="130"/>
        <v/>
      </c>
      <c r="S506" s="166" t="str">
        <f t="shared" si="131"/>
        <v/>
      </c>
      <c r="T506" s="314" t="str">
        <f t="shared" si="125"/>
        <v/>
      </c>
      <c r="U506" s="537" t="s">
        <v>828</v>
      </c>
      <c r="V506" s="269"/>
      <c r="W506" s="537"/>
      <c r="X506" s="269"/>
      <c r="Y506" s="537"/>
      <c r="Z506" s="537"/>
      <c r="AA506" s="537"/>
      <c r="AB506" s="537"/>
      <c r="AC506" s="134"/>
      <c r="AD506" s="134"/>
      <c r="AE506" s="190"/>
    </row>
    <row r="507" spans="1:31" ht="14.25" customHeight="1" x14ac:dyDescent="0.2">
      <c r="A507" s="148" t="s">
        <v>2256</v>
      </c>
      <c r="B507" s="246" t="str">
        <f t="shared" si="132"/>
        <v>Holaday</v>
      </c>
      <c r="C507" s="253" t="str">
        <f t="shared" si="123"/>
        <v>Bryan</v>
      </c>
      <c r="D507" s="134" t="str">
        <f t="shared" si="124"/>
        <v>B. Holaday</v>
      </c>
      <c r="E507" s="229" t="str">
        <f t="shared" si="126"/>
        <v>Bryan Holaday</v>
      </c>
      <c r="F507" s="250" t="s">
        <v>1667</v>
      </c>
      <c r="G507" s="250"/>
      <c r="H507" s="250"/>
      <c r="I507" s="250"/>
      <c r="J507" s="261">
        <v>32100</v>
      </c>
      <c r="K507" s="260" t="s">
        <v>11</v>
      </c>
      <c r="L507" s="135" t="s">
        <v>11</v>
      </c>
      <c r="M507" s="134" t="str">
        <f t="shared" si="127"/>
        <v>1,F1-$210k</v>
      </c>
      <c r="N507" s="147" t="str">
        <f>Aaron!$M$2</f>
        <v>Virginia</v>
      </c>
      <c r="O507" s="412" t="s">
        <v>4104</v>
      </c>
      <c r="P507" s="229" t="str">
        <f t="shared" si="128"/>
        <v>Holaday, Bryan (1,F1-$210k)</v>
      </c>
      <c r="Q507" s="166">
        <f t="shared" si="129"/>
        <v>210000</v>
      </c>
      <c r="R507" s="166" t="str">
        <f t="shared" si="130"/>
        <v/>
      </c>
      <c r="S507" s="166" t="str">
        <f t="shared" si="131"/>
        <v/>
      </c>
      <c r="T507" s="314" t="str">
        <f t="shared" si="125"/>
        <v/>
      </c>
      <c r="U507" s="148" t="s">
        <v>4075</v>
      </c>
      <c r="V507" s="414">
        <v>210000</v>
      </c>
      <c r="W507" s="167" t="s">
        <v>412</v>
      </c>
      <c r="X507" s="134"/>
      <c r="Y507" s="134"/>
      <c r="Z507" s="134"/>
      <c r="AA507" s="134"/>
      <c r="AB507" s="134"/>
      <c r="AC507" s="134"/>
      <c r="AD507" s="134"/>
      <c r="AE507" s="190"/>
    </row>
    <row r="508" spans="1:31" ht="14.25" customHeight="1" x14ac:dyDescent="0.2">
      <c r="A508" s="537" t="s">
        <v>2777</v>
      </c>
      <c r="B508" s="246" t="str">
        <f t="shared" si="132"/>
        <v>Holdzkom</v>
      </c>
      <c r="C508" s="253" t="str">
        <f t="shared" si="123"/>
        <v>John</v>
      </c>
      <c r="D508" s="134" t="str">
        <f t="shared" si="124"/>
        <v>J. Holdzkom</v>
      </c>
      <c r="E508" s="229" t="str">
        <f t="shared" si="126"/>
        <v>John Holdzkom</v>
      </c>
      <c r="F508" s="135" t="s">
        <v>1667</v>
      </c>
      <c r="G508" s="135"/>
      <c r="H508" s="135"/>
      <c r="I508" s="135"/>
      <c r="J508" s="335">
        <v>32069</v>
      </c>
      <c r="K508" s="134" t="s">
        <v>1664</v>
      </c>
      <c r="L508" s="135" t="s">
        <v>173</v>
      </c>
      <c r="M508" s="134" t="str">
        <f t="shared" si="127"/>
        <v>MM</v>
      </c>
      <c r="N508" s="147" t="str">
        <f>Cobb!$AE$2</f>
        <v>Chicago</v>
      </c>
      <c r="O508" s="135" t="s">
        <v>2857</v>
      </c>
      <c r="P508" s="229" t="str">
        <f t="shared" si="128"/>
        <v>Holdzkom, John (MM)</v>
      </c>
      <c r="Q508" s="166">
        <f t="shared" si="129"/>
        <v>100000</v>
      </c>
      <c r="R508" s="166" t="str">
        <f t="shared" si="130"/>
        <v/>
      </c>
      <c r="S508" s="166" t="str">
        <f t="shared" si="131"/>
        <v/>
      </c>
      <c r="T508" s="314" t="str">
        <f t="shared" si="125"/>
        <v/>
      </c>
      <c r="U508" s="537" t="s">
        <v>648</v>
      </c>
      <c r="V508" s="269">
        <v>100000</v>
      </c>
      <c r="W508" s="537"/>
      <c r="X508" s="269"/>
      <c r="Y508" s="537"/>
      <c r="Z508" s="537"/>
      <c r="AA508" s="537"/>
      <c r="AB508" s="537"/>
      <c r="AC508" s="134"/>
      <c r="AD508" s="134"/>
      <c r="AE508" s="190"/>
    </row>
    <row r="509" spans="1:31" ht="14.25" customHeight="1" x14ac:dyDescent="0.2">
      <c r="A509" s="134" t="s">
        <v>336</v>
      </c>
      <c r="B509" s="246" t="str">
        <f t="shared" si="132"/>
        <v>Holland</v>
      </c>
      <c r="C509" s="253" t="str">
        <f t="shared" si="123"/>
        <v>Derek</v>
      </c>
      <c r="D509" s="134" t="str">
        <f t="shared" si="124"/>
        <v>D. Holland</v>
      </c>
      <c r="E509" s="229" t="str">
        <f t="shared" si="126"/>
        <v>Derek Holland</v>
      </c>
      <c r="F509" s="135" t="s">
        <v>512</v>
      </c>
      <c r="G509" s="135"/>
      <c r="H509" s="135"/>
      <c r="I509" s="135"/>
      <c r="J509" s="201">
        <v>31694</v>
      </c>
      <c r="K509" s="147" t="s">
        <v>966</v>
      </c>
      <c r="L509" s="135" t="s">
        <v>173</v>
      </c>
      <c r="M509" s="134" t="str">
        <f t="shared" si="127"/>
        <v>4,L5-14M</v>
      </c>
      <c r="N509" s="147" t="str">
        <f>Mays!$Y$2</f>
        <v>Los Angeles</v>
      </c>
      <c r="O509" s="169" t="s">
        <v>411</v>
      </c>
      <c r="P509" s="229" t="str">
        <f t="shared" si="128"/>
        <v>Holland, Derek (4,L5-14M)</v>
      </c>
      <c r="Q509" s="166">
        <f t="shared" si="129"/>
        <v>2800000</v>
      </c>
      <c r="R509" s="166">
        <f t="shared" si="130"/>
        <v>2800000</v>
      </c>
      <c r="S509" s="166" t="str">
        <f t="shared" si="131"/>
        <v/>
      </c>
      <c r="T509" s="314" t="str">
        <f t="shared" si="125"/>
        <v/>
      </c>
      <c r="U509" s="147" t="s">
        <v>388</v>
      </c>
      <c r="V509" s="166">
        <v>2800000</v>
      </c>
      <c r="W509" s="134" t="s">
        <v>753</v>
      </c>
      <c r="X509" s="166">
        <v>2800000</v>
      </c>
      <c r="Y509" s="134" t="s">
        <v>412</v>
      </c>
      <c r="Z509" s="167"/>
      <c r="AA509" s="134"/>
      <c r="AC509" s="134"/>
      <c r="AD509" s="134"/>
      <c r="AE509" s="190"/>
    </row>
    <row r="510" spans="1:31" ht="14.25" customHeight="1" x14ac:dyDescent="0.2">
      <c r="A510" s="134" t="s">
        <v>975</v>
      </c>
      <c r="B510" s="246" t="str">
        <f t="shared" si="132"/>
        <v>Holland</v>
      </c>
      <c r="C510" s="253" t="str">
        <f t="shared" si="123"/>
        <v>Greg</v>
      </c>
      <c r="D510" s="134" t="str">
        <f t="shared" si="124"/>
        <v>G. Holland</v>
      </c>
      <c r="E510" s="229" t="str">
        <f t="shared" si="126"/>
        <v>Greg Holland</v>
      </c>
      <c r="F510" s="135" t="s">
        <v>1667</v>
      </c>
      <c r="G510" s="135"/>
      <c r="H510" s="135"/>
      <c r="I510" s="135"/>
      <c r="J510" s="201">
        <v>31371</v>
      </c>
      <c r="K510" s="147" t="s">
        <v>1664</v>
      </c>
      <c r="L510" s="135" t="s">
        <v>173</v>
      </c>
      <c r="M510" s="134" t="str">
        <f t="shared" si="127"/>
        <v>2,L5-14M</v>
      </c>
      <c r="N510" s="147" t="str">
        <f>Mays!$M$2</f>
        <v>Mudville</v>
      </c>
      <c r="O510" s="169" t="s">
        <v>1077</v>
      </c>
      <c r="P510" s="229" t="str">
        <f t="shared" si="128"/>
        <v>Holland, Greg (2,L5-14M)</v>
      </c>
      <c r="Q510" s="166">
        <f t="shared" si="129"/>
        <v>2800000</v>
      </c>
      <c r="R510" s="166">
        <f t="shared" si="130"/>
        <v>2800000</v>
      </c>
      <c r="S510" s="166">
        <f t="shared" si="131"/>
        <v>2800000</v>
      </c>
      <c r="T510" s="314">
        <f t="shared" si="125"/>
        <v>2800000</v>
      </c>
      <c r="U510" s="147" t="s">
        <v>816</v>
      </c>
      <c r="V510" s="167">
        <v>2800000</v>
      </c>
      <c r="W510" s="134" t="s">
        <v>389</v>
      </c>
      <c r="X510" s="167">
        <v>2800000</v>
      </c>
      <c r="Y510" s="134" t="s">
        <v>388</v>
      </c>
      <c r="Z510" s="167">
        <v>2800000</v>
      </c>
      <c r="AA510" s="229" t="s">
        <v>753</v>
      </c>
      <c r="AB510" s="229">
        <v>2800000</v>
      </c>
      <c r="AC510" s="134"/>
      <c r="AD510" s="134"/>
      <c r="AE510" s="190"/>
    </row>
    <row r="511" spans="1:31" ht="14.25" customHeight="1" x14ac:dyDescent="0.2">
      <c r="A511" s="148" t="s">
        <v>88</v>
      </c>
      <c r="B511" s="246" t="str">
        <f t="shared" si="132"/>
        <v>Holliday</v>
      </c>
      <c r="C511" s="253" t="str">
        <f t="shared" si="123"/>
        <v>Matt</v>
      </c>
      <c r="D511" s="134" t="str">
        <f t="shared" si="124"/>
        <v>M. Holliday</v>
      </c>
      <c r="E511" s="229" t="str">
        <f t="shared" si="126"/>
        <v>Matt Holliday</v>
      </c>
      <c r="F511" s="135" t="s">
        <v>1667</v>
      </c>
      <c r="G511" s="135"/>
      <c r="H511" s="135"/>
      <c r="I511" s="135"/>
      <c r="J511" s="201">
        <v>29235</v>
      </c>
      <c r="K511" s="147" t="s">
        <v>1673</v>
      </c>
      <c r="L511" s="135" t="s">
        <v>11</v>
      </c>
      <c r="M511" s="134" t="str">
        <f t="shared" si="127"/>
        <v>1,F3-$2.82M</v>
      </c>
      <c r="N511" s="148" t="s">
        <v>3988</v>
      </c>
      <c r="O511" s="412" t="s">
        <v>4104</v>
      </c>
      <c r="P511" s="229" t="str">
        <f t="shared" si="128"/>
        <v>Holliday, Matt (1,F3-$2.82M)</v>
      </c>
      <c r="Q511" s="166">
        <f t="shared" si="129"/>
        <v>940000</v>
      </c>
      <c r="R511" s="166">
        <f t="shared" si="130"/>
        <v>940000</v>
      </c>
      <c r="S511" s="166">
        <f t="shared" si="131"/>
        <v>940000</v>
      </c>
      <c r="T511" s="314" t="str">
        <f t="shared" si="125"/>
        <v/>
      </c>
      <c r="U511" s="148" t="s">
        <v>4027</v>
      </c>
      <c r="V511" s="414">
        <v>940000</v>
      </c>
      <c r="W511" s="148" t="s">
        <v>4241</v>
      </c>
      <c r="X511" s="414">
        <v>940000</v>
      </c>
      <c r="Y511" s="148" t="s">
        <v>4186</v>
      </c>
      <c r="Z511" s="414">
        <v>940000</v>
      </c>
      <c r="AA511" s="134" t="s">
        <v>412</v>
      </c>
      <c r="AB511" s="134"/>
      <c r="AC511" s="134"/>
      <c r="AD511" s="134"/>
      <c r="AE511" s="190"/>
    </row>
    <row r="512" spans="1:31" ht="14.25" customHeight="1" x14ac:dyDescent="0.2">
      <c r="A512" s="537" t="s">
        <v>3739</v>
      </c>
      <c r="B512" s="246" t="str">
        <f t="shared" si="132"/>
        <v>Holmes</v>
      </c>
      <c r="C512" s="253" t="str">
        <f t="shared" si="123"/>
        <v>Grant</v>
      </c>
      <c r="D512" s="134" t="str">
        <f t="shared" si="124"/>
        <v>G. Holmes</v>
      </c>
      <c r="E512" s="229" t="str">
        <f t="shared" si="126"/>
        <v>Grant Holmes</v>
      </c>
      <c r="F512" s="135" t="s">
        <v>1667</v>
      </c>
      <c r="G512" s="135"/>
      <c r="H512" s="135"/>
      <c r="I512" s="135"/>
      <c r="J512" s="335">
        <v>35146</v>
      </c>
      <c r="K512" s="134" t="s">
        <v>966</v>
      </c>
      <c r="L512" s="135" t="s">
        <v>651</v>
      </c>
      <c r="M512" s="134" t="str">
        <f t="shared" si="127"/>
        <v>min</v>
      </c>
      <c r="N512" s="297" t="str">
        <f>Ruth!$AE$2</f>
        <v>Williamsburg</v>
      </c>
      <c r="O512" s="135" t="s">
        <v>2857</v>
      </c>
      <c r="P512" s="229" t="str">
        <f t="shared" si="128"/>
        <v>Holmes, Grant (min)</v>
      </c>
      <c r="Q512" s="166" t="str">
        <f t="shared" si="129"/>
        <v/>
      </c>
      <c r="R512" s="166" t="str">
        <f t="shared" si="130"/>
        <v/>
      </c>
      <c r="S512" s="166" t="str">
        <f t="shared" si="131"/>
        <v/>
      </c>
      <c r="T512" s="314" t="str">
        <f t="shared" si="125"/>
        <v/>
      </c>
      <c r="U512" s="537" t="s">
        <v>828</v>
      </c>
      <c r="V512" s="269"/>
      <c r="W512" s="537"/>
      <c r="X512" s="269"/>
      <c r="Y512" s="537"/>
      <c r="Z512" s="537"/>
      <c r="AA512" s="537"/>
      <c r="AB512" s="537"/>
      <c r="AC512" s="134"/>
      <c r="AD512" s="134"/>
      <c r="AE512" s="190"/>
    </row>
    <row r="513" spans="1:31" ht="14.25" customHeight="1" x14ac:dyDescent="0.2">
      <c r="A513" s="247" t="s">
        <v>2219</v>
      </c>
      <c r="B513" s="246" t="str">
        <f t="shared" si="132"/>
        <v>Holt</v>
      </c>
      <c r="C513" s="253" t="str">
        <f t="shared" ref="C513:C576" si="133">RIGHT(A513,LEN(A513)-FIND(", ",A513,1)-1)</f>
        <v>Brock</v>
      </c>
      <c r="D513" s="134" t="str">
        <f t="shared" ref="D513:D576" si="134">CONCATENATE(MID(C513,1,1),". ",B513)</f>
        <v>B. Holt</v>
      </c>
      <c r="E513" s="229" t="str">
        <f t="shared" si="126"/>
        <v>Brock Holt</v>
      </c>
      <c r="F513" s="250" t="s">
        <v>512</v>
      </c>
      <c r="G513" s="250"/>
      <c r="H513" s="250"/>
      <c r="I513" s="250"/>
      <c r="J513" s="264">
        <v>32305</v>
      </c>
      <c r="K513" s="260" t="s">
        <v>11</v>
      </c>
      <c r="L513" s="135" t="s">
        <v>11</v>
      </c>
      <c r="M513" s="134" t="str">
        <f t="shared" si="127"/>
        <v>Y2</v>
      </c>
      <c r="N513" s="147" t="str">
        <f>Mays!$M$2</f>
        <v>Mudville</v>
      </c>
      <c r="O513" s="241" t="s">
        <v>2012</v>
      </c>
      <c r="P513" s="229" t="str">
        <f t="shared" si="128"/>
        <v>Holt, Brock (Y2)</v>
      </c>
      <c r="Q513" s="166">
        <f t="shared" si="129"/>
        <v>300000</v>
      </c>
      <c r="R513" s="166">
        <f t="shared" si="130"/>
        <v>400000</v>
      </c>
      <c r="S513" s="166" t="str">
        <f t="shared" si="131"/>
        <v/>
      </c>
      <c r="T513" s="314" t="str">
        <f t="shared" ref="T513:T576" si="135">IF(ISBLANK($AB513),"",$AB513)</f>
        <v/>
      </c>
      <c r="U513" s="309" t="s">
        <v>653</v>
      </c>
      <c r="V513" s="230">
        <v>300000</v>
      </c>
      <c r="W513" s="229" t="s">
        <v>465</v>
      </c>
      <c r="X513" s="230">
        <v>400000</v>
      </c>
      <c r="Y513" s="134" t="s">
        <v>814</v>
      </c>
      <c r="Z513" s="230"/>
      <c r="AA513" s="134"/>
      <c r="AC513" s="134"/>
      <c r="AD513" s="134"/>
      <c r="AE513" s="190"/>
    </row>
    <row r="514" spans="1:31" ht="14.25" customHeight="1" x14ac:dyDescent="0.2">
      <c r="A514" s="134" t="s">
        <v>4827</v>
      </c>
      <c r="B514" s="246" t="str">
        <f t="shared" si="132"/>
        <v>Honeywell</v>
      </c>
      <c r="C514" s="253" t="str">
        <f t="shared" si="133"/>
        <v>Brent</v>
      </c>
      <c r="D514" s="134" t="str">
        <f t="shared" si="134"/>
        <v>B. Honeywell</v>
      </c>
      <c r="E514" s="229" t="str">
        <f t="shared" si="126"/>
        <v>Brent Honeywell</v>
      </c>
      <c r="F514" s="287"/>
      <c r="G514" s="537">
        <v>49</v>
      </c>
      <c r="H514" s="537" t="s">
        <v>4665</v>
      </c>
      <c r="I514" s="537">
        <v>1</v>
      </c>
      <c r="J514" s="436">
        <v>34789</v>
      </c>
      <c r="K514" s="205"/>
      <c r="L514" s="135" t="s">
        <v>651</v>
      </c>
      <c r="M514" s="134" t="str">
        <f t="shared" si="127"/>
        <v>min</v>
      </c>
      <c r="N514" s="537" t="s">
        <v>824</v>
      </c>
      <c r="O514" s="169" t="s">
        <v>4786</v>
      </c>
      <c r="P514" s="229" t="str">
        <f t="shared" si="128"/>
        <v>Honeywell, Brent (min)</v>
      </c>
      <c r="Q514" s="166" t="str">
        <f t="shared" si="129"/>
        <v/>
      </c>
      <c r="R514" s="166" t="str">
        <f t="shared" si="130"/>
        <v/>
      </c>
      <c r="S514" s="166" t="str">
        <f t="shared" si="131"/>
        <v/>
      </c>
      <c r="T514" s="314" t="str">
        <f t="shared" si="135"/>
        <v/>
      </c>
      <c r="U514" s="537" t="s">
        <v>828</v>
      </c>
      <c r="V514" s="167"/>
      <c r="W514" s="134"/>
      <c r="X514" s="167"/>
      <c r="Y514" s="134"/>
      <c r="Z514" s="167"/>
      <c r="AA514" s="134"/>
      <c r="AC514" s="134"/>
      <c r="AD514" s="134"/>
      <c r="AE514" s="190"/>
    </row>
    <row r="515" spans="1:31" ht="14.25" customHeight="1" x14ac:dyDescent="0.2">
      <c r="A515" s="134" t="s">
        <v>370</v>
      </c>
      <c r="B515" s="246" t="str">
        <f t="shared" si="132"/>
        <v>Hoover</v>
      </c>
      <c r="C515" s="253" t="str">
        <f t="shared" si="133"/>
        <v>J.J.</v>
      </c>
      <c r="D515" s="134" t="str">
        <f t="shared" si="134"/>
        <v>J. Hoover</v>
      </c>
      <c r="E515" s="229" t="str">
        <f t="shared" si="126"/>
        <v>J.J. Hoover</v>
      </c>
      <c r="F515" s="135" t="s">
        <v>1667</v>
      </c>
      <c r="G515" s="135"/>
      <c r="H515" s="135"/>
      <c r="I515" s="135"/>
      <c r="J515" s="201">
        <v>32002</v>
      </c>
      <c r="K515" s="147" t="s">
        <v>1664</v>
      </c>
      <c r="L515" s="135" t="s">
        <v>173</v>
      </c>
      <c r="M515" s="134" t="str">
        <f t="shared" si="127"/>
        <v>ARB-Y4</v>
      </c>
      <c r="N515" s="147" t="str">
        <f>Mays!$Y$2</f>
        <v>Los Angeles</v>
      </c>
      <c r="O515" s="169" t="s">
        <v>2431</v>
      </c>
      <c r="P515" s="229" t="str">
        <f t="shared" si="128"/>
        <v>Hoover, J.J. (ARB-Y4)</v>
      </c>
      <c r="Q515" s="166">
        <f t="shared" si="129"/>
        <v>840000</v>
      </c>
      <c r="R515" s="166" t="str">
        <f t="shared" si="130"/>
        <v/>
      </c>
      <c r="S515" s="166" t="str">
        <f t="shared" si="131"/>
        <v/>
      </c>
      <c r="T515" s="314" t="str">
        <f t="shared" si="135"/>
        <v/>
      </c>
      <c r="U515" s="147" t="s">
        <v>814</v>
      </c>
      <c r="V515" s="167">
        <v>840000</v>
      </c>
      <c r="W515" s="134" t="s">
        <v>1629</v>
      </c>
      <c r="X515" s="167"/>
      <c r="Y515" s="134"/>
      <c r="Z515" s="167"/>
      <c r="AA515" s="134"/>
      <c r="AC515" s="134"/>
      <c r="AD515" s="134"/>
      <c r="AE515" s="190"/>
    </row>
    <row r="516" spans="1:31" ht="14.25" customHeight="1" x14ac:dyDescent="0.2">
      <c r="A516" s="134" t="s">
        <v>919</v>
      </c>
      <c r="B516" s="246" t="str">
        <f t="shared" si="132"/>
        <v>Hosmer</v>
      </c>
      <c r="C516" s="253" t="str">
        <f t="shared" si="133"/>
        <v>Eric</v>
      </c>
      <c r="D516" s="134" t="str">
        <f t="shared" si="134"/>
        <v>E. Hosmer</v>
      </c>
      <c r="E516" s="229" t="str">
        <f t="shared" si="126"/>
        <v>Eric Hosmer</v>
      </c>
      <c r="F516" s="135" t="s">
        <v>512</v>
      </c>
      <c r="G516" s="135"/>
      <c r="H516" s="135"/>
      <c r="I516" s="135"/>
      <c r="J516" s="201">
        <v>32805</v>
      </c>
      <c r="K516" s="147" t="s">
        <v>1666</v>
      </c>
      <c r="L516" s="135" t="s">
        <v>11</v>
      </c>
      <c r="M516" s="134" t="str">
        <f t="shared" si="127"/>
        <v>ARB-Y5</v>
      </c>
      <c r="N516" s="147" t="str">
        <f>Aaron!$S$2</f>
        <v>San Jose</v>
      </c>
      <c r="O516" s="169" t="s">
        <v>137</v>
      </c>
      <c r="P516" s="229" t="str">
        <f t="shared" si="128"/>
        <v>Hosmer, Eric (ARB-Y5)</v>
      </c>
      <c r="Q516" s="166">
        <f t="shared" si="129"/>
        <v>1092000</v>
      </c>
      <c r="R516" s="166" t="str">
        <f t="shared" si="130"/>
        <v/>
      </c>
      <c r="S516" s="166" t="str">
        <f t="shared" si="131"/>
        <v/>
      </c>
      <c r="T516" s="314" t="str">
        <f t="shared" si="135"/>
        <v/>
      </c>
      <c r="U516" s="147" t="s">
        <v>1629</v>
      </c>
      <c r="V516" s="167">
        <v>1092000</v>
      </c>
      <c r="W516" s="134"/>
      <c r="X516" s="167"/>
      <c r="Y516" s="134"/>
      <c r="Z516" s="167"/>
      <c r="AA516" s="229"/>
      <c r="AB516" s="229"/>
      <c r="AC516" s="134"/>
      <c r="AD516" s="134"/>
      <c r="AE516" s="190"/>
    </row>
    <row r="517" spans="1:31" ht="14.25" customHeight="1" x14ac:dyDescent="0.2">
      <c r="A517" s="537" t="s">
        <v>4690</v>
      </c>
      <c r="B517" s="246" t="str">
        <f t="shared" si="132"/>
        <v>Houser</v>
      </c>
      <c r="C517" s="253" t="str">
        <f t="shared" si="133"/>
        <v>Adrian</v>
      </c>
      <c r="D517" s="134" t="str">
        <f t="shared" si="134"/>
        <v>A. Houser</v>
      </c>
      <c r="E517" s="229" t="str">
        <f t="shared" si="126"/>
        <v>Adrian Houser</v>
      </c>
      <c r="F517" s="287"/>
      <c r="G517" s="537">
        <v>201</v>
      </c>
      <c r="H517" s="537">
        <v>9</v>
      </c>
      <c r="I517" s="537">
        <v>12</v>
      </c>
      <c r="J517" s="436">
        <v>34002</v>
      </c>
      <c r="K517" s="205" t="s">
        <v>1664</v>
      </c>
      <c r="L517" s="135" t="s">
        <v>173</v>
      </c>
      <c r="M517" s="134" t="str">
        <f t="shared" si="127"/>
        <v>MM</v>
      </c>
      <c r="N517" s="147" t="str">
        <f>Cobb!$Y$2</f>
        <v>Portsmouth</v>
      </c>
      <c r="O517" s="169" t="s">
        <v>4786</v>
      </c>
      <c r="P517" s="229" t="str">
        <f t="shared" si="128"/>
        <v>Houser, Adrian (MM)</v>
      </c>
      <c r="Q517" s="166">
        <f t="shared" si="129"/>
        <v>100000</v>
      </c>
      <c r="R517" s="166" t="str">
        <f t="shared" si="130"/>
        <v/>
      </c>
      <c r="S517" s="166" t="str">
        <f t="shared" si="131"/>
        <v/>
      </c>
      <c r="T517" s="314" t="str">
        <f t="shared" si="135"/>
        <v/>
      </c>
      <c r="U517" s="537" t="s">
        <v>648</v>
      </c>
      <c r="V517" s="167">
        <v>100000</v>
      </c>
      <c r="W517" s="134"/>
      <c r="X517" s="167"/>
      <c r="Y517" s="134"/>
      <c r="Z517" s="167"/>
      <c r="AA517" s="134"/>
      <c r="AC517" s="134"/>
      <c r="AD517" s="134"/>
      <c r="AE517" s="190"/>
    </row>
    <row r="518" spans="1:31" ht="14.25" customHeight="1" x14ac:dyDescent="0.2">
      <c r="A518" s="211" t="s">
        <v>1830</v>
      </c>
      <c r="B518" s="246" t="str">
        <f t="shared" si="132"/>
        <v>Howard</v>
      </c>
      <c r="C518" s="253" t="str">
        <f t="shared" si="133"/>
        <v>Ryan</v>
      </c>
      <c r="D518" s="134" t="str">
        <f t="shared" si="134"/>
        <v>R. Howard</v>
      </c>
      <c r="E518" s="229" t="str">
        <f t="shared" si="126"/>
        <v>Ryan Howard</v>
      </c>
      <c r="F518" s="216" t="s">
        <v>512</v>
      </c>
      <c r="G518" s="216"/>
      <c r="H518" s="216"/>
      <c r="I518" s="216"/>
      <c r="J518" s="222">
        <v>29178</v>
      </c>
      <c r="K518" s="223" t="s">
        <v>1666</v>
      </c>
      <c r="L518" s="135" t="s">
        <v>11</v>
      </c>
      <c r="M518" s="134" t="str">
        <f t="shared" si="127"/>
        <v>3,F3-4.725M</v>
      </c>
      <c r="N518" s="147" t="s">
        <v>547</v>
      </c>
      <c r="O518" s="216" t="s">
        <v>4621</v>
      </c>
      <c r="P518" s="229" t="str">
        <f t="shared" si="128"/>
        <v>Howard, Ryan (3,F3-4.725M)</v>
      </c>
      <c r="Q518" s="166">
        <f t="shared" si="129"/>
        <v>1575000</v>
      </c>
      <c r="R518" s="166" t="str">
        <f t="shared" si="130"/>
        <v/>
      </c>
      <c r="S518" s="166" t="str">
        <f t="shared" si="131"/>
        <v/>
      </c>
      <c r="T518" s="314" t="str">
        <f t="shared" si="135"/>
        <v/>
      </c>
      <c r="U518" s="297" t="s">
        <v>1832</v>
      </c>
      <c r="V518" s="235">
        <v>1575000</v>
      </c>
      <c r="W518" s="211" t="s">
        <v>412</v>
      </c>
      <c r="X518" s="235"/>
      <c r="Y518" s="211"/>
      <c r="Z518" s="235"/>
      <c r="AA518" s="134"/>
      <c r="AC518" s="134"/>
      <c r="AD518" s="134"/>
      <c r="AE518" s="190"/>
    </row>
    <row r="519" spans="1:31" ht="14.25" customHeight="1" x14ac:dyDescent="0.2">
      <c r="A519" s="148" t="s">
        <v>4269</v>
      </c>
      <c r="B519" s="246" t="str">
        <f t="shared" si="132"/>
        <v>Howell</v>
      </c>
      <c r="C519" s="253" t="str">
        <f t="shared" si="133"/>
        <v>JP</v>
      </c>
      <c r="D519" s="134" t="str">
        <f t="shared" si="134"/>
        <v>J. Howell</v>
      </c>
      <c r="E519" s="229" t="str">
        <f t="shared" si="126"/>
        <v>JP Howell</v>
      </c>
      <c r="F519" s="135" t="s">
        <v>512</v>
      </c>
      <c r="G519" s="135"/>
      <c r="H519" s="135"/>
      <c r="I519" s="135"/>
      <c r="J519" s="201">
        <v>30431</v>
      </c>
      <c r="K519" s="147" t="s">
        <v>1664</v>
      </c>
      <c r="L519" s="135" t="s">
        <v>173</v>
      </c>
      <c r="M519" s="134" t="str">
        <f t="shared" si="127"/>
        <v>1,F1-$1.1M</v>
      </c>
      <c r="N519" s="148" t="s">
        <v>826</v>
      </c>
      <c r="O519" s="412" t="s">
        <v>5157</v>
      </c>
      <c r="P519" s="229" t="str">
        <f t="shared" si="128"/>
        <v>Howell, JP (1,F1-$1.1M)</v>
      </c>
      <c r="Q519" s="166">
        <f t="shared" si="129"/>
        <v>1100000</v>
      </c>
      <c r="R519" s="166" t="str">
        <f t="shared" si="130"/>
        <v/>
      </c>
      <c r="S519" s="166" t="str">
        <f t="shared" si="131"/>
        <v/>
      </c>
      <c r="T519" s="314" t="str">
        <f t="shared" si="135"/>
        <v/>
      </c>
      <c r="U519" s="148" t="s">
        <v>4036</v>
      </c>
      <c r="V519" s="414">
        <v>1100000</v>
      </c>
      <c r="W519" s="167" t="s">
        <v>412</v>
      </c>
      <c r="X519" s="134"/>
      <c r="Y519" s="134"/>
      <c r="Z519" s="134"/>
      <c r="AA519" s="134"/>
      <c r="AB519" s="134"/>
      <c r="AC519" s="134"/>
      <c r="AD519" s="134"/>
      <c r="AE519" s="190"/>
    </row>
    <row r="520" spans="1:31" ht="14.25" customHeight="1" x14ac:dyDescent="0.2">
      <c r="A520" s="148" t="s">
        <v>4287</v>
      </c>
      <c r="B520" s="246" t="str">
        <f t="shared" si="132"/>
        <v>Hudson</v>
      </c>
      <c r="C520" s="253" t="str">
        <f t="shared" si="133"/>
        <v>Daniel</v>
      </c>
      <c r="D520" s="134" t="str">
        <f t="shared" si="134"/>
        <v>D. Hudson</v>
      </c>
      <c r="E520" s="229" t="str">
        <f t="shared" si="126"/>
        <v>Daniel Hudson</v>
      </c>
      <c r="F520" s="135" t="s">
        <v>1667</v>
      </c>
      <c r="G520" s="135"/>
      <c r="H520" s="135"/>
      <c r="I520" s="135"/>
      <c r="J520" s="201">
        <v>31845</v>
      </c>
      <c r="K520" s="147" t="s">
        <v>966</v>
      </c>
      <c r="L520" s="135" t="s">
        <v>173</v>
      </c>
      <c r="M520" s="134" t="str">
        <f t="shared" si="127"/>
        <v>1,F3-$2.295M</v>
      </c>
      <c r="N520" s="147" t="str">
        <f>Cobb!$S$2</f>
        <v>Waikiki</v>
      </c>
      <c r="O520" s="412" t="s">
        <v>4104</v>
      </c>
      <c r="P520" s="229" t="str">
        <f t="shared" si="128"/>
        <v>Hudson, Daniel (1,F3-$2.295M)</v>
      </c>
      <c r="Q520" s="166">
        <f t="shared" si="129"/>
        <v>765000</v>
      </c>
      <c r="R520" s="166">
        <f t="shared" si="130"/>
        <v>765000</v>
      </c>
      <c r="S520" s="166">
        <f t="shared" si="131"/>
        <v>765000</v>
      </c>
      <c r="T520" s="314" t="str">
        <f t="shared" si="135"/>
        <v/>
      </c>
      <c r="U520" s="148" t="s">
        <v>4032</v>
      </c>
      <c r="V520" s="414">
        <v>765000</v>
      </c>
      <c r="W520" s="148" t="s">
        <v>4234</v>
      </c>
      <c r="X520" s="414">
        <v>765000</v>
      </c>
      <c r="Y520" s="148" t="s">
        <v>4179</v>
      </c>
      <c r="Z520" s="414">
        <v>765000</v>
      </c>
      <c r="AA520" s="134" t="s">
        <v>412</v>
      </c>
      <c r="AB520" s="134"/>
      <c r="AC520" s="134"/>
      <c r="AD520" s="134"/>
      <c r="AE520" s="190"/>
    </row>
    <row r="521" spans="1:31" ht="14.25" customHeight="1" x14ac:dyDescent="0.2">
      <c r="A521" s="211" t="s">
        <v>1800</v>
      </c>
      <c r="B521" s="246" t="str">
        <f t="shared" si="132"/>
        <v>Hudson</v>
      </c>
      <c r="C521" s="253" t="str">
        <f t="shared" si="133"/>
        <v>Tim</v>
      </c>
      <c r="D521" s="134" t="str">
        <f t="shared" si="134"/>
        <v>T. Hudson</v>
      </c>
      <c r="E521" s="229" t="str">
        <f t="shared" si="126"/>
        <v>Tim Hudson</v>
      </c>
      <c r="F521" s="216" t="s">
        <v>1667</v>
      </c>
      <c r="G521" s="216"/>
      <c r="H521" s="216"/>
      <c r="I521" s="216"/>
      <c r="J521" s="220">
        <v>27589</v>
      </c>
      <c r="K521" s="221" t="s">
        <v>966</v>
      </c>
      <c r="L521" s="135" t="s">
        <v>173</v>
      </c>
      <c r="M521" s="134" t="str">
        <f t="shared" si="127"/>
        <v>3,F3-10.875M</v>
      </c>
      <c r="N521" s="147" t="str">
        <f>Cobb!$AE$2</f>
        <v>Chicago</v>
      </c>
      <c r="O521" s="216" t="s">
        <v>4607</v>
      </c>
      <c r="P521" s="229" t="str">
        <f t="shared" si="128"/>
        <v>Hudson, Tim (3,F3-10.875M)</v>
      </c>
      <c r="Q521" s="166">
        <f t="shared" si="129"/>
        <v>3625000</v>
      </c>
      <c r="R521" s="166" t="str">
        <f t="shared" si="130"/>
        <v/>
      </c>
      <c r="S521" s="166" t="str">
        <f t="shared" si="131"/>
        <v/>
      </c>
      <c r="T521" s="314" t="str">
        <f t="shared" si="135"/>
        <v/>
      </c>
      <c r="U521" s="297" t="s">
        <v>1801</v>
      </c>
      <c r="V521" s="235">
        <v>3625000</v>
      </c>
      <c r="W521" s="211" t="s">
        <v>412</v>
      </c>
      <c r="X521" s="235"/>
      <c r="Y521" s="211"/>
      <c r="Z521" s="235"/>
      <c r="AA521" s="134"/>
      <c r="AC521" s="134"/>
      <c r="AD521" s="134"/>
      <c r="AE521" s="190"/>
    </row>
    <row r="522" spans="1:31" ht="14.25" customHeight="1" x14ac:dyDescent="0.2">
      <c r="A522" s="146" t="s">
        <v>1220</v>
      </c>
      <c r="B522" s="246" t="str">
        <f t="shared" si="132"/>
        <v>Hughes</v>
      </c>
      <c r="C522" s="253" t="str">
        <f t="shared" si="133"/>
        <v>Jared</v>
      </c>
      <c r="D522" s="134" t="str">
        <f t="shared" si="134"/>
        <v>J. Hughes</v>
      </c>
      <c r="E522" s="229" t="str">
        <f t="shared" si="126"/>
        <v>Jared Hughes</v>
      </c>
      <c r="F522" s="135" t="s">
        <v>1667</v>
      </c>
      <c r="G522" s="135"/>
      <c r="H522" s="135"/>
      <c r="I522" s="135"/>
      <c r="J522" s="201">
        <v>31232</v>
      </c>
      <c r="K522" s="147" t="s">
        <v>1664</v>
      </c>
      <c r="L522" s="135" t="s">
        <v>173</v>
      </c>
      <c r="M522" s="134" t="str">
        <f t="shared" si="127"/>
        <v>ARB-Y4</v>
      </c>
      <c r="N522" s="147" t="s">
        <v>83</v>
      </c>
      <c r="O522" s="135" t="s">
        <v>3818</v>
      </c>
      <c r="P522" s="229" t="str">
        <f t="shared" si="128"/>
        <v>Hughes, Jared (ARB-Y4)</v>
      </c>
      <c r="Q522" s="166">
        <f t="shared" si="129"/>
        <v>600000</v>
      </c>
      <c r="R522" s="166" t="str">
        <f t="shared" si="130"/>
        <v/>
      </c>
      <c r="S522" s="166" t="str">
        <f t="shared" si="131"/>
        <v/>
      </c>
      <c r="T522" s="314" t="str">
        <f t="shared" si="135"/>
        <v/>
      </c>
      <c r="U522" s="147" t="s">
        <v>814</v>
      </c>
      <c r="V522" s="167">
        <v>600000</v>
      </c>
      <c r="W522" s="134" t="s">
        <v>1629</v>
      </c>
      <c r="X522" s="167"/>
      <c r="Y522" s="134"/>
      <c r="Z522" s="167"/>
      <c r="AA522" s="134"/>
      <c r="AC522" s="134"/>
      <c r="AD522" s="134"/>
      <c r="AE522" s="190"/>
    </row>
    <row r="523" spans="1:31" ht="14.25" customHeight="1" x14ac:dyDescent="0.2">
      <c r="A523" s="148" t="s">
        <v>4293</v>
      </c>
      <c r="B523" s="246" t="str">
        <f t="shared" si="132"/>
        <v>Hughes</v>
      </c>
      <c r="C523" s="253" t="str">
        <f t="shared" si="133"/>
        <v>Phil</v>
      </c>
      <c r="D523" s="134" t="str">
        <f t="shared" si="134"/>
        <v>P. Hughes</v>
      </c>
      <c r="E523" s="229" t="str">
        <f t="shared" si="126"/>
        <v>Phil Hughes</v>
      </c>
      <c r="F523" s="135" t="s">
        <v>1667</v>
      </c>
      <c r="G523" s="135"/>
      <c r="H523" s="135"/>
      <c r="I523" s="135"/>
      <c r="J523" s="201">
        <v>31587</v>
      </c>
      <c r="K523" s="147" t="s">
        <v>966</v>
      </c>
      <c r="L523" s="135" t="s">
        <v>173</v>
      </c>
      <c r="M523" s="134" t="str">
        <f t="shared" si="127"/>
        <v>1,F4-$10M</v>
      </c>
      <c r="N523" s="148" t="s">
        <v>3989</v>
      </c>
      <c r="O523" s="412" t="s">
        <v>4104</v>
      </c>
      <c r="P523" s="229" t="str">
        <f t="shared" si="128"/>
        <v>Hughes, Phil (1,F4-$10M)</v>
      </c>
      <c r="Q523" s="166">
        <f t="shared" si="129"/>
        <v>2500000</v>
      </c>
      <c r="R523" s="166">
        <f t="shared" si="130"/>
        <v>2500000</v>
      </c>
      <c r="S523" s="166">
        <f t="shared" si="131"/>
        <v>2500000</v>
      </c>
      <c r="T523" s="314">
        <f t="shared" si="135"/>
        <v>2500000</v>
      </c>
      <c r="U523" s="148" t="s">
        <v>4008</v>
      </c>
      <c r="V523" s="414">
        <v>2500000</v>
      </c>
      <c r="W523" s="148" t="s">
        <v>4252</v>
      </c>
      <c r="X523" s="414">
        <v>2500000</v>
      </c>
      <c r="Y523" s="148" t="s">
        <v>4160</v>
      </c>
      <c r="Z523" s="414">
        <v>2500000</v>
      </c>
      <c r="AA523" s="148" t="s">
        <v>4113</v>
      </c>
      <c r="AB523" s="414">
        <v>2500000</v>
      </c>
      <c r="AC523" s="134" t="s">
        <v>412</v>
      </c>
      <c r="AD523" s="134"/>
      <c r="AE523" s="190"/>
    </row>
    <row r="524" spans="1:31" ht="14.25" customHeight="1" x14ac:dyDescent="0.2">
      <c r="A524" s="134" t="s">
        <v>384</v>
      </c>
      <c r="B524" s="246" t="str">
        <f t="shared" si="132"/>
        <v>Hultzen</v>
      </c>
      <c r="C524" s="253" t="str">
        <f t="shared" si="133"/>
        <v>Danny</v>
      </c>
      <c r="D524" s="134" t="str">
        <f t="shared" si="134"/>
        <v>D. Hultzen</v>
      </c>
      <c r="E524" s="229" t="str">
        <f t="shared" si="126"/>
        <v>Danny Hultzen</v>
      </c>
      <c r="F524" s="135" t="s">
        <v>512</v>
      </c>
      <c r="G524" s="135"/>
      <c r="H524" s="135"/>
      <c r="I524" s="135"/>
      <c r="J524" s="201">
        <v>32840</v>
      </c>
      <c r="K524" s="147" t="s">
        <v>966</v>
      </c>
      <c r="L524" s="135" t="s">
        <v>651</v>
      </c>
      <c r="M524" s="134" t="str">
        <f t="shared" si="127"/>
        <v>min</v>
      </c>
      <c r="N524" s="147" t="str">
        <f>Cobb!$Y$2</f>
        <v>Portsmouth</v>
      </c>
      <c r="O524" s="169" t="s">
        <v>387</v>
      </c>
      <c r="P524" s="229" t="str">
        <f t="shared" si="128"/>
        <v>Hultzen, Danny (min)</v>
      </c>
      <c r="Q524" s="166" t="str">
        <f t="shared" si="129"/>
        <v/>
      </c>
      <c r="R524" s="166" t="str">
        <f t="shared" si="130"/>
        <v/>
      </c>
      <c r="S524" s="166" t="str">
        <f t="shared" si="131"/>
        <v/>
      </c>
      <c r="T524" s="314" t="str">
        <f t="shared" si="135"/>
        <v/>
      </c>
      <c r="U524" s="147" t="s">
        <v>828</v>
      </c>
      <c r="V524" s="167"/>
      <c r="W524" s="134"/>
      <c r="X524" s="167"/>
      <c r="Y524" s="134"/>
      <c r="Z524" s="167"/>
      <c r="AA524" s="134"/>
      <c r="AC524" s="134"/>
      <c r="AD524" s="134"/>
      <c r="AE524" s="190"/>
    </row>
    <row r="525" spans="1:31" ht="14.25" customHeight="1" x14ac:dyDescent="0.2">
      <c r="A525" s="134" t="s">
        <v>3692</v>
      </c>
      <c r="B525" s="246" t="str">
        <f t="shared" si="132"/>
        <v>Hundley</v>
      </c>
      <c r="C525" s="253" t="str">
        <f t="shared" si="133"/>
        <v>Nick</v>
      </c>
      <c r="D525" s="134" t="str">
        <f t="shared" si="134"/>
        <v>N. Hundley</v>
      </c>
      <c r="E525" s="229" t="str">
        <f t="shared" si="126"/>
        <v>Nick Hundley</v>
      </c>
      <c r="F525" s="287" t="s">
        <v>1667</v>
      </c>
      <c r="G525" s="287"/>
      <c r="H525" s="287"/>
      <c r="I525" s="287"/>
      <c r="J525" s="201">
        <v>30567</v>
      </c>
      <c r="K525" s="205" t="s">
        <v>1668</v>
      </c>
      <c r="L525" s="135" t="s">
        <v>11</v>
      </c>
      <c r="M525" s="134" t="str">
        <f t="shared" si="127"/>
        <v>2,F2-600k</v>
      </c>
      <c r="N525" s="300" t="s">
        <v>786</v>
      </c>
      <c r="O525" s="304" t="s">
        <v>2909</v>
      </c>
      <c r="P525" s="229" t="str">
        <f t="shared" si="128"/>
        <v>Hundley, Nick (2,F2-600k)</v>
      </c>
      <c r="Q525" s="166">
        <f t="shared" si="129"/>
        <v>300000</v>
      </c>
      <c r="R525" s="166" t="str">
        <f t="shared" si="130"/>
        <v/>
      </c>
      <c r="S525" s="166" t="str">
        <f t="shared" si="131"/>
        <v/>
      </c>
      <c r="T525" s="314" t="str">
        <f t="shared" si="135"/>
        <v/>
      </c>
      <c r="U525" s="147" t="s">
        <v>2576</v>
      </c>
      <c r="V525" s="167">
        <v>300000</v>
      </c>
      <c r="W525" s="147" t="s">
        <v>412</v>
      </c>
      <c r="X525" s="310"/>
      <c r="Y525" s="147"/>
      <c r="Z525" s="310"/>
      <c r="AA525" s="147"/>
      <c r="AB525" s="310"/>
      <c r="AC525" s="134"/>
      <c r="AD525" s="134"/>
      <c r="AE525" s="190"/>
    </row>
    <row r="526" spans="1:31" ht="14.25" customHeight="1" x14ac:dyDescent="0.2">
      <c r="A526" s="148" t="s">
        <v>835</v>
      </c>
      <c r="B526" s="246" t="str">
        <f t="shared" si="132"/>
        <v>Hunter</v>
      </c>
      <c r="C526" s="253" t="str">
        <f t="shared" si="133"/>
        <v>Tommy</v>
      </c>
      <c r="D526" s="134" t="str">
        <f t="shared" si="134"/>
        <v>T. Hunter</v>
      </c>
      <c r="E526" s="229" t="str">
        <f t="shared" si="126"/>
        <v>Tommy Hunter</v>
      </c>
      <c r="F526" s="135" t="s">
        <v>1667</v>
      </c>
      <c r="G526" s="135"/>
      <c r="H526" s="135"/>
      <c r="I526" s="135"/>
      <c r="J526" s="201">
        <v>31596</v>
      </c>
      <c r="K526" s="147" t="s">
        <v>1664</v>
      </c>
      <c r="L526" s="135" t="s">
        <v>173</v>
      </c>
      <c r="M526" s="134" t="str">
        <f t="shared" si="127"/>
        <v>1,F2-$1.4M</v>
      </c>
      <c r="N526" s="147" t="str">
        <f>Mays!$G$2</f>
        <v>Palo Alto</v>
      </c>
      <c r="O526" s="412" t="s">
        <v>4104</v>
      </c>
      <c r="P526" s="229" t="str">
        <f t="shared" si="128"/>
        <v>Hunter, Tommy (1,F2-$1.4M)</v>
      </c>
      <c r="Q526" s="166">
        <f t="shared" si="129"/>
        <v>700000</v>
      </c>
      <c r="R526" s="166">
        <f t="shared" si="130"/>
        <v>700000</v>
      </c>
      <c r="S526" s="166" t="str">
        <f t="shared" si="131"/>
        <v/>
      </c>
      <c r="T526" s="314" t="str">
        <f t="shared" si="135"/>
        <v/>
      </c>
      <c r="U526" s="148" t="s">
        <v>4044</v>
      </c>
      <c r="V526" s="414">
        <v>700000</v>
      </c>
      <c r="W526" s="148" t="s">
        <v>4192</v>
      </c>
      <c r="X526" s="414">
        <v>700000</v>
      </c>
      <c r="Y526" s="134" t="s">
        <v>412</v>
      </c>
      <c r="Z526" s="134"/>
      <c r="AA526" s="134"/>
      <c r="AB526" s="134"/>
      <c r="AC526" s="134"/>
      <c r="AD526" s="134"/>
      <c r="AE526" s="190"/>
    </row>
    <row r="527" spans="1:31" ht="14.25" customHeight="1" x14ac:dyDescent="0.2">
      <c r="A527" s="148" t="s">
        <v>398</v>
      </c>
      <c r="B527" s="246" t="str">
        <f t="shared" si="132"/>
        <v>Hunter</v>
      </c>
      <c r="C527" s="253" t="str">
        <f t="shared" si="133"/>
        <v>Torii</v>
      </c>
      <c r="D527" s="134" t="str">
        <f t="shared" si="134"/>
        <v>T. Hunter</v>
      </c>
      <c r="E527" s="229" t="str">
        <f t="shared" si="126"/>
        <v>Torii Hunter</v>
      </c>
      <c r="F527" s="135" t="s">
        <v>1667</v>
      </c>
      <c r="G527" s="135"/>
      <c r="H527" s="135"/>
      <c r="I527" s="135"/>
      <c r="J527" s="201">
        <v>27593</v>
      </c>
      <c r="K527" s="147" t="s">
        <v>1672</v>
      </c>
      <c r="L527" s="135" t="s">
        <v>11</v>
      </c>
      <c r="M527" s="134" t="str">
        <f t="shared" si="127"/>
        <v>1,F1-$475k</v>
      </c>
      <c r="N527" s="147" t="s">
        <v>500</v>
      </c>
      <c r="O527" s="412" t="s">
        <v>5245</v>
      </c>
      <c r="P527" s="229" t="str">
        <f t="shared" si="128"/>
        <v>Hunter, Torii (1,F1-$475k)</v>
      </c>
      <c r="Q527" s="166">
        <f t="shared" si="129"/>
        <v>475000</v>
      </c>
      <c r="R527" s="166" t="str">
        <f t="shared" si="130"/>
        <v/>
      </c>
      <c r="S527" s="166" t="str">
        <f t="shared" si="131"/>
        <v/>
      </c>
      <c r="T527" s="314" t="str">
        <f t="shared" si="135"/>
        <v/>
      </c>
      <c r="U527" s="148" t="s">
        <v>4062</v>
      </c>
      <c r="V527" s="414">
        <v>475000</v>
      </c>
      <c r="W527" s="167" t="s">
        <v>412</v>
      </c>
      <c r="X527" s="134"/>
      <c r="Y527" s="134"/>
      <c r="Z527" s="134"/>
      <c r="AA527" s="134"/>
      <c r="AB527" s="134"/>
      <c r="AC527" s="134"/>
      <c r="AD527" s="134"/>
      <c r="AE527" s="190"/>
    </row>
    <row r="528" spans="1:31" ht="14.25" customHeight="1" x14ac:dyDescent="0.2">
      <c r="A528" s="134" t="s">
        <v>970</v>
      </c>
      <c r="B528" s="246" t="str">
        <f t="shared" si="132"/>
        <v>Hutchison</v>
      </c>
      <c r="C528" s="253" t="str">
        <f t="shared" si="133"/>
        <v>Drew</v>
      </c>
      <c r="D528" s="134" t="str">
        <f t="shared" si="134"/>
        <v>D. Hutchison</v>
      </c>
      <c r="E528" s="229" t="str">
        <f t="shared" si="126"/>
        <v>Drew Hutchison</v>
      </c>
      <c r="F528" s="135" t="s">
        <v>1667</v>
      </c>
      <c r="G528" s="135"/>
      <c r="H528" s="135"/>
      <c r="I528" s="135"/>
      <c r="J528" s="201">
        <v>33107</v>
      </c>
      <c r="K528" s="147" t="s">
        <v>966</v>
      </c>
      <c r="L528" s="135" t="s">
        <v>173</v>
      </c>
      <c r="M528" s="134" t="str">
        <f t="shared" si="127"/>
        <v>Y3</v>
      </c>
      <c r="N528" s="147" t="str">
        <f>Cobb!$G$2</f>
        <v>Alaska</v>
      </c>
      <c r="O528" s="169" t="s">
        <v>1077</v>
      </c>
      <c r="P528" s="229" t="str">
        <f t="shared" si="128"/>
        <v>Hutchison, Drew (Y3)</v>
      </c>
      <c r="Q528" s="166">
        <f t="shared" si="129"/>
        <v>400000</v>
      </c>
      <c r="R528" s="166" t="str">
        <f t="shared" si="130"/>
        <v/>
      </c>
      <c r="S528" s="166" t="str">
        <f t="shared" si="131"/>
        <v/>
      </c>
      <c r="T528" s="314" t="str">
        <f t="shared" si="135"/>
        <v/>
      </c>
      <c r="U528" s="147" t="s">
        <v>465</v>
      </c>
      <c r="V528" s="167">
        <v>400000</v>
      </c>
      <c r="W528" s="134" t="s">
        <v>814</v>
      </c>
      <c r="X528" s="167"/>
      <c r="Y528" s="134"/>
      <c r="Z528" s="167"/>
      <c r="AA528" s="134"/>
      <c r="AC528" s="134"/>
      <c r="AD528" s="134"/>
      <c r="AE528" s="190"/>
    </row>
    <row r="529" spans="1:31" ht="14.25" customHeight="1" x14ac:dyDescent="0.2">
      <c r="A529" s="134" t="s">
        <v>224</v>
      </c>
      <c r="B529" s="246" t="str">
        <f t="shared" si="132"/>
        <v>Ianetta</v>
      </c>
      <c r="C529" s="253" t="str">
        <f t="shared" si="133"/>
        <v>Chris</v>
      </c>
      <c r="D529" s="134" t="str">
        <f t="shared" si="134"/>
        <v>C. Ianetta</v>
      </c>
      <c r="E529" s="229" t="str">
        <f t="shared" si="126"/>
        <v>Chris Ianetta</v>
      </c>
      <c r="F529" s="135" t="s">
        <v>1667</v>
      </c>
      <c r="G529" s="135"/>
      <c r="H529" s="135"/>
      <c r="I529" s="135"/>
      <c r="J529" s="201">
        <v>30414</v>
      </c>
      <c r="K529" s="147" t="s">
        <v>1668</v>
      </c>
      <c r="L529" s="135" t="s">
        <v>11</v>
      </c>
      <c r="M529" s="134" t="str">
        <f t="shared" si="127"/>
        <v>2,F3-11.1M</v>
      </c>
      <c r="N529" s="147" t="str">
        <f>Cobb!$Y$2</f>
        <v>Portsmouth</v>
      </c>
      <c r="O529" s="304" t="s">
        <v>2491</v>
      </c>
      <c r="P529" s="229" t="str">
        <f t="shared" si="128"/>
        <v>Ianetta, Chris (2,F3-11.1M)</v>
      </c>
      <c r="Q529" s="166">
        <f t="shared" si="129"/>
        <v>3700302</v>
      </c>
      <c r="R529" s="166">
        <f t="shared" si="130"/>
        <v>3700302</v>
      </c>
      <c r="S529" s="166" t="str">
        <f t="shared" si="131"/>
        <v/>
      </c>
      <c r="T529" s="314" t="str">
        <f t="shared" si="135"/>
        <v/>
      </c>
      <c r="U529" s="147" t="s">
        <v>2509</v>
      </c>
      <c r="V529" s="167">
        <v>3700302</v>
      </c>
      <c r="W529" s="147" t="s">
        <v>2592</v>
      </c>
      <c r="X529" s="235">
        <v>3700302</v>
      </c>
      <c r="Y529" s="147" t="s">
        <v>412</v>
      </c>
      <c r="Z529" s="235"/>
      <c r="AA529" s="147"/>
      <c r="AB529" s="310"/>
      <c r="AC529" s="134"/>
      <c r="AD529" s="134"/>
      <c r="AE529" s="190"/>
    </row>
    <row r="530" spans="1:31" ht="14.25" customHeight="1" x14ac:dyDescent="0.2">
      <c r="A530" s="134" t="s">
        <v>922</v>
      </c>
      <c r="B530" s="246" t="str">
        <f t="shared" si="132"/>
        <v>Iglesias</v>
      </c>
      <c r="C530" s="253" t="str">
        <f t="shared" si="133"/>
        <v>Jose</v>
      </c>
      <c r="D530" s="134" t="str">
        <f t="shared" si="134"/>
        <v>J. Iglesias</v>
      </c>
      <c r="E530" s="229" t="str">
        <f t="shared" si="126"/>
        <v>Jose Iglesias</v>
      </c>
      <c r="F530" s="135"/>
      <c r="G530" s="135"/>
      <c r="H530" s="135"/>
      <c r="I530" s="135"/>
      <c r="J530" s="201"/>
      <c r="K530" s="147"/>
      <c r="L530" s="135" t="s">
        <v>11</v>
      </c>
      <c r="M530" s="134" t="str">
        <f t="shared" si="127"/>
        <v>Y2</v>
      </c>
      <c r="N530" s="147" t="str">
        <f>Cobb!$Y$2</f>
        <v>Portsmouth</v>
      </c>
      <c r="O530" s="169" t="s">
        <v>207</v>
      </c>
      <c r="P530" s="229" t="str">
        <f t="shared" si="128"/>
        <v>Iglesias, Jose (Y2)</v>
      </c>
      <c r="Q530" s="166">
        <f t="shared" si="129"/>
        <v>300000</v>
      </c>
      <c r="R530" s="166">
        <f t="shared" si="130"/>
        <v>400000</v>
      </c>
      <c r="S530" s="166" t="str">
        <f t="shared" si="131"/>
        <v/>
      </c>
      <c r="T530" s="314" t="str">
        <f t="shared" si="135"/>
        <v/>
      </c>
      <c r="U530" s="309" t="s">
        <v>653</v>
      </c>
      <c r="V530" s="230">
        <v>300000</v>
      </c>
      <c r="W530" s="229" t="s">
        <v>465</v>
      </c>
      <c r="X530" s="230">
        <v>400000</v>
      </c>
      <c r="Y530" s="134" t="s">
        <v>814</v>
      </c>
      <c r="Z530" s="167"/>
      <c r="AA530" s="134"/>
      <c r="AC530" s="134"/>
      <c r="AD530" s="134"/>
      <c r="AE530" s="190"/>
    </row>
    <row r="531" spans="1:31" ht="14.25" customHeight="1" x14ac:dyDescent="0.2">
      <c r="A531" s="537" t="s">
        <v>3788</v>
      </c>
      <c r="B531" s="246" t="str">
        <f t="shared" si="132"/>
        <v>Iglesias</v>
      </c>
      <c r="C531" s="253" t="str">
        <f t="shared" si="133"/>
        <v>Raisel</v>
      </c>
      <c r="D531" s="134" t="str">
        <f t="shared" si="134"/>
        <v>R. Iglesias</v>
      </c>
      <c r="E531" s="229" t="str">
        <f t="shared" si="126"/>
        <v>Raisel Iglesias</v>
      </c>
      <c r="F531" s="135" t="s">
        <v>1667</v>
      </c>
      <c r="G531" s="135"/>
      <c r="H531" s="135"/>
      <c r="I531" s="135"/>
      <c r="J531" s="335">
        <v>32964</v>
      </c>
      <c r="K531" s="134" t="s">
        <v>1664</v>
      </c>
      <c r="L531" s="135" t="s">
        <v>173</v>
      </c>
      <c r="M531" s="134" t="str">
        <f t="shared" si="127"/>
        <v>Y1</v>
      </c>
      <c r="N531" s="147" t="str">
        <f>Mays!$A$2</f>
        <v>Aspen</v>
      </c>
      <c r="O531" s="135" t="s">
        <v>2857</v>
      </c>
      <c r="P531" s="229" t="str">
        <f t="shared" si="128"/>
        <v>Iglesias, Raisel (Y1)</v>
      </c>
      <c r="Q531" s="166">
        <f t="shared" si="129"/>
        <v>200000</v>
      </c>
      <c r="R531" s="166">
        <f t="shared" si="130"/>
        <v>300000</v>
      </c>
      <c r="S531" s="166">
        <f t="shared" si="131"/>
        <v>400000</v>
      </c>
      <c r="T531" s="314" t="str">
        <f t="shared" si="135"/>
        <v/>
      </c>
      <c r="U531" s="537" t="s">
        <v>652</v>
      </c>
      <c r="V531" s="269">
        <v>200000</v>
      </c>
      <c r="W531" s="134" t="s">
        <v>653</v>
      </c>
      <c r="X531" s="269">
        <v>300000</v>
      </c>
      <c r="Y531" s="134" t="s">
        <v>465</v>
      </c>
      <c r="Z531" s="269">
        <v>400000</v>
      </c>
      <c r="AA531" s="134" t="s">
        <v>814</v>
      </c>
      <c r="AB531" s="537"/>
      <c r="AC531" s="134"/>
      <c r="AD531" s="134"/>
      <c r="AE531" s="190"/>
    </row>
    <row r="532" spans="1:31" ht="14.25" customHeight="1" x14ac:dyDescent="0.2">
      <c r="A532" s="370" t="s">
        <v>2710</v>
      </c>
      <c r="B532" s="516" t="str">
        <f t="shared" si="132"/>
        <v>Inciarte</v>
      </c>
      <c r="C532" s="517" t="str">
        <f t="shared" si="133"/>
        <v>Ender*</v>
      </c>
      <c r="D532" s="518" t="str">
        <f t="shared" si="134"/>
        <v>E. Inciarte</v>
      </c>
      <c r="E532" s="504" t="str">
        <f t="shared" si="126"/>
        <v>Ender* Inciarte</v>
      </c>
      <c r="F532" s="519" t="s">
        <v>512</v>
      </c>
      <c r="G532" s="519"/>
      <c r="H532" s="519"/>
      <c r="I532" s="519"/>
      <c r="J532" s="528">
        <v>33175</v>
      </c>
      <c r="K532" s="518" t="s">
        <v>1669</v>
      </c>
      <c r="L532" s="519" t="s">
        <v>11</v>
      </c>
      <c r="M532" s="518" t="str">
        <f t="shared" si="127"/>
        <v>Y2</v>
      </c>
      <c r="N532" s="502" t="s">
        <v>2006</v>
      </c>
      <c r="O532" s="519" t="s">
        <v>5380</v>
      </c>
      <c r="P532" s="229" t="str">
        <f t="shared" si="128"/>
        <v>Inciarte, Ender* (Y2)</v>
      </c>
      <c r="Q532" s="166">
        <f t="shared" si="129"/>
        <v>300000</v>
      </c>
      <c r="R532" s="166">
        <f t="shared" si="130"/>
        <v>400000</v>
      </c>
      <c r="S532" s="166" t="str">
        <f t="shared" si="131"/>
        <v/>
      </c>
      <c r="T532" s="314" t="str">
        <f t="shared" si="135"/>
        <v/>
      </c>
      <c r="U532" s="134" t="s">
        <v>653</v>
      </c>
      <c r="V532" s="230">
        <v>300000</v>
      </c>
      <c r="W532" s="229" t="s">
        <v>465</v>
      </c>
      <c r="X532" s="230">
        <v>400000</v>
      </c>
      <c r="Y532" s="134" t="s">
        <v>814</v>
      </c>
      <c r="Z532" s="537"/>
      <c r="AA532" s="537"/>
      <c r="AB532" s="537"/>
      <c r="AC532" s="134"/>
      <c r="AD532" s="134"/>
      <c r="AE532" s="190"/>
    </row>
    <row r="533" spans="1:31" ht="14.25" customHeight="1" x14ac:dyDescent="0.2">
      <c r="A533" s="211" t="s">
        <v>1798</v>
      </c>
      <c r="B533" s="246" t="str">
        <f t="shared" si="132"/>
        <v>Infante</v>
      </c>
      <c r="C533" s="253" t="str">
        <f t="shared" si="133"/>
        <v>Omar</v>
      </c>
      <c r="D533" s="134" t="str">
        <f t="shared" si="134"/>
        <v>O. Infante</v>
      </c>
      <c r="E533" s="229" t="str">
        <f t="shared" si="126"/>
        <v>Omar Infante</v>
      </c>
      <c r="F533" s="216" t="s">
        <v>1667</v>
      </c>
      <c r="G533" s="216"/>
      <c r="H533" s="216"/>
      <c r="I533" s="216"/>
      <c r="J533" s="224">
        <v>29946</v>
      </c>
      <c r="K533" s="225" t="s">
        <v>1665</v>
      </c>
      <c r="L533" s="135" t="s">
        <v>11</v>
      </c>
      <c r="M533" s="134" t="str">
        <f t="shared" si="127"/>
        <v>3,F3-11.341M</v>
      </c>
      <c r="N533" s="147" t="str">
        <f>Mays!$M$2</f>
        <v>Mudville</v>
      </c>
      <c r="O533" s="216" t="s">
        <v>2946</v>
      </c>
      <c r="P533" s="229" t="str">
        <f t="shared" si="128"/>
        <v>Infante, Omar (3,F3-11.341M)</v>
      </c>
      <c r="Q533" s="166">
        <f t="shared" si="129"/>
        <v>3781000</v>
      </c>
      <c r="R533" s="166" t="str">
        <f t="shared" si="130"/>
        <v/>
      </c>
      <c r="S533" s="166" t="str">
        <f t="shared" si="131"/>
        <v/>
      </c>
      <c r="T533" s="314" t="str">
        <f t="shared" si="135"/>
        <v/>
      </c>
      <c r="U533" s="297" t="s">
        <v>1799</v>
      </c>
      <c r="V533" s="235">
        <v>3781000</v>
      </c>
      <c r="W533" s="211" t="s">
        <v>412</v>
      </c>
      <c r="X533" s="235"/>
      <c r="Y533" s="211"/>
      <c r="Z533" s="235"/>
      <c r="AA533" s="134"/>
      <c r="AC533" s="134"/>
      <c r="AD533" s="134"/>
      <c r="AE533" s="190"/>
    </row>
    <row r="534" spans="1:31" ht="14.25" customHeight="1" x14ac:dyDescent="0.2">
      <c r="A534" s="134" t="s">
        <v>1107</v>
      </c>
      <c r="B534" s="246" t="str">
        <f t="shared" si="132"/>
        <v>Iwakuma</v>
      </c>
      <c r="C534" s="253" t="str">
        <f t="shared" si="133"/>
        <v>Hisashi</v>
      </c>
      <c r="D534" s="134" t="str">
        <f t="shared" si="134"/>
        <v>H. Iwakuma</v>
      </c>
      <c r="E534" s="229" t="str">
        <f t="shared" ref="E534:E597" si="136">CONCATENATE(C534," ",B534)</f>
        <v>Hisashi Iwakuma</v>
      </c>
      <c r="F534" s="135"/>
      <c r="G534" s="135"/>
      <c r="H534" s="135"/>
      <c r="I534" s="135"/>
      <c r="J534" s="201"/>
      <c r="K534" s="147"/>
      <c r="L534" s="135" t="s">
        <v>173</v>
      </c>
      <c r="M534" s="134" t="str">
        <f t="shared" ref="M534:M597" si="137">$U534</f>
        <v>4,F4-7M</v>
      </c>
      <c r="N534" s="297" t="str">
        <f>Mays!$S$2</f>
        <v>Thunder Bay</v>
      </c>
      <c r="O534" s="169" t="s">
        <v>4618</v>
      </c>
      <c r="P534" s="229" t="str">
        <f t="shared" ref="P534:P597" si="138">CONCATENATE(A534," (",M534,")")</f>
        <v>Iwakuma, Hisashi (4,F4-7M)</v>
      </c>
      <c r="Q534" s="166">
        <f t="shared" ref="Q534:Q597" si="139">IF(ISBLANK($V534),"",$V534)</f>
        <v>1750000</v>
      </c>
      <c r="R534" s="166" t="str">
        <f t="shared" ref="R534:R597" si="140">IF(ISBLANK($X534),"",$X534)</f>
        <v/>
      </c>
      <c r="S534" s="166" t="str">
        <f t="shared" ref="S534:S597" si="141">IF(ISBLANK($Z534),"",$Z534)</f>
        <v/>
      </c>
      <c r="T534" s="314" t="str">
        <f t="shared" si="135"/>
        <v/>
      </c>
      <c r="U534" s="147" t="s">
        <v>427</v>
      </c>
      <c r="V534" s="167">
        <v>1750000</v>
      </c>
      <c r="W534" s="134" t="s">
        <v>412</v>
      </c>
      <c r="X534" s="167"/>
      <c r="Y534" s="134"/>
      <c r="Z534" s="167"/>
      <c r="AA534" s="134"/>
      <c r="AC534" s="134"/>
      <c r="AD534" s="134"/>
      <c r="AE534" s="190"/>
    </row>
    <row r="535" spans="1:31" ht="14.25" customHeight="1" x14ac:dyDescent="0.2">
      <c r="A535" s="537" t="s">
        <v>3702</v>
      </c>
      <c r="B535" s="246" t="str">
        <f t="shared" si="132"/>
        <v>Jackson</v>
      </c>
      <c r="C535" s="253" t="str">
        <f t="shared" si="133"/>
        <v>Alex</v>
      </c>
      <c r="D535" s="134" t="str">
        <f t="shared" si="134"/>
        <v>A. Jackson</v>
      </c>
      <c r="E535" s="229" t="str">
        <f t="shared" si="136"/>
        <v>Alex Jackson</v>
      </c>
      <c r="F535" s="135" t="s">
        <v>1667</v>
      </c>
      <c r="G535" s="135"/>
      <c r="H535" s="135"/>
      <c r="I535" s="135"/>
      <c r="J535" s="335">
        <v>35058</v>
      </c>
      <c r="K535" s="134" t="s">
        <v>1672</v>
      </c>
      <c r="L535" s="135" t="s">
        <v>651</v>
      </c>
      <c r="M535" s="134" t="str">
        <f t="shared" si="137"/>
        <v>min</v>
      </c>
      <c r="N535" s="147" t="str">
        <f>Ruth!$G$2</f>
        <v>Gotham City</v>
      </c>
      <c r="O535" s="135" t="s">
        <v>2857</v>
      </c>
      <c r="P535" s="229" t="str">
        <f t="shared" si="138"/>
        <v>Jackson, Alex (min)</v>
      </c>
      <c r="Q535" s="166" t="str">
        <f t="shared" si="139"/>
        <v/>
      </c>
      <c r="R535" s="166" t="str">
        <f t="shared" si="140"/>
        <v/>
      </c>
      <c r="S535" s="166" t="str">
        <f t="shared" si="141"/>
        <v/>
      </c>
      <c r="T535" s="314" t="str">
        <f t="shared" si="135"/>
        <v/>
      </c>
      <c r="U535" s="537" t="s">
        <v>828</v>
      </c>
      <c r="V535" s="269"/>
      <c r="W535" s="537"/>
      <c r="X535" s="269"/>
      <c r="Y535" s="537"/>
      <c r="Z535" s="537"/>
      <c r="AA535" s="537"/>
      <c r="AB535" s="537"/>
      <c r="AC535" s="134"/>
      <c r="AD535" s="134"/>
      <c r="AE535" s="190"/>
    </row>
    <row r="536" spans="1:31" ht="14.25" customHeight="1" x14ac:dyDescent="0.2">
      <c r="A536" s="134" t="s">
        <v>316</v>
      </c>
      <c r="B536" s="246" t="str">
        <f t="shared" si="132"/>
        <v>Jackson</v>
      </c>
      <c r="C536" s="253" t="str">
        <f t="shared" si="133"/>
        <v>Austin</v>
      </c>
      <c r="D536" s="134" t="str">
        <f t="shared" si="134"/>
        <v>A. Jackson</v>
      </c>
      <c r="E536" s="229" t="str">
        <f t="shared" si="136"/>
        <v>Austin Jackson</v>
      </c>
      <c r="F536" s="135"/>
      <c r="G536" s="135"/>
      <c r="H536" s="135"/>
      <c r="I536" s="135"/>
      <c r="J536" s="201"/>
      <c r="K536" s="147"/>
      <c r="L536" s="135" t="s">
        <v>11</v>
      </c>
      <c r="M536" s="134" t="str">
        <f t="shared" si="137"/>
        <v>3,L5-14M</v>
      </c>
      <c r="N536" s="147" t="str">
        <f>Mays!$Y$2</f>
        <v>Los Angeles</v>
      </c>
      <c r="O536" s="169" t="s">
        <v>789</v>
      </c>
      <c r="P536" s="229" t="str">
        <f t="shared" si="138"/>
        <v>Jackson, Austin (3,L5-14M)</v>
      </c>
      <c r="Q536" s="166">
        <f t="shared" si="139"/>
        <v>2800000</v>
      </c>
      <c r="R536" s="166">
        <f t="shared" si="140"/>
        <v>2800000</v>
      </c>
      <c r="S536" s="166">
        <f t="shared" si="141"/>
        <v>2800000</v>
      </c>
      <c r="T536" s="314" t="str">
        <f t="shared" si="135"/>
        <v/>
      </c>
      <c r="U536" s="147" t="s">
        <v>389</v>
      </c>
      <c r="V536" s="167">
        <v>2800000</v>
      </c>
      <c r="W536" s="134" t="s">
        <v>388</v>
      </c>
      <c r="X536" s="167">
        <v>2800000</v>
      </c>
      <c r="Y536" s="134" t="s">
        <v>753</v>
      </c>
      <c r="Z536" s="167">
        <v>2800000</v>
      </c>
      <c r="AA536" s="134"/>
      <c r="AC536" s="134"/>
      <c r="AD536" s="134"/>
      <c r="AE536" s="190"/>
    </row>
    <row r="537" spans="1:31" ht="14.25" customHeight="1" x14ac:dyDescent="0.2">
      <c r="A537" s="134" t="s">
        <v>4828</v>
      </c>
      <c r="B537" s="246" t="str">
        <f t="shared" si="132"/>
        <v>Jackson</v>
      </c>
      <c r="C537" s="253" t="str">
        <f t="shared" si="133"/>
        <v>Drew</v>
      </c>
      <c r="D537" s="134" t="str">
        <f t="shared" si="134"/>
        <v>D. Jackson</v>
      </c>
      <c r="E537" s="229" t="str">
        <f t="shared" si="136"/>
        <v>Drew Jackson</v>
      </c>
      <c r="F537" s="287"/>
      <c r="G537" s="537">
        <v>141</v>
      </c>
      <c r="H537" s="537">
        <v>6</v>
      </c>
      <c r="I537" s="537">
        <v>1</v>
      </c>
      <c r="J537" s="436">
        <v>34178</v>
      </c>
      <c r="K537" s="205"/>
      <c r="L537" s="135" t="s">
        <v>651</v>
      </c>
      <c r="M537" s="134" t="str">
        <f t="shared" si="137"/>
        <v>min</v>
      </c>
      <c r="N537" s="147" t="str">
        <f>Mays!$G$2</f>
        <v>Palo Alto</v>
      </c>
      <c r="O537" s="169" t="s">
        <v>4786</v>
      </c>
      <c r="P537" s="229" t="str">
        <f t="shared" si="138"/>
        <v>Jackson, Drew (min)</v>
      </c>
      <c r="Q537" s="166" t="str">
        <f t="shared" si="139"/>
        <v/>
      </c>
      <c r="R537" s="166" t="str">
        <f t="shared" si="140"/>
        <v/>
      </c>
      <c r="S537" s="166" t="str">
        <f t="shared" si="141"/>
        <v/>
      </c>
      <c r="T537" s="314" t="str">
        <f t="shared" si="135"/>
        <v/>
      </c>
      <c r="U537" s="537" t="s">
        <v>828</v>
      </c>
      <c r="V537" s="167"/>
      <c r="W537" s="134"/>
      <c r="X537" s="167"/>
      <c r="Y537" s="134"/>
      <c r="Z537" s="167"/>
      <c r="AA537" s="134"/>
      <c r="AC537" s="134"/>
      <c r="AD537" s="134"/>
      <c r="AE537" s="190"/>
    </row>
    <row r="538" spans="1:31" ht="14.25" customHeight="1" x14ac:dyDescent="0.2">
      <c r="A538" s="134" t="s">
        <v>467</v>
      </c>
      <c r="B538" s="246" t="str">
        <f t="shared" si="132"/>
        <v>Jackson</v>
      </c>
      <c r="C538" s="253" t="str">
        <f t="shared" si="133"/>
        <v>Edwin</v>
      </c>
      <c r="D538" s="134" t="str">
        <f t="shared" si="134"/>
        <v>E. Jackson</v>
      </c>
      <c r="E538" s="229" t="str">
        <f t="shared" si="136"/>
        <v>Edwin Jackson</v>
      </c>
      <c r="F538" s="135"/>
      <c r="G538" s="135"/>
      <c r="H538" s="135"/>
      <c r="I538" s="135"/>
      <c r="J538" s="201"/>
      <c r="K538" s="147"/>
      <c r="L538" s="135" t="s">
        <v>173</v>
      </c>
      <c r="M538" s="134" t="str">
        <f t="shared" si="137"/>
        <v>2,F3-1.275M</v>
      </c>
      <c r="N538" s="147" t="str">
        <f>Aaron!$AE$2</f>
        <v>Pismo Beach</v>
      </c>
      <c r="O538" s="304" t="s">
        <v>2491</v>
      </c>
      <c r="P538" s="229" t="str">
        <f t="shared" si="138"/>
        <v>Jackson, Edwin (2,F3-1.275M)</v>
      </c>
      <c r="Q538" s="166">
        <f t="shared" si="139"/>
        <v>425000</v>
      </c>
      <c r="R538" s="166">
        <f t="shared" si="140"/>
        <v>425000</v>
      </c>
      <c r="S538" s="166" t="str">
        <f t="shared" si="141"/>
        <v/>
      </c>
      <c r="T538" s="314" t="str">
        <f t="shared" si="135"/>
        <v/>
      </c>
      <c r="U538" s="147" t="s">
        <v>2565</v>
      </c>
      <c r="V538" s="167">
        <v>425000</v>
      </c>
      <c r="W538" s="147" t="s">
        <v>2634</v>
      </c>
      <c r="X538" s="235">
        <v>425000</v>
      </c>
      <c r="Y538" s="147" t="s">
        <v>412</v>
      </c>
      <c r="Z538" s="310"/>
      <c r="AA538" s="147"/>
      <c r="AB538" s="310"/>
      <c r="AC538" s="134"/>
      <c r="AD538" s="134"/>
      <c r="AE538" s="190"/>
    </row>
    <row r="539" spans="1:31" ht="14.25" customHeight="1" x14ac:dyDescent="0.2">
      <c r="A539" s="537" t="s">
        <v>2138</v>
      </c>
      <c r="B539" s="246" t="str">
        <f t="shared" si="132"/>
        <v>Jackson</v>
      </c>
      <c r="C539" s="253" t="str">
        <f t="shared" si="133"/>
        <v>Luke</v>
      </c>
      <c r="D539" s="134" t="str">
        <f t="shared" si="134"/>
        <v>L. Jackson</v>
      </c>
      <c r="E539" s="229" t="str">
        <f t="shared" si="136"/>
        <v>Luke Jackson</v>
      </c>
      <c r="F539" s="287"/>
      <c r="G539" s="537">
        <v>155</v>
      </c>
      <c r="H539" s="537">
        <v>6</v>
      </c>
      <c r="I539" s="537">
        <v>17</v>
      </c>
      <c r="J539" s="436">
        <v>33474</v>
      </c>
      <c r="K539" s="205" t="s">
        <v>1664</v>
      </c>
      <c r="L539" s="135" t="s">
        <v>173</v>
      </c>
      <c r="M539" s="134" t="str">
        <f t="shared" si="137"/>
        <v>MM</v>
      </c>
      <c r="N539" s="147" t="str">
        <f>Aaron!$M$2</f>
        <v>Virginia</v>
      </c>
      <c r="O539" s="169" t="s">
        <v>5173</v>
      </c>
      <c r="P539" s="229" t="str">
        <f t="shared" si="138"/>
        <v>Jackson, Luke (MM)</v>
      </c>
      <c r="Q539" s="166">
        <f t="shared" si="139"/>
        <v>100000</v>
      </c>
      <c r="R539" s="166" t="str">
        <f t="shared" si="140"/>
        <v/>
      </c>
      <c r="S539" s="166" t="str">
        <f t="shared" si="141"/>
        <v/>
      </c>
      <c r="T539" s="314" t="str">
        <f t="shared" si="135"/>
        <v/>
      </c>
      <c r="U539" s="537" t="s">
        <v>648</v>
      </c>
      <c r="V539" s="167">
        <v>100000</v>
      </c>
      <c r="W539" s="134"/>
      <c r="X539" s="167"/>
      <c r="Y539" s="134"/>
      <c r="Z539" s="167"/>
      <c r="AA539" s="134"/>
      <c r="AC539" s="134"/>
      <c r="AD539" s="134"/>
      <c r="AE539" s="190"/>
    </row>
    <row r="540" spans="1:31" ht="14.25" customHeight="1" x14ac:dyDescent="0.2">
      <c r="A540" s="134" t="s">
        <v>976</v>
      </c>
      <c r="B540" s="246" t="str">
        <f t="shared" si="132"/>
        <v>Jankowski</v>
      </c>
      <c r="C540" s="253" t="str">
        <f t="shared" si="133"/>
        <v>Travis</v>
      </c>
      <c r="D540" s="134" t="str">
        <f t="shared" si="134"/>
        <v>T. Jankowski</v>
      </c>
      <c r="E540" s="229" t="str">
        <f t="shared" si="136"/>
        <v>Travis Jankowski</v>
      </c>
      <c r="F540" s="135"/>
      <c r="G540" s="135"/>
      <c r="H540" s="135"/>
      <c r="I540" s="135"/>
      <c r="J540" s="201"/>
      <c r="K540" s="147" t="s">
        <v>1669</v>
      </c>
      <c r="L540" s="135" t="s">
        <v>11</v>
      </c>
      <c r="M540" s="134" t="str">
        <f t="shared" si="137"/>
        <v>MM</v>
      </c>
      <c r="N540" s="147" t="str">
        <f>Mays!$M$2</f>
        <v>Mudville</v>
      </c>
      <c r="O540" s="169" t="s">
        <v>1077</v>
      </c>
      <c r="P540" s="229" t="str">
        <f t="shared" si="138"/>
        <v>Jankowski, Travis (MM)</v>
      </c>
      <c r="Q540" s="166">
        <f t="shared" si="139"/>
        <v>100000</v>
      </c>
      <c r="R540" s="166" t="str">
        <f t="shared" si="140"/>
        <v/>
      </c>
      <c r="S540" s="166" t="str">
        <f t="shared" si="141"/>
        <v/>
      </c>
      <c r="T540" s="314" t="str">
        <f t="shared" si="135"/>
        <v/>
      </c>
      <c r="U540" s="147" t="s">
        <v>648</v>
      </c>
      <c r="V540" s="269">
        <v>100000</v>
      </c>
      <c r="W540" s="134"/>
      <c r="X540" s="167"/>
      <c r="Y540" s="134"/>
      <c r="Z540" s="167"/>
      <c r="AA540" s="134"/>
      <c r="AC540" s="134"/>
      <c r="AD540" s="134"/>
      <c r="AE540" s="190"/>
    </row>
    <row r="541" spans="1:31" ht="14.25" customHeight="1" x14ac:dyDescent="0.2">
      <c r="A541" s="134" t="s">
        <v>639</v>
      </c>
      <c r="B541" s="246" t="str">
        <f t="shared" si="132"/>
        <v>Jansen</v>
      </c>
      <c r="C541" s="253" t="str">
        <f t="shared" si="133"/>
        <v>Kenley</v>
      </c>
      <c r="D541" s="134" t="str">
        <f t="shared" si="134"/>
        <v>K. Jansen</v>
      </c>
      <c r="E541" s="229" t="str">
        <f t="shared" si="136"/>
        <v>Kenley Jansen</v>
      </c>
      <c r="F541" s="135"/>
      <c r="G541" s="135"/>
      <c r="H541" s="135"/>
      <c r="I541" s="135"/>
      <c r="J541" s="201"/>
      <c r="K541" s="147"/>
      <c r="L541" s="135" t="s">
        <v>173</v>
      </c>
      <c r="M541" s="134" t="str">
        <f t="shared" si="137"/>
        <v>ARB-Y6</v>
      </c>
      <c r="N541" s="147" t="str">
        <f>Mays!$Y$2</f>
        <v>Los Angeles</v>
      </c>
      <c r="O541" s="169" t="s">
        <v>387</v>
      </c>
      <c r="P541" s="229" t="str">
        <f t="shared" si="138"/>
        <v>Jansen, Kenley (ARB-Y6)</v>
      </c>
      <c r="Q541" s="166">
        <f t="shared" si="139"/>
        <v>2275000</v>
      </c>
      <c r="R541" s="166" t="str">
        <f t="shared" si="140"/>
        <v/>
      </c>
      <c r="S541" s="166" t="str">
        <f t="shared" si="141"/>
        <v/>
      </c>
      <c r="T541" s="314" t="str">
        <f t="shared" si="135"/>
        <v/>
      </c>
      <c r="U541" s="147" t="s">
        <v>1630</v>
      </c>
      <c r="V541" s="167">
        <v>2275000</v>
      </c>
      <c r="W541" s="134"/>
      <c r="X541" s="167"/>
      <c r="Y541" s="134"/>
      <c r="Z541" s="167"/>
      <c r="AA541" s="134"/>
      <c r="AC541" s="134"/>
      <c r="AD541" s="134"/>
      <c r="AE541" s="190"/>
    </row>
    <row r="542" spans="1:31" ht="14.25" customHeight="1" x14ac:dyDescent="0.2">
      <c r="A542" s="134" t="s">
        <v>477</v>
      </c>
      <c r="B542" s="246" t="str">
        <f t="shared" si="132"/>
        <v>Janssen</v>
      </c>
      <c r="C542" s="253" t="str">
        <f t="shared" si="133"/>
        <v>Casey</v>
      </c>
      <c r="D542" s="134" t="str">
        <f t="shared" si="134"/>
        <v>C. Janssen</v>
      </c>
      <c r="E542" s="229" t="str">
        <f t="shared" si="136"/>
        <v>Casey Janssen</v>
      </c>
      <c r="F542" s="135"/>
      <c r="G542" s="135"/>
      <c r="H542" s="135"/>
      <c r="I542" s="135"/>
      <c r="J542" s="201"/>
      <c r="K542" s="147"/>
      <c r="L542" s="135" t="s">
        <v>173</v>
      </c>
      <c r="M542" s="134" t="str">
        <f t="shared" si="137"/>
        <v>2,F3-1.23M</v>
      </c>
      <c r="N542" s="147" t="str">
        <f>Cobb!$M$2</f>
        <v>Mansfield</v>
      </c>
      <c r="O542" s="304" t="s">
        <v>4589</v>
      </c>
      <c r="P542" s="229" t="str">
        <f t="shared" si="138"/>
        <v>Janssen, Casey (2,F3-1.23M)</v>
      </c>
      <c r="Q542" s="166">
        <f t="shared" si="139"/>
        <v>410000</v>
      </c>
      <c r="R542" s="166">
        <f t="shared" si="140"/>
        <v>410000</v>
      </c>
      <c r="S542" s="166" t="str">
        <f t="shared" si="141"/>
        <v/>
      </c>
      <c r="T542" s="314" t="str">
        <f t="shared" si="135"/>
        <v/>
      </c>
      <c r="U542" s="147" t="s">
        <v>2566</v>
      </c>
      <c r="V542" s="167">
        <v>410000</v>
      </c>
      <c r="W542" s="147" t="s">
        <v>2635</v>
      </c>
      <c r="X542" s="235">
        <v>410000</v>
      </c>
      <c r="Y542" s="147" t="s">
        <v>412</v>
      </c>
      <c r="Z542" s="310"/>
      <c r="AA542" s="147"/>
      <c r="AB542" s="310"/>
      <c r="AC542" s="134"/>
      <c r="AD542" s="134"/>
      <c r="AE542" s="190"/>
    </row>
    <row r="543" spans="1:31" ht="14.25" customHeight="1" x14ac:dyDescent="0.2">
      <c r="A543" s="148" t="s">
        <v>104</v>
      </c>
      <c r="B543" s="246" t="str">
        <f t="shared" si="132"/>
        <v>Jaso</v>
      </c>
      <c r="C543" s="253" t="str">
        <f t="shared" si="133"/>
        <v>John</v>
      </c>
      <c r="D543" s="134" t="str">
        <f t="shared" si="134"/>
        <v>J. Jaso</v>
      </c>
      <c r="E543" s="229" t="str">
        <f t="shared" si="136"/>
        <v>John Jaso</v>
      </c>
      <c r="F543" s="135"/>
      <c r="G543" s="147"/>
      <c r="H543" s="147"/>
      <c r="I543" s="147"/>
      <c r="J543" s="169"/>
      <c r="K543" s="134"/>
      <c r="L543" s="135" t="s">
        <v>11</v>
      </c>
      <c r="M543" s="134" t="str">
        <f t="shared" si="137"/>
        <v>1,F2-$1.25M</v>
      </c>
      <c r="N543" s="147" t="str">
        <f>Mays!$G$2</f>
        <v>Palo Alto</v>
      </c>
      <c r="O543" s="412" t="s">
        <v>4104</v>
      </c>
      <c r="P543" s="229" t="str">
        <f t="shared" si="138"/>
        <v>Jaso, John (1,F2-$1.25M)</v>
      </c>
      <c r="Q543" s="166">
        <f t="shared" si="139"/>
        <v>625000</v>
      </c>
      <c r="R543" s="166">
        <f t="shared" si="140"/>
        <v>625000</v>
      </c>
      <c r="S543" s="166" t="str">
        <f t="shared" si="141"/>
        <v/>
      </c>
      <c r="T543" s="314" t="str">
        <f t="shared" si="135"/>
        <v/>
      </c>
      <c r="U543" s="148" t="s">
        <v>4048</v>
      </c>
      <c r="V543" s="414">
        <v>625000</v>
      </c>
      <c r="W543" s="148" t="s">
        <v>4189</v>
      </c>
      <c r="X543" s="414">
        <v>625000</v>
      </c>
      <c r="Y543" s="134" t="s">
        <v>412</v>
      </c>
      <c r="Z543" s="134"/>
      <c r="AA543" s="134"/>
      <c r="AB543" s="134"/>
      <c r="AC543" s="134"/>
      <c r="AD543" s="134"/>
      <c r="AE543" s="190"/>
    </row>
    <row r="544" spans="1:31" ht="14.25" customHeight="1" x14ac:dyDescent="0.2">
      <c r="A544" s="148" t="s">
        <v>103</v>
      </c>
      <c r="B544" s="246" t="str">
        <f t="shared" si="132"/>
        <v>Jay</v>
      </c>
      <c r="C544" s="253" t="str">
        <f t="shared" si="133"/>
        <v>Jon</v>
      </c>
      <c r="D544" s="134" t="str">
        <f t="shared" si="134"/>
        <v>J. Jay</v>
      </c>
      <c r="E544" s="229" t="str">
        <f t="shared" si="136"/>
        <v>Jon Jay</v>
      </c>
      <c r="F544" s="135"/>
      <c r="G544" s="147"/>
      <c r="H544" s="147"/>
      <c r="I544" s="147"/>
      <c r="J544" s="169"/>
      <c r="K544" s="134"/>
      <c r="L544" s="135" t="s">
        <v>11</v>
      </c>
      <c r="M544" s="134" t="str">
        <f t="shared" si="137"/>
        <v>1,F2-$500k</v>
      </c>
      <c r="N544" s="148" t="s">
        <v>3987</v>
      </c>
      <c r="O544" s="412" t="s">
        <v>4104</v>
      </c>
      <c r="P544" s="229" t="str">
        <f t="shared" si="138"/>
        <v>Jay, Jon (1,F2-$500k)</v>
      </c>
      <c r="Q544" s="166">
        <f t="shared" si="139"/>
        <v>250000</v>
      </c>
      <c r="R544" s="166">
        <f t="shared" si="140"/>
        <v>250000</v>
      </c>
      <c r="S544" s="166" t="str">
        <f t="shared" si="141"/>
        <v/>
      </c>
      <c r="T544" s="314" t="str">
        <f t="shared" si="135"/>
        <v/>
      </c>
      <c r="U544" s="148" t="s">
        <v>4070</v>
      </c>
      <c r="V544" s="414">
        <v>250000</v>
      </c>
      <c r="W544" s="148" t="s">
        <v>4202</v>
      </c>
      <c r="X544" s="414">
        <v>250000</v>
      </c>
      <c r="Y544" s="134" t="s">
        <v>412</v>
      </c>
      <c r="Z544" s="134"/>
      <c r="AA544" s="134"/>
      <c r="AB544" s="134"/>
      <c r="AC544" s="134"/>
      <c r="AD544" s="134"/>
      <c r="AE544" s="190"/>
    </row>
    <row r="545" spans="1:31" ht="14.25" customHeight="1" x14ac:dyDescent="0.2">
      <c r="A545" s="134" t="s">
        <v>4829</v>
      </c>
      <c r="B545" s="246" t="str">
        <f t="shared" si="132"/>
        <v>Jay</v>
      </c>
      <c r="C545" s="253" t="str">
        <f t="shared" si="133"/>
        <v>Tyler</v>
      </c>
      <c r="D545" s="134" t="str">
        <f t="shared" si="134"/>
        <v>T. Jay</v>
      </c>
      <c r="E545" s="229" t="str">
        <f t="shared" si="136"/>
        <v>Tyler Jay</v>
      </c>
      <c r="F545" s="287"/>
      <c r="G545" s="537">
        <v>42</v>
      </c>
      <c r="H545" s="537">
        <v>2</v>
      </c>
      <c r="I545" s="537">
        <v>18</v>
      </c>
      <c r="J545" s="436">
        <v>34443</v>
      </c>
      <c r="K545" s="205"/>
      <c r="L545" s="135" t="s">
        <v>651</v>
      </c>
      <c r="M545" s="134" t="str">
        <f t="shared" si="137"/>
        <v>min</v>
      </c>
      <c r="N545" s="297" t="str">
        <f>Aaron!$Y$2</f>
        <v>Columbus</v>
      </c>
      <c r="O545" s="169" t="s">
        <v>4786</v>
      </c>
      <c r="P545" s="229" t="str">
        <f t="shared" si="138"/>
        <v>Jay, Tyler (min)</v>
      </c>
      <c r="Q545" s="166" t="str">
        <f t="shared" si="139"/>
        <v/>
      </c>
      <c r="R545" s="166" t="str">
        <f t="shared" si="140"/>
        <v/>
      </c>
      <c r="S545" s="166" t="str">
        <f t="shared" si="141"/>
        <v/>
      </c>
      <c r="T545" s="314" t="str">
        <f t="shared" si="135"/>
        <v/>
      </c>
      <c r="U545" s="537" t="s">
        <v>828</v>
      </c>
      <c r="V545" s="167"/>
      <c r="W545" s="134"/>
      <c r="X545" s="167"/>
      <c r="Y545" s="134"/>
      <c r="Z545" s="167"/>
      <c r="AA545" s="134"/>
      <c r="AC545" s="134"/>
      <c r="AD545" s="134"/>
      <c r="AE545" s="190"/>
    </row>
    <row r="546" spans="1:31" ht="14.25" customHeight="1" x14ac:dyDescent="0.2">
      <c r="A546" s="134" t="s">
        <v>640</v>
      </c>
      <c r="B546" s="246" t="str">
        <f t="shared" si="132"/>
        <v>Jeffress</v>
      </c>
      <c r="C546" s="253" t="str">
        <f t="shared" si="133"/>
        <v>Jeremy</v>
      </c>
      <c r="D546" s="134" t="str">
        <f t="shared" si="134"/>
        <v>J. Jeffress</v>
      </c>
      <c r="E546" s="229" t="str">
        <f t="shared" si="136"/>
        <v>Jeremy Jeffress</v>
      </c>
      <c r="F546" s="135"/>
      <c r="G546" s="135"/>
      <c r="H546" s="135"/>
      <c r="I546" s="135"/>
      <c r="J546" s="201"/>
      <c r="K546" s="147"/>
      <c r="L546" s="135" t="s">
        <v>173</v>
      </c>
      <c r="M546" s="134" t="str">
        <f t="shared" si="137"/>
        <v>Y2</v>
      </c>
      <c r="N546" s="147" t="str">
        <f>Cobb!$Y$2</f>
        <v>Portsmouth</v>
      </c>
      <c r="O546" s="169" t="s">
        <v>387</v>
      </c>
      <c r="P546" s="229" t="str">
        <f t="shared" si="138"/>
        <v>Jeffress, Jeremy (Y2)</v>
      </c>
      <c r="Q546" s="166">
        <f t="shared" si="139"/>
        <v>300000</v>
      </c>
      <c r="R546" s="166">
        <f t="shared" si="140"/>
        <v>400000</v>
      </c>
      <c r="S546" s="166" t="str">
        <f t="shared" si="141"/>
        <v/>
      </c>
      <c r="T546" s="314" t="str">
        <f t="shared" si="135"/>
        <v/>
      </c>
      <c r="U546" s="309" t="s">
        <v>653</v>
      </c>
      <c r="V546" s="230">
        <v>300000</v>
      </c>
      <c r="W546" s="229" t="s">
        <v>465</v>
      </c>
      <c r="X546" s="230">
        <v>400000</v>
      </c>
      <c r="Y546" s="134" t="s">
        <v>814</v>
      </c>
      <c r="Z546" s="167"/>
      <c r="AA546" s="134"/>
      <c r="AC546" s="134"/>
      <c r="AD546" s="134"/>
      <c r="AE546" s="190"/>
    </row>
    <row r="547" spans="1:31" ht="14.25" customHeight="1" x14ac:dyDescent="0.2">
      <c r="A547" s="537" t="s">
        <v>3676</v>
      </c>
      <c r="B547" s="246" t="str">
        <f t="shared" si="132"/>
        <v>Jenkins</v>
      </c>
      <c r="C547" s="253" t="str">
        <f t="shared" si="133"/>
        <v>Tyrell</v>
      </c>
      <c r="D547" s="134" t="str">
        <f t="shared" si="134"/>
        <v>T. Jenkins</v>
      </c>
      <c r="E547" s="229" t="str">
        <f t="shared" si="136"/>
        <v>Tyrell Jenkins</v>
      </c>
      <c r="F547" s="135" t="s">
        <v>1667</v>
      </c>
      <c r="G547" s="135"/>
      <c r="H547" s="135"/>
      <c r="I547" s="135"/>
      <c r="J547" s="335">
        <v>33805</v>
      </c>
      <c r="K547" s="134" t="s">
        <v>966</v>
      </c>
      <c r="L547" s="135" t="s">
        <v>651</v>
      </c>
      <c r="M547" s="134" t="str">
        <f t="shared" si="137"/>
        <v>min</v>
      </c>
      <c r="N547" s="147" t="str">
        <f>Aaron!$S$2</f>
        <v>San Jose</v>
      </c>
      <c r="O547" s="135" t="s">
        <v>2857</v>
      </c>
      <c r="P547" s="229" t="str">
        <f t="shared" si="138"/>
        <v>Jenkins, Tyrell (min)</v>
      </c>
      <c r="Q547" s="166" t="str">
        <f t="shared" si="139"/>
        <v/>
      </c>
      <c r="R547" s="166" t="str">
        <f t="shared" si="140"/>
        <v/>
      </c>
      <c r="S547" s="166" t="str">
        <f t="shared" si="141"/>
        <v/>
      </c>
      <c r="T547" s="314" t="str">
        <f t="shared" si="135"/>
        <v/>
      </c>
      <c r="U547" s="537" t="s">
        <v>828</v>
      </c>
      <c r="V547" s="269"/>
      <c r="W547" s="537"/>
      <c r="X547" s="269"/>
      <c r="Y547" s="537"/>
      <c r="Z547" s="537"/>
      <c r="AA547" s="537"/>
      <c r="AB547" s="537"/>
      <c r="AC547" s="134"/>
      <c r="AD547" s="134"/>
      <c r="AE547" s="190"/>
    </row>
    <row r="548" spans="1:31" ht="14.25" customHeight="1" x14ac:dyDescent="0.2">
      <c r="A548" s="247" t="s">
        <v>2314</v>
      </c>
      <c r="B548" s="246" t="str">
        <f t="shared" si="132"/>
        <v>Jennings</v>
      </c>
      <c r="C548" s="253" t="str">
        <f t="shared" si="133"/>
        <v>Dan</v>
      </c>
      <c r="D548" s="134" t="str">
        <f t="shared" si="134"/>
        <v>D. Jennings</v>
      </c>
      <c r="E548" s="229" t="str">
        <f t="shared" si="136"/>
        <v>Dan Jennings</v>
      </c>
      <c r="F548" s="250" t="s">
        <v>512</v>
      </c>
      <c r="G548" s="250"/>
      <c r="H548" s="250"/>
      <c r="I548" s="250"/>
      <c r="J548" s="261">
        <v>31884</v>
      </c>
      <c r="K548" s="260" t="s">
        <v>173</v>
      </c>
      <c r="L548" s="135" t="s">
        <v>173</v>
      </c>
      <c r="M548" s="134" t="str">
        <f t="shared" si="137"/>
        <v>Y3</v>
      </c>
      <c r="N548" s="147" t="str">
        <f>Mays!$G$2</f>
        <v>Palo Alto</v>
      </c>
      <c r="O548" s="241" t="s">
        <v>2012</v>
      </c>
      <c r="P548" s="229" t="str">
        <f t="shared" si="138"/>
        <v>Jennings, Dan (Y3)</v>
      </c>
      <c r="Q548" s="166">
        <f t="shared" si="139"/>
        <v>400000</v>
      </c>
      <c r="R548" s="166" t="str">
        <f t="shared" si="140"/>
        <v/>
      </c>
      <c r="S548" s="166" t="str">
        <f t="shared" si="141"/>
        <v/>
      </c>
      <c r="T548" s="314" t="str">
        <f t="shared" si="135"/>
        <v/>
      </c>
      <c r="U548" s="309" t="s">
        <v>465</v>
      </c>
      <c r="V548" s="230">
        <v>400000</v>
      </c>
      <c r="W548" s="229" t="s">
        <v>814</v>
      </c>
      <c r="X548" s="230"/>
      <c r="Y548" s="229"/>
      <c r="Z548" s="230"/>
      <c r="AA548" s="134"/>
      <c r="AC548" s="134"/>
      <c r="AD548" s="134"/>
      <c r="AE548" s="190"/>
    </row>
    <row r="549" spans="1:31" ht="14.25" customHeight="1" x14ac:dyDescent="0.2">
      <c r="A549" s="134" t="s">
        <v>530</v>
      </c>
      <c r="B549" s="246" t="str">
        <f t="shared" si="132"/>
        <v>Jennings</v>
      </c>
      <c r="C549" s="253" t="str">
        <f t="shared" si="133"/>
        <v>Desmond</v>
      </c>
      <c r="D549" s="134" t="str">
        <f t="shared" si="134"/>
        <v>D. Jennings</v>
      </c>
      <c r="E549" s="229" t="str">
        <f t="shared" si="136"/>
        <v>Desmond Jennings</v>
      </c>
      <c r="F549" s="135"/>
      <c r="G549" s="135"/>
      <c r="H549" s="135"/>
      <c r="I549" s="135"/>
      <c r="J549" s="201"/>
      <c r="K549" s="147"/>
      <c r="L549" s="135" t="s">
        <v>11</v>
      </c>
      <c r="M549" s="134" t="str">
        <f t="shared" si="137"/>
        <v>ARB-Y5</v>
      </c>
      <c r="N549" s="147" t="str">
        <f>Mays!$Y$2</f>
        <v>Los Angeles</v>
      </c>
      <c r="O549" s="169" t="s">
        <v>64</v>
      </c>
      <c r="P549" s="229" t="str">
        <f t="shared" si="138"/>
        <v>Jennings, Desmond (ARB-Y5)</v>
      </c>
      <c r="Q549" s="166">
        <f t="shared" si="139"/>
        <v>780000</v>
      </c>
      <c r="R549" s="166" t="str">
        <f t="shared" si="140"/>
        <v/>
      </c>
      <c r="S549" s="166" t="str">
        <f t="shared" si="141"/>
        <v/>
      </c>
      <c r="T549" s="314" t="str">
        <f t="shared" si="135"/>
        <v/>
      </c>
      <c r="U549" s="147" t="s">
        <v>1629</v>
      </c>
      <c r="V549" s="167">
        <v>780000</v>
      </c>
      <c r="W549" s="134"/>
      <c r="X549" s="167"/>
      <c r="Y549" s="134"/>
      <c r="Z549" s="167"/>
      <c r="AA549" s="134"/>
      <c r="AC549" s="134"/>
      <c r="AD549" s="134"/>
      <c r="AE549" s="190"/>
    </row>
    <row r="550" spans="1:31" ht="14.25" customHeight="1" x14ac:dyDescent="0.2">
      <c r="A550" s="134" t="s">
        <v>2389</v>
      </c>
      <c r="B550" s="246" t="str">
        <f t="shared" si="132"/>
        <v>Jepsen</v>
      </c>
      <c r="C550" s="253" t="str">
        <f t="shared" si="133"/>
        <v>Kevin</v>
      </c>
      <c r="D550" s="134" t="str">
        <f t="shared" si="134"/>
        <v>K. Jepsen</v>
      </c>
      <c r="E550" s="229" t="str">
        <f t="shared" si="136"/>
        <v>Kevin Jepsen</v>
      </c>
      <c r="F550" s="287" t="s">
        <v>1667</v>
      </c>
      <c r="G550" s="287"/>
      <c r="H550" s="287"/>
      <c r="I550" s="287"/>
      <c r="J550" s="201">
        <v>30889</v>
      </c>
      <c r="K550" s="205" t="s">
        <v>1664</v>
      </c>
      <c r="L550" s="135" t="s">
        <v>173</v>
      </c>
      <c r="M550" s="134" t="str">
        <f t="shared" si="137"/>
        <v>2,F3-7.028M</v>
      </c>
      <c r="N550" s="147" t="str">
        <f>Cobb!$S$2</f>
        <v>Waikiki</v>
      </c>
      <c r="O550" s="304" t="s">
        <v>4589</v>
      </c>
      <c r="P550" s="229" t="str">
        <f t="shared" si="138"/>
        <v>Jepsen, Kevin (2,F3-7.028M)</v>
      </c>
      <c r="Q550" s="166">
        <f t="shared" si="139"/>
        <v>2342813</v>
      </c>
      <c r="R550" s="166">
        <f t="shared" si="140"/>
        <v>2342813</v>
      </c>
      <c r="S550" s="166" t="str">
        <f t="shared" si="141"/>
        <v/>
      </c>
      <c r="T550" s="314" t="str">
        <f t="shared" si="135"/>
        <v/>
      </c>
      <c r="U550" s="147" t="s">
        <v>2532</v>
      </c>
      <c r="V550" s="167">
        <v>2342813</v>
      </c>
      <c r="W550" s="147" t="s">
        <v>2610</v>
      </c>
      <c r="X550" s="235">
        <v>2342813</v>
      </c>
      <c r="Y550" s="147" t="s">
        <v>412</v>
      </c>
      <c r="Z550" s="235"/>
      <c r="AA550" s="147"/>
      <c r="AB550" s="310"/>
      <c r="AC550" s="134"/>
      <c r="AD550" s="134"/>
      <c r="AE550" s="190"/>
    </row>
    <row r="551" spans="1:31" ht="14.25" customHeight="1" x14ac:dyDescent="0.2">
      <c r="A551" s="134" t="s">
        <v>4830</v>
      </c>
      <c r="B551" s="246" t="str">
        <f t="shared" si="132"/>
        <v>Jimenez</v>
      </c>
      <c r="C551" s="253" t="str">
        <f t="shared" si="133"/>
        <v>Eloy</v>
      </c>
      <c r="D551" s="134" t="str">
        <f t="shared" si="134"/>
        <v>E. Jimenez</v>
      </c>
      <c r="E551" s="229" t="str">
        <f t="shared" si="136"/>
        <v>Eloy Jimenez</v>
      </c>
      <c r="F551" s="287"/>
      <c r="G551" s="537">
        <v>221</v>
      </c>
      <c r="H551" s="537">
        <v>14</v>
      </c>
      <c r="I551" s="537">
        <v>20</v>
      </c>
      <c r="J551" s="436">
        <v>35396</v>
      </c>
      <c r="K551" s="205"/>
      <c r="L551" s="135" t="s">
        <v>651</v>
      </c>
      <c r="M551" s="134" t="str">
        <f t="shared" si="137"/>
        <v>min</v>
      </c>
      <c r="N551" s="147" t="str">
        <f>Aaron!$S$2</f>
        <v>San Jose</v>
      </c>
      <c r="O551" s="169" t="s">
        <v>4786</v>
      </c>
      <c r="P551" s="229" t="str">
        <f t="shared" si="138"/>
        <v>Jimenez, Eloy (min)</v>
      </c>
      <c r="Q551" s="166" t="str">
        <f t="shared" si="139"/>
        <v/>
      </c>
      <c r="R551" s="166" t="str">
        <f t="shared" si="140"/>
        <v/>
      </c>
      <c r="S551" s="166" t="str">
        <f t="shared" si="141"/>
        <v/>
      </c>
      <c r="T551" s="314" t="str">
        <f t="shared" si="135"/>
        <v/>
      </c>
      <c r="U551" s="537" t="s">
        <v>828</v>
      </c>
      <c r="V551" s="167"/>
      <c r="W551" s="134"/>
      <c r="X551" s="167"/>
      <c r="Y551" s="134"/>
      <c r="Z551" s="167"/>
      <c r="AA551" s="134"/>
      <c r="AC551" s="134"/>
      <c r="AD551" s="134"/>
      <c r="AE551" s="190"/>
    </row>
    <row r="552" spans="1:31" ht="14.25" customHeight="1" x14ac:dyDescent="0.2">
      <c r="A552" s="134" t="s">
        <v>4831</v>
      </c>
      <c r="B552" s="246" t="str">
        <f t="shared" si="132"/>
        <v>Jimenez</v>
      </c>
      <c r="C552" s="253" t="str">
        <f t="shared" si="133"/>
        <v>Joe</v>
      </c>
      <c r="D552" s="134" t="str">
        <f t="shared" si="134"/>
        <v>J. Jimenez</v>
      </c>
      <c r="E552" s="229" t="str">
        <f t="shared" si="136"/>
        <v>Joe Jimenez</v>
      </c>
      <c r="F552" s="287"/>
      <c r="G552" s="537">
        <v>211</v>
      </c>
      <c r="H552" s="537">
        <v>10</v>
      </c>
      <c r="I552" s="537">
        <v>6</v>
      </c>
      <c r="J552" s="436">
        <v>34716</v>
      </c>
      <c r="K552" s="205"/>
      <c r="L552" s="135" t="s">
        <v>651</v>
      </c>
      <c r="M552" s="134" t="str">
        <f t="shared" si="137"/>
        <v>min</v>
      </c>
      <c r="N552" s="537" t="s">
        <v>786</v>
      </c>
      <c r="O552" s="169" t="s">
        <v>4786</v>
      </c>
      <c r="P552" s="229" t="str">
        <f t="shared" si="138"/>
        <v>Jimenez, Joe (min)</v>
      </c>
      <c r="Q552" s="166" t="str">
        <f t="shared" si="139"/>
        <v/>
      </c>
      <c r="R552" s="166" t="str">
        <f t="shared" si="140"/>
        <v/>
      </c>
      <c r="S552" s="166" t="str">
        <f t="shared" si="141"/>
        <v/>
      </c>
      <c r="T552" s="314" t="str">
        <f t="shared" si="135"/>
        <v/>
      </c>
      <c r="U552" s="537" t="s">
        <v>828</v>
      </c>
      <c r="V552" s="167"/>
      <c r="W552" s="134"/>
      <c r="X552" s="167"/>
      <c r="Y552" s="134"/>
      <c r="Z552" s="167"/>
      <c r="AA552" s="134"/>
      <c r="AC552" s="134"/>
      <c r="AD552" s="134"/>
      <c r="AE552" s="190"/>
    </row>
    <row r="553" spans="1:31" ht="14.25" customHeight="1" x14ac:dyDescent="0.2">
      <c r="A553" s="148" t="s">
        <v>488</v>
      </c>
      <c r="B553" s="246" t="str">
        <f t="shared" si="132"/>
        <v>Jimenez</v>
      </c>
      <c r="C553" s="253" t="str">
        <f t="shared" si="133"/>
        <v>Ubaldo</v>
      </c>
      <c r="D553" s="134" t="str">
        <f t="shared" si="134"/>
        <v>U. Jimenez</v>
      </c>
      <c r="E553" s="229" t="str">
        <f t="shared" si="136"/>
        <v>Ubaldo Jimenez</v>
      </c>
      <c r="F553" s="135"/>
      <c r="G553" s="147"/>
      <c r="H553" s="147"/>
      <c r="I553" s="147"/>
      <c r="J553" s="169"/>
      <c r="K553" s="134"/>
      <c r="L553" s="135" t="s">
        <v>173</v>
      </c>
      <c r="M553" s="134" t="str">
        <f t="shared" si="137"/>
        <v>1,F4-$4.6M</v>
      </c>
      <c r="N553" s="147" t="str">
        <f>Cobb!$AE$2</f>
        <v>Chicago</v>
      </c>
      <c r="O553" s="412" t="s">
        <v>4104</v>
      </c>
      <c r="P553" s="229" t="str">
        <f t="shared" si="138"/>
        <v>Jimenez, Ubaldo (1,F4-$4.6M)</v>
      </c>
      <c r="Q553" s="166">
        <f t="shared" si="139"/>
        <v>1150000</v>
      </c>
      <c r="R553" s="166">
        <f t="shared" si="140"/>
        <v>1150000</v>
      </c>
      <c r="S553" s="166">
        <f t="shared" si="141"/>
        <v>1150000</v>
      </c>
      <c r="T553" s="314">
        <f t="shared" si="135"/>
        <v>1150000</v>
      </c>
      <c r="U553" s="148" t="s">
        <v>4019</v>
      </c>
      <c r="V553" s="414">
        <v>1150000</v>
      </c>
      <c r="W553" s="148" t="s">
        <v>4259</v>
      </c>
      <c r="X553" s="414">
        <v>1150000</v>
      </c>
      <c r="Y553" s="148" t="s">
        <v>4153</v>
      </c>
      <c r="Z553" s="414">
        <v>1150000</v>
      </c>
      <c r="AA553" s="148" t="s">
        <v>4120</v>
      </c>
      <c r="AB553" s="414">
        <v>1150000</v>
      </c>
      <c r="AC553" s="134" t="s">
        <v>412</v>
      </c>
      <c r="AD553" s="134"/>
      <c r="AE553" s="190"/>
    </row>
    <row r="554" spans="1:31" ht="14.25" customHeight="1" x14ac:dyDescent="0.2">
      <c r="A554" s="537" t="s">
        <v>3716</v>
      </c>
      <c r="B554" s="246" t="str">
        <f t="shared" si="132"/>
        <v>Johnson</v>
      </c>
      <c r="C554" s="253" t="str">
        <f t="shared" si="133"/>
        <v>Brian</v>
      </c>
      <c r="D554" s="134" t="str">
        <f t="shared" si="134"/>
        <v>B. Johnson</v>
      </c>
      <c r="E554" s="229" t="str">
        <f t="shared" si="136"/>
        <v>Brian Johnson</v>
      </c>
      <c r="F554" s="135" t="s">
        <v>512</v>
      </c>
      <c r="G554" s="135"/>
      <c r="H554" s="135"/>
      <c r="I554" s="135"/>
      <c r="J554" s="335">
        <v>33214</v>
      </c>
      <c r="K554" s="134" t="s">
        <v>966</v>
      </c>
      <c r="L554" s="135" t="s">
        <v>173</v>
      </c>
      <c r="M554" s="134" t="str">
        <f t="shared" si="137"/>
        <v>MM</v>
      </c>
      <c r="N554" s="147" t="str">
        <f>Ruth!$G$2</f>
        <v>Gotham City</v>
      </c>
      <c r="O554" s="135" t="s">
        <v>2857</v>
      </c>
      <c r="P554" s="229" t="str">
        <f t="shared" si="138"/>
        <v>Johnson, Brian (MM)</v>
      </c>
      <c r="Q554" s="166">
        <f t="shared" si="139"/>
        <v>100000</v>
      </c>
      <c r="R554" s="166" t="str">
        <f t="shared" si="140"/>
        <v/>
      </c>
      <c r="S554" s="166" t="str">
        <f t="shared" si="141"/>
        <v/>
      </c>
      <c r="T554" s="314" t="str">
        <f t="shared" si="135"/>
        <v/>
      </c>
      <c r="U554" s="537" t="s">
        <v>648</v>
      </c>
      <c r="V554" s="269">
        <v>100000</v>
      </c>
      <c r="W554" s="537"/>
      <c r="X554" s="269"/>
      <c r="Y554" s="537"/>
      <c r="Z554" s="537"/>
      <c r="AA554" s="537"/>
      <c r="AB554" s="537"/>
      <c r="AC554" s="134"/>
      <c r="AD554" s="134"/>
      <c r="AE554" s="190"/>
    </row>
    <row r="555" spans="1:31" ht="14.25" customHeight="1" x14ac:dyDescent="0.2">
      <c r="A555" s="134" t="s">
        <v>100</v>
      </c>
      <c r="B555" s="246" t="str">
        <f t="shared" ref="B555:B618" si="142">LEFT(A555,FIND(", ",A555,1)-1)</f>
        <v>Johnson</v>
      </c>
      <c r="C555" s="253" t="str">
        <f t="shared" si="133"/>
        <v>Chris</v>
      </c>
      <c r="D555" s="134" t="str">
        <f t="shared" si="134"/>
        <v>C. Johnson</v>
      </c>
      <c r="E555" s="229" t="str">
        <f t="shared" si="136"/>
        <v>Chris Johnson</v>
      </c>
      <c r="F555" s="135"/>
      <c r="G555" s="135"/>
      <c r="H555" s="135"/>
      <c r="I555" s="135"/>
      <c r="J555" s="201"/>
      <c r="K555" s="147"/>
      <c r="L555" s="135" t="s">
        <v>11</v>
      </c>
      <c r="M555" s="134" t="str">
        <f t="shared" si="137"/>
        <v>2,F4-5M</v>
      </c>
      <c r="N555" s="297" t="str">
        <f>Mays!$S$2</f>
        <v>Thunder Bay</v>
      </c>
      <c r="O555" s="304" t="s">
        <v>2491</v>
      </c>
      <c r="P555" s="229" t="str">
        <f t="shared" si="138"/>
        <v>Johnson, Chris (2,F4-5M)</v>
      </c>
      <c r="Q555" s="166">
        <f t="shared" si="139"/>
        <v>1250000</v>
      </c>
      <c r="R555" s="166">
        <f t="shared" si="140"/>
        <v>1250000</v>
      </c>
      <c r="S555" s="166">
        <f t="shared" si="141"/>
        <v>1250000</v>
      </c>
      <c r="T555" s="314" t="str">
        <f t="shared" si="135"/>
        <v/>
      </c>
      <c r="U555" s="147" t="s">
        <v>2538</v>
      </c>
      <c r="V555" s="167">
        <v>1250000</v>
      </c>
      <c r="W555" s="147" t="s">
        <v>2615</v>
      </c>
      <c r="X555" s="235">
        <v>1250000</v>
      </c>
      <c r="Y555" s="147" t="s">
        <v>2661</v>
      </c>
      <c r="Z555" s="235">
        <v>1250000</v>
      </c>
      <c r="AA555" s="147" t="s">
        <v>412</v>
      </c>
      <c r="AB555" s="310"/>
      <c r="AC555" s="134"/>
      <c r="AD555" s="134"/>
      <c r="AE555" s="190"/>
    </row>
    <row r="556" spans="1:31" ht="14.25" customHeight="1" x14ac:dyDescent="0.2">
      <c r="A556" s="537" t="s">
        <v>2234</v>
      </c>
      <c r="B556" s="246" t="str">
        <f t="shared" si="142"/>
        <v>Johnson</v>
      </c>
      <c r="C556" s="253" t="str">
        <f t="shared" si="133"/>
        <v>Erik</v>
      </c>
      <c r="D556" s="134" t="str">
        <f t="shared" si="134"/>
        <v>E. Johnson</v>
      </c>
      <c r="E556" s="229" t="str">
        <f t="shared" si="136"/>
        <v>Erik Johnson</v>
      </c>
      <c r="F556" s="135" t="s">
        <v>1667</v>
      </c>
      <c r="G556" s="135"/>
      <c r="H556" s="135"/>
      <c r="I556" s="135"/>
      <c r="J556" s="335">
        <v>32872</v>
      </c>
      <c r="K556" s="134" t="s">
        <v>966</v>
      </c>
      <c r="L556" s="135" t="s">
        <v>173</v>
      </c>
      <c r="M556" s="134" t="str">
        <f t="shared" si="137"/>
        <v>Y1</v>
      </c>
      <c r="N556" s="147" t="str">
        <f>Mays!$AE$2</f>
        <v>West Oakland</v>
      </c>
      <c r="O556" s="135" t="s">
        <v>2857</v>
      </c>
      <c r="P556" s="229" t="str">
        <f t="shared" si="138"/>
        <v>Johnson, Erik (Y1)</v>
      </c>
      <c r="Q556" s="166">
        <f t="shared" si="139"/>
        <v>200000</v>
      </c>
      <c r="R556" s="166">
        <f t="shared" si="140"/>
        <v>300000</v>
      </c>
      <c r="S556" s="166">
        <f t="shared" si="141"/>
        <v>400000</v>
      </c>
      <c r="T556" s="314" t="str">
        <f t="shared" si="135"/>
        <v/>
      </c>
      <c r="U556" s="537" t="s">
        <v>652</v>
      </c>
      <c r="V556" s="269">
        <v>200000</v>
      </c>
      <c r="W556" s="134" t="s">
        <v>653</v>
      </c>
      <c r="X556" s="269">
        <v>300000</v>
      </c>
      <c r="Y556" s="134" t="s">
        <v>465</v>
      </c>
      <c r="Z556" s="269">
        <v>400000</v>
      </c>
      <c r="AA556" s="134" t="s">
        <v>814</v>
      </c>
      <c r="AB556" s="537"/>
      <c r="AC556" s="134"/>
      <c r="AD556" s="134"/>
      <c r="AE556" s="190"/>
    </row>
    <row r="557" spans="1:31" ht="14.25" customHeight="1" x14ac:dyDescent="0.2">
      <c r="A557" s="148" t="s">
        <v>294</v>
      </c>
      <c r="B557" s="246" t="str">
        <f t="shared" si="142"/>
        <v>Johnson</v>
      </c>
      <c r="C557" s="253" t="str">
        <f t="shared" si="133"/>
        <v>Jim</v>
      </c>
      <c r="D557" s="134" t="str">
        <f t="shared" si="134"/>
        <v>J. Johnson</v>
      </c>
      <c r="E557" s="229" t="str">
        <f t="shared" si="136"/>
        <v>Jim Johnson</v>
      </c>
      <c r="F557" s="135"/>
      <c r="G557" s="147"/>
      <c r="H557" s="147"/>
      <c r="I557" s="147"/>
      <c r="J557" s="169"/>
      <c r="K557" s="134"/>
      <c r="L557" s="135" t="s">
        <v>173</v>
      </c>
      <c r="M557" s="134" t="str">
        <f t="shared" si="137"/>
        <v>1,F1-$200k</v>
      </c>
      <c r="N557" s="147" t="str">
        <f>Mays!$AE$2</f>
        <v>West Oakland</v>
      </c>
      <c r="O557" s="412" t="s">
        <v>4104</v>
      </c>
      <c r="P557" s="229" t="str">
        <f t="shared" si="138"/>
        <v>Johnson, Jim (1,F1-$200k)</v>
      </c>
      <c r="Q557" s="166">
        <f t="shared" si="139"/>
        <v>200000</v>
      </c>
      <c r="R557" s="166" t="str">
        <f t="shared" si="140"/>
        <v/>
      </c>
      <c r="S557" s="166" t="str">
        <f t="shared" si="141"/>
        <v/>
      </c>
      <c r="T557" s="314" t="str">
        <f t="shared" si="135"/>
        <v/>
      </c>
      <c r="U557" s="148" t="s">
        <v>3991</v>
      </c>
      <c r="V557" s="414">
        <v>200000</v>
      </c>
      <c r="W557" s="167" t="s">
        <v>412</v>
      </c>
      <c r="X557" s="134"/>
      <c r="Y557" s="134"/>
      <c r="Z557" s="134"/>
      <c r="AA557" s="134"/>
      <c r="AB557" s="134"/>
      <c r="AC557" s="134"/>
      <c r="AD557" s="134"/>
      <c r="AE557" s="190"/>
    </row>
    <row r="558" spans="1:31" ht="14.25" customHeight="1" x14ac:dyDescent="0.2">
      <c r="A558" s="148" t="s">
        <v>75</v>
      </c>
      <c r="B558" s="246" t="str">
        <f t="shared" si="142"/>
        <v>Johnson</v>
      </c>
      <c r="C558" s="253" t="str">
        <f t="shared" si="133"/>
        <v>Kelly</v>
      </c>
      <c r="D558" s="134" t="str">
        <f t="shared" si="134"/>
        <v>K. Johnson</v>
      </c>
      <c r="E558" s="229" t="str">
        <f t="shared" si="136"/>
        <v>Kelly Johnson</v>
      </c>
      <c r="F558" s="135"/>
      <c r="G558" s="147"/>
      <c r="H558" s="147"/>
      <c r="I558" s="147"/>
      <c r="J558" s="169"/>
      <c r="K558" s="134"/>
      <c r="L558" s="135" t="s">
        <v>11</v>
      </c>
      <c r="M558" s="134" t="str">
        <f t="shared" si="137"/>
        <v>1,F3-$7.2M</v>
      </c>
      <c r="N558" s="147" t="str">
        <f>Ruth!$G$2</f>
        <v>Gotham City</v>
      </c>
      <c r="O558" s="412" t="s">
        <v>4104</v>
      </c>
      <c r="P558" s="229" t="str">
        <f t="shared" si="138"/>
        <v>Johnson, Kelly (1,F3-$7.2M)</v>
      </c>
      <c r="Q558" s="166">
        <f t="shared" si="139"/>
        <v>2400000</v>
      </c>
      <c r="R558" s="166">
        <f t="shared" si="140"/>
        <v>2400000</v>
      </c>
      <c r="S558" s="166">
        <f t="shared" si="141"/>
        <v>2400000</v>
      </c>
      <c r="T558" s="314" t="str">
        <f t="shared" si="135"/>
        <v/>
      </c>
      <c r="U558" s="148" t="s">
        <v>4011</v>
      </c>
      <c r="V558" s="414">
        <v>2400000</v>
      </c>
      <c r="W558" s="148" t="s">
        <v>4250</v>
      </c>
      <c r="X558" s="414">
        <v>2400000</v>
      </c>
      <c r="Y558" s="148" t="s">
        <v>4162</v>
      </c>
      <c r="Z558" s="414">
        <v>2400000</v>
      </c>
      <c r="AA558" s="134" t="s">
        <v>412</v>
      </c>
      <c r="AB558" s="134"/>
      <c r="AC558" s="134"/>
      <c r="AD558" s="134"/>
      <c r="AE558" s="190"/>
    </row>
    <row r="559" spans="1:31" ht="14.25" customHeight="1" x14ac:dyDescent="0.2">
      <c r="A559" s="537" t="s">
        <v>3770</v>
      </c>
      <c r="B559" s="246" t="str">
        <f t="shared" si="142"/>
        <v>Johnson</v>
      </c>
      <c r="C559" s="253" t="str">
        <f t="shared" si="133"/>
        <v>Micah</v>
      </c>
      <c r="D559" s="134" t="str">
        <f t="shared" si="134"/>
        <v>M. Johnson</v>
      </c>
      <c r="E559" s="229" t="str">
        <f t="shared" si="136"/>
        <v>Micah Johnson</v>
      </c>
      <c r="F559" s="135" t="s">
        <v>512</v>
      </c>
      <c r="G559" s="135"/>
      <c r="H559" s="135"/>
      <c r="I559" s="135"/>
      <c r="J559" s="335">
        <v>33225</v>
      </c>
      <c r="K559" s="134" t="s">
        <v>1665</v>
      </c>
      <c r="L559" s="135" t="s">
        <v>11</v>
      </c>
      <c r="M559" s="134" t="str">
        <f t="shared" si="137"/>
        <v>Y1</v>
      </c>
      <c r="N559" s="297" t="str">
        <f>Aaron!$G$2</f>
        <v>Exeter</v>
      </c>
      <c r="O559" s="135" t="s">
        <v>2857</v>
      </c>
      <c r="P559" s="229" t="str">
        <f t="shared" si="138"/>
        <v>Johnson, Micah (Y1)</v>
      </c>
      <c r="Q559" s="166">
        <f t="shared" si="139"/>
        <v>200000</v>
      </c>
      <c r="R559" s="166">
        <f t="shared" si="140"/>
        <v>300000</v>
      </c>
      <c r="S559" s="166">
        <f t="shared" si="141"/>
        <v>400000</v>
      </c>
      <c r="T559" s="314" t="str">
        <f t="shared" si="135"/>
        <v/>
      </c>
      <c r="U559" s="537" t="s">
        <v>652</v>
      </c>
      <c r="V559" s="269">
        <v>200000</v>
      </c>
      <c r="W559" s="134" t="s">
        <v>653</v>
      </c>
      <c r="X559" s="269">
        <v>300000</v>
      </c>
      <c r="Y559" s="134" t="s">
        <v>465</v>
      </c>
      <c r="Z559" s="269">
        <v>400000</v>
      </c>
      <c r="AA559" s="134" t="s">
        <v>814</v>
      </c>
      <c r="AB559" s="537"/>
      <c r="AC559" s="134"/>
      <c r="AD559" s="134"/>
      <c r="AE559" s="190"/>
    </row>
    <row r="560" spans="1:31" ht="14.25" customHeight="1" x14ac:dyDescent="0.2">
      <c r="A560" s="248" t="s">
        <v>2169</v>
      </c>
      <c r="B560" s="246" t="str">
        <f t="shared" si="142"/>
        <v>Johnson</v>
      </c>
      <c r="C560" s="253" t="str">
        <f t="shared" si="133"/>
        <v>Pierce</v>
      </c>
      <c r="D560" s="134" t="str">
        <f t="shared" si="134"/>
        <v>P. Johnson</v>
      </c>
      <c r="E560" s="229" t="str">
        <f t="shared" si="136"/>
        <v>Pierce Johnson</v>
      </c>
      <c r="F560" s="267" t="s">
        <v>1667</v>
      </c>
      <c r="G560" s="267"/>
      <c r="H560" s="267"/>
      <c r="I560" s="267"/>
      <c r="J560" s="262">
        <v>33368</v>
      </c>
      <c r="K560" s="229" t="s">
        <v>173</v>
      </c>
      <c r="L560" s="135" t="s">
        <v>651</v>
      </c>
      <c r="M560" s="134" t="str">
        <f t="shared" si="137"/>
        <v>min</v>
      </c>
      <c r="N560" s="147" t="str">
        <f>Mays!$Y$2</f>
        <v>Los Angeles</v>
      </c>
      <c r="O560" s="241" t="s">
        <v>2012</v>
      </c>
      <c r="P560" s="229" t="str">
        <f t="shared" si="138"/>
        <v>Johnson, Pierce (min)</v>
      </c>
      <c r="Q560" s="166" t="str">
        <f t="shared" si="139"/>
        <v/>
      </c>
      <c r="R560" s="166" t="str">
        <f t="shared" si="140"/>
        <v/>
      </c>
      <c r="S560" s="166" t="str">
        <f t="shared" si="141"/>
        <v/>
      </c>
      <c r="T560" s="314" t="str">
        <f t="shared" si="135"/>
        <v/>
      </c>
      <c r="U560" s="312" t="s">
        <v>828</v>
      </c>
      <c r="V560" s="232"/>
      <c r="W560" s="231"/>
      <c r="X560" s="232"/>
      <c r="Y560" s="231"/>
      <c r="Z560" s="232"/>
      <c r="AA560" s="134"/>
      <c r="AC560" s="134"/>
      <c r="AD560" s="134"/>
      <c r="AE560" s="190"/>
    </row>
    <row r="561" spans="1:31" ht="14.25" customHeight="1" x14ac:dyDescent="0.2">
      <c r="A561" s="134" t="s">
        <v>852</v>
      </c>
      <c r="B561" s="246" t="str">
        <f t="shared" si="142"/>
        <v>Jones</v>
      </c>
      <c r="C561" s="253" t="str">
        <f t="shared" si="133"/>
        <v>Adam</v>
      </c>
      <c r="D561" s="134" t="str">
        <f t="shared" si="134"/>
        <v>A. Jones</v>
      </c>
      <c r="E561" s="229" t="str">
        <f t="shared" si="136"/>
        <v>Adam Jones</v>
      </c>
      <c r="F561" s="135"/>
      <c r="G561" s="135"/>
      <c r="H561" s="135"/>
      <c r="I561" s="135"/>
      <c r="J561" s="201"/>
      <c r="K561" s="147"/>
      <c r="L561" s="135" t="s">
        <v>11</v>
      </c>
      <c r="M561" s="134" t="str">
        <f t="shared" si="137"/>
        <v>5,L5-14M</v>
      </c>
      <c r="N561" s="147" t="str">
        <f>Cobb!$AE$2</f>
        <v>Chicago</v>
      </c>
      <c r="O561" s="169" t="s">
        <v>65</v>
      </c>
      <c r="P561" s="229" t="str">
        <f t="shared" si="138"/>
        <v>Jones, Adam (5,L5-14M)</v>
      </c>
      <c r="Q561" s="166">
        <f t="shared" si="139"/>
        <v>2800000</v>
      </c>
      <c r="R561" s="166" t="str">
        <f t="shared" si="140"/>
        <v/>
      </c>
      <c r="S561" s="166" t="str">
        <f t="shared" si="141"/>
        <v/>
      </c>
      <c r="T561" s="314" t="str">
        <f t="shared" si="135"/>
        <v/>
      </c>
      <c r="U561" s="147" t="s">
        <v>753</v>
      </c>
      <c r="V561" s="167">
        <v>2800000</v>
      </c>
      <c r="W561" s="134" t="s">
        <v>412</v>
      </c>
      <c r="X561" s="167"/>
      <c r="Y561" s="134"/>
      <c r="Z561" s="167"/>
      <c r="AA561" s="134"/>
      <c r="AC561" s="134"/>
      <c r="AD561" s="134"/>
      <c r="AE561" s="190"/>
    </row>
    <row r="562" spans="1:31" ht="14.25" customHeight="1" x14ac:dyDescent="0.2">
      <c r="A562" s="134" t="s">
        <v>899</v>
      </c>
      <c r="B562" s="246" t="str">
        <f t="shared" si="142"/>
        <v>Jones</v>
      </c>
      <c r="C562" s="253" t="str">
        <f t="shared" si="133"/>
        <v>Garrett</v>
      </c>
      <c r="D562" s="134" t="str">
        <f t="shared" si="134"/>
        <v>G. Jones</v>
      </c>
      <c r="E562" s="229" t="str">
        <f t="shared" si="136"/>
        <v>Garrett Jones</v>
      </c>
      <c r="F562" s="135"/>
      <c r="G562" s="135"/>
      <c r="H562" s="135"/>
      <c r="I562" s="135"/>
      <c r="J562" s="201"/>
      <c r="K562" s="147"/>
      <c r="L562" s="135" t="s">
        <v>11</v>
      </c>
      <c r="M562" s="134" t="str">
        <f t="shared" si="137"/>
        <v>4,L5-14M</v>
      </c>
      <c r="N562" s="147" t="str">
        <f>Ruth!$Y$2</f>
        <v>Rock Island</v>
      </c>
      <c r="O562" s="169" t="s">
        <v>2910</v>
      </c>
      <c r="P562" s="229" t="str">
        <f t="shared" si="138"/>
        <v>Jones, Garrett (4,L5-14M)</v>
      </c>
      <c r="Q562" s="166">
        <f t="shared" si="139"/>
        <v>2800000</v>
      </c>
      <c r="R562" s="166">
        <f t="shared" si="140"/>
        <v>2800000</v>
      </c>
      <c r="S562" s="166" t="str">
        <f t="shared" si="141"/>
        <v/>
      </c>
      <c r="T562" s="314" t="str">
        <f t="shared" si="135"/>
        <v/>
      </c>
      <c r="U562" s="147" t="s">
        <v>388</v>
      </c>
      <c r="V562" s="166">
        <v>2800000</v>
      </c>
      <c r="W562" s="134" t="s">
        <v>753</v>
      </c>
      <c r="X562" s="166">
        <v>2800000</v>
      </c>
      <c r="Y562" s="134" t="s">
        <v>412</v>
      </c>
      <c r="Z562" s="167"/>
      <c r="AA562" s="229"/>
      <c r="AB562" s="229"/>
      <c r="AC562" s="134"/>
      <c r="AD562" s="134"/>
      <c r="AE562" s="190"/>
    </row>
    <row r="563" spans="1:31" ht="14.25" customHeight="1" x14ac:dyDescent="0.2">
      <c r="A563" s="134" t="s">
        <v>4832</v>
      </c>
      <c r="B563" s="246" t="str">
        <f t="shared" si="142"/>
        <v>Jones</v>
      </c>
      <c r="C563" s="253" t="str">
        <f t="shared" si="133"/>
        <v>JaCoby</v>
      </c>
      <c r="D563" s="134" t="str">
        <f t="shared" si="134"/>
        <v>J. Jones</v>
      </c>
      <c r="E563" s="229" t="str">
        <f t="shared" si="136"/>
        <v>JaCoby Jones</v>
      </c>
      <c r="F563" s="287"/>
      <c r="G563" s="537">
        <v>199</v>
      </c>
      <c r="H563" s="537">
        <v>9</v>
      </c>
      <c r="I563" s="537">
        <v>9</v>
      </c>
      <c r="J563" s="436">
        <v>33734</v>
      </c>
      <c r="K563" s="205"/>
      <c r="L563" s="135" t="s">
        <v>651</v>
      </c>
      <c r="M563" s="134" t="str">
        <f t="shared" si="137"/>
        <v>min</v>
      </c>
      <c r="N563" s="537" t="s">
        <v>4631</v>
      </c>
      <c r="O563" s="169" t="s">
        <v>4786</v>
      </c>
      <c r="P563" s="229" t="str">
        <f t="shared" si="138"/>
        <v>Jones, JaCoby (min)</v>
      </c>
      <c r="Q563" s="166" t="str">
        <f t="shared" si="139"/>
        <v/>
      </c>
      <c r="R563" s="166" t="str">
        <f t="shared" si="140"/>
        <v/>
      </c>
      <c r="S563" s="166" t="str">
        <f t="shared" si="141"/>
        <v/>
      </c>
      <c r="T563" s="314" t="str">
        <f t="shared" si="135"/>
        <v/>
      </c>
      <c r="U563" s="537" t="s">
        <v>828</v>
      </c>
      <c r="V563" s="167"/>
      <c r="W563" s="134"/>
      <c r="X563" s="167"/>
      <c r="Y563" s="134"/>
      <c r="Z563" s="167"/>
      <c r="AA563" s="134"/>
      <c r="AC563" s="134"/>
      <c r="AD563" s="134"/>
      <c r="AE563" s="190"/>
    </row>
    <row r="564" spans="1:31" ht="14.25" customHeight="1" x14ac:dyDescent="0.2">
      <c r="A564" s="134" t="s">
        <v>4833</v>
      </c>
      <c r="B564" s="246" t="str">
        <f t="shared" si="142"/>
        <v>Jones</v>
      </c>
      <c r="C564" s="253" t="str">
        <f t="shared" si="133"/>
        <v>Jahmai</v>
      </c>
      <c r="D564" s="134" t="str">
        <f t="shared" si="134"/>
        <v>J. Jones</v>
      </c>
      <c r="E564" s="229" t="str">
        <f t="shared" si="136"/>
        <v>Jahmai Jones</v>
      </c>
      <c r="F564" s="287"/>
      <c r="G564" s="537">
        <v>169</v>
      </c>
      <c r="H564" s="537">
        <v>7</v>
      </c>
      <c r="I564" s="537">
        <v>9</v>
      </c>
      <c r="J564" s="436">
        <v>35646</v>
      </c>
      <c r="K564" s="205"/>
      <c r="L564" s="135" t="s">
        <v>651</v>
      </c>
      <c r="M564" s="134" t="str">
        <f t="shared" si="137"/>
        <v>min</v>
      </c>
      <c r="N564" s="134" t="s">
        <v>701</v>
      </c>
      <c r="O564" s="169" t="s">
        <v>5219</v>
      </c>
      <c r="P564" s="229" t="str">
        <f t="shared" si="138"/>
        <v>Jones, Jahmai (min)</v>
      </c>
      <c r="Q564" s="166" t="str">
        <f t="shared" si="139"/>
        <v/>
      </c>
      <c r="R564" s="166" t="str">
        <f t="shared" si="140"/>
        <v/>
      </c>
      <c r="S564" s="166" t="str">
        <f t="shared" si="141"/>
        <v/>
      </c>
      <c r="T564" s="314" t="str">
        <f t="shared" si="135"/>
        <v/>
      </c>
      <c r="U564" s="537" t="s">
        <v>828</v>
      </c>
      <c r="V564" s="167"/>
      <c r="W564" s="134"/>
      <c r="X564" s="167"/>
      <c r="Y564" s="134"/>
      <c r="Z564" s="167"/>
      <c r="AA564" s="134"/>
      <c r="AC564" s="134"/>
      <c r="AD564" s="134"/>
      <c r="AE564" s="190"/>
    </row>
    <row r="565" spans="1:31" ht="14.25" customHeight="1" x14ac:dyDescent="0.2">
      <c r="A565" s="134" t="s">
        <v>1221</v>
      </c>
      <c r="B565" s="246" t="str">
        <f t="shared" si="142"/>
        <v>Jones</v>
      </c>
      <c r="C565" s="253" t="str">
        <f t="shared" si="133"/>
        <v>Nate</v>
      </c>
      <c r="D565" s="134" t="str">
        <f t="shared" si="134"/>
        <v>N. Jones</v>
      </c>
      <c r="E565" s="229" t="str">
        <f t="shared" si="136"/>
        <v>Nate Jones</v>
      </c>
      <c r="F565" s="287" t="s">
        <v>1667</v>
      </c>
      <c r="G565" s="287"/>
      <c r="H565" s="287"/>
      <c r="I565" s="287"/>
      <c r="J565" s="201">
        <v>31440</v>
      </c>
      <c r="K565" s="205" t="s">
        <v>1664</v>
      </c>
      <c r="L565" s="135" t="s">
        <v>173</v>
      </c>
      <c r="M565" s="134" t="str">
        <f t="shared" si="137"/>
        <v>1,F2-$500k</v>
      </c>
      <c r="N565" s="297" t="str">
        <f>Aaron!$Y$2</f>
        <v>Columbus</v>
      </c>
      <c r="O565" s="169" t="s">
        <v>5192</v>
      </c>
      <c r="P565" s="229" t="str">
        <f t="shared" si="138"/>
        <v>Jones, Nate (1,F2-$500k)</v>
      </c>
      <c r="Q565" s="166">
        <f t="shared" si="139"/>
        <v>250000</v>
      </c>
      <c r="R565" s="166">
        <f t="shared" si="140"/>
        <v>250000</v>
      </c>
      <c r="S565" s="166" t="str">
        <f t="shared" si="141"/>
        <v/>
      </c>
      <c r="T565" s="166" t="str">
        <f t="shared" si="135"/>
        <v/>
      </c>
      <c r="U565" s="177" t="s">
        <v>4070</v>
      </c>
      <c r="V565" s="167">
        <v>250000</v>
      </c>
      <c r="W565" s="134" t="s">
        <v>4202</v>
      </c>
      <c r="X565" s="167">
        <v>250000</v>
      </c>
      <c r="Y565" s="134" t="s">
        <v>412</v>
      </c>
      <c r="Z565" s="167"/>
      <c r="AA565" s="134"/>
      <c r="AC565" s="134"/>
      <c r="AD565" s="134"/>
      <c r="AE565" s="190"/>
    </row>
    <row r="566" spans="1:31" ht="14.25" customHeight="1" x14ac:dyDescent="0.2">
      <c r="A566" s="537" t="s">
        <v>2702</v>
      </c>
      <c r="B566" s="246" t="str">
        <f t="shared" si="142"/>
        <v>Joseph</v>
      </c>
      <c r="C566" s="253" t="str">
        <f t="shared" si="133"/>
        <v>Caleb</v>
      </c>
      <c r="D566" s="134" t="str">
        <f t="shared" si="134"/>
        <v>C. Joseph</v>
      </c>
      <c r="E566" s="229" t="str">
        <f t="shared" si="136"/>
        <v>Caleb Joseph</v>
      </c>
      <c r="F566" s="135" t="s">
        <v>1667</v>
      </c>
      <c r="G566" s="135"/>
      <c r="H566" s="135"/>
      <c r="I566" s="135"/>
      <c r="J566" s="335">
        <v>31581</v>
      </c>
      <c r="K566" s="134" t="s">
        <v>1668</v>
      </c>
      <c r="L566" s="135" t="s">
        <v>11</v>
      </c>
      <c r="M566" s="134" t="str">
        <f t="shared" si="137"/>
        <v>Y2</v>
      </c>
      <c r="N566" s="147" t="str">
        <f>Ruth!$Y$2</f>
        <v>Rock Island</v>
      </c>
      <c r="O566" s="304" t="s">
        <v>4654</v>
      </c>
      <c r="P566" s="229" t="str">
        <f t="shared" si="138"/>
        <v>Joseph, Caleb (Y2)</v>
      </c>
      <c r="Q566" s="166">
        <f t="shared" si="139"/>
        <v>300000</v>
      </c>
      <c r="R566" s="166">
        <f t="shared" si="140"/>
        <v>400000</v>
      </c>
      <c r="S566" s="166" t="str">
        <f t="shared" si="141"/>
        <v/>
      </c>
      <c r="T566" s="314" t="str">
        <f t="shared" si="135"/>
        <v/>
      </c>
      <c r="U566" s="134" t="s">
        <v>653</v>
      </c>
      <c r="V566" s="230">
        <v>300000</v>
      </c>
      <c r="W566" s="229" t="s">
        <v>465</v>
      </c>
      <c r="X566" s="230">
        <v>400000</v>
      </c>
      <c r="Y566" s="134" t="s">
        <v>814</v>
      </c>
      <c r="Z566" s="537"/>
      <c r="AA566" s="537"/>
      <c r="AB566" s="537"/>
      <c r="AC566" s="134"/>
      <c r="AD566" s="134"/>
      <c r="AE566" s="190"/>
    </row>
    <row r="567" spans="1:31" ht="14.25" customHeight="1" x14ac:dyDescent="0.2">
      <c r="A567" s="537" t="s">
        <v>3699</v>
      </c>
      <c r="B567" s="246" t="str">
        <f t="shared" si="142"/>
        <v>Judge</v>
      </c>
      <c r="C567" s="253" t="str">
        <f t="shared" si="133"/>
        <v>Aaron</v>
      </c>
      <c r="D567" s="134" t="str">
        <f t="shared" si="134"/>
        <v>A. Judge</v>
      </c>
      <c r="E567" s="229" t="str">
        <f t="shared" si="136"/>
        <v>Aaron Judge</v>
      </c>
      <c r="F567" s="135" t="s">
        <v>1667</v>
      </c>
      <c r="G567" s="135"/>
      <c r="H567" s="135"/>
      <c r="I567" s="135"/>
      <c r="J567" s="335">
        <v>33720</v>
      </c>
      <c r="K567" s="134" t="s">
        <v>1672</v>
      </c>
      <c r="L567" s="135" t="s">
        <v>651</v>
      </c>
      <c r="M567" s="134" t="str">
        <f t="shared" si="137"/>
        <v>min</v>
      </c>
      <c r="N567" s="147" t="str">
        <f>Mays!$AE$2</f>
        <v>West Oakland</v>
      </c>
      <c r="O567" s="135" t="s">
        <v>2857</v>
      </c>
      <c r="P567" s="229" t="str">
        <f t="shared" si="138"/>
        <v>Judge, Aaron (min)</v>
      </c>
      <c r="Q567" s="166" t="str">
        <f t="shared" si="139"/>
        <v/>
      </c>
      <c r="R567" s="166" t="str">
        <f t="shared" si="140"/>
        <v/>
      </c>
      <c r="S567" s="166" t="str">
        <f t="shared" si="141"/>
        <v/>
      </c>
      <c r="T567" s="314" t="str">
        <f t="shared" si="135"/>
        <v/>
      </c>
      <c r="U567" s="537" t="s">
        <v>828</v>
      </c>
      <c r="V567" s="269"/>
      <c r="W567" s="537"/>
      <c r="X567" s="269"/>
      <c r="Y567" s="537"/>
      <c r="Z567" s="537"/>
      <c r="AA567" s="537"/>
      <c r="AB567" s="537"/>
      <c r="AC567" s="134"/>
      <c r="AD567" s="134"/>
      <c r="AE567" s="190"/>
    </row>
    <row r="568" spans="1:31" ht="14.25" customHeight="1" x14ac:dyDescent="0.2">
      <c r="A568" s="134" t="s">
        <v>372</v>
      </c>
      <c r="B568" s="246" t="str">
        <f t="shared" si="142"/>
        <v>Jungmann</v>
      </c>
      <c r="C568" s="253" t="str">
        <f t="shared" si="133"/>
        <v>Taylor</v>
      </c>
      <c r="D568" s="134" t="str">
        <f t="shared" si="134"/>
        <v>T. Jungmann</v>
      </c>
      <c r="E568" s="229" t="str">
        <f t="shared" si="136"/>
        <v>Taylor Jungmann</v>
      </c>
      <c r="F568" s="135"/>
      <c r="G568" s="135"/>
      <c r="H568" s="135"/>
      <c r="I568" s="135"/>
      <c r="J568" s="201"/>
      <c r="K568" s="147" t="s">
        <v>966</v>
      </c>
      <c r="L568" s="135" t="s">
        <v>173</v>
      </c>
      <c r="M568" s="134" t="str">
        <f t="shared" si="137"/>
        <v>Y1</v>
      </c>
      <c r="N568" s="147" t="str">
        <f>Cobb!$Y$2</f>
        <v>Portsmouth</v>
      </c>
      <c r="O568" s="169" t="s">
        <v>387</v>
      </c>
      <c r="P568" s="229" t="str">
        <f t="shared" si="138"/>
        <v>Jungmann, Taylor (Y1)</v>
      </c>
      <c r="Q568" s="166">
        <f t="shared" si="139"/>
        <v>200000</v>
      </c>
      <c r="R568" s="166">
        <f t="shared" si="140"/>
        <v>300000</v>
      </c>
      <c r="S568" s="166">
        <f t="shared" si="141"/>
        <v>400000</v>
      </c>
      <c r="T568" s="314" t="str">
        <f t="shared" si="135"/>
        <v/>
      </c>
      <c r="U568" s="147" t="s">
        <v>652</v>
      </c>
      <c r="V568" s="269">
        <v>200000</v>
      </c>
      <c r="W568" s="134" t="s">
        <v>653</v>
      </c>
      <c r="X568" s="269">
        <v>300000</v>
      </c>
      <c r="Y568" s="134" t="s">
        <v>465</v>
      </c>
      <c r="Z568" s="269">
        <v>400000</v>
      </c>
      <c r="AA568" s="134" t="s">
        <v>814</v>
      </c>
      <c r="AC568" s="134"/>
      <c r="AD568" s="134"/>
      <c r="AE568" s="190"/>
    </row>
    <row r="569" spans="1:31" ht="14.25" customHeight="1" x14ac:dyDescent="0.2">
      <c r="A569" s="246" t="s">
        <v>2182</v>
      </c>
      <c r="B569" s="246" t="str">
        <f t="shared" si="142"/>
        <v>Kaminsky</v>
      </c>
      <c r="C569" s="253" t="str">
        <f t="shared" si="133"/>
        <v>Rob</v>
      </c>
      <c r="D569" s="134" t="str">
        <f t="shared" si="134"/>
        <v>R. Kaminsky</v>
      </c>
      <c r="E569" s="229" t="str">
        <f t="shared" si="136"/>
        <v>Rob Kaminsky</v>
      </c>
      <c r="F569" s="241" t="s">
        <v>512</v>
      </c>
      <c r="G569" s="241"/>
      <c r="H569" s="241"/>
      <c r="I569" s="241"/>
      <c r="J569" s="262">
        <v>34579</v>
      </c>
      <c r="K569" s="292" t="s">
        <v>173</v>
      </c>
      <c r="L569" s="135" t="s">
        <v>651</v>
      </c>
      <c r="M569" s="134" t="str">
        <f t="shared" si="137"/>
        <v>min</v>
      </c>
      <c r="N569" s="297" t="str">
        <f>Aaron!$Y$2</f>
        <v>Columbus</v>
      </c>
      <c r="O569" s="241" t="s">
        <v>2012</v>
      </c>
      <c r="P569" s="229" t="str">
        <f t="shared" si="138"/>
        <v>Kaminsky, Rob (min)</v>
      </c>
      <c r="Q569" s="166" t="str">
        <f t="shared" si="139"/>
        <v/>
      </c>
      <c r="R569" s="166" t="str">
        <f t="shared" si="140"/>
        <v/>
      </c>
      <c r="S569" s="166" t="str">
        <f t="shared" si="141"/>
        <v/>
      </c>
      <c r="T569" s="314" t="str">
        <f t="shared" si="135"/>
        <v/>
      </c>
      <c r="U569" s="309" t="s">
        <v>828</v>
      </c>
      <c r="V569" s="230"/>
      <c r="W569" s="229"/>
      <c r="X569" s="230"/>
      <c r="Y569" s="229"/>
      <c r="Z569" s="230"/>
      <c r="AA569" s="134"/>
      <c r="AC569" s="134"/>
      <c r="AD569" s="134"/>
      <c r="AE569" s="190"/>
    </row>
    <row r="570" spans="1:31" ht="14.25" customHeight="1" x14ac:dyDescent="0.2">
      <c r="A570" s="537" t="s">
        <v>3753</v>
      </c>
      <c r="B570" s="246" t="str">
        <f t="shared" si="142"/>
        <v>Kang</v>
      </c>
      <c r="C570" s="253" t="str">
        <f t="shared" si="133"/>
        <v>Jung-Ho</v>
      </c>
      <c r="D570" s="134" t="str">
        <f t="shared" si="134"/>
        <v>J. Kang</v>
      </c>
      <c r="E570" s="229" t="str">
        <f t="shared" si="136"/>
        <v>Jung-Ho Kang</v>
      </c>
      <c r="F570" s="135" t="s">
        <v>1667</v>
      </c>
      <c r="G570" s="135"/>
      <c r="H570" s="135"/>
      <c r="I570" s="135"/>
      <c r="J570" s="335">
        <v>31872</v>
      </c>
      <c r="K570" s="134" t="s">
        <v>1671</v>
      </c>
      <c r="L570" s="135" t="s">
        <v>11</v>
      </c>
      <c r="M570" s="134" t="str">
        <f t="shared" si="137"/>
        <v>Y1</v>
      </c>
      <c r="N570" s="147" t="str">
        <f>Mays!$A$2</f>
        <v>Aspen</v>
      </c>
      <c r="O570" s="135" t="s">
        <v>2857</v>
      </c>
      <c r="P570" s="229" t="str">
        <f t="shared" si="138"/>
        <v>Kang, Jung-Ho (Y1)</v>
      </c>
      <c r="Q570" s="166">
        <f t="shared" si="139"/>
        <v>200000</v>
      </c>
      <c r="R570" s="166">
        <f t="shared" si="140"/>
        <v>300000</v>
      </c>
      <c r="S570" s="166">
        <f t="shared" si="141"/>
        <v>400000</v>
      </c>
      <c r="T570" s="314" t="str">
        <f t="shared" si="135"/>
        <v/>
      </c>
      <c r="U570" s="537" t="s">
        <v>652</v>
      </c>
      <c r="V570" s="269">
        <v>200000</v>
      </c>
      <c r="W570" s="134" t="s">
        <v>653</v>
      </c>
      <c r="X570" s="269">
        <v>300000</v>
      </c>
      <c r="Y570" s="134" t="s">
        <v>465</v>
      </c>
      <c r="Z570" s="269">
        <v>400000</v>
      </c>
      <c r="AA570" s="134" t="s">
        <v>814</v>
      </c>
      <c r="AB570" s="537"/>
      <c r="AC570" s="134"/>
      <c r="AD570" s="134"/>
      <c r="AE570" s="190"/>
    </row>
    <row r="571" spans="1:31" ht="14.25" customHeight="1" x14ac:dyDescent="0.2">
      <c r="A571" s="134" t="s">
        <v>4834</v>
      </c>
      <c r="B571" s="246" t="str">
        <f t="shared" si="142"/>
        <v>Kaprielian</v>
      </c>
      <c r="C571" s="253" t="str">
        <f t="shared" si="133"/>
        <v>James</v>
      </c>
      <c r="D571" s="134" t="str">
        <f t="shared" si="134"/>
        <v>J. Kaprielian</v>
      </c>
      <c r="E571" s="229" t="str">
        <f t="shared" si="136"/>
        <v>James Kaprielian</v>
      </c>
      <c r="F571" s="287"/>
      <c r="G571" s="537">
        <v>128</v>
      </c>
      <c r="H571" s="537">
        <v>5</v>
      </c>
      <c r="I571" s="537">
        <v>12</v>
      </c>
      <c r="J571" s="436">
        <v>34395</v>
      </c>
      <c r="K571" s="205"/>
      <c r="L571" s="135" t="s">
        <v>651</v>
      </c>
      <c r="M571" s="134" t="str">
        <f t="shared" si="137"/>
        <v>min</v>
      </c>
      <c r="N571" s="147" t="str">
        <f>Cobb!$Y$2</f>
        <v>Portsmouth</v>
      </c>
      <c r="O571" s="169" t="s">
        <v>4786</v>
      </c>
      <c r="P571" s="229" t="str">
        <f t="shared" si="138"/>
        <v>Kaprielian, James (min)</v>
      </c>
      <c r="Q571" s="166" t="str">
        <f t="shared" si="139"/>
        <v/>
      </c>
      <c r="R571" s="166" t="str">
        <f t="shared" si="140"/>
        <v/>
      </c>
      <c r="S571" s="166" t="str">
        <f t="shared" si="141"/>
        <v/>
      </c>
      <c r="T571" s="314" t="str">
        <f t="shared" si="135"/>
        <v/>
      </c>
      <c r="U571" s="537" t="s">
        <v>828</v>
      </c>
      <c r="V571" s="167"/>
      <c r="W571" s="134"/>
      <c r="X571" s="167"/>
      <c r="Y571" s="134"/>
      <c r="Z571" s="167"/>
      <c r="AA571" s="134"/>
      <c r="AC571" s="134"/>
      <c r="AD571" s="134"/>
      <c r="AE571" s="190"/>
    </row>
    <row r="572" spans="1:31" ht="14.25" customHeight="1" x14ac:dyDescent="0.2">
      <c r="A572" s="146" t="s">
        <v>1265</v>
      </c>
      <c r="B572" s="246" t="str">
        <f t="shared" si="142"/>
        <v>Karns</v>
      </c>
      <c r="C572" s="253" t="str">
        <f t="shared" si="133"/>
        <v>Nate</v>
      </c>
      <c r="D572" s="134" t="str">
        <f t="shared" si="134"/>
        <v>N. Karns</v>
      </c>
      <c r="E572" s="229" t="str">
        <f t="shared" si="136"/>
        <v>Nate Karns</v>
      </c>
      <c r="F572" s="135"/>
      <c r="G572" s="135"/>
      <c r="H572" s="135"/>
      <c r="I572" s="135"/>
      <c r="J572" s="201"/>
      <c r="K572" s="147"/>
      <c r="L572" s="135" t="s">
        <v>173</v>
      </c>
      <c r="M572" s="134" t="str">
        <f t="shared" si="137"/>
        <v>Y1</v>
      </c>
      <c r="N572" s="147" t="str">
        <f>Ruth!$Y$2</f>
        <v>Rock Island</v>
      </c>
      <c r="O572" s="135" t="s">
        <v>4604</v>
      </c>
      <c r="P572" s="229" t="str">
        <f t="shared" si="138"/>
        <v>Karns, Nate (Y1)</v>
      </c>
      <c r="Q572" s="166">
        <f t="shared" si="139"/>
        <v>200000</v>
      </c>
      <c r="R572" s="166">
        <f t="shared" si="140"/>
        <v>300000</v>
      </c>
      <c r="S572" s="166">
        <f t="shared" si="141"/>
        <v>400000</v>
      </c>
      <c r="T572" s="314" t="str">
        <f t="shared" si="135"/>
        <v/>
      </c>
      <c r="U572" s="147" t="s">
        <v>652</v>
      </c>
      <c r="V572" s="269">
        <v>200000</v>
      </c>
      <c r="W572" s="134" t="s">
        <v>653</v>
      </c>
      <c r="X572" s="269">
        <v>300000</v>
      </c>
      <c r="Y572" s="134" t="s">
        <v>465</v>
      </c>
      <c r="Z572" s="269">
        <v>400000</v>
      </c>
      <c r="AA572" s="134" t="s">
        <v>814</v>
      </c>
      <c r="AC572" s="134"/>
      <c r="AD572" s="134"/>
      <c r="AE572" s="190"/>
    </row>
    <row r="573" spans="1:31" ht="14.25" customHeight="1" x14ac:dyDescent="0.2">
      <c r="A573" s="134" t="s">
        <v>154</v>
      </c>
      <c r="B573" s="246" t="str">
        <f t="shared" si="142"/>
        <v>Kazmir</v>
      </c>
      <c r="C573" s="253" t="str">
        <f t="shared" si="133"/>
        <v>Scott</v>
      </c>
      <c r="D573" s="134" t="str">
        <f t="shared" si="134"/>
        <v>S. Kazmir</v>
      </c>
      <c r="E573" s="229" t="str">
        <f t="shared" si="136"/>
        <v>Scott Kazmir</v>
      </c>
      <c r="F573" s="135"/>
      <c r="G573" s="135"/>
      <c r="H573" s="135"/>
      <c r="I573" s="135"/>
      <c r="J573" s="201"/>
      <c r="K573" s="147"/>
      <c r="L573" s="135" t="s">
        <v>173</v>
      </c>
      <c r="M573" s="134" t="str">
        <f t="shared" si="137"/>
        <v>2,X3-15M</v>
      </c>
      <c r="N573" s="147" t="str">
        <f>Ruth!$M$2</f>
        <v>Hoboken</v>
      </c>
      <c r="O573" s="169" t="s">
        <v>946</v>
      </c>
      <c r="P573" s="229" t="str">
        <f t="shared" si="138"/>
        <v>Kazmir, Scott (2,X3-15M)</v>
      </c>
      <c r="Q573" s="166">
        <f t="shared" si="139"/>
        <v>5000000</v>
      </c>
      <c r="R573" s="166">
        <f t="shared" si="140"/>
        <v>5000000</v>
      </c>
      <c r="S573" s="166" t="str">
        <f t="shared" si="141"/>
        <v/>
      </c>
      <c r="T573" s="314" t="str">
        <f t="shared" si="135"/>
        <v/>
      </c>
      <c r="U573" s="147" t="s">
        <v>2467</v>
      </c>
      <c r="V573" s="167">
        <v>5000000</v>
      </c>
      <c r="W573" s="134" t="s">
        <v>2468</v>
      </c>
      <c r="X573" s="167">
        <v>5000000</v>
      </c>
      <c r="Y573" s="134"/>
      <c r="Z573" s="167"/>
      <c r="AA573" s="134"/>
      <c r="AC573" s="134"/>
      <c r="AD573" s="134"/>
      <c r="AE573" s="190"/>
    </row>
    <row r="574" spans="1:31" ht="14.25" customHeight="1" x14ac:dyDescent="0.2">
      <c r="A574" s="537" t="s">
        <v>4746</v>
      </c>
      <c r="B574" s="246" t="str">
        <f t="shared" si="142"/>
        <v>Kela</v>
      </c>
      <c r="C574" s="253" t="str">
        <f t="shared" si="133"/>
        <v>Keone</v>
      </c>
      <c r="D574" s="134" t="str">
        <f t="shared" si="134"/>
        <v>K. Kela</v>
      </c>
      <c r="E574" s="229" t="str">
        <f t="shared" si="136"/>
        <v>Keone Kela</v>
      </c>
      <c r="F574" s="287"/>
      <c r="G574" s="537">
        <v>28</v>
      </c>
      <c r="H574" s="537">
        <v>2</v>
      </c>
      <c r="I574" s="537">
        <v>4</v>
      </c>
      <c r="J574" s="436">
        <v>34075</v>
      </c>
      <c r="K574" s="205" t="s">
        <v>1664</v>
      </c>
      <c r="L574" s="135" t="s">
        <v>173</v>
      </c>
      <c r="M574" s="134" t="str">
        <f t="shared" si="137"/>
        <v>Y1</v>
      </c>
      <c r="N574" s="147" t="str">
        <f>Aaron!$AE$2</f>
        <v>Pismo Beach</v>
      </c>
      <c r="O574" s="169" t="s">
        <v>4786</v>
      </c>
      <c r="P574" s="229" t="str">
        <f t="shared" si="138"/>
        <v>Kela, Keone (Y1)</v>
      </c>
      <c r="Q574" s="166">
        <f t="shared" si="139"/>
        <v>200000</v>
      </c>
      <c r="R574" s="166">
        <f t="shared" si="140"/>
        <v>300000</v>
      </c>
      <c r="S574" s="166">
        <f t="shared" si="141"/>
        <v>400000</v>
      </c>
      <c r="T574" s="314" t="str">
        <f t="shared" si="135"/>
        <v/>
      </c>
      <c r="U574" s="537" t="s">
        <v>652</v>
      </c>
      <c r="V574" s="167">
        <v>200000</v>
      </c>
      <c r="W574" s="134" t="s">
        <v>653</v>
      </c>
      <c r="X574" s="167">
        <v>300000</v>
      </c>
      <c r="Y574" s="134" t="s">
        <v>465</v>
      </c>
      <c r="Z574" s="167">
        <v>400000</v>
      </c>
      <c r="AA574" s="134" t="s">
        <v>814</v>
      </c>
      <c r="AC574" s="134"/>
      <c r="AD574" s="134"/>
      <c r="AE574" s="190"/>
    </row>
    <row r="575" spans="1:31" ht="14.25" customHeight="1" x14ac:dyDescent="0.2">
      <c r="A575" s="148" t="s">
        <v>4280</v>
      </c>
      <c r="B575" s="246" t="str">
        <f t="shared" si="142"/>
        <v>Kelley</v>
      </c>
      <c r="C575" s="253" t="str">
        <f t="shared" si="133"/>
        <v>Shawn</v>
      </c>
      <c r="D575" s="134" t="str">
        <f t="shared" si="134"/>
        <v>S. Kelley</v>
      </c>
      <c r="E575" s="229" t="str">
        <f t="shared" si="136"/>
        <v>Shawn Kelley</v>
      </c>
      <c r="F575" s="216" t="s">
        <v>1667</v>
      </c>
      <c r="G575" s="216"/>
      <c r="H575" s="216"/>
      <c r="I575" s="216"/>
      <c r="J575" s="220">
        <v>30798</v>
      </c>
      <c r="K575" s="221" t="s">
        <v>1664</v>
      </c>
      <c r="L575" s="135" t="s">
        <v>173</v>
      </c>
      <c r="M575" s="134" t="str">
        <f t="shared" si="137"/>
        <v>1,F2-$6.8M</v>
      </c>
      <c r="N575" s="147" t="str">
        <f>Ruth!$G$2</f>
        <v>Gotham City</v>
      </c>
      <c r="O575" s="412" t="s">
        <v>4104</v>
      </c>
      <c r="P575" s="229" t="str">
        <f t="shared" si="138"/>
        <v>Kelley, Shawn (1,F2-$6.8M)</v>
      </c>
      <c r="Q575" s="166">
        <f t="shared" si="139"/>
        <v>3400000</v>
      </c>
      <c r="R575" s="166">
        <f t="shared" si="140"/>
        <v>3400000</v>
      </c>
      <c r="S575" s="166" t="str">
        <f t="shared" si="141"/>
        <v/>
      </c>
      <c r="T575" s="314" t="str">
        <f t="shared" si="135"/>
        <v/>
      </c>
      <c r="U575" s="148" t="s">
        <v>4009</v>
      </c>
      <c r="V575" s="414">
        <v>3400000</v>
      </c>
      <c r="W575" s="148" t="s">
        <v>4206</v>
      </c>
      <c r="X575" s="414">
        <v>3400000</v>
      </c>
      <c r="Y575" s="134" t="s">
        <v>412</v>
      </c>
      <c r="Z575" s="134"/>
      <c r="AA575" s="134"/>
      <c r="AB575" s="134"/>
      <c r="AC575" s="134"/>
      <c r="AD575" s="134"/>
      <c r="AE575" s="190"/>
    </row>
    <row r="576" spans="1:31" ht="14.25" customHeight="1" x14ac:dyDescent="0.2">
      <c r="A576" s="134" t="s">
        <v>4835</v>
      </c>
      <c r="B576" s="246" t="str">
        <f t="shared" si="142"/>
        <v>Kelly</v>
      </c>
      <c r="C576" s="253" t="str">
        <f t="shared" si="133"/>
        <v>Carson</v>
      </c>
      <c r="D576" s="134" t="str">
        <f t="shared" si="134"/>
        <v>C. Kelly</v>
      </c>
      <c r="E576" s="229" t="str">
        <f t="shared" si="136"/>
        <v>Carson Kelly</v>
      </c>
      <c r="F576" s="287"/>
      <c r="G576" s="537">
        <v>198</v>
      </c>
      <c r="H576" s="537">
        <v>9</v>
      </c>
      <c r="I576" s="537">
        <v>6</v>
      </c>
      <c r="J576" s="436">
        <v>34529</v>
      </c>
      <c r="K576" s="205"/>
      <c r="L576" s="135" t="s">
        <v>651</v>
      </c>
      <c r="M576" s="134" t="str">
        <f t="shared" si="137"/>
        <v>min</v>
      </c>
      <c r="N576" s="537" t="s">
        <v>786</v>
      </c>
      <c r="O576" s="169" t="s">
        <v>4786</v>
      </c>
      <c r="P576" s="229" t="str">
        <f t="shared" si="138"/>
        <v>Kelly, Carson (min)</v>
      </c>
      <c r="Q576" s="166" t="str">
        <f t="shared" si="139"/>
        <v/>
      </c>
      <c r="R576" s="166" t="str">
        <f t="shared" si="140"/>
        <v/>
      </c>
      <c r="S576" s="166" t="str">
        <f t="shared" si="141"/>
        <v/>
      </c>
      <c r="T576" s="314" t="str">
        <f t="shared" si="135"/>
        <v/>
      </c>
      <c r="U576" s="537" t="s">
        <v>828</v>
      </c>
      <c r="V576" s="167"/>
      <c r="W576" s="134"/>
      <c r="X576" s="167"/>
      <c r="Y576" s="134"/>
      <c r="Z576" s="167"/>
      <c r="AA576" s="134"/>
      <c r="AC576" s="134"/>
      <c r="AD576" s="134"/>
      <c r="AE576" s="190"/>
    </row>
    <row r="577" spans="1:36" ht="14.25" customHeight="1" x14ac:dyDescent="0.2">
      <c r="A577" s="537" t="s">
        <v>4691</v>
      </c>
      <c r="B577" s="246" t="str">
        <f t="shared" si="142"/>
        <v>Kelly</v>
      </c>
      <c r="C577" s="253" t="str">
        <f t="shared" ref="C577:C640" si="143">RIGHT(A577,LEN(A577)-FIND(", ",A577,1)-1)</f>
        <v>Casey</v>
      </c>
      <c r="D577" s="134" t="str">
        <f t="shared" ref="D577:D640" si="144">CONCATENATE(MID(C577,1,1),". ",B577)</f>
        <v>C. Kelly</v>
      </c>
      <c r="E577" s="229" t="str">
        <f t="shared" si="136"/>
        <v>Casey Kelly</v>
      </c>
      <c r="F577" s="287"/>
      <c r="G577" s="537">
        <v>117</v>
      </c>
      <c r="H577" s="537">
        <v>4</v>
      </c>
      <c r="I577" s="537">
        <v>24</v>
      </c>
      <c r="J577" s="436">
        <v>32785</v>
      </c>
      <c r="K577" s="205" t="s">
        <v>966</v>
      </c>
      <c r="L577" s="135" t="s">
        <v>173</v>
      </c>
      <c r="M577" s="134" t="str">
        <f t="shared" si="137"/>
        <v>MM</v>
      </c>
      <c r="N577" s="147" t="str">
        <f>Mays!$M$2</f>
        <v>Mudville</v>
      </c>
      <c r="O577" s="169" t="s">
        <v>4786</v>
      </c>
      <c r="P577" s="229" t="str">
        <f t="shared" si="138"/>
        <v>Kelly, Casey (MM)</v>
      </c>
      <c r="Q577" s="166">
        <f t="shared" si="139"/>
        <v>100000</v>
      </c>
      <c r="R577" s="166" t="str">
        <f t="shared" si="140"/>
        <v/>
      </c>
      <c r="S577" s="166" t="str">
        <f t="shared" si="141"/>
        <v/>
      </c>
      <c r="T577" s="314" t="str">
        <f t="shared" ref="T577:T608" si="145">IF(ISBLANK($AB577),"",$AB577)</f>
        <v/>
      </c>
      <c r="U577" s="537" t="s">
        <v>648</v>
      </c>
      <c r="V577" s="167">
        <v>100000</v>
      </c>
      <c r="W577" s="134"/>
      <c r="X577" s="167"/>
      <c r="Y577" s="134"/>
      <c r="Z577" s="167"/>
      <c r="AA577" s="134"/>
      <c r="AC577" s="134"/>
      <c r="AD577" s="134"/>
      <c r="AE577" s="190"/>
    </row>
    <row r="578" spans="1:36" ht="14.25" customHeight="1" x14ac:dyDescent="0.2">
      <c r="A578" s="146" t="s">
        <v>1237</v>
      </c>
      <c r="B578" s="246" t="str">
        <f t="shared" si="142"/>
        <v>Kelly</v>
      </c>
      <c r="C578" s="253" t="str">
        <f t="shared" si="143"/>
        <v>Joe</v>
      </c>
      <c r="D578" s="134" t="str">
        <f t="shared" si="144"/>
        <v>J. Kelly</v>
      </c>
      <c r="E578" s="229" t="str">
        <f t="shared" si="136"/>
        <v>Joe Kelly</v>
      </c>
      <c r="F578" s="135"/>
      <c r="G578" s="135"/>
      <c r="H578" s="135"/>
      <c r="I578" s="135"/>
      <c r="J578" s="201"/>
      <c r="K578" s="147"/>
      <c r="L578" s="135" t="s">
        <v>173</v>
      </c>
      <c r="M578" s="134" t="str">
        <f t="shared" si="137"/>
        <v>ARB-Y4</v>
      </c>
      <c r="N578" s="147" t="str">
        <f>Mays!$Y$2</f>
        <v>Los Angeles</v>
      </c>
      <c r="O578" s="135" t="s">
        <v>1171</v>
      </c>
      <c r="P578" s="229" t="str">
        <f t="shared" si="138"/>
        <v>Kelly, Joe (ARB-Y4)</v>
      </c>
      <c r="Q578" s="166">
        <f t="shared" si="139"/>
        <v>840000</v>
      </c>
      <c r="R578" s="166" t="str">
        <f t="shared" si="140"/>
        <v/>
      </c>
      <c r="S578" s="166" t="str">
        <f t="shared" si="141"/>
        <v/>
      </c>
      <c r="T578" s="314" t="str">
        <f t="shared" si="145"/>
        <v/>
      </c>
      <c r="U578" s="147" t="s">
        <v>814</v>
      </c>
      <c r="V578" s="167">
        <v>840000</v>
      </c>
      <c r="W578" s="134" t="s">
        <v>1629</v>
      </c>
      <c r="X578" s="167"/>
      <c r="Y578" s="134"/>
      <c r="Z578" s="167"/>
      <c r="AA578" s="134"/>
      <c r="AC578" s="134"/>
      <c r="AD578" s="134"/>
      <c r="AE578" s="190"/>
    </row>
    <row r="579" spans="1:36" ht="14.25" customHeight="1" x14ac:dyDescent="0.2">
      <c r="A579" s="134" t="s">
        <v>49</v>
      </c>
      <c r="B579" s="246" t="str">
        <f t="shared" si="142"/>
        <v>Kemp</v>
      </c>
      <c r="C579" s="253" t="str">
        <f t="shared" si="143"/>
        <v>Matt</v>
      </c>
      <c r="D579" s="134" t="str">
        <f t="shared" si="144"/>
        <v>M. Kemp</v>
      </c>
      <c r="E579" s="229" t="str">
        <f t="shared" si="136"/>
        <v>Matt Kemp</v>
      </c>
      <c r="F579" s="135"/>
      <c r="G579" s="135"/>
      <c r="H579" s="135"/>
      <c r="I579" s="135"/>
      <c r="J579" s="201"/>
      <c r="K579" s="147"/>
      <c r="L579" s="135" t="s">
        <v>11</v>
      </c>
      <c r="M579" s="134" t="str">
        <f t="shared" si="137"/>
        <v>2,F4-21M</v>
      </c>
      <c r="N579" s="147" t="str">
        <f>Cobb!$Y$2</f>
        <v>Portsmouth</v>
      </c>
      <c r="O579" s="304" t="s">
        <v>2491</v>
      </c>
      <c r="P579" s="229" t="str">
        <f t="shared" si="138"/>
        <v>Kemp, Matt (2,F4-21M)</v>
      </c>
      <c r="Q579" s="166">
        <f t="shared" si="139"/>
        <v>5250000</v>
      </c>
      <c r="R579" s="166">
        <f t="shared" si="140"/>
        <v>5250000</v>
      </c>
      <c r="S579" s="166">
        <f t="shared" si="141"/>
        <v>5250000</v>
      </c>
      <c r="T579" s="314" t="str">
        <f t="shared" si="145"/>
        <v/>
      </c>
      <c r="U579" s="147" t="s">
        <v>2498</v>
      </c>
      <c r="V579" s="167">
        <v>5250000</v>
      </c>
      <c r="W579" s="147" t="s">
        <v>2582</v>
      </c>
      <c r="X579" s="235">
        <v>5250000</v>
      </c>
      <c r="Y579" s="147" t="s">
        <v>2643</v>
      </c>
      <c r="Z579" s="235">
        <v>5250000</v>
      </c>
      <c r="AA579" s="147" t="s">
        <v>412</v>
      </c>
      <c r="AB579" s="310"/>
      <c r="AC579" s="134"/>
      <c r="AD579" s="134"/>
      <c r="AE579" s="190"/>
    </row>
    <row r="580" spans="1:36" ht="14.25" customHeight="1" x14ac:dyDescent="0.2">
      <c r="A580" s="211" t="s">
        <v>1960</v>
      </c>
      <c r="B580" s="246" t="str">
        <f t="shared" si="142"/>
        <v>Kendrick</v>
      </c>
      <c r="C580" s="253" t="str">
        <f t="shared" si="143"/>
        <v>Howie</v>
      </c>
      <c r="D580" s="134" t="str">
        <f t="shared" si="144"/>
        <v>H. Kendrick</v>
      </c>
      <c r="E580" s="229" t="str">
        <f t="shared" si="136"/>
        <v>Howie Kendrick</v>
      </c>
      <c r="F580" s="216" t="s">
        <v>1667</v>
      </c>
      <c r="G580" s="216"/>
      <c r="H580" s="216"/>
      <c r="I580" s="216"/>
      <c r="J580" s="222">
        <v>30509</v>
      </c>
      <c r="K580" s="223" t="s">
        <v>1665</v>
      </c>
      <c r="L580" s="135" t="s">
        <v>11</v>
      </c>
      <c r="M580" s="134" t="str">
        <f t="shared" si="137"/>
        <v>3,F5-16.995M</v>
      </c>
      <c r="N580" s="147" t="str">
        <f>Cobb!$AE$2</f>
        <v>Chicago</v>
      </c>
      <c r="O580" s="216" t="s">
        <v>4615</v>
      </c>
      <c r="P580" s="229" t="str">
        <f t="shared" si="138"/>
        <v>Kendrick, Howie (3,F5-16.995M)</v>
      </c>
      <c r="Q580" s="166">
        <f t="shared" si="139"/>
        <v>3399000</v>
      </c>
      <c r="R580" s="166">
        <f t="shared" si="140"/>
        <v>3399000</v>
      </c>
      <c r="S580" s="166">
        <f t="shared" si="141"/>
        <v>3399000</v>
      </c>
      <c r="T580" s="314" t="str">
        <f t="shared" si="145"/>
        <v/>
      </c>
      <c r="U580" s="297" t="s">
        <v>1961</v>
      </c>
      <c r="V580" s="235">
        <v>3399000</v>
      </c>
      <c r="W580" s="211" t="s">
        <v>1962</v>
      </c>
      <c r="X580" s="235">
        <v>3399000</v>
      </c>
      <c r="Y580" s="211" t="s">
        <v>1963</v>
      </c>
      <c r="Z580" s="235">
        <v>3399000</v>
      </c>
      <c r="AA580" s="231"/>
      <c r="AB580" s="231"/>
      <c r="AC580" s="134"/>
      <c r="AD580" s="134"/>
      <c r="AE580" s="190"/>
    </row>
    <row r="581" spans="1:36" ht="14.25" customHeight="1" x14ac:dyDescent="0.2">
      <c r="A581" s="134" t="s">
        <v>761</v>
      </c>
      <c r="B581" s="246" t="str">
        <f t="shared" si="142"/>
        <v>Kendrick</v>
      </c>
      <c r="C581" s="253" t="str">
        <f t="shared" si="143"/>
        <v>Kyle</v>
      </c>
      <c r="D581" s="134" t="str">
        <f t="shared" si="144"/>
        <v>K. Kendrick</v>
      </c>
      <c r="E581" s="229" t="str">
        <f t="shared" si="136"/>
        <v>Kyle Kendrick</v>
      </c>
      <c r="F581" s="135"/>
      <c r="G581" s="135"/>
      <c r="H581" s="135"/>
      <c r="I581" s="135"/>
      <c r="J581" s="201"/>
      <c r="K581" s="147"/>
      <c r="L581" s="135" t="s">
        <v>173</v>
      </c>
      <c r="M581" s="134" t="str">
        <f t="shared" si="137"/>
        <v>2,F3-7.875M</v>
      </c>
      <c r="N581" s="147" t="str">
        <f>Mays!$Y$2</f>
        <v>Los Angeles</v>
      </c>
      <c r="O581" s="304" t="s">
        <v>2491</v>
      </c>
      <c r="P581" s="229" t="str">
        <f t="shared" si="138"/>
        <v>Kendrick, Kyle (2,F3-7.875M)</v>
      </c>
      <c r="Q581" s="166">
        <f t="shared" si="139"/>
        <v>2625000</v>
      </c>
      <c r="R581" s="166">
        <f t="shared" si="140"/>
        <v>2625000</v>
      </c>
      <c r="S581" s="166" t="str">
        <f t="shared" si="141"/>
        <v/>
      </c>
      <c r="T581" s="314" t="str">
        <f t="shared" si="145"/>
        <v/>
      </c>
      <c r="U581" s="147" t="s">
        <v>2529</v>
      </c>
      <c r="V581" s="167">
        <v>2625000</v>
      </c>
      <c r="W581" s="147" t="s">
        <v>2608</v>
      </c>
      <c r="X581" s="235">
        <v>2625000</v>
      </c>
      <c r="Y581" s="147" t="s">
        <v>412</v>
      </c>
      <c r="Z581" s="235"/>
      <c r="AA581" s="147"/>
      <c r="AB581" s="310"/>
      <c r="AC581" s="134"/>
      <c r="AD581" s="134"/>
      <c r="AE581" s="190"/>
    </row>
    <row r="582" spans="1:36" ht="14.25" customHeight="1" x14ac:dyDescent="0.2">
      <c r="A582" s="134" t="s">
        <v>98</v>
      </c>
      <c r="B582" s="246" t="str">
        <f t="shared" si="142"/>
        <v>Kennedy</v>
      </c>
      <c r="C582" s="253" t="str">
        <f t="shared" si="143"/>
        <v>Ian</v>
      </c>
      <c r="D582" s="134" t="str">
        <f t="shared" si="144"/>
        <v>I. Kennedy</v>
      </c>
      <c r="E582" s="229" t="str">
        <f t="shared" si="136"/>
        <v>Ian Kennedy</v>
      </c>
      <c r="F582" s="135"/>
      <c r="G582" s="135"/>
      <c r="H582" s="135"/>
      <c r="I582" s="135"/>
      <c r="J582" s="201"/>
      <c r="K582" s="147"/>
      <c r="L582" s="135" t="s">
        <v>173</v>
      </c>
      <c r="M582" s="134" t="str">
        <f t="shared" si="137"/>
        <v>4,F4-24.4M</v>
      </c>
      <c r="N582" s="147" t="str">
        <f>Mays!$AE$2</f>
        <v>West Oakland</v>
      </c>
      <c r="O582" s="169" t="s">
        <v>4639</v>
      </c>
      <c r="P582" s="229" t="str">
        <f t="shared" si="138"/>
        <v>Kennedy, Ian (4,F4-24.4M)</v>
      </c>
      <c r="Q582" s="166">
        <f t="shared" si="139"/>
        <v>6100000</v>
      </c>
      <c r="R582" s="166" t="str">
        <f t="shared" si="140"/>
        <v/>
      </c>
      <c r="S582" s="166" t="str">
        <f t="shared" si="141"/>
        <v/>
      </c>
      <c r="T582" s="314" t="str">
        <f t="shared" si="145"/>
        <v/>
      </c>
      <c r="U582" s="147" t="s">
        <v>1123</v>
      </c>
      <c r="V582" s="167">
        <v>6100000</v>
      </c>
      <c r="W582" s="134" t="s">
        <v>412</v>
      </c>
      <c r="X582" s="167"/>
      <c r="Y582" s="134"/>
      <c r="Z582" s="167"/>
      <c r="AA582" s="134"/>
      <c r="AC582" s="134"/>
      <c r="AD582" s="134"/>
      <c r="AE582" s="190"/>
    </row>
    <row r="583" spans="1:36" ht="14.25" customHeight="1" x14ac:dyDescent="0.2">
      <c r="A583" s="537" t="s">
        <v>4692</v>
      </c>
      <c r="B583" s="246" t="str">
        <f t="shared" si="142"/>
        <v>Kepler</v>
      </c>
      <c r="C583" s="253" t="str">
        <f t="shared" si="143"/>
        <v>Max*</v>
      </c>
      <c r="D583" s="134" t="str">
        <f t="shared" si="144"/>
        <v>M. Kepler</v>
      </c>
      <c r="E583" s="229" t="str">
        <f t="shared" si="136"/>
        <v>Max* Kepler</v>
      </c>
      <c r="F583" s="287"/>
      <c r="G583" s="537">
        <v>18</v>
      </c>
      <c r="H583" s="537">
        <v>1</v>
      </c>
      <c r="I583" s="537">
        <v>18</v>
      </c>
      <c r="J583" s="436">
        <v>34010</v>
      </c>
      <c r="K583" s="205" t="s">
        <v>2011</v>
      </c>
      <c r="L583" s="135" t="s">
        <v>11</v>
      </c>
      <c r="M583" s="134" t="str">
        <f t="shared" si="137"/>
        <v>MM</v>
      </c>
      <c r="N583" s="147" t="str">
        <f>Cobb!$S$2</f>
        <v>Waikiki</v>
      </c>
      <c r="O583" s="169" t="s">
        <v>4786</v>
      </c>
      <c r="P583" s="229" t="str">
        <f t="shared" si="138"/>
        <v>Kepler, Max* (MM)</v>
      </c>
      <c r="Q583" s="166">
        <f t="shared" si="139"/>
        <v>100000</v>
      </c>
      <c r="R583" s="166" t="str">
        <f t="shared" si="140"/>
        <v/>
      </c>
      <c r="S583" s="166" t="str">
        <f t="shared" si="141"/>
        <v/>
      </c>
      <c r="T583" s="314" t="str">
        <f t="shared" si="145"/>
        <v/>
      </c>
      <c r="U583" s="537" t="s">
        <v>648</v>
      </c>
      <c r="V583" s="167">
        <v>100000</v>
      </c>
      <c r="W583" s="134"/>
      <c r="X583" s="167"/>
      <c r="Y583" s="134"/>
      <c r="Z583" s="167"/>
      <c r="AA583" s="134"/>
      <c r="AC583" s="134"/>
      <c r="AD583" s="134"/>
      <c r="AE583" s="190"/>
    </row>
    <row r="584" spans="1:36" ht="14.25" customHeight="1" x14ac:dyDescent="0.2">
      <c r="A584" s="134" t="s">
        <v>778</v>
      </c>
      <c r="B584" s="246" t="str">
        <f t="shared" si="142"/>
        <v>Kershaw</v>
      </c>
      <c r="C584" s="253" t="str">
        <f t="shared" si="143"/>
        <v>Clayton</v>
      </c>
      <c r="D584" s="134" t="str">
        <f t="shared" si="144"/>
        <v>C. Kershaw</v>
      </c>
      <c r="E584" s="229" t="str">
        <f t="shared" si="136"/>
        <v>Clayton Kershaw</v>
      </c>
      <c r="F584" s="135"/>
      <c r="G584" s="135"/>
      <c r="H584" s="135"/>
      <c r="I584" s="135"/>
      <c r="J584" s="201"/>
      <c r="K584" s="147"/>
      <c r="L584" s="135" t="s">
        <v>173</v>
      </c>
      <c r="M584" s="134" t="str">
        <f t="shared" si="137"/>
        <v>5,L5-14M</v>
      </c>
      <c r="N584" s="147" t="str">
        <f>Ruth!$S$2</f>
        <v>New York</v>
      </c>
      <c r="O584" s="169" t="s">
        <v>402</v>
      </c>
      <c r="P584" s="229" t="str">
        <f t="shared" si="138"/>
        <v>Kershaw, Clayton (5,L5-14M)</v>
      </c>
      <c r="Q584" s="166">
        <f t="shared" si="139"/>
        <v>2800000</v>
      </c>
      <c r="R584" s="166" t="str">
        <f t="shared" si="140"/>
        <v/>
      </c>
      <c r="S584" s="166" t="str">
        <f t="shared" si="141"/>
        <v/>
      </c>
      <c r="T584" s="314" t="str">
        <f t="shared" si="145"/>
        <v/>
      </c>
      <c r="U584" s="147" t="s">
        <v>753</v>
      </c>
      <c r="V584" s="167">
        <v>2800000</v>
      </c>
      <c r="W584" s="134" t="s">
        <v>412</v>
      </c>
      <c r="X584" s="167"/>
      <c r="Y584" s="134"/>
      <c r="Z584" s="167"/>
      <c r="AA584" s="134"/>
      <c r="AC584" s="134"/>
      <c r="AD584" s="134"/>
      <c r="AE584" s="190"/>
    </row>
    <row r="585" spans="1:36" ht="14.25" customHeight="1" x14ac:dyDescent="0.2">
      <c r="A585" s="146" t="s">
        <v>1222</v>
      </c>
      <c r="B585" s="246" t="str">
        <f t="shared" si="142"/>
        <v>Keuchel</v>
      </c>
      <c r="C585" s="253" t="str">
        <f t="shared" si="143"/>
        <v>Dallas</v>
      </c>
      <c r="D585" s="134" t="str">
        <f t="shared" si="144"/>
        <v>D. Keuchel</v>
      </c>
      <c r="E585" s="229" t="str">
        <f t="shared" si="136"/>
        <v>Dallas Keuchel</v>
      </c>
      <c r="F585" s="135"/>
      <c r="G585" s="135"/>
      <c r="H585" s="135"/>
      <c r="I585" s="135"/>
      <c r="J585" s="201"/>
      <c r="K585" s="147"/>
      <c r="L585" s="135" t="s">
        <v>173</v>
      </c>
      <c r="M585" s="134" t="str">
        <f t="shared" si="137"/>
        <v>1,L5-14M</v>
      </c>
      <c r="N585" s="297" t="str">
        <f>Aaron!$Y$2</f>
        <v>Columbus</v>
      </c>
      <c r="O585" s="135" t="s">
        <v>1171</v>
      </c>
      <c r="P585" s="229" t="str">
        <f t="shared" si="138"/>
        <v>Keuchel, Dallas (1,L5-14M)</v>
      </c>
      <c r="Q585" s="166">
        <f t="shared" si="139"/>
        <v>2800000</v>
      </c>
      <c r="R585" s="166">
        <f t="shared" si="140"/>
        <v>2800000</v>
      </c>
      <c r="S585" s="166">
        <f t="shared" si="141"/>
        <v>2800000</v>
      </c>
      <c r="T585" s="314">
        <f t="shared" si="145"/>
        <v>2800000</v>
      </c>
      <c r="U585" s="147" t="s">
        <v>3847</v>
      </c>
      <c r="V585" s="167">
        <v>2800000</v>
      </c>
      <c r="W585" s="147" t="s">
        <v>816</v>
      </c>
      <c r="X585" s="167">
        <v>2800000</v>
      </c>
      <c r="Y585" s="147" t="s">
        <v>389</v>
      </c>
      <c r="Z585" s="167">
        <v>2800000</v>
      </c>
      <c r="AA585" s="147" t="s">
        <v>388</v>
      </c>
      <c r="AB585" s="167">
        <v>2800000</v>
      </c>
      <c r="AC585" s="147" t="s">
        <v>753</v>
      </c>
      <c r="AD585" s="134">
        <v>2800000</v>
      </c>
      <c r="AE585" s="190"/>
    </row>
    <row r="586" spans="1:36" ht="14.25" customHeight="1" x14ac:dyDescent="0.2">
      <c r="A586" s="537" t="s">
        <v>2771</v>
      </c>
      <c r="B586" s="246" t="str">
        <f t="shared" si="142"/>
        <v>Kiermaier</v>
      </c>
      <c r="C586" s="253" t="str">
        <f t="shared" si="143"/>
        <v>Kevin*</v>
      </c>
      <c r="D586" s="134" t="str">
        <f t="shared" si="144"/>
        <v>K. Kiermaier</v>
      </c>
      <c r="E586" s="229" t="str">
        <f t="shared" si="136"/>
        <v>Kevin* Kiermaier</v>
      </c>
      <c r="F586" s="135" t="s">
        <v>512</v>
      </c>
      <c r="G586" s="135"/>
      <c r="H586" s="135"/>
      <c r="I586" s="135"/>
      <c r="J586" s="335">
        <v>32985</v>
      </c>
      <c r="K586" s="134" t="s">
        <v>2011</v>
      </c>
      <c r="L586" s="135" t="s">
        <v>11</v>
      </c>
      <c r="M586" s="134" t="str">
        <f t="shared" si="137"/>
        <v>Y2</v>
      </c>
      <c r="N586" s="147" t="str">
        <f>Aaron!$S$2</f>
        <v>San Jose</v>
      </c>
      <c r="O586" s="135" t="s">
        <v>2857</v>
      </c>
      <c r="P586" s="229" t="str">
        <f t="shared" si="138"/>
        <v>Kiermaier, Kevin* (Y2)</v>
      </c>
      <c r="Q586" s="166">
        <f t="shared" si="139"/>
        <v>300000</v>
      </c>
      <c r="R586" s="166">
        <f t="shared" si="140"/>
        <v>400000</v>
      </c>
      <c r="S586" s="166" t="str">
        <f t="shared" si="141"/>
        <v/>
      </c>
      <c r="T586" s="314" t="str">
        <f t="shared" si="145"/>
        <v/>
      </c>
      <c r="U586" s="134" t="s">
        <v>653</v>
      </c>
      <c r="V586" s="230">
        <v>300000</v>
      </c>
      <c r="W586" s="229" t="s">
        <v>465</v>
      </c>
      <c r="X586" s="230">
        <v>400000</v>
      </c>
      <c r="Y586" s="134" t="s">
        <v>814</v>
      </c>
      <c r="Z586" s="537"/>
      <c r="AA586" s="537"/>
      <c r="AB586" s="537"/>
      <c r="AC586" s="134"/>
      <c r="AD586" s="134"/>
      <c r="AE586" s="190"/>
    </row>
    <row r="587" spans="1:36" ht="14.25" customHeight="1" x14ac:dyDescent="0.2">
      <c r="A587" s="134" t="s">
        <v>4836</v>
      </c>
      <c r="B587" s="246" t="str">
        <f t="shared" si="142"/>
        <v>Kilome</v>
      </c>
      <c r="C587" s="253" t="str">
        <f t="shared" si="143"/>
        <v>Franklyn</v>
      </c>
      <c r="D587" s="134" t="str">
        <f t="shared" si="144"/>
        <v>F. Kilome</v>
      </c>
      <c r="E587" s="229" t="str">
        <f t="shared" si="136"/>
        <v>Franklyn Kilome</v>
      </c>
      <c r="F587" s="287"/>
      <c r="G587" s="537">
        <v>84</v>
      </c>
      <c r="H587" s="537" t="s">
        <v>783</v>
      </c>
      <c r="I587" s="537">
        <v>12</v>
      </c>
      <c r="J587" s="436">
        <v>34875</v>
      </c>
      <c r="K587" s="205"/>
      <c r="L587" s="135" t="s">
        <v>651</v>
      </c>
      <c r="M587" s="134" t="str">
        <f t="shared" si="137"/>
        <v>min</v>
      </c>
      <c r="N587" s="147" t="str">
        <f>Cobb!$Y$2</f>
        <v>Portsmouth</v>
      </c>
      <c r="O587" s="169" t="s">
        <v>4786</v>
      </c>
      <c r="P587" s="229" t="str">
        <f t="shared" si="138"/>
        <v>Kilome, Franklyn (min)</v>
      </c>
      <c r="Q587" s="166" t="str">
        <f t="shared" si="139"/>
        <v/>
      </c>
      <c r="R587" s="166" t="str">
        <f t="shared" si="140"/>
        <v/>
      </c>
      <c r="S587" s="166" t="str">
        <f t="shared" si="141"/>
        <v/>
      </c>
      <c r="T587" s="314" t="str">
        <f t="shared" si="145"/>
        <v/>
      </c>
      <c r="U587" s="537" t="s">
        <v>828</v>
      </c>
      <c r="V587" s="167"/>
      <c r="W587" s="134"/>
      <c r="X587" s="167"/>
      <c r="Y587" s="134"/>
      <c r="Z587" s="167"/>
      <c r="AA587" s="134"/>
      <c r="AC587" s="134"/>
      <c r="AD587" s="134"/>
      <c r="AE587" s="190"/>
    </row>
    <row r="588" spans="1:36" ht="14.25" customHeight="1" x14ac:dyDescent="0.2">
      <c r="A588" s="134" t="s">
        <v>4837</v>
      </c>
      <c r="B588" s="246" t="str">
        <f t="shared" si="142"/>
        <v>Kim</v>
      </c>
      <c r="C588" s="253" t="str">
        <f t="shared" si="143"/>
        <v>Hyun-Soo</v>
      </c>
      <c r="D588" s="134" t="str">
        <f t="shared" si="144"/>
        <v>H. Kim</v>
      </c>
      <c r="E588" s="229" t="str">
        <f t="shared" si="136"/>
        <v>Hyun-Soo Kim</v>
      </c>
      <c r="F588" s="287"/>
      <c r="G588" s="537">
        <v>164</v>
      </c>
      <c r="H588" s="537">
        <v>7</v>
      </c>
      <c r="I588" s="537">
        <v>4</v>
      </c>
      <c r="J588" s="436" t="s">
        <v>4664</v>
      </c>
      <c r="K588" s="205"/>
      <c r="L588" s="135" t="s">
        <v>651</v>
      </c>
      <c r="M588" s="134" t="str">
        <f t="shared" si="137"/>
        <v>min</v>
      </c>
      <c r="N588" s="147" t="str">
        <f>Aaron!$AE$2</f>
        <v>Pismo Beach</v>
      </c>
      <c r="O588" s="169" t="s">
        <v>4786</v>
      </c>
      <c r="P588" s="229" t="str">
        <f t="shared" si="138"/>
        <v>Kim, Hyun-Soo (min)</v>
      </c>
      <c r="Q588" s="166" t="str">
        <f t="shared" si="139"/>
        <v/>
      </c>
      <c r="R588" s="166" t="str">
        <f t="shared" si="140"/>
        <v/>
      </c>
      <c r="S588" s="166" t="str">
        <f t="shared" si="141"/>
        <v/>
      </c>
      <c r="T588" s="314" t="str">
        <f t="shared" si="145"/>
        <v/>
      </c>
      <c r="U588" s="537" t="s">
        <v>828</v>
      </c>
      <c r="V588" s="167"/>
      <c r="W588" s="134"/>
      <c r="X588" s="167"/>
      <c r="Y588" s="134"/>
      <c r="Z588" s="167"/>
      <c r="AA588" s="134"/>
      <c r="AC588" s="134"/>
      <c r="AD588" s="134"/>
      <c r="AE588" s="190"/>
    </row>
    <row r="589" spans="1:36" ht="14.25" customHeight="1" x14ac:dyDescent="0.2">
      <c r="A589" s="134" t="s">
        <v>871</v>
      </c>
      <c r="B589" s="246" t="str">
        <f t="shared" si="142"/>
        <v>Kimbrel</v>
      </c>
      <c r="C589" s="253" t="str">
        <f t="shared" si="143"/>
        <v>Craig</v>
      </c>
      <c r="D589" s="134" t="str">
        <f t="shared" si="144"/>
        <v>C. Kimbrel</v>
      </c>
      <c r="E589" s="229" t="str">
        <f t="shared" si="136"/>
        <v>Craig Kimbrel</v>
      </c>
      <c r="F589" s="135"/>
      <c r="G589" s="135"/>
      <c r="H589" s="135"/>
      <c r="I589" s="135"/>
      <c r="J589" s="201"/>
      <c r="K589" s="147"/>
      <c r="L589" s="135" t="s">
        <v>173</v>
      </c>
      <c r="M589" s="134" t="str">
        <f t="shared" si="137"/>
        <v>3,L5-14M</v>
      </c>
      <c r="N589" s="147" t="str">
        <f>Ruth!$A$2</f>
        <v>Plum Island</v>
      </c>
      <c r="O589" s="169" t="s">
        <v>924</v>
      </c>
      <c r="P589" s="229" t="str">
        <f t="shared" si="138"/>
        <v>Kimbrel, Craig (3,L5-14M)</v>
      </c>
      <c r="Q589" s="166">
        <f t="shared" si="139"/>
        <v>2800000</v>
      </c>
      <c r="R589" s="166">
        <f t="shared" si="140"/>
        <v>2800000</v>
      </c>
      <c r="S589" s="166">
        <f t="shared" si="141"/>
        <v>2800000</v>
      </c>
      <c r="T589" s="314" t="str">
        <f t="shared" si="145"/>
        <v/>
      </c>
      <c r="U589" s="147" t="s">
        <v>389</v>
      </c>
      <c r="V589" s="167">
        <v>2800000</v>
      </c>
      <c r="W589" s="134" t="s">
        <v>388</v>
      </c>
      <c r="X589" s="167">
        <v>2800000</v>
      </c>
      <c r="Y589" s="134" t="s">
        <v>753</v>
      </c>
      <c r="Z589" s="167">
        <v>2800000</v>
      </c>
      <c r="AA589" s="134"/>
      <c r="AC589" s="134"/>
      <c r="AD589" s="134"/>
      <c r="AE589" s="190"/>
    </row>
    <row r="590" spans="1:36" ht="14.25" customHeight="1" x14ac:dyDescent="0.2">
      <c r="A590" s="134" t="s">
        <v>4838</v>
      </c>
      <c r="B590" s="246" t="str">
        <f t="shared" si="142"/>
        <v>Kingery</v>
      </c>
      <c r="C590" s="253" t="str">
        <f t="shared" si="143"/>
        <v>Scott</v>
      </c>
      <c r="D590" s="134" t="str">
        <f t="shared" si="144"/>
        <v>S. Kingery</v>
      </c>
      <c r="E590" s="229" t="str">
        <f t="shared" si="136"/>
        <v>Scott Kingery</v>
      </c>
      <c r="F590" s="287"/>
      <c r="G590" s="537">
        <v>178</v>
      </c>
      <c r="H590" s="537">
        <v>7</v>
      </c>
      <c r="I590" s="537">
        <v>21</v>
      </c>
      <c r="J590" s="436">
        <v>34453</v>
      </c>
      <c r="K590" s="205"/>
      <c r="L590" s="135" t="s">
        <v>651</v>
      </c>
      <c r="M590" s="134" t="str">
        <f t="shared" si="137"/>
        <v>min</v>
      </c>
      <c r="N590" s="147" t="str">
        <f>Cobb!$S$2</f>
        <v>Waikiki</v>
      </c>
      <c r="O590" s="169" t="s">
        <v>4786</v>
      </c>
      <c r="P590" s="229" t="str">
        <f t="shared" si="138"/>
        <v>Kingery, Scott (min)</v>
      </c>
      <c r="Q590" s="166" t="str">
        <f t="shared" si="139"/>
        <v/>
      </c>
      <c r="R590" s="166" t="str">
        <f t="shared" si="140"/>
        <v/>
      </c>
      <c r="S590" s="166" t="str">
        <f t="shared" si="141"/>
        <v/>
      </c>
      <c r="T590" s="314" t="str">
        <f t="shared" si="145"/>
        <v/>
      </c>
      <c r="U590" s="537" t="s">
        <v>828</v>
      </c>
      <c r="V590" s="167"/>
      <c r="W590" s="134"/>
      <c r="X590" s="167"/>
      <c r="Y590" s="134"/>
      <c r="Z590" s="167"/>
      <c r="AA590" s="134"/>
      <c r="AC590" s="134"/>
      <c r="AD590" s="134"/>
      <c r="AE590" s="190"/>
      <c r="AF590" s="167"/>
      <c r="AG590" s="134"/>
      <c r="AH590" s="167"/>
      <c r="AI590" s="134"/>
      <c r="AJ590" s="167"/>
    </row>
    <row r="591" spans="1:36" ht="14.25" customHeight="1" x14ac:dyDescent="0.2">
      <c r="A591" s="134" t="s">
        <v>732</v>
      </c>
      <c r="B591" s="246" t="str">
        <f t="shared" si="142"/>
        <v>Kinsler</v>
      </c>
      <c r="C591" s="253" t="str">
        <f t="shared" si="143"/>
        <v>Ian</v>
      </c>
      <c r="D591" s="134" t="str">
        <f t="shared" si="144"/>
        <v>I. Kinsler</v>
      </c>
      <c r="E591" s="229" t="str">
        <f t="shared" si="136"/>
        <v>Ian Kinsler</v>
      </c>
      <c r="F591" s="135"/>
      <c r="G591" s="135"/>
      <c r="H591" s="135"/>
      <c r="I591" s="135"/>
      <c r="J591" s="201"/>
      <c r="K591" s="147"/>
      <c r="L591" s="135" t="s">
        <v>11</v>
      </c>
      <c r="M591" s="134" t="str">
        <f t="shared" si="137"/>
        <v>2,F5-13.25M</v>
      </c>
      <c r="N591" s="297" t="str">
        <f>Aaron!$Y$2</f>
        <v>Columbus</v>
      </c>
      <c r="O591" s="304" t="s">
        <v>2491</v>
      </c>
      <c r="P591" s="229" t="str">
        <f t="shared" si="138"/>
        <v>Kinsler, Ian (2,F5-13.25M)</v>
      </c>
      <c r="Q591" s="166">
        <f t="shared" si="139"/>
        <v>2650000</v>
      </c>
      <c r="R591" s="166">
        <f t="shared" si="140"/>
        <v>2650000</v>
      </c>
      <c r="S591" s="166">
        <f t="shared" si="141"/>
        <v>2650000</v>
      </c>
      <c r="T591" s="314">
        <f t="shared" si="145"/>
        <v>2650000</v>
      </c>
      <c r="U591" s="147" t="s">
        <v>2511</v>
      </c>
      <c r="V591" s="167">
        <v>2650000</v>
      </c>
      <c r="W591" s="147" t="s">
        <v>2594</v>
      </c>
      <c r="X591" s="235">
        <v>2650000</v>
      </c>
      <c r="Y591" s="147" t="s">
        <v>2652</v>
      </c>
      <c r="Z591" s="235">
        <v>2650000</v>
      </c>
      <c r="AA591" s="147" t="s">
        <v>2672</v>
      </c>
      <c r="AB591" s="310">
        <v>2650000</v>
      </c>
      <c r="AC591" s="134"/>
      <c r="AD591" s="134"/>
      <c r="AE591" s="190"/>
      <c r="AF591" s="167"/>
      <c r="AG591" s="134"/>
      <c r="AH591" s="167"/>
      <c r="AI591" s="134"/>
      <c r="AJ591" s="167"/>
    </row>
    <row r="592" spans="1:36" ht="14.25" customHeight="1" x14ac:dyDescent="0.2">
      <c r="A592" s="134" t="s">
        <v>350</v>
      </c>
      <c r="B592" s="246" t="str">
        <f t="shared" si="142"/>
        <v>Kipnis</v>
      </c>
      <c r="C592" s="253" t="str">
        <f t="shared" si="143"/>
        <v>Jason</v>
      </c>
      <c r="D592" s="134" t="str">
        <f t="shared" si="144"/>
        <v>J. Kipnis</v>
      </c>
      <c r="E592" s="229" t="str">
        <f t="shared" si="136"/>
        <v>Jason Kipnis</v>
      </c>
      <c r="F592" s="135"/>
      <c r="G592" s="135"/>
      <c r="H592" s="135"/>
      <c r="I592" s="135"/>
      <c r="J592" s="201"/>
      <c r="K592" s="147"/>
      <c r="L592" s="135" t="s">
        <v>11</v>
      </c>
      <c r="M592" s="134" t="str">
        <f t="shared" si="137"/>
        <v>ARB-Y5</v>
      </c>
      <c r="N592" s="147" t="str">
        <f>Ruth!$A$2</f>
        <v>Plum Island</v>
      </c>
      <c r="O592" s="169" t="s">
        <v>387</v>
      </c>
      <c r="P592" s="229" t="str">
        <f t="shared" si="138"/>
        <v>Kipnis, Jason (ARB-Y5)</v>
      </c>
      <c r="Q592" s="166">
        <f t="shared" si="139"/>
        <v>780000</v>
      </c>
      <c r="R592" s="166" t="str">
        <f t="shared" si="140"/>
        <v/>
      </c>
      <c r="S592" s="166" t="str">
        <f t="shared" si="141"/>
        <v/>
      </c>
      <c r="T592" s="314" t="str">
        <f t="shared" si="145"/>
        <v/>
      </c>
      <c r="U592" s="147" t="s">
        <v>1629</v>
      </c>
      <c r="V592" s="167">
        <v>780000</v>
      </c>
      <c r="W592" s="134"/>
      <c r="X592" s="167"/>
      <c r="Y592" s="134"/>
      <c r="Z592" s="167"/>
      <c r="AA592" s="229"/>
      <c r="AB592" s="229"/>
      <c r="AC592" s="134"/>
      <c r="AD592" s="134"/>
      <c r="AE592" s="190"/>
      <c r="AF592" s="167"/>
      <c r="AG592" s="134"/>
      <c r="AH592" s="167"/>
      <c r="AI592" s="134"/>
      <c r="AJ592" s="167"/>
    </row>
    <row r="593" spans="1:36" ht="14.25" customHeight="1" x14ac:dyDescent="0.2">
      <c r="A593" s="537" t="s">
        <v>3785</v>
      </c>
      <c r="B593" s="246" t="str">
        <f t="shared" si="142"/>
        <v>Kivlehan</v>
      </c>
      <c r="C593" s="253" t="str">
        <f t="shared" si="143"/>
        <v>Patrick</v>
      </c>
      <c r="D593" s="134" t="str">
        <f t="shared" si="144"/>
        <v>P. Kivlehan</v>
      </c>
      <c r="E593" s="229" t="str">
        <f t="shared" si="136"/>
        <v>Patrick Kivlehan</v>
      </c>
      <c r="F593" s="135" t="s">
        <v>1667</v>
      </c>
      <c r="G593" s="135"/>
      <c r="H593" s="135"/>
      <c r="I593" s="135"/>
      <c r="J593" s="335">
        <v>32864</v>
      </c>
      <c r="K593" s="134" t="s">
        <v>1670</v>
      </c>
      <c r="L593" s="135" t="s">
        <v>651</v>
      </c>
      <c r="M593" s="134" t="str">
        <f t="shared" si="137"/>
        <v>min</v>
      </c>
      <c r="N593" s="147" t="str">
        <f>Mays!$Y$2</f>
        <v>Los Angeles</v>
      </c>
      <c r="O593" s="135" t="s">
        <v>2857</v>
      </c>
      <c r="P593" s="229" t="str">
        <f t="shared" si="138"/>
        <v>Kivlehan, Patrick (min)</v>
      </c>
      <c r="Q593" s="166" t="str">
        <f t="shared" si="139"/>
        <v/>
      </c>
      <c r="R593" s="166" t="str">
        <f t="shared" si="140"/>
        <v/>
      </c>
      <c r="S593" s="166" t="str">
        <f t="shared" si="141"/>
        <v/>
      </c>
      <c r="T593" s="314" t="str">
        <f t="shared" si="145"/>
        <v/>
      </c>
      <c r="U593" s="537" t="s">
        <v>828</v>
      </c>
      <c r="V593" s="269"/>
      <c r="W593" s="537"/>
      <c r="X593" s="269"/>
      <c r="Y593" s="537"/>
      <c r="Z593" s="537"/>
      <c r="AA593" s="537"/>
      <c r="AB593" s="537"/>
      <c r="AC593" s="134"/>
      <c r="AD593" s="134"/>
      <c r="AE593" s="190"/>
      <c r="AF593" s="167"/>
      <c r="AG593" s="134"/>
      <c r="AH593" s="167"/>
      <c r="AI593" s="134"/>
      <c r="AJ593" s="167"/>
    </row>
    <row r="594" spans="1:36" ht="14.25" customHeight="1" x14ac:dyDescent="0.2">
      <c r="A594" s="537" t="s">
        <v>2727</v>
      </c>
      <c r="B594" s="246" t="str">
        <f t="shared" si="142"/>
        <v>Klein</v>
      </c>
      <c r="C594" s="253" t="str">
        <f t="shared" si="143"/>
        <v>Phil</v>
      </c>
      <c r="D594" s="134" t="str">
        <f t="shared" si="144"/>
        <v>P. Klein</v>
      </c>
      <c r="E594" s="229" t="str">
        <f t="shared" si="136"/>
        <v>Phil Klein</v>
      </c>
      <c r="F594" s="135" t="s">
        <v>1667</v>
      </c>
      <c r="G594" s="135"/>
      <c r="H594" s="135"/>
      <c r="I594" s="135"/>
      <c r="J594" s="335">
        <v>32628</v>
      </c>
      <c r="K594" s="134" t="s">
        <v>1664</v>
      </c>
      <c r="L594" s="135" t="s">
        <v>173</v>
      </c>
      <c r="M594" s="134" t="str">
        <f t="shared" si="137"/>
        <v>MM</v>
      </c>
      <c r="N594" s="147" t="str">
        <f>Cobb!$A$2</f>
        <v>Greenville</v>
      </c>
      <c r="O594" s="135" t="s">
        <v>2857</v>
      </c>
      <c r="P594" s="229" t="str">
        <f t="shared" si="138"/>
        <v>Klein, Phil (MM)</v>
      </c>
      <c r="Q594" s="166">
        <f t="shared" si="139"/>
        <v>100000</v>
      </c>
      <c r="R594" s="166" t="str">
        <f t="shared" si="140"/>
        <v/>
      </c>
      <c r="S594" s="166" t="str">
        <f t="shared" si="141"/>
        <v/>
      </c>
      <c r="T594" s="314" t="str">
        <f t="shared" si="145"/>
        <v/>
      </c>
      <c r="U594" s="537" t="s">
        <v>648</v>
      </c>
      <c r="V594" s="269">
        <v>100000</v>
      </c>
      <c r="W594" s="537"/>
      <c r="X594" s="269"/>
      <c r="Y594" s="537"/>
      <c r="Z594" s="537"/>
      <c r="AA594" s="537"/>
      <c r="AB594" s="537"/>
      <c r="AC594" s="134"/>
      <c r="AD594" s="134"/>
      <c r="AE594" s="190"/>
      <c r="AF594" s="167"/>
      <c r="AG594" s="134"/>
      <c r="AH594" s="167"/>
      <c r="AI594" s="229"/>
      <c r="AJ594" s="229"/>
    </row>
    <row r="595" spans="1:36" ht="14.25" customHeight="1" x14ac:dyDescent="0.2">
      <c r="A595" s="146" t="s">
        <v>1190</v>
      </c>
      <c r="B595" s="246" t="str">
        <f t="shared" si="142"/>
        <v>Kluber</v>
      </c>
      <c r="C595" s="253" t="str">
        <f t="shared" si="143"/>
        <v>Corey</v>
      </c>
      <c r="D595" s="134" t="str">
        <f t="shared" si="144"/>
        <v>C. Kluber</v>
      </c>
      <c r="E595" s="229" t="str">
        <f t="shared" si="136"/>
        <v>Corey Kluber</v>
      </c>
      <c r="F595" s="135"/>
      <c r="G595" s="135"/>
      <c r="H595" s="135"/>
      <c r="I595" s="135"/>
      <c r="J595" s="201"/>
      <c r="K595" s="147"/>
      <c r="L595" s="135" t="s">
        <v>173</v>
      </c>
      <c r="M595" s="134" t="str">
        <f t="shared" si="137"/>
        <v>1,L5-14M</v>
      </c>
      <c r="N595" s="147" t="str">
        <f>Aaron!$AE$2</f>
        <v>Pismo Beach</v>
      </c>
      <c r="O595" s="135" t="s">
        <v>1171</v>
      </c>
      <c r="P595" s="229" t="str">
        <f t="shared" si="138"/>
        <v>Kluber, Corey (1,L5-14M)</v>
      </c>
      <c r="Q595" s="166">
        <f t="shared" si="139"/>
        <v>2800000</v>
      </c>
      <c r="R595" s="166">
        <f t="shared" si="140"/>
        <v>2800000</v>
      </c>
      <c r="S595" s="166">
        <f t="shared" si="141"/>
        <v>2800000</v>
      </c>
      <c r="T595" s="314">
        <f t="shared" si="145"/>
        <v>2800000</v>
      </c>
      <c r="U595" s="147" t="s">
        <v>3847</v>
      </c>
      <c r="V595" s="167">
        <v>2800000</v>
      </c>
      <c r="W595" s="147" t="s">
        <v>816</v>
      </c>
      <c r="X595" s="167">
        <v>2800000</v>
      </c>
      <c r="Y595" s="147" t="s">
        <v>389</v>
      </c>
      <c r="Z595" s="167">
        <v>2800000</v>
      </c>
      <c r="AA595" s="147" t="s">
        <v>388</v>
      </c>
      <c r="AB595" s="167">
        <v>2800000</v>
      </c>
      <c r="AC595" s="147" t="s">
        <v>753</v>
      </c>
      <c r="AD595" s="134">
        <v>2800000</v>
      </c>
      <c r="AE595" s="190"/>
      <c r="AF595" s="230"/>
      <c r="AG595" s="229"/>
      <c r="AH595" s="230"/>
      <c r="AI595" s="134"/>
      <c r="AJ595" s="167"/>
    </row>
    <row r="596" spans="1:36" ht="14.25" customHeight="1" x14ac:dyDescent="0.2">
      <c r="A596" s="134" t="s">
        <v>4839</v>
      </c>
      <c r="B596" s="246" t="str">
        <f t="shared" si="142"/>
        <v>Knapp</v>
      </c>
      <c r="C596" s="253" t="str">
        <f t="shared" si="143"/>
        <v>Andrew</v>
      </c>
      <c r="D596" s="134" t="str">
        <f t="shared" si="144"/>
        <v>A. Knapp</v>
      </c>
      <c r="E596" s="229" t="str">
        <f t="shared" si="136"/>
        <v>Andrew Knapp</v>
      </c>
      <c r="F596" s="287"/>
      <c r="G596" s="537">
        <v>134</v>
      </c>
      <c r="H596" s="537">
        <v>5</v>
      </c>
      <c r="I596" s="537">
        <v>18</v>
      </c>
      <c r="J596" s="436">
        <v>33551</v>
      </c>
      <c r="K596" s="205"/>
      <c r="L596" s="135" t="s">
        <v>651</v>
      </c>
      <c r="M596" s="134" t="str">
        <f t="shared" si="137"/>
        <v>min</v>
      </c>
      <c r="N596" s="147" t="str">
        <f>Ruth!$S$2</f>
        <v>New York</v>
      </c>
      <c r="O596" s="169" t="s">
        <v>4786</v>
      </c>
      <c r="P596" s="229" t="str">
        <f t="shared" si="138"/>
        <v>Knapp, Andrew (min)</v>
      </c>
      <c r="Q596" s="166" t="str">
        <f t="shared" si="139"/>
        <v/>
      </c>
      <c r="R596" s="166" t="str">
        <f t="shared" si="140"/>
        <v/>
      </c>
      <c r="S596" s="166" t="str">
        <f t="shared" si="141"/>
        <v/>
      </c>
      <c r="T596" s="314" t="str">
        <f t="shared" si="145"/>
        <v/>
      </c>
      <c r="U596" s="537" t="s">
        <v>828</v>
      </c>
      <c r="V596" s="167"/>
      <c r="W596" s="134"/>
      <c r="X596" s="167"/>
      <c r="Y596" s="134"/>
      <c r="Z596" s="167"/>
      <c r="AA596" s="134"/>
      <c r="AC596" s="134"/>
      <c r="AD596" s="134"/>
      <c r="AE596" s="190"/>
      <c r="AF596" s="230"/>
      <c r="AG596" s="229"/>
      <c r="AH596" s="230"/>
      <c r="AI596" s="134"/>
      <c r="AJ596" s="167"/>
    </row>
    <row r="597" spans="1:36" ht="14.25" customHeight="1" x14ac:dyDescent="0.2">
      <c r="A597" s="246" t="s">
        <v>2166</v>
      </c>
      <c r="B597" s="246" t="str">
        <f t="shared" si="142"/>
        <v>Knebel</v>
      </c>
      <c r="C597" s="253" t="str">
        <f t="shared" si="143"/>
        <v>Corey</v>
      </c>
      <c r="D597" s="134" t="str">
        <f t="shared" si="144"/>
        <v>C. Knebel</v>
      </c>
      <c r="E597" s="229" t="str">
        <f t="shared" si="136"/>
        <v>Corey Knebel</v>
      </c>
      <c r="F597" s="241" t="s">
        <v>1667</v>
      </c>
      <c r="G597" s="241"/>
      <c r="H597" s="241"/>
      <c r="I597" s="241"/>
      <c r="J597" s="262">
        <v>33568</v>
      </c>
      <c r="K597" s="263" t="s">
        <v>173</v>
      </c>
      <c r="L597" s="135" t="s">
        <v>173</v>
      </c>
      <c r="M597" s="134" t="str">
        <f t="shared" si="137"/>
        <v>Y1</v>
      </c>
      <c r="N597" s="147" t="str">
        <f>Mays!$Y$2</f>
        <v>Los Angeles</v>
      </c>
      <c r="O597" s="241" t="s">
        <v>2012</v>
      </c>
      <c r="P597" s="229" t="str">
        <f t="shared" si="138"/>
        <v>Knebel, Corey (Y1)</v>
      </c>
      <c r="Q597" s="166">
        <f t="shared" si="139"/>
        <v>200000</v>
      </c>
      <c r="R597" s="166">
        <f t="shared" si="140"/>
        <v>300000</v>
      </c>
      <c r="S597" s="166">
        <f t="shared" si="141"/>
        <v>400000</v>
      </c>
      <c r="T597" s="314" t="str">
        <f t="shared" si="145"/>
        <v/>
      </c>
      <c r="U597" s="309" t="s">
        <v>652</v>
      </c>
      <c r="V597" s="269">
        <v>200000</v>
      </c>
      <c r="W597" s="134" t="s">
        <v>653</v>
      </c>
      <c r="X597" s="269">
        <v>300000</v>
      </c>
      <c r="Y597" s="134" t="s">
        <v>465</v>
      </c>
      <c r="Z597" s="269">
        <v>400000</v>
      </c>
      <c r="AA597" s="134" t="s">
        <v>814</v>
      </c>
      <c r="AC597" s="134"/>
      <c r="AD597" s="134"/>
      <c r="AE597" s="190"/>
      <c r="AF597" s="230"/>
      <c r="AG597" s="229"/>
      <c r="AH597" s="230"/>
      <c r="AI597" s="134"/>
      <c r="AJ597" s="167"/>
    </row>
    <row r="598" spans="1:36" ht="14.25" customHeight="1" x14ac:dyDescent="0.2">
      <c r="A598" s="146" t="s">
        <v>1170</v>
      </c>
      <c r="B598" s="246" t="str">
        <f t="shared" si="142"/>
        <v>Koehler</v>
      </c>
      <c r="C598" s="253" t="str">
        <f t="shared" si="143"/>
        <v>Tom</v>
      </c>
      <c r="D598" s="134" t="str">
        <f t="shared" si="144"/>
        <v>T. Koehler</v>
      </c>
      <c r="E598" s="229" t="str">
        <f t="shared" ref="E598:E661" si="146">CONCATENATE(C598," ",B598)</f>
        <v>Tom Koehler</v>
      </c>
      <c r="F598" s="135"/>
      <c r="G598" s="135"/>
      <c r="H598" s="135"/>
      <c r="I598" s="135"/>
      <c r="J598" s="201"/>
      <c r="K598" s="147"/>
      <c r="L598" s="135" t="s">
        <v>173</v>
      </c>
      <c r="M598" s="134" t="str">
        <f t="shared" ref="M598:M661" si="147">$U598</f>
        <v>Y3</v>
      </c>
      <c r="N598" s="147" t="str">
        <f>Aaron!$A$2</f>
        <v>Middlesex</v>
      </c>
      <c r="O598" s="135" t="s">
        <v>2428</v>
      </c>
      <c r="P598" s="229" t="str">
        <f t="shared" ref="P598:P661" si="148">CONCATENATE(A598," (",M598,")")</f>
        <v>Koehler, Tom (Y3)</v>
      </c>
      <c r="Q598" s="166">
        <f t="shared" ref="Q598:Q661" si="149">IF(ISBLANK($V598),"",$V598)</f>
        <v>400000</v>
      </c>
      <c r="R598" s="166" t="str">
        <f t="shared" ref="R598:R608" si="150">IF(ISBLANK($X598),"",$X598)</f>
        <v/>
      </c>
      <c r="S598" s="166" t="str">
        <f t="shared" ref="S598:S608" si="151">IF(ISBLANK($Z598),"",$Z598)</f>
        <v/>
      </c>
      <c r="T598" s="314" t="str">
        <f t="shared" si="145"/>
        <v/>
      </c>
      <c r="U598" s="147" t="s">
        <v>465</v>
      </c>
      <c r="V598" s="167">
        <v>400000</v>
      </c>
      <c r="W598" s="134" t="s">
        <v>814</v>
      </c>
      <c r="X598" s="167"/>
      <c r="Y598" s="134"/>
      <c r="Z598" s="167"/>
      <c r="AA598" s="134"/>
      <c r="AC598" s="134"/>
      <c r="AD598" s="134"/>
      <c r="AE598" s="190"/>
      <c r="AF598" s="167"/>
      <c r="AG598" s="134"/>
      <c r="AH598" s="167"/>
      <c r="AI598" s="134"/>
      <c r="AJ598" s="167"/>
    </row>
    <row r="599" spans="1:36" ht="14.25" customHeight="1" x14ac:dyDescent="0.2">
      <c r="A599" s="537" t="s">
        <v>3677</v>
      </c>
      <c r="B599" s="246" t="str">
        <f t="shared" si="142"/>
        <v>Kolek</v>
      </c>
      <c r="C599" s="253" t="str">
        <f t="shared" si="143"/>
        <v>Tyler</v>
      </c>
      <c r="D599" s="134" t="str">
        <f t="shared" si="144"/>
        <v>T. Kolek</v>
      </c>
      <c r="E599" s="229" t="str">
        <f t="shared" si="146"/>
        <v>Tyler Kolek</v>
      </c>
      <c r="F599" s="135" t="s">
        <v>1667</v>
      </c>
      <c r="G599" s="135"/>
      <c r="H599" s="135"/>
      <c r="I599" s="135"/>
      <c r="J599" s="335">
        <v>35048</v>
      </c>
      <c r="K599" s="134" t="s">
        <v>966</v>
      </c>
      <c r="L599" s="135" t="s">
        <v>651</v>
      </c>
      <c r="M599" s="134" t="str">
        <f t="shared" si="147"/>
        <v>min</v>
      </c>
      <c r="N599" s="147" t="str">
        <f>Ruth!$S$2</f>
        <v>New York</v>
      </c>
      <c r="O599" s="135" t="s">
        <v>2857</v>
      </c>
      <c r="P599" s="229" t="str">
        <f t="shared" si="148"/>
        <v>Kolek, Tyler (min)</v>
      </c>
      <c r="Q599" s="166" t="str">
        <f t="shared" si="149"/>
        <v/>
      </c>
      <c r="R599" s="166" t="str">
        <f t="shared" si="150"/>
        <v/>
      </c>
      <c r="S599" s="166" t="str">
        <f t="shared" si="151"/>
        <v/>
      </c>
      <c r="T599" s="314" t="str">
        <f t="shared" si="145"/>
        <v/>
      </c>
      <c r="U599" s="537" t="s">
        <v>828</v>
      </c>
      <c r="V599" s="269"/>
      <c r="W599" s="537"/>
      <c r="X599" s="269"/>
      <c r="Y599" s="537"/>
      <c r="Z599" s="537"/>
      <c r="AA599" s="537"/>
      <c r="AB599" s="537"/>
      <c r="AC599" s="134"/>
      <c r="AD599" s="134"/>
      <c r="AE599" s="190"/>
      <c r="AF599" s="167"/>
      <c r="AG599" s="134"/>
      <c r="AH599" s="167"/>
      <c r="AI599" s="134"/>
      <c r="AJ599" s="167"/>
    </row>
    <row r="600" spans="1:36" ht="14.25" customHeight="1" x14ac:dyDescent="0.2">
      <c r="A600" s="148" t="s">
        <v>1238</v>
      </c>
      <c r="B600" s="246" t="str">
        <f t="shared" si="142"/>
        <v>Kontos</v>
      </c>
      <c r="C600" s="253" t="str">
        <f t="shared" si="143"/>
        <v>George</v>
      </c>
      <c r="D600" s="134" t="str">
        <f t="shared" si="144"/>
        <v>G. Kontos</v>
      </c>
      <c r="E600" s="229" t="str">
        <f t="shared" si="146"/>
        <v>George Kontos</v>
      </c>
      <c r="F600" s="135"/>
      <c r="G600" s="147"/>
      <c r="H600" s="147"/>
      <c r="I600" s="147"/>
      <c r="J600" s="169"/>
      <c r="K600" s="134"/>
      <c r="L600" s="135" t="s">
        <v>173</v>
      </c>
      <c r="M600" s="134" t="str">
        <f t="shared" si="147"/>
        <v>1,F3-$3.09M</v>
      </c>
      <c r="N600" s="297" t="str">
        <f>Ruth!$AE$2</f>
        <v>Williamsburg</v>
      </c>
      <c r="O600" s="412" t="s">
        <v>4104</v>
      </c>
      <c r="P600" s="229" t="str">
        <f t="shared" si="148"/>
        <v>Kontos, George (1,F3-$3.09M)</v>
      </c>
      <c r="Q600" s="166">
        <f t="shared" si="149"/>
        <v>1030000</v>
      </c>
      <c r="R600" s="166">
        <f t="shared" si="150"/>
        <v>1030000</v>
      </c>
      <c r="S600" s="166">
        <f t="shared" si="151"/>
        <v>1030000</v>
      </c>
      <c r="T600" s="314" t="str">
        <f t="shared" si="145"/>
        <v/>
      </c>
      <c r="U600" s="148" t="s">
        <v>4026</v>
      </c>
      <c r="V600" s="414">
        <v>1030000</v>
      </c>
      <c r="W600" s="148" t="s">
        <v>4242</v>
      </c>
      <c r="X600" s="414">
        <v>1030000</v>
      </c>
      <c r="Y600" s="148" t="s">
        <v>4187</v>
      </c>
      <c r="Z600" s="414">
        <v>1030000</v>
      </c>
      <c r="AA600" s="134" t="s">
        <v>412</v>
      </c>
      <c r="AB600" s="134"/>
      <c r="AC600" s="134"/>
      <c r="AD600" s="134"/>
      <c r="AE600" s="190"/>
      <c r="AF600" s="167"/>
      <c r="AG600" s="134"/>
      <c r="AH600" s="167"/>
      <c r="AI600" s="134"/>
      <c r="AJ600" s="167"/>
    </row>
    <row r="601" spans="1:36" ht="14.25" customHeight="1" x14ac:dyDescent="0.2">
      <c r="A601" s="134" t="s">
        <v>4840</v>
      </c>
      <c r="B601" s="246" t="str">
        <f t="shared" si="142"/>
        <v>Kopech</v>
      </c>
      <c r="C601" s="253" t="str">
        <f t="shared" si="143"/>
        <v>Michael</v>
      </c>
      <c r="D601" s="134" t="str">
        <f t="shared" si="144"/>
        <v>M. Kopech</v>
      </c>
      <c r="E601" s="229" t="str">
        <f t="shared" si="146"/>
        <v>Michael Kopech</v>
      </c>
      <c r="F601" s="287"/>
      <c r="G601" s="537">
        <v>89</v>
      </c>
      <c r="H601" s="537" t="s">
        <v>783</v>
      </c>
      <c r="I601" s="537">
        <v>19</v>
      </c>
      <c r="J601" s="436">
        <v>35185</v>
      </c>
      <c r="K601" s="205"/>
      <c r="L601" s="135" t="s">
        <v>651</v>
      </c>
      <c r="M601" s="134" t="str">
        <f t="shared" si="147"/>
        <v>min</v>
      </c>
      <c r="N601" s="537" t="s">
        <v>547</v>
      </c>
      <c r="O601" s="169" t="s">
        <v>4786</v>
      </c>
      <c r="P601" s="229" t="str">
        <f t="shared" si="148"/>
        <v>Kopech, Michael (min)</v>
      </c>
      <c r="Q601" s="166" t="str">
        <f t="shared" si="149"/>
        <v/>
      </c>
      <c r="R601" s="166" t="str">
        <f t="shared" si="150"/>
        <v/>
      </c>
      <c r="S601" s="166" t="str">
        <f t="shared" si="151"/>
        <v/>
      </c>
      <c r="T601" s="314" t="str">
        <f t="shared" si="145"/>
        <v/>
      </c>
      <c r="U601" s="537" t="s">
        <v>828</v>
      </c>
      <c r="V601" s="167"/>
      <c r="W601" s="134"/>
      <c r="X601" s="167"/>
      <c r="Y601" s="134"/>
      <c r="Z601" s="167"/>
      <c r="AA601" s="134"/>
      <c r="AC601" s="134"/>
      <c r="AD601" s="134"/>
      <c r="AE601" s="190"/>
      <c r="AF601" s="167"/>
      <c r="AG601" s="134"/>
      <c r="AH601" s="167"/>
      <c r="AI601" s="134"/>
      <c r="AJ601" s="167"/>
    </row>
    <row r="602" spans="1:36" ht="14.25" customHeight="1" x14ac:dyDescent="0.2">
      <c r="A602" s="246" t="s">
        <v>2214</v>
      </c>
      <c r="B602" s="246" t="str">
        <f t="shared" si="142"/>
        <v>La Stella</v>
      </c>
      <c r="C602" s="253" t="str">
        <f t="shared" si="143"/>
        <v>Tommy</v>
      </c>
      <c r="D602" s="134" t="str">
        <f t="shared" si="144"/>
        <v>T. La Stella</v>
      </c>
      <c r="E602" s="229" t="str">
        <f t="shared" si="146"/>
        <v>Tommy La Stella</v>
      </c>
      <c r="F602" s="241" t="s">
        <v>512</v>
      </c>
      <c r="G602" s="241"/>
      <c r="H602" s="241"/>
      <c r="I602" s="241"/>
      <c r="J602" s="262">
        <v>31078</v>
      </c>
      <c r="K602" s="263" t="s">
        <v>1665</v>
      </c>
      <c r="L602" s="135" t="s">
        <v>11</v>
      </c>
      <c r="M602" s="134" t="str">
        <f t="shared" si="147"/>
        <v>Y1*</v>
      </c>
      <c r="N602" s="297" t="str">
        <f>Ruth!$AE$2</f>
        <v>Williamsburg</v>
      </c>
      <c r="O602" s="241" t="s">
        <v>2012</v>
      </c>
      <c r="P602" s="229" t="str">
        <f t="shared" si="148"/>
        <v>La Stella, Tommy (Y1*)</v>
      </c>
      <c r="Q602" s="166">
        <f t="shared" si="149"/>
        <v>200000</v>
      </c>
      <c r="R602" s="166">
        <f t="shared" si="150"/>
        <v>300000</v>
      </c>
      <c r="S602" s="166">
        <f t="shared" si="151"/>
        <v>400000</v>
      </c>
      <c r="T602" s="314" t="str">
        <f t="shared" si="145"/>
        <v/>
      </c>
      <c r="U602" s="309" t="s">
        <v>304</v>
      </c>
      <c r="V602" s="269">
        <v>200000</v>
      </c>
      <c r="W602" s="134" t="s">
        <v>653</v>
      </c>
      <c r="X602" s="269">
        <v>300000</v>
      </c>
      <c r="Y602" s="134" t="s">
        <v>465</v>
      </c>
      <c r="Z602" s="269">
        <v>400000</v>
      </c>
      <c r="AA602" s="134" t="s">
        <v>814</v>
      </c>
      <c r="AC602" s="134"/>
      <c r="AD602" s="134"/>
      <c r="AE602" s="190"/>
      <c r="AF602" s="167"/>
      <c r="AG602" s="134"/>
      <c r="AH602" s="167"/>
      <c r="AI602" s="134"/>
      <c r="AJ602" s="167"/>
    </row>
    <row r="603" spans="1:36" ht="14.25" customHeight="1" x14ac:dyDescent="0.2">
      <c r="A603" s="211" t="s">
        <v>1676</v>
      </c>
      <c r="B603" s="246" t="str">
        <f t="shared" si="142"/>
        <v>Lackey</v>
      </c>
      <c r="C603" s="253" t="str">
        <f t="shared" si="143"/>
        <v>John</v>
      </c>
      <c r="D603" s="134" t="str">
        <f t="shared" si="144"/>
        <v>J. Lackey</v>
      </c>
      <c r="E603" s="229" t="str">
        <f t="shared" si="146"/>
        <v>John Lackey</v>
      </c>
      <c r="F603" s="216" t="s">
        <v>1667</v>
      </c>
      <c r="G603" s="216"/>
      <c r="H603" s="216"/>
      <c r="I603" s="216"/>
      <c r="J603" s="220">
        <v>28786</v>
      </c>
      <c r="K603" s="221" t="s">
        <v>966</v>
      </c>
      <c r="L603" s="135" t="s">
        <v>173</v>
      </c>
      <c r="M603" s="134" t="str">
        <f t="shared" si="147"/>
        <v>2,F4-11M</v>
      </c>
      <c r="N603" s="147" t="str">
        <f>Aaron!$S$2</f>
        <v>San Jose</v>
      </c>
      <c r="O603" s="304" t="s">
        <v>2491</v>
      </c>
      <c r="P603" s="229" t="str">
        <f t="shared" si="148"/>
        <v>Lackey, John (2,F4-11M)</v>
      </c>
      <c r="Q603" s="166">
        <f t="shared" si="149"/>
        <v>2750000</v>
      </c>
      <c r="R603" s="166">
        <f t="shared" si="150"/>
        <v>2750000</v>
      </c>
      <c r="S603" s="166">
        <f t="shared" si="151"/>
        <v>2750000</v>
      </c>
      <c r="T603" s="314" t="str">
        <f t="shared" si="145"/>
        <v/>
      </c>
      <c r="U603" s="147" t="s">
        <v>2516</v>
      </c>
      <c r="V603" s="167">
        <v>2750000</v>
      </c>
      <c r="W603" s="147" t="s">
        <v>2598</v>
      </c>
      <c r="X603" s="235">
        <v>2750000</v>
      </c>
      <c r="Y603" s="147" t="s">
        <v>2654</v>
      </c>
      <c r="Z603" s="235">
        <v>2750000</v>
      </c>
      <c r="AA603" s="147" t="s">
        <v>412</v>
      </c>
      <c r="AB603" s="310"/>
      <c r="AC603" s="134"/>
      <c r="AD603" s="134"/>
      <c r="AE603" s="190"/>
      <c r="AF603" s="167"/>
      <c r="AG603" s="134"/>
      <c r="AH603" s="167"/>
      <c r="AI603" s="134"/>
      <c r="AJ603" s="167"/>
    </row>
    <row r="604" spans="1:36" ht="14.25" customHeight="1" x14ac:dyDescent="0.2">
      <c r="A604" s="258" t="s">
        <v>2293</v>
      </c>
      <c r="B604" s="246" t="str">
        <f t="shared" si="142"/>
        <v>Lagares</v>
      </c>
      <c r="C604" s="253" t="str">
        <f t="shared" si="143"/>
        <v>Juan</v>
      </c>
      <c r="D604" s="134" t="str">
        <f t="shared" si="144"/>
        <v>J. Lagares</v>
      </c>
      <c r="E604" s="229" t="str">
        <f t="shared" si="146"/>
        <v>Juan Lagares</v>
      </c>
      <c r="F604" s="265" t="s">
        <v>1667</v>
      </c>
      <c r="G604" s="265"/>
      <c r="H604" s="265"/>
      <c r="I604" s="265"/>
      <c r="J604" s="266">
        <v>32584</v>
      </c>
      <c r="K604" s="258" t="s">
        <v>2089</v>
      </c>
      <c r="L604" s="135" t="s">
        <v>11</v>
      </c>
      <c r="M604" s="134" t="str">
        <f t="shared" si="147"/>
        <v>Y3</v>
      </c>
      <c r="N604" s="147" t="s">
        <v>83</v>
      </c>
      <c r="O604" s="241" t="s">
        <v>2012</v>
      </c>
      <c r="P604" s="229" t="str">
        <f t="shared" si="148"/>
        <v>Lagares, Juan (Y3)</v>
      </c>
      <c r="Q604" s="166">
        <f t="shared" si="149"/>
        <v>400000</v>
      </c>
      <c r="R604" s="166" t="str">
        <f t="shared" si="150"/>
        <v/>
      </c>
      <c r="S604" s="166" t="str">
        <f t="shared" si="151"/>
        <v/>
      </c>
      <c r="T604" s="314" t="str">
        <f t="shared" si="145"/>
        <v/>
      </c>
      <c r="U604" s="309" t="s">
        <v>465</v>
      </c>
      <c r="V604" s="230">
        <v>400000</v>
      </c>
      <c r="W604" s="229" t="s">
        <v>814</v>
      </c>
      <c r="X604" s="230"/>
      <c r="Y604" s="229"/>
      <c r="Z604" s="230"/>
      <c r="AA604" s="134"/>
      <c r="AC604" s="134"/>
      <c r="AD604" s="134"/>
      <c r="AE604" s="190"/>
      <c r="AF604" s="230"/>
      <c r="AG604" s="229"/>
      <c r="AH604" s="230"/>
      <c r="AI604" s="229"/>
      <c r="AJ604" s="229"/>
    </row>
    <row r="605" spans="1:36" ht="14.25" customHeight="1" x14ac:dyDescent="0.2">
      <c r="A605" s="537" t="s">
        <v>2760</v>
      </c>
      <c r="B605" s="246" t="str">
        <f t="shared" si="142"/>
        <v>Lamb</v>
      </c>
      <c r="C605" s="253" t="str">
        <f t="shared" si="143"/>
        <v>Jake*</v>
      </c>
      <c r="D605" s="134" t="str">
        <f t="shared" si="144"/>
        <v>J. Lamb</v>
      </c>
      <c r="E605" s="229" t="str">
        <f t="shared" si="146"/>
        <v>Jake* Lamb</v>
      </c>
      <c r="F605" s="135" t="s">
        <v>512</v>
      </c>
      <c r="G605" s="135"/>
      <c r="H605" s="135"/>
      <c r="I605" s="135"/>
      <c r="J605" s="335">
        <v>33155</v>
      </c>
      <c r="K605" s="134" t="s">
        <v>1670</v>
      </c>
      <c r="L605" s="135" t="s">
        <v>11</v>
      </c>
      <c r="M605" s="134" t="str">
        <f t="shared" si="147"/>
        <v>Y2</v>
      </c>
      <c r="N605" s="147" t="str">
        <f>Aaron!$AE$2</f>
        <v>Pismo Beach</v>
      </c>
      <c r="O605" s="135" t="s">
        <v>2857</v>
      </c>
      <c r="P605" s="229" t="str">
        <f t="shared" si="148"/>
        <v>Lamb, Jake* (Y2)</v>
      </c>
      <c r="Q605" s="166">
        <f t="shared" si="149"/>
        <v>300000</v>
      </c>
      <c r="R605" s="166">
        <f t="shared" si="150"/>
        <v>400000</v>
      </c>
      <c r="S605" s="166" t="str">
        <f t="shared" si="151"/>
        <v/>
      </c>
      <c r="T605" s="314" t="str">
        <f t="shared" si="145"/>
        <v/>
      </c>
      <c r="U605" s="134" t="s">
        <v>653</v>
      </c>
      <c r="V605" s="230">
        <v>300000</v>
      </c>
      <c r="W605" s="229" t="s">
        <v>465</v>
      </c>
      <c r="X605" s="230">
        <v>400000</v>
      </c>
      <c r="Y605" s="134" t="s">
        <v>814</v>
      </c>
      <c r="Z605" s="537"/>
      <c r="AA605" s="537"/>
      <c r="AB605" s="537"/>
      <c r="AC605" s="134"/>
      <c r="AD605" s="134"/>
      <c r="AE605" s="190"/>
      <c r="AF605" s="167"/>
      <c r="AG605" s="134"/>
      <c r="AH605" s="167"/>
      <c r="AI605" s="134"/>
      <c r="AJ605" s="167"/>
    </row>
    <row r="606" spans="1:36" ht="14.25" customHeight="1" x14ac:dyDescent="0.2">
      <c r="A606" s="537" t="s">
        <v>4747</v>
      </c>
      <c r="B606" s="246" t="str">
        <f t="shared" si="142"/>
        <v>Lamb</v>
      </c>
      <c r="C606" s="253" t="str">
        <f t="shared" si="143"/>
        <v>John*</v>
      </c>
      <c r="D606" s="134" t="str">
        <f t="shared" si="144"/>
        <v>J. Lamb</v>
      </c>
      <c r="E606" s="229" t="str">
        <f t="shared" si="146"/>
        <v>John* Lamb</v>
      </c>
      <c r="F606" s="287"/>
      <c r="G606" s="537">
        <v>75</v>
      </c>
      <c r="H606" s="537" t="s">
        <v>783</v>
      </c>
      <c r="I606" s="537">
        <v>2</v>
      </c>
      <c r="J606" s="436">
        <v>33064</v>
      </c>
      <c r="K606" s="205" t="s">
        <v>966</v>
      </c>
      <c r="L606" s="135" t="s">
        <v>173</v>
      </c>
      <c r="M606" s="134" t="str">
        <f t="shared" si="147"/>
        <v>Y1</v>
      </c>
      <c r="N606" s="297" t="str">
        <f>Ruth!$AE$2</f>
        <v>Williamsburg</v>
      </c>
      <c r="O606" s="169" t="s">
        <v>4786</v>
      </c>
      <c r="P606" s="229" t="str">
        <f t="shared" si="148"/>
        <v>Lamb, John* (Y1)</v>
      </c>
      <c r="Q606" s="166">
        <f t="shared" si="149"/>
        <v>200000</v>
      </c>
      <c r="R606" s="166">
        <f t="shared" si="150"/>
        <v>300000</v>
      </c>
      <c r="S606" s="166">
        <f t="shared" si="151"/>
        <v>400000</v>
      </c>
      <c r="T606" s="314" t="str">
        <f t="shared" si="145"/>
        <v/>
      </c>
      <c r="U606" s="537" t="s">
        <v>652</v>
      </c>
      <c r="V606" s="167">
        <v>200000</v>
      </c>
      <c r="W606" s="134" t="s">
        <v>653</v>
      </c>
      <c r="X606" s="167">
        <v>300000</v>
      </c>
      <c r="Y606" s="134" t="s">
        <v>465</v>
      </c>
      <c r="Z606" s="167">
        <v>400000</v>
      </c>
      <c r="AA606" s="134" t="s">
        <v>814</v>
      </c>
      <c r="AC606" s="134"/>
      <c r="AD606" s="134"/>
      <c r="AE606" s="190"/>
      <c r="AF606" s="167"/>
      <c r="AG606" s="134"/>
      <c r="AH606" s="167"/>
      <c r="AI606" s="229"/>
      <c r="AJ606" s="229"/>
    </row>
    <row r="607" spans="1:36" ht="14.25" customHeight="1" x14ac:dyDescent="0.2">
      <c r="A607" s="537" t="s">
        <v>3737</v>
      </c>
      <c r="B607" s="246" t="str">
        <f t="shared" si="142"/>
        <v>Lara</v>
      </c>
      <c r="C607" s="253" t="str">
        <f t="shared" si="143"/>
        <v>Gilbert</v>
      </c>
      <c r="D607" s="134" t="str">
        <f t="shared" si="144"/>
        <v>G. Lara</v>
      </c>
      <c r="E607" s="229" t="str">
        <f t="shared" si="146"/>
        <v>Gilbert Lara</v>
      </c>
      <c r="F607" s="536"/>
      <c r="G607" s="536"/>
      <c r="H607" s="536"/>
      <c r="I607" s="536"/>
      <c r="J607" s="537"/>
      <c r="K607" s="537"/>
      <c r="L607" s="135" t="s">
        <v>651</v>
      </c>
      <c r="M607" s="134" t="str">
        <f t="shared" si="147"/>
        <v>min</v>
      </c>
      <c r="N607" s="147" t="str">
        <f>Aaron!$M$2</f>
        <v>Virginia</v>
      </c>
      <c r="O607" s="135" t="s">
        <v>2857</v>
      </c>
      <c r="P607" s="229" t="str">
        <f t="shared" si="148"/>
        <v>Lara, Gilbert (min)</v>
      </c>
      <c r="Q607" s="166" t="str">
        <f t="shared" si="149"/>
        <v/>
      </c>
      <c r="R607" s="166" t="str">
        <f t="shared" si="150"/>
        <v/>
      </c>
      <c r="S607" s="166" t="str">
        <f t="shared" si="151"/>
        <v/>
      </c>
      <c r="T607" s="314" t="str">
        <f t="shared" si="145"/>
        <v/>
      </c>
      <c r="U607" s="537" t="s">
        <v>828</v>
      </c>
      <c r="V607" s="269"/>
      <c r="W607" s="537"/>
      <c r="X607" s="269"/>
      <c r="Y607" s="537"/>
      <c r="Z607" s="537"/>
      <c r="AA607" s="537"/>
      <c r="AB607" s="537"/>
      <c r="AC607" s="134"/>
      <c r="AD607" s="134"/>
      <c r="AE607" s="190"/>
      <c r="AF607" s="167"/>
      <c r="AG607" s="134"/>
      <c r="AH607" s="167"/>
      <c r="AI607" s="167"/>
      <c r="AJ607" s="134"/>
    </row>
    <row r="608" spans="1:36" ht="14.25" customHeight="1" x14ac:dyDescent="0.2">
      <c r="A608" s="134" t="s">
        <v>92</v>
      </c>
      <c r="B608" s="246" t="str">
        <f t="shared" si="142"/>
        <v>Latos</v>
      </c>
      <c r="C608" s="253" t="str">
        <f t="shared" si="143"/>
        <v>Mat</v>
      </c>
      <c r="D608" s="134" t="str">
        <f t="shared" si="144"/>
        <v>M. Latos</v>
      </c>
      <c r="E608" s="229" t="str">
        <f t="shared" si="146"/>
        <v>Mat Latos</v>
      </c>
      <c r="F608" s="135"/>
      <c r="G608" s="135"/>
      <c r="H608" s="135"/>
      <c r="I608" s="135"/>
      <c r="J608" s="201"/>
      <c r="K608" s="147"/>
      <c r="L608" s="135" t="s">
        <v>173</v>
      </c>
      <c r="M608" s="134" t="str">
        <f t="shared" si="147"/>
        <v>4,L5-14M</v>
      </c>
      <c r="N608" s="147" t="str">
        <f>Mays!$Y$2</f>
        <v>Los Angeles</v>
      </c>
      <c r="O608" s="169" t="s">
        <v>326</v>
      </c>
      <c r="P608" s="229" t="str">
        <f t="shared" si="148"/>
        <v>Latos, Mat (4,L5-14M)</v>
      </c>
      <c r="Q608" s="166">
        <f t="shared" si="149"/>
        <v>2800000</v>
      </c>
      <c r="R608" s="166">
        <f t="shared" si="150"/>
        <v>2800000</v>
      </c>
      <c r="S608" s="166" t="str">
        <f t="shared" si="151"/>
        <v/>
      </c>
      <c r="T608" s="314" t="str">
        <f t="shared" si="145"/>
        <v/>
      </c>
      <c r="U608" s="147" t="s">
        <v>388</v>
      </c>
      <c r="V608" s="166">
        <v>2800000</v>
      </c>
      <c r="W608" s="134" t="s">
        <v>753</v>
      </c>
      <c r="X608" s="166">
        <v>2800000</v>
      </c>
      <c r="Y608" s="134" t="s">
        <v>412</v>
      </c>
      <c r="Z608" s="167"/>
      <c r="AA608" s="134"/>
      <c r="AC608" s="134"/>
      <c r="AD608" s="134"/>
      <c r="AE608" s="190"/>
      <c r="AF608" s="167"/>
      <c r="AG608" s="134"/>
      <c r="AH608" s="167"/>
      <c r="AI608" s="134"/>
      <c r="AJ608" s="167"/>
    </row>
    <row r="609" spans="1:36" ht="14.25" customHeight="1" x14ac:dyDescent="0.2">
      <c r="A609" s="518" t="s">
        <v>5389</v>
      </c>
      <c r="B609" s="516" t="str">
        <f t="shared" si="142"/>
        <v>Lavarnway</v>
      </c>
      <c r="C609" s="517" t="str">
        <f t="shared" si="143"/>
        <v>Ryan</v>
      </c>
      <c r="D609" s="518" t="str">
        <f t="shared" si="144"/>
        <v>R. Lavarnway</v>
      </c>
      <c r="E609" s="504" t="str">
        <f t="shared" si="146"/>
        <v>Ryan Lavarnway</v>
      </c>
      <c r="F609" s="519"/>
      <c r="G609" s="519"/>
      <c r="H609" s="519"/>
      <c r="I609" s="519"/>
      <c r="J609" s="520"/>
      <c r="K609" s="502"/>
      <c r="L609" s="519" t="s">
        <v>11</v>
      </c>
      <c r="M609" s="518" t="str">
        <f t="shared" si="147"/>
        <v>1,F1-200K</v>
      </c>
      <c r="N609" s="502" t="s">
        <v>2927</v>
      </c>
      <c r="O609" s="521" t="s">
        <v>5316</v>
      </c>
      <c r="P609" s="229" t="str">
        <f t="shared" si="148"/>
        <v>Lavarnway, Ryan (1,F1-200K)</v>
      </c>
      <c r="Q609" s="166">
        <f t="shared" si="149"/>
        <v>200000</v>
      </c>
      <c r="R609" s="166"/>
      <c r="S609" s="166"/>
      <c r="T609" s="314"/>
      <c r="U609" s="147" t="s">
        <v>1704</v>
      </c>
      <c r="V609" s="166">
        <v>200000</v>
      </c>
      <c r="W609" s="134" t="s">
        <v>412</v>
      </c>
      <c r="X609" s="166"/>
      <c r="Y609" s="134"/>
      <c r="Z609" s="167"/>
      <c r="AA609" s="134"/>
      <c r="AC609" s="134"/>
      <c r="AD609" s="134"/>
      <c r="AE609" s="190"/>
      <c r="AF609" s="167"/>
      <c r="AG609" s="134"/>
      <c r="AH609" s="167"/>
      <c r="AI609" s="134"/>
      <c r="AJ609" s="167"/>
    </row>
    <row r="610" spans="1:36" ht="14.25" customHeight="1" x14ac:dyDescent="0.2">
      <c r="A610" s="148" t="s">
        <v>344</v>
      </c>
      <c r="B610" s="246" t="str">
        <f t="shared" si="142"/>
        <v>Lawrie</v>
      </c>
      <c r="C610" s="253" t="str">
        <f t="shared" si="143"/>
        <v>Brett</v>
      </c>
      <c r="D610" s="134" t="str">
        <f t="shared" si="144"/>
        <v>B. Lawrie</v>
      </c>
      <c r="E610" s="229" t="str">
        <f t="shared" si="146"/>
        <v>Brett Lawrie</v>
      </c>
      <c r="F610" s="135"/>
      <c r="G610" s="147"/>
      <c r="H610" s="147"/>
      <c r="I610" s="147"/>
      <c r="J610" s="169"/>
      <c r="K610" s="134"/>
      <c r="L610" s="135" t="s">
        <v>11</v>
      </c>
      <c r="M610" s="134" t="str">
        <f t="shared" si="147"/>
        <v>1,F5-$12.350M</v>
      </c>
      <c r="N610" s="147" t="str">
        <f>Cobb!$Y$2</f>
        <v>Portsmouth</v>
      </c>
      <c r="O610" s="412" t="s">
        <v>4104</v>
      </c>
      <c r="P610" s="229" t="str">
        <f t="shared" si="148"/>
        <v>Lawrie, Brett (1,F5-$12.350M)</v>
      </c>
      <c r="Q610" s="166">
        <f t="shared" si="149"/>
        <v>2470000</v>
      </c>
      <c r="R610" s="166">
        <f t="shared" ref="R610:R641" si="152">IF(ISBLANK($X610),"",$X610)</f>
        <v>2470000</v>
      </c>
      <c r="S610" s="166">
        <f t="shared" ref="S610:S641" si="153">IF(ISBLANK($Z610),"",$Z610)</f>
        <v>2470000</v>
      </c>
      <c r="T610" s="314">
        <f t="shared" ref="T610:T641" si="154">IF(ISBLANK($AB610),"",$AB610)</f>
        <v>2470000</v>
      </c>
      <c r="U610" s="148" t="s">
        <v>4101</v>
      </c>
      <c r="V610" s="414">
        <v>2470000</v>
      </c>
      <c r="W610" s="148" t="s">
        <v>4262</v>
      </c>
      <c r="X610" s="414">
        <v>2470000</v>
      </c>
      <c r="Y610" s="148" t="s">
        <v>4150</v>
      </c>
      <c r="Z610" s="414">
        <v>2470000</v>
      </c>
      <c r="AA610" s="148" t="s">
        <v>4123</v>
      </c>
      <c r="AB610" s="414">
        <v>2470000</v>
      </c>
      <c r="AC610" s="148" t="s">
        <v>4106</v>
      </c>
      <c r="AD610" s="414">
        <v>2470000</v>
      </c>
      <c r="AE610" s="190" t="s">
        <v>412</v>
      </c>
      <c r="AF610" s="167"/>
      <c r="AG610" s="134"/>
      <c r="AH610" s="167"/>
      <c r="AI610" s="134"/>
      <c r="AJ610" s="167"/>
    </row>
    <row r="611" spans="1:36" ht="14.25" customHeight="1" x14ac:dyDescent="0.2">
      <c r="A611" s="537" t="s">
        <v>4748</v>
      </c>
      <c r="B611" s="246" t="str">
        <f t="shared" si="142"/>
        <v>Layne</v>
      </c>
      <c r="C611" s="253" t="str">
        <f t="shared" si="143"/>
        <v>Tommy*</v>
      </c>
      <c r="D611" s="134" t="str">
        <f t="shared" si="144"/>
        <v>T. Layne</v>
      </c>
      <c r="E611" s="229" t="str">
        <f t="shared" si="146"/>
        <v>Tommy* Layne</v>
      </c>
      <c r="F611" s="287"/>
      <c r="G611" s="537">
        <v>109</v>
      </c>
      <c r="H611" s="537">
        <v>4</v>
      </c>
      <c r="I611" s="537">
        <v>16</v>
      </c>
      <c r="J611" s="436">
        <v>30988</v>
      </c>
      <c r="K611" s="205" t="s">
        <v>1664</v>
      </c>
      <c r="L611" s="135" t="s">
        <v>173</v>
      </c>
      <c r="M611" s="134" t="str">
        <f t="shared" si="147"/>
        <v>Y1</v>
      </c>
      <c r="N611" s="147" t="str">
        <f>Aaron!$S$2</f>
        <v>San Jose</v>
      </c>
      <c r="O611" s="169" t="s">
        <v>4786</v>
      </c>
      <c r="P611" s="229" t="str">
        <f t="shared" si="148"/>
        <v>Layne, Tommy* (Y1)</v>
      </c>
      <c r="Q611" s="166">
        <f t="shared" si="149"/>
        <v>200000</v>
      </c>
      <c r="R611" s="166">
        <f t="shared" si="152"/>
        <v>300000</v>
      </c>
      <c r="S611" s="166">
        <f t="shared" si="153"/>
        <v>400000</v>
      </c>
      <c r="T611" s="314" t="str">
        <f t="shared" si="154"/>
        <v/>
      </c>
      <c r="U611" s="537" t="s">
        <v>652</v>
      </c>
      <c r="V611" s="167">
        <v>200000</v>
      </c>
      <c r="W611" s="134" t="s">
        <v>653</v>
      </c>
      <c r="X611" s="167">
        <v>300000</v>
      </c>
      <c r="Y611" s="134" t="s">
        <v>465</v>
      </c>
      <c r="Z611" s="167">
        <v>400000</v>
      </c>
      <c r="AA611" s="134" t="s">
        <v>814</v>
      </c>
      <c r="AC611" s="134"/>
      <c r="AD611" s="134"/>
      <c r="AE611" s="190"/>
      <c r="AF611" s="167"/>
      <c r="AG611" s="134"/>
      <c r="AH611" s="167"/>
      <c r="AI611" s="134"/>
      <c r="AJ611" s="167"/>
    </row>
    <row r="612" spans="1:36" ht="14.25" customHeight="1" x14ac:dyDescent="0.2">
      <c r="A612" s="134" t="s">
        <v>543</v>
      </c>
      <c r="B612" s="246" t="str">
        <f t="shared" si="142"/>
        <v>Leake</v>
      </c>
      <c r="C612" s="253" t="str">
        <f t="shared" si="143"/>
        <v>Mike</v>
      </c>
      <c r="D612" s="134" t="str">
        <f t="shared" si="144"/>
        <v>M. Leake</v>
      </c>
      <c r="E612" s="229" t="str">
        <f t="shared" si="146"/>
        <v>Mike Leake</v>
      </c>
      <c r="F612" s="135"/>
      <c r="G612" s="135"/>
      <c r="H612" s="135"/>
      <c r="I612" s="135"/>
      <c r="J612" s="201"/>
      <c r="K612" s="147"/>
      <c r="L612" s="135" t="s">
        <v>173</v>
      </c>
      <c r="M612" s="134" t="str">
        <f t="shared" si="147"/>
        <v>3,L5-14M</v>
      </c>
      <c r="N612" s="147" t="s">
        <v>826</v>
      </c>
      <c r="O612" s="169" t="s">
        <v>5354</v>
      </c>
      <c r="P612" s="229" t="str">
        <f t="shared" si="148"/>
        <v>Leake, Mike (3,L5-14M)</v>
      </c>
      <c r="Q612" s="166">
        <f t="shared" si="149"/>
        <v>2800000</v>
      </c>
      <c r="R612" s="166">
        <f t="shared" si="152"/>
        <v>2800000</v>
      </c>
      <c r="S612" s="166">
        <f t="shared" si="153"/>
        <v>2800000</v>
      </c>
      <c r="T612" s="314" t="str">
        <f t="shared" si="154"/>
        <v/>
      </c>
      <c r="U612" s="147" t="s">
        <v>389</v>
      </c>
      <c r="V612" s="167">
        <v>2800000</v>
      </c>
      <c r="W612" s="134" t="s">
        <v>388</v>
      </c>
      <c r="X612" s="167">
        <v>2800000</v>
      </c>
      <c r="Y612" s="134" t="s">
        <v>753</v>
      </c>
      <c r="Z612" s="167">
        <v>2800000</v>
      </c>
      <c r="AA612" s="134"/>
      <c r="AC612" s="134"/>
      <c r="AD612" s="134"/>
      <c r="AE612" s="190"/>
      <c r="AF612" s="167"/>
      <c r="AG612" s="134"/>
      <c r="AH612" s="167"/>
      <c r="AI612" s="134"/>
      <c r="AJ612" s="167"/>
    </row>
    <row r="613" spans="1:36" ht="14.25" customHeight="1" x14ac:dyDescent="0.2">
      <c r="A613" s="134" t="s">
        <v>386</v>
      </c>
      <c r="B613" s="246" t="str">
        <f t="shared" si="142"/>
        <v>LeCure</v>
      </c>
      <c r="C613" s="253" t="str">
        <f t="shared" si="143"/>
        <v>Sam</v>
      </c>
      <c r="D613" s="134" t="str">
        <f t="shared" si="144"/>
        <v>S. LeCure</v>
      </c>
      <c r="E613" s="229" t="str">
        <f t="shared" si="146"/>
        <v>Sam LeCure</v>
      </c>
      <c r="F613" s="135"/>
      <c r="G613" s="135"/>
      <c r="H613" s="135"/>
      <c r="I613" s="135"/>
      <c r="J613" s="201"/>
      <c r="K613" s="147"/>
      <c r="L613" s="135" t="s">
        <v>173</v>
      </c>
      <c r="M613" s="134" t="str">
        <f t="shared" si="147"/>
        <v>2,F2-500k</v>
      </c>
      <c r="N613" s="300" t="s">
        <v>83</v>
      </c>
      <c r="O613" s="304" t="s">
        <v>2491</v>
      </c>
      <c r="P613" s="229" t="str">
        <f t="shared" si="148"/>
        <v>LeCure, Sam (2,F2-500k)</v>
      </c>
      <c r="Q613" s="166">
        <f t="shared" si="149"/>
        <v>250000</v>
      </c>
      <c r="R613" s="166" t="str">
        <f t="shared" si="152"/>
        <v/>
      </c>
      <c r="S613" s="166" t="str">
        <f t="shared" si="153"/>
        <v/>
      </c>
      <c r="T613" s="314" t="str">
        <f t="shared" si="154"/>
        <v/>
      </c>
      <c r="U613" s="147" t="s">
        <v>860</v>
      </c>
      <c r="V613" s="167">
        <v>250000</v>
      </c>
      <c r="W613" s="147" t="s">
        <v>412</v>
      </c>
      <c r="X613" s="310"/>
      <c r="Y613" s="147"/>
      <c r="Z613" s="310"/>
      <c r="AA613" s="147"/>
      <c r="AB613" s="310"/>
      <c r="AC613" s="134"/>
      <c r="AD613" s="134"/>
      <c r="AE613" s="190"/>
      <c r="AF613" s="167"/>
      <c r="AG613" s="134"/>
      <c r="AH613" s="167"/>
      <c r="AI613" s="134"/>
      <c r="AJ613" s="167"/>
    </row>
    <row r="614" spans="1:36" ht="14.25" customHeight="1" x14ac:dyDescent="0.2">
      <c r="A614" s="246" t="s">
        <v>2137</v>
      </c>
      <c r="B614" s="246" t="str">
        <f t="shared" si="142"/>
        <v>Lee</v>
      </c>
      <c r="C614" s="253" t="str">
        <f t="shared" si="143"/>
        <v>Hak-Ju</v>
      </c>
      <c r="D614" s="134" t="str">
        <f t="shared" si="144"/>
        <v>H. Lee</v>
      </c>
      <c r="E614" s="229" t="str">
        <f t="shared" si="146"/>
        <v>Hak-Ju Lee</v>
      </c>
      <c r="F614" s="241" t="s">
        <v>512</v>
      </c>
      <c r="G614" s="241"/>
      <c r="H614" s="241"/>
      <c r="I614" s="241"/>
      <c r="J614" s="262">
        <v>33181</v>
      </c>
      <c r="K614" s="263" t="s">
        <v>2015</v>
      </c>
      <c r="L614" s="135" t="s">
        <v>651</v>
      </c>
      <c r="M614" s="134" t="str">
        <f t="shared" si="147"/>
        <v>min</v>
      </c>
      <c r="N614" s="147" t="str">
        <f>Mays!$A$2</f>
        <v>Aspen</v>
      </c>
      <c r="O614" s="241" t="s">
        <v>2012</v>
      </c>
      <c r="P614" s="229" t="str">
        <f t="shared" si="148"/>
        <v>Lee, Hak-Ju (min)</v>
      </c>
      <c r="Q614" s="166" t="str">
        <f t="shared" si="149"/>
        <v/>
      </c>
      <c r="R614" s="166" t="str">
        <f t="shared" si="152"/>
        <v/>
      </c>
      <c r="S614" s="166" t="str">
        <f t="shared" si="153"/>
        <v/>
      </c>
      <c r="T614" s="314" t="str">
        <f t="shared" si="154"/>
        <v/>
      </c>
      <c r="U614" s="309" t="s">
        <v>828</v>
      </c>
      <c r="V614" s="230"/>
      <c r="W614" s="229"/>
      <c r="X614" s="230"/>
      <c r="Y614" s="229"/>
      <c r="Z614" s="230"/>
      <c r="AA614" s="134"/>
      <c r="AC614" s="134"/>
      <c r="AD614" s="134"/>
      <c r="AE614" s="190"/>
      <c r="AF614" s="230"/>
      <c r="AG614" s="229"/>
      <c r="AH614" s="230"/>
      <c r="AI614" s="134"/>
      <c r="AJ614" s="167"/>
    </row>
    <row r="615" spans="1:36" ht="14.25" customHeight="1" x14ac:dyDescent="0.2">
      <c r="A615" s="134" t="s">
        <v>365</v>
      </c>
      <c r="B615" s="246" t="str">
        <f t="shared" si="142"/>
        <v>Lee</v>
      </c>
      <c r="C615" s="253" t="str">
        <f t="shared" si="143"/>
        <v>Zach</v>
      </c>
      <c r="D615" s="134" t="str">
        <f t="shared" si="144"/>
        <v>Z. Lee</v>
      </c>
      <c r="E615" s="229" t="str">
        <f t="shared" si="146"/>
        <v>Zach Lee</v>
      </c>
      <c r="F615" s="135"/>
      <c r="G615" s="135"/>
      <c r="H615" s="135"/>
      <c r="I615" s="135"/>
      <c r="J615" s="201"/>
      <c r="K615" s="147" t="s">
        <v>966</v>
      </c>
      <c r="L615" s="135" t="s">
        <v>173</v>
      </c>
      <c r="M615" s="134" t="str">
        <f t="shared" si="147"/>
        <v>MM</v>
      </c>
      <c r="N615" s="147" t="str">
        <f>Ruth!$S$2</f>
        <v>New York</v>
      </c>
      <c r="O615" s="169" t="s">
        <v>387</v>
      </c>
      <c r="P615" s="229" t="str">
        <f t="shared" si="148"/>
        <v>Lee, Zach (MM)</v>
      </c>
      <c r="Q615" s="166">
        <f t="shared" si="149"/>
        <v>100000</v>
      </c>
      <c r="R615" s="166" t="str">
        <f t="shared" si="152"/>
        <v/>
      </c>
      <c r="S615" s="166" t="str">
        <f t="shared" si="153"/>
        <v/>
      </c>
      <c r="T615" s="314" t="str">
        <f t="shared" si="154"/>
        <v/>
      </c>
      <c r="U615" s="147" t="s">
        <v>648</v>
      </c>
      <c r="V615" s="269">
        <v>100000</v>
      </c>
      <c r="W615" s="134"/>
      <c r="X615" s="167"/>
      <c r="Y615" s="134"/>
      <c r="Z615" s="167"/>
      <c r="AA615" s="134"/>
      <c r="AC615" s="134"/>
      <c r="AD615" s="134"/>
      <c r="AE615" s="190"/>
      <c r="AF615" s="167"/>
      <c r="AG615" s="134"/>
      <c r="AH615" s="167"/>
      <c r="AI615" s="134"/>
      <c r="AJ615" s="167"/>
    </row>
    <row r="616" spans="1:36" ht="14.25" customHeight="1" x14ac:dyDescent="0.2">
      <c r="A616" s="146" t="s">
        <v>1228</v>
      </c>
      <c r="B616" s="246" t="str">
        <f t="shared" si="142"/>
        <v>LeMahieu</v>
      </c>
      <c r="C616" s="253" t="str">
        <f t="shared" si="143"/>
        <v>DJ</v>
      </c>
      <c r="D616" s="134" t="str">
        <f t="shared" si="144"/>
        <v>D. LeMahieu</v>
      </c>
      <c r="E616" s="229" t="str">
        <f t="shared" si="146"/>
        <v>DJ LeMahieu</v>
      </c>
      <c r="F616" s="135"/>
      <c r="G616" s="135"/>
      <c r="H616" s="135"/>
      <c r="I616" s="135"/>
      <c r="J616" s="201"/>
      <c r="K616" s="147"/>
      <c r="L616" s="135" t="s">
        <v>11</v>
      </c>
      <c r="M616" s="134" t="str">
        <f t="shared" si="147"/>
        <v>ARB-Y4</v>
      </c>
      <c r="N616" s="147" t="str">
        <f>Aaron!$M$2</f>
        <v>Virginia</v>
      </c>
      <c r="O616" s="135" t="s">
        <v>2418</v>
      </c>
      <c r="P616" s="229" t="str">
        <f t="shared" si="148"/>
        <v>LeMahieu, DJ (ARB-Y4)</v>
      </c>
      <c r="Q616" s="166">
        <f t="shared" si="149"/>
        <v>840000</v>
      </c>
      <c r="R616" s="166" t="str">
        <f t="shared" si="152"/>
        <v/>
      </c>
      <c r="S616" s="166" t="str">
        <f t="shared" si="153"/>
        <v/>
      </c>
      <c r="T616" s="314" t="str">
        <f t="shared" si="154"/>
        <v/>
      </c>
      <c r="U616" s="147" t="s">
        <v>814</v>
      </c>
      <c r="V616" s="167">
        <v>840000</v>
      </c>
      <c r="W616" s="134" t="s">
        <v>1629</v>
      </c>
      <c r="X616" s="167"/>
      <c r="Y616" s="134"/>
      <c r="Z616" s="167"/>
      <c r="AA616" s="134"/>
      <c r="AC616" s="134"/>
      <c r="AD616" s="134"/>
      <c r="AE616" s="190"/>
      <c r="AF616" s="167"/>
      <c r="AG616" s="134"/>
      <c r="AH616" s="167"/>
      <c r="AI616" s="134"/>
      <c r="AJ616" s="167"/>
    </row>
    <row r="617" spans="1:36" ht="14.25" customHeight="1" x14ac:dyDescent="0.2">
      <c r="A617" s="537" t="s">
        <v>2778</v>
      </c>
      <c r="B617" s="246" t="str">
        <f t="shared" si="142"/>
        <v>Leon</v>
      </c>
      <c r="C617" s="253" t="str">
        <f t="shared" si="143"/>
        <v>Sandy+</v>
      </c>
      <c r="D617" s="134" t="str">
        <f t="shared" si="144"/>
        <v>S. Leon</v>
      </c>
      <c r="E617" s="229" t="str">
        <f t="shared" si="146"/>
        <v>Sandy+ Leon</v>
      </c>
      <c r="F617" s="135" t="s">
        <v>1674</v>
      </c>
      <c r="G617" s="135"/>
      <c r="H617" s="135"/>
      <c r="I617" s="135"/>
      <c r="J617" s="335">
        <v>32580</v>
      </c>
      <c r="K617" s="134" t="s">
        <v>1668</v>
      </c>
      <c r="L617" s="135" t="s">
        <v>11</v>
      </c>
      <c r="M617" s="134" t="str">
        <f t="shared" si="147"/>
        <v>Y1</v>
      </c>
      <c r="N617" s="147" t="s">
        <v>701</v>
      </c>
      <c r="O617" s="135" t="s">
        <v>5222</v>
      </c>
      <c r="P617" s="229" t="str">
        <f t="shared" si="148"/>
        <v>Leon, Sandy+ (Y1)</v>
      </c>
      <c r="Q617" s="166">
        <f t="shared" si="149"/>
        <v>200000</v>
      </c>
      <c r="R617" s="166">
        <f t="shared" si="152"/>
        <v>300000</v>
      </c>
      <c r="S617" s="166">
        <f t="shared" si="153"/>
        <v>400000</v>
      </c>
      <c r="T617" s="314" t="str">
        <f t="shared" si="154"/>
        <v/>
      </c>
      <c r="U617" s="537" t="s">
        <v>652</v>
      </c>
      <c r="V617" s="269">
        <v>200000</v>
      </c>
      <c r="W617" s="134" t="s">
        <v>653</v>
      </c>
      <c r="X617" s="269">
        <v>300000</v>
      </c>
      <c r="Y617" s="134" t="s">
        <v>465</v>
      </c>
      <c r="Z617" s="269">
        <v>400000</v>
      </c>
      <c r="AA617" s="134" t="s">
        <v>814</v>
      </c>
      <c r="AB617" s="537"/>
      <c r="AC617" s="134"/>
      <c r="AD617" s="134"/>
      <c r="AE617" s="190"/>
      <c r="AF617" s="167"/>
      <c r="AG617" s="134"/>
      <c r="AH617" s="167"/>
      <c r="AI617" s="229"/>
      <c r="AJ617" s="229"/>
    </row>
    <row r="618" spans="1:36" ht="14.25" customHeight="1" x14ac:dyDescent="0.2">
      <c r="A618" s="134" t="s">
        <v>476</v>
      </c>
      <c r="B618" s="246" t="str">
        <f t="shared" si="142"/>
        <v>Lester</v>
      </c>
      <c r="C618" s="253" t="str">
        <f t="shared" si="143"/>
        <v>Jon</v>
      </c>
      <c r="D618" s="134" t="str">
        <f t="shared" si="144"/>
        <v>J. Lester</v>
      </c>
      <c r="E618" s="229" t="str">
        <f t="shared" si="146"/>
        <v>Jon Lester</v>
      </c>
      <c r="F618" s="135"/>
      <c r="G618" s="135"/>
      <c r="H618" s="135"/>
      <c r="I618" s="135"/>
      <c r="J618" s="201"/>
      <c r="K618" s="147"/>
      <c r="L618" s="135" t="s">
        <v>173</v>
      </c>
      <c r="M618" s="134" t="str">
        <f t="shared" si="147"/>
        <v>2,F5-24.225M</v>
      </c>
      <c r="N618" s="147" t="str">
        <f>Cobb!$G$2</f>
        <v>Alaska</v>
      </c>
      <c r="O618" s="304" t="s">
        <v>2491</v>
      </c>
      <c r="P618" s="229" t="str">
        <f t="shared" si="148"/>
        <v>Lester, Jon (2,F5-24.225M)</v>
      </c>
      <c r="Q618" s="166">
        <f t="shared" si="149"/>
        <v>4845000</v>
      </c>
      <c r="R618" s="166">
        <f t="shared" si="152"/>
        <v>4845000</v>
      </c>
      <c r="S618" s="166">
        <f t="shared" si="153"/>
        <v>4845000</v>
      </c>
      <c r="T618" s="314">
        <f t="shared" si="154"/>
        <v>4845000</v>
      </c>
      <c r="U618" s="147" t="s">
        <v>2496</v>
      </c>
      <c r="V618" s="167">
        <v>4845000</v>
      </c>
      <c r="W618" s="147" t="s">
        <v>2580</v>
      </c>
      <c r="X618" s="235">
        <v>4845000</v>
      </c>
      <c r="Y618" s="147" t="s">
        <v>2642</v>
      </c>
      <c r="Z618" s="235">
        <v>4845000</v>
      </c>
      <c r="AA618" s="147" t="s">
        <v>2665</v>
      </c>
      <c r="AB618" s="311">
        <v>4845000</v>
      </c>
      <c r="AC618" s="134"/>
      <c r="AD618" s="134"/>
      <c r="AE618" s="190"/>
      <c r="AF618" s="167"/>
      <c r="AG618" s="134"/>
      <c r="AH618" s="167"/>
      <c r="AI618" s="134"/>
      <c r="AJ618" s="167"/>
    </row>
    <row r="619" spans="1:36" ht="14.25" customHeight="1" x14ac:dyDescent="0.2">
      <c r="A619" s="148" t="s">
        <v>839</v>
      </c>
      <c r="B619" s="246" t="str">
        <f t="shared" ref="B619:B682" si="155">LEFT(A619,FIND(", ",A619,1)-1)</f>
        <v>Lewis</v>
      </c>
      <c r="C619" s="253" t="str">
        <f t="shared" si="143"/>
        <v>Colby</v>
      </c>
      <c r="D619" s="134" t="str">
        <f t="shared" si="144"/>
        <v>C. Lewis</v>
      </c>
      <c r="E619" s="229" t="str">
        <f t="shared" si="146"/>
        <v>Colby Lewis</v>
      </c>
      <c r="F619" s="135"/>
      <c r="G619" s="147"/>
      <c r="H619" s="147"/>
      <c r="I619" s="147"/>
      <c r="J619" s="169"/>
      <c r="K619" s="134"/>
      <c r="L619" s="135" t="s">
        <v>173</v>
      </c>
      <c r="M619" s="134" t="str">
        <f t="shared" si="147"/>
        <v>1,F1-$5.513M</v>
      </c>
      <c r="N619" s="147" t="str">
        <f>Aaron!$M$2</f>
        <v>Virginia</v>
      </c>
      <c r="O619" s="412" t="s">
        <v>4104</v>
      </c>
      <c r="P619" s="229" t="str">
        <f t="shared" si="148"/>
        <v>Lewis, Colby (1,F1-$5.513M)</v>
      </c>
      <c r="Q619" s="166">
        <f t="shared" si="149"/>
        <v>5513000</v>
      </c>
      <c r="R619" s="166" t="str">
        <f t="shared" si="152"/>
        <v/>
      </c>
      <c r="S619" s="166" t="str">
        <f t="shared" si="153"/>
        <v/>
      </c>
      <c r="T619" s="314" t="str">
        <f t="shared" si="154"/>
        <v/>
      </c>
      <c r="U619" s="148" t="s">
        <v>4003</v>
      </c>
      <c r="V619" s="414">
        <v>5513000</v>
      </c>
      <c r="W619" s="167" t="s">
        <v>412</v>
      </c>
      <c r="X619" s="134"/>
      <c r="Y619" s="134"/>
      <c r="Z619" s="134"/>
      <c r="AA619" s="134"/>
      <c r="AB619" s="134"/>
      <c r="AC619" s="134"/>
      <c r="AD619" s="134"/>
      <c r="AE619" s="190"/>
      <c r="AF619" s="235"/>
      <c r="AG619" s="211"/>
      <c r="AH619" s="235"/>
      <c r="AI619" s="134"/>
      <c r="AJ619" s="167"/>
    </row>
    <row r="620" spans="1:36" ht="14.25" customHeight="1" x14ac:dyDescent="0.2">
      <c r="A620" s="537" t="s">
        <v>4749</v>
      </c>
      <c r="B620" s="246" t="str">
        <f t="shared" si="155"/>
        <v>Liberatore</v>
      </c>
      <c r="C620" s="253" t="str">
        <f t="shared" si="143"/>
        <v>Adam*</v>
      </c>
      <c r="D620" s="134" t="str">
        <f t="shared" si="144"/>
        <v>A. Liberatore</v>
      </c>
      <c r="E620" s="229" t="str">
        <f t="shared" si="146"/>
        <v>Adam* Liberatore</v>
      </c>
      <c r="F620" s="287"/>
      <c r="G620" s="537">
        <v>136</v>
      </c>
      <c r="H620" s="537">
        <v>5</v>
      </c>
      <c r="I620" s="537">
        <v>20</v>
      </c>
      <c r="J620" s="436">
        <v>31909</v>
      </c>
      <c r="K620" s="205" t="s">
        <v>1664</v>
      </c>
      <c r="L620" s="135" t="s">
        <v>173</v>
      </c>
      <c r="M620" s="134" t="str">
        <f t="shared" si="147"/>
        <v>Y1</v>
      </c>
      <c r="N620" s="147" t="str">
        <f>Aaron!$S$2</f>
        <v>San Jose</v>
      </c>
      <c r="O620" s="169" t="s">
        <v>4786</v>
      </c>
      <c r="P620" s="229" t="str">
        <f t="shared" si="148"/>
        <v>Liberatore, Adam* (Y1)</v>
      </c>
      <c r="Q620" s="166">
        <f t="shared" si="149"/>
        <v>200000</v>
      </c>
      <c r="R620" s="166">
        <f t="shared" si="152"/>
        <v>300000</v>
      </c>
      <c r="S620" s="166">
        <f t="shared" si="153"/>
        <v>400000</v>
      </c>
      <c r="T620" s="314" t="str">
        <f t="shared" si="154"/>
        <v/>
      </c>
      <c r="U620" s="537" t="s">
        <v>652</v>
      </c>
      <c r="V620" s="167">
        <v>200000</v>
      </c>
      <c r="W620" s="134" t="s">
        <v>653</v>
      </c>
      <c r="X620" s="167">
        <v>300000</v>
      </c>
      <c r="Y620" s="134" t="s">
        <v>465</v>
      </c>
      <c r="Z620" s="167">
        <v>400000</v>
      </c>
      <c r="AA620" s="134" t="s">
        <v>814</v>
      </c>
      <c r="AC620" s="134"/>
      <c r="AD620" s="134"/>
      <c r="AE620" s="190"/>
      <c r="AF620" s="235"/>
      <c r="AG620" s="211"/>
      <c r="AH620" s="235"/>
      <c r="AI620" s="134"/>
      <c r="AJ620" s="167"/>
    </row>
    <row r="621" spans="1:36" ht="14.25" customHeight="1" x14ac:dyDescent="0.2">
      <c r="A621" s="148" t="s">
        <v>780</v>
      </c>
      <c r="B621" s="246" t="str">
        <f t="shared" si="155"/>
        <v>Lincecum</v>
      </c>
      <c r="C621" s="253" t="str">
        <f t="shared" si="143"/>
        <v>Tim</v>
      </c>
      <c r="D621" s="134" t="str">
        <f t="shared" si="144"/>
        <v>T. Lincecum</v>
      </c>
      <c r="E621" s="229" t="str">
        <f t="shared" si="146"/>
        <v>Tim Lincecum</v>
      </c>
      <c r="F621" s="135"/>
      <c r="G621" s="147"/>
      <c r="H621" s="147"/>
      <c r="I621" s="147"/>
      <c r="J621" s="169"/>
      <c r="K621" s="134"/>
      <c r="L621" s="135" t="s">
        <v>173</v>
      </c>
      <c r="M621" s="134" t="str">
        <f t="shared" si="147"/>
        <v>1,F3-$1.95M</v>
      </c>
      <c r="N621" s="148" t="s">
        <v>3988</v>
      </c>
      <c r="O621" s="412" t="s">
        <v>4104</v>
      </c>
      <c r="P621" s="229" t="str">
        <f t="shared" si="148"/>
        <v>Lincecum, Tim (1,F3-$1.95M)</v>
      </c>
      <c r="Q621" s="166">
        <f t="shared" si="149"/>
        <v>650000</v>
      </c>
      <c r="R621" s="166">
        <f t="shared" si="152"/>
        <v>650000</v>
      </c>
      <c r="S621" s="166">
        <f t="shared" si="153"/>
        <v>650000</v>
      </c>
      <c r="T621" s="314" t="str">
        <f t="shared" si="154"/>
        <v/>
      </c>
      <c r="U621" s="148" t="s">
        <v>4037</v>
      </c>
      <c r="V621" s="414">
        <v>650000</v>
      </c>
      <c r="W621" s="148" t="s">
        <v>4224</v>
      </c>
      <c r="X621" s="414">
        <v>650000</v>
      </c>
      <c r="Y621" s="148" t="s">
        <v>4143</v>
      </c>
      <c r="Z621" s="414">
        <v>650000</v>
      </c>
      <c r="AA621" s="134" t="s">
        <v>412</v>
      </c>
      <c r="AB621" s="134"/>
      <c r="AC621" s="134"/>
      <c r="AD621" s="134"/>
      <c r="AE621" s="190"/>
      <c r="AF621" s="167"/>
      <c r="AG621" s="134"/>
      <c r="AH621" s="167"/>
      <c r="AI621" s="134"/>
      <c r="AJ621" s="167"/>
    </row>
    <row r="622" spans="1:36" ht="14.25" customHeight="1" x14ac:dyDescent="0.2">
      <c r="A622" s="134" t="s">
        <v>281</v>
      </c>
      <c r="B622" s="246" t="str">
        <f t="shared" si="155"/>
        <v>Lind</v>
      </c>
      <c r="C622" s="253" t="str">
        <f t="shared" si="143"/>
        <v>Adam</v>
      </c>
      <c r="D622" s="134" t="str">
        <f t="shared" si="144"/>
        <v>A. Lind</v>
      </c>
      <c r="E622" s="229" t="str">
        <f t="shared" si="146"/>
        <v>Adam Lind</v>
      </c>
      <c r="F622" s="135"/>
      <c r="G622" s="135"/>
      <c r="H622" s="135"/>
      <c r="I622" s="135"/>
      <c r="J622" s="201"/>
      <c r="K622" s="147"/>
      <c r="L622" s="135" t="s">
        <v>11</v>
      </c>
      <c r="M622" s="134" t="str">
        <f t="shared" si="147"/>
        <v>4,F4-4M</v>
      </c>
      <c r="N622" s="147" t="str">
        <f>Aaron!$M$2</f>
        <v>Virginia</v>
      </c>
      <c r="O622" s="169" t="s">
        <v>2934</v>
      </c>
      <c r="P622" s="229" t="str">
        <f t="shared" si="148"/>
        <v>Lind, Adam (4,F4-4M)</v>
      </c>
      <c r="Q622" s="166">
        <f t="shared" si="149"/>
        <v>1000000</v>
      </c>
      <c r="R622" s="166" t="str">
        <f t="shared" si="152"/>
        <v/>
      </c>
      <c r="S622" s="166" t="str">
        <f t="shared" si="153"/>
        <v/>
      </c>
      <c r="T622" s="314" t="str">
        <f t="shared" si="154"/>
        <v/>
      </c>
      <c r="U622" s="147" t="s">
        <v>410</v>
      </c>
      <c r="V622" s="167">
        <v>1000000</v>
      </c>
      <c r="W622" s="134" t="s">
        <v>412</v>
      </c>
      <c r="X622" s="167"/>
      <c r="Y622" s="134"/>
      <c r="Z622" s="167"/>
      <c r="AA622" s="134"/>
      <c r="AC622" s="134"/>
      <c r="AD622" s="134"/>
      <c r="AE622" s="190"/>
      <c r="AF622" s="167"/>
      <c r="AG622" s="134"/>
      <c r="AH622" s="167"/>
      <c r="AI622" s="229"/>
      <c r="AJ622" s="229"/>
    </row>
    <row r="623" spans="1:36" ht="14.25" customHeight="1" x14ac:dyDescent="0.2">
      <c r="A623" s="537" t="s">
        <v>3742</v>
      </c>
      <c r="B623" s="246" t="str">
        <f t="shared" si="155"/>
        <v>Lindgren</v>
      </c>
      <c r="C623" s="253" t="str">
        <f t="shared" si="143"/>
        <v>Jacob</v>
      </c>
      <c r="D623" s="134" t="str">
        <f t="shared" si="144"/>
        <v>J. Lindgren</v>
      </c>
      <c r="E623" s="229" t="str">
        <f t="shared" si="146"/>
        <v>Jacob Lindgren</v>
      </c>
      <c r="F623" s="135" t="s">
        <v>512</v>
      </c>
      <c r="G623" s="135"/>
      <c r="H623" s="135"/>
      <c r="I623" s="135"/>
      <c r="J623" s="134" t="s">
        <v>2860</v>
      </c>
      <c r="K623" s="134" t="s">
        <v>1664</v>
      </c>
      <c r="L623" s="135" t="s">
        <v>173</v>
      </c>
      <c r="M623" s="134" t="str">
        <f t="shared" si="147"/>
        <v>MM</v>
      </c>
      <c r="N623" s="147" t="str">
        <f>Cobb!$A$2</f>
        <v>Greenville</v>
      </c>
      <c r="O623" s="135" t="s">
        <v>2857</v>
      </c>
      <c r="P623" s="229" t="str">
        <f t="shared" si="148"/>
        <v>Lindgren, Jacob (MM)</v>
      </c>
      <c r="Q623" s="166">
        <f t="shared" si="149"/>
        <v>100000</v>
      </c>
      <c r="R623" s="166" t="str">
        <f t="shared" si="152"/>
        <v/>
      </c>
      <c r="S623" s="166" t="str">
        <f t="shared" si="153"/>
        <v/>
      </c>
      <c r="T623" s="314" t="str">
        <f t="shared" si="154"/>
        <v/>
      </c>
      <c r="U623" s="537" t="s">
        <v>648</v>
      </c>
      <c r="V623" s="269">
        <v>100000</v>
      </c>
      <c r="W623" s="537"/>
      <c r="X623" s="269"/>
      <c r="Y623" s="537"/>
      <c r="Z623" s="537"/>
      <c r="AA623" s="537"/>
      <c r="AB623" s="537"/>
      <c r="AC623" s="134"/>
      <c r="AD623" s="134"/>
      <c r="AE623" s="190"/>
      <c r="AF623" s="167"/>
      <c r="AG623" s="134"/>
      <c r="AH623" s="167"/>
      <c r="AI623" s="134"/>
      <c r="AJ623" s="167"/>
    </row>
    <row r="624" spans="1:36" ht="14.25" customHeight="1" x14ac:dyDescent="0.2">
      <c r="A624" s="134" t="s">
        <v>980</v>
      </c>
      <c r="B624" s="246" t="str">
        <f t="shared" si="155"/>
        <v>Lindor</v>
      </c>
      <c r="C624" s="253" t="str">
        <f t="shared" si="143"/>
        <v>Francisco</v>
      </c>
      <c r="D624" s="134" t="str">
        <f t="shared" si="144"/>
        <v>F. Lindor</v>
      </c>
      <c r="E624" s="229" t="str">
        <f t="shared" si="146"/>
        <v>Francisco Lindor</v>
      </c>
      <c r="F624" s="135"/>
      <c r="G624" s="135"/>
      <c r="H624" s="135"/>
      <c r="I624" s="135"/>
      <c r="J624" s="201"/>
      <c r="K624" s="147" t="s">
        <v>1671</v>
      </c>
      <c r="L624" s="135" t="s">
        <v>11</v>
      </c>
      <c r="M624" s="134" t="str">
        <f t="shared" si="147"/>
        <v>Y1</v>
      </c>
      <c r="N624" s="147" t="str">
        <f>Mays!$A$2</f>
        <v>Aspen</v>
      </c>
      <c r="O624" s="169" t="s">
        <v>2405</v>
      </c>
      <c r="P624" s="229" t="str">
        <f t="shared" si="148"/>
        <v>Lindor, Francisco (Y1)</v>
      </c>
      <c r="Q624" s="166">
        <f t="shared" si="149"/>
        <v>200000</v>
      </c>
      <c r="R624" s="166">
        <f t="shared" si="152"/>
        <v>300000</v>
      </c>
      <c r="S624" s="166">
        <f t="shared" si="153"/>
        <v>400000</v>
      </c>
      <c r="T624" s="314" t="str">
        <f t="shared" si="154"/>
        <v/>
      </c>
      <c r="U624" s="147" t="s">
        <v>652</v>
      </c>
      <c r="V624" s="269">
        <v>200000</v>
      </c>
      <c r="W624" s="134" t="s">
        <v>653</v>
      </c>
      <c r="X624" s="269">
        <v>300000</v>
      </c>
      <c r="Y624" s="134" t="s">
        <v>465</v>
      </c>
      <c r="Z624" s="269">
        <v>400000</v>
      </c>
      <c r="AA624" s="134" t="s">
        <v>814</v>
      </c>
      <c r="AC624" s="134"/>
      <c r="AD624" s="134"/>
      <c r="AE624" s="190"/>
      <c r="AF624" s="167"/>
      <c r="AG624" s="134"/>
      <c r="AH624" s="167"/>
      <c r="AI624" s="134"/>
      <c r="AJ624" s="167"/>
    </row>
    <row r="625" spans="1:36" ht="14.25" customHeight="1" x14ac:dyDescent="0.2">
      <c r="A625" s="211" t="s">
        <v>1803</v>
      </c>
      <c r="B625" s="246" t="str">
        <f t="shared" si="155"/>
        <v>Liriano</v>
      </c>
      <c r="C625" s="253" t="str">
        <f t="shared" si="143"/>
        <v>Francisco</v>
      </c>
      <c r="D625" s="134" t="str">
        <f t="shared" si="144"/>
        <v>F. Liriano</v>
      </c>
      <c r="E625" s="229" t="str">
        <f t="shared" si="146"/>
        <v>Francisco Liriano</v>
      </c>
      <c r="F625" s="216" t="s">
        <v>512</v>
      </c>
      <c r="G625" s="216"/>
      <c r="H625" s="216"/>
      <c r="I625" s="216"/>
      <c r="J625" s="220">
        <v>30615</v>
      </c>
      <c r="K625" s="221" t="s">
        <v>966</v>
      </c>
      <c r="L625" s="135" t="s">
        <v>173</v>
      </c>
      <c r="M625" s="134" t="str">
        <f t="shared" si="147"/>
        <v>3,F3-10.153M</v>
      </c>
      <c r="N625" s="147" t="str">
        <f>Aaron!$S$2</f>
        <v>San Jose</v>
      </c>
      <c r="O625" s="216" t="s">
        <v>4604</v>
      </c>
      <c r="P625" s="229" t="str">
        <f t="shared" si="148"/>
        <v>Liriano, Francisco (3,F3-10.153M)</v>
      </c>
      <c r="Q625" s="166">
        <f t="shared" si="149"/>
        <v>3385000</v>
      </c>
      <c r="R625" s="166" t="str">
        <f t="shared" si="152"/>
        <v/>
      </c>
      <c r="S625" s="166" t="str">
        <f t="shared" si="153"/>
        <v/>
      </c>
      <c r="T625" s="314" t="str">
        <f t="shared" si="154"/>
        <v/>
      </c>
      <c r="U625" s="297" t="s">
        <v>1804</v>
      </c>
      <c r="V625" s="235">
        <v>3385000</v>
      </c>
      <c r="W625" s="211" t="s">
        <v>412</v>
      </c>
      <c r="X625" s="235"/>
      <c r="Y625" s="211"/>
      <c r="Z625" s="235"/>
      <c r="AA625" s="229"/>
      <c r="AB625" s="229"/>
      <c r="AC625" s="134"/>
      <c r="AD625" s="134"/>
      <c r="AE625" s="190"/>
      <c r="AF625" s="167"/>
      <c r="AG625" s="134"/>
      <c r="AH625" s="167"/>
      <c r="AI625" s="134"/>
      <c r="AJ625" s="167"/>
    </row>
    <row r="626" spans="1:36" ht="14.25" customHeight="1" x14ac:dyDescent="0.2">
      <c r="A626" s="134" t="s">
        <v>989</v>
      </c>
      <c r="B626" s="246" t="str">
        <f t="shared" si="155"/>
        <v>Liriano</v>
      </c>
      <c r="C626" s="253" t="str">
        <f t="shared" si="143"/>
        <v>Rymer</v>
      </c>
      <c r="D626" s="134" t="str">
        <f t="shared" si="144"/>
        <v>R. Liriano</v>
      </c>
      <c r="E626" s="229" t="str">
        <f t="shared" si="146"/>
        <v>Rymer Liriano</v>
      </c>
      <c r="F626" s="135"/>
      <c r="G626" s="135"/>
      <c r="H626" s="135"/>
      <c r="I626" s="135"/>
      <c r="J626" s="201"/>
      <c r="K626" s="147"/>
      <c r="L626" s="135" t="s">
        <v>11</v>
      </c>
      <c r="M626" s="134" t="str">
        <f t="shared" si="147"/>
        <v>Y1*</v>
      </c>
      <c r="N626" s="147" t="str">
        <f>Cobb!$Y$2</f>
        <v>Portsmouth</v>
      </c>
      <c r="O626" s="169" t="s">
        <v>1077</v>
      </c>
      <c r="P626" s="229" t="str">
        <f t="shared" si="148"/>
        <v>Liriano, Rymer (Y1*)</v>
      </c>
      <c r="Q626" s="166">
        <f t="shared" si="149"/>
        <v>200000</v>
      </c>
      <c r="R626" s="166">
        <f t="shared" si="152"/>
        <v>300000</v>
      </c>
      <c r="S626" s="166">
        <f t="shared" si="153"/>
        <v>400000</v>
      </c>
      <c r="T626" s="314" t="str">
        <f t="shared" si="154"/>
        <v/>
      </c>
      <c r="U626" s="309" t="s">
        <v>304</v>
      </c>
      <c r="V626" s="269">
        <v>200000</v>
      </c>
      <c r="W626" s="134" t="s">
        <v>653</v>
      </c>
      <c r="X626" s="269">
        <v>300000</v>
      </c>
      <c r="Y626" s="134" t="s">
        <v>465</v>
      </c>
      <c r="Z626" s="269">
        <v>400000</v>
      </c>
      <c r="AA626" s="134" t="s">
        <v>814</v>
      </c>
      <c r="AC626" s="134"/>
      <c r="AD626" s="134"/>
      <c r="AE626" s="190"/>
      <c r="AF626" s="230"/>
      <c r="AG626" s="229"/>
      <c r="AH626" s="230"/>
      <c r="AI626" s="134"/>
      <c r="AJ626" s="167"/>
    </row>
    <row r="627" spans="1:36" ht="14.25" customHeight="1" x14ac:dyDescent="0.2">
      <c r="A627" s="148" t="s">
        <v>1063</v>
      </c>
      <c r="B627" s="246" t="str">
        <f t="shared" si="155"/>
        <v>Lobaton</v>
      </c>
      <c r="C627" s="253" t="str">
        <f t="shared" si="143"/>
        <v>Jose</v>
      </c>
      <c r="D627" s="134" t="str">
        <f t="shared" si="144"/>
        <v>J. Lobaton</v>
      </c>
      <c r="E627" s="229" t="str">
        <f t="shared" si="146"/>
        <v>Jose Lobaton</v>
      </c>
      <c r="F627" s="135"/>
      <c r="G627" s="147"/>
      <c r="H627" s="147"/>
      <c r="I627" s="147"/>
      <c r="J627" s="169"/>
      <c r="K627" s="134"/>
      <c r="L627" s="135" t="s">
        <v>11</v>
      </c>
      <c r="M627" s="134" t="str">
        <f t="shared" si="147"/>
        <v>1,F3-$1.899M</v>
      </c>
      <c r="N627" s="147" t="str">
        <f>Cobb!$AE$2</f>
        <v>Chicago</v>
      </c>
      <c r="O627" s="412" t="s">
        <v>4104</v>
      </c>
      <c r="P627" s="229" t="str">
        <f t="shared" si="148"/>
        <v>Lobaton, Jose (1,F3-$1.899M)</v>
      </c>
      <c r="Q627" s="166">
        <f t="shared" si="149"/>
        <v>633000</v>
      </c>
      <c r="R627" s="166">
        <f t="shared" si="152"/>
        <v>633000</v>
      </c>
      <c r="S627" s="166">
        <f t="shared" si="153"/>
        <v>633000</v>
      </c>
      <c r="T627" s="314" t="str">
        <f t="shared" si="154"/>
        <v/>
      </c>
      <c r="U627" s="148" t="s">
        <v>4040</v>
      </c>
      <c r="V627" s="414">
        <v>633000</v>
      </c>
      <c r="W627" s="148" t="s">
        <v>4220</v>
      </c>
      <c r="X627" s="414">
        <v>633000</v>
      </c>
      <c r="Y627" s="148" t="s">
        <v>4139</v>
      </c>
      <c r="Z627" s="414">
        <v>633000</v>
      </c>
      <c r="AA627" s="134" t="s">
        <v>412</v>
      </c>
      <c r="AB627" s="134"/>
      <c r="AC627" s="134"/>
      <c r="AD627" s="134"/>
      <c r="AE627" s="190"/>
      <c r="AF627" s="235"/>
      <c r="AG627" s="211"/>
      <c r="AH627" s="235"/>
      <c r="AI627" s="134"/>
      <c r="AJ627" s="167"/>
    </row>
    <row r="628" spans="1:36" ht="14.25" customHeight="1" x14ac:dyDescent="0.2">
      <c r="A628" s="537" t="s">
        <v>2772</v>
      </c>
      <c r="B628" s="246" t="str">
        <f t="shared" si="155"/>
        <v>Lobstein</v>
      </c>
      <c r="C628" s="253" t="str">
        <f t="shared" si="143"/>
        <v>Kyle*</v>
      </c>
      <c r="D628" s="134" t="str">
        <f t="shared" si="144"/>
        <v>K. Lobstein</v>
      </c>
      <c r="E628" s="229" t="str">
        <f t="shared" si="146"/>
        <v>Kyle* Lobstein</v>
      </c>
      <c r="F628" s="135" t="s">
        <v>512</v>
      </c>
      <c r="G628" s="135"/>
      <c r="H628" s="135"/>
      <c r="I628" s="135"/>
      <c r="J628" s="335">
        <v>32732</v>
      </c>
      <c r="K628" s="134" t="s">
        <v>966</v>
      </c>
      <c r="L628" s="135" t="s">
        <v>173</v>
      </c>
      <c r="M628" s="134" t="str">
        <f t="shared" si="147"/>
        <v>Y2</v>
      </c>
      <c r="N628" s="147" t="str">
        <f>Mays!$M$2</f>
        <v>Mudville</v>
      </c>
      <c r="O628" s="135" t="s">
        <v>2946</v>
      </c>
      <c r="P628" s="229" t="str">
        <f t="shared" si="148"/>
        <v>Lobstein, Kyle* (Y2)</v>
      </c>
      <c r="Q628" s="166">
        <f t="shared" si="149"/>
        <v>300000</v>
      </c>
      <c r="R628" s="166">
        <f t="shared" si="152"/>
        <v>400000</v>
      </c>
      <c r="S628" s="166" t="str">
        <f t="shared" si="153"/>
        <v/>
      </c>
      <c r="T628" s="314" t="str">
        <f t="shared" si="154"/>
        <v/>
      </c>
      <c r="U628" s="134" t="s">
        <v>653</v>
      </c>
      <c r="V628" s="230">
        <v>300000</v>
      </c>
      <c r="W628" s="229" t="s">
        <v>465</v>
      </c>
      <c r="X628" s="230">
        <v>400000</v>
      </c>
      <c r="Y628" s="134" t="s">
        <v>814</v>
      </c>
      <c r="Z628" s="537"/>
      <c r="AA628" s="537"/>
      <c r="AB628" s="537"/>
      <c r="AC628" s="134"/>
      <c r="AD628" s="134"/>
      <c r="AE628" s="190"/>
      <c r="AF628" s="230"/>
      <c r="AG628" s="229"/>
      <c r="AH628" s="230"/>
      <c r="AI628" s="134"/>
      <c r="AJ628" s="167"/>
    </row>
    <row r="629" spans="1:36" ht="14.25" customHeight="1" x14ac:dyDescent="0.2">
      <c r="A629" s="134" t="s">
        <v>1002</v>
      </c>
      <c r="B629" s="246" t="str">
        <f t="shared" si="155"/>
        <v>Locke</v>
      </c>
      <c r="C629" s="253" t="str">
        <f t="shared" si="143"/>
        <v>Jeff</v>
      </c>
      <c r="D629" s="134" t="str">
        <f t="shared" si="144"/>
        <v>J. Locke</v>
      </c>
      <c r="E629" s="229" t="str">
        <f t="shared" si="146"/>
        <v>Jeff Locke</v>
      </c>
      <c r="F629" s="135"/>
      <c r="G629" s="135"/>
      <c r="H629" s="135"/>
      <c r="I629" s="135"/>
      <c r="J629" s="201"/>
      <c r="K629" s="147"/>
      <c r="L629" s="135" t="s">
        <v>173</v>
      </c>
      <c r="M629" s="134" t="str">
        <f t="shared" si="147"/>
        <v>ARB-Y4</v>
      </c>
      <c r="N629" s="147" t="str">
        <f>Cobb!$A$2</f>
        <v>Greenville</v>
      </c>
      <c r="O629" s="169" t="s">
        <v>1077</v>
      </c>
      <c r="P629" s="229" t="str">
        <f t="shared" si="148"/>
        <v>Locke, Jeff (ARB-Y4)</v>
      </c>
      <c r="Q629" s="166">
        <f t="shared" si="149"/>
        <v>1000000</v>
      </c>
      <c r="R629" s="166" t="str">
        <f t="shared" si="152"/>
        <v/>
      </c>
      <c r="S629" s="166" t="str">
        <f t="shared" si="153"/>
        <v/>
      </c>
      <c r="T629" s="314" t="str">
        <f t="shared" si="154"/>
        <v/>
      </c>
      <c r="U629" s="147" t="s">
        <v>814</v>
      </c>
      <c r="V629" s="167">
        <v>1000000</v>
      </c>
      <c r="W629" s="134" t="s">
        <v>1629</v>
      </c>
      <c r="X629" s="167"/>
      <c r="Y629" s="134"/>
      <c r="Z629" s="167"/>
      <c r="AA629" s="134"/>
      <c r="AC629" s="134"/>
      <c r="AD629" s="134"/>
      <c r="AE629" s="190"/>
      <c r="AF629" s="232"/>
      <c r="AG629" s="231"/>
      <c r="AH629" s="232"/>
      <c r="AI629" s="134"/>
      <c r="AJ629" s="167"/>
    </row>
    <row r="630" spans="1:36" ht="14.25" customHeight="1" x14ac:dyDescent="0.2">
      <c r="A630" s="211" t="s">
        <v>1863</v>
      </c>
      <c r="B630" s="246" t="str">
        <f t="shared" si="155"/>
        <v>Logan</v>
      </c>
      <c r="C630" s="253" t="str">
        <f t="shared" si="143"/>
        <v>Boone</v>
      </c>
      <c r="D630" s="134" t="str">
        <f t="shared" si="144"/>
        <v>B. Logan</v>
      </c>
      <c r="E630" s="229" t="str">
        <f t="shared" si="146"/>
        <v>Boone Logan</v>
      </c>
      <c r="F630" s="216" t="s">
        <v>512</v>
      </c>
      <c r="G630" s="216"/>
      <c r="H630" s="216"/>
      <c r="I630" s="216"/>
      <c r="J630" s="220">
        <v>30907</v>
      </c>
      <c r="K630" s="221" t="s">
        <v>1664</v>
      </c>
      <c r="L630" s="135" t="s">
        <v>173</v>
      </c>
      <c r="M630" s="134" t="str">
        <f t="shared" si="147"/>
        <v>3,F3-1.689M</v>
      </c>
      <c r="N630" s="147" t="str">
        <f>Aaron!$A$2</f>
        <v>Middlesex</v>
      </c>
      <c r="O630" s="216" t="s">
        <v>1992</v>
      </c>
      <c r="P630" s="229" t="str">
        <f t="shared" si="148"/>
        <v>Logan, Boone (3,F3-1.689M)</v>
      </c>
      <c r="Q630" s="166">
        <f t="shared" si="149"/>
        <v>563000</v>
      </c>
      <c r="R630" s="166" t="str">
        <f t="shared" si="152"/>
        <v/>
      </c>
      <c r="S630" s="166" t="str">
        <f t="shared" si="153"/>
        <v/>
      </c>
      <c r="T630" s="314" t="str">
        <f t="shared" si="154"/>
        <v/>
      </c>
      <c r="U630" s="297" t="s">
        <v>1864</v>
      </c>
      <c r="V630" s="235">
        <v>563000</v>
      </c>
      <c r="W630" s="211" t="s">
        <v>412</v>
      </c>
      <c r="X630" s="235"/>
      <c r="Y630" s="211"/>
      <c r="Z630" s="235"/>
      <c r="AA630" s="134"/>
      <c r="AC630" s="134"/>
      <c r="AD630" s="134"/>
      <c r="AE630" s="190"/>
      <c r="AF630" s="167"/>
      <c r="AG630" s="134"/>
      <c r="AH630" s="167"/>
      <c r="AI630" s="234"/>
      <c r="AJ630" s="234"/>
    </row>
    <row r="631" spans="1:36" ht="14.25" customHeight="1" x14ac:dyDescent="0.2">
      <c r="A631" s="134" t="s">
        <v>431</v>
      </c>
      <c r="B631" s="246" t="str">
        <f t="shared" si="155"/>
        <v>Lohse</v>
      </c>
      <c r="C631" s="253" t="str">
        <f t="shared" si="143"/>
        <v>Kyle</v>
      </c>
      <c r="D631" s="134" t="str">
        <f t="shared" si="144"/>
        <v>K. Lohse</v>
      </c>
      <c r="E631" s="229" t="str">
        <f t="shared" si="146"/>
        <v>Kyle Lohse</v>
      </c>
      <c r="F631" s="135"/>
      <c r="G631" s="135"/>
      <c r="H631" s="135"/>
      <c r="I631" s="135"/>
      <c r="J631" s="201"/>
      <c r="K631" s="147"/>
      <c r="L631" s="135" t="s">
        <v>173</v>
      </c>
      <c r="M631" s="134" t="str">
        <f t="shared" si="147"/>
        <v>2,F2-11.25M</v>
      </c>
      <c r="N631" s="300" t="s">
        <v>824</v>
      </c>
      <c r="O631" s="304" t="s">
        <v>2491</v>
      </c>
      <c r="P631" s="229" t="str">
        <f t="shared" si="148"/>
        <v>Lohse, Kyle (2,F2-11.25M)</v>
      </c>
      <c r="Q631" s="166">
        <f t="shared" si="149"/>
        <v>5625000</v>
      </c>
      <c r="R631" s="166" t="str">
        <f t="shared" si="152"/>
        <v/>
      </c>
      <c r="S631" s="166" t="str">
        <f t="shared" si="153"/>
        <v/>
      </c>
      <c r="T631" s="314" t="str">
        <f t="shared" si="154"/>
        <v/>
      </c>
      <c r="U631" s="147" t="s">
        <v>2504</v>
      </c>
      <c r="V631" s="167">
        <v>5625000</v>
      </c>
      <c r="W631" s="147" t="s">
        <v>412</v>
      </c>
      <c r="X631" s="235"/>
      <c r="Y631" s="147"/>
      <c r="Z631" s="235"/>
      <c r="AA631" s="147"/>
      <c r="AB631" s="311"/>
      <c r="AC631" s="134"/>
      <c r="AD631" s="134"/>
    </row>
    <row r="632" spans="1:36" ht="14.25" customHeight="1" x14ac:dyDescent="0.2">
      <c r="A632" s="134" t="s">
        <v>611</v>
      </c>
      <c r="B632" s="246" t="str">
        <f t="shared" si="155"/>
        <v>Loney</v>
      </c>
      <c r="C632" s="253" t="str">
        <f t="shared" si="143"/>
        <v>James</v>
      </c>
      <c r="D632" s="134" t="str">
        <f t="shared" si="144"/>
        <v>J. Loney</v>
      </c>
      <c r="E632" s="229" t="str">
        <f t="shared" si="146"/>
        <v>James Loney</v>
      </c>
      <c r="F632" s="135"/>
      <c r="G632" s="135"/>
      <c r="H632" s="135"/>
      <c r="I632" s="135"/>
      <c r="J632" s="201"/>
      <c r="K632" s="147"/>
      <c r="L632" s="135" t="s">
        <v>11</v>
      </c>
      <c r="M632" s="134" t="str">
        <f t="shared" si="147"/>
        <v>2,F5-10M</v>
      </c>
      <c r="N632" s="147" t="str">
        <f>Aaron!$A$2</f>
        <v>Middlesex</v>
      </c>
      <c r="O632" s="304" t="s">
        <v>2491</v>
      </c>
      <c r="P632" s="229" t="str">
        <f t="shared" si="148"/>
        <v>Loney, James (2,F5-10M)</v>
      </c>
      <c r="Q632" s="166">
        <f t="shared" si="149"/>
        <v>2000000</v>
      </c>
      <c r="R632" s="166">
        <f t="shared" si="152"/>
        <v>2000000</v>
      </c>
      <c r="S632" s="166">
        <f t="shared" si="153"/>
        <v>2000000</v>
      </c>
      <c r="T632" s="314">
        <f t="shared" si="154"/>
        <v>2000000</v>
      </c>
      <c r="U632" s="147" t="s">
        <v>1130</v>
      </c>
      <c r="V632" s="167">
        <v>2000000</v>
      </c>
      <c r="W632" s="147" t="s">
        <v>1131</v>
      </c>
      <c r="X632" s="235">
        <v>2000000</v>
      </c>
      <c r="Y632" s="147" t="s">
        <v>1132</v>
      </c>
      <c r="Z632" s="235">
        <v>2000000</v>
      </c>
      <c r="AA632" s="147" t="s">
        <v>1133</v>
      </c>
      <c r="AB632" s="310">
        <v>2000000</v>
      </c>
      <c r="AC632" s="134"/>
      <c r="AD632" s="134"/>
    </row>
    <row r="633" spans="1:36" ht="14.25" customHeight="1" x14ac:dyDescent="0.2">
      <c r="A633" s="134" t="s">
        <v>111</v>
      </c>
      <c r="B633" s="246" t="str">
        <f t="shared" si="155"/>
        <v>Longoria</v>
      </c>
      <c r="C633" s="253" t="str">
        <f t="shared" si="143"/>
        <v>Evan</v>
      </c>
      <c r="D633" s="134" t="str">
        <f t="shared" si="144"/>
        <v>E. Longoria</v>
      </c>
      <c r="E633" s="229" t="str">
        <f t="shared" si="146"/>
        <v>Evan Longoria</v>
      </c>
      <c r="F633" s="135"/>
      <c r="G633" s="135"/>
      <c r="H633" s="135"/>
      <c r="I633" s="135"/>
      <c r="J633" s="201"/>
      <c r="K633" s="147"/>
      <c r="L633" s="135" t="s">
        <v>11</v>
      </c>
      <c r="M633" s="134" t="str">
        <f t="shared" si="147"/>
        <v>5,L5-14M</v>
      </c>
      <c r="N633" s="147" t="str">
        <f>Ruth!$S$2</f>
        <v>New York</v>
      </c>
      <c r="O633" s="169" t="s">
        <v>809</v>
      </c>
      <c r="P633" s="229" t="str">
        <f t="shared" si="148"/>
        <v>Longoria, Evan (5,L5-14M)</v>
      </c>
      <c r="Q633" s="166">
        <f t="shared" si="149"/>
        <v>2800000</v>
      </c>
      <c r="R633" s="166" t="str">
        <f t="shared" si="152"/>
        <v/>
      </c>
      <c r="S633" s="166" t="str">
        <f t="shared" si="153"/>
        <v/>
      </c>
      <c r="T633" s="314" t="str">
        <f t="shared" si="154"/>
        <v/>
      </c>
      <c r="U633" s="147" t="s">
        <v>753</v>
      </c>
      <c r="V633" s="167">
        <v>2800000</v>
      </c>
      <c r="W633" s="134" t="s">
        <v>412</v>
      </c>
      <c r="X633" s="167"/>
      <c r="Y633" s="134"/>
      <c r="Z633" s="167"/>
      <c r="AA633" s="134"/>
      <c r="AC633" s="134"/>
      <c r="AD633" s="134"/>
    </row>
    <row r="634" spans="1:36" ht="14.25" customHeight="1" x14ac:dyDescent="0.2">
      <c r="A634" s="537" t="s">
        <v>4693</v>
      </c>
      <c r="B634" s="246" t="str">
        <f t="shared" si="155"/>
        <v>Lopez</v>
      </c>
      <c r="C634" s="253" t="str">
        <f t="shared" si="143"/>
        <v>Jorge</v>
      </c>
      <c r="D634" s="134" t="str">
        <f t="shared" si="144"/>
        <v>J. Lopez</v>
      </c>
      <c r="E634" s="229" t="str">
        <f t="shared" si="146"/>
        <v>Jorge Lopez</v>
      </c>
      <c r="F634" s="287"/>
      <c r="G634" s="537">
        <v>21</v>
      </c>
      <c r="H634" s="537">
        <v>1</v>
      </c>
      <c r="I634" s="537">
        <v>21</v>
      </c>
      <c r="J634" s="436">
        <v>34010</v>
      </c>
      <c r="K634" s="205" t="s">
        <v>966</v>
      </c>
      <c r="L634" s="135" t="s">
        <v>173</v>
      </c>
      <c r="M634" s="134" t="str">
        <f t="shared" si="147"/>
        <v>MM</v>
      </c>
      <c r="N634" s="147" t="str">
        <f>Cobb!$S$2</f>
        <v>Waikiki</v>
      </c>
      <c r="O634" s="169" t="s">
        <v>4786</v>
      </c>
      <c r="P634" s="229" t="str">
        <f t="shared" si="148"/>
        <v>Lopez, Jorge (MM)</v>
      </c>
      <c r="Q634" s="166">
        <f t="shared" si="149"/>
        <v>100000</v>
      </c>
      <c r="R634" s="166" t="str">
        <f t="shared" si="152"/>
        <v/>
      </c>
      <c r="S634" s="166" t="str">
        <f t="shared" si="153"/>
        <v/>
      </c>
      <c r="T634" s="314" t="str">
        <f t="shared" si="154"/>
        <v/>
      </c>
      <c r="U634" s="537" t="s">
        <v>648</v>
      </c>
      <c r="V634" s="167">
        <v>100000</v>
      </c>
      <c r="W634" s="134"/>
      <c r="X634" s="167"/>
      <c r="Y634" s="134"/>
      <c r="Z634" s="167"/>
      <c r="AA634" s="134"/>
      <c r="AC634" s="134"/>
      <c r="AD634" s="134"/>
    </row>
    <row r="635" spans="1:36" ht="14.25" customHeight="1" x14ac:dyDescent="0.2">
      <c r="A635" s="537" t="s">
        <v>3790</v>
      </c>
      <c r="B635" s="246" t="str">
        <f t="shared" si="155"/>
        <v>Lopez</v>
      </c>
      <c r="C635" s="253" t="str">
        <f t="shared" si="143"/>
        <v>Reynaldo</v>
      </c>
      <c r="D635" s="134" t="str">
        <f t="shared" si="144"/>
        <v>R. Lopez</v>
      </c>
      <c r="E635" s="229" t="str">
        <f t="shared" si="146"/>
        <v>Reynaldo Lopez</v>
      </c>
      <c r="F635" s="135" t="s">
        <v>1667</v>
      </c>
      <c r="G635" s="135"/>
      <c r="H635" s="135"/>
      <c r="I635" s="135"/>
      <c r="J635" s="335">
        <v>34338</v>
      </c>
      <c r="K635" s="134" t="s">
        <v>966</v>
      </c>
      <c r="L635" s="135" t="s">
        <v>651</v>
      </c>
      <c r="M635" s="134" t="str">
        <f t="shared" si="147"/>
        <v>min</v>
      </c>
      <c r="N635" s="147" t="str">
        <f>Mays!$Y$2</f>
        <v>Los Angeles</v>
      </c>
      <c r="O635" s="135" t="s">
        <v>2857</v>
      </c>
      <c r="P635" s="229" t="str">
        <f t="shared" si="148"/>
        <v>Lopez, Reynaldo (min)</v>
      </c>
      <c r="Q635" s="166" t="str">
        <f t="shared" si="149"/>
        <v/>
      </c>
      <c r="R635" s="166" t="str">
        <f t="shared" si="152"/>
        <v/>
      </c>
      <c r="S635" s="166" t="str">
        <f t="shared" si="153"/>
        <v/>
      </c>
      <c r="T635" s="314" t="str">
        <f t="shared" si="154"/>
        <v/>
      </c>
      <c r="U635" s="537" t="s">
        <v>828</v>
      </c>
      <c r="V635" s="269"/>
      <c r="W635" s="537"/>
      <c r="X635" s="269"/>
      <c r="Y635" s="537"/>
      <c r="Z635" s="537"/>
      <c r="AA635" s="537"/>
      <c r="AB635" s="537"/>
      <c r="AC635" s="134"/>
      <c r="AD635" s="134"/>
    </row>
    <row r="636" spans="1:36" ht="14.25" customHeight="1" x14ac:dyDescent="0.2">
      <c r="A636" s="134" t="s">
        <v>3671</v>
      </c>
      <c r="B636" s="246" t="str">
        <f t="shared" si="155"/>
        <v>Lopez</v>
      </c>
      <c r="C636" s="253" t="str">
        <f t="shared" si="143"/>
        <v>Yoani</v>
      </c>
      <c r="D636" s="134" t="str">
        <f t="shared" si="144"/>
        <v>Y. Lopez</v>
      </c>
      <c r="E636" s="229" t="str">
        <f t="shared" si="146"/>
        <v>Yoani Lopez</v>
      </c>
      <c r="F636" s="135" t="s">
        <v>1667</v>
      </c>
      <c r="G636" s="135"/>
      <c r="H636" s="135"/>
      <c r="I636" s="135"/>
      <c r="J636" s="335">
        <v>34335</v>
      </c>
      <c r="K636" s="537"/>
      <c r="L636" s="135" t="s">
        <v>651</v>
      </c>
      <c r="M636" s="134" t="str">
        <f t="shared" si="147"/>
        <v>min</v>
      </c>
      <c r="N636" s="147" t="str">
        <f>Ruth!$A$2</f>
        <v>Plum Island</v>
      </c>
      <c r="O636" s="135" t="s">
        <v>2857</v>
      </c>
      <c r="P636" s="229" t="str">
        <f t="shared" si="148"/>
        <v>Lopez, Yoani (min)</v>
      </c>
      <c r="Q636" s="166" t="str">
        <f t="shared" si="149"/>
        <v/>
      </c>
      <c r="R636" s="166" t="str">
        <f t="shared" si="152"/>
        <v/>
      </c>
      <c r="S636" s="166" t="str">
        <f t="shared" si="153"/>
        <v/>
      </c>
      <c r="T636" s="314" t="str">
        <f t="shared" si="154"/>
        <v/>
      </c>
      <c r="U636" s="537" t="s">
        <v>828</v>
      </c>
      <c r="V636" s="269"/>
      <c r="W636" s="537"/>
      <c r="X636" s="269"/>
      <c r="Y636" s="537"/>
      <c r="Z636" s="537"/>
      <c r="AA636" s="537"/>
      <c r="AB636" s="537"/>
      <c r="AC636" s="134"/>
      <c r="AD636" s="134"/>
    </row>
    <row r="637" spans="1:36" ht="14.25" customHeight="1" x14ac:dyDescent="0.2">
      <c r="A637" s="537" t="s">
        <v>3772</v>
      </c>
      <c r="B637" s="246" t="str">
        <f t="shared" si="155"/>
        <v>Lorenzen</v>
      </c>
      <c r="C637" s="253" t="str">
        <f t="shared" si="143"/>
        <v>Michael</v>
      </c>
      <c r="D637" s="134" t="str">
        <f t="shared" si="144"/>
        <v>M. Lorenzen</v>
      </c>
      <c r="E637" s="229" t="str">
        <f t="shared" si="146"/>
        <v>Michael Lorenzen</v>
      </c>
      <c r="F637" s="135" t="s">
        <v>1667</v>
      </c>
      <c r="G637" s="135"/>
      <c r="H637" s="135"/>
      <c r="I637" s="135"/>
      <c r="J637" s="335">
        <v>33607</v>
      </c>
      <c r="K637" s="134" t="s">
        <v>966</v>
      </c>
      <c r="L637" s="135" t="s">
        <v>173</v>
      </c>
      <c r="M637" s="134" t="str">
        <f t="shared" si="147"/>
        <v>Y1</v>
      </c>
      <c r="N637" s="147" t="str">
        <f>Ruth!$M$2</f>
        <v>Hoboken</v>
      </c>
      <c r="O637" s="135" t="s">
        <v>2857</v>
      </c>
      <c r="P637" s="229" t="str">
        <f t="shared" si="148"/>
        <v>Lorenzen, Michael (Y1)</v>
      </c>
      <c r="Q637" s="166">
        <f t="shared" si="149"/>
        <v>200000</v>
      </c>
      <c r="R637" s="166">
        <f t="shared" si="152"/>
        <v>300000</v>
      </c>
      <c r="S637" s="166">
        <f t="shared" si="153"/>
        <v>400000</v>
      </c>
      <c r="T637" s="314" t="str">
        <f t="shared" si="154"/>
        <v/>
      </c>
      <c r="U637" s="537" t="s">
        <v>652</v>
      </c>
      <c r="V637" s="269">
        <v>200000</v>
      </c>
      <c r="W637" s="134" t="s">
        <v>653</v>
      </c>
      <c r="X637" s="269">
        <v>300000</v>
      </c>
      <c r="Y637" s="134" t="s">
        <v>465</v>
      </c>
      <c r="Z637" s="269">
        <v>400000</v>
      </c>
      <c r="AA637" s="134" t="s">
        <v>814</v>
      </c>
      <c r="AB637" s="537"/>
      <c r="AC637" s="134"/>
      <c r="AD637" s="134"/>
    </row>
    <row r="638" spans="1:36" ht="14.25" customHeight="1" x14ac:dyDescent="0.2">
      <c r="A638" s="146" t="s">
        <v>1236</v>
      </c>
      <c r="B638" s="246" t="str">
        <f t="shared" si="155"/>
        <v>Loup</v>
      </c>
      <c r="C638" s="253" t="str">
        <f t="shared" si="143"/>
        <v>Aaron</v>
      </c>
      <c r="D638" s="134" t="str">
        <f t="shared" si="144"/>
        <v>A. Loup</v>
      </c>
      <c r="E638" s="229" t="str">
        <f t="shared" si="146"/>
        <v>Aaron Loup</v>
      </c>
      <c r="F638" s="135"/>
      <c r="G638" s="135"/>
      <c r="H638" s="135"/>
      <c r="I638" s="135"/>
      <c r="J638" s="201"/>
      <c r="K638" s="147"/>
      <c r="L638" s="135" t="s">
        <v>173</v>
      </c>
      <c r="M638" s="134" t="str">
        <f t="shared" si="147"/>
        <v>ARB-Y4</v>
      </c>
      <c r="N638" s="147" t="str">
        <f>Mays!$Y$2</f>
        <v>Los Angeles</v>
      </c>
      <c r="O638" s="135" t="s">
        <v>1997</v>
      </c>
      <c r="P638" s="229" t="str">
        <f t="shared" si="148"/>
        <v>Loup, Aaron (ARB-Y4)</v>
      </c>
      <c r="Q638" s="166">
        <f t="shared" si="149"/>
        <v>760000</v>
      </c>
      <c r="R638" s="166" t="str">
        <f t="shared" si="152"/>
        <v/>
      </c>
      <c r="S638" s="166" t="str">
        <f t="shared" si="153"/>
        <v/>
      </c>
      <c r="T638" s="314" t="str">
        <f t="shared" si="154"/>
        <v/>
      </c>
      <c r="U638" s="147" t="s">
        <v>814</v>
      </c>
      <c r="V638" s="167">
        <v>760000</v>
      </c>
      <c r="W638" s="134" t="s">
        <v>1629</v>
      </c>
      <c r="X638" s="167"/>
      <c r="Y638" s="134"/>
      <c r="Z638" s="167"/>
      <c r="AA638" s="229"/>
      <c r="AB638" s="229"/>
      <c r="AC638" s="134"/>
      <c r="AD638" s="134"/>
    </row>
    <row r="639" spans="1:36" ht="14.25" customHeight="1" x14ac:dyDescent="0.2">
      <c r="A639" s="148" t="s">
        <v>4288</v>
      </c>
      <c r="B639" s="246" t="str">
        <f t="shared" si="155"/>
        <v>Lowe</v>
      </c>
      <c r="C639" s="253" t="str">
        <f t="shared" si="143"/>
        <v>Mark</v>
      </c>
      <c r="D639" s="134" t="str">
        <f t="shared" si="144"/>
        <v>M. Lowe</v>
      </c>
      <c r="E639" s="229" t="str">
        <f t="shared" si="146"/>
        <v>Mark Lowe</v>
      </c>
      <c r="F639" s="135"/>
      <c r="G639" s="147"/>
      <c r="H639" s="147"/>
      <c r="I639" s="147"/>
      <c r="J639" s="169"/>
      <c r="K639" s="134"/>
      <c r="L639" s="135" t="s">
        <v>11</v>
      </c>
      <c r="M639" s="134" t="str">
        <f t="shared" si="147"/>
        <v>1,F3-$2.379M</v>
      </c>
      <c r="N639" s="147" t="str">
        <f>Aaron!$S$2</f>
        <v>San Jose</v>
      </c>
      <c r="O639" s="412" t="s">
        <v>4104</v>
      </c>
      <c r="P639" s="229" t="str">
        <f t="shared" si="148"/>
        <v>Lowe, Mark (1,F3-$2.379M)</v>
      </c>
      <c r="Q639" s="166">
        <f t="shared" si="149"/>
        <v>793000</v>
      </c>
      <c r="R639" s="166">
        <f t="shared" si="152"/>
        <v>793000</v>
      </c>
      <c r="S639" s="166">
        <f t="shared" si="153"/>
        <v>793000</v>
      </c>
      <c r="T639" s="314" t="str">
        <f t="shared" si="154"/>
        <v/>
      </c>
      <c r="U639" s="148" t="s">
        <v>4091</v>
      </c>
      <c r="V639" s="414">
        <v>793000</v>
      </c>
      <c r="W639" s="148" t="s">
        <v>4235</v>
      </c>
      <c r="X639" s="414">
        <v>793000</v>
      </c>
      <c r="Y639" s="148" t="s">
        <v>4180</v>
      </c>
      <c r="Z639" s="414">
        <v>793000</v>
      </c>
      <c r="AA639" s="134" t="s">
        <v>412</v>
      </c>
      <c r="AB639" s="134"/>
      <c r="AC639" s="134"/>
      <c r="AD639" s="134"/>
    </row>
    <row r="640" spans="1:36" ht="14.25" customHeight="1" x14ac:dyDescent="0.2">
      <c r="A640" s="148" t="s">
        <v>717</v>
      </c>
      <c r="B640" s="246" t="str">
        <f t="shared" si="155"/>
        <v>Lowrie</v>
      </c>
      <c r="C640" s="253" t="str">
        <f t="shared" si="143"/>
        <v>Jed</v>
      </c>
      <c r="D640" s="134" t="str">
        <f t="shared" si="144"/>
        <v>J. Lowrie</v>
      </c>
      <c r="E640" s="229" t="str">
        <f t="shared" si="146"/>
        <v>Jed Lowrie</v>
      </c>
      <c r="F640" s="135"/>
      <c r="G640" s="147"/>
      <c r="H640" s="147"/>
      <c r="I640" s="147"/>
      <c r="J640" s="169"/>
      <c r="K640" s="134"/>
      <c r="L640" s="135" t="s">
        <v>11</v>
      </c>
      <c r="M640" s="134" t="str">
        <f t="shared" si="147"/>
        <v>1,F1-$1.75M</v>
      </c>
      <c r="N640" s="147" t="str">
        <f>Ruth!$A$2</f>
        <v>Plum Island</v>
      </c>
      <c r="O640" s="412" t="s">
        <v>4104</v>
      </c>
      <c r="P640" s="229" t="str">
        <f t="shared" si="148"/>
        <v>Lowrie, Jed (1,F1-$1.75M)</v>
      </c>
      <c r="Q640" s="166">
        <f t="shared" si="149"/>
        <v>1750000</v>
      </c>
      <c r="R640" s="166" t="str">
        <f t="shared" si="152"/>
        <v/>
      </c>
      <c r="S640" s="166" t="str">
        <f t="shared" si="153"/>
        <v/>
      </c>
      <c r="T640" s="314" t="str">
        <f t="shared" si="154"/>
        <v/>
      </c>
      <c r="U640" s="148" t="s">
        <v>4024</v>
      </c>
      <c r="V640" s="414">
        <v>1750000</v>
      </c>
      <c r="W640" s="167" t="s">
        <v>412</v>
      </c>
      <c r="X640" s="134"/>
      <c r="Y640" s="134"/>
      <c r="Z640" s="134"/>
      <c r="AA640" s="134"/>
      <c r="AB640" s="134"/>
      <c r="AC640" s="134"/>
      <c r="AD640" s="134"/>
    </row>
    <row r="641" spans="1:33" ht="14.25" customHeight="1" x14ac:dyDescent="0.2">
      <c r="A641" s="134" t="s">
        <v>14</v>
      </c>
      <c r="B641" s="246" t="str">
        <f t="shared" si="155"/>
        <v>Lucroy</v>
      </c>
      <c r="C641" s="253" t="str">
        <f t="shared" ref="C641:C704" si="156">RIGHT(A641,LEN(A641)-FIND(", ",A641,1)-1)</f>
        <v>Jonathan</v>
      </c>
      <c r="D641" s="134" t="str">
        <f t="shared" ref="D641:D704" si="157">CONCATENATE(MID(C641,1,1),". ",B641)</f>
        <v>J. Lucroy</v>
      </c>
      <c r="E641" s="229" t="str">
        <f t="shared" si="146"/>
        <v>Jonathan Lucroy</v>
      </c>
      <c r="F641" s="135"/>
      <c r="G641" s="135"/>
      <c r="H641" s="135"/>
      <c r="I641" s="135"/>
      <c r="J641" s="201"/>
      <c r="K641" s="147"/>
      <c r="L641" s="135" t="s">
        <v>11</v>
      </c>
      <c r="M641" s="134" t="str">
        <f t="shared" si="147"/>
        <v>3,L5-14M</v>
      </c>
      <c r="N641" s="147" t="str">
        <f>Cobb!$G$2</f>
        <v>Alaska</v>
      </c>
      <c r="O641" s="169" t="s">
        <v>924</v>
      </c>
      <c r="P641" s="229" t="str">
        <f t="shared" si="148"/>
        <v>Lucroy, Jonathan (3,L5-14M)</v>
      </c>
      <c r="Q641" s="166">
        <f t="shared" si="149"/>
        <v>2800000</v>
      </c>
      <c r="R641" s="166">
        <f t="shared" si="152"/>
        <v>2800000</v>
      </c>
      <c r="S641" s="166">
        <f t="shared" si="153"/>
        <v>2800000</v>
      </c>
      <c r="T641" s="314" t="str">
        <f t="shared" si="154"/>
        <v/>
      </c>
      <c r="U641" s="147" t="s">
        <v>389</v>
      </c>
      <c r="V641" s="167">
        <v>2800000</v>
      </c>
      <c r="W641" s="134" t="s">
        <v>388</v>
      </c>
      <c r="X641" s="167">
        <v>2800000</v>
      </c>
      <c r="Y641" s="134" t="s">
        <v>753</v>
      </c>
      <c r="Z641" s="167">
        <v>2800000</v>
      </c>
      <c r="AA641" s="229"/>
      <c r="AB641" s="229"/>
      <c r="AC641" s="134"/>
      <c r="AD641" s="134"/>
    </row>
    <row r="642" spans="1:33" ht="14.25" customHeight="1" x14ac:dyDescent="0.2">
      <c r="A642" s="134" t="s">
        <v>907</v>
      </c>
      <c r="B642" s="246" t="str">
        <f t="shared" si="155"/>
        <v>Lyles</v>
      </c>
      <c r="C642" s="253" t="str">
        <f t="shared" si="156"/>
        <v>Jordan</v>
      </c>
      <c r="D642" s="134" t="str">
        <f t="shared" si="157"/>
        <v>J. Lyles</v>
      </c>
      <c r="E642" s="229" t="str">
        <f t="shared" si="146"/>
        <v>Jordan Lyles</v>
      </c>
      <c r="F642" s="135"/>
      <c r="G642" s="135"/>
      <c r="H642" s="135"/>
      <c r="I642" s="135"/>
      <c r="J642" s="201"/>
      <c r="K642" s="147"/>
      <c r="L642" s="135" t="s">
        <v>173</v>
      </c>
      <c r="M642" s="134" t="str">
        <f t="shared" si="147"/>
        <v>ARB-Y5</v>
      </c>
      <c r="N642" s="147" t="str">
        <f>Mays!$M$2</f>
        <v>Mudville</v>
      </c>
      <c r="O642" s="169" t="s">
        <v>924</v>
      </c>
      <c r="P642" s="229" t="str">
        <f t="shared" si="148"/>
        <v>Lyles, Jordan (ARB-Y5)</v>
      </c>
      <c r="Q642" s="166">
        <f t="shared" si="149"/>
        <v>1300000</v>
      </c>
      <c r="R642" s="166" t="str">
        <f t="shared" ref="R642:R673" si="158">IF(ISBLANK($X642),"",$X642)</f>
        <v/>
      </c>
      <c r="S642" s="166" t="str">
        <f t="shared" ref="S642:S673" si="159">IF(ISBLANK($Z642),"",$Z642)</f>
        <v/>
      </c>
      <c r="T642" s="314" t="str">
        <f t="shared" ref="T642:T673" si="160">IF(ISBLANK($AB642),"",$AB642)</f>
        <v/>
      </c>
      <c r="U642" s="147" t="s">
        <v>1629</v>
      </c>
      <c r="V642" s="167">
        <v>1300000</v>
      </c>
      <c r="W642" s="134"/>
      <c r="X642" s="167"/>
      <c r="Y642" s="134"/>
      <c r="Z642" s="167"/>
      <c r="AA642" s="134"/>
      <c r="AC642" s="134"/>
      <c r="AD642" s="134"/>
    </row>
    <row r="643" spans="1:33" ht="14.25" customHeight="1" x14ac:dyDescent="0.2">
      <c r="A643" s="134" t="s">
        <v>5</v>
      </c>
      <c r="B643" s="246" t="str">
        <f t="shared" si="155"/>
        <v>Lynn</v>
      </c>
      <c r="C643" s="253" t="str">
        <f t="shared" si="156"/>
        <v>Lance</v>
      </c>
      <c r="D643" s="134" t="str">
        <f t="shared" si="157"/>
        <v>L. Lynn</v>
      </c>
      <c r="E643" s="229" t="str">
        <f t="shared" si="146"/>
        <v>Lance Lynn</v>
      </c>
      <c r="F643" s="135"/>
      <c r="G643" s="135"/>
      <c r="H643" s="135"/>
      <c r="I643" s="135"/>
      <c r="J643" s="201"/>
      <c r="K643" s="147"/>
      <c r="L643" s="135" t="s">
        <v>173</v>
      </c>
      <c r="M643" s="134" t="str">
        <f t="shared" si="147"/>
        <v>2,L5-14M</v>
      </c>
      <c r="N643" s="297" t="str">
        <f>Aaron!$Y$2</f>
        <v>Columbus</v>
      </c>
      <c r="O643" s="169" t="s">
        <v>4595</v>
      </c>
      <c r="P643" s="229" t="str">
        <f t="shared" si="148"/>
        <v>Lynn, Lance (2,L5-14M)</v>
      </c>
      <c r="Q643" s="166">
        <f t="shared" si="149"/>
        <v>2800000</v>
      </c>
      <c r="R643" s="166">
        <f t="shared" si="158"/>
        <v>2800000</v>
      </c>
      <c r="S643" s="166">
        <f t="shared" si="159"/>
        <v>2800000</v>
      </c>
      <c r="T643" s="314">
        <f t="shared" si="160"/>
        <v>2800000</v>
      </c>
      <c r="U643" s="147" t="s">
        <v>816</v>
      </c>
      <c r="V643" s="167">
        <v>2800000</v>
      </c>
      <c r="W643" s="134" t="s">
        <v>389</v>
      </c>
      <c r="X643" s="167">
        <v>2800000</v>
      </c>
      <c r="Y643" s="134" t="s">
        <v>388</v>
      </c>
      <c r="Z643" s="167">
        <v>2800000</v>
      </c>
      <c r="AA643" s="134" t="s">
        <v>753</v>
      </c>
      <c r="AB643" s="167">
        <v>2800000</v>
      </c>
      <c r="AC643" s="134"/>
      <c r="AD643" s="134"/>
    </row>
    <row r="644" spans="1:33" ht="14.25" customHeight="1" x14ac:dyDescent="0.2">
      <c r="A644" s="247" t="s">
        <v>2177</v>
      </c>
      <c r="B644" s="246" t="str">
        <f t="shared" si="155"/>
        <v>Lyons</v>
      </c>
      <c r="C644" s="253" t="str">
        <f t="shared" si="156"/>
        <v>Tyler</v>
      </c>
      <c r="D644" s="134" t="str">
        <f t="shared" si="157"/>
        <v>T. Lyons</v>
      </c>
      <c r="E644" s="229" t="str">
        <f t="shared" si="146"/>
        <v>Tyler Lyons</v>
      </c>
      <c r="F644" s="250" t="s">
        <v>512</v>
      </c>
      <c r="G644" s="250"/>
      <c r="H644" s="250"/>
      <c r="I644" s="250"/>
      <c r="J644" s="261">
        <v>32194</v>
      </c>
      <c r="K644" s="260" t="s">
        <v>173</v>
      </c>
      <c r="L644" s="135" t="s">
        <v>173</v>
      </c>
      <c r="M644" s="134" t="str">
        <f t="shared" si="147"/>
        <v>Y3</v>
      </c>
      <c r="N644" s="147" t="str">
        <f>Mays!$M$2</f>
        <v>Mudville</v>
      </c>
      <c r="O644" s="241" t="s">
        <v>2946</v>
      </c>
      <c r="P644" s="229" t="str">
        <f t="shared" si="148"/>
        <v>Lyons, Tyler (Y3)</v>
      </c>
      <c r="Q644" s="166">
        <f t="shared" si="149"/>
        <v>400000</v>
      </c>
      <c r="R644" s="166" t="str">
        <f t="shared" si="158"/>
        <v/>
      </c>
      <c r="S644" s="166" t="str">
        <f t="shared" si="159"/>
        <v/>
      </c>
      <c r="T644" s="314" t="str">
        <f t="shared" si="160"/>
        <v/>
      </c>
      <c r="U644" s="309" t="s">
        <v>465</v>
      </c>
      <c r="V644" s="230">
        <v>400000</v>
      </c>
      <c r="W644" s="229" t="s">
        <v>814</v>
      </c>
      <c r="X644" s="230"/>
      <c r="Y644" s="229"/>
      <c r="Z644" s="230"/>
      <c r="AA644" s="134"/>
      <c r="AC644" s="134"/>
      <c r="AD644" s="134"/>
    </row>
    <row r="645" spans="1:33" ht="14.25" customHeight="1" x14ac:dyDescent="0.2">
      <c r="A645" s="537" t="s">
        <v>4694</v>
      </c>
      <c r="B645" s="246" t="str">
        <f t="shared" si="155"/>
        <v>Machado</v>
      </c>
      <c r="C645" s="253" t="str">
        <f t="shared" si="156"/>
        <v>Dixon</v>
      </c>
      <c r="D645" s="134" t="str">
        <f t="shared" si="157"/>
        <v>D. Machado</v>
      </c>
      <c r="E645" s="229" t="str">
        <f t="shared" si="146"/>
        <v>Dixon Machado</v>
      </c>
      <c r="F645" s="287"/>
      <c r="G645" s="537">
        <v>126</v>
      </c>
      <c r="H645" s="537">
        <v>5</v>
      </c>
      <c r="I645" s="537">
        <v>10</v>
      </c>
      <c r="J645" s="436">
        <v>33656</v>
      </c>
      <c r="K645" s="205" t="s">
        <v>1671</v>
      </c>
      <c r="L645" s="135" t="s">
        <v>11</v>
      </c>
      <c r="M645" s="134" t="str">
        <f t="shared" si="147"/>
        <v>MM</v>
      </c>
      <c r="N645" s="537" t="s">
        <v>83</v>
      </c>
      <c r="O645" s="169" t="s">
        <v>4786</v>
      </c>
      <c r="P645" s="229" t="str">
        <f t="shared" si="148"/>
        <v>Machado, Dixon (MM)</v>
      </c>
      <c r="Q645" s="166">
        <f t="shared" si="149"/>
        <v>100000</v>
      </c>
      <c r="R645" s="166" t="str">
        <f t="shared" si="158"/>
        <v/>
      </c>
      <c r="S645" s="166" t="str">
        <f t="shared" si="159"/>
        <v/>
      </c>
      <c r="T645" s="314" t="str">
        <f t="shared" si="160"/>
        <v/>
      </c>
      <c r="U645" s="537" t="s">
        <v>648</v>
      </c>
      <c r="V645" s="167">
        <v>100000</v>
      </c>
      <c r="W645" s="134"/>
      <c r="X645" s="167"/>
      <c r="Y645" s="134"/>
      <c r="Z645" s="167"/>
      <c r="AA645" s="134"/>
      <c r="AC645" s="134"/>
      <c r="AD645" s="134"/>
    </row>
    <row r="646" spans="1:33" ht="14.25" customHeight="1" x14ac:dyDescent="0.2">
      <c r="A646" s="134" t="s">
        <v>346</v>
      </c>
      <c r="B646" s="246" t="str">
        <f t="shared" si="155"/>
        <v>Machado</v>
      </c>
      <c r="C646" s="253" t="str">
        <f t="shared" si="156"/>
        <v>Manny</v>
      </c>
      <c r="D646" s="134" t="str">
        <f t="shared" si="157"/>
        <v>M. Machado</v>
      </c>
      <c r="E646" s="229" t="str">
        <f t="shared" si="146"/>
        <v>Manny Machado</v>
      </c>
      <c r="F646" s="135"/>
      <c r="G646" s="135"/>
      <c r="H646" s="135"/>
      <c r="I646" s="135"/>
      <c r="J646" s="201"/>
      <c r="K646" s="147"/>
      <c r="L646" s="135" t="s">
        <v>11</v>
      </c>
      <c r="M646" s="134" t="str">
        <f t="shared" si="147"/>
        <v>1,L5-14M</v>
      </c>
      <c r="N646" s="147" t="str">
        <f>Aaron!$G$2</f>
        <v>Exeter</v>
      </c>
      <c r="O646" s="169" t="s">
        <v>387</v>
      </c>
      <c r="P646" s="229" t="str">
        <f t="shared" si="148"/>
        <v>Machado, Manny (1,L5-14M)</v>
      </c>
      <c r="Q646" s="166">
        <f t="shared" si="149"/>
        <v>2800000</v>
      </c>
      <c r="R646" s="166">
        <f t="shared" si="158"/>
        <v>2800000</v>
      </c>
      <c r="S646" s="166">
        <f t="shared" si="159"/>
        <v>2800000</v>
      </c>
      <c r="T646" s="314">
        <f t="shared" si="160"/>
        <v>2800000</v>
      </c>
      <c r="U646" s="147" t="s">
        <v>3847</v>
      </c>
      <c r="V646" s="167">
        <v>2800000</v>
      </c>
      <c r="W646" s="147" t="s">
        <v>816</v>
      </c>
      <c r="X646" s="167">
        <v>2800000</v>
      </c>
      <c r="Y646" s="147" t="s">
        <v>389</v>
      </c>
      <c r="Z646" s="167">
        <v>2800000</v>
      </c>
      <c r="AA646" s="147" t="s">
        <v>388</v>
      </c>
      <c r="AB646" s="167">
        <v>2800000</v>
      </c>
      <c r="AC646" s="147" t="s">
        <v>753</v>
      </c>
      <c r="AD646" s="134">
        <v>2800000</v>
      </c>
    </row>
    <row r="647" spans="1:33" ht="14.25" customHeight="1" x14ac:dyDescent="0.2">
      <c r="A647" s="239" t="s">
        <v>2315</v>
      </c>
      <c r="B647" s="246" t="str">
        <f t="shared" si="155"/>
        <v>Machi</v>
      </c>
      <c r="C647" s="253" t="str">
        <f t="shared" si="156"/>
        <v>Jean</v>
      </c>
      <c r="D647" s="134" t="str">
        <f t="shared" si="157"/>
        <v>J. Machi</v>
      </c>
      <c r="E647" s="256" t="str">
        <f t="shared" si="146"/>
        <v>Jean Machi</v>
      </c>
      <c r="F647" s="245" t="s">
        <v>1667</v>
      </c>
      <c r="G647" s="245"/>
      <c r="H647" s="245"/>
      <c r="I647" s="245"/>
      <c r="J647" s="254">
        <v>29983</v>
      </c>
      <c r="K647" s="255" t="s">
        <v>173</v>
      </c>
      <c r="L647" s="161" t="s">
        <v>173</v>
      </c>
      <c r="M647" s="134" t="str">
        <f t="shared" si="147"/>
        <v>1,F1-200K</v>
      </c>
      <c r="N647" s="297" t="s">
        <v>701</v>
      </c>
      <c r="O647" s="241" t="s">
        <v>5316</v>
      </c>
      <c r="P647" s="229" t="str">
        <f t="shared" si="148"/>
        <v>Machi, Jean (1,F1-200K)</v>
      </c>
      <c r="Q647" s="166">
        <f t="shared" si="149"/>
        <v>200000</v>
      </c>
      <c r="R647" s="166" t="str">
        <f t="shared" si="158"/>
        <v/>
      </c>
      <c r="S647" s="166" t="str">
        <f t="shared" si="159"/>
        <v/>
      </c>
      <c r="T647" s="314" t="str">
        <f t="shared" si="160"/>
        <v/>
      </c>
      <c r="U647" s="309" t="s">
        <v>1704</v>
      </c>
      <c r="V647" s="230">
        <v>200000</v>
      </c>
      <c r="W647" s="229" t="s">
        <v>412</v>
      </c>
      <c r="X647" s="230"/>
      <c r="Y647" s="229"/>
      <c r="Z647" s="230"/>
      <c r="AA647" s="134"/>
      <c r="AC647" s="134"/>
      <c r="AD647" s="175"/>
      <c r="AE647" s="134"/>
      <c r="AF647" s="134"/>
      <c r="AG647" s="134"/>
    </row>
    <row r="648" spans="1:33" ht="14.25" customHeight="1" x14ac:dyDescent="0.2">
      <c r="A648" s="134" t="s">
        <v>5190</v>
      </c>
      <c r="B648" s="246" t="str">
        <f t="shared" si="155"/>
        <v>Madson</v>
      </c>
      <c r="C648" s="253" t="str">
        <f t="shared" si="156"/>
        <v>Ryan</v>
      </c>
      <c r="D648" s="134" t="str">
        <f t="shared" si="157"/>
        <v>R. Madson</v>
      </c>
      <c r="E648" s="229" t="str">
        <f t="shared" si="146"/>
        <v>Ryan Madson</v>
      </c>
      <c r="F648" s="287" t="s">
        <v>1667</v>
      </c>
      <c r="G648" s="287"/>
      <c r="H648" s="287"/>
      <c r="I648" s="287"/>
      <c r="J648" s="201">
        <v>29461</v>
      </c>
      <c r="K648" s="205" t="s">
        <v>1664</v>
      </c>
      <c r="L648" s="135" t="s">
        <v>173</v>
      </c>
      <c r="M648" s="134" t="str">
        <f t="shared" si="147"/>
        <v>1,F3-$2.55M</v>
      </c>
      <c r="N648" s="297" t="str">
        <f>Mays!$S$2</f>
        <v>Thunder Bay</v>
      </c>
      <c r="O648" s="216" t="s">
        <v>5192</v>
      </c>
      <c r="P648" s="229" t="str">
        <f t="shared" si="148"/>
        <v>Madson, Ryan (1,F3-$2.55M)</v>
      </c>
      <c r="Q648" s="166">
        <f t="shared" si="149"/>
        <v>850000</v>
      </c>
      <c r="R648" s="166">
        <f t="shared" si="158"/>
        <v>850000</v>
      </c>
      <c r="S648" s="166">
        <f t="shared" si="159"/>
        <v>850000</v>
      </c>
      <c r="T648" s="166" t="str">
        <f t="shared" si="160"/>
        <v/>
      </c>
      <c r="U648" s="177" t="s">
        <v>4030</v>
      </c>
      <c r="V648" s="167">
        <v>850000</v>
      </c>
      <c r="W648" s="134" t="s">
        <v>4236</v>
      </c>
      <c r="X648" s="167">
        <v>850000</v>
      </c>
      <c r="Y648" s="134" t="s">
        <v>4181</v>
      </c>
      <c r="Z648" s="167">
        <v>850000</v>
      </c>
      <c r="AA648" s="134" t="s">
        <v>412</v>
      </c>
      <c r="AC648" s="134"/>
      <c r="AD648" s="134"/>
    </row>
    <row r="649" spans="1:33" ht="14.25" customHeight="1" x14ac:dyDescent="0.2">
      <c r="A649" s="134" t="s">
        <v>4841</v>
      </c>
      <c r="B649" s="246" t="str">
        <f t="shared" si="155"/>
        <v>Maeda</v>
      </c>
      <c r="C649" s="253" t="str">
        <f t="shared" si="156"/>
        <v>Kenta</v>
      </c>
      <c r="D649" s="134" t="str">
        <f t="shared" si="157"/>
        <v>K. Maeda</v>
      </c>
      <c r="E649" s="229" t="str">
        <f t="shared" si="146"/>
        <v>Kenta Maeda</v>
      </c>
      <c r="F649" s="287"/>
      <c r="G649" s="537">
        <v>9</v>
      </c>
      <c r="H649" s="537">
        <v>1</v>
      </c>
      <c r="I649" s="537">
        <v>9</v>
      </c>
      <c r="J649" s="436">
        <v>32244</v>
      </c>
      <c r="K649" s="205"/>
      <c r="L649" s="135" t="s">
        <v>651</v>
      </c>
      <c r="M649" s="134" t="str">
        <f t="shared" si="147"/>
        <v>min</v>
      </c>
      <c r="N649" s="537" t="s">
        <v>786</v>
      </c>
      <c r="O649" s="169" t="s">
        <v>4786</v>
      </c>
      <c r="P649" s="229" t="str">
        <f t="shared" si="148"/>
        <v>Maeda, Kenta (min)</v>
      </c>
      <c r="Q649" s="166" t="str">
        <f t="shared" si="149"/>
        <v/>
      </c>
      <c r="R649" s="166" t="str">
        <f t="shared" si="158"/>
        <v/>
      </c>
      <c r="S649" s="166" t="str">
        <f t="shared" si="159"/>
        <v/>
      </c>
      <c r="T649" s="314" t="str">
        <f t="shared" si="160"/>
        <v/>
      </c>
      <c r="U649" s="537" t="s">
        <v>828</v>
      </c>
      <c r="V649" s="167"/>
      <c r="W649" s="134"/>
      <c r="X649" s="167"/>
      <c r="Y649" s="134"/>
      <c r="Z649" s="167"/>
      <c r="AA649" s="134"/>
      <c r="AC649" s="134"/>
      <c r="AD649" s="134"/>
    </row>
    <row r="650" spans="1:33" ht="14.25" customHeight="1" x14ac:dyDescent="0.2">
      <c r="A650" s="537" t="s">
        <v>3776</v>
      </c>
      <c r="B650" s="246" t="str">
        <f t="shared" si="155"/>
        <v>Mahtook</v>
      </c>
      <c r="C650" s="253" t="str">
        <f t="shared" si="156"/>
        <v>Mikie</v>
      </c>
      <c r="D650" s="134" t="str">
        <f t="shared" si="157"/>
        <v>M. Mahtook</v>
      </c>
      <c r="E650" s="229" t="str">
        <f t="shared" si="146"/>
        <v>Mikie Mahtook</v>
      </c>
      <c r="F650" s="135" t="s">
        <v>1667</v>
      </c>
      <c r="G650" s="135"/>
      <c r="H650" s="135"/>
      <c r="I650" s="135"/>
      <c r="J650" s="335">
        <v>32842</v>
      </c>
      <c r="K650" s="134" t="s">
        <v>2011</v>
      </c>
      <c r="L650" s="135" t="s">
        <v>11</v>
      </c>
      <c r="M650" s="134" t="str">
        <f t="shared" si="147"/>
        <v>Y1</v>
      </c>
      <c r="N650" s="147" t="str">
        <f>Ruth!$G$2</f>
        <v>Gotham City</v>
      </c>
      <c r="O650" s="135" t="s">
        <v>2857</v>
      </c>
      <c r="P650" s="229" t="str">
        <f t="shared" si="148"/>
        <v>Mahtook, Mikie (Y1)</v>
      </c>
      <c r="Q650" s="166">
        <f t="shared" si="149"/>
        <v>200000</v>
      </c>
      <c r="R650" s="166">
        <f t="shared" si="158"/>
        <v>300000</v>
      </c>
      <c r="S650" s="166">
        <f t="shared" si="159"/>
        <v>400000</v>
      </c>
      <c r="T650" s="314" t="str">
        <f t="shared" si="160"/>
        <v/>
      </c>
      <c r="U650" s="537" t="s">
        <v>652</v>
      </c>
      <c r="V650" s="269">
        <v>200000</v>
      </c>
      <c r="W650" s="134" t="s">
        <v>653</v>
      </c>
      <c r="X650" s="269">
        <v>300000</v>
      </c>
      <c r="Y650" s="134" t="s">
        <v>465</v>
      </c>
      <c r="Z650" s="269">
        <v>400000</v>
      </c>
      <c r="AA650" s="134" t="s">
        <v>814</v>
      </c>
      <c r="AB650" s="537"/>
      <c r="AC650" s="134"/>
      <c r="AD650" s="134"/>
    </row>
    <row r="651" spans="1:33" ht="14.25" customHeight="1" x14ac:dyDescent="0.2">
      <c r="A651" s="537" t="s">
        <v>4695</v>
      </c>
      <c r="B651" s="246" t="str">
        <f t="shared" si="155"/>
        <v>Maile</v>
      </c>
      <c r="C651" s="253" t="str">
        <f t="shared" si="156"/>
        <v>Luke</v>
      </c>
      <c r="D651" s="134" t="str">
        <f t="shared" si="157"/>
        <v>L. Maile</v>
      </c>
      <c r="E651" s="229" t="str">
        <f t="shared" si="146"/>
        <v>Luke Maile</v>
      </c>
      <c r="F651" s="287"/>
      <c r="G651" s="537">
        <v>214</v>
      </c>
      <c r="H651" s="537">
        <v>10</v>
      </c>
      <c r="I651" s="537">
        <v>20</v>
      </c>
      <c r="J651" s="436">
        <v>33275</v>
      </c>
      <c r="K651" s="205" t="s">
        <v>1668</v>
      </c>
      <c r="L651" s="135" t="s">
        <v>11</v>
      </c>
      <c r="M651" s="134" t="str">
        <f t="shared" si="147"/>
        <v>MM</v>
      </c>
      <c r="N651" s="147" t="str">
        <f>Aaron!$S$2</f>
        <v>San Jose</v>
      </c>
      <c r="O651" s="169" t="s">
        <v>4786</v>
      </c>
      <c r="P651" s="229" t="str">
        <f t="shared" si="148"/>
        <v>Maile, Luke (MM)</v>
      </c>
      <c r="Q651" s="166">
        <f t="shared" si="149"/>
        <v>100000</v>
      </c>
      <c r="R651" s="166" t="str">
        <f t="shared" si="158"/>
        <v/>
      </c>
      <c r="S651" s="166" t="str">
        <f t="shared" si="159"/>
        <v/>
      </c>
      <c r="T651" s="314" t="str">
        <f t="shared" si="160"/>
        <v/>
      </c>
      <c r="U651" s="537" t="s">
        <v>648</v>
      </c>
      <c r="V651" s="167">
        <v>100000</v>
      </c>
      <c r="W651" s="134"/>
      <c r="X651" s="167"/>
      <c r="Y651" s="134"/>
      <c r="Z651" s="167"/>
      <c r="AA651" s="134"/>
      <c r="AC651" s="134"/>
      <c r="AD651" s="134"/>
    </row>
    <row r="652" spans="1:33" ht="14.25" customHeight="1" x14ac:dyDescent="0.2">
      <c r="A652" s="134" t="s">
        <v>2438</v>
      </c>
      <c r="B652" s="246" t="str">
        <f t="shared" si="155"/>
        <v>Maldonado</v>
      </c>
      <c r="C652" s="253" t="str">
        <f t="shared" si="156"/>
        <v>Martin</v>
      </c>
      <c r="D652" s="134" t="str">
        <f t="shared" si="157"/>
        <v>M. Maldonado</v>
      </c>
      <c r="E652" s="229" t="str">
        <f t="shared" si="146"/>
        <v>Martin Maldonado</v>
      </c>
      <c r="F652" s="135"/>
      <c r="G652" s="135"/>
      <c r="H652" s="135"/>
      <c r="I652" s="135"/>
      <c r="J652" s="201"/>
      <c r="K652" s="147"/>
      <c r="L652" s="135" t="s">
        <v>11</v>
      </c>
      <c r="M652" s="134" t="str">
        <f t="shared" si="147"/>
        <v>2,F2-1.102M</v>
      </c>
      <c r="N652" s="300" t="s">
        <v>824</v>
      </c>
      <c r="O652" s="304" t="s">
        <v>4624</v>
      </c>
      <c r="P652" s="229" t="str">
        <f t="shared" si="148"/>
        <v>Maldonado, Martin (2,F2-1.102M)</v>
      </c>
      <c r="Q652" s="166">
        <f t="shared" si="149"/>
        <v>551250</v>
      </c>
      <c r="R652" s="166" t="str">
        <f t="shared" si="158"/>
        <v/>
      </c>
      <c r="S652" s="166" t="str">
        <f t="shared" si="159"/>
        <v/>
      </c>
      <c r="T652" s="314" t="str">
        <f t="shared" si="160"/>
        <v/>
      </c>
      <c r="U652" s="147" t="s">
        <v>2563</v>
      </c>
      <c r="V652" s="167">
        <v>551250</v>
      </c>
      <c r="W652" s="147" t="s">
        <v>412</v>
      </c>
      <c r="X652" s="235"/>
      <c r="Y652" s="147"/>
      <c r="Z652" s="310"/>
      <c r="AA652" s="147"/>
      <c r="AB652" s="310"/>
      <c r="AC652" s="134"/>
      <c r="AD652" s="134"/>
    </row>
    <row r="653" spans="1:33" ht="14.25" customHeight="1" x14ac:dyDescent="0.2">
      <c r="A653" s="146" t="s">
        <v>1259</v>
      </c>
      <c r="B653" s="246" t="str">
        <f t="shared" si="155"/>
        <v>Manaea</v>
      </c>
      <c r="C653" s="253" t="str">
        <f t="shared" si="156"/>
        <v>Sean</v>
      </c>
      <c r="D653" s="134" t="str">
        <f t="shared" si="157"/>
        <v>S. Manaea</v>
      </c>
      <c r="E653" s="229" t="str">
        <f t="shared" si="146"/>
        <v>Sean Manaea</v>
      </c>
      <c r="F653" s="135"/>
      <c r="G653" s="135"/>
      <c r="H653" s="135"/>
      <c r="I653" s="135"/>
      <c r="J653" s="201"/>
      <c r="K653" s="147"/>
      <c r="L653" s="135" t="s">
        <v>651</v>
      </c>
      <c r="M653" s="134" t="str">
        <f t="shared" si="147"/>
        <v>min</v>
      </c>
      <c r="N653" s="297" t="str">
        <f>Ruth!$AE$2</f>
        <v>Williamsburg</v>
      </c>
      <c r="O653" s="135" t="s">
        <v>1171</v>
      </c>
      <c r="P653" s="229" t="str">
        <f t="shared" si="148"/>
        <v>Manaea, Sean (min)</v>
      </c>
      <c r="Q653" s="166" t="str">
        <f t="shared" si="149"/>
        <v/>
      </c>
      <c r="R653" s="166" t="str">
        <f t="shared" si="158"/>
        <v/>
      </c>
      <c r="S653" s="166" t="str">
        <f t="shared" si="159"/>
        <v/>
      </c>
      <c r="T653" s="314" t="str">
        <f t="shared" si="160"/>
        <v/>
      </c>
      <c r="U653" s="147" t="s">
        <v>828</v>
      </c>
      <c r="V653" s="167"/>
      <c r="W653" s="134"/>
      <c r="X653" s="167"/>
      <c r="Y653" s="134"/>
      <c r="Z653" s="167"/>
      <c r="AA653" s="134"/>
      <c r="AC653" s="134"/>
      <c r="AD653" s="134"/>
    </row>
    <row r="654" spans="1:33" ht="14.25" customHeight="1" x14ac:dyDescent="0.2">
      <c r="A654" s="134" t="s">
        <v>4842</v>
      </c>
      <c r="B654" s="246" t="str">
        <f t="shared" si="155"/>
        <v>Mancini</v>
      </c>
      <c r="C654" s="253" t="str">
        <f t="shared" si="156"/>
        <v>Trey</v>
      </c>
      <c r="D654" s="134" t="str">
        <f t="shared" si="157"/>
        <v>T. Mancini</v>
      </c>
      <c r="E654" s="229" t="str">
        <f t="shared" si="146"/>
        <v>Trey Mancini</v>
      </c>
      <c r="F654" s="287"/>
      <c r="G654" s="537">
        <v>122</v>
      </c>
      <c r="H654" s="537">
        <v>5</v>
      </c>
      <c r="I654" s="537">
        <v>6</v>
      </c>
      <c r="J654" s="436">
        <v>33681</v>
      </c>
      <c r="K654" s="205"/>
      <c r="L654" s="135" t="s">
        <v>651</v>
      </c>
      <c r="M654" s="134" t="str">
        <f t="shared" si="147"/>
        <v>min</v>
      </c>
      <c r="N654" s="147" t="str">
        <f>Cobb!$M$2</f>
        <v>Mansfield</v>
      </c>
      <c r="O654" s="169" t="s">
        <v>4786</v>
      </c>
      <c r="P654" s="229" t="str">
        <f t="shared" si="148"/>
        <v>Mancini, Trey (min)</v>
      </c>
      <c r="Q654" s="166" t="str">
        <f t="shared" si="149"/>
        <v/>
      </c>
      <c r="R654" s="166" t="str">
        <f t="shared" si="158"/>
        <v/>
      </c>
      <c r="S654" s="166" t="str">
        <f t="shared" si="159"/>
        <v/>
      </c>
      <c r="T654" s="314" t="str">
        <f t="shared" si="160"/>
        <v/>
      </c>
      <c r="U654" s="537" t="s">
        <v>828</v>
      </c>
      <c r="V654" s="167"/>
      <c r="W654" s="134"/>
      <c r="X654" s="167"/>
      <c r="Y654" s="134"/>
      <c r="Z654" s="167"/>
      <c r="AA654" s="134"/>
      <c r="AC654" s="134"/>
      <c r="AD654" s="134"/>
    </row>
    <row r="655" spans="1:33" ht="14.25" customHeight="1" x14ac:dyDescent="0.2">
      <c r="A655" s="148" t="s">
        <v>2312</v>
      </c>
      <c r="B655" s="246" t="str">
        <f t="shared" si="155"/>
        <v>Maness</v>
      </c>
      <c r="C655" s="253" t="str">
        <f t="shared" si="156"/>
        <v>Seth</v>
      </c>
      <c r="D655" s="134" t="str">
        <f t="shared" si="157"/>
        <v>S. Maness</v>
      </c>
      <c r="E655" s="229" t="str">
        <f t="shared" si="146"/>
        <v>Seth Maness</v>
      </c>
      <c r="F655" s="250" t="s">
        <v>1667</v>
      </c>
      <c r="G655" s="250"/>
      <c r="H655" s="250"/>
      <c r="I655" s="250"/>
      <c r="J655" s="261">
        <v>32430</v>
      </c>
      <c r="K655" s="260" t="s">
        <v>173</v>
      </c>
      <c r="L655" s="135" t="s">
        <v>173</v>
      </c>
      <c r="M655" s="134" t="str">
        <f t="shared" si="147"/>
        <v>1,F2-$500k</v>
      </c>
      <c r="N655" s="148" t="s">
        <v>3988</v>
      </c>
      <c r="O655" s="412" t="s">
        <v>4104</v>
      </c>
      <c r="P655" s="229" t="str">
        <f t="shared" si="148"/>
        <v>Maness, Seth (1,F2-$500k)</v>
      </c>
      <c r="Q655" s="166">
        <f t="shared" si="149"/>
        <v>250000</v>
      </c>
      <c r="R655" s="166">
        <f t="shared" si="158"/>
        <v>250000</v>
      </c>
      <c r="S655" s="166" t="str">
        <f t="shared" si="159"/>
        <v/>
      </c>
      <c r="T655" s="314" t="str">
        <f t="shared" si="160"/>
        <v/>
      </c>
      <c r="U655" s="148" t="s">
        <v>4070</v>
      </c>
      <c r="V655" s="414">
        <v>250000</v>
      </c>
      <c r="W655" s="148" t="s">
        <v>4202</v>
      </c>
      <c r="X655" s="414">
        <v>250000</v>
      </c>
      <c r="Y655" s="134" t="s">
        <v>412</v>
      </c>
      <c r="Z655" s="134"/>
      <c r="AA655" s="134"/>
      <c r="AB655" s="134"/>
      <c r="AC655" s="134"/>
      <c r="AD655" s="134"/>
    </row>
    <row r="656" spans="1:33" ht="14.25" customHeight="1" x14ac:dyDescent="0.2">
      <c r="A656" s="148" t="s">
        <v>4283</v>
      </c>
      <c r="B656" s="246" t="str">
        <f t="shared" si="155"/>
        <v>Manship</v>
      </c>
      <c r="C656" s="253" t="str">
        <f t="shared" si="156"/>
        <v>Jeff</v>
      </c>
      <c r="D656" s="134" t="str">
        <f t="shared" si="157"/>
        <v>J. Manship</v>
      </c>
      <c r="E656" s="229" t="str">
        <f t="shared" si="146"/>
        <v>Jeff Manship</v>
      </c>
      <c r="F656" s="135" t="s">
        <v>1667</v>
      </c>
      <c r="G656" s="147"/>
      <c r="H656" s="147"/>
      <c r="I656" s="147"/>
      <c r="J656" s="169">
        <v>31063</v>
      </c>
      <c r="K656" s="134" t="s">
        <v>1664</v>
      </c>
      <c r="L656" s="135" t="s">
        <v>173</v>
      </c>
      <c r="M656" s="134" t="str">
        <f t="shared" si="147"/>
        <v>1,F3-$1.05M</v>
      </c>
      <c r="N656" s="147" t="str">
        <f>Ruth!$S$2</f>
        <v>New York</v>
      </c>
      <c r="O656" s="412" t="s">
        <v>4104</v>
      </c>
      <c r="P656" s="229" t="str">
        <f t="shared" si="148"/>
        <v>Manship, Jeff (1,F3-$1.05M)</v>
      </c>
      <c r="Q656" s="166">
        <f t="shared" si="149"/>
        <v>350000</v>
      </c>
      <c r="R656" s="166">
        <f t="shared" si="158"/>
        <v>350000</v>
      </c>
      <c r="S656" s="166">
        <f t="shared" si="159"/>
        <v>350000</v>
      </c>
      <c r="T656" s="314" t="str">
        <f t="shared" si="160"/>
        <v/>
      </c>
      <c r="U656" s="148" t="s">
        <v>4059</v>
      </c>
      <c r="V656" s="414">
        <v>350000</v>
      </c>
      <c r="W656" s="148" t="s">
        <v>4213</v>
      </c>
      <c r="X656" s="414">
        <v>350000</v>
      </c>
      <c r="Y656" s="148" t="s">
        <v>4132</v>
      </c>
      <c r="Z656" s="414">
        <v>350000</v>
      </c>
      <c r="AA656" s="134" t="s">
        <v>412</v>
      </c>
      <c r="AB656" s="134"/>
      <c r="AC656" s="134"/>
      <c r="AD656" s="134"/>
    </row>
    <row r="657" spans="1:33" ht="14.25" customHeight="1" x14ac:dyDescent="0.2">
      <c r="A657" s="175" t="s">
        <v>2391</v>
      </c>
      <c r="B657" s="246" t="str">
        <f t="shared" si="155"/>
        <v>Marcum</v>
      </c>
      <c r="C657" s="253" t="str">
        <f t="shared" si="156"/>
        <v>Shaun</v>
      </c>
      <c r="D657" s="134" t="str">
        <f t="shared" si="157"/>
        <v>S. Marcum</v>
      </c>
      <c r="E657" s="256" t="str">
        <f t="shared" si="146"/>
        <v>Shaun Marcum</v>
      </c>
      <c r="F657" s="286" t="s">
        <v>1667</v>
      </c>
      <c r="G657" s="286"/>
      <c r="H657" s="286"/>
      <c r="I657" s="286"/>
      <c r="J657" s="192">
        <v>29934</v>
      </c>
      <c r="K657" s="203" t="s">
        <v>966</v>
      </c>
      <c r="L657" s="215" t="s">
        <v>173</v>
      </c>
      <c r="M657" s="134" t="str">
        <f t="shared" si="147"/>
        <v>1,F1-200K</v>
      </c>
      <c r="N657" s="147" t="s">
        <v>701</v>
      </c>
      <c r="O657" s="135" t="s">
        <v>5316</v>
      </c>
      <c r="P657" s="229" t="str">
        <f t="shared" si="148"/>
        <v>Marcum, Shaun (1,F1-200K)</v>
      </c>
      <c r="Q657" s="166">
        <f t="shared" si="149"/>
        <v>200000</v>
      </c>
      <c r="R657" s="166" t="str">
        <f t="shared" si="158"/>
        <v/>
      </c>
      <c r="S657" s="166" t="str">
        <f t="shared" si="159"/>
        <v/>
      </c>
      <c r="T657" s="314" t="str">
        <f t="shared" si="160"/>
        <v/>
      </c>
      <c r="U657" s="166" t="s">
        <v>1704</v>
      </c>
      <c r="V657" s="167">
        <v>200000</v>
      </c>
      <c r="W657" s="167" t="s">
        <v>412</v>
      </c>
      <c r="X657" s="167"/>
      <c r="Y657" s="167"/>
      <c r="Z657" s="167"/>
      <c r="AA657" s="134"/>
      <c r="AC657" s="134"/>
      <c r="AD657" s="175"/>
      <c r="AE657" s="134"/>
      <c r="AF657" s="134"/>
      <c r="AG657" s="134"/>
    </row>
    <row r="658" spans="1:33" ht="14.25" customHeight="1" x14ac:dyDescent="0.2">
      <c r="A658" s="537" t="s">
        <v>3765</v>
      </c>
      <c r="B658" s="246" t="str">
        <f t="shared" si="155"/>
        <v>Margot</v>
      </c>
      <c r="C658" s="253" t="str">
        <f t="shared" si="156"/>
        <v>Manuel</v>
      </c>
      <c r="D658" s="134" t="str">
        <f t="shared" si="157"/>
        <v>M. Margot</v>
      </c>
      <c r="E658" s="229" t="str">
        <f t="shared" si="146"/>
        <v>Manuel Margot</v>
      </c>
      <c r="F658" s="135" t="s">
        <v>1667</v>
      </c>
      <c r="G658" s="135"/>
      <c r="H658" s="135"/>
      <c r="I658" s="135"/>
      <c r="J658" s="335">
        <v>34605</v>
      </c>
      <c r="K658" s="134" t="s">
        <v>1669</v>
      </c>
      <c r="L658" s="135" t="s">
        <v>651</v>
      </c>
      <c r="M658" s="134" t="str">
        <f t="shared" si="147"/>
        <v>min</v>
      </c>
      <c r="N658" s="147" t="str">
        <f>Ruth!$M$2</f>
        <v>Hoboken</v>
      </c>
      <c r="O658" s="135" t="s">
        <v>2857</v>
      </c>
      <c r="P658" s="229" t="str">
        <f t="shared" si="148"/>
        <v>Margot, Manuel (min)</v>
      </c>
      <c r="Q658" s="166" t="str">
        <f t="shared" si="149"/>
        <v/>
      </c>
      <c r="R658" s="166" t="str">
        <f t="shared" si="158"/>
        <v/>
      </c>
      <c r="S658" s="166" t="str">
        <f t="shared" si="159"/>
        <v/>
      </c>
      <c r="T658" s="314" t="str">
        <f t="shared" si="160"/>
        <v/>
      </c>
      <c r="U658" s="537" t="s">
        <v>828</v>
      </c>
      <c r="V658" s="269"/>
      <c r="W658" s="537"/>
      <c r="X658" s="269"/>
      <c r="Y658" s="537"/>
      <c r="Z658" s="537"/>
      <c r="AA658" s="537"/>
      <c r="AB658" s="537"/>
      <c r="AC658" s="134"/>
      <c r="AD658" s="134"/>
    </row>
    <row r="659" spans="1:33" ht="14.25" customHeight="1" x14ac:dyDescent="0.2">
      <c r="A659" s="134" t="s">
        <v>1071</v>
      </c>
      <c r="B659" s="246" t="str">
        <f t="shared" si="155"/>
        <v>Marisnick</v>
      </c>
      <c r="C659" s="253" t="str">
        <f t="shared" si="156"/>
        <v>Jake</v>
      </c>
      <c r="D659" s="134" t="str">
        <f t="shared" si="157"/>
        <v>J. Marisnick</v>
      </c>
      <c r="E659" s="229" t="str">
        <f t="shared" si="146"/>
        <v>Jake Marisnick</v>
      </c>
      <c r="F659" s="135"/>
      <c r="G659" s="135"/>
      <c r="H659" s="135"/>
      <c r="I659" s="135"/>
      <c r="J659" s="201"/>
      <c r="K659" s="147"/>
      <c r="L659" s="135" t="s">
        <v>11</v>
      </c>
      <c r="M659" s="134" t="str">
        <f t="shared" si="147"/>
        <v>Y3</v>
      </c>
      <c r="N659" s="147" t="str">
        <f>Mays!$AE$2</f>
        <v>West Oakland</v>
      </c>
      <c r="O659" s="169" t="s">
        <v>1077</v>
      </c>
      <c r="P659" s="229" t="str">
        <f t="shared" si="148"/>
        <v>Marisnick, Jake (Y3)</v>
      </c>
      <c r="Q659" s="166">
        <f t="shared" si="149"/>
        <v>400000</v>
      </c>
      <c r="R659" s="166" t="str">
        <f t="shared" si="158"/>
        <v/>
      </c>
      <c r="S659" s="166" t="str">
        <f t="shared" si="159"/>
        <v/>
      </c>
      <c r="T659" s="314" t="str">
        <f t="shared" si="160"/>
        <v/>
      </c>
      <c r="U659" s="147" t="s">
        <v>465</v>
      </c>
      <c r="V659" s="167">
        <v>400000</v>
      </c>
      <c r="W659" s="134" t="s">
        <v>814</v>
      </c>
      <c r="X659" s="167"/>
      <c r="Y659" s="134"/>
      <c r="Z659" s="167"/>
      <c r="AA659" s="134"/>
      <c r="AC659" s="134"/>
      <c r="AD659" s="134"/>
    </row>
    <row r="660" spans="1:33" ht="14.25" customHeight="1" x14ac:dyDescent="0.2">
      <c r="A660" s="134" t="s">
        <v>567</v>
      </c>
      <c r="B660" s="246" t="str">
        <f t="shared" si="155"/>
        <v>Markakis</v>
      </c>
      <c r="C660" s="253" t="str">
        <f t="shared" si="156"/>
        <v>Nick</v>
      </c>
      <c r="D660" s="134" t="str">
        <f t="shared" si="157"/>
        <v>N. Markakis</v>
      </c>
      <c r="E660" s="229" t="str">
        <f t="shared" si="146"/>
        <v>Nick Markakis</v>
      </c>
      <c r="F660" s="135"/>
      <c r="G660" s="135"/>
      <c r="H660" s="135"/>
      <c r="I660" s="135"/>
      <c r="J660" s="201"/>
      <c r="K660" s="147"/>
      <c r="L660" s="135" t="s">
        <v>11</v>
      </c>
      <c r="M660" s="134" t="str">
        <f t="shared" si="147"/>
        <v>2,F5-15.75M</v>
      </c>
      <c r="N660" s="300" t="s">
        <v>786</v>
      </c>
      <c r="O660" s="304" t="s">
        <v>2491</v>
      </c>
      <c r="P660" s="229" t="str">
        <f t="shared" si="148"/>
        <v>Markakis, Nick (2,F5-15.75M)</v>
      </c>
      <c r="Q660" s="166">
        <f t="shared" si="149"/>
        <v>3150000</v>
      </c>
      <c r="R660" s="166">
        <f t="shared" si="158"/>
        <v>3150000</v>
      </c>
      <c r="S660" s="166">
        <f t="shared" si="159"/>
        <v>3150000</v>
      </c>
      <c r="T660" s="314">
        <f t="shared" si="160"/>
        <v>3150000</v>
      </c>
      <c r="U660" s="147" t="s">
        <v>2505</v>
      </c>
      <c r="V660" s="167">
        <v>3150000</v>
      </c>
      <c r="W660" s="147" t="s">
        <v>2588</v>
      </c>
      <c r="X660" s="235">
        <v>3150000</v>
      </c>
      <c r="Y660" s="147" t="s">
        <v>2647</v>
      </c>
      <c r="Z660" s="235">
        <v>3150000</v>
      </c>
      <c r="AA660" s="147" t="s">
        <v>2668</v>
      </c>
      <c r="AB660" s="310">
        <v>3150000</v>
      </c>
      <c r="AC660" s="134"/>
      <c r="AD660" s="134"/>
    </row>
    <row r="661" spans="1:33" ht="14.25" customHeight="1" x14ac:dyDescent="0.2">
      <c r="A661" s="537" t="s">
        <v>3729</v>
      </c>
      <c r="B661" s="246" t="str">
        <f t="shared" si="155"/>
        <v>Marrero</v>
      </c>
      <c r="C661" s="253" t="str">
        <f t="shared" si="156"/>
        <v>Deven</v>
      </c>
      <c r="D661" s="134" t="str">
        <f t="shared" si="157"/>
        <v>D. Marrero</v>
      </c>
      <c r="E661" s="229" t="str">
        <f t="shared" si="146"/>
        <v>Deven Marrero</v>
      </c>
      <c r="F661" s="135" t="s">
        <v>1667</v>
      </c>
      <c r="G661" s="135"/>
      <c r="H661" s="135"/>
      <c r="I661" s="135"/>
      <c r="J661" s="335">
        <v>33110</v>
      </c>
      <c r="K661" s="134" t="s">
        <v>1671</v>
      </c>
      <c r="L661" s="135" t="s">
        <v>11</v>
      </c>
      <c r="M661" s="134" t="str">
        <f t="shared" si="147"/>
        <v>MM</v>
      </c>
      <c r="N661" s="147" t="str">
        <f>Mays!$A$2</f>
        <v>Aspen</v>
      </c>
      <c r="O661" s="135" t="s">
        <v>2857</v>
      </c>
      <c r="P661" s="229" t="str">
        <f t="shared" si="148"/>
        <v>Marrero, Deven (MM)</v>
      </c>
      <c r="Q661" s="166">
        <f t="shared" si="149"/>
        <v>100000</v>
      </c>
      <c r="R661" s="166" t="str">
        <f t="shared" si="158"/>
        <v/>
      </c>
      <c r="S661" s="166" t="str">
        <f t="shared" si="159"/>
        <v/>
      </c>
      <c r="T661" s="314" t="str">
        <f t="shared" si="160"/>
        <v/>
      </c>
      <c r="U661" s="537" t="s">
        <v>648</v>
      </c>
      <c r="V661" s="269">
        <v>100000</v>
      </c>
      <c r="W661" s="537"/>
      <c r="X661" s="269"/>
      <c r="Y661" s="537"/>
      <c r="Z661" s="537"/>
      <c r="AA661" s="537"/>
      <c r="AB661" s="537"/>
      <c r="AC661" s="134"/>
      <c r="AD661" s="134"/>
    </row>
    <row r="662" spans="1:33" ht="14.25" customHeight="1" x14ac:dyDescent="0.2">
      <c r="A662" s="537" t="s">
        <v>3755</v>
      </c>
      <c r="B662" s="246" t="str">
        <f t="shared" si="155"/>
        <v>Marte</v>
      </c>
      <c r="C662" s="253" t="str">
        <f t="shared" si="156"/>
        <v>Ketel</v>
      </c>
      <c r="D662" s="134" t="str">
        <f t="shared" si="157"/>
        <v>K. Marte</v>
      </c>
      <c r="E662" s="229" t="str">
        <f t="shared" ref="E662:E725" si="161">CONCATENATE(C662," ",B662)</f>
        <v>Ketel Marte</v>
      </c>
      <c r="F662" s="135" t="s">
        <v>1674</v>
      </c>
      <c r="G662" s="135"/>
      <c r="H662" s="135"/>
      <c r="I662" s="135"/>
      <c r="J662" s="335">
        <v>34254</v>
      </c>
      <c r="K662" s="134" t="s">
        <v>1671</v>
      </c>
      <c r="L662" s="135" t="s">
        <v>11</v>
      </c>
      <c r="M662" s="134" t="str">
        <f t="shared" ref="M662:M725" si="162">$U662</f>
        <v>Y1</v>
      </c>
      <c r="N662" s="147" t="str">
        <f>Mays!$G$2</f>
        <v>Palo Alto</v>
      </c>
      <c r="O662" s="135" t="s">
        <v>2857</v>
      </c>
      <c r="P662" s="229" t="str">
        <f t="shared" ref="P662:P725" si="163">CONCATENATE(A662," (",M662,")")</f>
        <v>Marte, Ketel (Y1)</v>
      </c>
      <c r="Q662" s="166">
        <f t="shared" ref="Q662:Q725" si="164">IF(ISBLANK($V662),"",$V662)</f>
        <v>200000</v>
      </c>
      <c r="R662" s="166">
        <f t="shared" si="158"/>
        <v>300000</v>
      </c>
      <c r="S662" s="166">
        <f t="shared" si="159"/>
        <v>400000</v>
      </c>
      <c r="T662" s="314" t="str">
        <f t="shared" si="160"/>
        <v/>
      </c>
      <c r="U662" s="537" t="s">
        <v>652</v>
      </c>
      <c r="V662" s="269">
        <v>200000</v>
      </c>
      <c r="W662" s="134" t="s">
        <v>653</v>
      </c>
      <c r="X662" s="269">
        <v>300000</v>
      </c>
      <c r="Y662" s="134" t="s">
        <v>465</v>
      </c>
      <c r="Z662" s="269">
        <v>400000</v>
      </c>
      <c r="AA662" s="134" t="s">
        <v>814</v>
      </c>
      <c r="AB662" s="537"/>
      <c r="AC662" s="134"/>
      <c r="AD662" s="134"/>
    </row>
    <row r="663" spans="1:33" ht="14.25" customHeight="1" x14ac:dyDescent="0.2">
      <c r="A663" s="134" t="s">
        <v>1003</v>
      </c>
      <c r="B663" s="246" t="str">
        <f t="shared" si="155"/>
        <v>Marte</v>
      </c>
      <c r="C663" s="253" t="str">
        <f t="shared" si="156"/>
        <v>Starling</v>
      </c>
      <c r="D663" s="134" t="str">
        <f t="shared" si="157"/>
        <v>S. Marte</v>
      </c>
      <c r="E663" s="229" t="str">
        <f t="shared" si="161"/>
        <v>Starling Marte</v>
      </c>
      <c r="F663" s="135"/>
      <c r="G663" s="135"/>
      <c r="H663" s="135"/>
      <c r="I663" s="135"/>
      <c r="J663" s="201"/>
      <c r="K663" s="147"/>
      <c r="L663" s="135" t="s">
        <v>11</v>
      </c>
      <c r="M663" s="134" t="str">
        <f t="shared" si="162"/>
        <v>1,L5-14M</v>
      </c>
      <c r="N663" s="147" t="str">
        <f>Cobb!$A$2</f>
        <v>Greenville</v>
      </c>
      <c r="O663" s="169" t="s">
        <v>1077</v>
      </c>
      <c r="P663" s="229" t="str">
        <f t="shared" si="163"/>
        <v>Marte, Starling (1,L5-14M)</v>
      </c>
      <c r="Q663" s="166">
        <f t="shared" si="164"/>
        <v>2800000</v>
      </c>
      <c r="R663" s="166">
        <f t="shared" si="158"/>
        <v>2800000</v>
      </c>
      <c r="S663" s="166">
        <f t="shared" si="159"/>
        <v>2800000</v>
      </c>
      <c r="T663" s="314">
        <f t="shared" si="160"/>
        <v>2800000</v>
      </c>
      <c r="U663" s="147" t="s">
        <v>3847</v>
      </c>
      <c r="V663" s="167">
        <v>2800000</v>
      </c>
      <c r="W663" s="147" t="s">
        <v>816</v>
      </c>
      <c r="X663" s="167">
        <v>2800000</v>
      </c>
      <c r="Y663" s="147" t="s">
        <v>389</v>
      </c>
      <c r="Z663" s="167">
        <v>2800000</v>
      </c>
      <c r="AA663" s="147" t="s">
        <v>388</v>
      </c>
      <c r="AB663" s="167">
        <v>2800000</v>
      </c>
      <c r="AC663" s="147" t="s">
        <v>753</v>
      </c>
      <c r="AD663" s="134">
        <v>2800000</v>
      </c>
    </row>
    <row r="664" spans="1:33" ht="14.25" customHeight="1" x14ac:dyDescent="0.2">
      <c r="A664" s="134" t="s">
        <v>4843</v>
      </c>
      <c r="B664" s="246" t="str">
        <f t="shared" si="155"/>
        <v>Martes</v>
      </c>
      <c r="C664" s="253" t="str">
        <f t="shared" si="156"/>
        <v>Francis</v>
      </c>
      <c r="D664" s="134" t="str">
        <f t="shared" si="157"/>
        <v>F. Martes</v>
      </c>
      <c r="E664" s="229" t="str">
        <f t="shared" si="161"/>
        <v>Francis Martes</v>
      </c>
      <c r="F664" s="287"/>
      <c r="G664" s="537">
        <v>24</v>
      </c>
      <c r="H664" s="537">
        <v>1</v>
      </c>
      <c r="I664" s="537">
        <v>24</v>
      </c>
      <c r="J664" s="436">
        <v>35027</v>
      </c>
      <c r="K664" s="205"/>
      <c r="L664" s="135" t="s">
        <v>651</v>
      </c>
      <c r="M664" s="134" t="str">
        <f t="shared" si="162"/>
        <v>min</v>
      </c>
      <c r="N664" s="297" t="str">
        <f>Aaron!$Y$2</f>
        <v>Columbus</v>
      </c>
      <c r="O664" s="169" t="s">
        <v>4786</v>
      </c>
      <c r="P664" s="229" t="str">
        <f t="shared" si="163"/>
        <v>Martes, Francis (min)</v>
      </c>
      <c r="Q664" s="166" t="str">
        <f t="shared" si="164"/>
        <v/>
      </c>
      <c r="R664" s="166" t="str">
        <f t="shared" si="158"/>
        <v/>
      </c>
      <c r="S664" s="166" t="str">
        <f t="shared" si="159"/>
        <v/>
      </c>
      <c r="T664" s="314" t="str">
        <f t="shared" si="160"/>
        <v/>
      </c>
      <c r="U664" s="537" t="s">
        <v>828</v>
      </c>
      <c r="V664" s="167"/>
      <c r="W664" s="134"/>
      <c r="X664" s="167"/>
      <c r="Y664" s="134"/>
      <c r="Z664" s="167"/>
      <c r="AA664" s="134"/>
      <c r="AC664" s="134"/>
      <c r="AD664" s="134"/>
    </row>
    <row r="665" spans="1:33" ht="14.25" customHeight="1" x14ac:dyDescent="0.2">
      <c r="A665" s="134" t="s">
        <v>999</v>
      </c>
      <c r="B665" s="246" t="str">
        <f t="shared" si="155"/>
        <v>Martin</v>
      </c>
      <c r="C665" s="253" t="str">
        <f t="shared" si="156"/>
        <v>Leonys</v>
      </c>
      <c r="D665" s="134" t="str">
        <f t="shared" si="157"/>
        <v>L. Martin</v>
      </c>
      <c r="E665" s="229" t="str">
        <f t="shared" si="161"/>
        <v>Leonys Martin</v>
      </c>
      <c r="F665" s="135"/>
      <c r="G665" s="135"/>
      <c r="H665" s="135"/>
      <c r="I665" s="135"/>
      <c r="J665" s="201"/>
      <c r="K665" s="147"/>
      <c r="L665" s="135" t="s">
        <v>11</v>
      </c>
      <c r="M665" s="134" t="str">
        <f t="shared" si="162"/>
        <v>Y3</v>
      </c>
      <c r="N665" s="147" t="str">
        <f>Ruth!$Y$2</f>
        <v>Rock Island</v>
      </c>
      <c r="O665" s="169" t="s">
        <v>4586</v>
      </c>
      <c r="P665" s="229" t="str">
        <f t="shared" si="163"/>
        <v>Martin, Leonys (Y3)</v>
      </c>
      <c r="Q665" s="166">
        <f t="shared" si="164"/>
        <v>400000</v>
      </c>
      <c r="R665" s="166" t="str">
        <f t="shared" si="158"/>
        <v/>
      </c>
      <c r="S665" s="166" t="str">
        <f t="shared" si="159"/>
        <v/>
      </c>
      <c r="T665" s="314" t="str">
        <f t="shared" si="160"/>
        <v/>
      </c>
      <c r="U665" s="147" t="s">
        <v>465</v>
      </c>
      <c r="V665" s="167">
        <v>400000</v>
      </c>
      <c r="W665" s="134" t="s">
        <v>814</v>
      </c>
      <c r="X665" s="167"/>
      <c r="Y665" s="134"/>
      <c r="Z665" s="167"/>
      <c r="AA665" s="134"/>
      <c r="AC665" s="134"/>
      <c r="AD665" s="134"/>
    </row>
    <row r="666" spans="1:33" ht="14.25" customHeight="1" x14ac:dyDescent="0.2">
      <c r="A666" s="134" t="s">
        <v>4844</v>
      </c>
      <c r="B666" s="246" t="str">
        <f t="shared" si="155"/>
        <v>Martin</v>
      </c>
      <c r="C666" s="253" t="str">
        <f t="shared" si="156"/>
        <v>Richie</v>
      </c>
      <c r="D666" s="134" t="str">
        <f t="shared" si="157"/>
        <v>R. Martin</v>
      </c>
      <c r="E666" s="229" t="str">
        <f t="shared" si="161"/>
        <v>Richie Martin</v>
      </c>
      <c r="F666" s="287"/>
      <c r="G666" s="537">
        <v>115</v>
      </c>
      <c r="H666" s="537">
        <v>4</v>
      </c>
      <c r="I666" s="537">
        <v>22</v>
      </c>
      <c r="J666" s="436">
        <v>34690</v>
      </c>
      <c r="K666" s="205"/>
      <c r="L666" s="135" t="s">
        <v>651</v>
      </c>
      <c r="M666" s="134" t="str">
        <f t="shared" si="162"/>
        <v>min</v>
      </c>
      <c r="N666" s="147" t="str">
        <f>Cobb!$Y$2</f>
        <v>Portsmouth</v>
      </c>
      <c r="O666" s="169" t="s">
        <v>4786</v>
      </c>
      <c r="P666" s="229" t="str">
        <f t="shared" si="163"/>
        <v>Martin, Richie (min)</v>
      </c>
      <c r="Q666" s="166" t="str">
        <f t="shared" si="164"/>
        <v/>
      </c>
      <c r="R666" s="166" t="str">
        <f t="shared" si="158"/>
        <v/>
      </c>
      <c r="S666" s="166" t="str">
        <f t="shared" si="159"/>
        <v/>
      </c>
      <c r="T666" s="314" t="str">
        <f t="shared" si="160"/>
        <v/>
      </c>
      <c r="U666" s="537" t="s">
        <v>828</v>
      </c>
      <c r="V666" s="167"/>
      <c r="W666" s="134"/>
      <c r="X666" s="167"/>
      <c r="Y666" s="134"/>
      <c r="Z666" s="167"/>
      <c r="AA666" s="134"/>
      <c r="AC666" s="134"/>
      <c r="AD666" s="134"/>
    </row>
    <row r="667" spans="1:33" ht="14.25" customHeight="1" x14ac:dyDescent="0.2">
      <c r="A667" s="148" t="s">
        <v>699</v>
      </c>
      <c r="B667" s="246" t="str">
        <f t="shared" si="155"/>
        <v>Martin</v>
      </c>
      <c r="C667" s="253" t="str">
        <f t="shared" si="156"/>
        <v>Russell</v>
      </c>
      <c r="D667" s="134" t="str">
        <f t="shared" si="157"/>
        <v>R. Martin</v>
      </c>
      <c r="E667" s="229" t="str">
        <f t="shared" si="161"/>
        <v>Russell Martin</v>
      </c>
      <c r="F667" s="135"/>
      <c r="G667" s="147"/>
      <c r="H667" s="147"/>
      <c r="I667" s="147"/>
      <c r="J667" s="169"/>
      <c r="K667" s="134"/>
      <c r="L667" s="135" t="s">
        <v>11</v>
      </c>
      <c r="M667" s="134" t="str">
        <f t="shared" si="162"/>
        <v>1,F5-$15.9M</v>
      </c>
      <c r="N667" s="147" t="str">
        <f>Mays!$AE$2</f>
        <v>West Oakland</v>
      </c>
      <c r="O667" s="412" t="s">
        <v>4104</v>
      </c>
      <c r="P667" s="229" t="str">
        <f t="shared" si="163"/>
        <v>Martin, Russell (1,F5-$15.9M)</v>
      </c>
      <c r="Q667" s="166">
        <f t="shared" si="164"/>
        <v>3180000</v>
      </c>
      <c r="R667" s="166">
        <f t="shared" si="158"/>
        <v>3180000</v>
      </c>
      <c r="S667" s="166">
        <f t="shared" si="159"/>
        <v>3180000</v>
      </c>
      <c r="T667" s="314">
        <f t="shared" si="160"/>
        <v>3180000</v>
      </c>
      <c r="U667" s="148" t="s">
        <v>4102</v>
      </c>
      <c r="V667" s="414">
        <v>3180000</v>
      </c>
      <c r="W667" s="148" t="s">
        <v>4263</v>
      </c>
      <c r="X667" s="414">
        <v>3180000</v>
      </c>
      <c r="Y667" s="148" t="s">
        <v>4149</v>
      </c>
      <c r="Z667" s="414">
        <v>3180000</v>
      </c>
      <c r="AA667" s="148" t="s">
        <v>4124</v>
      </c>
      <c r="AB667" s="414">
        <v>3180000</v>
      </c>
      <c r="AC667" s="148" t="s">
        <v>4107</v>
      </c>
      <c r="AD667" s="414">
        <v>3180000</v>
      </c>
      <c r="AE667" s="168" t="s">
        <v>412</v>
      </c>
    </row>
    <row r="668" spans="1:33" ht="14.25" customHeight="1" x14ac:dyDescent="0.2">
      <c r="A668" s="134" t="s">
        <v>2450</v>
      </c>
      <c r="B668" s="246" t="str">
        <f t="shared" si="155"/>
        <v>Martinez</v>
      </c>
      <c r="C668" s="253" t="str">
        <f t="shared" si="156"/>
        <v>Carlos Ernesto</v>
      </c>
      <c r="D668" s="134" t="str">
        <f t="shared" si="157"/>
        <v>C. Martinez</v>
      </c>
      <c r="E668" s="229" t="str">
        <f t="shared" si="161"/>
        <v>Carlos Ernesto Martinez</v>
      </c>
      <c r="F668" s="135"/>
      <c r="G668" s="135"/>
      <c r="H668" s="135"/>
      <c r="I668" s="135"/>
      <c r="J668" s="201"/>
      <c r="K668" s="147"/>
      <c r="L668" s="135" t="s">
        <v>173</v>
      </c>
      <c r="M668" s="134" t="str">
        <f t="shared" si="162"/>
        <v>Y2</v>
      </c>
      <c r="N668" s="297" t="str">
        <f>Ruth!$AE$2</f>
        <v>Williamsburg</v>
      </c>
      <c r="O668" s="169" t="s">
        <v>387</v>
      </c>
      <c r="P668" s="229" t="str">
        <f t="shared" si="163"/>
        <v>Martinez, Carlos Ernesto (Y2)</v>
      </c>
      <c r="Q668" s="166">
        <f t="shared" si="164"/>
        <v>300000</v>
      </c>
      <c r="R668" s="166">
        <f t="shared" si="158"/>
        <v>400000</v>
      </c>
      <c r="S668" s="166" t="str">
        <f t="shared" si="159"/>
        <v/>
      </c>
      <c r="T668" s="314" t="str">
        <f t="shared" si="160"/>
        <v/>
      </c>
      <c r="U668" s="309" t="s">
        <v>653</v>
      </c>
      <c r="V668" s="230">
        <v>300000</v>
      </c>
      <c r="W668" s="229" t="s">
        <v>465</v>
      </c>
      <c r="X668" s="230">
        <v>400000</v>
      </c>
      <c r="Y668" s="134" t="s">
        <v>814</v>
      </c>
      <c r="Z668" s="167"/>
      <c r="AA668" s="229"/>
      <c r="AB668" s="229"/>
      <c r="AC668" s="134"/>
      <c r="AD668" s="134"/>
    </row>
    <row r="669" spans="1:33" ht="14.25" customHeight="1" x14ac:dyDescent="0.2">
      <c r="A669" s="134" t="s">
        <v>4845</v>
      </c>
      <c r="B669" s="246" t="str">
        <f t="shared" si="155"/>
        <v>Martinez</v>
      </c>
      <c r="C669" s="253" t="str">
        <f t="shared" si="156"/>
        <v>Eddy Julio</v>
      </c>
      <c r="D669" s="134" t="str">
        <f t="shared" si="157"/>
        <v>E. Martinez</v>
      </c>
      <c r="E669" s="229" t="str">
        <f t="shared" si="161"/>
        <v>Eddy Julio Martinez</v>
      </c>
      <c r="F669" s="287"/>
      <c r="G669" s="537">
        <v>6</v>
      </c>
      <c r="H669" s="537">
        <v>1</v>
      </c>
      <c r="I669" s="537">
        <v>6</v>
      </c>
      <c r="J669" s="436" t="s">
        <v>4666</v>
      </c>
      <c r="K669" s="205"/>
      <c r="L669" s="135" t="s">
        <v>651</v>
      </c>
      <c r="M669" s="134" t="str">
        <f t="shared" si="162"/>
        <v>min</v>
      </c>
      <c r="N669" s="537" t="s">
        <v>786</v>
      </c>
      <c r="O669" s="169" t="s">
        <v>4786</v>
      </c>
      <c r="P669" s="229" t="str">
        <f t="shared" si="163"/>
        <v>Martinez, Eddy Julio (min)</v>
      </c>
      <c r="Q669" s="166" t="str">
        <f t="shared" si="164"/>
        <v/>
      </c>
      <c r="R669" s="166" t="str">
        <f t="shared" si="158"/>
        <v/>
      </c>
      <c r="S669" s="166" t="str">
        <f t="shared" si="159"/>
        <v/>
      </c>
      <c r="T669" s="314" t="str">
        <f t="shared" si="160"/>
        <v/>
      </c>
      <c r="U669" s="537" t="s">
        <v>828</v>
      </c>
      <c r="V669" s="167"/>
      <c r="W669" s="134"/>
      <c r="X669" s="167"/>
      <c r="Y669" s="134"/>
      <c r="Z669" s="167"/>
      <c r="AA669" s="134"/>
      <c r="AC669" s="134"/>
      <c r="AD669" s="134"/>
    </row>
    <row r="670" spans="1:33" ht="14.25" customHeight="1" x14ac:dyDescent="0.2">
      <c r="A670" s="299" t="s">
        <v>3689</v>
      </c>
      <c r="B670" s="246" t="str">
        <f t="shared" si="155"/>
        <v>Martinez</v>
      </c>
      <c r="C670" s="253" t="str">
        <f t="shared" si="156"/>
        <v>JD</v>
      </c>
      <c r="D670" s="134" t="str">
        <f t="shared" si="157"/>
        <v>J. Martinez</v>
      </c>
      <c r="E670" s="229" t="str">
        <f t="shared" si="161"/>
        <v>JD Martinez</v>
      </c>
      <c r="F670" s="304"/>
      <c r="G670" s="304"/>
      <c r="H670" s="304"/>
      <c r="I670" s="304"/>
      <c r="J670" s="299"/>
      <c r="K670" s="299"/>
      <c r="L670" s="135" t="s">
        <v>11</v>
      </c>
      <c r="M670" s="134" t="str">
        <f t="shared" si="162"/>
        <v>2,F5-12M</v>
      </c>
      <c r="N670" s="297" t="str">
        <f>Mays!$S$2</f>
        <v>Thunder Bay</v>
      </c>
      <c r="O670" s="304" t="s">
        <v>2491</v>
      </c>
      <c r="P670" s="229" t="str">
        <f t="shared" si="163"/>
        <v>Martinez, JD (2,F5-12M)</v>
      </c>
      <c r="Q670" s="166">
        <f t="shared" si="164"/>
        <v>2400000</v>
      </c>
      <c r="R670" s="166">
        <f t="shared" si="158"/>
        <v>2400000</v>
      </c>
      <c r="S670" s="166">
        <f t="shared" si="159"/>
        <v>2400000</v>
      </c>
      <c r="T670" s="314">
        <f t="shared" si="160"/>
        <v>2400000</v>
      </c>
      <c r="U670" s="147" t="s">
        <v>2519</v>
      </c>
      <c r="V670" s="167">
        <v>2400000</v>
      </c>
      <c r="W670" s="147" t="s">
        <v>2600</v>
      </c>
      <c r="X670" s="235">
        <v>2400000</v>
      </c>
      <c r="Y670" s="147" t="s">
        <v>2655</v>
      </c>
      <c r="Z670" s="235">
        <v>2400000</v>
      </c>
      <c r="AA670" s="147" t="s">
        <v>2673</v>
      </c>
      <c r="AB670" s="310">
        <v>2400000</v>
      </c>
      <c r="AC670" s="134"/>
      <c r="AD670" s="134"/>
    </row>
    <row r="671" spans="1:33" ht="14.25" customHeight="1" x14ac:dyDescent="0.2">
      <c r="A671" s="537" t="s">
        <v>2711</v>
      </c>
      <c r="B671" s="246" t="str">
        <f t="shared" si="155"/>
        <v>Martinez</v>
      </c>
      <c r="C671" s="253" t="str">
        <f t="shared" si="156"/>
        <v>Nick</v>
      </c>
      <c r="D671" s="134" t="str">
        <f t="shared" si="157"/>
        <v>N. Martinez</v>
      </c>
      <c r="E671" s="229" t="str">
        <f t="shared" si="161"/>
        <v>Nick Martinez</v>
      </c>
      <c r="F671" s="135" t="s">
        <v>1667</v>
      </c>
      <c r="G671" s="135"/>
      <c r="H671" s="135"/>
      <c r="I671" s="135"/>
      <c r="J671" s="335">
        <v>33090</v>
      </c>
      <c r="K671" s="134" t="s">
        <v>966</v>
      </c>
      <c r="L671" s="135" t="s">
        <v>173</v>
      </c>
      <c r="M671" s="134" t="str">
        <f t="shared" si="162"/>
        <v>Y2</v>
      </c>
      <c r="N671" s="147" t="str">
        <f>Mays!$M$2</f>
        <v>Mudville</v>
      </c>
      <c r="O671" s="135" t="s">
        <v>2857</v>
      </c>
      <c r="P671" s="229" t="str">
        <f t="shared" si="163"/>
        <v>Martinez, Nick (Y2)</v>
      </c>
      <c r="Q671" s="166">
        <f t="shared" si="164"/>
        <v>300000</v>
      </c>
      <c r="R671" s="166">
        <f t="shared" si="158"/>
        <v>400000</v>
      </c>
      <c r="S671" s="166" t="str">
        <f t="shared" si="159"/>
        <v/>
      </c>
      <c r="T671" s="314" t="str">
        <f t="shared" si="160"/>
        <v/>
      </c>
      <c r="U671" s="134" t="s">
        <v>653</v>
      </c>
      <c r="V671" s="230">
        <v>300000</v>
      </c>
      <c r="W671" s="229" t="s">
        <v>465</v>
      </c>
      <c r="X671" s="230">
        <v>400000</v>
      </c>
      <c r="Y671" s="134" t="s">
        <v>814</v>
      </c>
      <c r="Z671" s="537"/>
      <c r="AA671" s="537"/>
      <c r="AB671" s="537"/>
      <c r="AC671" s="134"/>
      <c r="AD671" s="134"/>
    </row>
    <row r="672" spans="1:33" ht="14.25" customHeight="1" x14ac:dyDescent="0.2">
      <c r="A672" s="148" t="s">
        <v>765</v>
      </c>
      <c r="B672" s="246" t="str">
        <f t="shared" si="155"/>
        <v>Martinez</v>
      </c>
      <c r="C672" s="253" t="str">
        <f t="shared" si="156"/>
        <v>Victor</v>
      </c>
      <c r="D672" s="134" t="str">
        <f t="shared" si="157"/>
        <v>V. Martinez</v>
      </c>
      <c r="E672" s="229" t="str">
        <f t="shared" si="161"/>
        <v>Victor Martinez</v>
      </c>
      <c r="F672" s="135"/>
      <c r="G672" s="147"/>
      <c r="H672" s="147"/>
      <c r="I672" s="147"/>
      <c r="J672" s="169"/>
      <c r="K672" s="134"/>
      <c r="L672" s="135" t="s">
        <v>11</v>
      </c>
      <c r="M672" s="134" t="str">
        <f t="shared" si="162"/>
        <v>1,F2-$1.73M</v>
      </c>
      <c r="N672" s="147" t="str">
        <f>Ruth!$A$2</f>
        <v>Plum Island</v>
      </c>
      <c r="O672" s="412" t="s">
        <v>4104</v>
      </c>
      <c r="P672" s="229" t="str">
        <f t="shared" si="163"/>
        <v>Martinez, Victor (1,F2-$1.73M)</v>
      </c>
      <c r="Q672" s="166">
        <f t="shared" si="164"/>
        <v>865000</v>
      </c>
      <c r="R672" s="166">
        <f t="shared" si="158"/>
        <v>865000</v>
      </c>
      <c r="S672" s="166" t="str">
        <f t="shared" si="159"/>
        <v/>
      </c>
      <c r="T672" s="314" t="str">
        <f t="shared" si="160"/>
        <v/>
      </c>
      <c r="U672" s="148" t="s">
        <v>4035</v>
      </c>
      <c r="V672" s="414">
        <v>865000</v>
      </c>
      <c r="W672" s="148" t="s">
        <v>4196</v>
      </c>
      <c r="X672" s="414">
        <v>865000</v>
      </c>
      <c r="Y672" s="134" t="s">
        <v>412</v>
      </c>
      <c r="Z672" s="134"/>
      <c r="AA672" s="134"/>
      <c r="AB672" s="134"/>
      <c r="AC672" s="134"/>
      <c r="AD672" s="134"/>
    </row>
    <row r="673" spans="1:31" ht="14.25" customHeight="1" x14ac:dyDescent="0.2">
      <c r="A673" s="537" t="s">
        <v>3745</v>
      </c>
      <c r="B673" s="246" t="str">
        <f t="shared" si="155"/>
        <v>Mateo</v>
      </c>
      <c r="C673" s="253" t="str">
        <f t="shared" si="156"/>
        <v>Jorge</v>
      </c>
      <c r="D673" s="134" t="str">
        <f t="shared" si="157"/>
        <v>J. Mateo</v>
      </c>
      <c r="E673" s="229" t="str">
        <f t="shared" si="161"/>
        <v>Jorge Mateo</v>
      </c>
      <c r="F673" s="135" t="s">
        <v>1667</v>
      </c>
      <c r="G673" s="135"/>
      <c r="H673" s="135"/>
      <c r="I673" s="135"/>
      <c r="J673" s="335">
        <v>34873</v>
      </c>
      <c r="K673" s="134" t="s">
        <v>1671</v>
      </c>
      <c r="L673" s="135" t="s">
        <v>651</v>
      </c>
      <c r="M673" s="134" t="str">
        <f t="shared" si="162"/>
        <v>min</v>
      </c>
      <c r="N673" s="147" t="str">
        <f>Mays!$AE$2</f>
        <v>West Oakland</v>
      </c>
      <c r="O673" s="135" t="s">
        <v>2857</v>
      </c>
      <c r="P673" s="229" t="str">
        <f t="shared" si="163"/>
        <v>Mateo, Jorge (min)</v>
      </c>
      <c r="Q673" s="166" t="str">
        <f t="shared" si="164"/>
        <v/>
      </c>
      <c r="R673" s="166" t="str">
        <f t="shared" si="158"/>
        <v/>
      </c>
      <c r="S673" s="166" t="str">
        <f t="shared" si="159"/>
        <v/>
      </c>
      <c r="T673" s="314" t="str">
        <f t="shared" si="160"/>
        <v/>
      </c>
      <c r="U673" s="537" t="s">
        <v>828</v>
      </c>
      <c r="V673" s="269"/>
      <c r="W673" s="537"/>
      <c r="X673" s="269"/>
      <c r="Y673" s="537"/>
      <c r="Z673" s="537"/>
      <c r="AA673" s="537"/>
      <c r="AB673" s="537"/>
      <c r="AC673" s="134"/>
      <c r="AD673" s="134"/>
    </row>
    <row r="674" spans="1:31" ht="14.25" customHeight="1" x14ac:dyDescent="0.2">
      <c r="A674" s="134" t="s">
        <v>5362</v>
      </c>
      <c r="B674" s="246" t="str">
        <f t="shared" si="155"/>
        <v>Mateo</v>
      </c>
      <c r="C674" s="253" t="str">
        <f t="shared" si="156"/>
        <v>Marcus</v>
      </c>
      <c r="D674" s="134" t="str">
        <f t="shared" si="157"/>
        <v>M. Mateo</v>
      </c>
      <c r="E674" s="229" t="str">
        <f t="shared" si="161"/>
        <v>Marcus Mateo</v>
      </c>
      <c r="F674" s="135"/>
      <c r="G674" s="135"/>
      <c r="H674" s="135"/>
      <c r="I674" s="135"/>
      <c r="J674" s="335"/>
      <c r="K674" s="134"/>
      <c r="L674" s="135" t="s">
        <v>173</v>
      </c>
      <c r="M674" s="134" t="str">
        <f t="shared" si="162"/>
        <v>1,F1-$200k</v>
      </c>
      <c r="N674" s="147" t="s">
        <v>584</v>
      </c>
      <c r="O674" s="135" t="s">
        <v>5316</v>
      </c>
      <c r="P674" s="229" t="str">
        <f t="shared" si="163"/>
        <v>Mateo, Marcus (1,F1-$200k)</v>
      </c>
      <c r="Q674" s="166">
        <f t="shared" si="164"/>
        <v>200000</v>
      </c>
      <c r="R674" s="166" t="str">
        <f t="shared" ref="R674:R705" si="165">IF(ISBLANK($X674),"",$X674)</f>
        <v/>
      </c>
      <c r="S674" s="166" t="str">
        <f t="shared" ref="S674:S705" si="166">IF(ISBLANK($Z674),"",$Z674)</f>
        <v/>
      </c>
      <c r="T674" s="314"/>
      <c r="U674" s="134" t="s">
        <v>3991</v>
      </c>
      <c r="V674" s="269">
        <v>200000</v>
      </c>
      <c r="W674" s="134" t="s">
        <v>412</v>
      </c>
      <c r="X674" s="269"/>
      <c r="Y674" s="537"/>
      <c r="Z674" s="537"/>
      <c r="AA674" s="537"/>
      <c r="AB674" s="537"/>
      <c r="AC674" s="134"/>
      <c r="AD674" s="134"/>
    </row>
    <row r="675" spans="1:31" ht="14.25" customHeight="1" x14ac:dyDescent="0.2">
      <c r="A675" s="134" t="s">
        <v>4846</v>
      </c>
      <c r="B675" s="246" t="str">
        <f t="shared" si="155"/>
        <v>Matuella</v>
      </c>
      <c r="C675" s="253" t="str">
        <f t="shared" si="156"/>
        <v>Michael</v>
      </c>
      <c r="D675" s="134" t="str">
        <f t="shared" si="157"/>
        <v>M. Matuella</v>
      </c>
      <c r="E675" s="229" t="str">
        <f t="shared" si="161"/>
        <v>Michael Matuella</v>
      </c>
      <c r="F675" s="287"/>
      <c r="G675" s="537">
        <v>218</v>
      </c>
      <c r="H675" s="537">
        <v>12</v>
      </c>
      <c r="I675" s="537">
        <v>20</v>
      </c>
      <c r="J675" s="436" t="s">
        <v>4664</v>
      </c>
      <c r="K675" s="205"/>
      <c r="L675" s="135" t="s">
        <v>651</v>
      </c>
      <c r="M675" s="134" t="str">
        <f t="shared" si="162"/>
        <v>min</v>
      </c>
      <c r="N675" s="147" t="str">
        <f>Aaron!$S$2</f>
        <v>San Jose</v>
      </c>
      <c r="O675" s="169" t="s">
        <v>4786</v>
      </c>
      <c r="P675" s="229" t="str">
        <f t="shared" si="163"/>
        <v>Matuella, Michael (min)</v>
      </c>
      <c r="Q675" s="166" t="str">
        <f t="shared" si="164"/>
        <v/>
      </c>
      <c r="R675" s="166" t="str">
        <f t="shared" si="165"/>
        <v/>
      </c>
      <c r="S675" s="166" t="str">
        <f t="shared" si="166"/>
        <v/>
      </c>
      <c r="T675" s="314" t="str">
        <f t="shared" ref="T675:T706" si="167">IF(ISBLANK($AB675),"",$AB675)</f>
        <v/>
      </c>
      <c r="U675" s="537" t="s">
        <v>828</v>
      </c>
      <c r="V675" s="167"/>
      <c r="W675" s="134"/>
      <c r="X675" s="167"/>
      <c r="Y675" s="134"/>
      <c r="Z675" s="167"/>
      <c r="AA675" s="134"/>
      <c r="AC675" s="134"/>
      <c r="AD675" s="134"/>
    </row>
    <row r="676" spans="1:31" ht="14.25" customHeight="1" x14ac:dyDescent="0.2">
      <c r="A676" s="211" t="s">
        <v>1850</v>
      </c>
      <c r="B676" s="246" t="str">
        <f t="shared" si="155"/>
        <v>Matusz</v>
      </c>
      <c r="C676" s="253" t="str">
        <f t="shared" si="156"/>
        <v>Brian</v>
      </c>
      <c r="D676" s="134" t="str">
        <f t="shared" si="157"/>
        <v>B. Matusz</v>
      </c>
      <c r="E676" s="229" t="str">
        <f t="shared" si="161"/>
        <v>Brian Matusz</v>
      </c>
      <c r="F676" s="216" t="s">
        <v>512</v>
      </c>
      <c r="G676" s="216"/>
      <c r="H676" s="216"/>
      <c r="I676" s="216"/>
      <c r="J676" s="220">
        <v>31819</v>
      </c>
      <c r="K676" s="221" t="s">
        <v>1664</v>
      </c>
      <c r="L676" s="135" t="s">
        <v>173</v>
      </c>
      <c r="M676" s="134" t="str">
        <f t="shared" si="162"/>
        <v>3,F3-2.7M</v>
      </c>
      <c r="N676" s="297" t="str">
        <f>Ruth!$AE$2</f>
        <v>Williamsburg</v>
      </c>
      <c r="O676" s="216" t="s">
        <v>1992</v>
      </c>
      <c r="P676" s="229" t="str">
        <f t="shared" si="163"/>
        <v>Matusz, Brian (3,F3-2.7M)</v>
      </c>
      <c r="Q676" s="166">
        <f t="shared" si="164"/>
        <v>855000</v>
      </c>
      <c r="R676" s="166" t="str">
        <f t="shared" si="165"/>
        <v/>
      </c>
      <c r="S676" s="166" t="str">
        <f t="shared" si="166"/>
        <v/>
      </c>
      <c r="T676" s="314" t="str">
        <f t="shared" si="167"/>
        <v/>
      </c>
      <c r="U676" s="297" t="s">
        <v>568</v>
      </c>
      <c r="V676" s="235">
        <v>855000</v>
      </c>
      <c r="W676" s="211" t="s">
        <v>412</v>
      </c>
      <c r="X676" s="235"/>
      <c r="Y676" s="211"/>
      <c r="Z676" s="235"/>
      <c r="AA676" s="134"/>
      <c r="AC676" s="134"/>
      <c r="AD676" s="134"/>
    </row>
    <row r="677" spans="1:31" ht="14.25" customHeight="1" x14ac:dyDescent="0.2">
      <c r="A677" s="537" t="s">
        <v>3684</v>
      </c>
      <c r="B677" s="246" t="str">
        <f t="shared" si="155"/>
        <v>Matz</v>
      </c>
      <c r="C677" s="253" t="str">
        <f t="shared" si="156"/>
        <v>Steve</v>
      </c>
      <c r="D677" s="134" t="str">
        <f t="shared" si="157"/>
        <v>S. Matz</v>
      </c>
      <c r="E677" s="229" t="str">
        <f t="shared" si="161"/>
        <v>Steve Matz</v>
      </c>
      <c r="F677" s="135" t="s">
        <v>512</v>
      </c>
      <c r="G677" s="135"/>
      <c r="H677" s="135"/>
      <c r="I677" s="135"/>
      <c r="J677" s="335">
        <v>33387</v>
      </c>
      <c r="K677" s="134" t="s">
        <v>966</v>
      </c>
      <c r="L677" s="135" t="s">
        <v>173</v>
      </c>
      <c r="M677" s="134" t="str">
        <f t="shared" si="162"/>
        <v>Y1</v>
      </c>
      <c r="N677" s="297" t="str">
        <f>Ruth!$AE$2</f>
        <v>Williamsburg</v>
      </c>
      <c r="O677" s="135" t="s">
        <v>2857</v>
      </c>
      <c r="P677" s="229" t="str">
        <f t="shared" si="163"/>
        <v>Matz, Steve (Y1)</v>
      </c>
      <c r="Q677" s="166">
        <f t="shared" si="164"/>
        <v>200000</v>
      </c>
      <c r="R677" s="166">
        <f t="shared" si="165"/>
        <v>300000</v>
      </c>
      <c r="S677" s="166">
        <f t="shared" si="166"/>
        <v>400000</v>
      </c>
      <c r="T677" s="314" t="str">
        <f t="shared" si="167"/>
        <v/>
      </c>
      <c r="U677" s="537" t="s">
        <v>652</v>
      </c>
      <c r="V677" s="269">
        <v>200000</v>
      </c>
      <c r="W677" s="134" t="s">
        <v>653</v>
      </c>
      <c r="X677" s="269">
        <v>300000</v>
      </c>
      <c r="Y677" s="134" t="s">
        <v>465</v>
      </c>
      <c r="Z677" s="269">
        <v>400000</v>
      </c>
      <c r="AA677" s="134" t="s">
        <v>814</v>
      </c>
      <c r="AB677" s="537"/>
      <c r="AC677" s="134"/>
      <c r="AD677" s="134"/>
      <c r="AE677" s="371"/>
    </row>
    <row r="678" spans="1:31" ht="14.25" customHeight="1" x14ac:dyDescent="0.2">
      <c r="A678" s="134" t="s">
        <v>393</v>
      </c>
      <c r="B678" s="246" t="str">
        <f t="shared" si="155"/>
        <v>Mauer</v>
      </c>
      <c r="C678" s="253" t="str">
        <f t="shared" si="156"/>
        <v>Joe</v>
      </c>
      <c r="D678" s="134" t="str">
        <f t="shared" si="157"/>
        <v>J. Mauer</v>
      </c>
      <c r="E678" s="229" t="str">
        <f t="shared" si="161"/>
        <v>Joe Mauer</v>
      </c>
      <c r="F678" s="135"/>
      <c r="G678" s="135"/>
      <c r="H678" s="135"/>
      <c r="I678" s="135"/>
      <c r="J678" s="201"/>
      <c r="K678" s="147"/>
      <c r="L678" s="135" t="s">
        <v>11</v>
      </c>
      <c r="M678" s="134" t="str">
        <f t="shared" si="162"/>
        <v>2,F4-8.4M</v>
      </c>
      <c r="N678" s="147" t="str">
        <f>Mays!$AE$2</f>
        <v>West Oakland</v>
      </c>
      <c r="O678" s="304" t="s">
        <v>2491</v>
      </c>
      <c r="P678" s="229" t="str">
        <f t="shared" si="163"/>
        <v>Mauer, Joe (2,F4-8.4M)</v>
      </c>
      <c r="Q678" s="166">
        <f t="shared" si="164"/>
        <v>2100000</v>
      </c>
      <c r="R678" s="166">
        <f t="shared" si="165"/>
        <v>2100000</v>
      </c>
      <c r="S678" s="166">
        <f t="shared" si="166"/>
        <v>2100000</v>
      </c>
      <c r="T678" s="314" t="str">
        <f t="shared" si="167"/>
        <v/>
      </c>
      <c r="U678" s="147" t="s">
        <v>2530</v>
      </c>
      <c r="V678" s="167">
        <v>2100000</v>
      </c>
      <c r="W678" s="147" t="s">
        <v>2609</v>
      </c>
      <c r="X678" s="235">
        <v>2100000</v>
      </c>
      <c r="Y678" s="147" t="s">
        <v>2658</v>
      </c>
      <c r="Z678" s="235">
        <v>2100000</v>
      </c>
      <c r="AA678" s="147" t="s">
        <v>412</v>
      </c>
      <c r="AB678" s="310"/>
      <c r="AC678" s="134"/>
      <c r="AD678" s="134"/>
    </row>
    <row r="679" spans="1:31" ht="14.25" customHeight="1" x14ac:dyDescent="0.2">
      <c r="A679" s="146" t="s">
        <v>1273</v>
      </c>
      <c r="B679" s="246" t="str">
        <f t="shared" si="155"/>
        <v>Maurer</v>
      </c>
      <c r="C679" s="253" t="str">
        <f t="shared" si="156"/>
        <v>Brandon</v>
      </c>
      <c r="D679" s="134" t="str">
        <f t="shared" si="157"/>
        <v>B. Maurer</v>
      </c>
      <c r="E679" s="229" t="str">
        <f t="shared" si="161"/>
        <v>Brandon Maurer</v>
      </c>
      <c r="F679" s="135"/>
      <c r="G679" s="135"/>
      <c r="H679" s="135"/>
      <c r="I679" s="135"/>
      <c r="J679" s="201"/>
      <c r="K679" s="147"/>
      <c r="L679" s="135" t="s">
        <v>173</v>
      </c>
      <c r="M679" s="134" t="str">
        <f t="shared" si="162"/>
        <v>Y3</v>
      </c>
      <c r="N679" s="147" t="str">
        <f>Aaron!$AE$2</f>
        <v>Pismo Beach</v>
      </c>
      <c r="O679" s="135" t="s">
        <v>1171</v>
      </c>
      <c r="P679" s="229" t="str">
        <f t="shared" si="163"/>
        <v>Maurer, Brandon (Y3)</v>
      </c>
      <c r="Q679" s="166">
        <f t="shared" si="164"/>
        <v>400000</v>
      </c>
      <c r="R679" s="166" t="str">
        <f t="shared" si="165"/>
        <v/>
      </c>
      <c r="S679" s="166" t="str">
        <f t="shared" si="166"/>
        <v/>
      </c>
      <c r="T679" s="314" t="str">
        <f t="shared" si="167"/>
        <v/>
      </c>
      <c r="U679" s="147" t="s">
        <v>465</v>
      </c>
      <c r="V679" s="167">
        <v>400000</v>
      </c>
      <c r="W679" s="134" t="s">
        <v>814</v>
      </c>
      <c r="X679" s="167"/>
      <c r="Y679" s="134"/>
      <c r="Z679" s="167"/>
      <c r="AA679" s="134"/>
      <c r="AC679" s="134"/>
      <c r="AD679" s="134"/>
    </row>
    <row r="680" spans="1:31" ht="14.25" customHeight="1" x14ac:dyDescent="0.2">
      <c r="A680" s="537" t="s">
        <v>2757</v>
      </c>
      <c r="B680" s="246" t="str">
        <f t="shared" si="155"/>
        <v>May</v>
      </c>
      <c r="C680" s="253" t="str">
        <f t="shared" si="156"/>
        <v>Trevor</v>
      </c>
      <c r="D680" s="134" t="str">
        <f t="shared" si="157"/>
        <v>T. May</v>
      </c>
      <c r="E680" s="229" t="str">
        <f t="shared" si="161"/>
        <v>Trevor May</v>
      </c>
      <c r="F680" s="135" t="s">
        <v>1667</v>
      </c>
      <c r="G680" s="135"/>
      <c r="H680" s="135"/>
      <c r="I680" s="135"/>
      <c r="J680" s="335">
        <v>32774</v>
      </c>
      <c r="K680" s="134" t="s">
        <v>966</v>
      </c>
      <c r="L680" s="135" t="s">
        <v>173</v>
      </c>
      <c r="M680" s="134" t="str">
        <f t="shared" si="162"/>
        <v>Y2</v>
      </c>
      <c r="N680" s="147" t="str">
        <f>Mays!$G$2</f>
        <v>Palo Alto</v>
      </c>
      <c r="O680" s="135" t="s">
        <v>2857</v>
      </c>
      <c r="P680" s="229" t="str">
        <f t="shared" si="163"/>
        <v>May, Trevor (Y2)</v>
      </c>
      <c r="Q680" s="166">
        <f t="shared" si="164"/>
        <v>300000</v>
      </c>
      <c r="R680" s="166">
        <f t="shared" si="165"/>
        <v>400000</v>
      </c>
      <c r="S680" s="166" t="str">
        <f t="shared" si="166"/>
        <v/>
      </c>
      <c r="T680" s="314" t="str">
        <f t="shared" si="167"/>
        <v/>
      </c>
      <c r="U680" s="134" t="s">
        <v>653</v>
      </c>
      <c r="V680" s="230">
        <v>300000</v>
      </c>
      <c r="W680" s="229" t="s">
        <v>465</v>
      </c>
      <c r="X680" s="230">
        <v>400000</v>
      </c>
      <c r="Y680" s="134" t="s">
        <v>814</v>
      </c>
      <c r="Z680" s="537"/>
      <c r="AA680" s="537"/>
      <c r="AB680" s="537"/>
      <c r="AC680" s="134"/>
      <c r="AD680" s="134"/>
    </row>
    <row r="681" spans="1:31" ht="14.25" customHeight="1" x14ac:dyDescent="0.2">
      <c r="A681" s="134" t="s">
        <v>466</v>
      </c>
      <c r="B681" s="246" t="str">
        <f t="shared" si="155"/>
        <v>Maybin</v>
      </c>
      <c r="C681" s="253" t="str">
        <f t="shared" si="156"/>
        <v>Cameron</v>
      </c>
      <c r="D681" s="134" t="str">
        <f t="shared" si="157"/>
        <v>C. Maybin</v>
      </c>
      <c r="E681" s="229" t="str">
        <f t="shared" si="161"/>
        <v>Cameron Maybin</v>
      </c>
      <c r="F681" s="135"/>
      <c r="G681" s="135"/>
      <c r="H681" s="135"/>
      <c r="I681" s="135"/>
      <c r="J681" s="201"/>
      <c r="K681" s="147"/>
      <c r="L681" s="135" t="s">
        <v>11</v>
      </c>
      <c r="M681" s="134" t="str">
        <f t="shared" si="162"/>
        <v>4,L5-14M</v>
      </c>
      <c r="N681" s="147" t="str">
        <f>Cobb!$Y$2</f>
        <v>Portsmouth</v>
      </c>
      <c r="O681" s="169" t="s">
        <v>2484</v>
      </c>
      <c r="P681" s="229" t="str">
        <f t="shared" si="163"/>
        <v>Maybin, Cameron (4,L5-14M)</v>
      </c>
      <c r="Q681" s="166">
        <f t="shared" si="164"/>
        <v>2800000</v>
      </c>
      <c r="R681" s="166">
        <f t="shared" si="165"/>
        <v>2800000</v>
      </c>
      <c r="S681" s="166" t="str">
        <f t="shared" si="166"/>
        <v/>
      </c>
      <c r="T681" s="314" t="str">
        <f t="shared" si="167"/>
        <v/>
      </c>
      <c r="U681" s="147" t="s">
        <v>388</v>
      </c>
      <c r="V681" s="166">
        <v>2800000</v>
      </c>
      <c r="W681" s="134" t="s">
        <v>753</v>
      </c>
      <c r="X681" s="166">
        <v>2800000</v>
      </c>
      <c r="Y681" s="134" t="s">
        <v>412</v>
      </c>
      <c r="Z681" s="167"/>
      <c r="AA681" s="134"/>
      <c r="AC681" s="134"/>
      <c r="AD681" s="134"/>
    </row>
    <row r="682" spans="1:31" ht="14.25" customHeight="1" x14ac:dyDescent="0.2">
      <c r="A682" s="537" t="s">
        <v>3782</v>
      </c>
      <c r="B682" s="246" t="str">
        <f t="shared" si="155"/>
        <v>Mazara</v>
      </c>
      <c r="C682" s="253" t="str">
        <f t="shared" si="156"/>
        <v>Nomar</v>
      </c>
      <c r="D682" s="134" t="str">
        <f t="shared" si="157"/>
        <v>N. Mazara</v>
      </c>
      <c r="E682" s="229" t="str">
        <f t="shared" si="161"/>
        <v>Nomar Mazara</v>
      </c>
      <c r="F682" s="135" t="s">
        <v>512</v>
      </c>
      <c r="G682" s="135"/>
      <c r="H682" s="135"/>
      <c r="I682" s="135"/>
      <c r="J682" s="335">
        <v>34815</v>
      </c>
      <c r="K682" s="134" t="s">
        <v>1672</v>
      </c>
      <c r="L682" s="135" t="s">
        <v>651</v>
      </c>
      <c r="M682" s="134" t="str">
        <f t="shared" si="162"/>
        <v>min</v>
      </c>
      <c r="N682" s="147" t="str">
        <f>Ruth!$M$2</f>
        <v>Hoboken</v>
      </c>
      <c r="O682" s="135" t="s">
        <v>2857</v>
      </c>
      <c r="P682" s="229" t="str">
        <f t="shared" si="163"/>
        <v>Mazara, Nomar (min)</v>
      </c>
      <c r="Q682" s="166" t="str">
        <f t="shared" si="164"/>
        <v/>
      </c>
      <c r="R682" s="166" t="str">
        <f t="shared" si="165"/>
        <v/>
      </c>
      <c r="S682" s="166" t="str">
        <f t="shared" si="166"/>
        <v/>
      </c>
      <c r="T682" s="314" t="str">
        <f t="shared" si="167"/>
        <v/>
      </c>
      <c r="U682" s="537" t="s">
        <v>828</v>
      </c>
      <c r="V682" s="269"/>
      <c r="W682" s="537"/>
      <c r="X682" s="269"/>
      <c r="Y682" s="537"/>
      <c r="Z682" s="537"/>
      <c r="AA682" s="537"/>
      <c r="AB682" s="537"/>
      <c r="AC682" s="134"/>
      <c r="AD682" s="134"/>
    </row>
    <row r="683" spans="1:31" ht="14.25" customHeight="1" x14ac:dyDescent="0.2">
      <c r="A683" s="211" t="s">
        <v>1905</v>
      </c>
      <c r="B683" s="246" t="str">
        <f t="shared" ref="B683:B746" si="168">LEFT(A683,FIND(", ",A683,1)-1)</f>
        <v>Mazzaro</v>
      </c>
      <c r="C683" s="253" t="str">
        <f t="shared" si="156"/>
        <v>Vin</v>
      </c>
      <c r="D683" s="134" t="str">
        <f t="shared" si="157"/>
        <v>V. Mazzaro</v>
      </c>
      <c r="E683" s="229" t="str">
        <f t="shared" si="161"/>
        <v>Vin Mazzaro</v>
      </c>
      <c r="F683" s="216" t="s">
        <v>1667</v>
      </c>
      <c r="G683" s="216"/>
      <c r="H683" s="216"/>
      <c r="I683" s="216"/>
      <c r="J683" s="220">
        <v>31682</v>
      </c>
      <c r="K683" s="221" t="s">
        <v>1664</v>
      </c>
      <c r="L683" s="135" t="s">
        <v>173</v>
      </c>
      <c r="M683" s="134" t="str">
        <f t="shared" si="162"/>
        <v>3,F4-7M</v>
      </c>
      <c r="N683" s="147" t="str">
        <f>Cobb!$AE$2</f>
        <v>Chicago</v>
      </c>
      <c r="O683" s="216" t="s">
        <v>1992</v>
      </c>
      <c r="P683" s="229" t="str">
        <f t="shared" si="163"/>
        <v>Mazzaro, Vin (3,F4-7M)</v>
      </c>
      <c r="Q683" s="166">
        <f t="shared" si="164"/>
        <v>1750000</v>
      </c>
      <c r="R683" s="166">
        <f t="shared" si="165"/>
        <v>1750000</v>
      </c>
      <c r="S683" s="166" t="str">
        <f t="shared" si="166"/>
        <v/>
      </c>
      <c r="T683" s="314" t="str">
        <f t="shared" si="167"/>
        <v/>
      </c>
      <c r="U683" s="297" t="s">
        <v>136</v>
      </c>
      <c r="V683" s="235">
        <v>1750000</v>
      </c>
      <c r="W683" s="211" t="s">
        <v>427</v>
      </c>
      <c r="X683" s="235">
        <v>1750000</v>
      </c>
      <c r="Y683" s="211" t="s">
        <v>412</v>
      </c>
      <c r="Z683" s="235"/>
      <c r="AA683" s="134"/>
      <c r="AC683" s="134"/>
      <c r="AD683" s="134"/>
    </row>
    <row r="684" spans="1:31" ht="14.25" customHeight="1" x14ac:dyDescent="0.2">
      <c r="A684" s="146" t="s">
        <v>1191</v>
      </c>
      <c r="B684" s="246" t="str">
        <f t="shared" si="168"/>
        <v>McAllister</v>
      </c>
      <c r="C684" s="253" t="str">
        <f t="shared" si="156"/>
        <v>Zach</v>
      </c>
      <c r="D684" s="134" t="str">
        <f t="shared" si="157"/>
        <v>Z. McAllister</v>
      </c>
      <c r="E684" s="229" t="str">
        <f t="shared" si="161"/>
        <v>Zach McAllister</v>
      </c>
      <c r="F684" s="135"/>
      <c r="G684" s="135"/>
      <c r="H684" s="135"/>
      <c r="I684" s="135"/>
      <c r="J684" s="201"/>
      <c r="K684" s="147"/>
      <c r="L684" s="135" t="s">
        <v>173</v>
      </c>
      <c r="M684" s="134" t="str">
        <f t="shared" si="162"/>
        <v>ARB-Y4</v>
      </c>
      <c r="N684" s="147" t="str">
        <f>Aaron!$AE$2</f>
        <v>Pismo Beach</v>
      </c>
      <c r="O684" s="135" t="s">
        <v>1171</v>
      </c>
      <c r="P684" s="229" t="str">
        <f t="shared" si="163"/>
        <v>McAllister, Zach (ARB-Y4)</v>
      </c>
      <c r="Q684" s="166">
        <f t="shared" si="164"/>
        <v>600000</v>
      </c>
      <c r="R684" s="166" t="str">
        <f t="shared" si="165"/>
        <v/>
      </c>
      <c r="S684" s="166" t="str">
        <f t="shared" si="166"/>
        <v/>
      </c>
      <c r="T684" s="314" t="str">
        <f t="shared" si="167"/>
        <v/>
      </c>
      <c r="U684" s="147" t="s">
        <v>814</v>
      </c>
      <c r="V684" s="167">
        <v>600000</v>
      </c>
      <c r="W684" s="134" t="s">
        <v>1629</v>
      </c>
      <c r="X684" s="167"/>
      <c r="Y684" s="134"/>
      <c r="Z684" s="167"/>
      <c r="AA684" s="229"/>
      <c r="AB684" s="229"/>
      <c r="AC684" s="134"/>
      <c r="AD684" s="134"/>
    </row>
    <row r="685" spans="1:31" ht="14.25" customHeight="1" x14ac:dyDescent="0.2">
      <c r="A685" s="211" t="s">
        <v>1944</v>
      </c>
      <c r="B685" s="246" t="str">
        <f t="shared" si="168"/>
        <v>McCann</v>
      </c>
      <c r="C685" s="253" t="str">
        <f t="shared" si="156"/>
        <v>Brian</v>
      </c>
      <c r="D685" s="134" t="str">
        <f t="shared" si="157"/>
        <v>B. McCann</v>
      </c>
      <c r="E685" s="229" t="str">
        <f t="shared" si="161"/>
        <v>Brian McCann</v>
      </c>
      <c r="F685" s="216" t="s">
        <v>512</v>
      </c>
      <c r="G685" s="216"/>
      <c r="H685" s="216"/>
      <c r="I685" s="216"/>
      <c r="J685" s="224">
        <v>30732</v>
      </c>
      <c r="K685" s="225" t="s">
        <v>1668</v>
      </c>
      <c r="L685" s="135" t="s">
        <v>11</v>
      </c>
      <c r="M685" s="134" t="str">
        <f t="shared" si="162"/>
        <v>3,F5-24.009M</v>
      </c>
      <c r="N685" s="147" t="str">
        <f>Aaron!$S$2</f>
        <v>San Jose</v>
      </c>
      <c r="O685" s="216" t="s">
        <v>4604</v>
      </c>
      <c r="P685" s="229" t="str">
        <f t="shared" si="163"/>
        <v>McCann, Brian (3,F5-24.009M)</v>
      </c>
      <c r="Q685" s="166">
        <f t="shared" si="164"/>
        <v>4802000</v>
      </c>
      <c r="R685" s="166">
        <f t="shared" si="165"/>
        <v>4802000</v>
      </c>
      <c r="S685" s="166">
        <f t="shared" si="166"/>
        <v>4802000</v>
      </c>
      <c r="T685" s="314" t="str">
        <f t="shared" si="167"/>
        <v/>
      </c>
      <c r="U685" s="297" t="s">
        <v>1945</v>
      </c>
      <c r="V685" s="235">
        <v>4802000</v>
      </c>
      <c r="W685" s="211" t="s">
        <v>1946</v>
      </c>
      <c r="X685" s="235">
        <v>4802000</v>
      </c>
      <c r="Y685" s="211" t="s">
        <v>1947</v>
      </c>
      <c r="Z685" s="235">
        <v>4802000</v>
      </c>
      <c r="AA685" s="229"/>
      <c r="AB685" s="229"/>
      <c r="AC685" s="134"/>
      <c r="AD685" s="134"/>
    </row>
    <row r="686" spans="1:31" ht="14.25" customHeight="1" x14ac:dyDescent="0.2">
      <c r="A686" s="537" t="s">
        <v>2801</v>
      </c>
      <c r="B686" s="246" t="str">
        <f t="shared" si="168"/>
        <v>McCann</v>
      </c>
      <c r="C686" s="253" t="str">
        <f t="shared" si="156"/>
        <v>James</v>
      </c>
      <c r="D686" s="134" t="str">
        <f t="shared" si="157"/>
        <v>J. McCann</v>
      </c>
      <c r="E686" s="229" t="str">
        <f t="shared" si="161"/>
        <v>James McCann</v>
      </c>
      <c r="F686" s="135" t="s">
        <v>1667</v>
      </c>
      <c r="G686" s="135"/>
      <c r="H686" s="135"/>
      <c r="I686" s="135"/>
      <c r="J686" s="335">
        <v>33037</v>
      </c>
      <c r="K686" s="134" t="s">
        <v>1668</v>
      </c>
      <c r="L686" s="135" t="s">
        <v>11</v>
      </c>
      <c r="M686" s="134" t="str">
        <f t="shared" si="162"/>
        <v>Y1</v>
      </c>
      <c r="N686" s="147" t="str">
        <f>Cobb!$S$2</f>
        <v>Waikiki</v>
      </c>
      <c r="O686" s="135" t="s">
        <v>2857</v>
      </c>
      <c r="P686" s="229" t="str">
        <f t="shared" si="163"/>
        <v>McCann, James (Y1)</v>
      </c>
      <c r="Q686" s="166">
        <f t="shared" si="164"/>
        <v>200000</v>
      </c>
      <c r="R686" s="166">
        <f t="shared" si="165"/>
        <v>300000</v>
      </c>
      <c r="S686" s="166">
        <f t="shared" si="166"/>
        <v>400000</v>
      </c>
      <c r="T686" s="314" t="str">
        <f t="shared" si="167"/>
        <v/>
      </c>
      <c r="U686" s="537" t="s">
        <v>652</v>
      </c>
      <c r="V686" s="269">
        <v>200000</v>
      </c>
      <c r="W686" s="134" t="s">
        <v>653</v>
      </c>
      <c r="X686" s="269">
        <v>300000</v>
      </c>
      <c r="Y686" s="134" t="s">
        <v>465</v>
      </c>
      <c r="Z686" s="269">
        <v>400000</v>
      </c>
      <c r="AA686" s="134" t="s">
        <v>814</v>
      </c>
      <c r="AB686" s="537"/>
      <c r="AC686" s="134"/>
      <c r="AD686" s="134"/>
    </row>
    <row r="687" spans="1:31" ht="14.25" customHeight="1" x14ac:dyDescent="0.2">
      <c r="A687" s="146" t="s">
        <v>1274</v>
      </c>
      <c r="B687" s="246" t="str">
        <f t="shared" si="168"/>
        <v>McCullers</v>
      </c>
      <c r="C687" s="253" t="str">
        <f t="shared" si="156"/>
        <v>Lance</v>
      </c>
      <c r="D687" s="134" t="str">
        <f t="shared" si="157"/>
        <v>L. McCullers</v>
      </c>
      <c r="E687" s="229" t="str">
        <f t="shared" si="161"/>
        <v>Lance McCullers</v>
      </c>
      <c r="F687" s="135"/>
      <c r="G687" s="135"/>
      <c r="H687" s="135"/>
      <c r="I687" s="135"/>
      <c r="J687" s="201"/>
      <c r="K687" s="147" t="s">
        <v>966</v>
      </c>
      <c r="L687" s="135" t="s">
        <v>173</v>
      </c>
      <c r="M687" s="134" t="str">
        <f t="shared" si="162"/>
        <v>Y1</v>
      </c>
      <c r="N687" s="147" t="str">
        <f>Aaron!$AE$2</f>
        <v>Pismo Beach</v>
      </c>
      <c r="O687" s="135" t="s">
        <v>1171</v>
      </c>
      <c r="P687" s="229" t="str">
        <f t="shared" si="163"/>
        <v>McCullers, Lance (Y1)</v>
      </c>
      <c r="Q687" s="166">
        <f t="shared" si="164"/>
        <v>200000</v>
      </c>
      <c r="R687" s="166">
        <f t="shared" si="165"/>
        <v>300000</v>
      </c>
      <c r="S687" s="166">
        <f t="shared" si="166"/>
        <v>400000</v>
      </c>
      <c r="T687" s="314" t="str">
        <f t="shared" si="167"/>
        <v/>
      </c>
      <c r="U687" s="147" t="s">
        <v>652</v>
      </c>
      <c r="V687" s="269">
        <v>200000</v>
      </c>
      <c r="W687" s="134" t="s">
        <v>653</v>
      </c>
      <c r="X687" s="269">
        <v>300000</v>
      </c>
      <c r="Y687" s="134" t="s">
        <v>465</v>
      </c>
      <c r="Z687" s="269">
        <v>400000</v>
      </c>
      <c r="AA687" s="134" t="s">
        <v>814</v>
      </c>
      <c r="AC687" s="134"/>
      <c r="AD687" s="134"/>
    </row>
    <row r="688" spans="1:31" ht="14.25" customHeight="1" x14ac:dyDescent="0.2">
      <c r="A688" s="134" t="s">
        <v>737</v>
      </c>
      <c r="B688" s="246" t="str">
        <f t="shared" si="168"/>
        <v>McCutchen</v>
      </c>
      <c r="C688" s="253" t="str">
        <f t="shared" si="156"/>
        <v>Andrew</v>
      </c>
      <c r="D688" s="134" t="str">
        <f t="shared" si="157"/>
        <v>A. McCutchen</v>
      </c>
      <c r="E688" s="229" t="str">
        <f t="shared" si="161"/>
        <v>Andrew McCutchen</v>
      </c>
      <c r="F688" s="135"/>
      <c r="G688" s="135"/>
      <c r="H688" s="135"/>
      <c r="I688" s="135"/>
      <c r="J688" s="201"/>
      <c r="K688" s="147"/>
      <c r="L688" s="135" t="s">
        <v>11</v>
      </c>
      <c r="M688" s="134" t="str">
        <f t="shared" si="162"/>
        <v>4,L5-14M</v>
      </c>
      <c r="N688" s="147" t="str">
        <f>Aaron!$A$2</f>
        <v>Middlesex</v>
      </c>
      <c r="O688" s="169" t="s">
        <v>637</v>
      </c>
      <c r="P688" s="229" t="str">
        <f t="shared" si="163"/>
        <v>McCutchen, Andrew (4,L5-14M)</v>
      </c>
      <c r="Q688" s="166">
        <f t="shared" si="164"/>
        <v>2800000</v>
      </c>
      <c r="R688" s="166">
        <f t="shared" si="165"/>
        <v>2800000</v>
      </c>
      <c r="S688" s="166" t="str">
        <f t="shared" si="166"/>
        <v/>
      </c>
      <c r="T688" s="314" t="str">
        <f t="shared" si="167"/>
        <v/>
      </c>
      <c r="U688" s="147" t="s">
        <v>388</v>
      </c>
      <c r="V688" s="166">
        <v>2800000</v>
      </c>
      <c r="W688" s="134" t="s">
        <v>753</v>
      </c>
      <c r="X688" s="166">
        <v>2800000</v>
      </c>
      <c r="Y688" s="134" t="s">
        <v>412</v>
      </c>
      <c r="Z688" s="167"/>
      <c r="AA688" s="134"/>
      <c r="AC688" s="134"/>
      <c r="AD688" s="134"/>
    </row>
    <row r="689" spans="1:33" ht="14.25" customHeight="1" x14ac:dyDescent="0.2">
      <c r="A689" s="148" t="s">
        <v>2267</v>
      </c>
      <c r="B689" s="246" t="str">
        <f t="shared" si="168"/>
        <v>McFarland</v>
      </c>
      <c r="C689" s="253" t="str">
        <f t="shared" si="156"/>
        <v>TJ</v>
      </c>
      <c r="D689" s="134" t="str">
        <f t="shared" si="157"/>
        <v>T. McFarland</v>
      </c>
      <c r="E689" s="229" t="str">
        <f t="shared" si="161"/>
        <v>TJ McFarland</v>
      </c>
      <c r="F689" s="250" t="s">
        <v>512</v>
      </c>
      <c r="G689" s="250"/>
      <c r="H689" s="250"/>
      <c r="I689" s="250"/>
      <c r="J689" s="261">
        <v>32667</v>
      </c>
      <c r="K689" s="260" t="s">
        <v>173</v>
      </c>
      <c r="L689" s="135" t="s">
        <v>173</v>
      </c>
      <c r="M689" s="134" t="str">
        <f t="shared" si="162"/>
        <v>1,F1-$200k</v>
      </c>
      <c r="N689" s="297" t="str">
        <f>Ruth!$AE$2</f>
        <v>Williamsburg</v>
      </c>
      <c r="O689" s="412" t="s">
        <v>4104</v>
      </c>
      <c r="P689" s="229" t="str">
        <f t="shared" si="163"/>
        <v>McFarland, TJ (1,F1-$200k)</v>
      </c>
      <c r="Q689" s="166">
        <f t="shared" si="164"/>
        <v>200000</v>
      </c>
      <c r="R689" s="166" t="str">
        <f t="shared" si="165"/>
        <v/>
      </c>
      <c r="S689" s="166" t="str">
        <f t="shared" si="166"/>
        <v/>
      </c>
      <c r="T689" s="314" t="str">
        <f t="shared" si="167"/>
        <v/>
      </c>
      <c r="U689" s="148" t="s">
        <v>3991</v>
      </c>
      <c r="V689" s="414">
        <v>200000</v>
      </c>
      <c r="W689" s="167" t="s">
        <v>412</v>
      </c>
      <c r="X689" s="134"/>
      <c r="Y689" s="134"/>
      <c r="Z689" s="134"/>
      <c r="AA689" s="134"/>
      <c r="AB689" s="134"/>
      <c r="AC689" s="134"/>
      <c r="AD689" s="134"/>
    </row>
    <row r="690" spans="1:33" ht="14.25" customHeight="1" x14ac:dyDescent="0.2">
      <c r="A690" s="148" t="s">
        <v>3799</v>
      </c>
      <c r="B690" s="246" t="str">
        <f t="shared" si="168"/>
        <v>McGee</v>
      </c>
      <c r="C690" s="253" t="str">
        <f t="shared" si="156"/>
        <v>Jake</v>
      </c>
      <c r="D690" s="134" t="str">
        <f t="shared" si="157"/>
        <v>J. McGee</v>
      </c>
      <c r="E690" s="229" t="str">
        <f t="shared" si="161"/>
        <v>Jake McGee</v>
      </c>
      <c r="F690" s="135"/>
      <c r="G690" s="147"/>
      <c r="H690" s="147"/>
      <c r="I690" s="147"/>
      <c r="J690" s="169"/>
      <c r="K690" s="134"/>
      <c r="L690" s="135" t="s">
        <v>173</v>
      </c>
      <c r="M690" s="134" t="str">
        <f t="shared" si="162"/>
        <v>1,F3-$3.15M</v>
      </c>
      <c r="N690" s="147" t="str">
        <f>Ruth!$S$2</f>
        <v>New York</v>
      </c>
      <c r="O690" s="412" t="s">
        <v>4104</v>
      </c>
      <c r="P690" s="229" t="str">
        <f t="shared" si="163"/>
        <v>McGee, Jake (1,F3-$3.15M)</v>
      </c>
      <c r="Q690" s="166">
        <f t="shared" si="164"/>
        <v>1050000</v>
      </c>
      <c r="R690" s="166">
        <f t="shared" si="165"/>
        <v>1050000</v>
      </c>
      <c r="S690" s="166">
        <f t="shared" si="166"/>
        <v>1050000</v>
      </c>
      <c r="T690" s="314" t="str">
        <f t="shared" si="167"/>
        <v/>
      </c>
      <c r="U690" s="148" t="s">
        <v>4025</v>
      </c>
      <c r="V690" s="414">
        <v>1050000</v>
      </c>
      <c r="W690" s="148" t="s">
        <v>4243</v>
      </c>
      <c r="X690" s="414">
        <v>1050000</v>
      </c>
      <c r="Y690" s="148" t="s">
        <v>4169</v>
      </c>
      <c r="Z690" s="414">
        <v>1050000</v>
      </c>
      <c r="AA690" s="134" t="s">
        <v>412</v>
      </c>
      <c r="AB690" s="134"/>
      <c r="AC690" s="134"/>
      <c r="AD690" s="134"/>
    </row>
    <row r="691" spans="1:33" ht="14.25" customHeight="1" x14ac:dyDescent="0.2">
      <c r="A691" s="134" t="s">
        <v>3717</v>
      </c>
      <c r="B691" s="246" t="str">
        <f t="shared" si="168"/>
        <v>McGehee</v>
      </c>
      <c r="C691" s="253" t="str">
        <f t="shared" si="156"/>
        <v>Casey</v>
      </c>
      <c r="D691" s="134" t="str">
        <f t="shared" si="157"/>
        <v>C. McGehee</v>
      </c>
      <c r="E691" s="229" t="str">
        <f t="shared" si="161"/>
        <v>Casey McGehee</v>
      </c>
      <c r="F691" s="135" t="s">
        <v>1667</v>
      </c>
      <c r="G691" s="135"/>
      <c r="H691" s="135"/>
      <c r="I691" s="135"/>
      <c r="J691" s="321">
        <v>30236</v>
      </c>
      <c r="K691" s="134" t="s">
        <v>1670</v>
      </c>
      <c r="L691" s="135" t="s">
        <v>11</v>
      </c>
      <c r="M691" s="134" t="str">
        <f t="shared" si="162"/>
        <v>2,F3-3.622M</v>
      </c>
      <c r="N691" s="177" t="s">
        <v>786</v>
      </c>
      <c r="O691" s="169" t="s">
        <v>2875</v>
      </c>
      <c r="P691" s="229" t="str">
        <f t="shared" si="163"/>
        <v>McGehee, Casey (2,F3-3.622M)</v>
      </c>
      <c r="Q691" s="166">
        <f t="shared" si="164"/>
        <v>1208000</v>
      </c>
      <c r="R691" s="166">
        <f t="shared" si="165"/>
        <v>1208000</v>
      </c>
      <c r="S691" s="166" t="str">
        <f t="shared" si="166"/>
        <v/>
      </c>
      <c r="T691" s="314" t="str">
        <f t="shared" si="167"/>
        <v/>
      </c>
      <c r="U691" s="177" t="s">
        <v>2889</v>
      </c>
      <c r="V691" s="314">
        <v>1208000</v>
      </c>
      <c r="W691" s="177" t="s">
        <v>2890</v>
      </c>
      <c r="X691" s="314">
        <v>1208000</v>
      </c>
      <c r="Y691" s="166" t="s">
        <v>412</v>
      </c>
      <c r="Z691" s="166"/>
      <c r="AA691" s="147"/>
      <c r="AB691" s="314"/>
      <c r="AC691" s="134"/>
      <c r="AD691" s="134"/>
    </row>
    <row r="692" spans="1:33" ht="14.25" customHeight="1" x14ac:dyDescent="0.2">
      <c r="A692" s="146" t="s">
        <v>1260</v>
      </c>
      <c r="B692" s="246" t="str">
        <f t="shared" si="168"/>
        <v>McGuire</v>
      </c>
      <c r="C692" s="253" t="str">
        <f t="shared" si="156"/>
        <v>Reese</v>
      </c>
      <c r="D692" s="134" t="str">
        <f t="shared" si="157"/>
        <v>R. McGuire</v>
      </c>
      <c r="E692" s="229" t="str">
        <f t="shared" si="161"/>
        <v>Reese McGuire</v>
      </c>
      <c r="F692" s="135"/>
      <c r="G692" s="135"/>
      <c r="H692" s="135"/>
      <c r="I692" s="135"/>
      <c r="J692" s="201"/>
      <c r="K692" s="147"/>
      <c r="L692" s="135" t="s">
        <v>651</v>
      </c>
      <c r="M692" s="134" t="str">
        <f t="shared" si="162"/>
        <v>min</v>
      </c>
      <c r="N692" s="297" t="str">
        <f>Ruth!$AE$2</f>
        <v>Williamsburg</v>
      </c>
      <c r="O692" s="135" t="s">
        <v>1171</v>
      </c>
      <c r="P692" s="229" t="str">
        <f t="shared" si="163"/>
        <v>McGuire, Reese (min)</v>
      </c>
      <c r="Q692" s="166" t="str">
        <f t="shared" si="164"/>
        <v/>
      </c>
      <c r="R692" s="166" t="str">
        <f t="shared" si="165"/>
        <v/>
      </c>
      <c r="S692" s="166" t="str">
        <f t="shared" si="166"/>
        <v/>
      </c>
      <c r="T692" s="314" t="str">
        <f t="shared" si="167"/>
        <v/>
      </c>
      <c r="U692" s="147" t="s">
        <v>828</v>
      </c>
      <c r="V692" s="167"/>
      <c r="W692" s="134"/>
      <c r="X692" s="167"/>
      <c r="Y692" s="134"/>
      <c r="Z692" s="167"/>
      <c r="AA692" s="134"/>
      <c r="AC692" s="134"/>
      <c r="AD692" s="134"/>
    </row>
    <row r="693" spans="1:33" ht="14.25" customHeight="1" x14ac:dyDescent="0.2">
      <c r="A693" s="537" t="s">
        <v>2718</v>
      </c>
      <c r="B693" s="246" t="str">
        <f t="shared" si="168"/>
        <v>McHugh</v>
      </c>
      <c r="C693" s="253" t="str">
        <f t="shared" si="156"/>
        <v>Collin</v>
      </c>
      <c r="D693" s="134" t="str">
        <f t="shared" si="157"/>
        <v>C. McHugh</v>
      </c>
      <c r="E693" s="229" t="str">
        <f t="shared" si="161"/>
        <v>Collin McHugh</v>
      </c>
      <c r="F693" s="135" t="s">
        <v>1667</v>
      </c>
      <c r="G693" s="135"/>
      <c r="H693" s="135"/>
      <c r="I693" s="135"/>
      <c r="J693" s="335">
        <v>31947</v>
      </c>
      <c r="K693" s="134" t="s">
        <v>966</v>
      </c>
      <c r="L693" s="135" t="s">
        <v>173</v>
      </c>
      <c r="M693" s="134" t="str">
        <f t="shared" si="162"/>
        <v>Y2</v>
      </c>
      <c r="N693" s="297" t="str">
        <f>Aaron!$G$2</f>
        <v>Exeter</v>
      </c>
      <c r="O693" s="135" t="s">
        <v>2857</v>
      </c>
      <c r="P693" s="229" t="str">
        <f t="shared" si="163"/>
        <v>McHugh, Collin (Y2)</v>
      </c>
      <c r="Q693" s="166">
        <f t="shared" si="164"/>
        <v>300000</v>
      </c>
      <c r="R693" s="166">
        <f t="shared" si="165"/>
        <v>400000</v>
      </c>
      <c r="S693" s="166" t="str">
        <f t="shared" si="166"/>
        <v/>
      </c>
      <c r="T693" s="314" t="str">
        <f t="shared" si="167"/>
        <v/>
      </c>
      <c r="U693" s="134" t="s">
        <v>653</v>
      </c>
      <c r="V693" s="230">
        <v>300000</v>
      </c>
      <c r="W693" s="229" t="s">
        <v>465</v>
      </c>
      <c r="X693" s="230">
        <v>400000</v>
      </c>
      <c r="Y693" s="134" t="s">
        <v>814</v>
      </c>
      <c r="Z693" s="537"/>
      <c r="AA693" s="537"/>
      <c r="AB693" s="537"/>
      <c r="AC693" s="134"/>
      <c r="AD693" s="134"/>
    </row>
    <row r="694" spans="1:33" ht="14.25" customHeight="1" x14ac:dyDescent="0.2">
      <c r="A694" s="523" t="s">
        <v>2426</v>
      </c>
      <c r="B694" s="516" t="str">
        <f t="shared" si="168"/>
        <v>McKenry</v>
      </c>
      <c r="C694" s="517" t="str">
        <f t="shared" si="156"/>
        <v>Michael</v>
      </c>
      <c r="D694" s="518" t="str">
        <f t="shared" si="157"/>
        <v>M. McKenry</v>
      </c>
      <c r="E694" s="534" t="str">
        <f t="shared" si="161"/>
        <v>Michael McKenry</v>
      </c>
      <c r="F694" s="519"/>
      <c r="G694" s="519"/>
      <c r="H694" s="519"/>
      <c r="I694" s="519"/>
      <c r="J694" s="520"/>
      <c r="K694" s="502"/>
      <c r="L694" s="547" t="s">
        <v>11</v>
      </c>
      <c r="M694" s="518" t="str">
        <f t="shared" si="162"/>
        <v>1,F1-200K</v>
      </c>
      <c r="N694" s="502" t="s">
        <v>826</v>
      </c>
      <c r="O694" s="522" t="s">
        <v>5316</v>
      </c>
      <c r="P694" s="229" t="str">
        <f t="shared" si="163"/>
        <v>McKenry, Michael (1,F1-200K)</v>
      </c>
      <c r="Q694" s="166">
        <f t="shared" si="164"/>
        <v>200000</v>
      </c>
      <c r="R694" s="166" t="str">
        <f t="shared" si="165"/>
        <v/>
      </c>
      <c r="S694" s="166" t="str">
        <f t="shared" si="166"/>
        <v/>
      </c>
      <c r="T694" s="314" t="str">
        <f t="shared" si="167"/>
        <v/>
      </c>
      <c r="U694" s="147" t="s">
        <v>1704</v>
      </c>
      <c r="V694" s="167">
        <v>200000</v>
      </c>
      <c r="W694" s="147" t="s">
        <v>412</v>
      </c>
      <c r="X694" s="235"/>
      <c r="Y694" s="147"/>
      <c r="Z694" s="235"/>
      <c r="AA694" s="147"/>
      <c r="AB694" s="310"/>
      <c r="AC694" s="134"/>
      <c r="AD694" s="175"/>
      <c r="AE694" s="134"/>
      <c r="AF694" s="134"/>
      <c r="AG694" s="134"/>
    </row>
    <row r="695" spans="1:33" ht="14.25" customHeight="1" x14ac:dyDescent="0.2">
      <c r="A695" s="246" t="s">
        <v>2146</v>
      </c>
      <c r="B695" s="246" t="str">
        <f t="shared" si="168"/>
        <v>McKinney</v>
      </c>
      <c r="C695" s="253" t="str">
        <f t="shared" si="156"/>
        <v>Billy</v>
      </c>
      <c r="D695" s="134" t="str">
        <f t="shared" si="157"/>
        <v>B. McKinney</v>
      </c>
      <c r="E695" s="229" t="str">
        <f t="shared" si="161"/>
        <v>Billy McKinney</v>
      </c>
      <c r="F695" s="241" t="s">
        <v>512</v>
      </c>
      <c r="G695" s="241"/>
      <c r="H695" s="241"/>
      <c r="I695" s="241"/>
      <c r="J695" s="262">
        <v>34569</v>
      </c>
      <c r="K695" s="263" t="s">
        <v>2011</v>
      </c>
      <c r="L695" s="135" t="s">
        <v>651</v>
      </c>
      <c r="M695" s="134" t="str">
        <f t="shared" si="162"/>
        <v>min</v>
      </c>
      <c r="N695" s="147" t="str">
        <f>Ruth!$Y$2</f>
        <v>Rock Island</v>
      </c>
      <c r="O695" s="241" t="s">
        <v>2012</v>
      </c>
      <c r="P695" s="229" t="str">
        <f t="shared" si="163"/>
        <v>McKinney, Billy (min)</v>
      </c>
      <c r="Q695" s="166" t="str">
        <f t="shared" si="164"/>
        <v/>
      </c>
      <c r="R695" s="166" t="str">
        <f t="shared" si="165"/>
        <v/>
      </c>
      <c r="S695" s="166" t="str">
        <f t="shared" si="166"/>
        <v/>
      </c>
      <c r="T695" s="314" t="str">
        <f t="shared" si="167"/>
        <v/>
      </c>
      <c r="U695" s="309" t="s">
        <v>828</v>
      </c>
      <c r="V695" s="230"/>
      <c r="W695" s="229"/>
      <c r="X695" s="230"/>
      <c r="Y695" s="229"/>
      <c r="Z695" s="230"/>
      <c r="AA695" s="229"/>
      <c r="AB695" s="229"/>
      <c r="AC695" s="134"/>
      <c r="AD695" s="134"/>
    </row>
    <row r="696" spans="1:33" ht="14.25" customHeight="1" x14ac:dyDescent="0.2">
      <c r="A696" s="537" t="s">
        <v>3688</v>
      </c>
      <c r="B696" s="246" t="str">
        <f t="shared" si="168"/>
        <v>McMahon</v>
      </c>
      <c r="C696" s="253" t="str">
        <f t="shared" si="156"/>
        <v>Ryan</v>
      </c>
      <c r="D696" s="134" t="str">
        <f t="shared" si="157"/>
        <v>R. McMahon</v>
      </c>
      <c r="E696" s="229" t="str">
        <f t="shared" si="161"/>
        <v>Ryan McMahon</v>
      </c>
      <c r="F696" s="135" t="s">
        <v>512</v>
      </c>
      <c r="G696" s="135"/>
      <c r="H696" s="135"/>
      <c r="I696" s="135"/>
      <c r="J696" s="335">
        <v>34682</v>
      </c>
      <c r="K696" s="134" t="s">
        <v>1670</v>
      </c>
      <c r="L696" s="135" t="s">
        <v>651</v>
      </c>
      <c r="M696" s="134" t="str">
        <f t="shared" si="162"/>
        <v>min</v>
      </c>
      <c r="N696" s="147" t="str">
        <f>Mays!$AE$2</f>
        <v>West Oakland</v>
      </c>
      <c r="O696" s="135" t="s">
        <v>2857</v>
      </c>
      <c r="P696" s="229" t="str">
        <f t="shared" si="163"/>
        <v>McMahon, Ryan (min)</v>
      </c>
      <c r="Q696" s="166" t="str">
        <f t="shared" si="164"/>
        <v/>
      </c>
      <c r="R696" s="166" t="str">
        <f t="shared" si="165"/>
        <v/>
      </c>
      <c r="S696" s="166" t="str">
        <f t="shared" si="166"/>
        <v/>
      </c>
      <c r="T696" s="314" t="str">
        <f t="shared" si="167"/>
        <v/>
      </c>
      <c r="U696" s="537" t="s">
        <v>828</v>
      </c>
      <c r="V696" s="269"/>
      <c r="W696" s="537"/>
      <c r="X696" s="269"/>
      <c r="Y696" s="537"/>
      <c r="Z696" s="537"/>
      <c r="AA696" s="537"/>
      <c r="AB696" s="537"/>
      <c r="AC696" s="134"/>
      <c r="AD696" s="134"/>
    </row>
    <row r="697" spans="1:33" ht="14.25" customHeight="1" x14ac:dyDescent="0.2">
      <c r="A697" s="248" t="s">
        <v>2155</v>
      </c>
      <c r="B697" s="246" t="str">
        <f t="shared" si="168"/>
        <v>Meadows</v>
      </c>
      <c r="C697" s="253" t="str">
        <f t="shared" si="156"/>
        <v>Austin</v>
      </c>
      <c r="D697" s="134" t="str">
        <f t="shared" si="157"/>
        <v>A. Meadows</v>
      </c>
      <c r="E697" s="229" t="str">
        <f t="shared" si="161"/>
        <v>Austin Meadows</v>
      </c>
      <c r="F697" s="267" t="s">
        <v>512</v>
      </c>
      <c r="G697" s="267"/>
      <c r="H697" s="267"/>
      <c r="I697" s="267"/>
      <c r="J697" s="290">
        <v>34822</v>
      </c>
      <c r="K697" s="229" t="s">
        <v>2011</v>
      </c>
      <c r="L697" s="135" t="s">
        <v>651</v>
      </c>
      <c r="M697" s="134" t="str">
        <f t="shared" si="162"/>
        <v>min</v>
      </c>
      <c r="N697" s="147" t="str">
        <f>Ruth!$G$2</f>
        <v>Gotham City</v>
      </c>
      <c r="O697" s="241" t="s">
        <v>2012</v>
      </c>
      <c r="P697" s="229" t="str">
        <f t="shared" si="163"/>
        <v>Meadows, Austin (min)</v>
      </c>
      <c r="Q697" s="166" t="str">
        <f t="shared" si="164"/>
        <v/>
      </c>
      <c r="R697" s="166" t="str">
        <f t="shared" si="165"/>
        <v/>
      </c>
      <c r="S697" s="166" t="str">
        <f t="shared" si="166"/>
        <v/>
      </c>
      <c r="T697" s="314" t="str">
        <f t="shared" si="167"/>
        <v/>
      </c>
      <c r="U697" s="309" t="s">
        <v>828</v>
      </c>
      <c r="V697" s="230"/>
      <c r="W697" s="229"/>
      <c r="X697" s="230"/>
      <c r="Y697" s="229"/>
      <c r="Z697" s="230"/>
      <c r="AA697" s="134"/>
      <c r="AC697" s="134"/>
      <c r="AD697" s="134"/>
    </row>
    <row r="698" spans="1:33" ht="14.25" customHeight="1" x14ac:dyDescent="0.2">
      <c r="A698" s="134" t="s">
        <v>4847</v>
      </c>
      <c r="B698" s="246" t="str">
        <f t="shared" si="168"/>
        <v>Medeiros</v>
      </c>
      <c r="C698" s="253" t="str">
        <f t="shared" si="156"/>
        <v>Kodi</v>
      </c>
      <c r="D698" s="134" t="str">
        <f t="shared" si="157"/>
        <v>K. Medeiros</v>
      </c>
      <c r="E698" s="229" t="str">
        <f t="shared" si="161"/>
        <v>Kodi Medeiros</v>
      </c>
      <c r="F698" s="287"/>
      <c r="G698" s="537">
        <v>173</v>
      </c>
      <c r="H698" s="537">
        <v>7</v>
      </c>
      <c r="I698" s="537">
        <v>14</v>
      </c>
      <c r="J698" s="436">
        <v>35210</v>
      </c>
      <c r="K698" s="205"/>
      <c r="L698" s="135" t="s">
        <v>651</v>
      </c>
      <c r="M698" s="134" t="str">
        <f t="shared" si="162"/>
        <v>min</v>
      </c>
      <c r="N698" s="147" t="str">
        <f>Mays!$Y$2</f>
        <v>Los Angeles</v>
      </c>
      <c r="O698" s="169" t="s">
        <v>4786</v>
      </c>
      <c r="P698" s="229" t="str">
        <f t="shared" si="163"/>
        <v>Medeiros, Kodi (min)</v>
      </c>
      <c r="Q698" s="166" t="str">
        <f t="shared" si="164"/>
        <v/>
      </c>
      <c r="R698" s="166" t="str">
        <f t="shared" si="165"/>
        <v/>
      </c>
      <c r="S698" s="166" t="str">
        <f t="shared" si="166"/>
        <v/>
      </c>
      <c r="T698" s="314" t="str">
        <f t="shared" si="167"/>
        <v/>
      </c>
      <c r="U698" s="537" t="s">
        <v>828</v>
      </c>
      <c r="V698" s="167"/>
      <c r="W698" s="134"/>
      <c r="X698" s="167"/>
      <c r="Y698" s="134"/>
      <c r="Z698" s="167"/>
      <c r="AA698" s="134"/>
      <c r="AC698" s="134"/>
      <c r="AD698" s="134"/>
    </row>
    <row r="699" spans="1:33" ht="14.25" customHeight="1" x14ac:dyDescent="0.2">
      <c r="A699" s="148" t="s">
        <v>882</v>
      </c>
      <c r="B699" s="246" t="str">
        <f t="shared" si="168"/>
        <v>Medlen</v>
      </c>
      <c r="C699" s="253" t="str">
        <f t="shared" si="156"/>
        <v>Kris</v>
      </c>
      <c r="D699" s="134" t="str">
        <f t="shared" si="157"/>
        <v>K. Medlen</v>
      </c>
      <c r="E699" s="229" t="str">
        <f t="shared" si="161"/>
        <v>Kris Medlen</v>
      </c>
      <c r="F699" s="135"/>
      <c r="G699" s="147"/>
      <c r="H699" s="147"/>
      <c r="I699" s="147"/>
      <c r="J699" s="169"/>
      <c r="K699" s="134"/>
      <c r="L699" s="135" t="s">
        <v>173</v>
      </c>
      <c r="M699" s="134" t="str">
        <f t="shared" si="162"/>
        <v>1,F3-$5.037M</v>
      </c>
      <c r="N699" s="147" t="str">
        <f>Aaron!$S$2</f>
        <v>San Jose</v>
      </c>
      <c r="O699" s="412" t="s">
        <v>4104</v>
      </c>
      <c r="P699" s="229" t="str">
        <f t="shared" si="163"/>
        <v>Medlen, Kris (1,F3-$5.037M)</v>
      </c>
      <c r="Q699" s="166">
        <f t="shared" si="164"/>
        <v>1679000</v>
      </c>
      <c r="R699" s="166">
        <f t="shared" si="165"/>
        <v>1679000</v>
      </c>
      <c r="S699" s="166">
        <f t="shared" si="166"/>
        <v>1679000</v>
      </c>
      <c r="T699" s="314" t="str">
        <f t="shared" si="167"/>
        <v/>
      </c>
      <c r="U699" s="148" t="s">
        <v>4097</v>
      </c>
      <c r="V699" s="414">
        <v>1679000</v>
      </c>
      <c r="W699" s="148" t="s">
        <v>4247</v>
      </c>
      <c r="X699" s="414">
        <v>1679000</v>
      </c>
      <c r="Y699" s="148" t="s">
        <v>4165</v>
      </c>
      <c r="Z699" s="414">
        <v>1679000</v>
      </c>
      <c r="AA699" s="134" t="s">
        <v>412</v>
      </c>
      <c r="AB699" s="134"/>
      <c r="AC699" s="134"/>
      <c r="AD699" s="134"/>
    </row>
    <row r="700" spans="1:33" ht="14.25" customHeight="1" x14ac:dyDescent="0.2">
      <c r="A700" s="134" t="s">
        <v>4848</v>
      </c>
      <c r="B700" s="246" t="str">
        <f t="shared" si="168"/>
        <v>Meisner</v>
      </c>
      <c r="C700" s="253" t="str">
        <f t="shared" si="156"/>
        <v>Casey</v>
      </c>
      <c r="D700" s="134" t="str">
        <f t="shared" si="157"/>
        <v>C. Meisner</v>
      </c>
      <c r="E700" s="229" t="str">
        <f t="shared" si="161"/>
        <v>Casey Meisner</v>
      </c>
      <c r="F700" s="287"/>
      <c r="G700" s="537">
        <v>207</v>
      </c>
      <c r="H700" s="537">
        <v>9</v>
      </c>
      <c r="I700" s="537">
        <v>20</v>
      </c>
      <c r="J700" s="436">
        <v>34841</v>
      </c>
      <c r="K700" s="205"/>
      <c r="L700" s="135" t="s">
        <v>651</v>
      </c>
      <c r="M700" s="134" t="str">
        <f t="shared" si="162"/>
        <v>min</v>
      </c>
      <c r="N700" s="147" t="str">
        <f>Aaron!$S$2</f>
        <v>San Jose</v>
      </c>
      <c r="O700" s="169" t="s">
        <v>4786</v>
      </c>
      <c r="P700" s="229" t="str">
        <f t="shared" si="163"/>
        <v>Meisner, Casey (min)</v>
      </c>
      <c r="Q700" s="166" t="str">
        <f t="shared" si="164"/>
        <v/>
      </c>
      <c r="R700" s="166" t="str">
        <f t="shared" si="165"/>
        <v/>
      </c>
      <c r="S700" s="166" t="str">
        <f t="shared" si="166"/>
        <v/>
      </c>
      <c r="T700" s="314" t="str">
        <f t="shared" si="167"/>
        <v/>
      </c>
      <c r="U700" s="537" t="s">
        <v>828</v>
      </c>
      <c r="V700" s="167"/>
      <c r="W700" s="134"/>
      <c r="X700" s="167"/>
      <c r="Y700" s="134"/>
      <c r="Z700" s="167"/>
      <c r="AA700" s="134"/>
      <c r="AC700" s="134"/>
      <c r="AD700" s="134"/>
    </row>
    <row r="701" spans="1:33" ht="14.25" customHeight="1" x14ac:dyDescent="0.2">
      <c r="A701" s="537" t="s">
        <v>3736</v>
      </c>
      <c r="B701" s="246" t="str">
        <f t="shared" si="168"/>
        <v>Mejia</v>
      </c>
      <c r="C701" s="253" t="str">
        <f t="shared" si="156"/>
        <v>Francisco</v>
      </c>
      <c r="D701" s="134" t="str">
        <f t="shared" si="157"/>
        <v>F. Mejia</v>
      </c>
      <c r="E701" s="229" t="str">
        <f t="shared" si="161"/>
        <v>Francisco Mejia</v>
      </c>
      <c r="F701" s="135" t="s">
        <v>1674</v>
      </c>
      <c r="G701" s="135"/>
      <c r="H701" s="135"/>
      <c r="I701" s="135"/>
      <c r="J701" s="335">
        <v>34999</v>
      </c>
      <c r="K701" s="134" t="s">
        <v>1668</v>
      </c>
      <c r="L701" s="135" t="s">
        <v>651</v>
      </c>
      <c r="M701" s="134" t="str">
        <f t="shared" si="162"/>
        <v>min</v>
      </c>
      <c r="N701" s="147" t="str">
        <f>Cobb!$Y$2</f>
        <v>Portsmouth</v>
      </c>
      <c r="O701" s="135" t="s">
        <v>2857</v>
      </c>
      <c r="P701" s="229" t="str">
        <f t="shared" si="163"/>
        <v>Mejia, Francisco (min)</v>
      </c>
      <c r="Q701" s="166" t="str">
        <f t="shared" si="164"/>
        <v/>
      </c>
      <c r="R701" s="166" t="str">
        <f t="shared" si="165"/>
        <v/>
      </c>
      <c r="S701" s="166" t="str">
        <f t="shared" si="166"/>
        <v/>
      </c>
      <c r="T701" s="314" t="str">
        <f t="shared" si="167"/>
        <v/>
      </c>
      <c r="U701" s="537" t="s">
        <v>828</v>
      </c>
      <c r="V701" s="269"/>
      <c r="W701" s="537"/>
      <c r="X701" s="269"/>
      <c r="Y701" s="537"/>
      <c r="Z701" s="537"/>
      <c r="AA701" s="537"/>
      <c r="AB701" s="537"/>
      <c r="AC701" s="134"/>
      <c r="AD701" s="134"/>
    </row>
    <row r="702" spans="1:33" ht="14.25" customHeight="1" x14ac:dyDescent="0.2">
      <c r="A702" s="134" t="s">
        <v>887</v>
      </c>
      <c r="B702" s="246" t="str">
        <f t="shared" si="168"/>
        <v>Melancon</v>
      </c>
      <c r="C702" s="253" t="str">
        <f t="shared" si="156"/>
        <v>Mark</v>
      </c>
      <c r="D702" s="134" t="str">
        <f t="shared" si="157"/>
        <v>M. Melancon</v>
      </c>
      <c r="E702" s="229" t="str">
        <f t="shared" si="161"/>
        <v>Mark Melancon</v>
      </c>
      <c r="F702" s="135"/>
      <c r="G702" s="135"/>
      <c r="H702" s="135"/>
      <c r="I702" s="135"/>
      <c r="J702" s="201"/>
      <c r="K702" s="147"/>
      <c r="L702" s="135" t="s">
        <v>173</v>
      </c>
      <c r="M702" s="134" t="str">
        <f t="shared" si="162"/>
        <v>ARB-Y6</v>
      </c>
      <c r="N702" s="147" t="str">
        <f>Ruth!$M$2</f>
        <v>Hoboken</v>
      </c>
      <c r="O702" s="169" t="s">
        <v>924</v>
      </c>
      <c r="P702" s="229" t="str">
        <f t="shared" si="163"/>
        <v>Melancon, Mark (ARB-Y6)</v>
      </c>
      <c r="Q702" s="166">
        <f t="shared" si="164"/>
        <v>1482000</v>
      </c>
      <c r="R702" s="166" t="str">
        <f t="shared" si="165"/>
        <v/>
      </c>
      <c r="S702" s="166" t="str">
        <f t="shared" si="166"/>
        <v/>
      </c>
      <c r="T702" s="314" t="str">
        <f t="shared" si="167"/>
        <v/>
      </c>
      <c r="U702" s="147" t="s">
        <v>1630</v>
      </c>
      <c r="V702" s="167">
        <v>1482000</v>
      </c>
      <c r="W702" s="134"/>
      <c r="X702" s="167"/>
      <c r="Y702" s="134"/>
      <c r="Z702" s="167"/>
      <c r="AA702" s="134"/>
      <c r="AC702" s="134"/>
      <c r="AD702" s="134"/>
    </row>
    <row r="703" spans="1:33" ht="14.25" customHeight="1" x14ac:dyDescent="0.2">
      <c r="A703" s="537" t="s">
        <v>3756</v>
      </c>
      <c r="B703" s="246" t="str">
        <f t="shared" si="168"/>
        <v>Mella</v>
      </c>
      <c r="C703" s="253" t="str">
        <f t="shared" si="156"/>
        <v>Keury</v>
      </c>
      <c r="D703" s="134" t="str">
        <f t="shared" si="157"/>
        <v>K. Mella</v>
      </c>
      <c r="E703" s="229" t="str">
        <f t="shared" si="161"/>
        <v>Keury Mella</v>
      </c>
      <c r="F703" s="135" t="s">
        <v>1667</v>
      </c>
      <c r="G703" s="135"/>
      <c r="H703" s="135"/>
      <c r="I703" s="135"/>
      <c r="J703" s="335">
        <v>34183</v>
      </c>
      <c r="K703" s="134" t="s">
        <v>966</v>
      </c>
      <c r="L703" s="135" t="s">
        <v>651</v>
      </c>
      <c r="M703" s="134" t="str">
        <f t="shared" si="162"/>
        <v>min</v>
      </c>
      <c r="N703" s="147" t="str">
        <f>Mays!$Y$2</f>
        <v>Los Angeles</v>
      </c>
      <c r="O703" s="135" t="s">
        <v>2857</v>
      </c>
      <c r="P703" s="229" t="str">
        <f t="shared" si="163"/>
        <v>Mella, Keury (min)</v>
      </c>
      <c r="Q703" s="166" t="str">
        <f t="shared" si="164"/>
        <v/>
      </c>
      <c r="R703" s="166" t="str">
        <f t="shared" si="165"/>
        <v/>
      </c>
      <c r="S703" s="166" t="str">
        <f t="shared" si="166"/>
        <v/>
      </c>
      <c r="T703" s="314" t="str">
        <f t="shared" si="167"/>
        <v/>
      </c>
      <c r="U703" s="537" t="s">
        <v>828</v>
      </c>
      <c r="V703" s="269"/>
      <c r="W703" s="537"/>
      <c r="X703" s="269"/>
      <c r="Y703" s="537"/>
      <c r="Z703" s="537"/>
      <c r="AA703" s="537"/>
      <c r="AB703" s="537"/>
      <c r="AC703" s="134"/>
      <c r="AD703" s="134"/>
    </row>
    <row r="704" spans="1:33" ht="14.25" customHeight="1" x14ac:dyDescent="0.2">
      <c r="A704" s="146" t="s">
        <v>1174</v>
      </c>
      <c r="B704" s="246" t="str">
        <f t="shared" si="168"/>
        <v>Mercer</v>
      </c>
      <c r="C704" s="253" t="str">
        <f t="shared" si="156"/>
        <v>Jordy</v>
      </c>
      <c r="D704" s="134" t="str">
        <f t="shared" si="157"/>
        <v>J. Mercer</v>
      </c>
      <c r="E704" s="229" t="str">
        <f t="shared" si="161"/>
        <v>Jordy Mercer</v>
      </c>
      <c r="F704" s="135"/>
      <c r="G704" s="135"/>
      <c r="H704" s="135"/>
      <c r="I704" s="135"/>
      <c r="J704" s="201"/>
      <c r="K704" s="147"/>
      <c r="L704" s="135" t="s">
        <v>11</v>
      </c>
      <c r="M704" s="134" t="str">
        <f t="shared" si="162"/>
        <v>Y3</v>
      </c>
      <c r="N704" s="147" t="str">
        <f>Cobb!$G$2</f>
        <v>Alaska</v>
      </c>
      <c r="O704" s="135" t="s">
        <v>1171</v>
      </c>
      <c r="P704" s="229" t="str">
        <f t="shared" si="163"/>
        <v>Mercer, Jordy (Y3)</v>
      </c>
      <c r="Q704" s="166">
        <f t="shared" si="164"/>
        <v>400000</v>
      </c>
      <c r="R704" s="166" t="str">
        <f t="shared" si="165"/>
        <v/>
      </c>
      <c r="S704" s="166" t="str">
        <f t="shared" si="166"/>
        <v/>
      </c>
      <c r="T704" s="314" t="str">
        <f t="shared" si="167"/>
        <v/>
      </c>
      <c r="U704" s="147" t="s">
        <v>465</v>
      </c>
      <c r="V704" s="167">
        <v>400000</v>
      </c>
      <c r="W704" s="134" t="s">
        <v>814</v>
      </c>
      <c r="X704" s="167"/>
      <c r="Y704" s="134"/>
      <c r="Z704" s="167"/>
      <c r="AA704" s="134"/>
      <c r="AC704" s="134"/>
      <c r="AD704" s="134"/>
    </row>
    <row r="705" spans="1:31" ht="14.25" customHeight="1" x14ac:dyDescent="0.2">
      <c r="A705" s="134" t="s">
        <v>348</v>
      </c>
      <c r="B705" s="246" t="str">
        <f t="shared" si="168"/>
        <v>Mesoraco</v>
      </c>
      <c r="C705" s="253" t="str">
        <f t="shared" ref="C705:C768" si="169">RIGHT(A705,LEN(A705)-FIND(", ",A705,1)-1)</f>
        <v>Devin</v>
      </c>
      <c r="D705" s="134" t="str">
        <f t="shared" ref="D705:D768" si="170">CONCATENATE(MID(C705,1,1),". ",B705)</f>
        <v>D. Mesoraco</v>
      </c>
      <c r="E705" s="229" t="str">
        <f t="shared" si="161"/>
        <v>Devin Mesoraco</v>
      </c>
      <c r="F705" s="135"/>
      <c r="G705" s="135"/>
      <c r="H705" s="135"/>
      <c r="I705" s="135"/>
      <c r="J705" s="201"/>
      <c r="K705" s="147"/>
      <c r="L705" s="135" t="s">
        <v>11</v>
      </c>
      <c r="M705" s="134" t="str">
        <f t="shared" si="162"/>
        <v>ARB-Y4</v>
      </c>
      <c r="N705" s="147" t="str">
        <f>Ruth!$A$2</f>
        <v>Plum Island</v>
      </c>
      <c r="O705" s="169" t="s">
        <v>387</v>
      </c>
      <c r="P705" s="229" t="str">
        <f t="shared" si="163"/>
        <v>Mesoraco, Devin (ARB-Y4)</v>
      </c>
      <c r="Q705" s="166">
        <f t="shared" si="164"/>
        <v>600000</v>
      </c>
      <c r="R705" s="166" t="str">
        <f t="shared" si="165"/>
        <v/>
      </c>
      <c r="S705" s="166" t="str">
        <f t="shared" si="166"/>
        <v/>
      </c>
      <c r="T705" s="314" t="str">
        <f t="shared" si="167"/>
        <v/>
      </c>
      <c r="U705" s="147" t="s">
        <v>814</v>
      </c>
      <c r="V705" s="167">
        <v>600000</v>
      </c>
      <c r="W705" s="134" t="s">
        <v>1629</v>
      </c>
      <c r="X705" s="167"/>
      <c r="Y705" s="134"/>
      <c r="Z705" s="167"/>
      <c r="AA705" s="229"/>
      <c r="AB705" s="229"/>
      <c r="AC705" s="134"/>
      <c r="AD705" s="134"/>
    </row>
    <row r="706" spans="1:31" ht="14.25" customHeight="1" x14ac:dyDescent="0.2">
      <c r="A706" s="134" t="s">
        <v>1021</v>
      </c>
      <c r="B706" s="246" t="str">
        <f t="shared" si="168"/>
        <v>Meyer</v>
      </c>
      <c r="C706" s="253" t="str">
        <f t="shared" si="169"/>
        <v>Alex</v>
      </c>
      <c r="D706" s="134" t="str">
        <f t="shared" si="170"/>
        <v>A. Meyer</v>
      </c>
      <c r="E706" s="229" t="str">
        <f t="shared" si="161"/>
        <v>Alex Meyer</v>
      </c>
      <c r="F706" s="135"/>
      <c r="G706" s="135"/>
      <c r="H706" s="135"/>
      <c r="I706" s="135"/>
      <c r="J706" s="201"/>
      <c r="K706" s="147" t="s">
        <v>173</v>
      </c>
      <c r="L706" s="135" t="s">
        <v>173</v>
      </c>
      <c r="M706" s="134" t="str">
        <f t="shared" si="162"/>
        <v>MM</v>
      </c>
      <c r="N706" s="147" t="str">
        <f>Mays!$M$2</f>
        <v>Mudville</v>
      </c>
      <c r="O706" s="169" t="s">
        <v>2946</v>
      </c>
      <c r="P706" s="229" t="str">
        <f t="shared" si="163"/>
        <v>Meyer, Alex (MM)</v>
      </c>
      <c r="Q706" s="166">
        <f t="shared" si="164"/>
        <v>100000</v>
      </c>
      <c r="R706" s="166" t="str">
        <f t="shared" ref="R706:R737" si="171">IF(ISBLANK($X706),"",$X706)</f>
        <v/>
      </c>
      <c r="S706" s="166" t="str">
        <f t="shared" ref="S706:S737" si="172">IF(ISBLANK($Z706),"",$Z706)</f>
        <v/>
      </c>
      <c r="T706" s="314" t="str">
        <f t="shared" si="167"/>
        <v/>
      </c>
      <c r="U706" s="147" t="s">
        <v>648</v>
      </c>
      <c r="V706" s="269">
        <v>100000</v>
      </c>
      <c r="W706" s="134"/>
      <c r="X706" s="167"/>
      <c r="Y706" s="134"/>
      <c r="Z706" s="167"/>
      <c r="AA706" s="134"/>
      <c r="AC706" s="134"/>
      <c r="AD706" s="134"/>
    </row>
    <row r="707" spans="1:31" ht="14.25" customHeight="1" x14ac:dyDescent="0.2">
      <c r="A707" s="537" t="s">
        <v>3752</v>
      </c>
      <c r="B707" s="246" t="str">
        <f t="shared" si="168"/>
        <v>Meza</v>
      </c>
      <c r="C707" s="253" t="str">
        <f t="shared" si="169"/>
        <v>Juan</v>
      </c>
      <c r="D707" s="134" t="str">
        <f t="shared" si="170"/>
        <v>J. Meza</v>
      </c>
      <c r="E707" s="229" t="str">
        <f t="shared" si="161"/>
        <v>Juan Meza</v>
      </c>
      <c r="F707" s="536"/>
      <c r="G707" s="536"/>
      <c r="H707" s="536"/>
      <c r="I707" s="536"/>
      <c r="J707" s="537"/>
      <c r="K707" s="537"/>
      <c r="L707" s="135" t="s">
        <v>651</v>
      </c>
      <c r="M707" s="134" t="str">
        <f t="shared" si="162"/>
        <v>min</v>
      </c>
      <c r="N707" s="147" t="str">
        <f>Cobb!$AE$2</f>
        <v>Chicago</v>
      </c>
      <c r="O707" s="135" t="s">
        <v>2857</v>
      </c>
      <c r="P707" s="229" t="str">
        <f t="shared" si="163"/>
        <v>Meza, Juan (min)</v>
      </c>
      <c r="Q707" s="166" t="str">
        <f t="shared" si="164"/>
        <v/>
      </c>
      <c r="R707" s="166" t="str">
        <f t="shared" si="171"/>
        <v/>
      </c>
      <c r="S707" s="166" t="str">
        <f t="shared" si="172"/>
        <v/>
      </c>
      <c r="T707" s="314" t="str">
        <f t="shared" ref="T707:T738" si="173">IF(ISBLANK($AB707),"",$AB707)</f>
        <v/>
      </c>
      <c r="U707" s="537" t="s">
        <v>828</v>
      </c>
      <c r="V707" s="269"/>
      <c r="W707" s="537"/>
      <c r="X707" s="269"/>
      <c r="Y707" s="537"/>
      <c r="Z707" s="537"/>
      <c r="AA707" s="537"/>
      <c r="AB707" s="537"/>
      <c r="AC707" s="134"/>
      <c r="AD707" s="134"/>
    </row>
    <row r="708" spans="1:31" ht="14.25" customHeight="1" x14ac:dyDescent="0.2">
      <c r="A708" s="134" t="s">
        <v>4849</v>
      </c>
      <c r="B708" s="246" t="str">
        <f t="shared" si="168"/>
        <v>Michalczewski</v>
      </c>
      <c r="C708" s="253" t="str">
        <f t="shared" si="169"/>
        <v>Trey</v>
      </c>
      <c r="D708" s="134" t="str">
        <f t="shared" si="170"/>
        <v>T. Michalczewski</v>
      </c>
      <c r="E708" s="229" t="str">
        <f t="shared" si="161"/>
        <v>Trey Michalczewski</v>
      </c>
      <c r="F708" s="287"/>
      <c r="G708" s="537">
        <v>212</v>
      </c>
      <c r="H708" s="537">
        <v>10</v>
      </c>
      <c r="I708" s="537">
        <v>9</v>
      </c>
      <c r="J708" s="436">
        <v>34757</v>
      </c>
      <c r="K708" s="205"/>
      <c r="L708" s="135" t="s">
        <v>651</v>
      </c>
      <c r="M708" s="134" t="str">
        <f t="shared" si="162"/>
        <v>min</v>
      </c>
      <c r="N708" s="537" t="s">
        <v>4631</v>
      </c>
      <c r="O708" s="169" t="s">
        <v>4786</v>
      </c>
      <c r="P708" s="229" t="str">
        <f t="shared" si="163"/>
        <v>Michalczewski, Trey (min)</v>
      </c>
      <c r="Q708" s="166" t="str">
        <f t="shared" si="164"/>
        <v/>
      </c>
      <c r="R708" s="166" t="str">
        <f t="shared" si="171"/>
        <v/>
      </c>
      <c r="S708" s="166" t="str">
        <f t="shared" si="172"/>
        <v/>
      </c>
      <c r="T708" s="314" t="str">
        <f t="shared" si="173"/>
        <v/>
      </c>
      <c r="U708" s="537" t="s">
        <v>828</v>
      </c>
      <c r="V708" s="167"/>
      <c r="W708" s="134"/>
      <c r="X708" s="167"/>
      <c r="Y708" s="134"/>
      <c r="Z708" s="167"/>
      <c r="AA708" s="134"/>
      <c r="AC708" s="134"/>
      <c r="AD708" s="134"/>
    </row>
    <row r="709" spans="1:31" ht="14.25" customHeight="1" x14ac:dyDescent="0.2">
      <c r="A709" s="134" t="s">
        <v>971</v>
      </c>
      <c r="B709" s="246" t="str">
        <f t="shared" si="168"/>
        <v>Miley</v>
      </c>
      <c r="C709" s="253" t="str">
        <f t="shared" si="169"/>
        <v>Wade</v>
      </c>
      <c r="D709" s="134" t="str">
        <f t="shared" si="170"/>
        <v>W. Miley</v>
      </c>
      <c r="E709" s="229" t="str">
        <f t="shared" si="161"/>
        <v>Wade Miley</v>
      </c>
      <c r="F709" s="135"/>
      <c r="G709" s="135"/>
      <c r="H709" s="135"/>
      <c r="I709" s="135"/>
      <c r="J709" s="201"/>
      <c r="K709" s="147"/>
      <c r="L709" s="135" t="s">
        <v>173</v>
      </c>
      <c r="M709" s="134" t="str">
        <f t="shared" si="162"/>
        <v>ARB-Y5</v>
      </c>
      <c r="N709" s="147" t="str">
        <f>Ruth!$M$2</f>
        <v>Hoboken</v>
      </c>
      <c r="O709" s="169" t="s">
        <v>1085</v>
      </c>
      <c r="P709" s="229" t="str">
        <f t="shared" si="163"/>
        <v>Miley, Wade (ARB-Y5)</v>
      </c>
      <c r="Q709" s="166">
        <f t="shared" si="164"/>
        <v>2160000</v>
      </c>
      <c r="R709" s="166" t="str">
        <f t="shared" si="171"/>
        <v/>
      </c>
      <c r="S709" s="166" t="str">
        <f t="shared" si="172"/>
        <v/>
      </c>
      <c r="T709" s="314" t="str">
        <f t="shared" si="173"/>
        <v/>
      </c>
      <c r="U709" s="147" t="s">
        <v>1629</v>
      </c>
      <c r="V709" s="167">
        <v>2160000</v>
      </c>
      <c r="W709" s="134"/>
      <c r="X709" s="167"/>
      <c r="Y709" s="134"/>
      <c r="Z709" s="167"/>
      <c r="AA709" s="134"/>
      <c r="AC709" s="134"/>
      <c r="AD709" s="134"/>
    </row>
    <row r="710" spans="1:31" ht="14.25" customHeight="1" x14ac:dyDescent="0.2">
      <c r="A710" s="148" t="s">
        <v>96</v>
      </c>
      <c r="B710" s="246" t="str">
        <f t="shared" si="168"/>
        <v>Miller</v>
      </c>
      <c r="C710" s="253" t="str">
        <f t="shared" si="169"/>
        <v>Andrew</v>
      </c>
      <c r="D710" s="134" t="str">
        <f t="shared" si="170"/>
        <v>A. Miller</v>
      </c>
      <c r="E710" s="229" t="str">
        <f t="shared" si="161"/>
        <v>Andrew Miller</v>
      </c>
      <c r="F710" s="135"/>
      <c r="G710" s="147"/>
      <c r="H710" s="147"/>
      <c r="I710" s="147"/>
      <c r="J710" s="169"/>
      <c r="K710" s="134"/>
      <c r="L710" s="135" t="s">
        <v>173</v>
      </c>
      <c r="M710" s="134" t="str">
        <f t="shared" si="162"/>
        <v>1,F4-$11.34M</v>
      </c>
      <c r="N710" s="147" t="str">
        <f>Cobb!$M$2</f>
        <v>Mansfield</v>
      </c>
      <c r="O710" s="412" t="s">
        <v>4104</v>
      </c>
      <c r="P710" s="229" t="str">
        <f t="shared" si="163"/>
        <v>Miller, Andrew (1,F4-$11.34M)</v>
      </c>
      <c r="Q710" s="166">
        <f t="shared" si="164"/>
        <v>2835000</v>
      </c>
      <c r="R710" s="166">
        <f t="shared" si="171"/>
        <v>2835000</v>
      </c>
      <c r="S710" s="166">
        <f t="shared" si="172"/>
        <v>2835000</v>
      </c>
      <c r="T710" s="314">
        <f t="shared" si="173"/>
        <v>2835000</v>
      </c>
      <c r="U710" s="148" t="s">
        <v>4001</v>
      </c>
      <c r="V710" s="414">
        <v>2835000</v>
      </c>
      <c r="W710" s="148" t="s">
        <v>4253</v>
      </c>
      <c r="X710" s="414">
        <v>2835000</v>
      </c>
      <c r="Y710" s="148" t="s">
        <v>4159</v>
      </c>
      <c r="Z710" s="414">
        <v>2835000</v>
      </c>
      <c r="AA710" s="148" t="s">
        <v>4114</v>
      </c>
      <c r="AB710" s="414">
        <v>2835000</v>
      </c>
      <c r="AC710" s="134" t="s">
        <v>412</v>
      </c>
      <c r="AD710" s="134"/>
    </row>
    <row r="711" spans="1:31" ht="14.25" customHeight="1" x14ac:dyDescent="0.2">
      <c r="A711" s="146" t="s">
        <v>1277</v>
      </c>
      <c r="B711" s="246" t="str">
        <f t="shared" si="168"/>
        <v>Miller</v>
      </c>
      <c r="C711" s="253" t="str">
        <f t="shared" si="169"/>
        <v>Brad</v>
      </c>
      <c r="D711" s="134" t="str">
        <f t="shared" si="170"/>
        <v>B. Miller</v>
      </c>
      <c r="E711" s="229" t="str">
        <f t="shared" si="161"/>
        <v>Brad Miller</v>
      </c>
      <c r="F711" s="135"/>
      <c r="G711" s="135"/>
      <c r="H711" s="135"/>
      <c r="I711" s="135"/>
      <c r="J711" s="201"/>
      <c r="K711" s="147"/>
      <c r="L711" s="135" t="s">
        <v>11</v>
      </c>
      <c r="M711" s="134" t="str">
        <f t="shared" si="162"/>
        <v>Y3</v>
      </c>
      <c r="N711" s="147" t="str">
        <f>Cobb!$G$2</f>
        <v>Alaska</v>
      </c>
      <c r="O711" s="135" t="s">
        <v>1171</v>
      </c>
      <c r="P711" s="229" t="str">
        <f t="shared" si="163"/>
        <v>Miller, Brad (Y3)</v>
      </c>
      <c r="Q711" s="166">
        <f t="shared" si="164"/>
        <v>400000</v>
      </c>
      <c r="R711" s="166" t="str">
        <f t="shared" si="171"/>
        <v/>
      </c>
      <c r="S711" s="166" t="str">
        <f t="shared" si="172"/>
        <v/>
      </c>
      <c r="T711" s="314" t="str">
        <f t="shared" si="173"/>
        <v/>
      </c>
      <c r="U711" s="147" t="s">
        <v>465</v>
      </c>
      <c r="V711" s="167">
        <v>400000</v>
      </c>
      <c r="W711" s="134" t="s">
        <v>814</v>
      </c>
      <c r="X711" s="167"/>
      <c r="Y711" s="134"/>
      <c r="Z711" s="167"/>
      <c r="AA711" s="134"/>
      <c r="AC711" s="134"/>
      <c r="AD711" s="134"/>
      <c r="AE711" s="371"/>
    </row>
    <row r="712" spans="1:31" ht="14.25" customHeight="1" x14ac:dyDescent="0.2">
      <c r="A712" s="537" t="s">
        <v>4750</v>
      </c>
      <c r="B712" s="246" t="str">
        <f t="shared" si="168"/>
        <v>Miller</v>
      </c>
      <c r="C712" s="253" t="str">
        <f t="shared" si="169"/>
        <v>Justin</v>
      </c>
      <c r="D712" s="134" t="str">
        <f t="shared" si="170"/>
        <v>J. Miller</v>
      </c>
      <c r="E712" s="229" t="str">
        <f t="shared" si="161"/>
        <v>Justin Miller</v>
      </c>
      <c r="F712" s="287"/>
      <c r="G712" s="537">
        <v>86</v>
      </c>
      <c r="H712" s="537" t="s">
        <v>783</v>
      </c>
      <c r="I712" s="537">
        <v>15</v>
      </c>
      <c r="J712" s="436">
        <v>31941</v>
      </c>
      <c r="K712" s="205" t="s">
        <v>1664</v>
      </c>
      <c r="L712" s="135" t="s">
        <v>173</v>
      </c>
      <c r="M712" s="134" t="str">
        <f t="shared" si="162"/>
        <v>Y1</v>
      </c>
      <c r="N712" s="147" t="str">
        <f>Aaron!$M$2</f>
        <v>Virginia</v>
      </c>
      <c r="O712" s="169" t="s">
        <v>4786</v>
      </c>
      <c r="P712" s="229" t="str">
        <f t="shared" si="163"/>
        <v>Miller, Justin (Y1)</v>
      </c>
      <c r="Q712" s="166">
        <f t="shared" si="164"/>
        <v>200000</v>
      </c>
      <c r="R712" s="166">
        <f t="shared" si="171"/>
        <v>300000</v>
      </c>
      <c r="S712" s="166">
        <f t="shared" si="172"/>
        <v>400000</v>
      </c>
      <c r="T712" s="314" t="str">
        <f t="shared" si="173"/>
        <v/>
      </c>
      <c r="U712" s="537" t="s">
        <v>652</v>
      </c>
      <c r="V712" s="167">
        <v>200000</v>
      </c>
      <c r="W712" s="134" t="s">
        <v>653</v>
      </c>
      <c r="X712" s="167">
        <v>300000</v>
      </c>
      <c r="Y712" s="134" t="s">
        <v>465</v>
      </c>
      <c r="Z712" s="167">
        <v>400000</v>
      </c>
      <c r="AA712" s="134" t="s">
        <v>814</v>
      </c>
      <c r="AC712" s="134"/>
      <c r="AD712" s="134"/>
    </row>
    <row r="713" spans="1:31" ht="14.25" customHeight="1" x14ac:dyDescent="0.2">
      <c r="A713" s="134" t="s">
        <v>866</v>
      </c>
      <c r="B713" s="246" t="str">
        <f t="shared" si="168"/>
        <v>Miller</v>
      </c>
      <c r="C713" s="253" t="str">
        <f t="shared" si="169"/>
        <v>Shelby</v>
      </c>
      <c r="D713" s="134" t="str">
        <f t="shared" si="170"/>
        <v>S. Miller</v>
      </c>
      <c r="E713" s="229" t="str">
        <f t="shared" si="161"/>
        <v>Shelby Miller</v>
      </c>
      <c r="F713" s="135"/>
      <c r="G713" s="135"/>
      <c r="H713" s="135"/>
      <c r="I713" s="135"/>
      <c r="J713" s="201"/>
      <c r="K713" s="147"/>
      <c r="L713" s="135" t="s">
        <v>173</v>
      </c>
      <c r="M713" s="134" t="str">
        <f t="shared" si="162"/>
        <v>Y3</v>
      </c>
      <c r="N713" s="297" t="str">
        <f>Mays!$A$2</f>
        <v>Aspen</v>
      </c>
      <c r="O713" s="169" t="s">
        <v>2480</v>
      </c>
      <c r="P713" s="229" t="str">
        <f t="shared" si="163"/>
        <v>Miller, Shelby (Y3)</v>
      </c>
      <c r="Q713" s="166">
        <f t="shared" si="164"/>
        <v>400000</v>
      </c>
      <c r="R713" s="166" t="str">
        <f t="shared" si="171"/>
        <v/>
      </c>
      <c r="S713" s="166" t="str">
        <f t="shared" si="172"/>
        <v/>
      </c>
      <c r="T713" s="314" t="str">
        <f t="shared" si="173"/>
        <v/>
      </c>
      <c r="U713" s="147" t="s">
        <v>465</v>
      </c>
      <c r="V713" s="167">
        <v>400000</v>
      </c>
      <c r="W713" s="134" t="s">
        <v>814</v>
      </c>
      <c r="X713" s="167"/>
      <c r="Y713" s="134"/>
      <c r="Z713" s="167"/>
      <c r="AA713" s="134"/>
      <c r="AC713" s="134"/>
      <c r="AD713" s="134"/>
    </row>
    <row r="714" spans="1:31" ht="14.25" customHeight="1" x14ac:dyDescent="0.2">
      <c r="A714" s="134" t="s">
        <v>2458</v>
      </c>
      <c r="B714" s="246" t="str">
        <f t="shared" si="168"/>
        <v>Milone</v>
      </c>
      <c r="C714" s="253" t="str">
        <f t="shared" si="169"/>
        <v>Tommy</v>
      </c>
      <c r="D714" s="134" t="str">
        <f t="shared" si="170"/>
        <v>T. Milone</v>
      </c>
      <c r="E714" s="229" t="str">
        <f t="shared" si="161"/>
        <v>Tommy Milone</v>
      </c>
      <c r="F714" s="135"/>
      <c r="G714" s="135"/>
      <c r="H714" s="135"/>
      <c r="I714" s="135"/>
      <c r="J714" s="201"/>
      <c r="K714" s="147"/>
      <c r="L714" s="135" t="s">
        <v>173</v>
      </c>
      <c r="M714" s="134" t="str">
        <f t="shared" si="162"/>
        <v>ARB-Y4</v>
      </c>
      <c r="N714" s="147" t="str">
        <f>Mays!$A$2</f>
        <v>Aspen</v>
      </c>
      <c r="O714" s="169" t="s">
        <v>1077</v>
      </c>
      <c r="P714" s="229" t="str">
        <f t="shared" si="163"/>
        <v>Milone, Tommy (ARB-Y4)</v>
      </c>
      <c r="Q714" s="166">
        <f t="shared" si="164"/>
        <v>1000000</v>
      </c>
      <c r="R714" s="166" t="str">
        <f t="shared" si="171"/>
        <v/>
      </c>
      <c r="S714" s="166" t="str">
        <f t="shared" si="172"/>
        <v/>
      </c>
      <c r="T714" s="314" t="str">
        <f t="shared" si="173"/>
        <v/>
      </c>
      <c r="U714" s="147" t="s">
        <v>814</v>
      </c>
      <c r="V714" s="167">
        <v>1000000</v>
      </c>
      <c r="W714" s="134" t="s">
        <v>1629</v>
      </c>
      <c r="X714" s="167"/>
      <c r="Y714" s="134"/>
      <c r="Z714" s="167"/>
      <c r="AA714" s="134"/>
      <c r="AC714" s="134"/>
      <c r="AD714" s="134"/>
    </row>
    <row r="715" spans="1:31" ht="14.25" customHeight="1" x14ac:dyDescent="0.2">
      <c r="A715" s="134" t="s">
        <v>156</v>
      </c>
      <c r="B715" s="246" t="str">
        <f t="shared" si="168"/>
        <v>Minor</v>
      </c>
      <c r="C715" s="253" t="str">
        <f t="shared" si="169"/>
        <v>Mike</v>
      </c>
      <c r="D715" s="134" t="str">
        <f t="shared" si="170"/>
        <v>M. Minor</v>
      </c>
      <c r="E715" s="229" t="str">
        <f t="shared" si="161"/>
        <v>Mike Minor</v>
      </c>
      <c r="F715" s="135"/>
      <c r="G715" s="135"/>
      <c r="H715" s="135"/>
      <c r="I715" s="135"/>
      <c r="J715" s="201"/>
      <c r="K715" s="147"/>
      <c r="L715" s="135" t="s">
        <v>173</v>
      </c>
      <c r="M715" s="134" t="str">
        <f t="shared" si="162"/>
        <v>3,L5-14M</v>
      </c>
      <c r="N715" s="297" t="str">
        <f>Aaron!$Y$2</f>
        <v>Columbus</v>
      </c>
      <c r="O715" s="169" t="s">
        <v>4651</v>
      </c>
      <c r="P715" s="229" t="str">
        <f t="shared" si="163"/>
        <v>Minor, Mike (3,L5-14M)</v>
      </c>
      <c r="Q715" s="166">
        <f t="shared" si="164"/>
        <v>2800000</v>
      </c>
      <c r="R715" s="166">
        <f t="shared" si="171"/>
        <v>2800000</v>
      </c>
      <c r="S715" s="166">
        <f t="shared" si="172"/>
        <v>2800000</v>
      </c>
      <c r="T715" s="314" t="str">
        <f t="shared" si="173"/>
        <v/>
      </c>
      <c r="U715" s="147" t="s">
        <v>389</v>
      </c>
      <c r="V715" s="167">
        <v>2800000</v>
      </c>
      <c r="W715" s="134" t="s">
        <v>388</v>
      </c>
      <c r="X715" s="167">
        <v>2800000</v>
      </c>
      <c r="Y715" s="134" t="s">
        <v>753</v>
      </c>
      <c r="Z715" s="167">
        <v>2800000</v>
      </c>
      <c r="AA715" s="134"/>
      <c r="AC715" s="134"/>
      <c r="AD715" s="134"/>
    </row>
    <row r="716" spans="1:31" ht="14.25" customHeight="1" x14ac:dyDescent="0.2">
      <c r="A716" s="537" t="s">
        <v>4751</v>
      </c>
      <c r="B716" s="246" t="str">
        <f t="shared" si="168"/>
        <v>Mitchell</v>
      </c>
      <c r="C716" s="253" t="str">
        <f t="shared" si="169"/>
        <v>Bryan</v>
      </c>
      <c r="D716" s="134" t="str">
        <f t="shared" si="170"/>
        <v>B. Mitchell</v>
      </c>
      <c r="E716" s="229" t="str">
        <f t="shared" si="161"/>
        <v>Bryan Mitchell</v>
      </c>
      <c r="F716" s="287"/>
      <c r="G716" s="537">
        <v>168</v>
      </c>
      <c r="H716" s="537">
        <v>7</v>
      </c>
      <c r="I716" s="537">
        <v>8</v>
      </c>
      <c r="J716" s="436">
        <v>33347</v>
      </c>
      <c r="K716" s="205" t="s">
        <v>966</v>
      </c>
      <c r="L716" s="135" t="s">
        <v>173</v>
      </c>
      <c r="M716" s="134" t="str">
        <f t="shared" si="162"/>
        <v>Y1</v>
      </c>
      <c r="N716" s="147" t="str">
        <f>Aaron!$A$2</f>
        <v>Middlesex</v>
      </c>
      <c r="O716" s="169" t="s">
        <v>4786</v>
      </c>
      <c r="P716" s="229" t="str">
        <f t="shared" si="163"/>
        <v>Mitchell, Bryan (Y1)</v>
      </c>
      <c r="Q716" s="166">
        <f t="shared" si="164"/>
        <v>200000</v>
      </c>
      <c r="R716" s="166">
        <f t="shared" si="171"/>
        <v>300000</v>
      </c>
      <c r="S716" s="166">
        <f t="shared" si="172"/>
        <v>400000</v>
      </c>
      <c r="T716" s="314" t="str">
        <f t="shared" si="173"/>
        <v/>
      </c>
      <c r="U716" s="537" t="s">
        <v>652</v>
      </c>
      <c r="V716" s="167">
        <v>200000</v>
      </c>
      <c r="W716" s="134" t="s">
        <v>653</v>
      </c>
      <c r="X716" s="167">
        <v>300000</v>
      </c>
      <c r="Y716" s="134" t="s">
        <v>465</v>
      </c>
      <c r="Z716" s="167">
        <v>400000</v>
      </c>
      <c r="AA716" s="134" t="s">
        <v>814</v>
      </c>
      <c r="AC716" s="134"/>
      <c r="AD716" s="134"/>
    </row>
    <row r="717" spans="1:31" ht="14.25" customHeight="1" x14ac:dyDescent="0.2">
      <c r="A717" s="148" t="s">
        <v>502</v>
      </c>
      <c r="B717" s="246" t="str">
        <f t="shared" si="168"/>
        <v>Molina</v>
      </c>
      <c r="C717" s="253" t="str">
        <f t="shared" si="169"/>
        <v>Yadier</v>
      </c>
      <c r="D717" s="134" t="str">
        <f t="shared" si="170"/>
        <v>Y. Molina</v>
      </c>
      <c r="E717" s="229" t="str">
        <f t="shared" si="161"/>
        <v>Yadier Molina</v>
      </c>
      <c r="F717" s="135"/>
      <c r="G717" s="147"/>
      <c r="H717" s="147"/>
      <c r="I717" s="147"/>
      <c r="J717" s="169"/>
      <c r="K717" s="134"/>
      <c r="L717" s="135" t="s">
        <v>11</v>
      </c>
      <c r="M717" s="134" t="str">
        <f t="shared" si="162"/>
        <v>1,F4-$17.64M</v>
      </c>
      <c r="N717" s="147" t="str">
        <f>Cobb!$M$2</f>
        <v>Mansfield</v>
      </c>
      <c r="O717" s="412" t="s">
        <v>4104</v>
      </c>
      <c r="P717" s="229" t="str">
        <f t="shared" si="163"/>
        <v>Molina, Yadier (1,F4-$17.64M)</v>
      </c>
      <c r="Q717" s="166">
        <f t="shared" si="164"/>
        <v>4410000</v>
      </c>
      <c r="R717" s="166">
        <f t="shared" si="171"/>
        <v>4410000</v>
      </c>
      <c r="S717" s="166">
        <f t="shared" si="172"/>
        <v>4410000</v>
      </c>
      <c r="T717" s="314">
        <f t="shared" si="173"/>
        <v>4410000</v>
      </c>
      <c r="U717" s="148" t="s">
        <v>3992</v>
      </c>
      <c r="V717" s="414">
        <v>4410000</v>
      </c>
      <c r="W717" s="148" t="s">
        <v>4258</v>
      </c>
      <c r="X717" s="414">
        <v>4410000</v>
      </c>
      <c r="Y717" s="148" t="s">
        <v>4154</v>
      </c>
      <c r="Z717" s="414">
        <v>4410000</v>
      </c>
      <c r="AA717" s="148" t="s">
        <v>4119</v>
      </c>
      <c r="AB717" s="414">
        <v>4410000</v>
      </c>
      <c r="AC717" s="134" t="s">
        <v>412</v>
      </c>
      <c r="AD717" s="134"/>
    </row>
    <row r="718" spans="1:31" ht="14.25" customHeight="1" x14ac:dyDescent="0.2">
      <c r="A718" s="134" t="s">
        <v>4850</v>
      </c>
      <c r="B718" s="246" t="str">
        <f t="shared" si="168"/>
        <v>Moncada</v>
      </c>
      <c r="C718" s="253" t="str">
        <f t="shared" si="169"/>
        <v>Yoan</v>
      </c>
      <c r="D718" s="134" t="str">
        <f t="shared" si="170"/>
        <v>Y. Moncada</v>
      </c>
      <c r="E718" s="229" t="str">
        <f t="shared" si="161"/>
        <v>Yoan Moncada</v>
      </c>
      <c r="F718" s="287"/>
      <c r="G718" s="537">
        <v>1</v>
      </c>
      <c r="H718" s="537">
        <v>1</v>
      </c>
      <c r="I718" s="537">
        <v>1</v>
      </c>
      <c r="J718" s="436">
        <v>34846</v>
      </c>
      <c r="K718" s="205"/>
      <c r="L718" s="135" t="s">
        <v>651</v>
      </c>
      <c r="M718" s="134" t="str">
        <f t="shared" si="162"/>
        <v>min</v>
      </c>
      <c r="N718" s="147" t="str">
        <f>Mays!$G$2</f>
        <v>Palo Alto</v>
      </c>
      <c r="O718" s="169" t="s">
        <v>4786</v>
      </c>
      <c r="P718" s="229" t="str">
        <f t="shared" si="163"/>
        <v>Moncada, Yoan (min)</v>
      </c>
      <c r="Q718" s="166" t="str">
        <f t="shared" si="164"/>
        <v/>
      </c>
      <c r="R718" s="166" t="str">
        <f t="shared" si="171"/>
        <v/>
      </c>
      <c r="S718" s="166" t="str">
        <f t="shared" si="172"/>
        <v/>
      </c>
      <c r="T718" s="314" t="str">
        <f t="shared" si="173"/>
        <v/>
      </c>
      <c r="U718" s="537" t="s">
        <v>828</v>
      </c>
      <c r="V718" s="167"/>
      <c r="W718" s="134"/>
      <c r="X718" s="167"/>
      <c r="Y718" s="134"/>
      <c r="Z718" s="167"/>
      <c r="AA718" s="134"/>
      <c r="AC718" s="134"/>
      <c r="AD718" s="134"/>
    </row>
    <row r="719" spans="1:31" ht="14.25" customHeight="1" x14ac:dyDescent="0.2">
      <c r="A719" s="146" t="s">
        <v>2451</v>
      </c>
      <c r="B719" s="246" t="str">
        <f t="shared" si="168"/>
        <v>Mondesi</v>
      </c>
      <c r="C719" s="253" t="str">
        <f t="shared" si="169"/>
        <v>Raul Adalberto</v>
      </c>
      <c r="D719" s="134" t="str">
        <f t="shared" si="170"/>
        <v>R. Mondesi</v>
      </c>
      <c r="E719" s="229" t="str">
        <f t="shared" si="161"/>
        <v>Raul Adalberto Mondesi</v>
      </c>
      <c r="F719" s="135"/>
      <c r="G719" s="135"/>
      <c r="H719" s="135"/>
      <c r="I719" s="135"/>
      <c r="J719" s="201"/>
      <c r="K719" s="147"/>
      <c r="L719" s="135" t="s">
        <v>651</v>
      </c>
      <c r="M719" s="134" t="str">
        <f t="shared" si="162"/>
        <v>min</v>
      </c>
      <c r="N719" s="147" t="str">
        <f>Ruth!$S$2</f>
        <v>New York</v>
      </c>
      <c r="O719" s="135" t="s">
        <v>3829</v>
      </c>
      <c r="P719" s="229" t="str">
        <f t="shared" si="163"/>
        <v>Mondesi, Raul Adalberto (min)</v>
      </c>
      <c r="Q719" s="166" t="str">
        <f t="shared" si="164"/>
        <v/>
      </c>
      <c r="R719" s="166" t="str">
        <f t="shared" si="171"/>
        <v/>
      </c>
      <c r="S719" s="166" t="str">
        <f t="shared" si="172"/>
        <v/>
      </c>
      <c r="T719" s="314" t="str">
        <f t="shared" si="173"/>
        <v/>
      </c>
      <c r="U719" s="147" t="s">
        <v>828</v>
      </c>
      <c r="V719" s="167"/>
      <c r="W719" s="134"/>
      <c r="X719" s="167"/>
      <c r="Y719" s="134"/>
      <c r="Z719" s="167"/>
      <c r="AA719" s="231"/>
      <c r="AB719" s="231"/>
      <c r="AC719" s="134"/>
      <c r="AD719" s="134"/>
    </row>
    <row r="720" spans="1:31" ht="14.25" customHeight="1" x14ac:dyDescent="0.2">
      <c r="A720" s="537" t="s">
        <v>3797</v>
      </c>
      <c r="B720" s="246" t="str">
        <f t="shared" si="168"/>
        <v>Montas</v>
      </c>
      <c r="C720" s="253" t="str">
        <f t="shared" si="169"/>
        <v>Frankie</v>
      </c>
      <c r="D720" s="134" t="str">
        <f t="shared" si="170"/>
        <v>F. Montas</v>
      </c>
      <c r="E720" s="229" t="str">
        <f t="shared" si="161"/>
        <v>Frankie Montas</v>
      </c>
      <c r="F720" s="135" t="s">
        <v>1667</v>
      </c>
      <c r="G720" s="135"/>
      <c r="H720" s="135"/>
      <c r="I720" s="135"/>
      <c r="J720" s="335">
        <v>34049</v>
      </c>
      <c r="K720" s="134" t="s">
        <v>966</v>
      </c>
      <c r="L720" s="135" t="s">
        <v>173</v>
      </c>
      <c r="M720" s="134" t="str">
        <f t="shared" si="162"/>
        <v>MM</v>
      </c>
      <c r="N720" s="147" t="str">
        <f>Cobb!$A$2</f>
        <v>Greenville</v>
      </c>
      <c r="O720" s="135" t="s">
        <v>2857</v>
      </c>
      <c r="P720" s="229" t="str">
        <f t="shared" si="163"/>
        <v>Montas, Frankie (MM)</v>
      </c>
      <c r="Q720" s="166">
        <f t="shared" si="164"/>
        <v>100000</v>
      </c>
      <c r="R720" s="166" t="str">
        <f t="shared" si="171"/>
        <v/>
      </c>
      <c r="S720" s="166" t="str">
        <f t="shared" si="172"/>
        <v/>
      </c>
      <c r="T720" s="314" t="str">
        <f t="shared" si="173"/>
        <v/>
      </c>
      <c r="U720" s="537" t="s">
        <v>648</v>
      </c>
      <c r="V720" s="269">
        <v>100000</v>
      </c>
      <c r="W720" s="537"/>
      <c r="X720" s="269"/>
      <c r="Y720" s="537"/>
      <c r="Z720" s="537"/>
      <c r="AA720" s="537"/>
      <c r="AB720" s="537"/>
      <c r="AC720" s="134"/>
      <c r="AD720" s="134"/>
    </row>
    <row r="721" spans="1:30" ht="14.25" customHeight="1" x14ac:dyDescent="0.2">
      <c r="A721" s="134" t="s">
        <v>339</v>
      </c>
      <c r="B721" s="246" t="str">
        <f t="shared" si="168"/>
        <v>Montero</v>
      </c>
      <c r="C721" s="253" t="str">
        <f t="shared" si="169"/>
        <v>Jesus</v>
      </c>
      <c r="D721" s="134" t="str">
        <f t="shared" si="170"/>
        <v>J. Montero</v>
      </c>
      <c r="E721" s="229" t="str">
        <f t="shared" si="161"/>
        <v>Jesus Montero</v>
      </c>
      <c r="F721" s="135"/>
      <c r="G721" s="135"/>
      <c r="H721" s="135"/>
      <c r="I721" s="135"/>
      <c r="J721" s="201"/>
      <c r="K721" s="147"/>
      <c r="L721" s="135" t="s">
        <v>11</v>
      </c>
      <c r="M721" s="134" t="str">
        <f t="shared" si="162"/>
        <v>Y3</v>
      </c>
      <c r="N721" s="147" t="str">
        <f>Ruth!$S$2</f>
        <v>New York</v>
      </c>
      <c r="O721" s="169" t="s">
        <v>773</v>
      </c>
      <c r="P721" s="229" t="str">
        <f t="shared" si="163"/>
        <v>Montero, Jesus (Y3)</v>
      </c>
      <c r="Q721" s="166">
        <f t="shared" si="164"/>
        <v>400000</v>
      </c>
      <c r="R721" s="166" t="str">
        <f t="shared" si="171"/>
        <v/>
      </c>
      <c r="S721" s="166" t="str">
        <f t="shared" si="172"/>
        <v/>
      </c>
      <c r="T721" s="314" t="str">
        <f t="shared" si="173"/>
        <v/>
      </c>
      <c r="U721" s="147" t="s">
        <v>465</v>
      </c>
      <c r="V721" s="167">
        <v>400000</v>
      </c>
      <c r="W721" s="229" t="s">
        <v>814</v>
      </c>
      <c r="X721" s="167"/>
      <c r="Y721" s="134"/>
      <c r="Z721" s="167"/>
      <c r="AA721" s="134"/>
      <c r="AC721" s="134"/>
      <c r="AD721" s="134"/>
    </row>
    <row r="722" spans="1:30" ht="14.25" customHeight="1" x14ac:dyDescent="0.2">
      <c r="A722" s="211" t="s">
        <v>1892</v>
      </c>
      <c r="B722" s="246" t="str">
        <f t="shared" si="168"/>
        <v>Montero</v>
      </c>
      <c r="C722" s="253" t="str">
        <f t="shared" si="169"/>
        <v>Miguel</v>
      </c>
      <c r="D722" s="134" t="str">
        <f t="shared" si="170"/>
        <v>M. Montero</v>
      </c>
      <c r="E722" s="229" t="str">
        <f t="shared" si="161"/>
        <v>Miguel Montero</v>
      </c>
      <c r="F722" s="216" t="s">
        <v>512</v>
      </c>
      <c r="G722" s="216"/>
      <c r="H722" s="216"/>
      <c r="I722" s="216"/>
      <c r="J722" s="222">
        <v>30506</v>
      </c>
      <c r="K722" s="223" t="s">
        <v>1668</v>
      </c>
      <c r="L722" s="135" t="s">
        <v>11</v>
      </c>
      <c r="M722" s="134" t="str">
        <f t="shared" si="162"/>
        <v>3,F4-11.84M</v>
      </c>
      <c r="N722" s="147" t="str">
        <f>Ruth!$G$2</f>
        <v>Gotham City</v>
      </c>
      <c r="O722" s="216" t="s">
        <v>1992</v>
      </c>
      <c r="P722" s="229" t="str">
        <f t="shared" si="163"/>
        <v>Montero, Miguel (3,F4-11.84M)</v>
      </c>
      <c r="Q722" s="166">
        <f t="shared" si="164"/>
        <v>2960000</v>
      </c>
      <c r="R722" s="166">
        <f t="shared" si="171"/>
        <v>2960000</v>
      </c>
      <c r="S722" s="166" t="str">
        <f t="shared" si="172"/>
        <v/>
      </c>
      <c r="T722" s="314" t="str">
        <f t="shared" si="173"/>
        <v/>
      </c>
      <c r="U722" s="297" t="s">
        <v>1893</v>
      </c>
      <c r="V722" s="235">
        <v>2960000</v>
      </c>
      <c r="W722" s="211" t="s">
        <v>1894</v>
      </c>
      <c r="X722" s="235">
        <v>2960000</v>
      </c>
      <c r="Y722" s="211" t="s">
        <v>412</v>
      </c>
      <c r="Z722" s="235"/>
      <c r="AA722" s="134"/>
      <c r="AC722" s="134"/>
      <c r="AD722" s="134"/>
    </row>
    <row r="723" spans="1:30" ht="14.25" customHeight="1" x14ac:dyDescent="0.2">
      <c r="A723" s="246" t="s">
        <v>2128</v>
      </c>
      <c r="B723" s="246" t="str">
        <f t="shared" si="168"/>
        <v>Montero</v>
      </c>
      <c r="C723" s="253" t="str">
        <f t="shared" si="169"/>
        <v>Rafael</v>
      </c>
      <c r="D723" s="134" t="str">
        <f t="shared" si="170"/>
        <v>R. Montero</v>
      </c>
      <c r="E723" s="229" t="str">
        <f t="shared" si="161"/>
        <v>Rafael Montero</v>
      </c>
      <c r="F723" s="241" t="s">
        <v>1667</v>
      </c>
      <c r="G723" s="241"/>
      <c r="H723" s="241"/>
      <c r="I723" s="241"/>
      <c r="J723" s="262">
        <v>33163</v>
      </c>
      <c r="K723" s="292" t="s">
        <v>173</v>
      </c>
      <c r="L723" s="135" t="s">
        <v>173</v>
      </c>
      <c r="M723" s="134" t="str">
        <f t="shared" si="162"/>
        <v>Y1*</v>
      </c>
      <c r="N723" s="147" t="str">
        <f>Cobb!$G$2</f>
        <v>Alaska</v>
      </c>
      <c r="O723" s="241" t="s">
        <v>2012</v>
      </c>
      <c r="P723" s="229" t="str">
        <f t="shared" si="163"/>
        <v>Montero, Rafael (Y1*)</v>
      </c>
      <c r="Q723" s="166">
        <f t="shared" si="164"/>
        <v>200000</v>
      </c>
      <c r="R723" s="166">
        <f t="shared" si="171"/>
        <v>300000</v>
      </c>
      <c r="S723" s="166">
        <f t="shared" si="172"/>
        <v>400000</v>
      </c>
      <c r="T723" s="314" t="str">
        <f t="shared" si="173"/>
        <v/>
      </c>
      <c r="U723" s="309" t="s">
        <v>304</v>
      </c>
      <c r="V723" s="269">
        <v>200000</v>
      </c>
      <c r="W723" s="134" t="s">
        <v>653</v>
      </c>
      <c r="X723" s="269">
        <v>300000</v>
      </c>
      <c r="Y723" s="134" t="s">
        <v>465</v>
      </c>
      <c r="Z723" s="269">
        <v>400000</v>
      </c>
      <c r="AA723" s="134" t="s">
        <v>814</v>
      </c>
      <c r="AC723" s="134"/>
      <c r="AD723" s="134"/>
    </row>
    <row r="724" spans="1:30" ht="14.25" customHeight="1" x14ac:dyDescent="0.2">
      <c r="A724" s="134" t="s">
        <v>426</v>
      </c>
      <c r="B724" s="246" t="str">
        <f t="shared" si="168"/>
        <v>Montgomery</v>
      </c>
      <c r="C724" s="253" t="str">
        <f t="shared" si="169"/>
        <v>Mike</v>
      </c>
      <c r="D724" s="134" t="str">
        <f t="shared" si="170"/>
        <v>M. Montgomery</v>
      </c>
      <c r="E724" s="229" t="str">
        <f t="shared" si="161"/>
        <v>Mike Montgomery</v>
      </c>
      <c r="F724" s="135"/>
      <c r="G724" s="135"/>
      <c r="H724" s="135"/>
      <c r="I724" s="135"/>
      <c r="J724" s="201"/>
      <c r="K724" s="147" t="s">
        <v>966</v>
      </c>
      <c r="L724" s="135" t="s">
        <v>173</v>
      </c>
      <c r="M724" s="134" t="str">
        <f t="shared" si="162"/>
        <v>Y1</v>
      </c>
      <c r="N724" s="297" t="str">
        <f>Aaron!$Y$2</f>
        <v>Columbus</v>
      </c>
      <c r="O724" s="169" t="s">
        <v>4654</v>
      </c>
      <c r="P724" s="229" t="str">
        <f t="shared" si="163"/>
        <v>Montgomery, Mike (Y1)</v>
      </c>
      <c r="Q724" s="166">
        <f t="shared" si="164"/>
        <v>200000</v>
      </c>
      <c r="R724" s="166">
        <f t="shared" si="171"/>
        <v>300000</v>
      </c>
      <c r="S724" s="166">
        <f t="shared" si="172"/>
        <v>400000</v>
      </c>
      <c r="T724" s="314" t="str">
        <f t="shared" si="173"/>
        <v/>
      </c>
      <c r="U724" s="147" t="s">
        <v>652</v>
      </c>
      <c r="V724" s="269">
        <v>200000</v>
      </c>
      <c r="W724" s="134" t="s">
        <v>653</v>
      </c>
      <c r="X724" s="269">
        <v>300000</v>
      </c>
      <c r="Y724" s="134" t="s">
        <v>465</v>
      </c>
      <c r="Z724" s="269">
        <v>400000</v>
      </c>
      <c r="AA724" s="134" t="s">
        <v>814</v>
      </c>
      <c r="AC724" s="134"/>
      <c r="AD724" s="134"/>
    </row>
    <row r="725" spans="1:30" ht="14.25" customHeight="1" x14ac:dyDescent="0.2">
      <c r="A725" s="134" t="s">
        <v>910</v>
      </c>
      <c r="B725" s="246" t="str">
        <f t="shared" si="168"/>
        <v>Moore</v>
      </c>
      <c r="C725" s="253" t="str">
        <f t="shared" si="169"/>
        <v>Matt</v>
      </c>
      <c r="D725" s="134" t="str">
        <f t="shared" si="170"/>
        <v>M. Moore</v>
      </c>
      <c r="E725" s="229" t="str">
        <f t="shared" si="161"/>
        <v>Matt Moore</v>
      </c>
      <c r="F725" s="135"/>
      <c r="G725" s="135"/>
      <c r="H725" s="135"/>
      <c r="I725" s="135"/>
      <c r="J725" s="201"/>
      <c r="K725" s="147"/>
      <c r="L725" s="135" t="s">
        <v>173</v>
      </c>
      <c r="M725" s="134" t="str">
        <f t="shared" si="162"/>
        <v>Y3</v>
      </c>
      <c r="N725" s="147" t="str">
        <f>Cobb!$S$2</f>
        <v>Waikiki</v>
      </c>
      <c r="O725" s="169" t="s">
        <v>965</v>
      </c>
      <c r="P725" s="229" t="str">
        <f t="shared" si="163"/>
        <v>Moore, Matt (Y3)</v>
      </c>
      <c r="Q725" s="166">
        <f t="shared" si="164"/>
        <v>400000</v>
      </c>
      <c r="R725" s="166" t="str">
        <f t="shared" si="171"/>
        <v/>
      </c>
      <c r="S725" s="166" t="str">
        <f t="shared" si="172"/>
        <v/>
      </c>
      <c r="T725" s="314" t="str">
        <f t="shared" si="173"/>
        <v/>
      </c>
      <c r="U725" s="147" t="s">
        <v>465</v>
      </c>
      <c r="V725" s="167">
        <v>400000</v>
      </c>
      <c r="W725" s="229" t="s">
        <v>814</v>
      </c>
      <c r="X725" s="167"/>
      <c r="Y725" s="134"/>
      <c r="Z725" s="167"/>
      <c r="AA725" s="134"/>
      <c r="AC725" s="134"/>
      <c r="AD725" s="134"/>
    </row>
    <row r="726" spans="1:30" ht="14.25" customHeight="1" x14ac:dyDescent="0.2">
      <c r="A726" s="134" t="s">
        <v>2392</v>
      </c>
      <c r="B726" s="246" t="str">
        <f t="shared" si="168"/>
        <v>Morales</v>
      </c>
      <c r="C726" s="253" t="str">
        <f t="shared" si="169"/>
        <v>Franklin</v>
      </c>
      <c r="D726" s="134" t="str">
        <f t="shared" si="170"/>
        <v>F. Morales</v>
      </c>
      <c r="E726" s="229" t="str">
        <f t="shared" ref="E726:E789" si="174">CONCATENATE(C726," ",B726)</f>
        <v>Franklin Morales</v>
      </c>
      <c r="F726" s="287" t="s">
        <v>512</v>
      </c>
      <c r="G726" s="287"/>
      <c r="H726" s="287"/>
      <c r="I726" s="287"/>
      <c r="J726" s="201">
        <v>31436</v>
      </c>
      <c r="K726" s="205" t="s">
        <v>1664</v>
      </c>
      <c r="L726" s="135" t="s">
        <v>173</v>
      </c>
      <c r="M726" s="134" t="str">
        <f t="shared" ref="M726:M789" si="175">$U726</f>
        <v>3,F3-1.002M</v>
      </c>
      <c r="N726" s="297" t="str">
        <f>Ruth!$AE$2</f>
        <v>Williamsburg</v>
      </c>
      <c r="O726" s="135" t="s">
        <v>2384</v>
      </c>
      <c r="P726" s="229" t="str">
        <f t="shared" ref="P726:P789" si="176">CONCATENATE(A726," (",M726,")")</f>
        <v>Morales, Franklin (3,F3-1.002M)</v>
      </c>
      <c r="Q726" s="166">
        <f t="shared" ref="Q726:Q789" si="177">IF(ISBLANK($V726),"",$V726)</f>
        <v>334000</v>
      </c>
      <c r="R726" s="166" t="str">
        <f t="shared" si="171"/>
        <v/>
      </c>
      <c r="S726" s="166" t="str">
        <f t="shared" si="172"/>
        <v/>
      </c>
      <c r="T726" s="314" t="str">
        <f t="shared" si="173"/>
        <v/>
      </c>
      <c r="U726" s="166" t="s">
        <v>312</v>
      </c>
      <c r="V726" s="167">
        <v>334000</v>
      </c>
      <c r="W726" s="167" t="s">
        <v>412</v>
      </c>
      <c r="X726" s="167"/>
      <c r="Y726" s="167"/>
      <c r="Z726" s="167"/>
      <c r="AA726" s="229"/>
      <c r="AB726" s="229"/>
      <c r="AC726" s="134"/>
      <c r="AD726" s="134"/>
    </row>
    <row r="727" spans="1:30" ht="14.25" customHeight="1" x14ac:dyDescent="0.2">
      <c r="A727" s="134" t="s">
        <v>557</v>
      </c>
      <c r="B727" s="246" t="str">
        <f t="shared" si="168"/>
        <v>Morales</v>
      </c>
      <c r="C727" s="253" t="str">
        <f t="shared" si="169"/>
        <v>Kendry</v>
      </c>
      <c r="D727" s="134" t="str">
        <f t="shared" si="170"/>
        <v>K. Morales</v>
      </c>
      <c r="E727" s="229" t="str">
        <f t="shared" si="174"/>
        <v>Kendry Morales</v>
      </c>
      <c r="F727" s="135"/>
      <c r="G727" s="135"/>
      <c r="H727" s="135"/>
      <c r="I727" s="135"/>
      <c r="J727" s="201"/>
      <c r="K727" s="147"/>
      <c r="L727" s="135" t="s">
        <v>11</v>
      </c>
      <c r="M727" s="134" t="str">
        <f t="shared" si="175"/>
        <v>1,X1-5M</v>
      </c>
      <c r="N727" s="147" t="str">
        <f>Mays!$Y$2</f>
        <v>Los Angeles</v>
      </c>
      <c r="O727" s="169" t="s">
        <v>1141</v>
      </c>
      <c r="P727" s="229" t="str">
        <f t="shared" si="176"/>
        <v>Morales, Kendry (1,X1-5M)</v>
      </c>
      <c r="Q727" s="166">
        <f t="shared" si="177"/>
        <v>5000000</v>
      </c>
      <c r="R727" s="166" t="str">
        <f t="shared" si="171"/>
        <v/>
      </c>
      <c r="S727" s="166" t="str">
        <f t="shared" si="172"/>
        <v/>
      </c>
      <c r="T727" s="314" t="str">
        <f t="shared" si="173"/>
        <v/>
      </c>
      <c r="U727" s="134" t="s">
        <v>2469</v>
      </c>
      <c r="V727" s="167">
        <v>5000000</v>
      </c>
      <c r="W727" s="134"/>
      <c r="X727" s="167"/>
      <c r="Y727" s="134"/>
      <c r="Z727" s="167"/>
      <c r="AA727" s="134"/>
      <c r="AC727" s="134"/>
      <c r="AD727" s="134"/>
    </row>
    <row r="728" spans="1:30" ht="14.25" customHeight="1" x14ac:dyDescent="0.2">
      <c r="A728" s="146" t="s">
        <v>1276</v>
      </c>
      <c r="B728" s="246" t="str">
        <f t="shared" si="168"/>
        <v>Moran</v>
      </c>
      <c r="C728" s="253" t="str">
        <f t="shared" si="169"/>
        <v>Colin</v>
      </c>
      <c r="D728" s="134" t="str">
        <f t="shared" si="170"/>
        <v>C. Moran</v>
      </c>
      <c r="E728" s="229" t="str">
        <f t="shared" si="174"/>
        <v>Colin Moran</v>
      </c>
      <c r="F728" s="135"/>
      <c r="G728" s="135"/>
      <c r="H728" s="135"/>
      <c r="I728" s="135"/>
      <c r="J728" s="201"/>
      <c r="K728" s="147"/>
      <c r="L728" s="135" t="s">
        <v>651</v>
      </c>
      <c r="M728" s="134" t="str">
        <f t="shared" si="175"/>
        <v>min</v>
      </c>
      <c r="N728" s="147" t="str">
        <f>Cobb!$A$2</f>
        <v>Greenville</v>
      </c>
      <c r="O728" s="135" t="s">
        <v>1171</v>
      </c>
      <c r="P728" s="229" t="str">
        <f t="shared" si="176"/>
        <v>Moran, Colin (min)</v>
      </c>
      <c r="Q728" s="166" t="str">
        <f t="shared" si="177"/>
        <v/>
      </c>
      <c r="R728" s="166" t="str">
        <f t="shared" si="171"/>
        <v/>
      </c>
      <c r="S728" s="166" t="str">
        <f t="shared" si="172"/>
        <v/>
      </c>
      <c r="T728" s="314" t="str">
        <f t="shared" si="173"/>
        <v/>
      </c>
      <c r="U728" s="147" t="s">
        <v>828</v>
      </c>
      <c r="V728" s="167"/>
      <c r="W728" s="134"/>
      <c r="X728" s="167"/>
      <c r="Y728" s="134"/>
      <c r="Z728" s="167"/>
      <c r="AA728" s="134"/>
      <c r="AC728" s="134"/>
      <c r="AD728" s="134"/>
    </row>
    <row r="729" spans="1:30" ht="14.25" customHeight="1" x14ac:dyDescent="0.2">
      <c r="A729" s="148" t="s">
        <v>329</v>
      </c>
      <c r="B729" s="246" t="str">
        <f t="shared" si="168"/>
        <v>Moreland</v>
      </c>
      <c r="C729" s="253" t="str">
        <f t="shared" si="169"/>
        <v>Mitch</v>
      </c>
      <c r="D729" s="134" t="str">
        <f t="shared" si="170"/>
        <v>M. Moreland</v>
      </c>
      <c r="E729" s="229" t="str">
        <f t="shared" si="174"/>
        <v>Mitch Moreland</v>
      </c>
      <c r="F729" s="135"/>
      <c r="G729" s="147"/>
      <c r="H729" s="147"/>
      <c r="I729" s="147"/>
      <c r="J729" s="169"/>
      <c r="K729" s="134"/>
      <c r="L729" s="135" t="s">
        <v>11</v>
      </c>
      <c r="M729" s="134" t="str">
        <f t="shared" si="175"/>
        <v>1,F3-$3.786M</v>
      </c>
      <c r="N729" s="147" t="str">
        <f>Cobb!$M$2</f>
        <v>Mansfield</v>
      </c>
      <c r="O729" s="412" t="s">
        <v>4104</v>
      </c>
      <c r="P729" s="229" t="str">
        <f t="shared" si="176"/>
        <v>Moreland, Mitch (1,F3-$3.786M)</v>
      </c>
      <c r="Q729" s="166">
        <f t="shared" si="177"/>
        <v>1262000</v>
      </c>
      <c r="R729" s="166">
        <f t="shared" si="171"/>
        <v>1262000</v>
      </c>
      <c r="S729" s="166">
        <f t="shared" si="172"/>
        <v>1262000</v>
      </c>
      <c r="T729" s="314" t="str">
        <f t="shared" si="173"/>
        <v/>
      </c>
      <c r="U729" s="148" t="s">
        <v>4095</v>
      </c>
      <c r="V729" s="414">
        <v>1262000</v>
      </c>
      <c r="W729" s="148" t="s">
        <v>4244</v>
      </c>
      <c r="X729" s="414">
        <v>1262000</v>
      </c>
      <c r="Y729" s="148" t="s">
        <v>4168</v>
      </c>
      <c r="Z729" s="414">
        <v>1262000</v>
      </c>
      <c r="AA729" s="134" t="s">
        <v>412</v>
      </c>
      <c r="AB729" s="134"/>
      <c r="AC729" s="134"/>
      <c r="AD729" s="134"/>
    </row>
    <row r="730" spans="1:30" ht="14.25" customHeight="1" x14ac:dyDescent="0.2">
      <c r="A730" s="537" t="s">
        <v>4752</v>
      </c>
      <c r="B730" s="246" t="str">
        <f t="shared" si="168"/>
        <v>Morgan</v>
      </c>
      <c r="C730" s="253" t="str">
        <f t="shared" si="169"/>
        <v>Adam*</v>
      </c>
      <c r="D730" s="134" t="str">
        <f t="shared" si="170"/>
        <v>A. Morgan</v>
      </c>
      <c r="E730" s="229" t="str">
        <f t="shared" si="174"/>
        <v>Adam* Morgan</v>
      </c>
      <c r="F730" s="287"/>
      <c r="G730" s="537">
        <v>99</v>
      </c>
      <c r="H730" s="537">
        <v>4</v>
      </c>
      <c r="I730" s="537">
        <v>6</v>
      </c>
      <c r="J730" s="436">
        <v>32931</v>
      </c>
      <c r="K730" s="205" t="s">
        <v>966</v>
      </c>
      <c r="L730" s="135" t="s">
        <v>173</v>
      </c>
      <c r="M730" s="134" t="str">
        <f t="shared" si="175"/>
        <v>Y1</v>
      </c>
      <c r="N730" s="537" t="s">
        <v>786</v>
      </c>
      <c r="O730" s="169" t="s">
        <v>4786</v>
      </c>
      <c r="P730" s="229" t="str">
        <f t="shared" si="176"/>
        <v>Morgan, Adam* (Y1)</v>
      </c>
      <c r="Q730" s="166">
        <f t="shared" si="177"/>
        <v>200000</v>
      </c>
      <c r="R730" s="166">
        <f t="shared" si="171"/>
        <v>300000</v>
      </c>
      <c r="S730" s="166">
        <f t="shared" si="172"/>
        <v>400000</v>
      </c>
      <c r="T730" s="314" t="str">
        <f t="shared" si="173"/>
        <v/>
      </c>
      <c r="U730" s="537" t="s">
        <v>652</v>
      </c>
      <c r="V730" s="167">
        <v>200000</v>
      </c>
      <c r="W730" s="134" t="s">
        <v>653</v>
      </c>
      <c r="X730" s="167">
        <v>300000</v>
      </c>
      <c r="Y730" s="134" t="s">
        <v>465</v>
      </c>
      <c r="Z730" s="167">
        <v>400000</v>
      </c>
      <c r="AA730" s="134" t="s">
        <v>814</v>
      </c>
      <c r="AC730" s="134"/>
      <c r="AD730" s="134"/>
    </row>
    <row r="731" spans="1:30" ht="14.25" customHeight="1" x14ac:dyDescent="0.2">
      <c r="A731" s="537" t="s">
        <v>2793</v>
      </c>
      <c r="B731" s="246" t="str">
        <f t="shared" si="168"/>
        <v>Morin</v>
      </c>
      <c r="C731" s="253" t="str">
        <f t="shared" si="169"/>
        <v>Mike</v>
      </c>
      <c r="D731" s="134" t="str">
        <f t="shared" si="170"/>
        <v>M. Morin</v>
      </c>
      <c r="E731" s="229" t="str">
        <f t="shared" si="174"/>
        <v>Mike Morin</v>
      </c>
      <c r="F731" s="135" t="s">
        <v>1667</v>
      </c>
      <c r="G731" s="135"/>
      <c r="H731" s="135"/>
      <c r="I731" s="135"/>
      <c r="J731" s="335">
        <v>33361</v>
      </c>
      <c r="K731" s="134" t="s">
        <v>1664</v>
      </c>
      <c r="L731" s="135" t="s">
        <v>173</v>
      </c>
      <c r="M731" s="134" t="str">
        <f t="shared" si="175"/>
        <v>Y2</v>
      </c>
      <c r="N731" s="147" t="str">
        <f>Aaron!$M$2</f>
        <v>Virginia</v>
      </c>
      <c r="O731" s="135" t="s">
        <v>2857</v>
      </c>
      <c r="P731" s="229" t="str">
        <f t="shared" si="176"/>
        <v>Morin, Mike (Y2)</v>
      </c>
      <c r="Q731" s="166">
        <f t="shared" si="177"/>
        <v>300000</v>
      </c>
      <c r="R731" s="166">
        <f t="shared" si="171"/>
        <v>400000</v>
      </c>
      <c r="S731" s="166" t="str">
        <f t="shared" si="172"/>
        <v/>
      </c>
      <c r="T731" s="314" t="str">
        <f t="shared" si="173"/>
        <v/>
      </c>
      <c r="U731" s="134" t="s">
        <v>653</v>
      </c>
      <c r="V731" s="230">
        <v>300000</v>
      </c>
      <c r="W731" s="229" t="s">
        <v>465</v>
      </c>
      <c r="X731" s="230">
        <v>400000</v>
      </c>
      <c r="Y731" s="134" t="s">
        <v>814</v>
      </c>
      <c r="Z731" s="537"/>
      <c r="AA731" s="537"/>
      <c r="AB731" s="537"/>
      <c r="AC731" s="134"/>
      <c r="AD731" s="134"/>
    </row>
    <row r="732" spans="1:30" ht="14.25" customHeight="1" x14ac:dyDescent="0.2">
      <c r="A732" s="134" t="s">
        <v>392</v>
      </c>
      <c r="B732" s="246" t="str">
        <f t="shared" si="168"/>
        <v>Morneau</v>
      </c>
      <c r="C732" s="253" t="str">
        <f t="shared" si="169"/>
        <v>Justin</v>
      </c>
      <c r="D732" s="134" t="str">
        <f t="shared" si="170"/>
        <v>J. Morneau</v>
      </c>
      <c r="E732" s="229" t="str">
        <f t="shared" si="174"/>
        <v>Justin Morneau</v>
      </c>
      <c r="F732" s="135"/>
      <c r="G732" s="135"/>
      <c r="H732" s="135"/>
      <c r="I732" s="135"/>
      <c r="J732" s="201"/>
      <c r="K732" s="147"/>
      <c r="L732" s="135" t="s">
        <v>11</v>
      </c>
      <c r="M732" s="134" t="str">
        <f t="shared" si="175"/>
        <v>5,F5-8M</v>
      </c>
      <c r="N732" s="147" t="str">
        <f>Ruth!$A$2</f>
        <v>Plum Island</v>
      </c>
      <c r="O732" s="169" t="s">
        <v>1095</v>
      </c>
      <c r="P732" s="229" t="str">
        <f t="shared" si="176"/>
        <v>Morneau, Justin (5,F5-8M)</v>
      </c>
      <c r="Q732" s="166">
        <f t="shared" si="177"/>
        <v>1600000</v>
      </c>
      <c r="R732" s="166" t="str">
        <f t="shared" si="171"/>
        <v/>
      </c>
      <c r="S732" s="166" t="str">
        <f t="shared" si="172"/>
        <v/>
      </c>
      <c r="T732" s="314" t="str">
        <f t="shared" si="173"/>
        <v/>
      </c>
      <c r="U732" s="147" t="s">
        <v>566</v>
      </c>
      <c r="V732" s="167">
        <v>1600000</v>
      </c>
      <c r="W732" s="134" t="s">
        <v>412</v>
      </c>
      <c r="X732" s="167"/>
      <c r="Y732" s="134"/>
      <c r="Z732" s="167"/>
      <c r="AA732" s="229"/>
      <c r="AB732" s="229"/>
      <c r="AC732" s="134"/>
      <c r="AD732" s="134"/>
    </row>
    <row r="733" spans="1:30" ht="14.25" customHeight="1" x14ac:dyDescent="0.2">
      <c r="A733" s="537" t="s">
        <v>4696</v>
      </c>
      <c r="B733" s="246" t="str">
        <f t="shared" si="168"/>
        <v>Morris</v>
      </c>
      <c r="C733" s="253" t="str">
        <f t="shared" si="169"/>
        <v>Akeel</v>
      </c>
      <c r="D733" s="134" t="str">
        <f t="shared" si="170"/>
        <v>A. Morris</v>
      </c>
      <c r="E733" s="229" t="str">
        <f t="shared" si="174"/>
        <v>Akeel Morris</v>
      </c>
      <c r="F733" s="287"/>
      <c r="G733" s="537">
        <v>219</v>
      </c>
      <c r="H733" s="537">
        <v>12</v>
      </c>
      <c r="I733" s="537">
        <v>24</v>
      </c>
      <c r="J733" s="436">
        <v>33922</v>
      </c>
      <c r="K733" s="205" t="s">
        <v>1664</v>
      </c>
      <c r="L733" s="135" t="s">
        <v>173</v>
      </c>
      <c r="M733" s="134" t="str">
        <f t="shared" si="175"/>
        <v>MM</v>
      </c>
      <c r="N733" s="297" t="str">
        <f>Mays!$S$2</f>
        <v>Thunder Bay</v>
      </c>
      <c r="O733" s="169" t="s">
        <v>4786</v>
      </c>
      <c r="P733" s="229" t="str">
        <f t="shared" si="176"/>
        <v>Morris, Akeel (MM)</v>
      </c>
      <c r="Q733" s="166">
        <f t="shared" si="177"/>
        <v>100000</v>
      </c>
      <c r="R733" s="166" t="str">
        <f t="shared" si="171"/>
        <v/>
      </c>
      <c r="S733" s="166" t="str">
        <f t="shared" si="172"/>
        <v/>
      </c>
      <c r="T733" s="314" t="str">
        <f t="shared" si="173"/>
        <v/>
      </c>
      <c r="U733" s="537" t="s">
        <v>648</v>
      </c>
      <c r="V733" s="167">
        <v>100000</v>
      </c>
      <c r="W733" s="134"/>
      <c r="X733" s="167"/>
      <c r="Y733" s="134"/>
      <c r="Z733" s="167"/>
      <c r="AA733" s="134"/>
      <c r="AC733" s="134"/>
      <c r="AD733" s="134"/>
    </row>
    <row r="734" spans="1:30" ht="14.25" customHeight="1" x14ac:dyDescent="0.2">
      <c r="A734" s="146" t="s">
        <v>1181</v>
      </c>
      <c r="B734" s="246" t="str">
        <f t="shared" si="168"/>
        <v>Morris</v>
      </c>
      <c r="C734" s="253" t="str">
        <f t="shared" si="169"/>
        <v>Bryan</v>
      </c>
      <c r="D734" s="134" t="str">
        <f t="shared" si="170"/>
        <v>B. Morris</v>
      </c>
      <c r="E734" s="229" t="str">
        <f t="shared" si="174"/>
        <v>Bryan Morris</v>
      </c>
      <c r="F734" s="135"/>
      <c r="G734" s="135"/>
      <c r="H734" s="135"/>
      <c r="I734" s="135"/>
      <c r="J734" s="201"/>
      <c r="K734" s="147"/>
      <c r="L734" s="135" t="s">
        <v>173</v>
      </c>
      <c r="M734" s="134" t="str">
        <f t="shared" si="175"/>
        <v>Y3</v>
      </c>
      <c r="N734" s="147" t="str">
        <f>Cobb!$Y$2</f>
        <v>Portsmouth</v>
      </c>
      <c r="O734" s="135" t="s">
        <v>1171</v>
      </c>
      <c r="P734" s="229" t="str">
        <f t="shared" si="176"/>
        <v>Morris, Bryan (Y3)</v>
      </c>
      <c r="Q734" s="166">
        <f t="shared" si="177"/>
        <v>400000</v>
      </c>
      <c r="R734" s="166" t="str">
        <f t="shared" si="171"/>
        <v/>
      </c>
      <c r="S734" s="166" t="str">
        <f t="shared" si="172"/>
        <v/>
      </c>
      <c r="T734" s="314" t="str">
        <f t="shared" si="173"/>
        <v/>
      </c>
      <c r="U734" s="147" t="s">
        <v>465</v>
      </c>
      <c r="V734" s="167">
        <v>400000</v>
      </c>
      <c r="W734" s="134" t="s">
        <v>814</v>
      </c>
      <c r="X734" s="167"/>
      <c r="Y734" s="134"/>
      <c r="Z734" s="167"/>
      <c r="AA734" s="134"/>
      <c r="AC734" s="134"/>
      <c r="AD734" s="134"/>
    </row>
    <row r="735" spans="1:30" ht="14.25" customHeight="1" x14ac:dyDescent="0.2">
      <c r="A735" s="134" t="s">
        <v>335</v>
      </c>
      <c r="B735" s="246" t="str">
        <f t="shared" si="168"/>
        <v>Morrison</v>
      </c>
      <c r="C735" s="253" t="str">
        <f t="shared" si="169"/>
        <v>Logan</v>
      </c>
      <c r="D735" s="134" t="str">
        <f t="shared" si="170"/>
        <v>L. Morrison</v>
      </c>
      <c r="E735" s="229" t="str">
        <f t="shared" si="174"/>
        <v>Logan Morrison</v>
      </c>
      <c r="F735" s="135"/>
      <c r="G735" s="135"/>
      <c r="H735" s="135"/>
      <c r="I735" s="135"/>
      <c r="J735" s="201"/>
      <c r="K735" s="147"/>
      <c r="L735" s="135" t="s">
        <v>11</v>
      </c>
      <c r="M735" s="134" t="str">
        <f t="shared" si="175"/>
        <v>4,F4-8.505M</v>
      </c>
      <c r="N735" s="147" t="str">
        <f>Mays!$G$2</f>
        <v>Palo Alto</v>
      </c>
      <c r="O735" s="169" t="s">
        <v>1141</v>
      </c>
      <c r="P735" s="229" t="str">
        <f t="shared" si="176"/>
        <v>Morrison, Logan (4,F4-8.505M)</v>
      </c>
      <c r="Q735" s="166">
        <f t="shared" si="177"/>
        <v>2126250</v>
      </c>
      <c r="R735" s="166" t="str">
        <f t="shared" si="171"/>
        <v/>
      </c>
      <c r="S735" s="166" t="str">
        <f t="shared" si="172"/>
        <v/>
      </c>
      <c r="T735" s="314" t="str">
        <f t="shared" si="173"/>
        <v/>
      </c>
      <c r="U735" s="147" t="s">
        <v>1142</v>
      </c>
      <c r="V735" s="167">
        <v>2126250</v>
      </c>
      <c r="W735" s="134" t="s">
        <v>412</v>
      </c>
      <c r="X735" s="167"/>
      <c r="Y735" s="134"/>
      <c r="Z735" s="167"/>
      <c r="AA735" s="134"/>
      <c r="AC735" s="134"/>
      <c r="AD735" s="134"/>
    </row>
    <row r="736" spans="1:30" ht="14.25" customHeight="1" x14ac:dyDescent="0.2">
      <c r="A736" s="148" t="s">
        <v>89</v>
      </c>
      <c r="B736" s="246" t="str">
        <f t="shared" si="168"/>
        <v>Morrow</v>
      </c>
      <c r="C736" s="253" t="str">
        <f t="shared" si="169"/>
        <v>Brandon</v>
      </c>
      <c r="D736" s="134" t="str">
        <f t="shared" si="170"/>
        <v>B. Morrow</v>
      </c>
      <c r="E736" s="229" t="str">
        <f t="shared" si="174"/>
        <v>Brandon Morrow</v>
      </c>
      <c r="F736" s="135"/>
      <c r="G736" s="147"/>
      <c r="H736" s="147"/>
      <c r="I736" s="147"/>
      <c r="J736" s="169"/>
      <c r="K736" s="134"/>
      <c r="L736" s="135" t="s">
        <v>173</v>
      </c>
      <c r="M736" s="134" t="str">
        <f t="shared" si="175"/>
        <v>1,F2-$500k</v>
      </c>
      <c r="N736" s="147" t="str">
        <f>Ruth!$G$2</f>
        <v>Gotham City</v>
      </c>
      <c r="O736" s="412" t="s">
        <v>4104</v>
      </c>
      <c r="P736" s="229" t="str">
        <f t="shared" si="176"/>
        <v>Morrow, Brandon (1,F2-$500k)</v>
      </c>
      <c r="Q736" s="166">
        <f t="shared" si="177"/>
        <v>250000</v>
      </c>
      <c r="R736" s="166">
        <f t="shared" si="171"/>
        <v>250000</v>
      </c>
      <c r="S736" s="166" t="str">
        <f t="shared" si="172"/>
        <v/>
      </c>
      <c r="T736" s="314" t="str">
        <f t="shared" si="173"/>
        <v/>
      </c>
      <c r="U736" s="148" t="s">
        <v>4070</v>
      </c>
      <c r="V736" s="414">
        <v>250000</v>
      </c>
      <c r="W736" s="148" t="s">
        <v>4202</v>
      </c>
      <c r="X736" s="414">
        <v>250000</v>
      </c>
      <c r="Y736" s="134" t="s">
        <v>412</v>
      </c>
      <c r="Z736" s="134"/>
      <c r="AA736" s="134"/>
      <c r="AB736" s="134"/>
      <c r="AC736" s="134"/>
      <c r="AD736" s="134"/>
    </row>
    <row r="737" spans="1:36" ht="14.25" customHeight="1" x14ac:dyDescent="0.2">
      <c r="A737" s="211" t="s">
        <v>1977</v>
      </c>
      <c r="B737" s="246" t="str">
        <f t="shared" si="168"/>
        <v>Morton</v>
      </c>
      <c r="C737" s="253" t="str">
        <f t="shared" si="169"/>
        <v>Charlie</v>
      </c>
      <c r="D737" s="134" t="str">
        <f t="shared" si="170"/>
        <v>C. Morton</v>
      </c>
      <c r="E737" s="229" t="str">
        <f t="shared" si="174"/>
        <v>Charlie Morton</v>
      </c>
      <c r="F737" s="216" t="s">
        <v>1667</v>
      </c>
      <c r="G737" s="216"/>
      <c r="H737" s="216"/>
      <c r="I737" s="216"/>
      <c r="J737" s="220">
        <v>30632</v>
      </c>
      <c r="K737" s="221" t="s">
        <v>966</v>
      </c>
      <c r="L737" s="135" t="s">
        <v>173</v>
      </c>
      <c r="M737" s="134" t="str">
        <f t="shared" si="175"/>
        <v>3,F5-8M</v>
      </c>
      <c r="N737" s="147" t="str">
        <f>Ruth!$Y$2</f>
        <v>Rock Island</v>
      </c>
      <c r="O737" s="216" t="s">
        <v>4654</v>
      </c>
      <c r="P737" s="229" t="str">
        <f t="shared" si="176"/>
        <v>Morton, Charlie (3,F5-8M)</v>
      </c>
      <c r="Q737" s="166">
        <f t="shared" si="177"/>
        <v>1600000</v>
      </c>
      <c r="R737" s="166">
        <f t="shared" si="171"/>
        <v>1600000</v>
      </c>
      <c r="S737" s="166">
        <f t="shared" si="172"/>
        <v>1600000</v>
      </c>
      <c r="T737" s="314" t="str">
        <f t="shared" si="173"/>
        <v/>
      </c>
      <c r="U737" s="297" t="s">
        <v>564</v>
      </c>
      <c r="V737" s="235">
        <v>1600000</v>
      </c>
      <c r="W737" s="211" t="s">
        <v>565</v>
      </c>
      <c r="X737" s="235">
        <v>1600000</v>
      </c>
      <c r="Y737" s="211" t="s">
        <v>566</v>
      </c>
      <c r="Z737" s="235">
        <v>1600000</v>
      </c>
      <c r="AA737" s="134"/>
      <c r="AC737" s="134"/>
      <c r="AD737" s="134"/>
    </row>
    <row r="738" spans="1:36" ht="14.25" customHeight="1" x14ac:dyDescent="0.2">
      <c r="A738" s="537" t="s">
        <v>4697</v>
      </c>
      <c r="B738" s="246" t="str">
        <f t="shared" si="168"/>
        <v>Moscot</v>
      </c>
      <c r="C738" s="253" t="str">
        <f t="shared" si="169"/>
        <v>Jon</v>
      </c>
      <c r="D738" s="134" t="str">
        <f t="shared" si="170"/>
        <v>J. Moscot</v>
      </c>
      <c r="E738" s="229" t="str">
        <f t="shared" si="174"/>
        <v>Jon Moscot</v>
      </c>
      <c r="F738" s="287"/>
      <c r="G738" s="537">
        <v>137</v>
      </c>
      <c r="H738" s="537">
        <v>5</v>
      </c>
      <c r="I738" s="537">
        <v>21</v>
      </c>
      <c r="J738" s="436">
        <v>33465</v>
      </c>
      <c r="K738" s="205" t="s">
        <v>966</v>
      </c>
      <c r="L738" s="135" t="s">
        <v>173</v>
      </c>
      <c r="M738" s="134" t="str">
        <f t="shared" si="175"/>
        <v>MM</v>
      </c>
      <c r="N738" s="147" t="s">
        <v>4631</v>
      </c>
      <c r="O738" s="169" t="s">
        <v>5243</v>
      </c>
      <c r="P738" s="229" t="str">
        <f t="shared" si="176"/>
        <v>Moscot, Jon (MM)</v>
      </c>
      <c r="Q738" s="166">
        <f t="shared" si="177"/>
        <v>100000</v>
      </c>
      <c r="R738" s="166" t="str">
        <f t="shared" ref="R738:R769" si="178">IF(ISBLANK($X738),"",$X738)</f>
        <v/>
      </c>
      <c r="S738" s="166" t="str">
        <f t="shared" ref="S738:S769" si="179">IF(ISBLANK($Z738),"",$Z738)</f>
        <v/>
      </c>
      <c r="T738" s="314" t="str">
        <f t="shared" si="173"/>
        <v/>
      </c>
      <c r="U738" s="537" t="s">
        <v>648</v>
      </c>
      <c r="V738" s="167">
        <v>100000</v>
      </c>
      <c r="W738" s="134"/>
      <c r="X738" s="167"/>
      <c r="Y738" s="134"/>
      <c r="Z738" s="167"/>
      <c r="AA738" s="134"/>
      <c r="AC738" s="134"/>
      <c r="AD738" s="134"/>
    </row>
    <row r="739" spans="1:36" ht="14.25" customHeight="1" x14ac:dyDescent="0.2">
      <c r="A739" s="211" t="s">
        <v>1948</v>
      </c>
      <c r="B739" s="246" t="str">
        <f t="shared" si="168"/>
        <v>Moss</v>
      </c>
      <c r="C739" s="253" t="str">
        <f t="shared" si="169"/>
        <v>Brandon</v>
      </c>
      <c r="D739" s="134" t="str">
        <f t="shared" si="170"/>
        <v>B. Moss</v>
      </c>
      <c r="E739" s="229" t="str">
        <f t="shared" si="174"/>
        <v>Brandon Moss</v>
      </c>
      <c r="F739" s="216" t="s">
        <v>512</v>
      </c>
      <c r="G739" s="216"/>
      <c r="H739" s="216"/>
      <c r="I739" s="216"/>
      <c r="J739" s="222">
        <v>30575</v>
      </c>
      <c r="K739" s="223" t="s">
        <v>1672</v>
      </c>
      <c r="L739" s="135" t="s">
        <v>11</v>
      </c>
      <c r="M739" s="134" t="str">
        <f t="shared" si="175"/>
        <v>3,F5-21.934M</v>
      </c>
      <c r="N739" s="147" t="s">
        <v>4627</v>
      </c>
      <c r="O739" s="216" t="s">
        <v>5278</v>
      </c>
      <c r="P739" s="229" t="str">
        <f t="shared" si="176"/>
        <v>Moss, Brandon (3,F5-21.934M)</v>
      </c>
      <c r="Q739" s="166">
        <f t="shared" si="177"/>
        <v>4387000</v>
      </c>
      <c r="R739" s="166">
        <f t="shared" si="178"/>
        <v>4387000</v>
      </c>
      <c r="S739" s="166">
        <f t="shared" si="179"/>
        <v>4387000</v>
      </c>
      <c r="T739" s="314" t="str">
        <f t="shared" ref="T739:T770" si="180">IF(ISBLANK($AB739),"",$AB739)</f>
        <v/>
      </c>
      <c r="U739" s="297" t="s">
        <v>1949</v>
      </c>
      <c r="V739" s="235">
        <v>4387000</v>
      </c>
      <c r="W739" s="211" t="s">
        <v>1950</v>
      </c>
      <c r="X739" s="235">
        <v>4387000</v>
      </c>
      <c r="Y739" s="211" t="s">
        <v>1951</v>
      </c>
      <c r="Z739" s="235">
        <v>4387000</v>
      </c>
      <c r="AA739" s="134"/>
      <c r="AC739" s="134"/>
      <c r="AD739" s="134"/>
      <c r="AE739" s="371"/>
    </row>
    <row r="740" spans="1:36" ht="14.25" customHeight="1" x14ac:dyDescent="0.2">
      <c r="A740" s="148" t="s">
        <v>4281</v>
      </c>
      <c r="B740" s="246" t="str">
        <f t="shared" si="168"/>
        <v>Motte</v>
      </c>
      <c r="C740" s="253" t="str">
        <f t="shared" si="169"/>
        <v>Jason</v>
      </c>
      <c r="D740" s="134" t="str">
        <f t="shared" si="170"/>
        <v>J. Motte</v>
      </c>
      <c r="E740" s="229" t="str">
        <f t="shared" si="174"/>
        <v>Jason Motte</v>
      </c>
      <c r="F740" s="135"/>
      <c r="G740" s="147"/>
      <c r="H740" s="147"/>
      <c r="I740" s="147"/>
      <c r="J740" s="169"/>
      <c r="K740" s="134"/>
      <c r="L740" s="135" t="s">
        <v>173</v>
      </c>
      <c r="M740" s="134" t="str">
        <f t="shared" si="175"/>
        <v>1,F2-$900K</v>
      </c>
      <c r="N740" s="147" t="str">
        <f>Aaron!$A$2</f>
        <v>Middlesex</v>
      </c>
      <c r="O740" s="412" t="s">
        <v>4104</v>
      </c>
      <c r="P740" s="229" t="str">
        <f t="shared" si="176"/>
        <v>Motte, Jason (1,F2-$900K)</v>
      </c>
      <c r="Q740" s="166">
        <f t="shared" si="177"/>
        <v>450000</v>
      </c>
      <c r="R740" s="166">
        <f t="shared" si="178"/>
        <v>450000</v>
      </c>
      <c r="S740" s="166" t="str">
        <f t="shared" si="179"/>
        <v/>
      </c>
      <c r="T740" s="314" t="str">
        <f t="shared" si="180"/>
        <v/>
      </c>
      <c r="U740" s="148" t="s">
        <v>4058</v>
      </c>
      <c r="V740" s="414">
        <v>450000</v>
      </c>
      <c r="W740" s="148" t="s">
        <v>4210</v>
      </c>
      <c r="X740" s="414">
        <v>450000</v>
      </c>
      <c r="Y740" s="134" t="s">
        <v>412</v>
      </c>
      <c r="Z740" s="134"/>
      <c r="AA740" s="134"/>
      <c r="AB740" s="134"/>
      <c r="AC740" s="134"/>
      <c r="AD740" s="134"/>
    </row>
    <row r="741" spans="1:36" ht="14.25" customHeight="1" x14ac:dyDescent="0.2">
      <c r="A741" s="134" t="s">
        <v>80</v>
      </c>
      <c r="B741" s="246" t="str">
        <f t="shared" si="168"/>
        <v>Moustakas</v>
      </c>
      <c r="C741" s="253" t="str">
        <f t="shared" si="169"/>
        <v>Mike</v>
      </c>
      <c r="D741" s="134" t="str">
        <f t="shared" si="170"/>
        <v>M. Moustakas</v>
      </c>
      <c r="E741" s="229" t="str">
        <f t="shared" si="174"/>
        <v>Mike Moustakas</v>
      </c>
      <c r="F741" s="135"/>
      <c r="G741" s="135"/>
      <c r="H741" s="135"/>
      <c r="I741" s="135"/>
      <c r="J741" s="201"/>
      <c r="K741" s="147"/>
      <c r="L741" s="135" t="s">
        <v>11</v>
      </c>
      <c r="M741" s="134" t="str">
        <f t="shared" si="175"/>
        <v>ARB-Y5</v>
      </c>
      <c r="N741" s="147" t="str">
        <f>Cobb!$Y$2</f>
        <v>Portsmouth</v>
      </c>
      <c r="O741" s="169" t="s">
        <v>1640</v>
      </c>
      <c r="P741" s="229" t="str">
        <f t="shared" si="176"/>
        <v>Moustakas, Mike (ARB-Y5)</v>
      </c>
      <c r="Q741" s="166">
        <f t="shared" si="177"/>
        <v>1520000</v>
      </c>
      <c r="R741" s="166" t="str">
        <f t="shared" si="178"/>
        <v/>
      </c>
      <c r="S741" s="166" t="str">
        <f t="shared" si="179"/>
        <v/>
      </c>
      <c r="T741" s="314" t="str">
        <f t="shared" si="180"/>
        <v/>
      </c>
      <c r="U741" s="147" t="s">
        <v>1629</v>
      </c>
      <c r="V741" s="167">
        <v>1520000</v>
      </c>
      <c r="W741" s="134"/>
      <c r="X741" s="167"/>
      <c r="Y741" s="134"/>
      <c r="Z741" s="167"/>
      <c r="AA741" s="134"/>
      <c r="AC741" s="134"/>
      <c r="AD741" s="134"/>
    </row>
    <row r="742" spans="1:36" ht="14.25" customHeight="1" x14ac:dyDescent="0.2">
      <c r="A742" s="537" t="s">
        <v>2756</v>
      </c>
      <c r="B742" s="246" t="str">
        <f t="shared" si="168"/>
        <v>Moya</v>
      </c>
      <c r="C742" s="253" t="str">
        <f t="shared" si="169"/>
        <v>Steven*</v>
      </c>
      <c r="D742" s="134" t="str">
        <f t="shared" si="170"/>
        <v>S. Moya</v>
      </c>
      <c r="E742" s="229" t="str">
        <f t="shared" si="174"/>
        <v>Steven* Moya</v>
      </c>
      <c r="F742" s="135" t="s">
        <v>512</v>
      </c>
      <c r="G742" s="135"/>
      <c r="H742" s="135"/>
      <c r="I742" s="135"/>
      <c r="J742" s="335">
        <v>33459</v>
      </c>
      <c r="K742" s="134" t="s">
        <v>1672</v>
      </c>
      <c r="L742" s="135" t="s">
        <v>11</v>
      </c>
      <c r="M742" s="134" t="str">
        <f t="shared" si="175"/>
        <v>MM</v>
      </c>
      <c r="N742" s="147" t="str">
        <f>Ruth!$S$2</f>
        <v>New York</v>
      </c>
      <c r="O742" s="135" t="s">
        <v>2857</v>
      </c>
      <c r="P742" s="229" t="str">
        <f t="shared" si="176"/>
        <v>Moya, Steven* (MM)</v>
      </c>
      <c r="Q742" s="166">
        <f t="shared" si="177"/>
        <v>100000</v>
      </c>
      <c r="R742" s="166" t="str">
        <f t="shared" si="178"/>
        <v/>
      </c>
      <c r="S742" s="166" t="str">
        <f t="shared" si="179"/>
        <v/>
      </c>
      <c r="T742" s="314" t="str">
        <f t="shared" si="180"/>
        <v/>
      </c>
      <c r="U742" s="537" t="s">
        <v>648</v>
      </c>
      <c r="V742" s="269">
        <v>100000</v>
      </c>
      <c r="W742" s="537"/>
      <c r="X742" s="269"/>
      <c r="Y742" s="537"/>
      <c r="Z742" s="537"/>
      <c r="AA742" s="537"/>
      <c r="AB742" s="537"/>
      <c r="AC742" s="134"/>
      <c r="AD742" s="134"/>
    </row>
    <row r="743" spans="1:36" ht="14.25" customHeight="1" x14ac:dyDescent="0.2">
      <c r="A743" s="134" t="s">
        <v>784</v>
      </c>
      <c r="B743" s="246" t="str">
        <f t="shared" si="168"/>
        <v>Mujica</v>
      </c>
      <c r="C743" s="253" t="str">
        <f t="shared" si="169"/>
        <v>Edward</v>
      </c>
      <c r="D743" s="134" t="str">
        <f t="shared" si="170"/>
        <v>E. Mujica</v>
      </c>
      <c r="E743" s="229" t="str">
        <f t="shared" si="174"/>
        <v>Edward Mujica</v>
      </c>
      <c r="F743" s="135"/>
      <c r="G743" s="135"/>
      <c r="H743" s="135"/>
      <c r="I743" s="135"/>
      <c r="J743" s="201"/>
      <c r="K743" s="147"/>
      <c r="L743" s="135" t="s">
        <v>173</v>
      </c>
      <c r="M743" s="134" t="str">
        <f t="shared" si="175"/>
        <v>2,F2-700k</v>
      </c>
      <c r="N743" s="300" t="s">
        <v>83</v>
      </c>
      <c r="O743" s="304" t="s">
        <v>2491</v>
      </c>
      <c r="P743" s="229" t="str">
        <f t="shared" si="176"/>
        <v>Mujica, Edward (2,F2-700k)</v>
      </c>
      <c r="Q743" s="166">
        <f t="shared" si="177"/>
        <v>350000</v>
      </c>
      <c r="R743" s="166" t="str">
        <f t="shared" si="178"/>
        <v/>
      </c>
      <c r="S743" s="166" t="str">
        <f t="shared" si="179"/>
        <v/>
      </c>
      <c r="T743" s="314" t="str">
        <f t="shared" si="180"/>
        <v/>
      </c>
      <c r="U743" s="147" t="s">
        <v>2574</v>
      </c>
      <c r="V743" s="167">
        <v>350000</v>
      </c>
      <c r="W743" s="147" t="s">
        <v>412</v>
      </c>
      <c r="X743" s="310"/>
      <c r="Y743" s="147"/>
      <c r="Z743" s="310"/>
      <c r="AA743" s="147"/>
      <c r="AB743" s="310"/>
      <c r="AC743" s="134"/>
      <c r="AD743" s="134"/>
    </row>
    <row r="744" spans="1:36" ht="14.25" customHeight="1" x14ac:dyDescent="0.2">
      <c r="A744" s="134" t="s">
        <v>296</v>
      </c>
      <c r="B744" s="246" t="str">
        <f t="shared" si="168"/>
        <v>Murphy</v>
      </c>
      <c r="C744" s="253" t="str">
        <f t="shared" si="169"/>
        <v>Daniel</v>
      </c>
      <c r="D744" s="134" t="str">
        <f t="shared" si="170"/>
        <v>D. Murphy</v>
      </c>
      <c r="E744" s="229" t="str">
        <f t="shared" si="174"/>
        <v>Daniel Murphy</v>
      </c>
      <c r="F744" s="135"/>
      <c r="G744" s="135"/>
      <c r="H744" s="135"/>
      <c r="I744" s="135"/>
      <c r="J744" s="201"/>
      <c r="K744" s="147"/>
      <c r="L744" s="135" t="s">
        <v>11</v>
      </c>
      <c r="M744" s="134" t="str">
        <f t="shared" si="175"/>
        <v>ARB-Y7</v>
      </c>
      <c r="N744" s="147" t="str">
        <f>Ruth!$S$2</f>
        <v>New York</v>
      </c>
      <c r="O744" s="169" t="s">
        <v>146</v>
      </c>
      <c r="P744" s="229" t="str">
        <f t="shared" si="176"/>
        <v>Murphy, Daniel (ARB-Y7)</v>
      </c>
      <c r="Q744" s="166">
        <f t="shared" si="177"/>
        <v>4365000</v>
      </c>
      <c r="R744" s="166" t="str">
        <f t="shared" si="178"/>
        <v/>
      </c>
      <c r="S744" s="166" t="str">
        <f t="shared" si="179"/>
        <v/>
      </c>
      <c r="T744" s="314" t="str">
        <f t="shared" si="180"/>
        <v/>
      </c>
      <c r="U744" s="147" t="s">
        <v>1631</v>
      </c>
      <c r="V744" s="167">
        <v>4365000</v>
      </c>
      <c r="W744" s="134"/>
      <c r="X744" s="167"/>
      <c r="Y744" s="134"/>
      <c r="Z744" s="167"/>
      <c r="AA744" s="134"/>
      <c r="AC744" s="134"/>
      <c r="AD744" s="134"/>
    </row>
    <row r="745" spans="1:36" ht="14.25" customHeight="1" x14ac:dyDescent="0.2">
      <c r="A745" s="211" t="s">
        <v>1852</v>
      </c>
      <c r="B745" s="246" t="str">
        <f t="shared" si="168"/>
        <v>Murphy</v>
      </c>
      <c r="C745" s="253" t="str">
        <f t="shared" si="169"/>
        <v>David</v>
      </c>
      <c r="D745" s="134" t="str">
        <f t="shared" si="170"/>
        <v>D. Murphy</v>
      </c>
      <c r="E745" s="229" t="str">
        <f t="shared" si="174"/>
        <v>David Murphy</v>
      </c>
      <c r="F745" s="216" t="s">
        <v>512</v>
      </c>
      <c r="G745" s="216"/>
      <c r="H745" s="216"/>
      <c r="I745" s="216"/>
      <c r="J745" s="222">
        <v>29877</v>
      </c>
      <c r="K745" s="223" t="s">
        <v>1672</v>
      </c>
      <c r="L745" s="135" t="s">
        <v>11</v>
      </c>
      <c r="M745" s="134" t="str">
        <f t="shared" si="175"/>
        <v>3,F3-2.649M</v>
      </c>
      <c r="N745" s="147" t="str">
        <f>Mays!$Y$2</f>
        <v>Los Angeles</v>
      </c>
      <c r="O745" s="216" t="s">
        <v>5176</v>
      </c>
      <c r="P745" s="229" t="str">
        <f t="shared" si="176"/>
        <v>Murphy, David (3,F3-2.649M)</v>
      </c>
      <c r="Q745" s="166">
        <f t="shared" si="177"/>
        <v>839000</v>
      </c>
      <c r="R745" s="166" t="str">
        <f t="shared" si="178"/>
        <v/>
      </c>
      <c r="S745" s="166" t="str">
        <f t="shared" si="179"/>
        <v/>
      </c>
      <c r="T745" s="314" t="str">
        <f t="shared" si="180"/>
        <v/>
      </c>
      <c r="U745" s="297" t="s">
        <v>1853</v>
      </c>
      <c r="V745" s="235">
        <v>839000</v>
      </c>
      <c r="W745" s="211" t="s">
        <v>412</v>
      </c>
      <c r="X745" s="235"/>
      <c r="Y745" s="211"/>
      <c r="Z745" s="235"/>
      <c r="AA745" s="134"/>
      <c r="AC745" s="134"/>
      <c r="AD745" s="134"/>
    </row>
    <row r="746" spans="1:36" ht="14.25" customHeight="1" x14ac:dyDescent="0.2">
      <c r="A746" s="246" t="s">
        <v>3801</v>
      </c>
      <c r="B746" s="246" t="str">
        <f t="shared" si="168"/>
        <v>Murphy</v>
      </c>
      <c r="C746" s="253" t="str">
        <f t="shared" si="169"/>
        <v>John Ryan</v>
      </c>
      <c r="D746" s="134" t="str">
        <f t="shared" si="170"/>
        <v>J. Murphy</v>
      </c>
      <c r="E746" s="229" t="str">
        <f t="shared" si="174"/>
        <v>John Ryan Murphy</v>
      </c>
      <c r="F746" s="241" t="s">
        <v>1667</v>
      </c>
      <c r="G746" s="241"/>
      <c r="H746" s="241"/>
      <c r="I746" s="241"/>
      <c r="J746" s="262">
        <v>33371</v>
      </c>
      <c r="K746" s="263" t="s">
        <v>1668</v>
      </c>
      <c r="L746" s="135" t="s">
        <v>11</v>
      </c>
      <c r="M746" s="134" t="str">
        <f t="shared" si="175"/>
        <v>Y1</v>
      </c>
      <c r="N746" s="147" t="str">
        <f>Ruth!$S$2</f>
        <v>New York</v>
      </c>
      <c r="O746" s="241" t="s">
        <v>2012</v>
      </c>
      <c r="P746" s="229" t="str">
        <f t="shared" si="176"/>
        <v>Murphy, John Ryan (Y1)</v>
      </c>
      <c r="Q746" s="166">
        <f t="shared" si="177"/>
        <v>200000</v>
      </c>
      <c r="R746" s="166">
        <f t="shared" si="178"/>
        <v>300000</v>
      </c>
      <c r="S746" s="166">
        <f t="shared" si="179"/>
        <v>400000</v>
      </c>
      <c r="T746" s="314" t="str">
        <f t="shared" si="180"/>
        <v/>
      </c>
      <c r="U746" s="309" t="s">
        <v>652</v>
      </c>
      <c r="V746" s="269">
        <v>200000</v>
      </c>
      <c r="W746" s="229" t="s">
        <v>653</v>
      </c>
      <c r="X746" s="230">
        <v>300000</v>
      </c>
      <c r="Y746" s="229" t="s">
        <v>465</v>
      </c>
      <c r="Z746" s="230">
        <v>400000</v>
      </c>
      <c r="AA746" s="134"/>
      <c r="AC746" s="134"/>
      <c r="AD746" s="134"/>
    </row>
    <row r="747" spans="1:36" ht="14.25" customHeight="1" x14ac:dyDescent="0.2">
      <c r="A747" s="246" t="s">
        <v>2209</v>
      </c>
      <c r="B747" s="246" t="str">
        <f t="shared" ref="B747:B810" si="181">LEFT(A747,FIND(", ",A747,1)-1)</f>
        <v>Murphy</v>
      </c>
      <c r="C747" s="253" t="str">
        <f t="shared" si="169"/>
        <v>Tom</v>
      </c>
      <c r="D747" s="134" t="str">
        <f t="shared" si="170"/>
        <v>T. Murphy</v>
      </c>
      <c r="E747" s="229" t="str">
        <f t="shared" si="174"/>
        <v>Tom Murphy</v>
      </c>
      <c r="F747" s="241" t="s">
        <v>1667</v>
      </c>
      <c r="G747" s="241"/>
      <c r="H747" s="241"/>
      <c r="I747" s="241"/>
      <c r="J747" s="262">
        <v>33331</v>
      </c>
      <c r="K747" s="263" t="s">
        <v>1668</v>
      </c>
      <c r="L747" s="135" t="s">
        <v>11</v>
      </c>
      <c r="M747" s="134" t="str">
        <f t="shared" si="175"/>
        <v>MM</v>
      </c>
      <c r="N747" s="147" t="str">
        <f>Mays!$AE$2</f>
        <v>West Oakland</v>
      </c>
      <c r="O747" s="241" t="s">
        <v>2012</v>
      </c>
      <c r="P747" s="229" t="str">
        <f t="shared" si="176"/>
        <v>Murphy, Tom (MM)</v>
      </c>
      <c r="Q747" s="166">
        <f t="shared" si="177"/>
        <v>100000</v>
      </c>
      <c r="R747" s="166" t="str">
        <f t="shared" si="178"/>
        <v/>
      </c>
      <c r="S747" s="166" t="str">
        <f t="shared" si="179"/>
        <v/>
      </c>
      <c r="T747" s="314" t="str">
        <f t="shared" si="180"/>
        <v/>
      </c>
      <c r="U747" s="309" t="s">
        <v>648</v>
      </c>
      <c r="V747" s="269">
        <v>100000</v>
      </c>
      <c r="W747" s="229"/>
      <c r="X747" s="230"/>
      <c r="Y747" s="229"/>
      <c r="Z747" s="230"/>
      <c r="AA747" s="134"/>
      <c r="AC747" s="134"/>
      <c r="AD747" s="134"/>
    </row>
    <row r="748" spans="1:36" ht="14.25" customHeight="1" x14ac:dyDescent="0.2">
      <c r="A748" s="134" t="s">
        <v>4851</v>
      </c>
      <c r="B748" s="246" t="str">
        <f t="shared" si="181"/>
        <v>Musgrove</v>
      </c>
      <c r="C748" s="253" t="str">
        <f t="shared" si="169"/>
        <v>Joe</v>
      </c>
      <c r="D748" s="134" t="str">
        <f t="shared" si="170"/>
        <v>J. Musgrove</v>
      </c>
      <c r="E748" s="229" t="str">
        <f t="shared" si="174"/>
        <v>Joe Musgrove</v>
      </c>
      <c r="F748" s="287"/>
      <c r="G748" s="537">
        <v>180</v>
      </c>
      <c r="H748" s="537">
        <v>7</v>
      </c>
      <c r="I748" s="537">
        <v>24</v>
      </c>
      <c r="J748" s="436">
        <v>33942</v>
      </c>
      <c r="K748" s="205"/>
      <c r="L748" s="135" t="s">
        <v>651</v>
      </c>
      <c r="M748" s="134" t="str">
        <f t="shared" si="175"/>
        <v>min</v>
      </c>
      <c r="N748" s="297" t="str">
        <f>Mays!$S$2</f>
        <v>Thunder Bay</v>
      </c>
      <c r="O748" s="169" t="s">
        <v>4786</v>
      </c>
      <c r="P748" s="229" t="str">
        <f t="shared" si="176"/>
        <v>Musgrove, Joe (min)</v>
      </c>
      <c r="Q748" s="166" t="str">
        <f t="shared" si="177"/>
        <v/>
      </c>
      <c r="R748" s="166" t="str">
        <f t="shared" si="178"/>
        <v/>
      </c>
      <c r="S748" s="166" t="str">
        <f t="shared" si="179"/>
        <v/>
      </c>
      <c r="T748" s="314" t="str">
        <f t="shared" si="180"/>
        <v/>
      </c>
      <c r="U748" s="537" t="s">
        <v>828</v>
      </c>
      <c r="V748" s="167"/>
      <c r="W748" s="134"/>
      <c r="X748" s="167"/>
      <c r="Y748" s="134"/>
      <c r="Z748" s="167"/>
      <c r="AA748" s="134"/>
      <c r="AC748" s="134"/>
      <c r="AD748" s="134"/>
    </row>
    <row r="749" spans="1:36" ht="14.25" customHeight="1" x14ac:dyDescent="0.2">
      <c r="A749" s="134" t="s">
        <v>876</v>
      </c>
      <c r="B749" s="246" t="str">
        <f t="shared" si="181"/>
        <v>Myers</v>
      </c>
      <c r="C749" s="253" t="str">
        <f t="shared" si="169"/>
        <v>Wil</v>
      </c>
      <c r="D749" s="134" t="str">
        <f t="shared" si="170"/>
        <v>W. Myers</v>
      </c>
      <c r="E749" s="229" t="str">
        <f t="shared" si="174"/>
        <v>Wil Myers</v>
      </c>
      <c r="F749" s="135"/>
      <c r="G749" s="135"/>
      <c r="H749" s="135"/>
      <c r="I749" s="135"/>
      <c r="J749" s="201"/>
      <c r="K749" s="147"/>
      <c r="L749" s="135" t="s">
        <v>11</v>
      </c>
      <c r="M749" s="134" t="str">
        <f t="shared" si="175"/>
        <v>Y3</v>
      </c>
      <c r="N749" s="297" t="str">
        <f>Mays!$S$2</f>
        <v>Thunder Bay</v>
      </c>
      <c r="O749" s="169" t="s">
        <v>4615</v>
      </c>
      <c r="P749" s="229" t="str">
        <f t="shared" si="176"/>
        <v>Myers, Wil (Y3)</v>
      </c>
      <c r="Q749" s="166">
        <f t="shared" si="177"/>
        <v>400000</v>
      </c>
      <c r="R749" s="166" t="str">
        <f t="shared" si="178"/>
        <v/>
      </c>
      <c r="S749" s="166" t="str">
        <f t="shared" si="179"/>
        <v/>
      </c>
      <c r="T749" s="314" t="str">
        <f t="shared" si="180"/>
        <v/>
      </c>
      <c r="U749" s="147" t="s">
        <v>465</v>
      </c>
      <c r="V749" s="167">
        <v>400000</v>
      </c>
      <c r="W749" s="134" t="s">
        <v>814</v>
      </c>
      <c r="X749" s="167"/>
      <c r="Y749" s="134"/>
      <c r="Z749" s="167"/>
      <c r="AA749" s="134"/>
      <c r="AC749" s="134"/>
      <c r="AD749" s="134"/>
    </row>
    <row r="750" spans="1:36" ht="14.25" customHeight="1" x14ac:dyDescent="0.2">
      <c r="A750" s="148" t="s">
        <v>1721</v>
      </c>
      <c r="B750" s="246" t="str">
        <f t="shared" si="181"/>
        <v>Napoli</v>
      </c>
      <c r="C750" s="253" t="str">
        <f t="shared" si="169"/>
        <v>Mike</v>
      </c>
      <c r="D750" s="134" t="str">
        <f t="shared" si="170"/>
        <v>M. Napoli</v>
      </c>
      <c r="E750" s="229" t="str">
        <f t="shared" si="174"/>
        <v>Mike Napoli</v>
      </c>
      <c r="F750" s="216" t="s">
        <v>1667</v>
      </c>
      <c r="G750" s="216"/>
      <c r="H750" s="216"/>
      <c r="I750" s="216"/>
      <c r="J750" s="222">
        <v>29890</v>
      </c>
      <c r="K750" s="223" t="s">
        <v>1666</v>
      </c>
      <c r="L750" s="135" t="s">
        <v>11</v>
      </c>
      <c r="M750" s="134" t="str">
        <f t="shared" si="175"/>
        <v>1,F2-$2.248M</v>
      </c>
      <c r="N750" s="147" t="str">
        <f>Aaron!$S$2</f>
        <v>San Jose</v>
      </c>
      <c r="O750" s="412" t="s">
        <v>4104</v>
      </c>
      <c r="P750" s="229" t="str">
        <f t="shared" si="176"/>
        <v>Napoli, Mike (1,F2-$2.248M)</v>
      </c>
      <c r="Q750" s="166">
        <f t="shared" si="177"/>
        <v>1124000</v>
      </c>
      <c r="R750" s="166">
        <f t="shared" si="178"/>
        <v>1124000</v>
      </c>
      <c r="S750" s="166" t="str">
        <f t="shared" si="179"/>
        <v/>
      </c>
      <c r="T750" s="314" t="str">
        <f t="shared" si="180"/>
        <v/>
      </c>
      <c r="U750" s="148" t="s">
        <v>4092</v>
      </c>
      <c r="V750" s="414">
        <v>1124000</v>
      </c>
      <c r="W750" s="148" t="s">
        <v>4198</v>
      </c>
      <c r="X750" s="414">
        <v>1124000</v>
      </c>
      <c r="Y750" s="134" t="s">
        <v>412</v>
      </c>
      <c r="Z750" s="134"/>
      <c r="AA750" s="134"/>
      <c r="AB750" s="134"/>
      <c r="AC750" s="134"/>
      <c r="AD750" s="134"/>
    </row>
    <row r="751" spans="1:36" ht="14.25" customHeight="1" x14ac:dyDescent="0.2">
      <c r="A751" s="211" t="s">
        <v>1805</v>
      </c>
      <c r="B751" s="246" t="str">
        <f t="shared" si="181"/>
        <v>Navarro</v>
      </c>
      <c r="C751" s="253" t="str">
        <f t="shared" si="169"/>
        <v>Dioner</v>
      </c>
      <c r="D751" s="134" t="str">
        <f t="shared" si="170"/>
        <v>D. Navarro</v>
      </c>
      <c r="E751" s="229" t="str">
        <f t="shared" si="174"/>
        <v>Dioner Navarro</v>
      </c>
      <c r="F751" s="216" t="s">
        <v>1674</v>
      </c>
      <c r="G751" s="216"/>
      <c r="H751" s="216"/>
      <c r="I751" s="216"/>
      <c r="J751" s="224">
        <v>30721</v>
      </c>
      <c r="K751" s="225" t="s">
        <v>1668</v>
      </c>
      <c r="L751" s="135" t="s">
        <v>11</v>
      </c>
      <c r="M751" s="134" t="str">
        <f t="shared" si="175"/>
        <v>3,F3-8.4M</v>
      </c>
      <c r="N751" s="297" t="s">
        <v>83</v>
      </c>
      <c r="O751" s="216" t="s">
        <v>1992</v>
      </c>
      <c r="P751" s="229" t="str">
        <f t="shared" si="176"/>
        <v>Navarro, Dioner (3,F3-8.4M)</v>
      </c>
      <c r="Q751" s="166">
        <f t="shared" si="177"/>
        <v>2660000</v>
      </c>
      <c r="R751" s="166" t="str">
        <f t="shared" si="178"/>
        <v/>
      </c>
      <c r="S751" s="166" t="str">
        <f t="shared" si="179"/>
        <v/>
      </c>
      <c r="T751" s="314" t="str">
        <f t="shared" si="180"/>
        <v/>
      </c>
      <c r="U751" s="297" t="s">
        <v>962</v>
      </c>
      <c r="V751" s="235">
        <v>2660000</v>
      </c>
      <c r="W751" s="211" t="s">
        <v>412</v>
      </c>
      <c r="X751" s="235"/>
      <c r="Y751" s="211"/>
      <c r="Z751" s="235"/>
      <c r="AA751" s="134"/>
      <c r="AC751" s="134"/>
      <c r="AD751" s="134"/>
      <c r="AF751" s="302"/>
      <c r="AG751" s="296"/>
      <c r="AH751" s="302"/>
      <c r="AJ751" s="194"/>
    </row>
    <row r="752" spans="1:36" ht="14.25" customHeight="1" x14ac:dyDescent="0.2">
      <c r="A752" s="537" t="s">
        <v>2741</v>
      </c>
      <c r="B752" s="246" t="str">
        <f t="shared" si="181"/>
        <v>Navarro</v>
      </c>
      <c r="C752" s="253" t="str">
        <f t="shared" si="169"/>
        <v>Efren*</v>
      </c>
      <c r="D752" s="134" t="str">
        <f t="shared" si="170"/>
        <v>E. Navarro</v>
      </c>
      <c r="E752" s="229" t="str">
        <f t="shared" si="174"/>
        <v>Efren* Navarro</v>
      </c>
      <c r="F752" s="135" t="s">
        <v>512</v>
      </c>
      <c r="G752" s="135"/>
      <c r="H752" s="135"/>
      <c r="I752" s="135"/>
      <c r="J752" s="335">
        <v>31546</v>
      </c>
      <c r="K752" s="134" t="s">
        <v>1666</v>
      </c>
      <c r="L752" s="135" t="s">
        <v>11</v>
      </c>
      <c r="M752" s="134" t="str">
        <f t="shared" si="175"/>
        <v>Y1*</v>
      </c>
      <c r="N752" s="147" t="str">
        <f>Ruth!$Y$2</f>
        <v>Rock Island</v>
      </c>
      <c r="O752" s="135" t="s">
        <v>2857</v>
      </c>
      <c r="P752" s="229" t="str">
        <f t="shared" si="176"/>
        <v>Navarro, Efren* (Y1*)</v>
      </c>
      <c r="Q752" s="166">
        <f t="shared" si="177"/>
        <v>200000</v>
      </c>
      <c r="R752" s="166">
        <f t="shared" si="178"/>
        <v>300000</v>
      </c>
      <c r="S752" s="166">
        <f t="shared" si="179"/>
        <v>400000</v>
      </c>
      <c r="T752" s="314" t="str">
        <f t="shared" si="180"/>
        <v/>
      </c>
      <c r="U752" s="134" t="s">
        <v>304</v>
      </c>
      <c r="V752" s="269">
        <v>200000</v>
      </c>
      <c r="W752" s="134" t="s">
        <v>653</v>
      </c>
      <c r="X752" s="269">
        <v>300000</v>
      </c>
      <c r="Y752" s="134" t="s">
        <v>465</v>
      </c>
      <c r="Z752" s="269">
        <v>400000</v>
      </c>
      <c r="AA752" s="134" t="s">
        <v>814</v>
      </c>
      <c r="AB752" s="537"/>
      <c r="AC752" s="134"/>
      <c r="AD752" s="134"/>
    </row>
    <row r="753" spans="1:36" ht="14.25" customHeight="1" x14ac:dyDescent="0.2">
      <c r="A753" s="134" t="s">
        <v>4852</v>
      </c>
      <c r="B753" s="246" t="str">
        <f t="shared" si="181"/>
        <v>Naylor</v>
      </c>
      <c r="C753" s="253" t="str">
        <f t="shared" si="169"/>
        <v>Josh</v>
      </c>
      <c r="D753" s="134" t="str">
        <f t="shared" si="170"/>
        <v>J. Naylor</v>
      </c>
      <c r="E753" s="229" t="str">
        <f t="shared" si="174"/>
        <v>Josh Naylor</v>
      </c>
      <c r="F753" s="287"/>
      <c r="G753" s="537">
        <v>153</v>
      </c>
      <c r="H753" s="537">
        <v>6</v>
      </c>
      <c r="I753" s="537">
        <v>15</v>
      </c>
      <c r="J753" s="436">
        <v>35603</v>
      </c>
      <c r="K753" s="205"/>
      <c r="L753" s="135" t="s">
        <v>651</v>
      </c>
      <c r="M753" s="134" t="str">
        <f t="shared" si="175"/>
        <v>min</v>
      </c>
      <c r="N753" s="147" t="str">
        <f>Aaron!$M$2</f>
        <v>Virginia</v>
      </c>
      <c r="O753" s="169" t="s">
        <v>4786</v>
      </c>
      <c r="P753" s="229" t="str">
        <f t="shared" si="176"/>
        <v>Naylor, Josh (min)</v>
      </c>
      <c r="Q753" s="166" t="str">
        <f t="shared" si="177"/>
        <v/>
      </c>
      <c r="R753" s="166" t="str">
        <f t="shared" si="178"/>
        <v/>
      </c>
      <c r="S753" s="166" t="str">
        <f t="shared" si="179"/>
        <v/>
      </c>
      <c r="T753" s="314" t="str">
        <f t="shared" si="180"/>
        <v/>
      </c>
      <c r="U753" s="537" t="s">
        <v>828</v>
      </c>
      <c r="V753" s="167"/>
      <c r="W753" s="134"/>
      <c r="X753" s="167"/>
      <c r="Y753" s="134"/>
      <c r="Z753" s="167"/>
      <c r="AA753" s="134"/>
      <c r="AC753" s="134"/>
      <c r="AD753" s="134"/>
    </row>
    <row r="754" spans="1:36" ht="14.25" customHeight="1" x14ac:dyDescent="0.2">
      <c r="A754" s="248" t="s">
        <v>2245</v>
      </c>
      <c r="B754" s="246" t="str">
        <f t="shared" si="181"/>
        <v>Nelson</v>
      </c>
      <c r="C754" s="253" t="str">
        <f t="shared" si="169"/>
        <v>Jimmy</v>
      </c>
      <c r="D754" s="134" t="str">
        <f t="shared" si="170"/>
        <v>J. Nelson</v>
      </c>
      <c r="E754" s="229" t="str">
        <f t="shared" si="174"/>
        <v>Jimmy Nelson</v>
      </c>
      <c r="F754" s="241" t="s">
        <v>1667</v>
      </c>
      <c r="G754" s="241"/>
      <c r="H754" s="241"/>
      <c r="I754" s="241"/>
      <c r="J754" s="261">
        <v>32664</v>
      </c>
      <c r="K754" s="229" t="s">
        <v>173</v>
      </c>
      <c r="L754" s="135" t="s">
        <v>173</v>
      </c>
      <c r="M754" s="134" t="str">
        <f t="shared" si="175"/>
        <v>Y2</v>
      </c>
      <c r="N754" s="147" t="str">
        <f>Ruth!$S$2</f>
        <v>New York</v>
      </c>
      <c r="O754" s="241" t="s">
        <v>2012</v>
      </c>
      <c r="P754" s="229" t="str">
        <f t="shared" si="176"/>
        <v>Nelson, Jimmy (Y2)</v>
      </c>
      <c r="Q754" s="166">
        <f t="shared" si="177"/>
        <v>300000</v>
      </c>
      <c r="R754" s="166">
        <f t="shared" si="178"/>
        <v>400000</v>
      </c>
      <c r="S754" s="166" t="str">
        <f t="shared" si="179"/>
        <v/>
      </c>
      <c r="T754" s="314" t="str">
        <f t="shared" si="180"/>
        <v/>
      </c>
      <c r="U754" s="309" t="s">
        <v>653</v>
      </c>
      <c r="V754" s="230">
        <v>300000</v>
      </c>
      <c r="W754" s="229" t="s">
        <v>465</v>
      </c>
      <c r="X754" s="230">
        <v>400000</v>
      </c>
      <c r="Y754" s="134" t="s">
        <v>814</v>
      </c>
      <c r="Z754" s="230"/>
      <c r="AA754" s="229"/>
      <c r="AB754" s="229"/>
      <c r="AC754" s="134"/>
      <c r="AD754" s="134"/>
    </row>
    <row r="755" spans="1:36" ht="14.25" customHeight="1" x14ac:dyDescent="0.2">
      <c r="A755" s="537" t="s">
        <v>2691</v>
      </c>
      <c r="B755" s="246" t="str">
        <f t="shared" si="181"/>
        <v>Neris</v>
      </c>
      <c r="C755" s="253" t="str">
        <f t="shared" si="169"/>
        <v>Hector</v>
      </c>
      <c r="D755" s="134" t="str">
        <f t="shared" si="170"/>
        <v>H. Neris</v>
      </c>
      <c r="E755" s="229" t="str">
        <f t="shared" si="174"/>
        <v>Hector Neris</v>
      </c>
      <c r="F755" s="135" t="s">
        <v>1667</v>
      </c>
      <c r="G755" s="135"/>
      <c r="H755" s="135"/>
      <c r="I755" s="135"/>
      <c r="J755" s="335">
        <v>32673</v>
      </c>
      <c r="K755" s="134" t="s">
        <v>1664</v>
      </c>
      <c r="L755" s="135" t="s">
        <v>173</v>
      </c>
      <c r="M755" s="134" t="str">
        <f t="shared" si="175"/>
        <v>Y1</v>
      </c>
      <c r="N755" s="147" t="str">
        <f>Cobb!$Y$2</f>
        <v>Portsmouth</v>
      </c>
      <c r="O755" s="135" t="s">
        <v>2857</v>
      </c>
      <c r="P755" s="229" t="str">
        <f t="shared" si="176"/>
        <v>Neris, Hector (Y1)</v>
      </c>
      <c r="Q755" s="166">
        <f t="shared" si="177"/>
        <v>200000</v>
      </c>
      <c r="R755" s="166">
        <f t="shared" si="178"/>
        <v>300000</v>
      </c>
      <c r="S755" s="166">
        <f t="shared" si="179"/>
        <v>400000</v>
      </c>
      <c r="T755" s="314" t="str">
        <f t="shared" si="180"/>
        <v/>
      </c>
      <c r="U755" s="537" t="s">
        <v>652</v>
      </c>
      <c r="V755" s="269">
        <v>200000</v>
      </c>
      <c r="W755" s="134" t="s">
        <v>653</v>
      </c>
      <c r="X755" s="269">
        <v>300000</v>
      </c>
      <c r="Y755" s="134" t="s">
        <v>465</v>
      </c>
      <c r="Z755" s="269">
        <v>400000</v>
      </c>
      <c r="AA755" s="134" t="s">
        <v>814</v>
      </c>
      <c r="AB755" s="537"/>
      <c r="AC755" s="134"/>
      <c r="AD755" s="134"/>
    </row>
    <row r="756" spans="1:36" ht="14.25" customHeight="1" x14ac:dyDescent="0.2">
      <c r="A756" s="537" t="s">
        <v>4753</v>
      </c>
      <c r="B756" s="246" t="str">
        <f t="shared" si="181"/>
        <v>Nesbitt</v>
      </c>
      <c r="C756" s="253" t="str">
        <f t="shared" si="169"/>
        <v>Angel</v>
      </c>
      <c r="D756" s="134" t="str">
        <f t="shared" si="170"/>
        <v>A. Nesbitt</v>
      </c>
      <c r="E756" s="229" t="str">
        <f t="shared" si="174"/>
        <v>Angel Nesbitt</v>
      </c>
      <c r="F756" s="287"/>
      <c r="G756" s="537">
        <v>174</v>
      </c>
      <c r="H756" s="537">
        <v>7</v>
      </c>
      <c r="I756" s="537">
        <v>15</v>
      </c>
      <c r="J756" s="436">
        <v>33211</v>
      </c>
      <c r="K756" s="205" t="s">
        <v>1664</v>
      </c>
      <c r="L756" s="135" t="s">
        <v>173</v>
      </c>
      <c r="M756" s="134" t="str">
        <f t="shared" si="175"/>
        <v>Y1</v>
      </c>
      <c r="N756" s="537" t="s">
        <v>824</v>
      </c>
      <c r="O756" s="169" t="s">
        <v>4786</v>
      </c>
      <c r="P756" s="229" t="str">
        <f t="shared" si="176"/>
        <v>Nesbitt, Angel (Y1)</v>
      </c>
      <c r="Q756" s="166">
        <f t="shared" si="177"/>
        <v>200000</v>
      </c>
      <c r="R756" s="166">
        <f t="shared" si="178"/>
        <v>300000</v>
      </c>
      <c r="S756" s="166">
        <f t="shared" si="179"/>
        <v>400000</v>
      </c>
      <c r="T756" s="314" t="str">
        <f t="shared" si="180"/>
        <v/>
      </c>
      <c r="U756" s="537" t="s">
        <v>652</v>
      </c>
      <c r="V756" s="167">
        <v>200000</v>
      </c>
      <c r="W756" s="134" t="s">
        <v>653</v>
      </c>
      <c r="X756" s="167">
        <v>300000</v>
      </c>
      <c r="Y756" s="134" t="s">
        <v>465</v>
      </c>
      <c r="Z756" s="167">
        <v>400000</v>
      </c>
      <c r="AA756" s="134" t="s">
        <v>814</v>
      </c>
      <c r="AC756" s="134"/>
      <c r="AD756" s="134"/>
    </row>
    <row r="757" spans="1:36" s="172" customFormat="1" ht="14.25" customHeight="1" x14ac:dyDescent="0.2">
      <c r="A757" s="148" t="s">
        <v>1784</v>
      </c>
      <c r="B757" s="246" t="str">
        <f t="shared" si="181"/>
        <v>Neshek</v>
      </c>
      <c r="C757" s="253" t="str">
        <f t="shared" si="169"/>
        <v>Pat</v>
      </c>
      <c r="D757" s="134" t="str">
        <f t="shared" si="170"/>
        <v>P. Neshek</v>
      </c>
      <c r="E757" s="229" t="str">
        <f t="shared" si="174"/>
        <v>Pat Neshek</v>
      </c>
      <c r="F757" s="216" t="s">
        <v>1667</v>
      </c>
      <c r="G757" s="216"/>
      <c r="H757" s="216"/>
      <c r="I757" s="216"/>
      <c r="J757" s="220">
        <v>29468</v>
      </c>
      <c r="K757" s="221" t="s">
        <v>1664</v>
      </c>
      <c r="L757" s="135" t="s">
        <v>173</v>
      </c>
      <c r="M757" s="134" t="str">
        <f t="shared" si="175"/>
        <v>1,F2-$1.2M</v>
      </c>
      <c r="N757" s="147" t="str">
        <f>Mays!$G$2</f>
        <v>Palo Alto</v>
      </c>
      <c r="O757" s="412" t="s">
        <v>4104</v>
      </c>
      <c r="P757" s="229" t="str">
        <f t="shared" si="176"/>
        <v>Neshek, Pat (1,F2-$1.2M)</v>
      </c>
      <c r="Q757" s="166">
        <f t="shared" si="177"/>
        <v>600000</v>
      </c>
      <c r="R757" s="166">
        <f t="shared" si="178"/>
        <v>600000</v>
      </c>
      <c r="S757" s="166" t="str">
        <f t="shared" si="179"/>
        <v/>
      </c>
      <c r="T757" s="314" t="str">
        <f t="shared" si="180"/>
        <v/>
      </c>
      <c r="U757" s="148" t="s">
        <v>4050</v>
      </c>
      <c r="V757" s="414">
        <v>600000</v>
      </c>
      <c r="W757" s="148" t="s">
        <v>4191</v>
      </c>
      <c r="X757" s="414">
        <v>600000</v>
      </c>
      <c r="Y757" s="134" t="s">
        <v>412</v>
      </c>
      <c r="Z757" s="134"/>
      <c r="AA757" s="134"/>
      <c r="AB757" s="134"/>
      <c r="AC757" s="134"/>
      <c r="AD757" s="134"/>
      <c r="AE757" s="168"/>
    </row>
    <row r="758" spans="1:36" ht="14.25" customHeight="1" x14ac:dyDescent="0.2">
      <c r="A758" s="537" t="s">
        <v>3686</v>
      </c>
      <c r="B758" s="246" t="str">
        <f t="shared" si="181"/>
        <v>Newcomb</v>
      </c>
      <c r="C758" s="253" t="str">
        <f t="shared" si="169"/>
        <v>Sean</v>
      </c>
      <c r="D758" s="134" t="str">
        <f t="shared" si="170"/>
        <v>S. Newcomb</v>
      </c>
      <c r="E758" s="229" t="str">
        <f t="shared" si="174"/>
        <v>Sean Newcomb</v>
      </c>
      <c r="F758" s="135" t="s">
        <v>512</v>
      </c>
      <c r="G758" s="135"/>
      <c r="H758" s="135"/>
      <c r="I758" s="135"/>
      <c r="J758" s="335">
        <v>34132</v>
      </c>
      <c r="K758" s="134" t="s">
        <v>2859</v>
      </c>
      <c r="L758" s="135" t="s">
        <v>651</v>
      </c>
      <c r="M758" s="134" t="str">
        <f t="shared" si="175"/>
        <v>min</v>
      </c>
      <c r="N758" s="147" t="str">
        <f>Mays!$AE$2</f>
        <v>West Oakland</v>
      </c>
      <c r="O758" s="135" t="s">
        <v>4659</v>
      </c>
      <c r="P758" s="229" t="str">
        <f t="shared" si="176"/>
        <v>Newcomb, Sean (min)</v>
      </c>
      <c r="Q758" s="166" t="str">
        <f t="shared" si="177"/>
        <v/>
      </c>
      <c r="R758" s="166" t="str">
        <f t="shared" si="178"/>
        <v/>
      </c>
      <c r="S758" s="166" t="str">
        <f t="shared" si="179"/>
        <v/>
      </c>
      <c r="T758" s="314" t="str">
        <f t="shared" si="180"/>
        <v/>
      </c>
      <c r="U758" s="537" t="s">
        <v>828</v>
      </c>
      <c r="V758" s="269"/>
      <c r="W758" s="537"/>
      <c r="X758" s="269"/>
      <c r="Y758" s="537"/>
      <c r="Z758" s="537"/>
      <c r="AA758" s="537"/>
      <c r="AB758" s="537"/>
      <c r="AC758" s="134"/>
      <c r="AD758" s="134"/>
    </row>
    <row r="759" spans="1:36" s="172" customFormat="1" ht="14.25" customHeight="1" x14ac:dyDescent="0.2">
      <c r="A759" s="134" t="s">
        <v>4853</v>
      </c>
      <c r="B759" s="246" t="str">
        <f t="shared" si="181"/>
        <v>Newman</v>
      </c>
      <c r="C759" s="253" t="str">
        <f t="shared" si="169"/>
        <v>Kevin</v>
      </c>
      <c r="D759" s="134" t="str">
        <f t="shared" si="170"/>
        <v>K. Newman</v>
      </c>
      <c r="E759" s="229" t="str">
        <f t="shared" si="174"/>
        <v>Kevin Newman</v>
      </c>
      <c r="F759" s="287"/>
      <c r="G759" s="537">
        <v>105</v>
      </c>
      <c r="H759" s="537">
        <v>4</v>
      </c>
      <c r="I759" s="537">
        <v>12</v>
      </c>
      <c r="J759" s="436">
        <v>34185</v>
      </c>
      <c r="K759" s="205"/>
      <c r="L759" s="135" t="s">
        <v>651</v>
      </c>
      <c r="M759" s="134" t="str">
        <f t="shared" si="175"/>
        <v>min</v>
      </c>
      <c r="N759" s="147" t="str">
        <f>Cobb!$Y$2</f>
        <v>Portsmouth</v>
      </c>
      <c r="O759" s="169" t="s">
        <v>4786</v>
      </c>
      <c r="P759" s="229" t="str">
        <f t="shared" si="176"/>
        <v>Newman, Kevin (min)</v>
      </c>
      <c r="Q759" s="166" t="str">
        <f t="shared" si="177"/>
        <v/>
      </c>
      <c r="R759" s="166" t="str">
        <f t="shared" si="178"/>
        <v/>
      </c>
      <c r="S759" s="166" t="str">
        <f t="shared" si="179"/>
        <v/>
      </c>
      <c r="T759" s="314" t="str">
        <f t="shared" si="180"/>
        <v/>
      </c>
      <c r="U759" s="537" t="s">
        <v>828</v>
      </c>
      <c r="V759" s="167"/>
      <c r="W759" s="134"/>
      <c r="X759" s="167"/>
      <c r="Y759" s="134"/>
      <c r="Z759" s="167"/>
      <c r="AA759" s="134"/>
      <c r="AB759" s="167"/>
      <c r="AC759" s="134"/>
      <c r="AD759" s="134"/>
      <c r="AE759" s="168"/>
    </row>
    <row r="760" spans="1:36" s="172" customFormat="1" ht="14.25" customHeight="1" x14ac:dyDescent="0.2">
      <c r="A760" s="148" t="s">
        <v>1072</v>
      </c>
      <c r="B760" s="246" t="str">
        <f t="shared" si="181"/>
        <v>Nicasio</v>
      </c>
      <c r="C760" s="253" t="str">
        <f t="shared" si="169"/>
        <v>Juan</v>
      </c>
      <c r="D760" s="134" t="str">
        <f t="shared" si="170"/>
        <v>J. Nicasio</v>
      </c>
      <c r="E760" s="229" t="str">
        <f t="shared" si="174"/>
        <v>Juan Nicasio</v>
      </c>
      <c r="F760" s="135"/>
      <c r="G760" s="147"/>
      <c r="H760" s="147"/>
      <c r="I760" s="147"/>
      <c r="J760" s="169"/>
      <c r="K760" s="134"/>
      <c r="L760" s="135" t="s">
        <v>173</v>
      </c>
      <c r="M760" s="134" t="str">
        <f t="shared" si="175"/>
        <v>1,F3-$2.25M</v>
      </c>
      <c r="N760" s="297" t="str">
        <f>Aaron!$Y$2</f>
        <v>Columbus</v>
      </c>
      <c r="O760" s="412" t="s">
        <v>4104</v>
      </c>
      <c r="P760" s="229" t="str">
        <f t="shared" si="176"/>
        <v>Nicasio, Juan (1,F3-$2.25M)</v>
      </c>
      <c r="Q760" s="166">
        <f t="shared" si="177"/>
        <v>750000</v>
      </c>
      <c r="R760" s="166">
        <f t="shared" si="178"/>
        <v>750000</v>
      </c>
      <c r="S760" s="166">
        <f t="shared" si="179"/>
        <v>750000</v>
      </c>
      <c r="T760" s="314" t="str">
        <f t="shared" si="180"/>
        <v/>
      </c>
      <c r="U760" s="148" t="s">
        <v>4033</v>
      </c>
      <c r="V760" s="414">
        <v>750000</v>
      </c>
      <c r="W760" s="148" t="s">
        <v>4233</v>
      </c>
      <c r="X760" s="414">
        <v>750000</v>
      </c>
      <c r="Y760" s="148" t="s">
        <v>4178</v>
      </c>
      <c r="Z760" s="414">
        <v>750000</v>
      </c>
      <c r="AA760" s="134" t="s">
        <v>412</v>
      </c>
      <c r="AB760" s="134"/>
      <c r="AC760" s="134"/>
      <c r="AD760" s="134"/>
      <c r="AE760" s="371"/>
    </row>
    <row r="761" spans="1:36" ht="14.25" customHeight="1" x14ac:dyDescent="0.2">
      <c r="A761" s="134" t="s">
        <v>1038</v>
      </c>
      <c r="B761" s="246" t="str">
        <f t="shared" si="181"/>
        <v>Nicolino</v>
      </c>
      <c r="C761" s="253" t="str">
        <f t="shared" si="169"/>
        <v>Justin</v>
      </c>
      <c r="D761" s="134" t="str">
        <f t="shared" si="170"/>
        <v>J. Nicolino</v>
      </c>
      <c r="E761" s="229" t="str">
        <f t="shared" si="174"/>
        <v>Justin Nicolino</v>
      </c>
      <c r="F761" s="135"/>
      <c r="G761" s="135"/>
      <c r="H761" s="135"/>
      <c r="I761" s="135"/>
      <c r="J761" s="201"/>
      <c r="K761" s="147" t="s">
        <v>966</v>
      </c>
      <c r="L761" s="135" t="s">
        <v>173</v>
      </c>
      <c r="M761" s="134" t="str">
        <f t="shared" si="175"/>
        <v>Y1</v>
      </c>
      <c r="N761" s="147" t="str">
        <f>Ruth!$A$2</f>
        <v>Plum Island</v>
      </c>
      <c r="O761" s="169" t="s">
        <v>1077</v>
      </c>
      <c r="P761" s="229" t="str">
        <f t="shared" si="176"/>
        <v>Nicolino, Justin (Y1)</v>
      </c>
      <c r="Q761" s="166">
        <f t="shared" si="177"/>
        <v>200000</v>
      </c>
      <c r="R761" s="166">
        <f t="shared" si="178"/>
        <v>300000</v>
      </c>
      <c r="S761" s="166">
        <f t="shared" si="179"/>
        <v>400000</v>
      </c>
      <c r="T761" s="314" t="str">
        <f t="shared" si="180"/>
        <v/>
      </c>
      <c r="U761" s="147" t="s">
        <v>652</v>
      </c>
      <c r="V761" s="269">
        <v>200000</v>
      </c>
      <c r="W761" s="134" t="s">
        <v>653</v>
      </c>
      <c r="X761" s="269">
        <v>300000</v>
      </c>
      <c r="Y761" s="134" t="s">
        <v>465</v>
      </c>
      <c r="Z761" s="269">
        <v>400000</v>
      </c>
      <c r="AA761" s="134" t="s">
        <v>814</v>
      </c>
      <c r="AC761" s="134"/>
      <c r="AD761" s="134"/>
    </row>
    <row r="762" spans="1:36" ht="14.25" customHeight="1" x14ac:dyDescent="0.2">
      <c r="A762" s="148" t="s">
        <v>4291</v>
      </c>
      <c r="B762" s="246" t="str">
        <f t="shared" si="181"/>
        <v>Niese</v>
      </c>
      <c r="C762" s="253" t="str">
        <f t="shared" si="169"/>
        <v>Jonathan</v>
      </c>
      <c r="D762" s="134" t="str">
        <f t="shared" si="170"/>
        <v>J. Niese</v>
      </c>
      <c r="E762" s="229" t="str">
        <f t="shared" si="174"/>
        <v>Jonathan Niese</v>
      </c>
      <c r="F762" s="135"/>
      <c r="G762" s="147"/>
      <c r="H762" s="147"/>
      <c r="I762" s="147"/>
      <c r="J762" s="169"/>
      <c r="K762" s="134"/>
      <c r="L762" s="135" t="s">
        <v>173</v>
      </c>
      <c r="M762" s="134" t="str">
        <f t="shared" si="175"/>
        <v>1,F3-$5.013M</v>
      </c>
      <c r="N762" s="297" t="str">
        <f>Ruth!$AE$2</f>
        <v>Williamsburg</v>
      </c>
      <c r="O762" s="412" t="s">
        <v>4104</v>
      </c>
      <c r="P762" s="229" t="str">
        <f t="shared" si="176"/>
        <v>Niese, Jonathan (1,F3-$5.013M)</v>
      </c>
      <c r="Q762" s="166">
        <f t="shared" si="177"/>
        <v>1671000</v>
      </c>
      <c r="R762" s="166">
        <f t="shared" si="178"/>
        <v>1671000</v>
      </c>
      <c r="S762" s="166">
        <f t="shared" si="179"/>
        <v>1671000</v>
      </c>
      <c r="T762" s="314" t="str">
        <f t="shared" si="180"/>
        <v/>
      </c>
      <c r="U762" s="148" t="s">
        <v>4098</v>
      </c>
      <c r="V762" s="414">
        <v>1671000</v>
      </c>
      <c r="W762" s="148" t="s">
        <v>4246</v>
      </c>
      <c r="X762" s="414">
        <v>1671000</v>
      </c>
      <c r="Y762" s="148" t="s">
        <v>4166</v>
      </c>
      <c r="Z762" s="414">
        <v>1671000</v>
      </c>
      <c r="AA762" s="134" t="s">
        <v>412</v>
      </c>
      <c r="AB762" s="134"/>
      <c r="AC762" s="134"/>
      <c r="AD762" s="134"/>
      <c r="AF762" s="194"/>
      <c r="AH762" s="194"/>
      <c r="AI762" s="296"/>
      <c r="AJ762" s="296"/>
    </row>
    <row r="763" spans="1:36" s="172" customFormat="1" ht="14.25" customHeight="1" x14ac:dyDescent="0.2">
      <c r="A763" s="299" t="s">
        <v>3690</v>
      </c>
      <c r="B763" s="246" t="str">
        <f t="shared" si="181"/>
        <v>Nieuwenhuis</v>
      </c>
      <c r="C763" s="253" t="str">
        <f t="shared" si="169"/>
        <v>Kirk</v>
      </c>
      <c r="D763" s="134" t="str">
        <f t="shared" si="170"/>
        <v>K. Nieuwenhuis</v>
      </c>
      <c r="E763" s="229" t="str">
        <f t="shared" si="174"/>
        <v>Kirk Nieuwenhuis</v>
      </c>
      <c r="F763" s="304"/>
      <c r="G763" s="304"/>
      <c r="H763" s="304"/>
      <c r="I763" s="304"/>
      <c r="J763" s="299"/>
      <c r="K763" s="299"/>
      <c r="L763" s="135" t="s">
        <v>11</v>
      </c>
      <c r="M763" s="134" t="str">
        <f t="shared" si="175"/>
        <v>2,F3-1.5M</v>
      </c>
      <c r="N763" s="300" t="s">
        <v>547</v>
      </c>
      <c r="O763" s="304" t="s">
        <v>2491</v>
      </c>
      <c r="P763" s="229" t="str">
        <f t="shared" si="176"/>
        <v>Nieuwenhuis, Kirk (2,F3-1.5M)</v>
      </c>
      <c r="Q763" s="166">
        <f t="shared" si="177"/>
        <v>500000</v>
      </c>
      <c r="R763" s="166">
        <f t="shared" si="178"/>
        <v>500000</v>
      </c>
      <c r="S763" s="166" t="str">
        <f t="shared" si="179"/>
        <v/>
      </c>
      <c r="T763" s="314" t="str">
        <f t="shared" si="180"/>
        <v/>
      </c>
      <c r="U763" s="147" t="s">
        <v>776</v>
      </c>
      <c r="V763" s="167">
        <v>500000</v>
      </c>
      <c r="W763" s="147" t="s">
        <v>470</v>
      </c>
      <c r="X763" s="235">
        <v>500000</v>
      </c>
      <c r="Y763" s="147" t="s">
        <v>412</v>
      </c>
      <c r="Z763" s="310"/>
      <c r="AA763" s="147"/>
      <c r="AB763" s="310"/>
      <c r="AC763" s="134"/>
      <c r="AD763" s="134"/>
      <c r="AE763" s="168"/>
    </row>
    <row r="764" spans="1:36" s="172" customFormat="1" ht="14.25" customHeight="1" x14ac:dyDescent="0.2">
      <c r="A764" s="134" t="s">
        <v>1039</v>
      </c>
      <c r="B764" s="246" t="str">
        <f t="shared" si="181"/>
        <v>Nimmo</v>
      </c>
      <c r="C764" s="253" t="str">
        <f t="shared" si="169"/>
        <v>Brandon</v>
      </c>
      <c r="D764" s="134" t="str">
        <f t="shared" si="170"/>
        <v>B. Nimmo</v>
      </c>
      <c r="E764" s="229" t="str">
        <f t="shared" si="174"/>
        <v>Brandon Nimmo</v>
      </c>
      <c r="F764" s="135"/>
      <c r="G764" s="135"/>
      <c r="H764" s="135"/>
      <c r="I764" s="135"/>
      <c r="J764" s="201"/>
      <c r="K764" s="147"/>
      <c r="L764" s="135" t="s">
        <v>651</v>
      </c>
      <c r="M764" s="134" t="str">
        <f t="shared" si="175"/>
        <v>min</v>
      </c>
      <c r="N764" s="147" t="str">
        <f>Ruth!$A$2</f>
        <v>Plum Island</v>
      </c>
      <c r="O764" s="169" t="s">
        <v>1077</v>
      </c>
      <c r="P764" s="229" t="str">
        <f t="shared" si="176"/>
        <v>Nimmo, Brandon (min)</v>
      </c>
      <c r="Q764" s="166" t="str">
        <f t="shared" si="177"/>
        <v/>
      </c>
      <c r="R764" s="166" t="str">
        <f t="shared" si="178"/>
        <v/>
      </c>
      <c r="S764" s="166" t="str">
        <f t="shared" si="179"/>
        <v/>
      </c>
      <c r="T764" s="314" t="str">
        <f t="shared" si="180"/>
        <v/>
      </c>
      <c r="U764" s="147" t="s">
        <v>828</v>
      </c>
      <c r="V764" s="167"/>
      <c r="W764" s="134"/>
      <c r="X764" s="167"/>
      <c r="Y764" s="134"/>
      <c r="Z764" s="167"/>
      <c r="AA764" s="134"/>
      <c r="AB764" s="167"/>
      <c r="AC764" s="134"/>
      <c r="AD764" s="134"/>
      <c r="AE764" s="168"/>
    </row>
    <row r="765" spans="1:36" ht="14.25" customHeight="1" x14ac:dyDescent="0.2">
      <c r="A765" s="537" t="s">
        <v>3698</v>
      </c>
      <c r="B765" s="246" t="str">
        <f t="shared" si="181"/>
        <v>Nola</v>
      </c>
      <c r="C765" s="253" t="str">
        <f t="shared" si="169"/>
        <v>Aaron</v>
      </c>
      <c r="D765" s="134" t="str">
        <f t="shared" si="170"/>
        <v>A. Nola</v>
      </c>
      <c r="E765" s="229" t="str">
        <f t="shared" si="174"/>
        <v>Aaron Nola</v>
      </c>
      <c r="F765" s="135" t="s">
        <v>1667</v>
      </c>
      <c r="G765" s="135"/>
      <c r="H765" s="135"/>
      <c r="I765" s="135"/>
      <c r="J765" s="335">
        <v>34124</v>
      </c>
      <c r="K765" s="134" t="s">
        <v>966</v>
      </c>
      <c r="L765" s="135" t="s">
        <v>173</v>
      </c>
      <c r="M765" s="134" t="str">
        <f t="shared" si="175"/>
        <v>Y1</v>
      </c>
      <c r="N765" s="147" t="str">
        <f>Ruth!$S$2</f>
        <v>New York</v>
      </c>
      <c r="O765" s="135" t="s">
        <v>2857</v>
      </c>
      <c r="P765" s="229" t="str">
        <f t="shared" si="176"/>
        <v>Nola, Aaron (Y1)</v>
      </c>
      <c r="Q765" s="166">
        <f t="shared" si="177"/>
        <v>200000</v>
      </c>
      <c r="R765" s="166">
        <f t="shared" si="178"/>
        <v>300000</v>
      </c>
      <c r="S765" s="166">
        <f t="shared" si="179"/>
        <v>400000</v>
      </c>
      <c r="T765" s="314" t="str">
        <f t="shared" si="180"/>
        <v/>
      </c>
      <c r="U765" s="537" t="s">
        <v>652</v>
      </c>
      <c r="V765" s="269">
        <v>200000</v>
      </c>
      <c r="W765" s="134" t="s">
        <v>653</v>
      </c>
      <c r="X765" s="269">
        <v>300000</v>
      </c>
      <c r="Y765" s="134" t="s">
        <v>465</v>
      </c>
      <c r="Z765" s="269">
        <v>400000</v>
      </c>
      <c r="AA765" s="134" t="s">
        <v>814</v>
      </c>
      <c r="AB765" s="537"/>
      <c r="AC765" s="134"/>
      <c r="AD765" s="134"/>
    </row>
    <row r="766" spans="1:36" ht="14.25" customHeight="1" x14ac:dyDescent="0.2">
      <c r="A766" s="134" t="s">
        <v>905</v>
      </c>
      <c r="B766" s="246" t="str">
        <f t="shared" si="181"/>
        <v>Nolasco</v>
      </c>
      <c r="C766" s="253" t="str">
        <f t="shared" si="169"/>
        <v>Ricky</v>
      </c>
      <c r="D766" s="134" t="str">
        <f t="shared" si="170"/>
        <v>R. Nolasco</v>
      </c>
      <c r="E766" s="229" t="str">
        <f t="shared" si="174"/>
        <v>Ricky Nolasco</v>
      </c>
      <c r="F766" s="135"/>
      <c r="G766" s="135"/>
      <c r="H766" s="135"/>
      <c r="I766" s="135"/>
      <c r="J766" s="201"/>
      <c r="K766" s="147"/>
      <c r="L766" s="135" t="s">
        <v>173</v>
      </c>
      <c r="M766" s="134" t="str">
        <f t="shared" si="175"/>
        <v>2,F3-2.597M</v>
      </c>
      <c r="N766" s="297" t="str">
        <f>Ruth!$AE$2</f>
        <v>Williamsburg</v>
      </c>
      <c r="O766" s="304" t="s">
        <v>2491</v>
      </c>
      <c r="P766" s="229" t="str">
        <f t="shared" si="176"/>
        <v>Nolasco, Ricky (2,F3-2.597M)</v>
      </c>
      <c r="Q766" s="166">
        <f t="shared" si="177"/>
        <v>865851</v>
      </c>
      <c r="R766" s="166">
        <f t="shared" si="178"/>
        <v>865851</v>
      </c>
      <c r="S766" s="166" t="str">
        <f t="shared" si="179"/>
        <v/>
      </c>
      <c r="T766" s="314" t="str">
        <f t="shared" si="180"/>
        <v/>
      </c>
      <c r="U766" s="147" t="s">
        <v>2544</v>
      </c>
      <c r="V766" s="167">
        <v>865851</v>
      </c>
      <c r="W766" s="147" t="s">
        <v>2620</v>
      </c>
      <c r="X766" s="235">
        <v>865851</v>
      </c>
      <c r="Y766" s="147" t="s">
        <v>412</v>
      </c>
      <c r="Z766" s="310"/>
      <c r="AA766" s="147"/>
      <c r="AB766" s="310"/>
      <c r="AC766" s="134"/>
      <c r="AD766" s="134"/>
      <c r="AE766" s="295"/>
    </row>
    <row r="767" spans="1:36" ht="14.25" customHeight="1" x14ac:dyDescent="0.2">
      <c r="A767" s="211" t="s">
        <v>1901</v>
      </c>
      <c r="B767" s="246" t="str">
        <f t="shared" si="181"/>
        <v>Norris</v>
      </c>
      <c r="C767" s="253" t="str">
        <f t="shared" si="169"/>
        <v>Bud</v>
      </c>
      <c r="D767" s="134" t="str">
        <f t="shared" si="170"/>
        <v>B. Norris</v>
      </c>
      <c r="E767" s="229" t="str">
        <f t="shared" si="174"/>
        <v>Bud Norris</v>
      </c>
      <c r="F767" s="216" t="s">
        <v>1667</v>
      </c>
      <c r="G767" s="216"/>
      <c r="H767" s="216"/>
      <c r="I767" s="216"/>
      <c r="J767" s="220">
        <v>31108</v>
      </c>
      <c r="K767" s="221" t="s">
        <v>966</v>
      </c>
      <c r="L767" s="135" t="s">
        <v>173</v>
      </c>
      <c r="M767" s="134" t="str">
        <f t="shared" si="175"/>
        <v>3,F4-8.02M</v>
      </c>
      <c r="N767" s="147" t="str">
        <f>Aaron!$A$2</f>
        <v>Middlesex</v>
      </c>
      <c r="O767" s="216" t="s">
        <v>1992</v>
      </c>
      <c r="P767" s="229" t="str">
        <f t="shared" si="176"/>
        <v>Norris, Bud (3,F4-8.02M)</v>
      </c>
      <c r="Q767" s="166">
        <f t="shared" si="177"/>
        <v>2005000</v>
      </c>
      <c r="R767" s="166">
        <f t="shared" si="178"/>
        <v>2005000</v>
      </c>
      <c r="S767" s="166" t="str">
        <f t="shared" si="179"/>
        <v/>
      </c>
      <c r="T767" s="314" t="str">
        <f t="shared" si="180"/>
        <v/>
      </c>
      <c r="U767" s="297" t="s">
        <v>1902</v>
      </c>
      <c r="V767" s="235">
        <v>2005000</v>
      </c>
      <c r="W767" s="211" t="s">
        <v>1903</v>
      </c>
      <c r="X767" s="235">
        <v>2005000</v>
      </c>
      <c r="Y767" s="211" t="s">
        <v>412</v>
      </c>
      <c r="Z767" s="235"/>
      <c r="AA767" s="134"/>
      <c r="AC767" s="134"/>
      <c r="AD767" s="134"/>
      <c r="AE767" s="296"/>
    </row>
    <row r="768" spans="1:36" ht="14.25" customHeight="1" x14ac:dyDescent="0.2">
      <c r="A768" s="134" t="s">
        <v>1033</v>
      </c>
      <c r="B768" s="246" t="str">
        <f t="shared" si="181"/>
        <v>Norris</v>
      </c>
      <c r="C768" s="253" t="str">
        <f t="shared" si="169"/>
        <v>Daniel</v>
      </c>
      <c r="D768" s="134" t="str">
        <f t="shared" si="170"/>
        <v>D. Norris</v>
      </c>
      <c r="E768" s="229" t="str">
        <f t="shared" si="174"/>
        <v>Daniel Norris</v>
      </c>
      <c r="F768" s="135"/>
      <c r="G768" s="135"/>
      <c r="H768" s="135"/>
      <c r="I768" s="135"/>
      <c r="J768" s="201"/>
      <c r="K768" s="147"/>
      <c r="L768" s="135" t="s">
        <v>173</v>
      </c>
      <c r="M768" s="134" t="str">
        <f t="shared" si="175"/>
        <v>Y1</v>
      </c>
      <c r="N768" s="147" t="str">
        <f>Mays!$G$2</f>
        <v>Palo Alto</v>
      </c>
      <c r="O768" s="169" t="s">
        <v>1077</v>
      </c>
      <c r="P768" s="229" t="str">
        <f t="shared" si="176"/>
        <v>Norris, Daniel (Y1)</v>
      </c>
      <c r="Q768" s="166">
        <f t="shared" si="177"/>
        <v>200000</v>
      </c>
      <c r="R768" s="166">
        <f t="shared" si="178"/>
        <v>300000</v>
      </c>
      <c r="S768" s="166">
        <f t="shared" si="179"/>
        <v>400000</v>
      </c>
      <c r="T768" s="314" t="str">
        <f t="shared" si="180"/>
        <v/>
      </c>
      <c r="U768" s="147" t="s">
        <v>652</v>
      </c>
      <c r="V768" s="269">
        <v>200000</v>
      </c>
      <c r="W768" s="134" t="s">
        <v>653</v>
      </c>
      <c r="X768" s="269">
        <v>300000</v>
      </c>
      <c r="Y768" s="134" t="s">
        <v>465</v>
      </c>
      <c r="Z768" s="269">
        <v>400000</v>
      </c>
      <c r="AA768" s="134" t="s">
        <v>814</v>
      </c>
      <c r="AC768" s="134"/>
      <c r="AD768" s="134"/>
    </row>
    <row r="769" spans="1:31" ht="14.25" customHeight="1" x14ac:dyDescent="0.2">
      <c r="A769" s="134" t="s">
        <v>869</v>
      </c>
      <c r="B769" s="246" t="str">
        <f t="shared" si="181"/>
        <v>Norris</v>
      </c>
      <c r="C769" s="253" t="str">
        <f t="shared" ref="C769:C832" si="182">RIGHT(A769,LEN(A769)-FIND(", ",A769,1)-1)</f>
        <v>Derek</v>
      </c>
      <c r="D769" s="134" t="str">
        <f t="shared" ref="D769:D832" si="183">CONCATENATE(MID(C769,1,1),". ",B769)</f>
        <v>D. Norris</v>
      </c>
      <c r="E769" s="229" t="str">
        <f t="shared" si="174"/>
        <v>Derek Norris</v>
      </c>
      <c r="F769" s="135"/>
      <c r="G769" s="135"/>
      <c r="H769" s="135"/>
      <c r="I769" s="135"/>
      <c r="J769" s="201"/>
      <c r="K769" s="147"/>
      <c r="L769" s="135" t="s">
        <v>11</v>
      </c>
      <c r="M769" s="134" t="str">
        <f t="shared" si="175"/>
        <v>ARB-Y4</v>
      </c>
      <c r="N769" s="147" t="str">
        <f>Mays!$G$2</f>
        <v>Palo Alto</v>
      </c>
      <c r="O769" s="169" t="s">
        <v>924</v>
      </c>
      <c r="P769" s="229" t="str">
        <f t="shared" si="176"/>
        <v>Norris, Derek (ARB-Y4)</v>
      </c>
      <c r="Q769" s="166">
        <f t="shared" si="177"/>
        <v>840000</v>
      </c>
      <c r="R769" s="166" t="str">
        <f t="shared" si="178"/>
        <v/>
      </c>
      <c r="S769" s="166" t="str">
        <f t="shared" si="179"/>
        <v/>
      </c>
      <c r="T769" s="314" t="str">
        <f t="shared" si="180"/>
        <v/>
      </c>
      <c r="U769" s="147" t="s">
        <v>814</v>
      </c>
      <c r="V769" s="167">
        <v>840000</v>
      </c>
      <c r="W769" s="134" t="s">
        <v>1629</v>
      </c>
      <c r="X769" s="167"/>
      <c r="Y769" s="134"/>
      <c r="Z769" s="167"/>
      <c r="AA769" s="134"/>
      <c r="AC769" s="134"/>
      <c r="AD769" s="134"/>
    </row>
    <row r="770" spans="1:31" s="172" customFormat="1" ht="14.25" customHeight="1" x14ac:dyDescent="0.2">
      <c r="A770" s="134" t="s">
        <v>4854</v>
      </c>
      <c r="B770" s="246" t="str">
        <f t="shared" si="181"/>
        <v>Nottingham</v>
      </c>
      <c r="C770" s="253" t="str">
        <f t="shared" si="182"/>
        <v>Jacob</v>
      </c>
      <c r="D770" s="134" t="str">
        <f t="shared" si="183"/>
        <v>J. Nottingham</v>
      </c>
      <c r="E770" s="229" t="str">
        <f t="shared" si="174"/>
        <v>Jacob Nottingham</v>
      </c>
      <c r="F770" s="287"/>
      <c r="G770" s="537">
        <v>35</v>
      </c>
      <c r="H770" s="537">
        <v>2</v>
      </c>
      <c r="I770" s="537">
        <v>11</v>
      </c>
      <c r="J770" s="436">
        <v>34792</v>
      </c>
      <c r="K770" s="205"/>
      <c r="L770" s="135" t="s">
        <v>651</v>
      </c>
      <c r="M770" s="134" t="str">
        <f t="shared" si="175"/>
        <v>min</v>
      </c>
      <c r="N770" s="147" t="str">
        <f>Cobb!$G$2</f>
        <v>Alaska</v>
      </c>
      <c r="O770" s="169" t="s">
        <v>4786</v>
      </c>
      <c r="P770" s="229" t="str">
        <f t="shared" si="176"/>
        <v>Nottingham, Jacob (min)</v>
      </c>
      <c r="Q770" s="166" t="str">
        <f t="shared" si="177"/>
        <v/>
      </c>
      <c r="R770" s="166" t="str">
        <f t="shared" ref="R770:R794" si="184">IF(ISBLANK($X770),"",$X770)</f>
        <v/>
      </c>
      <c r="S770" s="166" t="str">
        <f t="shared" ref="S770:S794" si="185">IF(ISBLANK($Z770),"",$Z770)</f>
        <v/>
      </c>
      <c r="T770" s="314" t="str">
        <f t="shared" si="180"/>
        <v/>
      </c>
      <c r="U770" s="537" t="s">
        <v>828</v>
      </c>
      <c r="V770" s="167"/>
      <c r="W770" s="134"/>
      <c r="X770" s="167"/>
      <c r="Y770" s="134"/>
      <c r="Z770" s="167"/>
      <c r="AA770" s="134"/>
      <c r="AB770" s="167"/>
      <c r="AC770" s="134"/>
      <c r="AD770" s="134"/>
      <c r="AE770" s="168"/>
    </row>
    <row r="771" spans="1:31" s="172" customFormat="1" ht="14.25" customHeight="1" x14ac:dyDescent="0.2">
      <c r="A771" s="134" t="s">
        <v>642</v>
      </c>
      <c r="B771" s="246" t="str">
        <f t="shared" si="181"/>
        <v>Nova</v>
      </c>
      <c r="C771" s="253" t="str">
        <f t="shared" si="182"/>
        <v>Ivan</v>
      </c>
      <c r="D771" s="134" t="str">
        <f t="shared" si="183"/>
        <v>I. Nova</v>
      </c>
      <c r="E771" s="229" t="str">
        <f t="shared" si="174"/>
        <v>Ivan Nova</v>
      </c>
      <c r="F771" s="135"/>
      <c r="G771" s="135"/>
      <c r="H771" s="135"/>
      <c r="I771" s="135"/>
      <c r="J771" s="201"/>
      <c r="K771" s="147"/>
      <c r="L771" s="135" t="s">
        <v>173</v>
      </c>
      <c r="M771" s="134" t="str">
        <f t="shared" si="175"/>
        <v>3,L5-14M</v>
      </c>
      <c r="N771" s="147" t="str">
        <f>Mays!$M$2</f>
        <v>Mudville</v>
      </c>
      <c r="O771" s="169" t="s">
        <v>387</v>
      </c>
      <c r="P771" s="229" t="str">
        <f t="shared" si="176"/>
        <v>Nova, Ivan (3,L5-14M)</v>
      </c>
      <c r="Q771" s="166">
        <f t="shared" si="177"/>
        <v>2800000</v>
      </c>
      <c r="R771" s="166">
        <f t="shared" si="184"/>
        <v>2800000</v>
      </c>
      <c r="S771" s="166">
        <f t="shared" si="185"/>
        <v>2800000</v>
      </c>
      <c r="T771" s="314" t="str">
        <f t="shared" ref="T771:T794" si="186">IF(ISBLANK($AB771),"",$AB771)</f>
        <v/>
      </c>
      <c r="U771" s="147" t="s">
        <v>389</v>
      </c>
      <c r="V771" s="167">
        <v>2800000</v>
      </c>
      <c r="W771" s="134" t="s">
        <v>388</v>
      </c>
      <c r="X771" s="167">
        <v>2800000</v>
      </c>
      <c r="Y771" s="134" t="s">
        <v>753</v>
      </c>
      <c r="Z771" s="167">
        <v>2800000</v>
      </c>
      <c r="AA771" s="134"/>
      <c r="AB771" s="167"/>
      <c r="AC771" s="134"/>
      <c r="AD771" s="134"/>
      <c r="AE771" s="371"/>
    </row>
    <row r="772" spans="1:31" ht="14.25" customHeight="1" x14ac:dyDescent="0.2">
      <c r="A772" s="148" t="s">
        <v>127</v>
      </c>
      <c r="B772" s="246" t="str">
        <f t="shared" si="181"/>
        <v>Nunez</v>
      </c>
      <c r="C772" s="253" t="str">
        <f t="shared" si="182"/>
        <v>Eduardo</v>
      </c>
      <c r="D772" s="134" t="str">
        <f t="shared" si="183"/>
        <v>E. Nunez</v>
      </c>
      <c r="E772" s="229" t="str">
        <f t="shared" si="174"/>
        <v>Eduardo Nunez</v>
      </c>
      <c r="F772" s="135"/>
      <c r="G772" s="147"/>
      <c r="H772" s="147"/>
      <c r="I772" s="147"/>
      <c r="J772" s="169"/>
      <c r="K772" s="134"/>
      <c r="L772" s="135" t="s">
        <v>11</v>
      </c>
      <c r="M772" s="134" t="str">
        <f t="shared" si="175"/>
        <v>1,F1-$1.176M</v>
      </c>
      <c r="N772" s="147" t="str">
        <f>Cobb!$Y$2</f>
        <v>Portsmouth</v>
      </c>
      <c r="O772" s="412" t="s">
        <v>4104</v>
      </c>
      <c r="P772" s="229" t="str">
        <f t="shared" si="176"/>
        <v>Nunez, Eduardo (1,F1-$1.176M)</v>
      </c>
      <c r="Q772" s="166">
        <f t="shared" si="177"/>
        <v>1176000</v>
      </c>
      <c r="R772" s="166" t="str">
        <f t="shared" si="184"/>
        <v/>
      </c>
      <c r="S772" s="166" t="str">
        <f t="shared" si="185"/>
        <v/>
      </c>
      <c r="T772" s="314" t="str">
        <f t="shared" si="186"/>
        <v/>
      </c>
      <c r="U772" s="148" t="s">
        <v>4088</v>
      </c>
      <c r="V772" s="414">
        <v>1176000</v>
      </c>
      <c r="W772" s="167" t="s">
        <v>412</v>
      </c>
      <c r="X772" s="134"/>
      <c r="Y772" s="134"/>
      <c r="Z772" s="134"/>
      <c r="AA772" s="134"/>
      <c r="AB772" s="134"/>
      <c r="AC772" s="134"/>
      <c r="AD772" s="134"/>
    </row>
    <row r="773" spans="1:31" ht="14.25" customHeight="1" x14ac:dyDescent="0.2">
      <c r="A773" s="537" t="s">
        <v>3789</v>
      </c>
      <c r="B773" s="246" t="str">
        <f t="shared" si="181"/>
        <v>Nunez</v>
      </c>
      <c r="C773" s="253" t="str">
        <f t="shared" si="182"/>
        <v>Renato</v>
      </c>
      <c r="D773" s="134" t="str">
        <f t="shared" si="183"/>
        <v>R. Nunez</v>
      </c>
      <c r="E773" s="229" t="str">
        <f t="shared" si="174"/>
        <v>Renato Nunez</v>
      </c>
      <c r="F773" s="135" t="s">
        <v>1667</v>
      </c>
      <c r="G773" s="135"/>
      <c r="H773" s="135"/>
      <c r="I773" s="135"/>
      <c r="J773" s="335">
        <v>34428</v>
      </c>
      <c r="K773" s="134" t="s">
        <v>1670</v>
      </c>
      <c r="L773" s="135" t="s">
        <v>651</v>
      </c>
      <c r="M773" s="134" t="str">
        <f t="shared" si="175"/>
        <v>min</v>
      </c>
      <c r="N773" s="147" t="str">
        <f>Aaron!$M$2</f>
        <v>Virginia</v>
      </c>
      <c r="O773" s="135" t="s">
        <v>2857</v>
      </c>
      <c r="P773" s="229" t="str">
        <f t="shared" si="176"/>
        <v>Nunez, Renato (min)</v>
      </c>
      <c r="Q773" s="166" t="str">
        <f t="shared" si="177"/>
        <v/>
      </c>
      <c r="R773" s="166" t="str">
        <f t="shared" si="184"/>
        <v/>
      </c>
      <c r="S773" s="166" t="str">
        <f t="shared" si="185"/>
        <v/>
      </c>
      <c r="T773" s="314" t="str">
        <f t="shared" si="186"/>
        <v/>
      </c>
      <c r="U773" s="537" t="s">
        <v>828</v>
      </c>
      <c r="V773" s="269"/>
      <c r="W773" s="537"/>
      <c r="X773" s="269"/>
      <c r="Y773" s="537"/>
      <c r="Z773" s="537"/>
      <c r="AA773" s="537"/>
      <c r="AB773" s="537"/>
      <c r="AC773" s="134"/>
      <c r="AD773" s="134"/>
    </row>
    <row r="774" spans="1:31" s="172" customFormat="1" ht="14.25" customHeight="1" x14ac:dyDescent="0.2">
      <c r="A774" s="247" t="s">
        <v>2260</v>
      </c>
      <c r="B774" s="246" t="str">
        <f t="shared" si="181"/>
        <v>Nuno</v>
      </c>
      <c r="C774" s="253" t="str">
        <f t="shared" si="182"/>
        <v>Vidal</v>
      </c>
      <c r="D774" s="134" t="str">
        <f t="shared" si="183"/>
        <v>V. Nuno</v>
      </c>
      <c r="E774" s="229" t="str">
        <f t="shared" si="174"/>
        <v>Vidal Nuno</v>
      </c>
      <c r="F774" s="250" t="s">
        <v>512</v>
      </c>
      <c r="G774" s="250"/>
      <c r="H774" s="250"/>
      <c r="I774" s="250"/>
      <c r="J774" s="261">
        <v>31984</v>
      </c>
      <c r="K774" s="260" t="s">
        <v>173</v>
      </c>
      <c r="L774" s="135" t="s">
        <v>173</v>
      </c>
      <c r="M774" s="134" t="str">
        <f t="shared" si="175"/>
        <v>Y2</v>
      </c>
      <c r="N774" s="147" t="str">
        <f>Mays!$AE$2</f>
        <v>West Oakland</v>
      </c>
      <c r="O774" s="241" t="s">
        <v>2012</v>
      </c>
      <c r="P774" s="229" t="str">
        <f t="shared" si="176"/>
        <v>Nuno, Vidal (Y2)</v>
      </c>
      <c r="Q774" s="166">
        <f t="shared" si="177"/>
        <v>300000</v>
      </c>
      <c r="R774" s="166">
        <f t="shared" si="184"/>
        <v>400000</v>
      </c>
      <c r="S774" s="166" t="str">
        <f t="shared" si="185"/>
        <v/>
      </c>
      <c r="T774" s="314" t="str">
        <f t="shared" si="186"/>
        <v/>
      </c>
      <c r="U774" s="309" t="s">
        <v>653</v>
      </c>
      <c r="V774" s="230">
        <v>300000</v>
      </c>
      <c r="W774" s="229" t="s">
        <v>465</v>
      </c>
      <c r="X774" s="230">
        <v>400000</v>
      </c>
      <c r="Y774" s="134" t="s">
        <v>814</v>
      </c>
      <c r="Z774" s="230"/>
      <c r="AA774" s="134"/>
      <c r="AB774" s="167"/>
      <c r="AC774" s="134"/>
      <c r="AD774" s="134"/>
      <c r="AE774" s="168"/>
    </row>
    <row r="775" spans="1:31" ht="14.25" customHeight="1" x14ac:dyDescent="0.2">
      <c r="A775" s="537" t="s">
        <v>4754</v>
      </c>
      <c r="B775" s="246" t="str">
        <f t="shared" si="181"/>
        <v>Oberg</v>
      </c>
      <c r="C775" s="253" t="str">
        <f t="shared" si="182"/>
        <v>Scott</v>
      </c>
      <c r="D775" s="134" t="str">
        <f t="shared" si="183"/>
        <v>S. Oberg</v>
      </c>
      <c r="E775" s="229" t="str">
        <f t="shared" si="174"/>
        <v>Scott Oberg</v>
      </c>
      <c r="F775" s="287"/>
      <c r="G775" s="537">
        <v>213</v>
      </c>
      <c r="H775" s="537">
        <v>10</v>
      </c>
      <c r="I775" s="537">
        <v>17</v>
      </c>
      <c r="J775" s="436">
        <v>32945</v>
      </c>
      <c r="K775" s="205" t="s">
        <v>1664</v>
      </c>
      <c r="L775" s="135" t="s">
        <v>173</v>
      </c>
      <c r="M775" s="134" t="str">
        <f t="shared" si="175"/>
        <v>Y1</v>
      </c>
      <c r="N775" s="537" t="s">
        <v>824</v>
      </c>
      <c r="O775" s="169" t="s">
        <v>4786</v>
      </c>
      <c r="P775" s="229" t="str">
        <f t="shared" si="176"/>
        <v>Oberg, Scott (Y1)</v>
      </c>
      <c r="Q775" s="166">
        <f t="shared" si="177"/>
        <v>200000</v>
      </c>
      <c r="R775" s="166">
        <f t="shared" si="184"/>
        <v>300000</v>
      </c>
      <c r="S775" s="166">
        <f t="shared" si="185"/>
        <v>400000</v>
      </c>
      <c r="T775" s="314" t="str">
        <f t="shared" si="186"/>
        <v/>
      </c>
      <c r="U775" s="537" t="s">
        <v>652</v>
      </c>
      <c r="V775" s="167">
        <v>200000</v>
      </c>
      <c r="W775" s="134" t="s">
        <v>653</v>
      </c>
      <c r="X775" s="167">
        <v>300000</v>
      </c>
      <c r="Y775" s="134" t="s">
        <v>465</v>
      </c>
      <c r="Z775" s="167">
        <v>400000</v>
      </c>
      <c r="AA775" s="134" t="s">
        <v>814</v>
      </c>
      <c r="AC775" s="134"/>
      <c r="AD775" s="134"/>
    </row>
    <row r="776" spans="1:31" s="172" customFormat="1" ht="14.25" customHeight="1" x14ac:dyDescent="0.2">
      <c r="A776" s="537" t="s">
        <v>3786</v>
      </c>
      <c r="B776" s="246" t="str">
        <f t="shared" si="181"/>
        <v>O'Brien</v>
      </c>
      <c r="C776" s="253" t="str">
        <f t="shared" si="182"/>
        <v>Pete</v>
      </c>
      <c r="D776" s="134" t="str">
        <f t="shared" si="183"/>
        <v>P. O'Brien</v>
      </c>
      <c r="E776" s="229" t="str">
        <f t="shared" si="174"/>
        <v>Pete O'Brien</v>
      </c>
      <c r="F776" s="135" t="s">
        <v>1667</v>
      </c>
      <c r="G776" s="135"/>
      <c r="H776" s="135"/>
      <c r="I776" s="135"/>
      <c r="J776" s="335">
        <v>33069</v>
      </c>
      <c r="K776" s="134" t="s">
        <v>2858</v>
      </c>
      <c r="L776" s="135" t="s">
        <v>11</v>
      </c>
      <c r="M776" s="134" t="str">
        <f t="shared" si="175"/>
        <v>MM</v>
      </c>
      <c r="N776" s="147" t="str">
        <f>Mays!$A$2</f>
        <v>Aspen</v>
      </c>
      <c r="O776" s="135" t="s">
        <v>2857</v>
      </c>
      <c r="P776" s="229" t="str">
        <f t="shared" si="176"/>
        <v>O'Brien, Pete (MM)</v>
      </c>
      <c r="Q776" s="166">
        <f t="shared" si="177"/>
        <v>100000</v>
      </c>
      <c r="R776" s="166" t="str">
        <f t="shared" si="184"/>
        <v/>
      </c>
      <c r="S776" s="166" t="str">
        <f t="shared" si="185"/>
        <v/>
      </c>
      <c r="T776" s="314" t="str">
        <f t="shared" si="186"/>
        <v/>
      </c>
      <c r="U776" s="537" t="s">
        <v>648</v>
      </c>
      <c r="V776" s="269">
        <v>100000</v>
      </c>
      <c r="W776" s="537"/>
      <c r="X776" s="269"/>
      <c r="Y776" s="537"/>
      <c r="Z776" s="537"/>
      <c r="AA776" s="537"/>
      <c r="AB776" s="537"/>
      <c r="AC776" s="134"/>
      <c r="AD776" s="134"/>
      <c r="AE776" s="168"/>
    </row>
    <row r="777" spans="1:31" ht="14.25" customHeight="1" x14ac:dyDescent="0.2">
      <c r="A777" s="537" t="s">
        <v>3754</v>
      </c>
      <c r="B777" s="246" t="str">
        <f t="shared" si="181"/>
        <v>O'Conner</v>
      </c>
      <c r="C777" s="253" t="str">
        <f t="shared" si="182"/>
        <v>Justin</v>
      </c>
      <c r="D777" s="134" t="str">
        <f t="shared" si="183"/>
        <v>J. O'Conner</v>
      </c>
      <c r="E777" s="229" t="str">
        <f t="shared" si="174"/>
        <v>Justin O'Conner</v>
      </c>
      <c r="F777" s="135" t="s">
        <v>1667</v>
      </c>
      <c r="G777" s="135"/>
      <c r="H777" s="135"/>
      <c r="I777" s="135"/>
      <c r="J777" s="335">
        <v>33694</v>
      </c>
      <c r="K777" s="134" t="s">
        <v>1668</v>
      </c>
      <c r="L777" s="135" t="s">
        <v>651</v>
      </c>
      <c r="M777" s="134" t="str">
        <f t="shared" si="175"/>
        <v>min</v>
      </c>
      <c r="N777" s="297" t="str">
        <f>Aaron!$G$2</f>
        <v>Exeter</v>
      </c>
      <c r="O777" s="135" t="s">
        <v>2857</v>
      </c>
      <c r="P777" s="229" t="str">
        <f t="shared" si="176"/>
        <v>O'Conner, Justin (min)</v>
      </c>
      <c r="Q777" s="166" t="str">
        <f t="shared" si="177"/>
        <v/>
      </c>
      <c r="R777" s="166" t="str">
        <f t="shared" si="184"/>
        <v/>
      </c>
      <c r="S777" s="166" t="str">
        <f t="shared" si="185"/>
        <v/>
      </c>
      <c r="T777" s="314" t="str">
        <f t="shared" si="186"/>
        <v/>
      </c>
      <c r="U777" s="537" t="s">
        <v>828</v>
      </c>
      <c r="V777" s="269"/>
      <c r="W777" s="537"/>
      <c r="X777" s="269"/>
      <c r="Y777" s="537"/>
      <c r="Z777" s="537"/>
      <c r="AA777" s="537"/>
      <c r="AB777" s="537"/>
      <c r="AC777" s="134"/>
      <c r="AD777" s="167"/>
      <c r="AE777" s="371"/>
    </row>
    <row r="778" spans="1:31" ht="14.25" customHeight="1" x14ac:dyDescent="0.2">
      <c r="A778" s="134" t="s">
        <v>633</v>
      </c>
      <c r="B778" s="246" t="str">
        <f t="shared" si="181"/>
        <v>O'Day</v>
      </c>
      <c r="C778" s="253" t="str">
        <f t="shared" si="182"/>
        <v>Darren</v>
      </c>
      <c r="D778" s="134" t="str">
        <f t="shared" si="183"/>
        <v>D. O'Day</v>
      </c>
      <c r="E778" s="229" t="str">
        <f t="shared" si="174"/>
        <v>Darren O'Day</v>
      </c>
      <c r="F778" s="135"/>
      <c r="G778" s="135"/>
      <c r="H778" s="135"/>
      <c r="I778" s="135"/>
      <c r="J778" s="201"/>
      <c r="K778" s="147"/>
      <c r="L778" s="135" t="s">
        <v>173</v>
      </c>
      <c r="M778" s="134" t="str">
        <f t="shared" si="175"/>
        <v>4,F4-9M</v>
      </c>
      <c r="N778" s="147" t="str">
        <f>Cobb!$AE$2</f>
        <v>Chicago</v>
      </c>
      <c r="O778" s="169" t="s">
        <v>1141</v>
      </c>
      <c r="P778" s="229" t="str">
        <f t="shared" si="176"/>
        <v>O'Day, Darren (4,F4-9M)</v>
      </c>
      <c r="Q778" s="166">
        <f t="shared" si="177"/>
        <v>2250000</v>
      </c>
      <c r="R778" s="166" t="str">
        <f t="shared" si="184"/>
        <v/>
      </c>
      <c r="S778" s="166" t="str">
        <f t="shared" si="185"/>
        <v/>
      </c>
      <c r="T778" s="314" t="str">
        <f t="shared" si="186"/>
        <v/>
      </c>
      <c r="U778" s="147" t="s">
        <v>1125</v>
      </c>
      <c r="V778" s="167">
        <v>2250000</v>
      </c>
      <c r="W778" s="134" t="s">
        <v>412</v>
      </c>
      <c r="X778" s="167"/>
      <c r="Y778" s="134"/>
      <c r="Z778" s="167"/>
      <c r="AA778" s="229"/>
      <c r="AB778" s="229"/>
      <c r="AC778" s="134"/>
      <c r="AD778" s="134"/>
    </row>
    <row r="779" spans="1:31" ht="14.25" customHeight="1" x14ac:dyDescent="0.2">
      <c r="A779" s="246" t="s">
        <v>2172</v>
      </c>
      <c r="B779" s="246" t="str">
        <f t="shared" si="181"/>
        <v>Odor</v>
      </c>
      <c r="C779" s="253" t="str">
        <f t="shared" si="182"/>
        <v>Rougned</v>
      </c>
      <c r="D779" s="134" t="str">
        <f t="shared" si="183"/>
        <v>R. Odor</v>
      </c>
      <c r="E779" s="229" t="str">
        <f t="shared" si="174"/>
        <v>Rougned Odor</v>
      </c>
      <c r="F779" s="241" t="s">
        <v>512</v>
      </c>
      <c r="G779" s="241"/>
      <c r="H779" s="241"/>
      <c r="I779" s="241"/>
      <c r="J779" s="262">
        <v>34368</v>
      </c>
      <c r="K779" s="263" t="s">
        <v>1665</v>
      </c>
      <c r="L779" s="135" t="s">
        <v>11</v>
      </c>
      <c r="M779" s="134" t="str">
        <f t="shared" si="175"/>
        <v>Y2</v>
      </c>
      <c r="N779" s="147" t="str">
        <f>Ruth!$S$2</f>
        <v>New York</v>
      </c>
      <c r="O779" s="241" t="s">
        <v>2012</v>
      </c>
      <c r="P779" s="229" t="str">
        <f t="shared" si="176"/>
        <v>Odor, Rougned (Y2)</v>
      </c>
      <c r="Q779" s="166">
        <f t="shared" si="177"/>
        <v>300000</v>
      </c>
      <c r="R779" s="166">
        <f t="shared" si="184"/>
        <v>400000</v>
      </c>
      <c r="S779" s="166" t="str">
        <f t="shared" si="185"/>
        <v/>
      </c>
      <c r="T779" s="314" t="str">
        <f t="shared" si="186"/>
        <v/>
      </c>
      <c r="U779" s="309" t="s">
        <v>653</v>
      </c>
      <c r="V779" s="230">
        <v>300000</v>
      </c>
      <c r="W779" s="229" t="s">
        <v>465</v>
      </c>
      <c r="X779" s="230">
        <v>400000</v>
      </c>
      <c r="Y779" s="134" t="s">
        <v>814</v>
      </c>
      <c r="Z779" s="230"/>
      <c r="AA779" s="134"/>
      <c r="AC779" s="134"/>
      <c r="AD779" s="134"/>
      <c r="AE779" s="373"/>
    </row>
    <row r="780" spans="1:31" s="172" customFormat="1" ht="14.25" customHeight="1" x14ac:dyDescent="0.2">
      <c r="A780" s="134" t="s">
        <v>1004</v>
      </c>
      <c r="B780" s="246" t="str">
        <f t="shared" si="181"/>
        <v>Odorizzi</v>
      </c>
      <c r="C780" s="253" t="str">
        <f t="shared" si="182"/>
        <v>Jake</v>
      </c>
      <c r="D780" s="134" t="str">
        <f t="shared" si="183"/>
        <v>J. Odorizzi</v>
      </c>
      <c r="E780" s="229" t="str">
        <f t="shared" si="174"/>
        <v>Jake Odorizzi</v>
      </c>
      <c r="F780" s="135"/>
      <c r="G780" s="135"/>
      <c r="H780" s="135"/>
      <c r="I780" s="135"/>
      <c r="J780" s="201"/>
      <c r="K780" s="147"/>
      <c r="L780" s="135" t="s">
        <v>173</v>
      </c>
      <c r="M780" s="134" t="str">
        <f t="shared" si="175"/>
        <v>Y2</v>
      </c>
      <c r="N780" s="297" t="str">
        <f>Mays!$S$2</f>
        <v>Thunder Bay</v>
      </c>
      <c r="O780" s="169" t="s">
        <v>1077</v>
      </c>
      <c r="P780" s="229" t="str">
        <f t="shared" si="176"/>
        <v>Odorizzi, Jake (Y2)</v>
      </c>
      <c r="Q780" s="166">
        <f t="shared" si="177"/>
        <v>300000</v>
      </c>
      <c r="R780" s="166">
        <f t="shared" si="184"/>
        <v>400000</v>
      </c>
      <c r="S780" s="166" t="str">
        <f t="shared" si="185"/>
        <v/>
      </c>
      <c r="T780" s="314" t="str">
        <f t="shared" si="186"/>
        <v/>
      </c>
      <c r="U780" s="309" t="s">
        <v>653</v>
      </c>
      <c r="V780" s="230">
        <v>300000</v>
      </c>
      <c r="W780" s="229" t="s">
        <v>465</v>
      </c>
      <c r="X780" s="230">
        <v>400000</v>
      </c>
      <c r="Y780" s="134" t="s">
        <v>814</v>
      </c>
      <c r="Z780" s="167"/>
      <c r="AA780" s="229"/>
      <c r="AB780" s="229"/>
      <c r="AC780" s="134"/>
      <c r="AD780" s="134"/>
      <c r="AE780" s="168"/>
    </row>
    <row r="781" spans="1:31" ht="14.25" customHeight="1" x14ac:dyDescent="0.2">
      <c r="A781" s="134" t="s">
        <v>641</v>
      </c>
      <c r="B781" s="246" t="str">
        <f t="shared" si="181"/>
        <v>Ogando</v>
      </c>
      <c r="C781" s="253" t="str">
        <f t="shared" si="182"/>
        <v>Alexi</v>
      </c>
      <c r="D781" s="134" t="str">
        <f t="shared" si="183"/>
        <v>A. Ogando</v>
      </c>
      <c r="E781" s="229" t="str">
        <f t="shared" si="174"/>
        <v>Alexi Ogando</v>
      </c>
      <c r="F781" s="135"/>
      <c r="G781" s="135"/>
      <c r="H781" s="135"/>
      <c r="I781" s="135"/>
      <c r="J781" s="201"/>
      <c r="K781" s="147"/>
      <c r="L781" s="135" t="s">
        <v>173</v>
      </c>
      <c r="M781" s="134" t="str">
        <f t="shared" si="175"/>
        <v>2,F3-1M</v>
      </c>
      <c r="N781" s="147" t="str">
        <f>Cobb!$M$2</f>
        <v>Mansfield</v>
      </c>
      <c r="O781" s="304" t="s">
        <v>2491</v>
      </c>
      <c r="P781" s="229" t="str">
        <f t="shared" si="176"/>
        <v>Ogando, Alexi (2,F3-1M)</v>
      </c>
      <c r="Q781" s="166">
        <f t="shared" si="177"/>
        <v>334000</v>
      </c>
      <c r="R781" s="166">
        <f t="shared" si="184"/>
        <v>334000</v>
      </c>
      <c r="S781" s="166" t="str">
        <f t="shared" si="185"/>
        <v/>
      </c>
      <c r="T781" s="314" t="str">
        <f t="shared" si="186"/>
        <v/>
      </c>
      <c r="U781" s="147" t="s">
        <v>219</v>
      </c>
      <c r="V781" s="167">
        <v>334000</v>
      </c>
      <c r="W781" s="147" t="s">
        <v>218</v>
      </c>
      <c r="X781" s="235">
        <v>334000</v>
      </c>
      <c r="Y781" s="147" t="s">
        <v>412</v>
      </c>
      <c r="Z781" s="310"/>
      <c r="AA781" s="147"/>
      <c r="AB781" s="310"/>
      <c r="AC781" s="134"/>
      <c r="AD781" s="167"/>
    </row>
    <row r="782" spans="1:31" ht="14.25" customHeight="1" x14ac:dyDescent="0.2">
      <c r="A782" s="211" t="s">
        <v>1842</v>
      </c>
      <c r="B782" s="246" t="str">
        <f t="shared" si="181"/>
        <v>Ohlendorf</v>
      </c>
      <c r="C782" s="253" t="str">
        <f t="shared" si="182"/>
        <v>Ross</v>
      </c>
      <c r="D782" s="134" t="str">
        <f t="shared" si="183"/>
        <v>R. Ohlendorf</v>
      </c>
      <c r="E782" s="229" t="str">
        <f t="shared" si="174"/>
        <v>Ross Ohlendorf</v>
      </c>
      <c r="F782" s="216" t="s">
        <v>1667</v>
      </c>
      <c r="G782" s="216"/>
      <c r="H782" s="216"/>
      <c r="I782" s="216"/>
      <c r="J782" s="220">
        <v>30171</v>
      </c>
      <c r="K782" s="221" t="s">
        <v>1664</v>
      </c>
      <c r="L782" s="135" t="s">
        <v>173</v>
      </c>
      <c r="M782" s="134" t="str">
        <f t="shared" si="175"/>
        <v>3,F3-2.988M</v>
      </c>
      <c r="N782" s="147" t="str">
        <f>Aaron!$A$2</f>
        <v>Middlesex</v>
      </c>
      <c r="O782" s="216" t="s">
        <v>1992</v>
      </c>
      <c r="P782" s="229" t="str">
        <f t="shared" si="176"/>
        <v>Ohlendorf, Ross (3,F3-2.988M)</v>
      </c>
      <c r="Q782" s="166">
        <f t="shared" si="177"/>
        <v>996000</v>
      </c>
      <c r="R782" s="166" t="str">
        <f t="shared" si="184"/>
        <v/>
      </c>
      <c r="S782" s="166" t="str">
        <f t="shared" si="185"/>
        <v/>
      </c>
      <c r="T782" s="314" t="str">
        <f t="shared" si="186"/>
        <v/>
      </c>
      <c r="U782" s="297" t="s">
        <v>1843</v>
      </c>
      <c r="V782" s="235">
        <v>996000</v>
      </c>
      <c r="W782" s="211" t="s">
        <v>412</v>
      </c>
      <c r="X782" s="235"/>
      <c r="Y782" s="211"/>
      <c r="Z782" s="235"/>
      <c r="AA782" s="134"/>
      <c r="AC782" s="134"/>
      <c r="AD782" s="134"/>
    </row>
    <row r="783" spans="1:31" ht="14.25" customHeight="1" x14ac:dyDescent="0.2">
      <c r="A783" s="537" t="s">
        <v>3768</v>
      </c>
      <c r="B783" s="246" t="str">
        <f t="shared" si="181"/>
        <v>Olson</v>
      </c>
      <c r="C783" s="253" t="str">
        <f t="shared" si="182"/>
        <v>Matt</v>
      </c>
      <c r="D783" s="134" t="str">
        <f t="shared" si="183"/>
        <v>M. Olson</v>
      </c>
      <c r="E783" s="229" t="str">
        <f t="shared" si="174"/>
        <v>Matt Olson</v>
      </c>
      <c r="F783" s="135" t="s">
        <v>512</v>
      </c>
      <c r="G783" s="135"/>
      <c r="H783" s="135"/>
      <c r="I783" s="135"/>
      <c r="J783" s="335">
        <v>34422</v>
      </c>
      <c r="K783" s="134" t="s">
        <v>1666</v>
      </c>
      <c r="L783" s="135" t="s">
        <v>651</v>
      </c>
      <c r="M783" s="134" t="str">
        <f t="shared" si="175"/>
        <v>min</v>
      </c>
      <c r="N783" s="147" t="s">
        <v>83</v>
      </c>
      <c r="O783" s="135" t="s">
        <v>2934</v>
      </c>
      <c r="P783" s="229" t="str">
        <f t="shared" si="176"/>
        <v>Olson, Matt (min)</v>
      </c>
      <c r="Q783" s="166" t="str">
        <f t="shared" si="177"/>
        <v/>
      </c>
      <c r="R783" s="166" t="str">
        <f t="shared" si="184"/>
        <v/>
      </c>
      <c r="S783" s="166" t="str">
        <f t="shared" si="185"/>
        <v/>
      </c>
      <c r="T783" s="314" t="str">
        <f t="shared" si="186"/>
        <v/>
      </c>
      <c r="U783" s="537" t="s">
        <v>828</v>
      </c>
      <c r="V783" s="269"/>
      <c r="W783" s="537"/>
      <c r="X783" s="269"/>
      <c r="Y783" s="537"/>
      <c r="Z783" s="537"/>
      <c r="AA783" s="537"/>
      <c r="AB783" s="537"/>
      <c r="AC783" s="134"/>
      <c r="AD783" s="134"/>
    </row>
    <row r="784" spans="1:31" ht="14.25" customHeight="1" x14ac:dyDescent="0.2">
      <c r="A784" s="134" t="s">
        <v>4855</v>
      </c>
      <c r="B784" s="246" t="str">
        <f t="shared" si="181"/>
        <v>O'Neill</v>
      </c>
      <c r="C784" s="253" t="str">
        <f t="shared" si="182"/>
        <v>Tyler</v>
      </c>
      <c r="D784" s="134" t="str">
        <f t="shared" si="183"/>
        <v>T. O'Neill</v>
      </c>
      <c r="E784" s="229" t="str">
        <f t="shared" si="174"/>
        <v>Tyler O'Neill</v>
      </c>
      <c r="F784" s="287"/>
      <c r="G784" s="537">
        <v>167</v>
      </c>
      <c r="H784" s="537">
        <v>7</v>
      </c>
      <c r="I784" s="537">
        <v>7</v>
      </c>
      <c r="J784" s="436">
        <v>34872</v>
      </c>
      <c r="K784" s="205"/>
      <c r="L784" s="135" t="s">
        <v>651</v>
      </c>
      <c r="M784" s="134" t="str">
        <f t="shared" si="175"/>
        <v>min</v>
      </c>
      <c r="N784" s="147" t="str">
        <f>Cobb!$M$2</f>
        <v>Mansfield</v>
      </c>
      <c r="O784" s="169" t="s">
        <v>4786</v>
      </c>
      <c r="P784" s="229" t="str">
        <f t="shared" si="176"/>
        <v>O'Neill, Tyler (min)</v>
      </c>
      <c r="Q784" s="166" t="str">
        <f t="shared" si="177"/>
        <v/>
      </c>
      <c r="R784" s="166" t="str">
        <f t="shared" si="184"/>
        <v/>
      </c>
      <c r="S784" s="166" t="str">
        <f t="shared" si="185"/>
        <v/>
      </c>
      <c r="T784" s="314" t="str">
        <f t="shared" si="186"/>
        <v/>
      </c>
      <c r="U784" s="537" t="s">
        <v>828</v>
      </c>
      <c r="V784" s="167"/>
      <c r="W784" s="134"/>
      <c r="X784" s="167"/>
      <c r="Y784" s="134"/>
      <c r="Z784" s="167"/>
      <c r="AA784" s="134"/>
      <c r="AC784" s="134"/>
      <c r="AD784" s="134"/>
    </row>
    <row r="785" spans="1:33" ht="14.25" customHeight="1" x14ac:dyDescent="0.2">
      <c r="A785" s="537" t="s">
        <v>4755</v>
      </c>
      <c r="B785" s="246" t="str">
        <f t="shared" si="181"/>
        <v>Orlando</v>
      </c>
      <c r="C785" s="253" t="str">
        <f t="shared" si="182"/>
        <v>Paulo</v>
      </c>
      <c r="D785" s="134" t="str">
        <f t="shared" si="183"/>
        <v>P. Orlando</v>
      </c>
      <c r="E785" s="229" t="str">
        <f t="shared" si="174"/>
        <v>Paulo Orlando</v>
      </c>
      <c r="F785" s="287"/>
      <c r="G785" s="537">
        <v>20</v>
      </c>
      <c r="H785" s="537">
        <v>1</v>
      </c>
      <c r="I785" s="537">
        <v>20</v>
      </c>
      <c r="J785" s="436">
        <v>31352</v>
      </c>
      <c r="K785" s="205" t="s">
        <v>2011</v>
      </c>
      <c r="L785" s="135" t="s">
        <v>11</v>
      </c>
      <c r="M785" s="134" t="str">
        <f t="shared" si="175"/>
        <v>Y1</v>
      </c>
      <c r="N785" s="147" t="str">
        <f>Ruth!$Y$2</f>
        <v>Rock Island</v>
      </c>
      <c r="O785" s="169" t="s">
        <v>4786</v>
      </c>
      <c r="P785" s="229" t="str">
        <f t="shared" si="176"/>
        <v>Orlando, Paulo (Y1)</v>
      </c>
      <c r="Q785" s="166">
        <f t="shared" si="177"/>
        <v>200000</v>
      </c>
      <c r="R785" s="166">
        <f t="shared" si="184"/>
        <v>300000</v>
      </c>
      <c r="S785" s="166">
        <f t="shared" si="185"/>
        <v>400000</v>
      </c>
      <c r="T785" s="314" t="str">
        <f t="shared" si="186"/>
        <v/>
      </c>
      <c r="U785" s="537" t="s">
        <v>652</v>
      </c>
      <c r="V785" s="167">
        <v>200000</v>
      </c>
      <c r="W785" s="134" t="s">
        <v>653</v>
      </c>
      <c r="X785" s="167">
        <v>300000</v>
      </c>
      <c r="Y785" s="134" t="s">
        <v>465</v>
      </c>
      <c r="Z785" s="167">
        <v>400000</v>
      </c>
      <c r="AA785" s="134" t="s">
        <v>814</v>
      </c>
      <c r="AC785" s="134"/>
      <c r="AD785" s="134"/>
    </row>
    <row r="786" spans="1:33" ht="14.25" customHeight="1" x14ac:dyDescent="0.2">
      <c r="A786" s="148" t="s">
        <v>289</v>
      </c>
      <c r="B786" s="246" t="str">
        <f t="shared" si="181"/>
        <v>Ortiz</v>
      </c>
      <c r="C786" s="253" t="str">
        <f t="shared" si="182"/>
        <v>David</v>
      </c>
      <c r="D786" s="134" t="str">
        <f t="shared" si="183"/>
        <v>D. Ortiz</v>
      </c>
      <c r="E786" s="229" t="str">
        <f t="shared" si="174"/>
        <v>David Ortiz</v>
      </c>
      <c r="F786" s="135"/>
      <c r="G786" s="147"/>
      <c r="H786" s="147"/>
      <c r="I786" s="147"/>
      <c r="J786" s="169"/>
      <c r="K786" s="134"/>
      <c r="L786" s="135" t="s">
        <v>11</v>
      </c>
      <c r="M786" s="134" t="str">
        <f t="shared" si="175"/>
        <v>1,F2-$7.75M</v>
      </c>
      <c r="N786" s="147" t="str">
        <f>Ruth!$A$2</f>
        <v>Plum Island</v>
      </c>
      <c r="O786" s="412" t="s">
        <v>4104</v>
      </c>
      <c r="P786" s="229" t="str">
        <f t="shared" si="176"/>
        <v>Ortiz, David (1,F2-$7.75M)</v>
      </c>
      <c r="Q786" s="166">
        <f t="shared" si="177"/>
        <v>3875000</v>
      </c>
      <c r="R786" s="166">
        <f t="shared" si="184"/>
        <v>3875000</v>
      </c>
      <c r="S786" s="166" t="str">
        <f t="shared" si="185"/>
        <v/>
      </c>
      <c r="T786" s="314" t="str">
        <f t="shared" si="186"/>
        <v/>
      </c>
      <c r="U786" s="148" t="s">
        <v>4007</v>
      </c>
      <c r="V786" s="414">
        <v>3875000</v>
      </c>
      <c r="W786" s="148" t="s">
        <v>4209</v>
      </c>
      <c r="X786" s="414">
        <v>3875000</v>
      </c>
      <c r="Y786" s="134" t="s">
        <v>412</v>
      </c>
      <c r="Z786" s="134"/>
      <c r="AA786" s="134"/>
      <c r="AB786" s="134"/>
      <c r="AC786" s="134"/>
      <c r="AD786" s="134"/>
      <c r="AE786" s="371"/>
    </row>
    <row r="787" spans="1:33" ht="14.25" customHeight="1" x14ac:dyDescent="0.2">
      <c r="A787" s="537" t="s">
        <v>3762</v>
      </c>
      <c r="B787" s="246" t="str">
        <f t="shared" si="181"/>
        <v>Ortiz</v>
      </c>
      <c r="C787" s="253" t="str">
        <f t="shared" si="182"/>
        <v>Luis</v>
      </c>
      <c r="D787" s="134" t="str">
        <f t="shared" si="183"/>
        <v>L. Ortiz</v>
      </c>
      <c r="E787" s="229" t="str">
        <f t="shared" si="174"/>
        <v>Luis Ortiz</v>
      </c>
      <c r="F787" s="135" t="s">
        <v>1667</v>
      </c>
      <c r="G787" s="135"/>
      <c r="H787" s="135"/>
      <c r="I787" s="135"/>
      <c r="J787" s="335">
        <v>34964</v>
      </c>
      <c r="K787" s="134" t="s">
        <v>966</v>
      </c>
      <c r="L787" s="135" t="s">
        <v>651</v>
      </c>
      <c r="M787" s="134" t="str">
        <f t="shared" si="175"/>
        <v>min</v>
      </c>
      <c r="N787" s="147" t="str">
        <f>Cobb!$S$2</f>
        <v>Waikiki</v>
      </c>
      <c r="O787" s="135" t="s">
        <v>2857</v>
      </c>
      <c r="P787" s="229" t="str">
        <f t="shared" si="176"/>
        <v>Ortiz, Luis (min)</v>
      </c>
      <c r="Q787" s="166" t="str">
        <f t="shared" si="177"/>
        <v/>
      </c>
      <c r="R787" s="166" t="str">
        <f t="shared" si="184"/>
        <v/>
      </c>
      <c r="S787" s="166" t="str">
        <f t="shared" si="185"/>
        <v/>
      </c>
      <c r="T787" s="314" t="str">
        <f t="shared" si="186"/>
        <v/>
      </c>
      <c r="U787" s="537" t="s">
        <v>828</v>
      </c>
      <c r="V787" s="269"/>
      <c r="W787" s="537"/>
      <c r="X787" s="269"/>
      <c r="Y787" s="537"/>
      <c r="Z787" s="537"/>
      <c r="AA787" s="537"/>
      <c r="AB787" s="537"/>
      <c r="AC787" s="134"/>
      <c r="AD787" s="134"/>
    </row>
    <row r="788" spans="1:33" ht="14.25" customHeight="1" x14ac:dyDescent="0.2">
      <c r="A788" s="537" t="s">
        <v>4756</v>
      </c>
      <c r="B788" s="246" t="str">
        <f t="shared" si="181"/>
        <v>Osich</v>
      </c>
      <c r="C788" s="253" t="str">
        <f t="shared" si="182"/>
        <v>Josh*</v>
      </c>
      <c r="D788" s="134" t="str">
        <f t="shared" si="183"/>
        <v>J. Osich</v>
      </c>
      <c r="E788" s="229" t="str">
        <f t="shared" si="174"/>
        <v>Josh* Osich</v>
      </c>
      <c r="F788" s="287"/>
      <c r="G788" s="537">
        <v>91</v>
      </c>
      <c r="H788" s="537" t="s">
        <v>783</v>
      </c>
      <c r="I788" s="537">
        <v>22</v>
      </c>
      <c r="J788" s="436">
        <v>32389</v>
      </c>
      <c r="K788" s="205" t="s">
        <v>1664</v>
      </c>
      <c r="L788" s="135" t="s">
        <v>173</v>
      </c>
      <c r="M788" s="134" t="str">
        <f t="shared" si="175"/>
        <v>Y1</v>
      </c>
      <c r="N788" s="147" t="str">
        <f>Mays!$AE$2</f>
        <v>West Oakland</v>
      </c>
      <c r="O788" s="169" t="s">
        <v>4786</v>
      </c>
      <c r="P788" s="229" t="str">
        <f t="shared" si="176"/>
        <v>Osich, Josh* (Y1)</v>
      </c>
      <c r="Q788" s="166">
        <f t="shared" si="177"/>
        <v>200000</v>
      </c>
      <c r="R788" s="166">
        <f t="shared" si="184"/>
        <v>300000</v>
      </c>
      <c r="S788" s="166">
        <f t="shared" si="185"/>
        <v>400000</v>
      </c>
      <c r="T788" s="314" t="str">
        <f t="shared" si="186"/>
        <v/>
      </c>
      <c r="U788" s="537" t="s">
        <v>652</v>
      </c>
      <c r="V788" s="167">
        <v>200000</v>
      </c>
      <c r="W788" s="134" t="s">
        <v>653</v>
      </c>
      <c r="X788" s="167">
        <v>300000</v>
      </c>
      <c r="Y788" s="134" t="s">
        <v>465</v>
      </c>
      <c r="Z788" s="167">
        <v>400000</v>
      </c>
      <c r="AA788" s="134" t="s">
        <v>814</v>
      </c>
      <c r="AC788" s="134"/>
      <c r="AD788" s="134"/>
    </row>
    <row r="789" spans="1:33" ht="14.25" customHeight="1" x14ac:dyDescent="0.2">
      <c r="A789" s="537" t="s">
        <v>3792</v>
      </c>
      <c r="B789" s="246" t="str">
        <f t="shared" si="181"/>
        <v>Osuna</v>
      </c>
      <c r="C789" s="253" t="str">
        <f t="shared" si="182"/>
        <v>Roberto</v>
      </c>
      <c r="D789" s="134" t="str">
        <f t="shared" si="183"/>
        <v>R. Osuna</v>
      </c>
      <c r="E789" s="229" t="str">
        <f t="shared" si="174"/>
        <v>Roberto Osuna</v>
      </c>
      <c r="F789" s="135" t="s">
        <v>1667</v>
      </c>
      <c r="G789" s="135"/>
      <c r="H789" s="135"/>
      <c r="I789" s="135"/>
      <c r="J789" s="335">
        <v>34737</v>
      </c>
      <c r="K789" s="134" t="s">
        <v>966</v>
      </c>
      <c r="L789" s="135" t="s">
        <v>173</v>
      </c>
      <c r="M789" s="134" t="str">
        <f t="shared" si="175"/>
        <v>Y1</v>
      </c>
      <c r="N789" s="147" t="s">
        <v>786</v>
      </c>
      <c r="O789" s="135" t="s">
        <v>4645</v>
      </c>
      <c r="P789" s="229" t="str">
        <f t="shared" si="176"/>
        <v>Osuna, Roberto (Y1)</v>
      </c>
      <c r="Q789" s="166">
        <f t="shared" si="177"/>
        <v>200000</v>
      </c>
      <c r="R789" s="166">
        <f t="shared" si="184"/>
        <v>300000</v>
      </c>
      <c r="S789" s="166">
        <f t="shared" si="185"/>
        <v>400000</v>
      </c>
      <c r="T789" s="314" t="str">
        <f t="shared" si="186"/>
        <v/>
      </c>
      <c r="U789" s="537" t="s">
        <v>652</v>
      </c>
      <c r="V789" s="269">
        <v>200000</v>
      </c>
      <c r="W789" s="134" t="s">
        <v>653</v>
      </c>
      <c r="X789" s="269">
        <v>300000</v>
      </c>
      <c r="Y789" s="134" t="s">
        <v>465</v>
      </c>
      <c r="Z789" s="269">
        <v>400000</v>
      </c>
      <c r="AA789" s="134" t="s">
        <v>814</v>
      </c>
      <c r="AB789" s="537"/>
      <c r="AC789" s="134"/>
      <c r="AD789" s="167"/>
    </row>
    <row r="790" spans="1:33" ht="14.25" customHeight="1" x14ac:dyDescent="0.2">
      <c r="A790" s="134" t="s">
        <v>1101</v>
      </c>
      <c r="B790" s="246" t="str">
        <f t="shared" si="181"/>
        <v>Ottavino</v>
      </c>
      <c r="C790" s="253" t="str">
        <f t="shared" si="182"/>
        <v>Adam</v>
      </c>
      <c r="D790" s="134" t="str">
        <f t="shared" si="183"/>
        <v>A. Ottavino</v>
      </c>
      <c r="E790" s="229" t="str">
        <f t="shared" ref="E790:E853" si="187">CONCATENATE(C790," ",B790)</f>
        <v>Adam Ottavino</v>
      </c>
      <c r="F790" s="135"/>
      <c r="G790" s="135"/>
      <c r="H790" s="135"/>
      <c r="I790" s="135"/>
      <c r="J790" s="201"/>
      <c r="K790" s="147"/>
      <c r="L790" s="135" t="s">
        <v>173</v>
      </c>
      <c r="M790" s="134" t="str">
        <f t="shared" ref="M790:M853" si="188">$U790</f>
        <v>2,F3-3.142M</v>
      </c>
      <c r="N790" s="297" t="str">
        <f>Aaron!$Y$2</f>
        <v>Columbus</v>
      </c>
      <c r="O790" s="304" t="s">
        <v>2491</v>
      </c>
      <c r="P790" s="229" t="str">
        <f t="shared" ref="P790:P853" si="189">CONCATENATE(A790," (",M790,")")</f>
        <v>Ottavino, Adam (2,F3-3.142M)</v>
      </c>
      <c r="Q790" s="166">
        <f t="shared" ref="Q790:Q853" si="190">IF(ISBLANK($V790),"",$V790)</f>
        <v>1047377</v>
      </c>
      <c r="R790" s="166">
        <f t="shared" si="184"/>
        <v>1047377</v>
      </c>
      <c r="S790" s="166" t="str">
        <f t="shared" si="185"/>
        <v/>
      </c>
      <c r="T790" s="314" t="str">
        <f t="shared" si="186"/>
        <v/>
      </c>
      <c r="U790" s="147" t="s">
        <v>2543</v>
      </c>
      <c r="V790" s="167">
        <v>1047377</v>
      </c>
      <c r="W790" s="147" t="s">
        <v>2619</v>
      </c>
      <c r="X790" s="235">
        <v>1047377</v>
      </c>
      <c r="Y790" s="147" t="s">
        <v>412</v>
      </c>
      <c r="Z790" s="310"/>
      <c r="AA790" s="147"/>
      <c r="AB790" s="310"/>
      <c r="AC790" s="134"/>
      <c r="AD790" s="134"/>
    </row>
    <row r="791" spans="1:33" ht="14.25" customHeight="1" x14ac:dyDescent="0.2">
      <c r="A791" s="537" t="s">
        <v>3730</v>
      </c>
      <c r="B791" s="246" t="str">
        <f t="shared" si="181"/>
        <v>Overton</v>
      </c>
      <c r="C791" s="253" t="str">
        <f t="shared" si="182"/>
        <v>Dillon</v>
      </c>
      <c r="D791" s="134" t="str">
        <f t="shared" si="183"/>
        <v>D. Overton</v>
      </c>
      <c r="E791" s="229" t="str">
        <f t="shared" si="187"/>
        <v>Dillon Overton</v>
      </c>
      <c r="F791" s="135" t="s">
        <v>512</v>
      </c>
      <c r="G791" s="135"/>
      <c r="H791" s="135"/>
      <c r="I791" s="135"/>
      <c r="J791" s="335">
        <v>33467</v>
      </c>
      <c r="K791" s="134" t="s">
        <v>966</v>
      </c>
      <c r="L791" s="135" t="s">
        <v>651</v>
      </c>
      <c r="M791" s="134" t="str">
        <f t="shared" si="188"/>
        <v>min</v>
      </c>
      <c r="N791" s="147" t="str">
        <f>Mays!$M$2</f>
        <v>Mudville</v>
      </c>
      <c r="O791" s="135" t="s">
        <v>2946</v>
      </c>
      <c r="P791" s="229" t="str">
        <f t="shared" si="189"/>
        <v>Overton, Dillon (min)</v>
      </c>
      <c r="Q791" s="166" t="str">
        <f t="shared" si="190"/>
        <v/>
      </c>
      <c r="R791" s="166" t="str">
        <f t="shared" si="184"/>
        <v/>
      </c>
      <c r="S791" s="166" t="str">
        <f t="shared" si="185"/>
        <v/>
      </c>
      <c r="T791" s="314" t="str">
        <f t="shared" si="186"/>
        <v/>
      </c>
      <c r="U791" s="537" t="s">
        <v>828</v>
      </c>
      <c r="V791" s="269"/>
      <c r="W791" s="537"/>
      <c r="X791" s="269"/>
      <c r="Y791" s="537"/>
      <c r="Z791" s="537"/>
      <c r="AA791" s="537"/>
      <c r="AB791" s="537"/>
      <c r="AC791" s="134"/>
      <c r="AD791" s="167"/>
    </row>
    <row r="792" spans="1:33" ht="14.25" customHeight="1" x14ac:dyDescent="0.2">
      <c r="A792" s="146" t="s">
        <v>1272</v>
      </c>
      <c r="B792" s="246" t="str">
        <f t="shared" si="181"/>
        <v>Owens</v>
      </c>
      <c r="C792" s="253" t="str">
        <f t="shared" si="182"/>
        <v>Henry</v>
      </c>
      <c r="D792" s="134" t="str">
        <f t="shared" si="183"/>
        <v>H. Owens</v>
      </c>
      <c r="E792" s="229" t="str">
        <f t="shared" si="187"/>
        <v>Henry Owens</v>
      </c>
      <c r="F792" s="135"/>
      <c r="G792" s="135"/>
      <c r="H792" s="135"/>
      <c r="I792" s="135"/>
      <c r="J792" s="201"/>
      <c r="K792" s="147" t="s">
        <v>966</v>
      </c>
      <c r="L792" s="135" t="s">
        <v>173</v>
      </c>
      <c r="M792" s="134" t="str">
        <f t="shared" si="188"/>
        <v>Y1</v>
      </c>
      <c r="N792" s="147" t="str">
        <f>Mays!$AE$2</f>
        <v>West Oakland</v>
      </c>
      <c r="O792" s="135" t="s">
        <v>1171</v>
      </c>
      <c r="P792" s="229" t="str">
        <f t="shared" si="189"/>
        <v>Owens, Henry (Y1)</v>
      </c>
      <c r="Q792" s="166">
        <f t="shared" si="190"/>
        <v>200000</v>
      </c>
      <c r="R792" s="166">
        <f t="shared" si="184"/>
        <v>300000</v>
      </c>
      <c r="S792" s="166">
        <f t="shared" si="185"/>
        <v>400000</v>
      </c>
      <c r="T792" s="314" t="str">
        <f t="shared" si="186"/>
        <v/>
      </c>
      <c r="U792" s="147" t="s">
        <v>652</v>
      </c>
      <c r="V792" s="269">
        <v>200000</v>
      </c>
      <c r="W792" s="134" t="s">
        <v>653</v>
      </c>
      <c r="X792" s="269">
        <v>300000</v>
      </c>
      <c r="Y792" s="134" t="s">
        <v>465</v>
      </c>
      <c r="Z792" s="269">
        <v>400000</v>
      </c>
      <c r="AA792" s="134" t="s">
        <v>814</v>
      </c>
      <c r="AC792" s="134"/>
      <c r="AD792" s="167"/>
    </row>
    <row r="793" spans="1:33" ht="14.25" customHeight="1" x14ac:dyDescent="0.2">
      <c r="A793" s="134" t="s">
        <v>369</v>
      </c>
      <c r="B793" s="246" t="str">
        <f t="shared" si="181"/>
        <v>Owings</v>
      </c>
      <c r="C793" s="253" t="str">
        <f t="shared" si="182"/>
        <v>Chris</v>
      </c>
      <c r="D793" s="134" t="str">
        <f t="shared" si="183"/>
        <v>C. Owings</v>
      </c>
      <c r="E793" s="229" t="str">
        <f t="shared" si="187"/>
        <v>Chris Owings</v>
      </c>
      <c r="F793" s="135"/>
      <c r="G793" s="135"/>
      <c r="H793" s="135"/>
      <c r="I793" s="135"/>
      <c r="J793" s="201"/>
      <c r="K793" s="147"/>
      <c r="L793" s="135" t="s">
        <v>11</v>
      </c>
      <c r="M793" s="134" t="str">
        <f t="shared" si="188"/>
        <v>Y2</v>
      </c>
      <c r="N793" s="147" t="str">
        <f>Mays!$A$2</f>
        <v>Aspen</v>
      </c>
      <c r="O793" s="169" t="s">
        <v>387</v>
      </c>
      <c r="P793" s="229" t="str">
        <f t="shared" si="189"/>
        <v>Owings, Chris (Y2)</v>
      </c>
      <c r="Q793" s="166">
        <f t="shared" si="190"/>
        <v>300000</v>
      </c>
      <c r="R793" s="166">
        <f t="shared" si="184"/>
        <v>400000</v>
      </c>
      <c r="S793" s="166" t="str">
        <f t="shared" si="185"/>
        <v/>
      </c>
      <c r="T793" s="314" t="str">
        <f t="shared" si="186"/>
        <v/>
      </c>
      <c r="U793" s="309" t="s">
        <v>653</v>
      </c>
      <c r="V793" s="230">
        <v>300000</v>
      </c>
      <c r="W793" s="229" t="s">
        <v>465</v>
      </c>
      <c r="X793" s="230">
        <v>400000</v>
      </c>
      <c r="Y793" s="134" t="s">
        <v>814</v>
      </c>
      <c r="Z793" s="167"/>
      <c r="AA793" s="134"/>
      <c r="AC793" s="134"/>
      <c r="AD793" s="134"/>
      <c r="AE793" s="371"/>
    </row>
    <row r="794" spans="1:33" ht="14.25" customHeight="1" x14ac:dyDescent="0.2">
      <c r="A794" s="134" t="s">
        <v>993</v>
      </c>
      <c r="B794" s="246" t="str">
        <f t="shared" si="181"/>
        <v>Ozuna</v>
      </c>
      <c r="C794" s="253" t="str">
        <f t="shared" si="182"/>
        <v>Marcell</v>
      </c>
      <c r="D794" s="134" t="str">
        <f t="shared" si="183"/>
        <v>M. Ozuna</v>
      </c>
      <c r="E794" s="229" t="str">
        <f t="shared" si="187"/>
        <v>Marcell Ozuna</v>
      </c>
      <c r="F794" s="135"/>
      <c r="G794" s="135"/>
      <c r="H794" s="135"/>
      <c r="I794" s="135"/>
      <c r="J794" s="201"/>
      <c r="K794" s="147"/>
      <c r="L794" s="135" t="s">
        <v>11</v>
      </c>
      <c r="M794" s="134" t="str">
        <f t="shared" si="188"/>
        <v>Y3</v>
      </c>
      <c r="N794" s="147" t="str">
        <f>Ruth!$Y$2</f>
        <v>Rock Island</v>
      </c>
      <c r="O794" s="169" t="s">
        <v>1077</v>
      </c>
      <c r="P794" s="229" t="str">
        <f t="shared" si="189"/>
        <v>Ozuna, Marcell (Y3)</v>
      </c>
      <c r="Q794" s="166">
        <f t="shared" si="190"/>
        <v>400000</v>
      </c>
      <c r="R794" s="166" t="str">
        <f t="shared" si="184"/>
        <v/>
      </c>
      <c r="S794" s="166" t="str">
        <f t="shared" si="185"/>
        <v/>
      </c>
      <c r="T794" s="314" t="str">
        <f t="shared" si="186"/>
        <v/>
      </c>
      <c r="U794" s="147" t="s">
        <v>465</v>
      </c>
      <c r="V794" s="167">
        <v>400000</v>
      </c>
      <c r="W794" s="134" t="s">
        <v>814</v>
      </c>
      <c r="X794" s="167"/>
      <c r="Y794" s="134"/>
      <c r="Z794" s="167"/>
      <c r="AA794" s="229"/>
      <c r="AB794" s="229"/>
      <c r="AC794" s="134"/>
      <c r="AD794" s="167"/>
      <c r="AE794" s="190"/>
      <c r="AF794" s="147"/>
      <c r="AG794" s="167"/>
    </row>
    <row r="795" spans="1:33" ht="14.25" customHeight="1" x14ac:dyDescent="0.2">
      <c r="A795" s="518" t="s">
        <v>5402</v>
      </c>
      <c r="B795" s="516" t="str">
        <f t="shared" si="181"/>
        <v>Pacheco</v>
      </c>
      <c r="C795" s="517" t="str">
        <f t="shared" si="182"/>
        <v>Jordan</v>
      </c>
      <c r="D795" s="518" t="str">
        <f t="shared" si="183"/>
        <v>J. Pacheco</v>
      </c>
      <c r="E795" s="504" t="str">
        <f t="shared" si="187"/>
        <v>Jordan Pacheco</v>
      </c>
      <c r="F795" s="519"/>
      <c r="G795" s="519"/>
      <c r="H795" s="519"/>
      <c r="I795" s="519"/>
      <c r="J795" s="520"/>
      <c r="K795" s="502"/>
      <c r="L795" s="519" t="s">
        <v>11</v>
      </c>
      <c r="M795" s="518" t="str">
        <f t="shared" si="188"/>
        <v>1,F1-200K</v>
      </c>
      <c r="N795" s="502" t="s">
        <v>432</v>
      </c>
      <c r="O795" s="521" t="s">
        <v>5316</v>
      </c>
      <c r="P795" s="229" t="str">
        <f t="shared" si="189"/>
        <v>Pacheco, Jordan (1,F1-200K)</v>
      </c>
      <c r="Q795" s="166">
        <f t="shared" si="190"/>
        <v>200000</v>
      </c>
      <c r="R795" s="166"/>
      <c r="S795" s="166"/>
      <c r="T795" s="314"/>
      <c r="U795" s="147" t="s">
        <v>1704</v>
      </c>
      <c r="V795" s="167">
        <v>200000</v>
      </c>
      <c r="W795" s="134" t="s">
        <v>412</v>
      </c>
      <c r="X795" s="167"/>
      <c r="Y795" s="134"/>
      <c r="Z795" s="167"/>
      <c r="AA795" s="229"/>
      <c r="AB795" s="229"/>
      <c r="AC795" s="134"/>
      <c r="AD795" s="167"/>
      <c r="AE795" s="190"/>
      <c r="AF795" s="147"/>
      <c r="AG795" s="167"/>
    </row>
    <row r="796" spans="1:33" ht="14.25" customHeight="1" x14ac:dyDescent="0.2">
      <c r="A796" s="211" t="s">
        <v>1806</v>
      </c>
      <c r="B796" s="246" t="str">
        <f t="shared" si="181"/>
        <v>Pagan</v>
      </c>
      <c r="C796" s="253" t="str">
        <f t="shared" si="182"/>
        <v>Angel</v>
      </c>
      <c r="D796" s="134" t="str">
        <f t="shared" si="183"/>
        <v>A. Pagan</v>
      </c>
      <c r="E796" s="229" t="str">
        <f t="shared" si="187"/>
        <v>Angel Pagan</v>
      </c>
      <c r="F796" s="216" t="s">
        <v>1674</v>
      </c>
      <c r="G796" s="216"/>
      <c r="H796" s="216"/>
      <c r="I796" s="216"/>
      <c r="J796" s="222">
        <v>29769</v>
      </c>
      <c r="K796" s="223" t="s">
        <v>1669</v>
      </c>
      <c r="L796" s="135" t="s">
        <v>11</v>
      </c>
      <c r="M796" s="134" t="str">
        <f t="shared" si="188"/>
        <v>3,F3-7.8M</v>
      </c>
      <c r="N796" s="297" t="s">
        <v>83</v>
      </c>
      <c r="O796" s="216" t="s">
        <v>1992</v>
      </c>
      <c r="P796" s="229" t="str">
        <f t="shared" si="189"/>
        <v>Pagan, Angel (3,F3-7.8M)</v>
      </c>
      <c r="Q796" s="166">
        <f t="shared" si="190"/>
        <v>2600000</v>
      </c>
      <c r="R796" s="166" t="str">
        <f t="shared" ref="R796:R859" si="191">IF(ISBLANK($X796),"",$X796)</f>
        <v/>
      </c>
      <c r="S796" s="166" t="str">
        <f t="shared" ref="S796:S859" si="192">IF(ISBLANK($Z796),"",$Z796)</f>
        <v/>
      </c>
      <c r="T796" s="314" t="str">
        <f t="shared" ref="T796:T859" si="193">IF(ISBLANK($AB796),"",$AB796)</f>
        <v/>
      </c>
      <c r="U796" s="297" t="s">
        <v>1807</v>
      </c>
      <c r="V796" s="235">
        <v>2600000</v>
      </c>
      <c r="W796" s="211" t="s">
        <v>412</v>
      </c>
      <c r="X796" s="235"/>
      <c r="Y796" s="211"/>
      <c r="Z796" s="235"/>
      <c r="AA796" s="134"/>
      <c r="AC796" s="134"/>
      <c r="AD796" s="134"/>
      <c r="AE796" s="190"/>
      <c r="AF796" s="134"/>
      <c r="AG796" s="134"/>
    </row>
    <row r="797" spans="1:33" ht="14.25" customHeight="1" x14ac:dyDescent="0.2">
      <c r="A797" s="134" t="s">
        <v>2197</v>
      </c>
      <c r="B797" s="246" t="str">
        <f t="shared" si="181"/>
        <v>Panik</v>
      </c>
      <c r="C797" s="253" t="str">
        <f t="shared" si="182"/>
        <v>Joe</v>
      </c>
      <c r="D797" s="134" t="str">
        <f t="shared" si="183"/>
        <v>J. Panik</v>
      </c>
      <c r="E797" s="229" t="str">
        <f t="shared" si="187"/>
        <v>Joe Panik</v>
      </c>
      <c r="F797" s="241" t="s">
        <v>512</v>
      </c>
      <c r="G797" s="241"/>
      <c r="H797" s="241"/>
      <c r="I797" s="241"/>
      <c r="J797" s="262">
        <v>33176</v>
      </c>
      <c r="K797" s="229" t="s">
        <v>1665</v>
      </c>
      <c r="L797" s="135" t="s">
        <v>11</v>
      </c>
      <c r="M797" s="134" t="str">
        <f t="shared" si="188"/>
        <v>Y2</v>
      </c>
      <c r="N797" s="147" t="str">
        <f>Ruth!$G$2</f>
        <v>Gotham City</v>
      </c>
      <c r="O797" s="241" t="s">
        <v>2678</v>
      </c>
      <c r="P797" s="229" t="str">
        <f t="shared" si="189"/>
        <v>Panik, Joe (Y2)</v>
      </c>
      <c r="Q797" s="166">
        <f t="shared" si="190"/>
        <v>300000</v>
      </c>
      <c r="R797" s="166">
        <f t="shared" si="191"/>
        <v>400000</v>
      </c>
      <c r="S797" s="166" t="str">
        <f t="shared" si="192"/>
        <v/>
      </c>
      <c r="T797" s="314" t="str">
        <f t="shared" si="193"/>
        <v/>
      </c>
      <c r="U797" s="309" t="s">
        <v>653</v>
      </c>
      <c r="V797" s="230">
        <v>300000</v>
      </c>
      <c r="W797" s="229" t="s">
        <v>465</v>
      </c>
      <c r="X797" s="230">
        <v>400000</v>
      </c>
      <c r="Y797" s="134" t="s">
        <v>814</v>
      </c>
      <c r="Z797" s="230"/>
      <c r="AA797" s="134"/>
      <c r="AC797" s="134"/>
      <c r="AD797" s="134"/>
      <c r="AE797" s="190"/>
      <c r="AF797" s="134"/>
      <c r="AG797" s="134"/>
    </row>
    <row r="798" spans="1:33" ht="14.25" customHeight="1" x14ac:dyDescent="0.2">
      <c r="A798" s="211" t="s">
        <v>1964</v>
      </c>
      <c r="B798" s="246" t="str">
        <f t="shared" si="181"/>
        <v>Papelbon</v>
      </c>
      <c r="C798" s="253" t="str">
        <f t="shared" si="182"/>
        <v>Jonathan</v>
      </c>
      <c r="D798" s="134" t="str">
        <f t="shared" si="183"/>
        <v>J. Papelbon</v>
      </c>
      <c r="E798" s="229" t="str">
        <f t="shared" si="187"/>
        <v>Jonathan Papelbon</v>
      </c>
      <c r="F798" s="216" t="s">
        <v>1667</v>
      </c>
      <c r="G798" s="216"/>
      <c r="H798" s="216"/>
      <c r="I798" s="216"/>
      <c r="J798" s="220">
        <v>29548</v>
      </c>
      <c r="K798" s="221" t="s">
        <v>1664</v>
      </c>
      <c r="L798" s="135" t="s">
        <v>173</v>
      </c>
      <c r="M798" s="134" t="str">
        <f t="shared" si="188"/>
        <v>3,F5-14.7M</v>
      </c>
      <c r="N798" s="147" t="str">
        <f>Mays!$G$2</f>
        <v>Palo Alto</v>
      </c>
      <c r="O798" s="216" t="s">
        <v>1992</v>
      </c>
      <c r="P798" s="229" t="str">
        <f t="shared" si="189"/>
        <v>Papelbon, Jonathan (3,F5-14.7M)</v>
      </c>
      <c r="Q798" s="166">
        <f t="shared" si="190"/>
        <v>2940000</v>
      </c>
      <c r="R798" s="166">
        <f t="shared" si="191"/>
        <v>2940000</v>
      </c>
      <c r="S798" s="166">
        <f t="shared" si="192"/>
        <v>2940000</v>
      </c>
      <c r="T798" s="314" t="str">
        <f t="shared" si="193"/>
        <v/>
      </c>
      <c r="U798" s="297" t="s">
        <v>1965</v>
      </c>
      <c r="V798" s="235">
        <v>2940000</v>
      </c>
      <c r="W798" s="211" t="s">
        <v>1966</v>
      </c>
      <c r="X798" s="235">
        <v>2940000</v>
      </c>
      <c r="Y798" s="211" t="s">
        <v>1967</v>
      </c>
      <c r="Z798" s="235">
        <v>2940000</v>
      </c>
      <c r="AA798" s="134"/>
      <c r="AC798" s="134"/>
      <c r="AD798" s="134"/>
      <c r="AE798" s="190"/>
      <c r="AF798" s="134"/>
      <c r="AG798" s="134"/>
    </row>
    <row r="799" spans="1:33" ht="14.25" customHeight="1" x14ac:dyDescent="0.2">
      <c r="A799" s="148" t="s">
        <v>4284</v>
      </c>
      <c r="B799" s="246" t="str">
        <f t="shared" si="181"/>
        <v>Paredes</v>
      </c>
      <c r="C799" s="253" t="str">
        <f t="shared" si="182"/>
        <v>Jimmy</v>
      </c>
      <c r="D799" s="134" t="str">
        <f t="shared" si="183"/>
        <v>J. Paredes</v>
      </c>
      <c r="E799" s="229" t="str">
        <f t="shared" si="187"/>
        <v>Jimmy Paredes</v>
      </c>
      <c r="F799" s="135" t="s">
        <v>1674</v>
      </c>
      <c r="G799" s="147"/>
      <c r="H799" s="147"/>
      <c r="I799" s="147"/>
      <c r="J799" s="169">
        <v>32472</v>
      </c>
      <c r="K799" s="134" t="s">
        <v>1670</v>
      </c>
      <c r="L799" s="135" t="s">
        <v>11</v>
      </c>
      <c r="M799" s="134" t="str">
        <f t="shared" si="188"/>
        <v>1,F3-$1.77M</v>
      </c>
      <c r="N799" s="148" t="s">
        <v>3988</v>
      </c>
      <c r="O799" s="412" t="s">
        <v>4104</v>
      </c>
      <c r="P799" s="229" t="str">
        <f t="shared" si="189"/>
        <v>Paredes, Jimmy (1,F3-$1.77M)</v>
      </c>
      <c r="Q799" s="166">
        <f t="shared" si="190"/>
        <v>590000</v>
      </c>
      <c r="R799" s="166">
        <f t="shared" si="191"/>
        <v>590000</v>
      </c>
      <c r="S799" s="166">
        <f t="shared" si="192"/>
        <v>590000</v>
      </c>
      <c r="T799" s="314" t="str">
        <f t="shared" si="193"/>
        <v/>
      </c>
      <c r="U799" s="148" t="s">
        <v>4043</v>
      </c>
      <c r="V799" s="414">
        <v>590000</v>
      </c>
      <c r="W799" s="148" t="s">
        <v>4219</v>
      </c>
      <c r="X799" s="414">
        <v>590000</v>
      </c>
      <c r="Y799" s="148" t="s">
        <v>4138</v>
      </c>
      <c r="Z799" s="414">
        <v>590000</v>
      </c>
      <c r="AA799" s="134" t="s">
        <v>412</v>
      </c>
      <c r="AB799" s="134"/>
      <c r="AC799" s="134"/>
      <c r="AD799" s="134"/>
      <c r="AE799" s="190"/>
      <c r="AF799" s="134"/>
      <c r="AG799" s="134"/>
    </row>
    <row r="800" spans="1:33" ht="14.25" customHeight="1" x14ac:dyDescent="0.2">
      <c r="A800" s="134" t="s">
        <v>4856</v>
      </c>
      <c r="B800" s="246" t="str">
        <f t="shared" si="181"/>
        <v>Park</v>
      </c>
      <c r="C800" s="253" t="str">
        <f t="shared" si="182"/>
        <v>Byung Ho</v>
      </c>
      <c r="D800" s="134" t="str">
        <f t="shared" si="183"/>
        <v>B. Park</v>
      </c>
      <c r="E800" s="229" t="str">
        <f t="shared" si="187"/>
        <v>Byung Ho Park</v>
      </c>
      <c r="F800" s="287"/>
      <c r="G800" s="537">
        <v>67</v>
      </c>
      <c r="H800" s="537">
        <v>3</v>
      </c>
      <c r="I800" s="537">
        <v>18</v>
      </c>
      <c r="J800" s="436">
        <v>31603</v>
      </c>
      <c r="K800" s="205"/>
      <c r="L800" s="135" t="s">
        <v>651</v>
      </c>
      <c r="M800" s="134" t="str">
        <f t="shared" si="188"/>
        <v>min</v>
      </c>
      <c r="N800" s="147" t="str">
        <f>Ruth!$S$2</f>
        <v>New York</v>
      </c>
      <c r="O800" s="169" t="s">
        <v>4786</v>
      </c>
      <c r="P800" s="229" t="str">
        <f t="shared" si="189"/>
        <v>Park, Byung Ho (min)</v>
      </c>
      <c r="Q800" s="166" t="str">
        <f t="shared" si="190"/>
        <v/>
      </c>
      <c r="R800" s="166" t="str">
        <f t="shared" si="191"/>
        <v/>
      </c>
      <c r="S800" s="166" t="str">
        <f t="shared" si="192"/>
        <v/>
      </c>
      <c r="T800" s="314" t="str">
        <f t="shared" si="193"/>
        <v/>
      </c>
      <c r="U800" s="537" t="s">
        <v>828</v>
      </c>
      <c r="V800" s="167"/>
      <c r="W800" s="134"/>
      <c r="X800" s="167"/>
      <c r="Y800" s="134"/>
      <c r="Z800" s="167"/>
      <c r="AA800" s="134"/>
      <c r="AC800" s="134"/>
      <c r="AD800" s="134"/>
      <c r="AE800" s="190"/>
      <c r="AF800" s="134"/>
      <c r="AG800" s="167"/>
    </row>
    <row r="801" spans="1:33" ht="14.25" customHeight="1" x14ac:dyDescent="0.2">
      <c r="A801" s="537" t="s">
        <v>4699</v>
      </c>
      <c r="B801" s="246" t="str">
        <f t="shared" si="181"/>
        <v>Parker</v>
      </c>
      <c r="C801" s="253" t="str">
        <f t="shared" si="182"/>
        <v>Jarrett*</v>
      </c>
      <c r="D801" s="134" t="str">
        <f t="shared" si="183"/>
        <v>J. Parker</v>
      </c>
      <c r="E801" s="229" t="str">
        <f t="shared" si="187"/>
        <v>Jarrett* Parker</v>
      </c>
      <c r="F801" s="287"/>
      <c r="G801" s="537">
        <v>120</v>
      </c>
      <c r="H801" s="537">
        <v>5</v>
      </c>
      <c r="I801" s="537">
        <v>4</v>
      </c>
      <c r="J801" s="436">
        <v>32509</v>
      </c>
      <c r="K801" s="205" t="s">
        <v>2011</v>
      </c>
      <c r="L801" s="135" t="s">
        <v>11</v>
      </c>
      <c r="M801" s="134" t="str">
        <f t="shared" si="188"/>
        <v>MM</v>
      </c>
      <c r="N801" s="147" t="str">
        <f>Aaron!$S$2</f>
        <v>San Jose</v>
      </c>
      <c r="O801" s="169" t="s">
        <v>4786</v>
      </c>
      <c r="P801" s="229" t="str">
        <f t="shared" si="189"/>
        <v>Parker, Jarrett* (MM)</v>
      </c>
      <c r="Q801" s="166">
        <f t="shared" si="190"/>
        <v>100000</v>
      </c>
      <c r="R801" s="166" t="str">
        <f t="shared" si="191"/>
        <v/>
      </c>
      <c r="S801" s="166" t="str">
        <f t="shared" si="192"/>
        <v/>
      </c>
      <c r="T801" s="314" t="str">
        <f t="shared" si="193"/>
        <v/>
      </c>
      <c r="U801" s="537" t="s">
        <v>648</v>
      </c>
      <c r="V801" s="167">
        <v>100000</v>
      </c>
      <c r="W801" s="134"/>
      <c r="X801" s="167"/>
      <c r="Y801" s="134"/>
      <c r="Z801" s="167"/>
      <c r="AA801" s="134"/>
      <c r="AC801" s="134"/>
      <c r="AD801" s="134"/>
      <c r="AE801" s="190"/>
      <c r="AF801" s="134"/>
      <c r="AG801" s="134"/>
    </row>
    <row r="802" spans="1:33" ht="14.25" customHeight="1" x14ac:dyDescent="0.2">
      <c r="A802" s="446" t="s">
        <v>1290</v>
      </c>
      <c r="B802" s="246" t="str">
        <f t="shared" si="181"/>
        <v>Parker</v>
      </c>
      <c r="C802" s="253" t="str">
        <f t="shared" si="182"/>
        <v>Kyle</v>
      </c>
      <c r="D802" s="134" t="str">
        <f t="shared" si="183"/>
        <v>K. Parker</v>
      </c>
      <c r="E802" s="229" t="str">
        <f t="shared" si="187"/>
        <v>Kyle Parker</v>
      </c>
      <c r="F802" s="135"/>
      <c r="G802" s="135"/>
      <c r="H802" s="135"/>
      <c r="I802" s="135"/>
      <c r="J802" s="201"/>
      <c r="K802" s="147"/>
      <c r="L802" s="135" t="s">
        <v>11</v>
      </c>
      <c r="M802" s="134" t="str">
        <f t="shared" si="188"/>
        <v>Y1</v>
      </c>
      <c r="N802" s="147" t="str">
        <f>Mays!$G$2</f>
        <v>Palo Alto</v>
      </c>
      <c r="O802" s="135" t="s">
        <v>1171</v>
      </c>
      <c r="P802" s="229" t="str">
        <f t="shared" si="189"/>
        <v>Parker, Kyle (Y1)</v>
      </c>
      <c r="Q802" s="166">
        <f t="shared" si="190"/>
        <v>200000</v>
      </c>
      <c r="R802" s="166">
        <f t="shared" si="191"/>
        <v>300000</v>
      </c>
      <c r="S802" s="166">
        <f t="shared" si="192"/>
        <v>400000</v>
      </c>
      <c r="T802" s="314" t="str">
        <f t="shared" si="193"/>
        <v/>
      </c>
      <c r="U802" s="147" t="s">
        <v>652</v>
      </c>
      <c r="V802" s="269">
        <v>200000</v>
      </c>
      <c r="W802" s="134" t="s">
        <v>653</v>
      </c>
      <c r="X802" s="269">
        <v>300000</v>
      </c>
      <c r="Y802" s="134" t="s">
        <v>465</v>
      </c>
      <c r="Z802" s="269">
        <v>400000</v>
      </c>
      <c r="AA802" s="134" t="s">
        <v>814</v>
      </c>
      <c r="AB802" s="229"/>
      <c r="AC802" s="134"/>
      <c r="AD802" s="167"/>
      <c r="AE802" s="190"/>
      <c r="AF802" s="134"/>
      <c r="AG802" s="134"/>
    </row>
    <row r="803" spans="1:33" ht="14.25" customHeight="1" x14ac:dyDescent="0.2">
      <c r="A803" s="134" t="s">
        <v>705</v>
      </c>
      <c r="B803" s="246" t="str">
        <f t="shared" si="181"/>
        <v>Parmelee</v>
      </c>
      <c r="C803" s="253" t="str">
        <f t="shared" si="182"/>
        <v>Chris</v>
      </c>
      <c r="D803" s="134" t="str">
        <f t="shared" si="183"/>
        <v>C. Parmelee</v>
      </c>
      <c r="E803" s="229" t="str">
        <f t="shared" si="187"/>
        <v>Chris Parmelee</v>
      </c>
      <c r="F803" s="135"/>
      <c r="G803" s="135"/>
      <c r="H803" s="135"/>
      <c r="I803" s="135"/>
      <c r="J803" s="201"/>
      <c r="K803" s="147"/>
      <c r="L803" s="135" t="s">
        <v>11</v>
      </c>
      <c r="M803" s="134" t="str">
        <f t="shared" si="188"/>
        <v>ARB-Y4</v>
      </c>
      <c r="N803" s="147" t="str">
        <f>Cobb!$A$2</f>
        <v>Greenville</v>
      </c>
      <c r="O803" s="169" t="s">
        <v>402</v>
      </c>
      <c r="P803" s="229" t="str">
        <f t="shared" si="189"/>
        <v>Parmelee, Chris (ARB-Y4)</v>
      </c>
      <c r="Q803" s="166">
        <f t="shared" si="190"/>
        <v>600000</v>
      </c>
      <c r="R803" s="166" t="str">
        <f t="shared" si="191"/>
        <v/>
      </c>
      <c r="S803" s="166" t="str">
        <f t="shared" si="192"/>
        <v/>
      </c>
      <c r="T803" s="314" t="str">
        <f t="shared" si="193"/>
        <v/>
      </c>
      <c r="U803" s="147" t="s">
        <v>814</v>
      </c>
      <c r="V803" s="167">
        <v>600000</v>
      </c>
      <c r="W803" s="134" t="s">
        <v>1629</v>
      </c>
      <c r="X803" s="167"/>
      <c r="Y803" s="134"/>
      <c r="Z803" s="167"/>
      <c r="AA803" s="134"/>
      <c r="AC803" s="134"/>
      <c r="AD803" s="134"/>
      <c r="AE803" s="190"/>
      <c r="AF803" s="134"/>
      <c r="AG803" s="134"/>
    </row>
    <row r="804" spans="1:33" ht="14.25" customHeight="1" x14ac:dyDescent="0.2">
      <c r="A804" s="134" t="s">
        <v>8</v>
      </c>
      <c r="B804" s="246" t="str">
        <f t="shared" si="181"/>
        <v>Parra</v>
      </c>
      <c r="C804" s="253" t="str">
        <f t="shared" si="182"/>
        <v>Gerardo</v>
      </c>
      <c r="D804" s="134" t="str">
        <f t="shared" si="183"/>
        <v>G. Parra</v>
      </c>
      <c r="E804" s="229" t="str">
        <f t="shared" si="187"/>
        <v>Gerardo Parra</v>
      </c>
      <c r="F804" s="135"/>
      <c r="G804" s="135"/>
      <c r="H804" s="135"/>
      <c r="I804" s="135"/>
      <c r="J804" s="201"/>
      <c r="K804" s="147"/>
      <c r="L804" s="135" t="s">
        <v>11</v>
      </c>
      <c r="M804" s="134" t="str">
        <f t="shared" si="188"/>
        <v>ARB-Y7</v>
      </c>
      <c r="N804" s="147" t="str">
        <f>Mays!$G$2</f>
        <v>Palo Alto</v>
      </c>
      <c r="O804" s="169" t="s">
        <v>2010</v>
      </c>
      <c r="P804" s="229" t="str">
        <f t="shared" si="189"/>
        <v>Parra, Gerardo (ARB-Y7)</v>
      </c>
      <c r="Q804" s="166">
        <f t="shared" si="190"/>
        <v>3013000</v>
      </c>
      <c r="R804" s="166" t="str">
        <f t="shared" si="191"/>
        <v/>
      </c>
      <c r="S804" s="166" t="str">
        <f t="shared" si="192"/>
        <v/>
      </c>
      <c r="T804" s="314" t="str">
        <f t="shared" si="193"/>
        <v/>
      </c>
      <c r="U804" s="147" t="s">
        <v>1631</v>
      </c>
      <c r="V804" s="167">
        <v>3013000</v>
      </c>
      <c r="W804" s="134"/>
      <c r="X804" s="167"/>
      <c r="Y804" s="134"/>
      <c r="Z804" s="167"/>
      <c r="AA804" s="134"/>
      <c r="AC804" s="134"/>
      <c r="AD804" s="235"/>
      <c r="AE804" s="190"/>
      <c r="AF804" s="134"/>
      <c r="AG804" s="134"/>
    </row>
    <row r="805" spans="1:33" ht="14.25" customHeight="1" x14ac:dyDescent="0.2">
      <c r="A805" s="537" t="s">
        <v>2773</v>
      </c>
      <c r="B805" s="246" t="str">
        <f t="shared" si="181"/>
        <v>Paulsen</v>
      </c>
      <c r="C805" s="253" t="str">
        <f t="shared" si="182"/>
        <v>Ben*</v>
      </c>
      <c r="D805" s="134" t="str">
        <f t="shared" si="183"/>
        <v>B. Paulsen</v>
      </c>
      <c r="E805" s="229" t="str">
        <f t="shared" si="187"/>
        <v>Ben* Paulsen</v>
      </c>
      <c r="F805" s="135" t="s">
        <v>512</v>
      </c>
      <c r="G805" s="135"/>
      <c r="H805" s="135"/>
      <c r="I805" s="135"/>
      <c r="J805" s="335">
        <v>32077</v>
      </c>
      <c r="K805" s="134" t="s">
        <v>1666</v>
      </c>
      <c r="L805" s="135" t="s">
        <v>11</v>
      </c>
      <c r="M805" s="134" t="str">
        <f t="shared" si="188"/>
        <v>Y1</v>
      </c>
      <c r="N805" s="147" t="s">
        <v>701</v>
      </c>
      <c r="O805" s="135" t="s">
        <v>5282</v>
      </c>
      <c r="P805" s="229" t="str">
        <f t="shared" si="189"/>
        <v>Paulsen, Ben* (Y1)</v>
      </c>
      <c r="Q805" s="166">
        <f t="shared" si="190"/>
        <v>200000</v>
      </c>
      <c r="R805" s="166">
        <f t="shared" si="191"/>
        <v>300000</v>
      </c>
      <c r="S805" s="166">
        <f t="shared" si="192"/>
        <v>400000</v>
      </c>
      <c r="T805" s="314" t="str">
        <f t="shared" si="193"/>
        <v/>
      </c>
      <c r="U805" s="537" t="s">
        <v>652</v>
      </c>
      <c r="V805" s="269">
        <v>200000</v>
      </c>
      <c r="W805" s="134" t="s">
        <v>653</v>
      </c>
      <c r="X805" s="269">
        <v>300000</v>
      </c>
      <c r="Y805" s="134" t="s">
        <v>465</v>
      </c>
      <c r="Z805" s="269">
        <v>400000</v>
      </c>
      <c r="AA805" s="134" t="s">
        <v>814</v>
      </c>
      <c r="AB805" s="537"/>
      <c r="AC805" s="134"/>
      <c r="AD805" s="167"/>
      <c r="AE805" s="190"/>
      <c r="AF805" s="134"/>
      <c r="AG805" s="134"/>
    </row>
    <row r="806" spans="1:33" ht="14.25" customHeight="1" x14ac:dyDescent="0.2">
      <c r="A806" s="134" t="s">
        <v>873</v>
      </c>
      <c r="B806" s="246" t="str">
        <f t="shared" si="181"/>
        <v>Paxton</v>
      </c>
      <c r="C806" s="253" t="str">
        <f t="shared" si="182"/>
        <v>James</v>
      </c>
      <c r="D806" s="134" t="str">
        <f t="shared" si="183"/>
        <v>J. Paxton</v>
      </c>
      <c r="E806" s="229" t="str">
        <f t="shared" si="187"/>
        <v>James Paxton</v>
      </c>
      <c r="F806" s="135"/>
      <c r="G806" s="135"/>
      <c r="H806" s="135"/>
      <c r="I806" s="135"/>
      <c r="J806" s="201"/>
      <c r="K806" s="147"/>
      <c r="L806" s="135" t="s">
        <v>173</v>
      </c>
      <c r="M806" s="134" t="str">
        <f t="shared" si="188"/>
        <v>Y2</v>
      </c>
      <c r="N806" s="147" t="str">
        <f>Ruth!$S$2</f>
        <v>New York</v>
      </c>
      <c r="O806" s="169" t="s">
        <v>291</v>
      </c>
      <c r="P806" s="229" t="str">
        <f t="shared" si="189"/>
        <v>Paxton, James (Y2)</v>
      </c>
      <c r="Q806" s="166">
        <f t="shared" si="190"/>
        <v>300000</v>
      </c>
      <c r="R806" s="166">
        <f t="shared" si="191"/>
        <v>400000</v>
      </c>
      <c r="S806" s="166" t="str">
        <f t="shared" si="192"/>
        <v/>
      </c>
      <c r="T806" s="314" t="str">
        <f t="shared" si="193"/>
        <v/>
      </c>
      <c r="U806" s="309" t="s">
        <v>653</v>
      </c>
      <c r="V806" s="230">
        <v>300000</v>
      </c>
      <c r="W806" s="229" t="s">
        <v>465</v>
      </c>
      <c r="X806" s="230">
        <v>400000</v>
      </c>
      <c r="Y806" s="134" t="s">
        <v>814</v>
      </c>
      <c r="Z806" s="167"/>
      <c r="AA806" s="134"/>
      <c r="AC806" s="134"/>
      <c r="AD806" s="230"/>
      <c r="AE806" s="190"/>
      <c r="AF806" s="134"/>
      <c r="AG806" s="134"/>
    </row>
    <row r="807" spans="1:33" ht="14.25" customHeight="1" x14ac:dyDescent="0.2">
      <c r="A807" s="537" t="s">
        <v>4700</v>
      </c>
      <c r="B807" s="246" t="str">
        <f t="shared" si="181"/>
        <v>Pazos</v>
      </c>
      <c r="C807" s="253" t="str">
        <f t="shared" si="182"/>
        <v>James*</v>
      </c>
      <c r="D807" s="134" t="str">
        <f t="shared" si="183"/>
        <v>J. Pazos</v>
      </c>
      <c r="E807" s="229" t="str">
        <f t="shared" si="187"/>
        <v>James* Pazos</v>
      </c>
      <c r="F807" s="287"/>
      <c r="G807" s="537">
        <v>107</v>
      </c>
      <c r="H807" s="537">
        <v>4</v>
      </c>
      <c r="I807" s="537">
        <v>14</v>
      </c>
      <c r="J807" s="436">
        <v>33363</v>
      </c>
      <c r="K807" s="205" t="s">
        <v>1664</v>
      </c>
      <c r="L807" s="135" t="s">
        <v>173</v>
      </c>
      <c r="M807" s="134" t="str">
        <f t="shared" si="188"/>
        <v>MM</v>
      </c>
      <c r="N807" s="537" t="s">
        <v>83</v>
      </c>
      <c r="O807" s="169" t="s">
        <v>4786</v>
      </c>
      <c r="P807" s="229" t="str">
        <f t="shared" si="189"/>
        <v>Pazos, James* (MM)</v>
      </c>
      <c r="Q807" s="166">
        <f t="shared" si="190"/>
        <v>100000</v>
      </c>
      <c r="R807" s="166" t="str">
        <f t="shared" si="191"/>
        <v/>
      </c>
      <c r="S807" s="166" t="str">
        <f t="shared" si="192"/>
        <v/>
      </c>
      <c r="T807" s="314" t="str">
        <f t="shared" si="193"/>
        <v/>
      </c>
      <c r="U807" s="537" t="s">
        <v>648</v>
      </c>
      <c r="V807" s="167">
        <v>100000</v>
      </c>
      <c r="W807" s="134"/>
      <c r="X807" s="167"/>
      <c r="Y807" s="134"/>
      <c r="Z807" s="167"/>
      <c r="AA807" s="134"/>
      <c r="AC807" s="134"/>
      <c r="AD807" s="134"/>
      <c r="AE807" s="190"/>
      <c r="AF807" s="134"/>
      <c r="AG807" s="134"/>
    </row>
    <row r="808" spans="1:33" ht="14.25" customHeight="1" x14ac:dyDescent="0.2">
      <c r="A808" s="134" t="s">
        <v>2417</v>
      </c>
      <c r="B808" s="246" t="str">
        <f t="shared" si="181"/>
        <v>Pearce</v>
      </c>
      <c r="C808" s="253" t="str">
        <f t="shared" si="182"/>
        <v>Steve</v>
      </c>
      <c r="D808" s="134" t="str">
        <f t="shared" si="183"/>
        <v>S. Pearce</v>
      </c>
      <c r="E808" s="229" t="str">
        <f t="shared" si="187"/>
        <v>Steve Pearce</v>
      </c>
      <c r="F808" s="135"/>
      <c r="G808" s="135"/>
      <c r="H808" s="135"/>
      <c r="I808" s="135"/>
      <c r="J808" s="201"/>
      <c r="K808" s="147"/>
      <c r="L808" s="135" t="s">
        <v>11</v>
      </c>
      <c r="M808" s="134" t="str">
        <f t="shared" si="188"/>
        <v>2,F3-9M</v>
      </c>
      <c r="N808" s="147" t="s">
        <v>547</v>
      </c>
      <c r="O808" s="304" t="s">
        <v>5288</v>
      </c>
      <c r="P808" s="229" t="str">
        <f t="shared" si="189"/>
        <v>Pearce, Steve (2,F3-9M)</v>
      </c>
      <c r="Q808" s="166">
        <f t="shared" si="190"/>
        <v>3000000</v>
      </c>
      <c r="R808" s="166">
        <f t="shared" si="191"/>
        <v>3000000</v>
      </c>
      <c r="S808" s="166" t="str">
        <f t="shared" si="192"/>
        <v/>
      </c>
      <c r="T808" s="314" t="str">
        <f t="shared" si="193"/>
        <v/>
      </c>
      <c r="U808" s="147" t="s">
        <v>2524</v>
      </c>
      <c r="V808" s="167">
        <v>3000000</v>
      </c>
      <c r="W808" s="147" t="s">
        <v>2603</v>
      </c>
      <c r="X808" s="235">
        <v>3000000</v>
      </c>
      <c r="Y808" s="147" t="s">
        <v>412</v>
      </c>
      <c r="Z808" s="235"/>
      <c r="AA808" s="147"/>
      <c r="AB808" s="310"/>
      <c r="AC808" s="134"/>
      <c r="AD808" s="134"/>
      <c r="AE808" s="190"/>
      <c r="AF808" s="134"/>
      <c r="AG808" s="134"/>
    </row>
    <row r="809" spans="1:33" ht="14.25" customHeight="1" x14ac:dyDescent="0.2">
      <c r="A809" s="134" t="s">
        <v>285</v>
      </c>
      <c r="B809" s="246" t="str">
        <f t="shared" si="181"/>
        <v>Peavy</v>
      </c>
      <c r="C809" s="253" t="str">
        <f t="shared" si="182"/>
        <v>Jake</v>
      </c>
      <c r="D809" s="134" t="str">
        <f t="shared" si="183"/>
        <v>J. Peavy</v>
      </c>
      <c r="E809" s="229" t="str">
        <f t="shared" si="187"/>
        <v>Jake Peavy</v>
      </c>
      <c r="F809" s="135"/>
      <c r="G809" s="135"/>
      <c r="H809" s="135"/>
      <c r="I809" s="135"/>
      <c r="J809" s="201"/>
      <c r="K809" s="147"/>
      <c r="L809" s="135" t="s">
        <v>173</v>
      </c>
      <c r="M809" s="134" t="str">
        <f t="shared" si="188"/>
        <v>2,F4-9.975M</v>
      </c>
      <c r="N809" s="147" t="str">
        <f>Mays!$M$2</f>
        <v>Mudville</v>
      </c>
      <c r="O809" s="304" t="s">
        <v>2677</v>
      </c>
      <c r="P809" s="229" t="str">
        <f t="shared" si="189"/>
        <v>Peavy, Jake (2,F4-9.975M)</v>
      </c>
      <c r="Q809" s="166">
        <f t="shared" si="190"/>
        <v>2493750</v>
      </c>
      <c r="R809" s="166">
        <f t="shared" si="191"/>
        <v>2493750</v>
      </c>
      <c r="S809" s="166">
        <f t="shared" si="192"/>
        <v>2493750</v>
      </c>
      <c r="T809" s="314" t="str">
        <f t="shared" si="193"/>
        <v/>
      </c>
      <c r="U809" s="147" t="s">
        <v>2521</v>
      </c>
      <c r="V809" s="167">
        <v>2493750</v>
      </c>
      <c r="W809" s="147" t="s">
        <v>2601</v>
      </c>
      <c r="X809" s="235">
        <v>2493750</v>
      </c>
      <c r="Y809" s="147" t="s">
        <v>2656</v>
      </c>
      <c r="Z809" s="235">
        <v>2493750</v>
      </c>
      <c r="AA809" s="147" t="s">
        <v>412</v>
      </c>
      <c r="AB809" s="311"/>
      <c r="AC809" s="134"/>
      <c r="AD809" s="134"/>
      <c r="AE809" s="190"/>
      <c r="AF809" s="134"/>
      <c r="AG809" s="134"/>
    </row>
    <row r="810" spans="1:33" ht="14.25" customHeight="1" x14ac:dyDescent="0.2">
      <c r="A810" s="146" t="s">
        <v>1289</v>
      </c>
      <c r="B810" s="246" t="str">
        <f t="shared" si="181"/>
        <v>Pederson</v>
      </c>
      <c r="C810" s="253" t="str">
        <f t="shared" si="182"/>
        <v>Joc</v>
      </c>
      <c r="D810" s="134" t="str">
        <f t="shared" si="183"/>
        <v>J. Pederson</v>
      </c>
      <c r="E810" s="229" t="str">
        <f t="shared" si="187"/>
        <v>Joc Pederson</v>
      </c>
      <c r="F810" s="135"/>
      <c r="G810" s="135"/>
      <c r="H810" s="135"/>
      <c r="I810" s="135"/>
      <c r="J810" s="201"/>
      <c r="K810" s="147"/>
      <c r="L810" s="135" t="s">
        <v>11</v>
      </c>
      <c r="M810" s="134" t="str">
        <f t="shared" si="188"/>
        <v>Y1</v>
      </c>
      <c r="N810" s="147" t="str">
        <f>Cobb!$S$2</f>
        <v>Waikiki</v>
      </c>
      <c r="O810" s="135" t="s">
        <v>1625</v>
      </c>
      <c r="P810" s="229" t="str">
        <f t="shared" si="189"/>
        <v>Pederson, Joc (Y1)</v>
      </c>
      <c r="Q810" s="166">
        <f t="shared" si="190"/>
        <v>200000</v>
      </c>
      <c r="R810" s="166">
        <f t="shared" si="191"/>
        <v>300000</v>
      </c>
      <c r="S810" s="166">
        <f t="shared" si="192"/>
        <v>400000</v>
      </c>
      <c r="T810" s="314" t="str">
        <f t="shared" si="193"/>
        <v/>
      </c>
      <c r="U810" s="147" t="s">
        <v>652</v>
      </c>
      <c r="V810" s="269">
        <v>200000</v>
      </c>
      <c r="W810" s="134" t="s">
        <v>653</v>
      </c>
      <c r="X810" s="269">
        <v>300000</v>
      </c>
      <c r="Y810" s="134" t="s">
        <v>465</v>
      </c>
      <c r="Z810" s="269">
        <v>400000</v>
      </c>
      <c r="AA810" s="134" t="s">
        <v>814</v>
      </c>
      <c r="AC810" s="134"/>
      <c r="AD810" s="134"/>
      <c r="AE810" s="190"/>
      <c r="AF810" s="134"/>
      <c r="AG810" s="134"/>
    </row>
    <row r="811" spans="1:33" ht="14.25" customHeight="1" x14ac:dyDescent="0.2">
      <c r="A811" s="148" t="s">
        <v>733</v>
      </c>
      <c r="B811" s="246" t="str">
        <f t="shared" ref="B811:B874" si="194">LEFT(A811,FIND(", ",A811,1)-1)</f>
        <v>Pedroia</v>
      </c>
      <c r="C811" s="253" t="str">
        <f t="shared" si="182"/>
        <v>Dustin</v>
      </c>
      <c r="D811" s="134" t="str">
        <f t="shared" si="183"/>
        <v>D. Pedroia</v>
      </c>
      <c r="E811" s="229" t="str">
        <f t="shared" si="187"/>
        <v>Dustin Pedroia</v>
      </c>
      <c r="F811" s="135"/>
      <c r="G811" s="147"/>
      <c r="H811" s="147"/>
      <c r="I811" s="147"/>
      <c r="J811" s="169"/>
      <c r="K811" s="134"/>
      <c r="L811" s="135" t="s">
        <v>11</v>
      </c>
      <c r="M811" s="134" t="str">
        <f t="shared" si="188"/>
        <v>1,F4-$14.8M</v>
      </c>
      <c r="N811" s="147" t="str">
        <f>Ruth!$S$2</f>
        <v>New York</v>
      </c>
      <c r="O811" s="412" t="s">
        <v>4104</v>
      </c>
      <c r="P811" s="229" t="str">
        <f t="shared" si="189"/>
        <v>Pedroia, Dustin (1,F4-$14.8M)</v>
      </c>
      <c r="Q811" s="166">
        <f t="shared" si="190"/>
        <v>3700000</v>
      </c>
      <c r="R811" s="166">
        <f t="shared" si="191"/>
        <v>3700000</v>
      </c>
      <c r="S811" s="166">
        <f t="shared" si="192"/>
        <v>3700000</v>
      </c>
      <c r="T811" s="314">
        <f t="shared" si="193"/>
        <v>3700000</v>
      </c>
      <c r="U811" s="148" t="s">
        <v>3996</v>
      </c>
      <c r="V811" s="414">
        <v>3700000</v>
      </c>
      <c r="W811" s="148" t="s">
        <v>4257</v>
      </c>
      <c r="X811" s="414">
        <v>3700000</v>
      </c>
      <c r="Y811" s="148" t="s">
        <v>4155</v>
      </c>
      <c r="Z811" s="414">
        <v>3700000</v>
      </c>
      <c r="AA811" s="148" t="s">
        <v>4118</v>
      </c>
      <c r="AB811" s="414">
        <v>3700000</v>
      </c>
      <c r="AC811" s="134" t="s">
        <v>412</v>
      </c>
      <c r="AD811" s="134"/>
      <c r="AE811" s="190"/>
      <c r="AF811" s="134"/>
      <c r="AG811" s="167"/>
    </row>
    <row r="812" spans="1:33" ht="14.25" customHeight="1" x14ac:dyDescent="0.2">
      <c r="A812" s="148" t="s">
        <v>2425</v>
      </c>
      <c r="B812" s="246" t="str">
        <f t="shared" si="194"/>
        <v>Pelfrey</v>
      </c>
      <c r="C812" s="253" t="str">
        <f t="shared" si="182"/>
        <v>Mike</v>
      </c>
      <c r="D812" s="134" t="str">
        <f t="shared" si="183"/>
        <v>M. Pelfrey</v>
      </c>
      <c r="E812" s="229" t="str">
        <f t="shared" si="187"/>
        <v>Mike Pelfrey</v>
      </c>
      <c r="F812" s="135"/>
      <c r="G812" s="147"/>
      <c r="H812" s="147"/>
      <c r="I812" s="147"/>
      <c r="J812" s="169"/>
      <c r="K812" s="134"/>
      <c r="L812" s="135" t="s">
        <v>173</v>
      </c>
      <c r="M812" s="134" t="str">
        <f t="shared" si="188"/>
        <v>1,F1-$2.1M</v>
      </c>
      <c r="N812" s="297" t="str">
        <f>Ruth!$AE$2</f>
        <v>Williamsburg</v>
      </c>
      <c r="O812" s="412" t="s">
        <v>4104</v>
      </c>
      <c r="P812" s="229" t="str">
        <f t="shared" si="189"/>
        <v>Pelfrey, Mike (1,F1-$2.1M)</v>
      </c>
      <c r="Q812" s="166">
        <f t="shared" si="190"/>
        <v>2100000</v>
      </c>
      <c r="R812" s="166" t="str">
        <f t="shared" si="191"/>
        <v/>
      </c>
      <c r="S812" s="166" t="str">
        <f t="shared" si="192"/>
        <v/>
      </c>
      <c r="T812" s="314" t="str">
        <f t="shared" si="193"/>
        <v/>
      </c>
      <c r="U812" s="148" t="s">
        <v>4022</v>
      </c>
      <c r="V812" s="414">
        <v>2100000</v>
      </c>
      <c r="W812" s="167" t="s">
        <v>412</v>
      </c>
      <c r="X812" s="134"/>
      <c r="Y812" s="134"/>
      <c r="Z812" s="134"/>
      <c r="AA812" s="134"/>
      <c r="AB812" s="134"/>
      <c r="AC812" s="134"/>
      <c r="AD812" s="134"/>
      <c r="AE812" s="190"/>
      <c r="AF812" s="134"/>
      <c r="AG812" s="134"/>
    </row>
    <row r="813" spans="1:33" ht="14.25" customHeight="1" x14ac:dyDescent="0.2">
      <c r="A813" s="537" t="s">
        <v>4701</v>
      </c>
      <c r="B813" s="246" t="str">
        <f t="shared" si="194"/>
        <v>Pena</v>
      </c>
      <c r="C813" s="253" t="str">
        <f t="shared" si="182"/>
        <v>Ariel</v>
      </c>
      <c r="D813" s="134" t="str">
        <f t="shared" si="183"/>
        <v>A. Pena</v>
      </c>
      <c r="E813" s="229" t="str">
        <f t="shared" si="187"/>
        <v>Ariel Pena</v>
      </c>
      <c r="F813" s="287"/>
      <c r="G813" s="537">
        <v>206</v>
      </c>
      <c r="H813" s="537">
        <v>9</v>
      </c>
      <c r="I813" s="537">
        <v>19</v>
      </c>
      <c r="J813" s="436">
        <v>32648</v>
      </c>
      <c r="K813" s="205" t="s">
        <v>966</v>
      </c>
      <c r="L813" s="135" t="s">
        <v>173</v>
      </c>
      <c r="M813" s="134" t="str">
        <f t="shared" si="188"/>
        <v>MM</v>
      </c>
      <c r="N813" s="537" t="s">
        <v>547</v>
      </c>
      <c r="O813" s="169" t="s">
        <v>4786</v>
      </c>
      <c r="P813" s="229" t="str">
        <f t="shared" si="189"/>
        <v>Pena, Ariel (MM)</v>
      </c>
      <c r="Q813" s="166">
        <f t="shared" si="190"/>
        <v>100000</v>
      </c>
      <c r="R813" s="166" t="str">
        <f t="shared" si="191"/>
        <v/>
      </c>
      <c r="S813" s="166" t="str">
        <f t="shared" si="192"/>
        <v/>
      </c>
      <c r="T813" s="314" t="str">
        <f t="shared" si="193"/>
        <v/>
      </c>
      <c r="U813" s="537" t="s">
        <v>648</v>
      </c>
      <c r="V813" s="167">
        <v>100000</v>
      </c>
      <c r="W813" s="134"/>
      <c r="X813" s="167"/>
      <c r="Y813" s="134"/>
      <c r="Z813" s="167"/>
      <c r="AA813" s="134"/>
      <c r="AC813" s="134"/>
      <c r="AD813" s="134"/>
      <c r="AE813" s="190"/>
      <c r="AF813" s="134"/>
      <c r="AG813" s="134"/>
    </row>
    <row r="814" spans="1:33" ht="14.25" customHeight="1" x14ac:dyDescent="0.2">
      <c r="A814" s="134" t="s">
        <v>3794</v>
      </c>
      <c r="B814" s="246" t="str">
        <f t="shared" si="194"/>
        <v>Pena</v>
      </c>
      <c r="C814" s="253" t="str">
        <f t="shared" si="182"/>
        <v>Brayan</v>
      </c>
      <c r="D814" s="134" t="str">
        <f t="shared" si="183"/>
        <v>B. Pena</v>
      </c>
      <c r="E814" s="229" t="str">
        <f t="shared" si="187"/>
        <v>Brayan Pena</v>
      </c>
      <c r="F814" s="287"/>
      <c r="G814" s="287"/>
      <c r="H814" s="287"/>
      <c r="I814" s="287"/>
      <c r="J814" s="201"/>
      <c r="K814" s="205"/>
      <c r="L814" s="135" t="s">
        <v>11</v>
      </c>
      <c r="M814" s="134" t="str">
        <f t="shared" si="188"/>
        <v>2,F2-3M</v>
      </c>
      <c r="N814" s="147" t="s">
        <v>4631</v>
      </c>
      <c r="O814" s="304" t="s">
        <v>5219</v>
      </c>
      <c r="P814" s="229" t="str">
        <f t="shared" si="189"/>
        <v>Pena, Brayan (2,F2-3M)</v>
      </c>
      <c r="Q814" s="166">
        <f t="shared" si="190"/>
        <v>1500100</v>
      </c>
      <c r="R814" s="166" t="str">
        <f t="shared" si="191"/>
        <v/>
      </c>
      <c r="S814" s="166" t="str">
        <f t="shared" si="192"/>
        <v/>
      </c>
      <c r="T814" s="314" t="str">
        <f t="shared" si="193"/>
        <v/>
      </c>
      <c r="U814" s="147" t="s">
        <v>1729</v>
      </c>
      <c r="V814" s="167">
        <v>1500100</v>
      </c>
      <c r="W814" s="147" t="s">
        <v>412</v>
      </c>
      <c r="X814" s="235"/>
      <c r="Y814" s="147"/>
      <c r="Z814" s="310"/>
      <c r="AA814" s="147"/>
      <c r="AB814" s="310"/>
      <c r="AC814" s="167"/>
      <c r="AD814" s="134"/>
      <c r="AE814" s="190"/>
      <c r="AF814" s="134"/>
      <c r="AG814" s="134"/>
    </row>
    <row r="815" spans="1:33" ht="14.25" customHeight="1" x14ac:dyDescent="0.2">
      <c r="A815" s="134" t="s">
        <v>95</v>
      </c>
      <c r="B815" s="246" t="str">
        <f t="shared" si="194"/>
        <v>Pence</v>
      </c>
      <c r="C815" s="253" t="str">
        <f t="shared" si="182"/>
        <v>Hunter</v>
      </c>
      <c r="D815" s="134" t="str">
        <f t="shared" si="183"/>
        <v>H. Pence</v>
      </c>
      <c r="E815" s="229" t="str">
        <f t="shared" si="187"/>
        <v>Hunter Pence</v>
      </c>
      <c r="F815" s="135"/>
      <c r="G815" s="135"/>
      <c r="H815" s="135"/>
      <c r="I815" s="135"/>
      <c r="J815" s="201"/>
      <c r="K815" s="147"/>
      <c r="L815" s="135" t="s">
        <v>11</v>
      </c>
      <c r="M815" s="134" t="str">
        <f t="shared" si="188"/>
        <v>2,F4-14M</v>
      </c>
      <c r="N815" s="300" t="s">
        <v>83</v>
      </c>
      <c r="O815" s="304" t="s">
        <v>2491</v>
      </c>
      <c r="P815" s="229" t="str">
        <f t="shared" si="189"/>
        <v>Pence, Hunter (2,F4-14M)</v>
      </c>
      <c r="Q815" s="166">
        <f t="shared" si="190"/>
        <v>3500000</v>
      </c>
      <c r="R815" s="166">
        <f t="shared" si="191"/>
        <v>3500000</v>
      </c>
      <c r="S815" s="166">
        <f t="shared" si="192"/>
        <v>3500000</v>
      </c>
      <c r="T815" s="314" t="str">
        <f t="shared" si="193"/>
        <v/>
      </c>
      <c r="U815" s="147" t="s">
        <v>2506</v>
      </c>
      <c r="V815" s="167">
        <v>3500000</v>
      </c>
      <c r="W815" s="147" t="s">
        <v>2589</v>
      </c>
      <c r="X815" s="235">
        <v>3500000</v>
      </c>
      <c r="Y815" s="147" t="s">
        <v>2648</v>
      </c>
      <c r="Z815" s="235">
        <v>3500000</v>
      </c>
      <c r="AA815" s="147" t="s">
        <v>412</v>
      </c>
      <c r="AB815" s="310"/>
      <c r="AC815" s="134"/>
      <c r="AD815" s="134"/>
      <c r="AE815" s="190"/>
      <c r="AF815" s="134"/>
      <c r="AG815" s="134"/>
    </row>
    <row r="816" spans="1:33" ht="14.25" customHeight="1" x14ac:dyDescent="0.2">
      <c r="A816" s="148" t="s">
        <v>1771</v>
      </c>
      <c r="B816" s="246" t="str">
        <f t="shared" si="194"/>
        <v>Pennington</v>
      </c>
      <c r="C816" s="253" t="str">
        <f t="shared" si="182"/>
        <v>Cliff</v>
      </c>
      <c r="D816" s="134" t="str">
        <f t="shared" si="183"/>
        <v>C. Pennington</v>
      </c>
      <c r="E816" s="229" t="str">
        <f t="shared" si="187"/>
        <v>Cliff Pennington</v>
      </c>
      <c r="F816" s="216" t="s">
        <v>1674</v>
      </c>
      <c r="G816" s="216"/>
      <c r="H816" s="216"/>
      <c r="I816" s="216"/>
      <c r="J816" s="222">
        <v>30848</v>
      </c>
      <c r="K816" s="223" t="s">
        <v>1671</v>
      </c>
      <c r="L816" s="135" t="s">
        <v>11</v>
      </c>
      <c r="M816" s="134" t="str">
        <f t="shared" si="188"/>
        <v>1,F3-$1.941M</v>
      </c>
      <c r="N816" s="147" t="str">
        <f>Mays!$AE$2</f>
        <v>West Oakland</v>
      </c>
      <c r="O816" s="412" t="s">
        <v>4104</v>
      </c>
      <c r="P816" s="229" t="str">
        <f t="shared" si="189"/>
        <v>Pennington, Cliff (1,F3-$1.941M)</v>
      </c>
      <c r="Q816" s="166">
        <f t="shared" si="190"/>
        <v>647000</v>
      </c>
      <c r="R816" s="166">
        <f t="shared" si="191"/>
        <v>647000</v>
      </c>
      <c r="S816" s="166">
        <f t="shared" si="192"/>
        <v>647000</v>
      </c>
      <c r="T816" s="314" t="str">
        <f t="shared" si="193"/>
        <v/>
      </c>
      <c r="U816" s="148" t="s">
        <v>4085</v>
      </c>
      <c r="V816" s="414">
        <v>647000</v>
      </c>
      <c r="W816" s="148" t="s">
        <v>4223</v>
      </c>
      <c r="X816" s="414">
        <v>647000</v>
      </c>
      <c r="Y816" s="148" t="s">
        <v>4142</v>
      </c>
      <c r="Z816" s="414">
        <v>647000</v>
      </c>
      <c r="AA816" s="134" t="s">
        <v>412</v>
      </c>
      <c r="AB816" s="134"/>
      <c r="AC816" s="134"/>
      <c r="AD816" s="134"/>
      <c r="AE816" s="190"/>
      <c r="AF816" s="134"/>
      <c r="AG816" s="134"/>
    </row>
    <row r="817" spans="1:33" ht="14.25" customHeight="1" x14ac:dyDescent="0.2">
      <c r="A817" s="537" t="s">
        <v>2749</v>
      </c>
      <c r="B817" s="246" t="str">
        <f t="shared" si="194"/>
        <v>Peralta</v>
      </c>
      <c r="C817" s="253" t="str">
        <f t="shared" si="182"/>
        <v>David*</v>
      </c>
      <c r="D817" s="134" t="str">
        <f t="shared" si="183"/>
        <v>D. Peralta</v>
      </c>
      <c r="E817" s="229" t="str">
        <f t="shared" si="187"/>
        <v>David* Peralta</v>
      </c>
      <c r="F817" s="135" t="s">
        <v>512</v>
      </c>
      <c r="G817" s="135"/>
      <c r="H817" s="135"/>
      <c r="I817" s="135"/>
      <c r="J817" s="335">
        <v>32003</v>
      </c>
      <c r="K817" s="134" t="s">
        <v>2011</v>
      </c>
      <c r="L817" s="135" t="s">
        <v>11</v>
      </c>
      <c r="M817" s="134" t="str">
        <f t="shared" si="188"/>
        <v>Y2</v>
      </c>
      <c r="N817" s="147" t="str">
        <f>Aaron!$A$2</f>
        <v>Middlesex</v>
      </c>
      <c r="O817" s="135" t="s">
        <v>2857</v>
      </c>
      <c r="P817" s="229" t="str">
        <f t="shared" si="189"/>
        <v>Peralta, David* (Y2)</v>
      </c>
      <c r="Q817" s="166">
        <f t="shared" si="190"/>
        <v>300000</v>
      </c>
      <c r="R817" s="166">
        <f t="shared" si="191"/>
        <v>400000</v>
      </c>
      <c r="S817" s="166" t="str">
        <f t="shared" si="192"/>
        <v/>
      </c>
      <c r="T817" s="314" t="str">
        <f t="shared" si="193"/>
        <v/>
      </c>
      <c r="U817" s="134" t="s">
        <v>653</v>
      </c>
      <c r="V817" s="230">
        <v>300000</v>
      </c>
      <c r="W817" s="229" t="s">
        <v>465</v>
      </c>
      <c r="X817" s="230">
        <v>400000</v>
      </c>
      <c r="Y817" s="134" t="s">
        <v>814</v>
      </c>
      <c r="Z817" s="537"/>
      <c r="AA817" s="537"/>
      <c r="AB817" s="537"/>
      <c r="AC817" s="134"/>
      <c r="AD817" s="134"/>
      <c r="AE817" s="190"/>
      <c r="AF817" s="134"/>
      <c r="AG817" s="134"/>
    </row>
    <row r="818" spans="1:33" ht="14.25" customHeight="1" x14ac:dyDescent="0.2">
      <c r="A818" s="134" t="s">
        <v>282</v>
      </c>
      <c r="B818" s="246" t="str">
        <f t="shared" si="194"/>
        <v>Peralta</v>
      </c>
      <c r="C818" s="253" t="str">
        <f t="shared" si="182"/>
        <v>Jhonny</v>
      </c>
      <c r="D818" s="134" t="str">
        <f t="shared" si="183"/>
        <v>J. Peralta</v>
      </c>
      <c r="E818" s="229" t="str">
        <f t="shared" si="187"/>
        <v>Jhonny Peralta</v>
      </c>
      <c r="F818" s="135"/>
      <c r="G818" s="135"/>
      <c r="H818" s="135"/>
      <c r="I818" s="135"/>
      <c r="J818" s="201"/>
      <c r="K818" s="147"/>
      <c r="L818" s="135" t="s">
        <v>11</v>
      </c>
      <c r="M818" s="134" t="str">
        <f t="shared" si="188"/>
        <v>2,X3-15M</v>
      </c>
      <c r="N818" s="147" t="str">
        <f>Mays!$M$2</f>
        <v>Mudville</v>
      </c>
      <c r="O818" s="169" t="s">
        <v>946</v>
      </c>
      <c r="P818" s="229" t="str">
        <f t="shared" si="189"/>
        <v>Peralta, Jhonny (2,X3-15M)</v>
      </c>
      <c r="Q818" s="166">
        <f t="shared" si="190"/>
        <v>5000000</v>
      </c>
      <c r="R818" s="166">
        <f t="shared" si="191"/>
        <v>5000000</v>
      </c>
      <c r="S818" s="166" t="str">
        <f t="shared" si="192"/>
        <v/>
      </c>
      <c r="T818" s="314" t="str">
        <f t="shared" si="193"/>
        <v/>
      </c>
      <c r="U818" s="147" t="s">
        <v>2467</v>
      </c>
      <c r="V818" s="167">
        <v>5000000</v>
      </c>
      <c r="W818" s="134" t="s">
        <v>2468</v>
      </c>
      <c r="X818" s="167">
        <v>5000000</v>
      </c>
      <c r="Y818" s="134"/>
      <c r="Z818" s="167"/>
      <c r="AA818" s="229"/>
      <c r="AB818" s="229"/>
      <c r="AC818" s="134"/>
      <c r="AD818" s="167"/>
      <c r="AE818" s="190"/>
      <c r="AF818" s="134"/>
      <c r="AG818" s="134"/>
    </row>
    <row r="819" spans="1:33" ht="14.25" customHeight="1" x14ac:dyDescent="0.2">
      <c r="A819" s="134" t="s">
        <v>985</v>
      </c>
      <c r="B819" s="246" t="str">
        <f t="shared" si="194"/>
        <v>Peralta</v>
      </c>
      <c r="C819" s="253" t="str">
        <f t="shared" si="182"/>
        <v>Wily</v>
      </c>
      <c r="D819" s="134" t="str">
        <f t="shared" si="183"/>
        <v>W. Peralta</v>
      </c>
      <c r="E819" s="229" t="str">
        <f t="shared" si="187"/>
        <v>Wily Peralta</v>
      </c>
      <c r="F819" s="135"/>
      <c r="G819" s="135"/>
      <c r="H819" s="135"/>
      <c r="I819" s="135"/>
      <c r="J819" s="201"/>
      <c r="K819" s="147"/>
      <c r="L819" s="135" t="s">
        <v>173</v>
      </c>
      <c r="M819" s="134" t="str">
        <f t="shared" si="188"/>
        <v>Y3</v>
      </c>
      <c r="N819" s="147" t="s">
        <v>83</v>
      </c>
      <c r="O819" s="169" t="s">
        <v>5348</v>
      </c>
      <c r="P819" s="229" t="str">
        <f t="shared" si="189"/>
        <v>Peralta, Wily (Y3)</v>
      </c>
      <c r="Q819" s="166">
        <f t="shared" si="190"/>
        <v>400000</v>
      </c>
      <c r="R819" s="166" t="str">
        <f t="shared" si="191"/>
        <v/>
      </c>
      <c r="S819" s="166" t="str">
        <f t="shared" si="192"/>
        <v/>
      </c>
      <c r="T819" s="314" t="str">
        <f t="shared" si="193"/>
        <v/>
      </c>
      <c r="U819" s="147" t="s">
        <v>465</v>
      </c>
      <c r="V819" s="167">
        <v>400000</v>
      </c>
      <c r="W819" s="134" t="s">
        <v>814</v>
      </c>
      <c r="X819" s="167"/>
      <c r="Y819" s="134"/>
      <c r="Z819" s="167"/>
      <c r="AA819" s="229"/>
      <c r="AB819" s="229"/>
      <c r="AC819" s="134"/>
      <c r="AD819" s="167"/>
      <c r="AE819" s="190"/>
      <c r="AF819" s="537"/>
      <c r="AG819" s="537"/>
    </row>
    <row r="820" spans="1:33" ht="14.25" customHeight="1" x14ac:dyDescent="0.2">
      <c r="A820" s="246" t="s">
        <v>2162</v>
      </c>
      <c r="B820" s="246" t="str">
        <f t="shared" si="194"/>
        <v>Peraza</v>
      </c>
      <c r="C820" s="253" t="str">
        <f t="shared" si="182"/>
        <v>Jose</v>
      </c>
      <c r="D820" s="134" t="str">
        <f t="shared" si="183"/>
        <v>J. Peraza</v>
      </c>
      <c r="E820" s="229" t="str">
        <f t="shared" si="187"/>
        <v>Jose Peraza</v>
      </c>
      <c r="F820" s="241" t="s">
        <v>1667</v>
      </c>
      <c r="G820" s="241"/>
      <c r="H820" s="241"/>
      <c r="I820" s="241"/>
      <c r="J820" s="262">
        <v>34454</v>
      </c>
      <c r="K820" s="263" t="s">
        <v>1671</v>
      </c>
      <c r="L820" s="135" t="s">
        <v>11</v>
      </c>
      <c r="M820" s="134" t="str">
        <f t="shared" si="188"/>
        <v>MM</v>
      </c>
      <c r="N820" s="147" t="s">
        <v>547</v>
      </c>
      <c r="O820" s="241" t="s">
        <v>2012</v>
      </c>
      <c r="P820" s="229" t="str">
        <f t="shared" si="189"/>
        <v>Peraza, Jose (MM)</v>
      </c>
      <c r="Q820" s="166">
        <f t="shared" si="190"/>
        <v>100000</v>
      </c>
      <c r="R820" s="166" t="str">
        <f t="shared" si="191"/>
        <v/>
      </c>
      <c r="S820" s="166" t="str">
        <f t="shared" si="192"/>
        <v/>
      </c>
      <c r="T820" s="314" t="str">
        <f t="shared" si="193"/>
        <v/>
      </c>
      <c r="U820" s="309" t="s">
        <v>648</v>
      </c>
      <c r="V820" s="269">
        <v>100000</v>
      </c>
      <c r="W820" s="229"/>
      <c r="X820" s="230"/>
      <c r="Y820" s="229"/>
      <c r="Z820" s="230"/>
      <c r="AA820" s="134"/>
      <c r="AC820" s="134"/>
      <c r="AD820" s="134"/>
      <c r="AE820" s="190"/>
      <c r="AF820" s="537"/>
      <c r="AG820" s="537"/>
    </row>
    <row r="821" spans="1:33" ht="14.25" customHeight="1" x14ac:dyDescent="0.2">
      <c r="A821" s="537" t="s">
        <v>4757</v>
      </c>
      <c r="B821" s="246" t="str">
        <f t="shared" si="194"/>
        <v>Perez</v>
      </c>
      <c r="C821" s="253" t="str">
        <f t="shared" si="182"/>
        <v>Carlos Eduardo</v>
      </c>
      <c r="D821" s="134" t="str">
        <f t="shared" si="183"/>
        <v>C. Perez</v>
      </c>
      <c r="E821" s="229" t="str">
        <f t="shared" si="187"/>
        <v>Carlos Eduardo Perez</v>
      </c>
      <c r="F821" s="287"/>
      <c r="G821" s="537">
        <v>30</v>
      </c>
      <c r="H821" s="537">
        <v>2</v>
      </c>
      <c r="I821" s="537">
        <v>6</v>
      </c>
      <c r="J821" s="436">
        <v>33173</v>
      </c>
      <c r="K821" s="205" t="s">
        <v>1668</v>
      </c>
      <c r="L821" s="135" t="s">
        <v>11</v>
      </c>
      <c r="M821" s="134" t="str">
        <f t="shared" si="188"/>
        <v>Y1</v>
      </c>
      <c r="N821" s="537" t="s">
        <v>786</v>
      </c>
      <c r="O821" s="169" t="s">
        <v>4786</v>
      </c>
      <c r="P821" s="229" t="str">
        <f t="shared" si="189"/>
        <v>Perez, Carlos Eduardo (Y1)</v>
      </c>
      <c r="Q821" s="166">
        <f t="shared" si="190"/>
        <v>200000</v>
      </c>
      <c r="R821" s="166">
        <f t="shared" si="191"/>
        <v>300000</v>
      </c>
      <c r="S821" s="166">
        <f t="shared" si="192"/>
        <v>400000</v>
      </c>
      <c r="T821" s="314" t="str">
        <f t="shared" si="193"/>
        <v/>
      </c>
      <c r="U821" s="537" t="s">
        <v>652</v>
      </c>
      <c r="V821" s="167">
        <v>200000</v>
      </c>
      <c r="W821" s="134" t="s">
        <v>653</v>
      </c>
      <c r="X821" s="167">
        <v>300000</v>
      </c>
      <c r="Y821" s="134" t="s">
        <v>465</v>
      </c>
      <c r="Z821" s="167">
        <v>400000</v>
      </c>
      <c r="AA821" s="134" t="s">
        <v>814</v>
      </c>
      <c r="AC821" s="134"/>
      <c r="AD821" s="134"/>
      <c r="AE821" s="190"/>
      <c r="AF821" s="134"/>
      <c r="AG821" s="134"/>
    </row>
    <row r="822" spans="1:33" ht="14.25" customHeight="1" x14ac:dyDescent="0.2">
      <c r="A822" s="537" t="s">
        <v>4758</v>
      </c>
      <c r="B822" s="246" t="str">
        <f t="shared" si="194"/>
        <v>Perez</v>
      </c>
      <c r="C822" s="253" t="str">
        <f t="shared" si="182"/>
        <v>Eury</v>
      </c>
      <c r="D822" s="134" t="str">
        <f t="shared" si="183"/>
        <v>E. Perez</v>
      </c>
      <c r="E822" s="229" t="str">
        <f t="shared" si="187"/>
        <v>Eury Perez</v>
      </c>
      <c r="F822" s="287"/>
      <c r="G822" s="537">
        <v>132</v>
      </c>
      <c r="H822" s="537">
        <v>5</v>
      </c>
      <c r="I822" s="537">
        <v>16</v>
      </c>
      <c r="J822" s="436">
        <v>33023</v>
      </c>
      <c r="K822" s="205" t="s">
        <v>2011</v>
      </c>
      <c r="L822" s="135" t="s">
        <v>11</v>
      </c>
      <c r="M822" s="134" t="str">
        <f t="shared" si="188"/>
        <v>Y1</v>
      </c>
      <c r="N822" s="147" t="str">
        <f>Ruth!$Y$2</f>
        <v>Rock Island</v>
      </c>
      <c r="O822" s="169" t="s">
        <v>4786</v>
      </c>
      <c r="P822" s="229" t="str">
        <f t="shared" si="189"/>
        <v>Perez, Eury (Y1)</v>
      </c>
      <c r="Q822" s="166">
        <f t="shared" si="190"/>
        <v>200000</v>
      </c>
      <c r="R822" s="166">
        <f t="shared" si="191"/>
        <v>300000</v>
      </c>
      <c r="S822" s="166">
        <f t="shared" si="192"/>
        <v>400000</v>
      </c>
      <c r="T822" s="314" t="str">
        <f t="shared" si="193"/>
        <v/>
      </c>
      <c r="U822" s="537" t="s">
        <v>652</v>
      </c>
      <c r="V822" s="167">
        <v>200000</v>
      </c>
      <c r="W822" s="134" t="s">
        <v>653</v>
      </c>
      <c r="X822" s="167">
        <v>300000</v>
      </c>
      <c r="Y822" s="134" t="s">
        <v>465</v>
      </c>
      <c r="Z822" s="167">
        <v>400000</v>
      </c>
      <c r="AA822" s="134" t="s">
        <v>814</v>
      </c>
      <c r="AC822" s="134"/>
      <c r="AD822" s="134"/>
      <c r="AE822" s="190"/>
      <c r="AF822" s="134"/>
      <c r="AG822" s="134"/>
    </row>
    <row r="823" spans="1:33" ht="14.25" customHeight="1" x14ac:dyDescent="0.2">
      <c r="A823" s="246" t="s">
        <v>2239</v>
      </c>
      <c r="B823" s="246" t="str">
        <f t="shared" si="194"/>
        <v>Perez</v>
      </c>
      <c r="C823" s="253" t="str">
        <f t="shared" si="182"/>
        <v>Hernan</v>
      </c>
      <c r="D823" s="134" t="str">
        <f t="shared" si="183"/>
        <v>H. Perez</v>
      </c>
      <c r="E823" s="229" t="str">
        <f t="shared" si="187"/>
        <v>Hernan Perez</v>
      </c>
      <c r="F823" s="241" t="s">
        <v>1667</v>
      </c>
      <c r="G823" s="241"/>
      <c r="H823" s="241"/>
      <c r="I823" s="241"/>
      <c r="J823" s="262">
        <v>33323</v>
      </c>
      <c r="K823" s="263" t="s">
        <v>1665</v>
      </c>
      <c r="L823" s="135" t="s">
        <v>11</v>
      </c>
      <c r="M823" s="134" t="str">
        <f t="shared" si="188"/>
        <v>Y1</v>
      </c>
      <c r="N823" s="147" t="str">
        <f>Mays!$Y$2</f>
        <v>Los Angeles</v>
      </c>
      <c r="O823" s="241" t="s">
        <v>2012</v>
      </c>
      <c r="P823" s="229" t="str">
        <f t="shared" si="189"/>
        <v>Perez, Hernan (Y1)</v>
      </c>
      <c r="Q823" s="166">
        <f t="shared" si="190"/>
        <v>200000</v>
      </c>
      <c r="R823" s="166">
        <f t="shared" si="191"/>
        <v>300000</v>
      </c>
      <c r="S823" s="166">
        <f t="shared" si="192"/>
        <v>400000</v>
      </c>
      <c r="T823" s="314" t="str">
        <f t="shared" si="193"/>
        <v/>
      </c>
      <c r="U823" s="309" t="s">
        <v>652</v>
      </c>
      <c r="V823" s="269">
        <v>200000</v>
      </c>
      <c r="W823" s="134" t="s">
        <v>653</v>
      </c>
      <c r="X823" s="269">
        <v>300000</v>
      </c>
      <c r="Y823" s="134" t="s">
        <v>465</v>
      </c>
      <c r="Z823" s="269">
        <v>400000</v>
      </c>
      <c r="AA823" s="134" t="s">
        <v>814</v>
      </c>
      <c r="AB823" s="233"/>
      <c r="AC823" s="134"/>
      <c r="AD823" s="167"/>
      <c r="AE823" s="190"/>
      <c r="AF823" s="134"/>
      <c r="AG823" s="134"/>
    </row>
    <row r="824" spans="1:33" ht="14.25" customHeight="1" x14ac:dyDescent="0.2">
      <c r="A824" s="134" t="s">
        <v>342</v>
      </c>
      <c r="B824" s="246" t="str">
        <f t="shared" si="194"/>
        <v>Perez</v>
      </c>
      <c r="C824" s="253" t="str">
        <f t="shared" si="182"/>
        <v>Martin</v>
      </c>
      <c r="D824" s="134" t="str">
        <f t="shared" si="183"/>
        <v>M. Perez</v>
      </c>
      <c r="E824" s="229" t="str">
        <f t="shared" si="187"/>
        <v>Martin Perez</v>
      </c>
      <c r="F824" s="135"/>
      <c r="G824" s="135"/>
      <c r="H824" s="135"/>
      <c r="I824" s="135"/>
      <c r="J824" s="201"/>
      <c r="K824" s="147"/>
      <c r="L824" s="135" t="s">
        <v>173</v>
      </c>
      <c r="M824" s="134" t="str">
        <f t="shared" si="188"/>
        <v>ARB-Y4</v>
      </c>
      <c r="N824" s="147" t="str">
        <f>Ruth!$Y$2</f>
        <v>Rock Island</v>
      </c>
      <c r="O824" s="169" t="s">
        <v>411</v>
      </c>
      <c r="P824" s="229" t="str">
        <f t="shared" si="189"/>
        <v>Perez, Martin (ARB-Y4)</v>
      </c>
      <c r="Q824" s="166">
        <f t="shared" si="190"/>
        <v>600000</v>
      </c>
      <c r="R824" s="166" t="str">
        <f t="shared" si="191"/>
        <v/>
      </c>
      <c r="S824" s="166" t="str">
        <f t="shared" si="192"/>
        <v/>
      </c>
      <c r="T824" s="314" t="str">
        <f t="shared" si="193"/>
        <v/>
      </c>
      <c r="U824" s="147" t="s">
        <v>814</v>
      </c>
      <c r="V824" s="167">
        <v>600000</v>
      </c>
      <c r="W824" s="134" t="s">
        <v>1629</v>
      </c>
      <c r="X824" s="167"/>
      <c r="Y824" s="134"/>
      <c r="Z824" s="167"/>
      <c r="AA824" s="134"/>
      <c r="AC824" s="134"/>
      <c r="AD824" s="134"/>
      <c r="AE824" s="256"/>
      <c r="AF824" s="134"/>
      <c r="AG824" s="134"/>
    </row>
    <row r="825" spans="1:33" ht="14.25" customHeight="1" x14ac:dyDescent="0.2">
      <c r="A825" s="148" t="s">
        <v>286</v>
      </c>
      <c r="B825" s="246" t="str">
        <f t="shared" si="194"/>
        <v>Perez</v>
      </c>
      <c r="C825" s="253" t="str">
        <f t="shared" si="182"/>
        <v>Oliver</v>
      </c>
      <c r="D825" s="134" t="str">
        <f t="shared" si="183"/>
        <v>O. Perez</v>
      </c>
      <c r="E825" s="229" t="str">
        <f t="shared" si="187"/>
        <v>Oliver Perez</v>
      </c>
      <c r="F825" s="135"/>
      <c r="G825" s="147"/>
      <c r="H825" s="147"/>
      <c r="I825" s="147"/>
      <c r="J825" s="169"/>
      <c r="K825" s="134"/>
      <c r="L825" s="135" t="s">
        <v>173</v>
      </c>
      <c r="M825" s="134" t="str">
        <f t="shared" si="188"/>
        <v>1,F3-$1.425M</v>
      </c>
      <c r="N825" s="148" t="s">
        <v>3989</v>
      </c>
      <c r="O825" s="412" t="s">
        <v>4104</v>
      </c>
      <c r="P825" s="229" t="str">
        <f t="shared" si="189"/>
        <v>Perez, Oliver (1,F3-$1.425M)</v>
      </c>
      <c r="Q825" s="166">
        <f t="shared" si="190"/>
        <v>475000</v>
      </c>
      <c r="R825" s="166">
        <f t="shared" si="191"/>
        <v>475000</v>
      </c>
      <c r="S825" s="166">
        <f t="shared" si="192"/>
        <v>475000</v>
      </c>
      <c r="T825" s="314" t="str">
        <f t="shared" si="193"/>
        <v/>
      </c>
      <c r="U825" s="148" t="s">
        <v>4049</v>
      </c>
      <c r="V825" s="414">
        <v>475000</v>
      </c>
      <c r="W825" s="148" t="s">
        <v>4217</v>
      </c>
      <c r="X825" s="414">
        <v>475000</v>
      </c>
      <c r="Y825" s="148" t="s">
        <v>4136</v>
      </c>
      <c r="Z825" s="414">
        <v>475000</v>
      </c>
      <c r="AA825" s="134" t="s">
        <v>412</v>
      </c>
      <c r="AB825" s="134"/>
      <c r="AC825" s="134"/>
      <c r="AD825" s="134"/>
      <c r="AE825" s="190"/>
      <c r="AF825" s="134"/>
      <c r="AG825" s="134"/>
    </row>
    <row r="826" spans="1:33" ht="14.25" customHeight="1" x14ac:dyDescent="0.2">
      <c r="A826" s="537" t="s">
        <v>2703</v>
      </c>
      <c r="B826" s="246" t="str">
        <f t="shared" si="194"/>
        <v>Perez</v>
      </c>
      <c r="C826" s="253" t="str">
        <f t="shared" si="182"/>
        <v>Roberto</v>
      </c>
      <c r="D826" s="134" t="str">
        <f t="shared" si="183"/>
        <v>R. Perez</v>
      </c>
      <c r="E826" s="229" t="str">
        <f t="shared" si="187"/>
        <v>Roberto Perez</v>
      </c>
      <c r="F826" s="135" t="s">
        <v>1667</v>
      </c>
      <c r="G826" s="135"/>
      <c r="H826" s="135"/>
      <c r="I826" s="135"/>
      <c r="J826" s="335">
        <v>32500</v>
      </c>
      <c r="K826" s="134" t="s">
        <v>1668</v>
      </c>
      <c r="L826" s="135" t="s">
        <v>11</v>
      </c>
      <c r="M826" s="134" t="str">
        <f t="shared" si="188"/>
        <v>Y1</v>
      </c>
      <c r="N826" s="147" t="str">
        <f>Ruth!$Y$2</f>
        <v>Rock Island</v>
      </c>
      <c r="O826" s="135" t="s">
        <v>2910</v>
      </c>
      <c r="P826" s="229" t="str">
        <f t="shared" si="189"/>
        <v>Perez, Roberto (Y1)</v>
      </c>
      <c r="Q826" s="166">
        <f t="shared" si="190"/>
        <v>200000</v>
      </c>
      <c r="R826" s="166">
        <f t="shared" si="191"/>
        <v>300000</v>
      </c>
      <c r="S826" s="166">
        <f t="shared" si="192"/>
        <v>400000</v>
      </c>
      <c r="T826" s="314" t="str">
        <f t="shared" si="193"/>
        <v/>
      </c>
      <c r="U826" s="537" t="s">
        <v>652</v>
      </c>
      <c r="V826" s="269">
        <v>200000</v>
      </c>
      <c r="W826" s="134" t="s">
        <v>653</v>
      </c>
      <c r="X826" s="269">
        <v>300000</v>
      </c>
      <c r="Y826" s="134" t="s">
        <v>465</v>
      </c>
      <c r="Z826" s="269">
        <v>400000</v>
      </c>
      <c r="AA826" s="134" t="s">
        <v>814</v>
      </c>
      <c r="AB826" s="537"/>
      <c r="AC826" s="134"/>
      <c r="AD826" s="134"/>
      <c r="AE826" s="190"/>
      <c r="AF826" s="537"/>
      <c r="AG826" s="537"/>
    </row>
    <row r="827" spans="1:33" ht="14.25" customHeight="1" x14ac:dyDescent="0.2">
      <c r="A827" s="134" t="s">
        <v>1064</v>
      </c>
      <c r="B827" s="246" t="str">
        <f t="shared" si="194"/>
        <v>Perez</v>
      </c>
      <c r="C827" s="253" t="str">
        <f t="shared" si="182"/>
        <v>Salvador</v>
      </c>
      <c r="D827" s="134" t="str">
        <f t="shared" si="183"/>
        <v>S. Perez</v>
      </c>
      <c r="E827" s="229" t="str">
        <f t="shared" si="187"/>
        <v>Salvador Perez</v>
      </c>
      <c r="F827" s="135"/>
      <c r="G827" s="135"/>
      <c r="H827" s="135"/>
      <c r="I827" s="135"/>
      <c r="J827" s="201"/>
      <c r="K827" s="147"/>
      <c r="L827" s="135" t="s">
        <v>11</v>
      </c>
      <c r="M827" s="134" t="str">
        <f t="shared" si="188"/>
        <v>ARB-Y5</v>
      </c>
      <c r="N827" s="297" t="str">
        <f>Mays!$S$2</f>
        <v>Thunder Bay</v>
      </c>
      <c r="O827" s="169" t="s">
        <v>3826</v>
      </c>
      <c r="P827" s="229" t="str">
        <f t="shared" si="189"/>
        <v>Perez, Salvador (ARB-Y5)</v>
      </c>
      <c r="Q827" s="166">
        <f t="shared" si="190"/>
        <v>1368000</v>
      </c>
      <c r="R827" s="166" t="str">
        <f t="shared" si="191"/>
        <v/>
      </c>
      <c r="S827" s="166" t="str">
        <f t="shared" si="192"/>
        <v/>
      </c>
      <c r="T827" s="314" t="str">
        <f t="shared" si="193"/>
        <v/>
      </c>
      <c r="U827" s="147" t="s">
        <v>1629</v>
      </c>
      <c r="V827" s="167">
        <v>1368000</v>
      </c>
      <c r="W827" s="134"/>
      <c r="X827" s="167"/>
      <c r="Y827" s="134"/>
      <c r="Z827" s="167"/>
      <c r="AA827" s="229"/>
      <c r="AB827" s="229"/>
      <c r="AC827" s="134"/>
      <c r="AD827" s="167"/>
      <c r="AE827" s="190"/>
      <c r="AF827" s="134"/>
      <c r="AG827" s="134"/>
    </row>
    <row r="828" spans="1:33" ht="14.25" customHeight="1" x14ac:dyDescent="0.2">
      <c r="A828" s="537" t="s">
        <v>4759</v>
      </c>
      <c r="B828" s="246" t="str">
        <f t="shared" si="194"/>
        <v>Perez</v>
      </c>
      <c r="C828" s="253" t="str">
        <f t="shared" si="182"/>
        <v>Williams</v>
      </c>
      <c r="D828" s="134" t="str">
        <f t="shared" si="183"/>
        <v>W. Perez</v>
      </c>
      <c r="E828" s="229" t="str">
        <f t="shared" si="187"/>
        <v>Williams Perez</v>
      </c>
      <c r="F828" s="287"/>
      <c r="G828" s="537">
        <v>94</v>
      </c>
      <c r="H828" s="537">
        <v>4</v>
      </c>
      <c r="I828" s="537">
        <v>1</v>
      </c>
      <c r="J828" s="436">
        <v>33379</v>
      </c>
      <c r="K828" s="205" t="s">
        <v>966</v>
      </c>
      <c r="L828" s="135" t="s">
        <v>173</v>
      </c>
      <c r="M828" s="134" t="str">
        <f t="shared" si="188"/>
        <v>Y1</v>
      </c>
      <c r="N828" s="147" t="str">
        <f>Mays!$G$2</f>
        <v>Palo Alto</v>
      </c>
      <c r="O828" s="169" t="s">
        <v>4786</v>
      </c>
      <c r="P828" s="229" t="str">
        <f t="shared" si="189"/>
        <v>Perez, Williams (Y1)</v>
      </c>
      <c r="Q828" s="166">
        <f t="shared" si="190"/>
        <v>200000</v>
      </c>
      <c r="R828" s="166">
        <f t="shared" si="191"/>
        <v>300000</v>
      </c>
      <c r="S828" s="166">
        <f t="shared" si="192"/>
        <v>400000</v>
      </c>
      <c r="T828" s="314" t="str">
        <f t="shared" si="193"/>
        <v/>
      </c>
      <c r="U828" s="537" t="s">
        <v>652</v>
      </c>
      <c r="V828" s="167">
        <v>200000</v>
      </c>
      <c r="W828" s="134" t="s">
        <v>653</v>
      </c>
      <c r="X828" s="167">
        <v>300000</v>
      </c>
      <c r="Y828" s="134" t="s">
        <v>465</v>
      </c>
      <c r="Z828" s="167">
        <v>400000</v>
      </c>
      <c r="AA828" s="134" t="s">
        <v>814</v>
      </c>
      <c r="AC828" s="134"/>
      <c r="AD828" s="134"/>
      <c r="AE828" s="190"/>
      <c r="AF828" s="134"/>
      <c r="AG828" s="134"/>
    </row>
    <row r="829" spans="1:33" ht="14.25" customHeight="1" x14ac:dyDescent="0.2">
      <c r="A829" s="211" t="s">
        <v>1820</v>
      </c>
      <c r="B829" s="246" t="str">
        <f t="shared" si="194"/>
        <v>Perkins</v>
      </c>
      <c r="C829" s="253" t="str">
        <f t="shared" si="182"/>
        <v>Glen</v>
      </c>
      <c r="D829" s="134" t="str">
        <f t="shared" si="183"/>
        <v>G. Perkins</v>
      </c>
      <c r="E829" s="229" t="str">
        <f t="shared" si="187"/>
        <v>Glen Perkins</v>
      </c>
      <c r="F829" s="216" t="s">
        <v>512</v>
      </c>
      <c r="G829" s="216"/>
      <c r="H829" s="216"/>
      <c r="I829" s="216"/>
      <c r="J829" s="220">
        <v>30377</v>
      </c>
      <c r="K829" s="221" t="s">
        <v>1664</v>
      </c>
      <c r="L829" s="135" t="s">
        <v>173</v>
      </c>
      <c r="M829" s="134" t="str">
        <f t="shared" si="188"/>
        <v>3,F3-6.3M</v>
      </c>
      <c r="N829" s="147" t="str">
        <f>Cobb!$AE$2</f>
        <v>Chicago</v>
      </c>
      <c r="O829" s="216" t="s">
        <v>1992</v>
      </c>
      <c r="P829" s="229" t="str">
        <f t="shared" si="189"/>
        <v>Perkins, Glen (3,F3-6.3M)</v>
      </c>
      <c r="Q829" s="166">
        <f t="shared" si="190"/>
        <v>2100000</v>
      </c>
      <c r="R829" s="166" t="str">
        <f t="shared" si="191"/>
        <v/>
      </c>
      <c r="S829" s="166" t="str">
        <f t="shared" si="192"/>
        <v/>
      </c>
      <c r="T829" s="314" t="str">
        <f t="shared" si="193"/>
        <v/>
      </c>
      <c r="U829" s="297" t="s">
        <v>1821</v>
      </c>
      <c r="V829" s="235">
        <v>2100000</v>
      </c>
      <c r="W829" s="211" t="s">
        <v>412</v>
      </c>
      <c r="X829" s="235"/>
      <c r="Y829" s="211"/>
      <c r="Z829" s="235"/>
      <c r="AA829" s="134"/>
      <c r="AC829" s="134"/>
      <c r="AD829" s="134"/>
      <c r="AE829" s="190"/>
      <c r="AF829" s="134"/>
      <c r="AG829" s="134"/>
    </row>
    <row r="830" spans="1:33" ht="14.25" customHeight="1" x14ac:dyDescent="0.2">
      <c r="A830" s="246" t="s">
        <v>2142</v>
      </c>
      <c r="B830" s="246" t="str">
        <f t="shared" si="194"/>
        <v>Peterson</v>
      </c>
      <c r="C830" s="253" t="str">
        <f t="shared" si="182"/>
        <v>DJ</v>
      </c>
      <c r="D830" s="134" t="str">
        <f t="shared" si="183"/>
        <v>D. Peterson</v>
      </c>
      <c r="E830" s="229" t="str">
        <f t="shared" si="187"/>
        <v>DJ Peterson</v>
      </c>
      <c r="F830" s="241" t="s">
        <v>1667</v>
      </c>
      <c r="G830" s="241"/>
      <c r="H830" s="241"/>
      <c r="I830" s="241"/>
      <c r="J830" s="262">
        <v>33603</v>
      </c>
      <c r="K830" s="263" t="s">
        <v>2016</v>
      </c>
      <c r="L830" s="135" t="s">
        <v>651</v>
      </c>
      <c r="M830" s="134" t="str">
        <f t="shared" si="188"/>
        <v>min</v>
      </c>
      <c r="N830" s="147" t="str">
        <f>Cobb!$Y$2</f>
        <v>Portsmouth</v>
      </c>
      <c r="O830" s="241" t="s">
        <v>2012</v>
      </c>
      <c r="P830" s="229" t="str">
        <f t="shared" si="189"/>
        <v>Peterson, DJ (min)</v>
      </c>
      <c r="Q830" s="166" t="str">
        <f t="shared" si="190"/>
        <v/>
      </c>
      <c r="R830" s="166" t="str">
        <f t="shared" si="191"/>
        <v/>
      </c>
      <c r="S830" s="166" t="str">
        <f t="shared" si="192"/>
        <v/>
      </c>
      <c r="T830" s="314" t="str">
        <f t="shared" si="193"/>
        <v/>
      </c>
      <c r="U830" s="309" t="s">
        <v>828</v>
      </c>
      <c r="V830" s="230"/>
      <c r="W830" s="229"/>
      <c r="X830" s="230"/>
      <c r="Y830" s="229"/>
      <c r="Z830" s="230"/>
      <c r="AA830" s="134"/>
      <c r="AC830" s="134"/>
      <c r="AD830" s="134"/>
      <c r="AE830" s="190"/>
      <c r="AF830" s="134"/>
      <c r="AG830" s="134"/>
    </row>
    <row r="831" spans="1:33" ht="14.25" customHeight="1" x14ac:dyDescent="0.2">
      <c r="A831" s="246" t="s">
        <v>2212</v>
      </c>
      <c r="B831" s="246" t="str">
        <f t="shared" si="194"/>
        <v>Peterson</v>
      </c>
      <c r="C831" s="253" t="str">
        <f t="shared" si="182"/>
        <v>Jace</v>
      </c>
      <c r="D831" s="134" t="str">
        <f t="shared" si="183"/>
        <v>J. Peterson</v>
      </c>
      <c r="E831" s="229" t="str">
        <f t="shared" si="187"/>
        <v>Jace Peterson</v>
      </c>
      <c r="F831" s="241" t="s">
        <v>512</v>
      </c>
      <c r="G831" s="241"/>
      <c r="H831" s="241"/>
      <c r="I831" s="241"/>
      <c r="J831" s="262">
        <v>33002</v>
      </c>
      <c r="K831" s="263" t="s">
        <v>1671</v>
      </c>
      <c r="L831" s="135" t="s">
        <v>11</v>
      </c>
      <c r="M831" s="134" t="str">
        <f t="shared" si="188"/>
        <v>Y1</v>
      </c>
      <c r="N831" s="147" t="str">
        <f>Cobb!$Y$2</f>
        <v>Portsmouth</v>
      </c>
      <c r="O831" s="241" t="s">
        <v>3809</v>
      </c>
      <c r="P831" s="229" t="str">
        <f t="shared" si="189"/>
        <v>Peterson, Jace (Y1)</v>
      </c>
      <c r="Q831" s="166">
        <f t="shared" si="190"/>
        <v>200000</v>
      </c>
      <c r="R831" s="166">
        <f t="shared" si="191"/>
        <v>300000</v>
      </c>
      <c r="S831" s="166">
        <f t="shared" si="192"/>
        <v>400000</v>
      </c>
      <c r="T831" s="314" t="str">
        <f t="shared" si="193"/>
        <v/>
      </c>
      <c r="U831" s="312" t="s">
        <v>652</v>
      </c>
      <c r="V831" s="269">
        <v>200000</v>
      </c>
      <c r="W831" s="134" t="s">
        <v>653</v>
      </c>
      <c r="X831" s="269">
        <v>300000</v>
      </c>
      <c r="Y831" s="134" t="s">
        <v>465</v>
      </c>
      <c r="Z831" s="269">
        <v>400000</v>
      </c>
      <c r="AA831" s="134" t="s">
        <v>814</v>
      </c>
      <c r="AB831" s="229"/>
      <c r="AC831" s="134"/>
      <c r="AD831" s="167"/>
      <c r="AE831" s="190"/>
      <c r="AF831" s="134"/>
      <c r="AG831" s="134"/>
    </row>
    <row r="832" spans="1:33" ht="14.25" customHeight="1" x14ac:dyDescent="0.2">
      <c r="A832" s="537" t="s">
        <v>4760</v>
      </c>
      <c r="B832" s="246" t="str">
        <f t="shared" si="194"/>
        <v>Peterson</v>
      </c>
      <c r="C832" s="253" t="str">
        <f t="shared" si="182"/>
        <v>Shane*</v>
      </c>
      <c r="D832" s="134" t="str">
        <f t="shared" si="183"/>
        <v>S. Peterson</v>
      </c>
      <c r="E832" s="229" t="str">
        <f t="shared" si="187"/>
        <v>Shane* Peterson</v>
      </c>
      <c r="F832" s="287"/>
      <c r="G832" s="537">
        <v>144</v>
      </c>
      <c r="H832" s="537">
        <v>6</v>
      </c>
      <c r="I832" s="537">
        <v>5</v>
      </c>
      <c r="J832" s="436">
        <v>32184</v>
      </c>
      <c r="K832" s="205" t="s">
        <v>2011</v>
      </c>
      <c r="L832" s="135" t="s">
        <v>11</v>
      </c>
      <c r="M832" s="134" t="str">
        <f t="shared" si="188"/>
        <v>Y1</v>
      </c>
      <c r="N832" s="147" t="str">
        <f>Aaron!$A$2</f>
        <v>Middlesex</v>
      </c>
      <c r="O832" s="169" t="s">
        <v>4786</v>
      </c>
      <c r="P832" s="229" t="str">
        <f t="shared" si="189"/>
        <v>Peterson, Shane* (Y1)</v>
      </c>
      <c r="Q832" s="166">
        <f t="shared" si="190"/>
        <v>200000</v>
      </c>
      <c r="R832" s="166">
        <f t="shared" si="191"/>
        <v>300000</v>
      </c>
      <c r="S832" s="166">
        <f t="shared" si="192"/>
        <v>400000</v>
      </c>
      <c r="T832" s="314" t="str">
        <f t="shared" si="193"/>
        <v/>
      </c>
      <c r="U832" s="537" t="s">
        <v>652</v>
      </c>
      <c r="V832" s="167">
        <v>200000</v>
      </c>
      <c r="W832" s="134" t="s">
        <v>653</v>
      </c>
      <c r="X832" s="167">
        <v>300000</v>
      </c>
      <c r="Y832" s="134" t="s">
        <v>465</v>
      </c>
      <c r="Z832" s="167">
        <v>400000</v>
      </c>
      <c r="AA832" s="134" t="s">
        <v>814</v>
      </c>
      <c r="AC832" s="134"/>
      <c r="AD832" s="134"/>
      <c r="AE832" s="190"/>
      <c r="AF832" s="537"/>
      <c r="AG832" s="537"/>
    </row>
    <row r="833" spans="1:33" ht="14.25" customHeight="1" x14ac:dyDescent="0.2">
      <c r="A833" s="537" t="s">
        <v>2750</v>
      </c>
      <c r="B833" s="246" t="str">
        <f t="shared" si="194"/>
        <v>Petricka</v>
      </c>
      <c r="C833" s="253" t="str">
        <f t="shared" ref="C833:C896" si="195">RIGHT(A833,LEN(A833)-FIND(", ",A833,1)-1)</f>
        <v>Jake</v>
      </c>
      <c r="D833" s="134" t="str">
        <f t="shared" ref="D833:D896" si="196">CONCATENATE(MID(C833,1,1),". ",B833)</f>
        <v>J. Petricka</v>
      </c>
      <c r="E833" s="229" t="str">
        <f t="shared" si="187"/>
        <v>Jake Petricka</v>
      </c>
      <c r="F833" s="135" t="s">
        <v>1667</v>
      </c>
      <c r="G833" s="135"/>
      <c r="H833" s="135"/>
      <c r="I833" s="135"/>
      <c r="J833" s="335">
        <v>32299</v>
      </c>
      <c r="K833" s="134" t="s">
        <v>1664</v>
      </c>
      <c r="L833" s="135" t="s">
        <v>173</v>
      </c>
      <c r="M833" s="134" t="str">
        <f t="shared" si="188"/>
        <v>Y2</v>
      </c>
      <c r="N833" s="147" t="str">
        <f>Aaron!$A$2</f>
        <v>Middlesex</v>
      </c>
      <c r="O833" s="135" t="s">
        <v>2857</v>
      </c>
      <c r="P833" s="229" t="str">
        <f t="shared" si="189"/>
        <v>Petricka, Jake (Y2)</v>
      </c>
      <c r="Q833" s="166">
        <f t="shared" si="190"/>
        <v>300000</v>
      </c>
      <c r="R833" s="166">
        <f t="shared" si="191"/>
        <v>400000</v>
      </c>
      <c r="S833" s="166" t="str">
        <f t="shared" si="192"/>
        <v/>
      </c>
      <c r="T833" s="314" t="str">
        <f t="shared" si="193"/>
        <v/>
      </c>
      <c r="U833" s="134" t="s">
        <v>653</v>
      </c>
      <c r="V833" s="230">
        <v>300000</v>
      </c>
      <c r="W833" s="229" t="s">
        <v>465</v>
      </c>
      <c r="X833" s="230">
        <v>400000</v>
      </c>
      <c r="Y833" s="134" t="s">
        <v>814</v>
      </c>
      <c r="Z833" s="537"/>
      <c r="AA833" s="537"/>
      <c r="AB833" s="537"/>
      <c r="AC833" s="134"/>
      <c r="AD833" s="167"/>
      <c r="AE833" s="190"/>
      <c r="AF833" s="134"/>
      <c r="AG833" s="134"/>
    </row>
    <row r="834" spans="1:33" ht="14.25" customHeight="1" x14ac:dyDescent="0.2">
      <c r="A834" s="537" t="s">
        <v>4761</v>
      </c>
      <c r="B834" s="246" t="str">
        <f t="shared" si="194"/>
        <v>Pham</v>
      </c>
      <c r="C834" s="253" t="str">
        <f t="shared" si="195"/>
        <v>Tommy</v>
      </c>
      <c r="D834" s="134" t="str">
        <f t="shared" si="196"/>
        <v>T. Pham</v>
      </c>
      <c r="E834" s="229" t="str">
        <f t="shared" si="187"/>
        <v>Tommy Pham</v>
      </c>
      <c r="F834" s="287"/>
      <c r="G834" s="537">
        <v>65</v>
      </c>
      <c r="H834" s="537">
        <v>3</v>
      </c>
      <c r="I834" s="537">
        <v>16</v>
      </c>
      <c r="J834" s="436">
        <v>32210</v>
      </c>
      <c r="K834" s="205" t="s">
        <v>1669</v>
      </c>
      <c r="L834" s="135" t="s">
        <v>11</v>
      </c>
      <c r="M834" s="134" t="str">
        <f t="shared" si="188"/>
        <v>Y1</v>
      </c>
      <c r="N834" s="147" t="str">
        <f>Aaron!$S$2</f>
        <v>San Jose</v>
      </c>
      <c r="O834" s="169" t="s">
        <v>4786</v>
      </c>
      <c r="P834" s="229" t="str">
        <f t="shared" si="189"/>
        <v>Pham, Tommy (Y1)</v>
      </c>
      <c r="Q834" s="166">
        <f t="shared" si="190"/>
        <v>200000</v>
      </c>
      <c r="R834" s="166">
        <f t="shared" si="191"/>
        <v>300000</v>
      </c>
      <c r="S834" s="166">
        <f t="shared" si="192"/>
        <v>400000</v>
      </c>
      <c r="T834" s="314" t="str">
        <f t="shared" si="193"/>
        <v/>
      </c>
      <c r="U834" s="537" t="s">
        <v>652</v>
      </c>
      <c r="V834" s="167">
        <v>200000</v>
      </c>
      <c r="W834" s="134" t="s">
        <v>653</v>
      </c>
      <c r="X834" s="167">
        <v>300000</v>
      </c>
      <c r="Y834" s="134" t="s">
        <v>465</v>
      </c>
      <c r="Z834" s="167">
        <v>400000</v>
      </c>
      <c r="AA834" s="134" t="s">
        <v>814</v>
      </c>
      <c r="AC834" s="134"/>
      <c r="AD834" s="134"/>
      <c r="AE834" s="190"/>
      <c r="AF834" s="229"/>
      <c r="AG834" s="134"/>
    </row>
    <row r="835" spans="1:33" ht="14.25" customHeight="1" x14ac:dyDescent="0.2">
      <c r="A835" s="247" t="s">
        <v>2319</v>
      </c>
      <c r="B835" s="246" t="str">
        <f t="shared" si="194"/>
        <v>Phegley</v>
      </c>
      <c r="C835" s="253" t="str">
        <f t="shared" si="195"/>
        <v>Josh</v>
      </c>
      <c r="D835" s="134" t="str">
        <f t="shared" si="196"/>
        <v>J. Phegley</v>
      </c>
      <c r="E835" s="229" t="str">
        <f t="shared" si="187"/>
        <v>Josh Phegley</v>
      </c>
      <c r="F835" s="250" t="s">
        <v>1667</v>
      </c>
      <c r="G835" s="250"/>
      <c r="H835" s="250"/>
      <c r="I835" s="250"/>
      <c r="J835" s="264">
        <v>32185</v>
      </c>
      <c r="K835" s="260" t="s">
        <v>11</v>
      </c>
      <c r="L835" s="135" t="s">
        <v>11</v>
      </c>
      <c r="M835" s="134" t="str">
        <f t="shared" si="188"/>
        <v>Y2</v>
      </c>
      <c r="N835" s="147" t="str">
        <f>Ruth!$A$2</f>
        <v>Plum Island</v>
      </c>
      <c r="O835" s="241" t="s">
        <v>2012</v>
      </c>
      <c r="P835" s="229" t="str">
        <f t="shared" si="189"/>
        <v>Phegley, Josh (Y2)</v>
      </c>
      <c r="Q835" s="166">
        <f t="shared" si="190"/>
        <v>300000</v>
      </c>
      <c r="R835" s="166">
        <f t="shared" si="191"/>
        <v>400000</v>
      </c>
      <c r="S835" s="166" t="str">
        <f t="shared" si="192"/>
        <v/>
      </c>
      <c r="T835" s="314" t="str">
        <f t="shared" si="193"/>
        <v/>
      </c>
      <c r="U835" s="309" t="s">
        <v>653</v>
      </c>
      <c r="V835" s="230">
        <v>300000</v>
      </c>
      <c r="W835" s="229" t="s">
        <v>465</v>
      </c>
      <c r="X835" s="230">
        <v>400000</v>
      </c>
      <c r="Y835" s="134" t="s">
        <v>814</v>
      </c>
      <c r="Z835" s="230"/>
      <c r="AA835" s="134"/>
      <c r="AC835" s="134"/>
      <c r="AD835" s="134"/>
      <c r="AE835" s="190"/>
      <c r="AF835" s="134"/>
      <c r="AG835" s="134"/>
    </row>
    <row r="836" spans="1:33" ht="14.25" customHeight="1" x14ac:dyDescent="0.2">
      <c r="A836" s="146" t="s">
        <v>1210</v>
      </c>
      <c r="B836" s="246" t="str">
        <f t="shared" si="194"/>
        <v>Phelps</v>
      </c>
      <c r="C836" s="253" t="str">
        <f t="shared" si="195"/>
        <v>David</v>
      </c>
      <c r="D836" s="134" t="str">
        <f t="shared" si="196"/>
        <v>D. Phelps</v>
      </c>
      <c r="E836" s="229" t="str">
        <f t="shared" si="187"/>
        <v>David Phelps</v>
      </c>
      <c r="F836" s="135"/>
      <c r="G836" s="135"/>
      <c r="H836" s="135"/>
      <c r="I836" s="135"/>
      <c r="J836" s="201"/>
      <c r="K836" s="147"/>
      <c r="L836" s="135" t="s">
        <v>173</v>
      </c>
      <c r="M836" s="134" t="str">
        <f t="shared" si="188"/>
        <v>ARB-Y4</v>
      </c>
      <c r="N836" s="147" t="str">
        <f>Aaron!$G$2</f>
        <v>Exeter</v>
      </c>
      <c r="O836" s="135" t="s">
        <v>1171</v>
      </c>
      <c r="P836" s="229" t="str">
        <f t="shared" si="189"/>
        <v>Phelps, David (ARB-Y4)</v>
      </c>
      <c r="Q836" s="166">
        <f t="shared" si="190"/>
        <v>840000</v>
      </c>
      <c r="R836" s="166" t="str">
        <f t="shared" si="191"/>
        <v/>
      </c>
      <c r="S836" s="166" t="str">
        <f t="shared" si="192"/>
        <v/>
      </c>
      <c r="T836" s="314" t="str">
        <f t="shared" si="193"/>
        <v/>
      </c>
      <c r="U836" s="147" t="s">
        <v>814</v>
      </c>
      <c r="V836" s="167">
        <v>840000</v>
      </c>
      <c r="W836" s="134" t="s">
        <v>1629</v>
      </c>
      <c r="X836" s="167"/>
      <c r="Y836" s="134"/>
      <c r="Z836" s="167"/>
      <c r="AA836" s="134"/>
      <c r="AC836" s="134"/>
      <c r="AD836" s="134"/>
      <c r="AE836" s="190"/>
      <c r="AF836" s="147"/>
      <c r="AG836" s="167"/>
    </row>
    <row r="837" spans="1:33" ht="14.25" customHeight="1" x14ac:dyDescent="0.2">
      <c r="A837" s="211" t="s">
        <v>1802</v>
      </c>
      <c r="B837" s="246" t="str">
        <f t="shared" si="194"/>
        <v>Phillips</v>
      </c>
      <c r="C837" s="253" t="str">
        <f t="shared" si="195"/>
        <v>Brandon</v>
      </c>
      <c r="D837" s="134" t="str">
        <f t="shared" si="196"/>
        <v>B. Phillips</v>
      </c>
      <c r="E837" s="229" t="str">
        <f t="shared" si="187"/>
        <v>Brandon Phillips</v>
      </c>
      <c r="F837" s="216" t="s">
        <v>1667</v>
      </c>
      <c r="G837" s="216"/>
      <c r="H837" s="216"/>
      <c r="I837" s="216"/>
      <c r="J837" s="222">
        <v>29765</v>
      </c>
      <c r="K837" s="223" t="s">
        <v>1665</v>
      </c>
      <c r="L837" s="135" t="s">
        <v>11</v>
      </c>
      <c r="M837" s="134" t="str">
        <f t="shared" si="188"/>
        <v>3,F3-10.5M</v>
      </c>
      <c r="N837" s="147" t="str">
        <f>Cobb!$S$2</f>
        <v>Waikiki</v>
      </c>
      <c r="O837" s="216" t="s">
        <v>2677</v>
      </c>
      <c r="P837" s="229" t="str">
        <f t="shared" si="189"/>
        <v>Phillips, Brandon (3,F3-10.5M)</v>
      </c>
      <c r="Q837" s="166">
        <f t="shared" si="190"/>
        <v>3500000</v>
      </c>
      <c r="R837" s="166" t="str">
        <f t="shared" si="191"/>
        <v/>
      </c>
      <c r="S837" s="166" t="str">
        <f t="shared" si="192"/>
        <v/>
      </c>
      <c r="T837" s="314" t="str">
        <f t="shared" si="193"/>
        <v/>
      </c>
      <c r="U837" s="297" t="s">
        <v>582</v>
      </c>
      <c r="V837" s="235">
        <v>3500000</v>
      </c>
      <c r="W837" s="211" t="s">
        <v>412</v>
      </c>
      <c r="X837" s="235"/>
      <c r="Y837" s="211"/>
      <c r="Z837" s="235"/>
      <c r="AA837" s="229"/>
      <c r="AB837" s="229"/>
      <c r="AC837" s="134"/>
      <c r="AD837" s="134"/>
      <c r="AE837" s="190"/>
      <c r="AF837" s="134"/>
      <c r="AG837" s="134"/>
    </row>
    <row r="838" spans="1:33" ht="14.25" customHeight="1" x14ac:dyDescent="0.2">
      <c r="A838" s="537" t="s">
        <v>3715</v>
      </c>
      <c r="B838" s="246" t="str">
        <f t="shared" si="194"/>
        <v>Phillips</v>
      </c>
      <c r="C838" s="253" t="str">
        <f t="shared" si="195"/>
        <v>Brett</v>
      </c>
      <c r="D838" s="134" t="str">
        <f t="shared" si="196"/>
        <v>B. Phillips</v>
      </c>
      <c r="E838" s="229" t="str">
        <f t="shared" si="187"/>
        <v>Brett Phillips</v>
      </c>
      <c r="F838" s="135" t="s">
        <v>512</v>
      </c>
      <c r="G838" s="135"/>
      <c r="H838" s="135"/>
      <c r="I838" s="135"/>
      <c r="J838" s="335">
        <v>34484</v>
      </c>
      <c r="K838" s="134" t="s">
        <v>1669</v>
      </c>
      <c r="L838" s="135" t="s">
        <v>651</v>
      </c>
      <c r="M838" s="134" t="str">
        <f t="shared" si="188"/>
        <v>min</v>
      </c>
      <c r="N838" s="147" t="str">
        <f>Cobb!$S$2</f>
        <v>Waikiki</v>
      </c>
      <c r="O838" s="135" t="s">
        <v>2857</v>
      </c>
      <c r="P838" s="229" t="str">
        <f t="shared" si="189"/>
        <v>Phillips, Brett (min)</v>
      </c>
      <c r="Q838" s="166" t="str">
        <f t="shared" si="190"/>
        <v/>
      </c>
      <c r="R838" s="166" t="str">
        <f t="shared" si="191"/>
        <v/>
      </c>
      <c r="S838" s="166" t="str">
        <f t="shared" si="192"/>
        <v/>
      </c>
      <c r="T838" s="314" t="str">
        <f t="shared" si="193"/>
        <v/>
      </c>
      <c r="U838" s="537" t="s">
        <v>828</v>
      </c>
      <c r="V838" s="269"/>
      <c r="W838" s="537"/>
      <c r="X838" s="269"/>
      <c r="Y838" s="537"/>
      <c r="Z838" s="537"/>
      <c r="AA838" s="537"/>
      <c r="AB838" s="537"/>
      <c r="AC838" s="134"/>
      <c r="AD838" s="134"/>
      <c r="AE838" s="190"/>
      <c r="AF838" s="134"/>
      <c r="AG838" s="134"/>
    </row>
    <row r="839" spans="1:33" ht="14.25" customHeight="1" x14ac:dyDescent="0.2">
      <c r="A839" s="134" t="s">
        <v>811</v>
      </c>
      <c r="B839" s="246" t="str">
        <f t="shared" si="194"/>
        <v>Pierzynski</v>
      </c>
      <c r="C839" s="253" t="str">
        <f t="shared" si="195"/>
        <v>A.J.</v>
      </c>
      <c r="D839" s="134" t="str">
        <f t="shared" si="196"/>
        <v>A. Pierzynski</v>
      </c>
      <c r="E839" s="229" t="str">
        <f t="shared" si="187"/>
        <v>A.J. Pierzynski</v>
      </c>
      <c r="F839" s="135"/>
      <c r="G839" s="135"/>
      <c r="H839" s="135"/>
      <c r="I839" s="135"/>
      <c r="J839" s="201"/>
      <c r="K839" s="147"/>
      <c r="L839" s="135" t="s">
        <v>11</v>
      </c>
      <c r="M839" s="134" t="str">
        <f t="shared" si="188"/>
        <v>2,F2-900k</v>
      </c>
      <c r="N839" s="147" t="str">
        <f>Aaron!$A$2</f>
        <v>Middlesex</v>
      </c>
      <c r="O839" s="304" t="s">
        <v>2491</v>
      </c>
      <c r="P839" s="229" t="str">
        <f t="shared" si="189"/>
        <v>Pierzynski, A.J. (2,F2-900k)</v>
      </c>
      <c r="Q839" s="166">
        <f t="shared" si="190"/>
        <v>450000</v>
      </c>
      <c r="R839" s="166" t="str">
        <f t="shared" si="191"/>
        <v/>
      </c>
      <c r="S839" s="166" t="str">
        <f t="shared" si="192"/>
        <v/>
      </c>
      <c r="T839" s="314" t="str">
        <f t="shared" si="193"/>
        <v/>
      </c>
      <c r="U839" s="147" t="s">
        <v>2569</v>
      </c>
      <c r="V839" s="167">
        <v>450000</v>
      </c>
      <c r="W839" s="147" t="s">
        <v>412</v>
      </c>
      <c r="X839" s="235"/>
      <c r="Y839" s="147"/>
      <c r="Z839" s="310"/>
      <c r="AA839" s="147"/>
      <c r="AB839" s="310"/>
      <c r="AC839" s="134"/>
      <c r="AD839" s="167"/>
      <c r="AE839" s="190"/>
      <c r="AF839" s="134"/>
      <c r="AG839" s="134"/>
    </row>
    <row r="840" spans="1:33" ht="14.25" customHeight="1" x14ac:dyDescent="0.2">
      <c r="A840" s="247" t="s">
        <v>2271</v>
      </c>
      <c r="B840" s="246" t="str">
        <f t="shared" si="194"/>
        <v>Pillar</v>
      </c>
      <c r="C840" s="253" t="str">
        <f t="shared" si="195"/>
        <v>Kevin</v>
      </c>
      <c r="D840" s="134" t="str">
        <f t="shared" si="196"/>
        <v>K. Pillar</v>
      </c>
      <c r="E840" s="229" t="str">
        <f t="shared" si="187"/>
        <v>Kevin Pillar</v>
      </c>
      <c r="F840" s="250" t="s">
        <v>1667</v>
      </c>
      <c r="G840" s="250"/>
      <c r="H840" s="250"/>
      <c r="I840" s="250"/>
      <c r="J840" s="264">
        <v>32512</v>
      </c>
      <c r="K840" s="260" t="s">
        <v>11</v>
      </c>
      <c r="L840" s="135" t="s">
        <v>11</v>
      </c>
      <c r="M840" s="134" t="str">
        <f t="shared" si="188"/>
        <v>2,F2-500k</v>
      </c>
      <c r="N840" s="147" t="str">
        <f>Aaron!$AE$2</f>
        <v>Pismo Beach</v>
      </c>
      <c r="O840" s="304" t="s">
        <v>2491</v>
      </c>
      <c r="P840" s="229" t="str">
        <f t="shared" si="189"/>
        <v>Pillar, Kevin (2,F2-500k)</v>
      </c>
      <c r="Q840" s="166">
        <f t="shared" si="190"/>
        <v>250000</v>
      </c>
      <c r="R840" s="166" t="str">
        <f t="shared" si="191"/>
        <v/>
      </c>
      <c r="S840" s="166" t="str">
        <f t="shared" si="192"/>
        <v/>
      </c>
      <c r="T840" s="314" t="str">
        <f t="shared" si="193"/>
        <v/>
      </c>
      <c r="U840" s="147" t="s">
        <v>860</v>
      </c>
      <c r="V840" s="167">
        <v>250000</v>
      </c>
      <c r="W840" s="147" t="s">
        <v>412</v>
      </c>
      <c r="X840" s="310"/>
      <c r="Y840" s="147"/>
      <c r="Z840" s="310"/>
      <c r="AA840" s="147"/>
      <c r="AB840" s="310"/>
      <c r="AC840" s="229"/>
      <c r="AD840" s="134"/>
      <c r="AE840" s="190"/>
      <c r="AF840" s="134"/>
      <c r="AG840" s="134"/>
    </row>
    <row r="841" spans="1:33" ht="14.25" customHeight="1" x14ac:dyDescent="0.2">
      <c r="A841" s="247" t="s">
        <v>2237</v>
      </c>
      <c r="B841" s="246" t="str">
        <f t="shared" si="194"/>
        <v>Pimentel</v>
      </c>
      <c r="C841" s="253" t="str">
        <f t="shared" si="195"/>
        <v>Stolmy</v>
      </c>
      <c r="D841" s="134" t="str">
        <f t="shared" si="196"/>
        <v>S. Pimentel</v>
      </c>
      <c r="E841" s="229" t="str">
        <f t="shared" si="187"/>
        <v>Stolmy Pimentel</v>
      </c>
      <c r="F841" s="250" t="s">
        <v>1667</v>
      </c>
      <c r="G841" s="250"/>
      <c r="H841" s="250"/>
      <c r="I841" s="250"/>
      <c r="J841" s="261">
        <v>32905</v>
      </c>
      <c r="K841" s="260" t="s">
        <v>173</v>
      </c>
      <c r="L841" s="135" t="s">
        <v>173</v>
      </c>
      <c r="M841" s="134" t="str">
        <f t="shared" si="188"/>
        <v>Y1*</v>
      </c>
      <c r="N841" s="147" t="s">
        <v>824</v>
      </c>
      <c r="O841" s="241" t="s">
        <v>2012</v>
      </c>
      <c r="P841" s="229" t="str">
        <f t="shared" si="189"/>
        <v>Pimentel, Stolmy (Y1*)</v>
      </c>
      <c r="Q841" s="166">
        <f t="shared" si="190"/>
        <v>200000</v>
      </c>
      <c r="R841" s="166">
        <f t="shared" si="191"/>
        <v>300000</v>
      </c>
      <c r="S841" s="166">
        <f t="shared" si="192"/>
        <v>400000</v>
      </c>
      <c r="T841" s="314" t="str">
        <f t="shared" si="193"/>
        <v/>
      </c>
      <c r="U841" s="309" t="s">
        <v>304</v>
      </c>
      <c r="V841" s="269">
        <v>200000</v>
      </c>
      <c r="W841" s="134" t="s">
        <v>653</v>
      </c>
      <c r="X841" s="269">
        <v>300000</v>
      </c>
      <c r="Y841" s="134" t="s">
        <v>465</v>
      </c>
      <c r="Z841" s="269">
        <v>400000</v>
      </c>
      <c r="AA841" s="134" t="s">
        <v>814</v>
      </c>
      <c r="AC841" s="134"/>
      <c r="AD841" s="167"/>
      <c r="AE841" s="190"/>
      <c r="AF841" s="134"/>
      <c r="AG841" s="134"/>
    </row>
    <row r="842" spans="1:33" ht="14.25" customHeight="1" x14ac:dyDescent="0.2">
      <c r="A842" s="537" t="s">
        <v>3719</v>
      </c>
      <c r="B842" s="246" t="str">
        <f t="shared" si="194"/>
        <v>Pinder</v>
      </c>
      <c r="C842" s="253" t="str">
        <f t="shared" si="195"/>
        <v>Chad</v>
      </c>
      <c r="D842" s="134" t="str">
        <f t="shared" si="196"/>
        <v>C. Pinder</v>
      </c>
      <c r="E842" s="229" t="str">
        <f t="shared" si="187"/>
        <v>Chad Pinder</v>
      </c>
      <c r="F842" s="135" t="s">
        <v>1667</v>
      </c>
      <c r="G842" s="135"/>
      <c r="H842" s="135"/>
      <c r="I842" s="135"/>
      <c r="J842" s="321">
        <v>33692</v>
      </c>
      <c r="K842" s="134" t="s">
        <v>1665</v>
      </c>
      <c r="L842" s="135" t="s">
        <v>651</v>
      </c>
      <c r="M842" s="134" t="str">
        <f t="shared" si="188"/>
        <v>min</v>
      </c>
      <c r="N842" s="147" t="str">
        <f>Aaron!$S$2</f>
        <v>San Jose</v>
      </c>
      <c r="O842" s="135" t="s">
        <v>2857</v>
      </c>
      <c r="P842" s="229" t="str">
        <f t="shared" si="189"/>
        <v>Pinder, Chad (min)</v>
      </c>
      <c r="Q842" s="166" t="str">
        <f t="shared" si="190"/>
        <v/>
      </c>
      <c r="R842" s="166" t="str">
        <f t="shared" si="191"/>
        <v/>
      </c>
      <c r="S842" s="166" t="str">
        <f t="shared" si="192"/>
        <v/>
      </c>
      <c r="T842" s="314" t="str">
        <f t="shared" si="193"/>
        <v/>
      </c>
      <c r="U842" s="537" t="s">
        <v>828</v>
      </c>
      <c r="V842" s="269"/>
      <c r="W842" s="537"/>
      <c r="X842" s="269"/>
      <c r="Y842" s="537"/>
      <c r="Z842" s="537"/>
      <c r="AA842" s="537"/>
      <c r="AB842" s="537"/>
      <c r="AC842" s="134"/>
      <c r="AD842" s="167"/>
      <c r="AE842" s="190"/>
      <c r="AF842" s="134"/>
      <c r="AG842" s="134"/>
    </row>
    <row r="843" spans="1:33" ht="14.25" customHeight="1" x14ac:dyDescent="0.2">
      <c r="A843" s="134" t="s">
        <v>425</v>
      </c>
      <c r="B843" s="246" t="str">
        <f t="shared" si="194"/>
        <v>Pineda</v>
      </c>
      <c r="C843" s="253" t="str">
        <f t="shared" si="195"/>
        <v>Michael</v>
      </c>
      <c r="D843" s="134" t="str">
        <f t="shared" si="196"/>
        <v>M. Pineda</v>
      </c>
      <c r="E843" s="229" t="str">
        <f t="shared" si="187"/>
        <v>Michael Pineda</v>
      </c>
      <c r="F843" s="135"/>
      <c r="G843" s="135"/>
      <c r="H843" s="135"/>
      <c r="I843" s="135"/>
      <c r="J843" s="201"/>
      <c r="K843" s="147"/>
      <c r="L843" s="135" t="s">
        <v>173</v>
      </c>
      <c r="M843" s="134" t="str">
        <f t="shared" si="188"/>
        <v>Y3</v>
      </c>
      <c r="N843" s="147" t="str">
        <f>Mays!$G$2</f>
        <v>Palo Alto</v>
      </c>
      <c r="O843" s="169" t="s">
        <v>411</v>
      </c>
      <c r="P843" s="229" t="str">
        <f t="shared" si="189"/>
        <v>Pineda, Michael (Y3)</v>
      </c>
      <c r="Q843" s="166">
        <f t="shared" si="190"/>
        <v>400000</v>
      </c>
      <c r="R843" s="166" t="str">
        <f t="shared" si="191"/>
        <v/>
      </c>
      <c r="S843" s="166" t="str">
        <f t="shared" si="192"/>
        <v/>
      </c>
      <c r="T843" s="314" t="str">
        <f t="shared" si="193"/>
        <v/>
      </c>
      <c r="U843" s="147" t="s">
        <v>465</v>
      </c>
      <c r="V843" s="167">
        <v>400000</v>
      </c>
      <c r="W843" s="134" t="s">
        <v>814</v>
      </c>
      <c r="X843" s="167"/>
      <c r="Y843" s="134"/>
      <c r="Z843" s="167"/>
      <c r="AA843" s="134"/>
      <c r="AC843" s="134"/>
      <c r="AD843" s="167"/>
      <c r="AE843" s="190"/>
      <c r="AF843" s="134"/>
      <c r="AG843" s="134"/>
    </row>
    <row r="844" spans="1:33" ht="14.25" customHeight="1" x14ac:dyDescent="0.2">
      <c r="A844" s="537" t="s">
        <v>2742</v>
      </c>
      <c r="B844" s="246" t="str">
        <f t="shared" si="194"/>
        <v>Pino</v>
      </c>
      <c r="C844" s="253" t="str">
        <f t="shared" si="195"/>
        <v>Yohan</v>
      </c>
      <c r="D844" s="134" t="str">
        <f t="shared" si="196"/>
        <v>Y. Pino</v>
      </c>
      <c r="E844" s="229" t="str">
        <f t="shared" si="187"/>
        <v>Yohan Pino</v>
      </c>
      <c r="F844" s="135" t="s">
        <v>1667</v>
      </c>
      <c r="G844" s="135"/>
      <c r="H844" s="135"/>
      <c r="I844" s="135"/>
      <c r="J844" s="335">
        <v>30676</v>
      </c>
      <c r="K844" s="134" t="s">
        <v>966</v>
      </c>
      <c r="L844" s="135" t="s">
        <v>173</v>
      </c>
      <c r="M844" s="134" t="str">
        <f t="shared" si="188"/>
        <v>Y1*</v>
      </c>
      <c r="N844" s="147" t="str">
        <f>Ruth!$Y$2</f>
        <v>Rock Island</v>
      </c>
      <c r="O844" s="135" t="s">
        <v>2857</v>
      </c>
      <c r="P844" s="229" t="str">
        <f t="shared" si="189"/>
        <v>Pino, Yohan (Y1*)</v>
      </c>
      <c r="Q844" s="166">
        <f t="shared" si="190"/>
        <v>200000</v>
      </c>
      <c r="R844" s="166">
        <f t="shared" si="191"/>
        <v>300000</v>
      </c>
      <c r="S844" s="166">
        <f t="shared" si="192"/>
        <v>400000</v>
      </c>
      <c r="T844" s="314" t="str">
        <f t="shared" si="193"/>
        <v/>
      </c>
      <c r="U844" s="134" t="s">
        <v>304</v>
      </c>
      <c r="V844" s="269">
        <v>200000</v>
      </c>
      <c r="W844" s="134" t="s">
        <v>653</v>
      </c>
      <c r="X844" s="269">
        <v>300000</v>
      </c>
      <c r="Y844" s="134" t="s">
        <v>465</v>
      </c>
      <c r="Z844" s="269">
        <v>400000</v>
      </c>
      <c r="AA844" s="134" t="s">
        <v>814</v>
      </c>
      <c r="AB844" s="537"/>
      <c r="AC844" s="134"/>
      <c r="AD844" s="134"/>
      <c r="AE844" s="190"/>
      <c r="AF844" s="134"/>
      <c r="AG844" s="134"/>
    </row>
    <row r="845" spans="1:33" ht="14.25" customHeight="1" x14ac:dyDescent="0.2">
      <c r="A845" s="246" t="s">
        <v>2225</v>
      </c>
      <c r="B845" s="246" t="str">
        <f t="shared" si="194"/>
        <v>Pinto</v>
      </c>
      <c r="C845" s="253" t="str">
        <f t="shared" si="195"/>
        <v>Josmil</v>
      </c>
      <c r="D845" s="134" t="str">
        <f t="shared" si="196"/>
        <v>J. Pinto</v>
      </c>
      <c r="E845" s="229" t="str">
        <f t="shared" si="187"/>
        <v>Josmil Pinto</v>
      </c>
      <c r="F845" s="241" t="s">
        <v>1667</v>
      </c>
      <c r="G845" s="241"/>
      <c r="H845" s="241"/>
      <c r="I845" s="241"/>
      <c r="J845" s="290">
        <v>32598</v>
      </c>
      <c r="K845" s="431" t="s">
        <v>1668</v>
      </c>
      <c r="L845" s="135" t="s">
        <v>11</v>
      </c>
      <c r="M845" s="134" t="str">
        <f t="shared" si="188"/>
        <v>Y1*</v>
      </c>
      <c r="N845" s="147" t="str">
        <f>Cobb!$Y$2</f>
        <v>Portsmouth</v>
      </c>
      <c r="O845" s="241" t="s">
        <v>2012</v>
      </c>
      <c r="P845" s="229" t="str">
        <f t="shared" si="189"/>
        <v>Pinto, Josmil (Y1*)</v>
      </c>
      <c r="Q845" s="166">
        <f t="shared" si="190"/>
        <v>200000</v>
      </c>
      <c r="R845" s="166">
        <f t="shared" si="191"/>
        <v>300000</v>
      </c>
      <c r="S845" s="166">
        <f t="shared" si="192"/>
        <v>400000</v>
      </c>
      <c r="T845" s="314" t="str">
        <f t="shared" si="193"/>
        <v/>
      </c>
      <c r="U845" s="309" t="s">
        <v>304</v>
      </c>
      <c r="V845" s="269">
        <v>200000</v>
      </c>
      <c r="W845" s="134" t="s">
        <v>653</v>
      </c>
      <c r="X845" s="269">
        <v>300000</v>
      </c>
      <c r="Y845" s="134" t="s">
        <v>465</v>
      </c>
      <c r="Z845" s="269">
        <v>400000</v>
      </c>
      <c r="AA845" s="134" t="s">
        <v>814</v>
      </c>
      <c r="AC845" s="134"/>
      <c r="AD845" s="134"/>
      <c r="AE845" s="190"/>
      <c r="AF845" s="134"/>
      <c r="AG845" s="134"/>
    </row>
    <row r="846" spans="1:33" ht="14.25" customHeight="1" x14ac:dyDescent="0.2">
      <c r="A846" s="537" t="s">
        <v>2682</v>
      </c>
      <c r="B846" s="246" t="str">
        <f t="shared" si="194"/>
        <v>Pirela</v>
      </c>
      <c r="C846" s="253" t="str">
        <f t="shared" si="195"/>
        <v>Jose</v>
      </c>
      <c r="D846" s="134" t="str">
        <f t="shared" si="196"/>
        <v>J. Pirela</v>
      </c>
      <c r="E846" s="229" t="str">
        <f t="shared" si="187"/>
        <v>Jose Pirela</v>
      </c>
      <c r="F846" s="135" t="s">
        <v>1667</v>
      </c>
      <c r="G846" s="135"/>
      <c r="H846" s="135"/>
      <c r="I846" s="135"/>
      <c r="J846" s="335">
        <v>32833</v>
      </c>
      <c r="K846" s="134" t="s">
        <v>1665</v>
      </c>
      <c r="L846" s="135" t="s">
        <v>11</v>
      </c>
      <c r="M846" s="134" t="str">
        <f t="shared" si="188"/>
        <v>MM</v>
      </c>
      <c r="N846" s="147" t="s">
        <v>701</v>
      </c>
      <c r="O846" s="135" t="s">
        <v>5254</v>
      </c>
      <c r="P846" s="229" t="str">
        <f t="shared" si="189"/>
        <v>Pirela, Jose (MM)</v>
      </c>
      <c r="Q846" s="166">
        <f t="shared" si="190"/>
        <v>100000</v>
      </c>
      <c r="R846" s="166" t="str">
        <f t="shared" si="191"/>
        <v/>
      </c>
      <c r="S846" s="166" t="str">
        <f t="shared" si="192"/>
        <v/>
      </c>
      <c r="T846" s="314" t="str">
        <f t="shared" si="193"/>
        <v/>
      </c>
      <c r="U846" s="537" t="s">
        <v>648</v>
      </c>
      <c r="V846" s="269">
        <v>100000</v>
      </c>
      <c r="W846" s="537"/>
      <c r="X846" s="269"/>
      <c r="Y846" s="537"/>
      <c r="Z846" s="537"/>
      <c r="AA846" s="537"/>
      <c r="AB846" s="537"/>
      <c r="AC846" s="134"/>
      <c r="AD846" s="134"/>
      <c r="AE846" s="190"/>
      <c r="AF846" s="134"/>
      <c r="AG846" s="134"/>
    </row>
    <row r="847" spans="1:33" ht="14.25" customHeight="1" x14ac:dyDescent="0.2">
      <c r="A847" s="246" t="s">
        <v>2187</v>
      </c>
      <c r="B847" s="246" t="str">
        <f t="shared" si="194"/>
        <v>Piscotty</v>
      </c>
      <c r="C847" s="253" t="str">
        <f t="shared" si="195"/>
        <v>Stephen</v>
      </c>
      <c r="D847" s="134" t="str">
        <f t="shared" si="196"/>
        <v>S. Piscotty</v>
      </c>
      <c r="E847" s="229" t="str">
        <f t="shared" si="187"/>
        <v>Stephen Piscotty</v>
      </c>
      <c r="F847" s="241" t="s">
        <v>1667</v>
      </c>
      <c r="G847" s="241"/>
      <c r="H847" s="241"/>
      <c r="I847" s="241"/>
      <c r="J847" s="262">
        <v>33252</v>
      </c>
      <c r="K847" s="292" t="s">
        <v>2011</v>
      </c>
      <c r="L847" s="135" t="s">
        <v>11</v>
      </c>
      <c r="M847" s="134" t="str">
        <f t="shared" si="188"/>
        <v>Y1</v>
      </c>
      <c r="N847" s="147" t="str">
        <f>Cobb!$S$2</f>
        <v>Waikiki</v>
      </c>
      <c r="O847" s="241" t="s">
        <v>4611</v>
      </c>
      <c r="P847" s="229" t="str">
        <f t="shared" si="189"/>
        <v>Piscotty, Stephen (Y1)</v>
      </c>
      <c r="Q847" s="166">
        <f t="shared" si="190"/>
        <v>200000</v>
      </c>
      <c r="R847" s="166">
        <f t="shared" si="191"/>
        <v>300000</v>
      </c>
      <c r="S847" s="166">
        <f t="shared" si="192"/>
        <v>400000</v>
      </c>
      <c r="T847" s="314" t="str">
        <f t="shared" si="193"/>
        <v/>
      </c>
      <c r="U847" s="309" t="s">
        <v>652</v>
      </c>
      <c r="V847" s="269">
        <v>200000</v>
      </c>
      <c r="W847" s="134" t="s">
        <v>653</v>
      </c>
      <c r="X847" s="269">
        <v>300000</v>
      </c>
      <c r="Y847" s="134" t="s">
        <v>465</v>
      </c>
      <c r="Z847" s="269">
        <v>400000</v>
      </c>
      <c r="AA847" s="134" t="s">
        <v>814</v>
      </c>
      <c r="AC847" s="134"/>
      <c r="AD847" s="167"/>
      <c r="AE847" s="212"/>
      <c r="AF847" s="537"/>
      <c r="AG847" s="537"/>
    </row>
    <row r="848" spans="1:33" ht="14.25" customHeight="1" x14ac:dyDescent="0.2">
      <c r="A848" s="246" t="s">
        <v>2198</v>
      </c>
      <c r="B848" s="246" t="str">
        <f t="shared" si="194"/>
        <v>Plawecki</v>
      </c>
      <c r="C848" s="253" t="str">
        <f t="shared" si="195"/>
        <v>Kevin</v>
      </c>
      <c r="D848" s="134" t="str">
        <f t="shared" si="196"/>
        <v>K. Plawecki</v>
      </c>
      <c r="E848" s="229" t="str">
        <f t="shared" si="187"/>
        <v>Kevin Plawecki</v>
      </c>
      <c r="F848" s="241" t="s">
        <v>1667</v>
      </c>
      <c r="G848" s="241"/>
      <c r="H848" s="241"/>
      <c r="I848" s="241"/>
      <c r="J848" s="262">
        <v>33295</v>
      </c>
      <c r="K848" s="292" t="s">
        <v>1668</v>
      </c>
      <c r="L848" s="135" t="s">
        <v>11</v>
      </c>
      <c r="M848" s="134" t="str">
        <f t="shared" si="188"/>
        <v>Y1</v>
      </c>
      <c r="N848" s="147" t="str">
        <f>Aaron!$M$2</f>
        <v>Virginia</v>
      </c>
      <c r="O848" s="241" t="s">
        <v>2012</v>
      </c>
      <c r="P848" s="229" t="str">
        <f t="shared" si="189"/>
        <v>Plawecki, Kevin (Y1)</v>
      </c>
      <c r="Q848" s="166">
        <f t="shared" si="190"/>
        <v>200000</v>
      </c>
      <c r="R848" s="166">
        <f t="shared" si="191"/>
        <v>300000</v>
      </c>
      <c r="S848" s="166">
        <f t="shared" si="192"/>
        <v>400000</v>
      </c>
      <c r="T848" s="314" t="str">
        <f t="shared" si="193"/>
        <v/>
      </c>
      <c r="U848" s="309" t="s">
        <v>652</v>
      </c>
      <c r="V848" s="269">
        <v>200000</v>
      </c>
      <c r="W848" s="134" t="s">
        <v>653</v>
      </c>
      <c r="X848" s="269">
        <v>300000</v>
      </c>
      <c r="Y848" s="134" t="s">
        <v>465</v>
      </c>
      <c r="Z848" s="269">
        <v>400000</v>
      </c>
      <c r="AA848" s="134" t="s">
        <v>814</v>
      </c>
      <c r="AC848" s="134"/>
      <c r="AD848" s="167"/>
      <c r="AE848" s="190"/>
      <c r="AF848" s="134"/>
      <c r="AG848" s="230"/>
    </row>
    <row r="849" spans="1:33" ht="14.25" customHeight="1" x14ac:dyDescent="0.2">
      <c r="A849" s="134" t="s">
        <v>125</v>
      </c>
      <c r="B849" s="246" t="str">
        <f t="shared" si="194"/>
        <v>Plouffe</v>
      </c>
      <c r="C849" s="253" t="str">
        <f t="shared" si="195"/>
        <v>Trevor</v>
      </c>
      <c r="D849" s="134" t="str">
        <f t="shared" si="196"/>
        <v>T. Plouffe</v>
      </c>
      <c r="E849" s="229" t="str">
        <f t="shared" si="187"/>
        <v>Trevor Plouffe</v>
      </c>
      <c r="F849" s="135"/>
      <c r="G849" s="135"/>
      <c r="H849" s="135"/>
      <c r="I849" s="135"/>
      <c r="J849" s="201"/>
      <c r="K849" s="147"/>
      <c r="L849" s="135" t="s">
        <v>11</v>
      </c>
      <c r="M849" s="134" t="str">
        <f t="shared" si="188"/>
        <v>ARB-Y5</v>
      </c>
      <c r="N849" s="147" t="str">
        <f>Aaron!$AE$2</f>
        <v>Pismo Beach</v>
      </c>
      <c r="O849" s="169" t="s">
        <v>387</v>
      </c>
      <c r="P849" s="229" t="str">
        <f t="shared" si="189"/>
        <v>Plouffe, Trevor (ARB-Y5)</v>
      </c>
      <c r="Q849" s="166">
        <f t="shared" si="190"/>
        <v>1512000</v>
      </c>
      <c r="R849" s="166" t="str">
        <f t="shared" si="191"/>
        <v/>
      </c>
      <c r="S849" s="166" t="str">
        <f t="shared" si="192"/>
        <v/>
      </c>
      <c r="T849" s="314" t="str">
        <f t="shared" si="193"/>
        <v/>
      </c>
      <c r="U849" s="147" t="s">
        <v>1629</v>
      </c>
      <c r="V849" s="167">
        <v>1512000</v>
      </c>
      <c r="W849" s="134"/>
      <c r="X849" s="167"/>
      <c r="Y849" s="134"/>
      <c r="Z849" s="167"/>
      <c r="AA849" s="134"/>
      <c r="AC849" s="134"/>
      <c r="AD849" s="134"/>
      <c r="AE849" s="190"/>
      <c r="AF849" s="134"/>
      <c r="AG849" s="134"/>
    </row>
    <row r="850" spans="1:33" ht="14.25" customHeight="1" x14ac:dyDescent="0.2">
      <c r="A850" s="134" t="s">
        <v>4857</v>
      </c>
      <c r="B850" s="246" t="str">
        <f t="shared" si="194"/>
        <v>Plummer</v>
      </c>
      <c r="C850" s="253" t="str">
        <f t="shared" si="195"/>
        <v>Nick</v>
      </c>
      <c r="D850" s="134" t="str">
        <f t="shared" si="196"/>
        <v>N. Plummer</v>
      </c>
      <c r="E850" s="229" t="str">
        <f t="shared" si="187"/>
        <v>Nick Plummer</v>
      </c>
      <c r="F850" s="287"/>
      <c r="G850" s="537">
        <v>106</v>
      </c>
      <c r="H850" s="537">
        <v>4</v>
      </c>
      <c r="I850" s="537">
        <v>13</v>
      </c>
      <c r="J850" s="436">
        <v>35277</v>
      </c>
      <c r="K850" s="205"/>
      <c r="L850" s="135" t="s">
        <v>651</v>
      </c>
      <c r="M850" s="134" t="str">
        <f t="shared" si="188"/>
        <v>min</v>
      </c>
      <c r="N850" s="147" t="str">
        <f>Mays!$M$2</f>
        <v>Mudville</v>
      </c>
      <c r="O850" s="169" t="s">
        <v>4786</v>
      </c>
      <c r="P850" s="229" t="str">
        <f t="shared" si="189"/>
        <v>Plummer, Nick (min)</v>
      </c>
      <c r="Q850" s="166" t="str">
        <f t="shared" si="190"/>
        <v/>
      </c>
      <c r="R850" s="166" t="str">
        <f t="shared" si="191"/>
        <v/>
      </c>
      <c r="S850" s="166" t="str">
        <f t="shared" si="192"/>
        <v/>
      </c>
      <c r="T850" s="314" t="str">
        <f t="shared" si="193"/>
        <v/>
      </c>
      <c r="U850" s="537" t="s">
        <v>828</v>
      </c>
      <c r="V850" s="167"/>
      <c r="W850" s="134"/>
      <c r="X850" s="167"/>
      <c r="Y850" s="134"/>
      <c r="Z850" s="167"/>
      <c r="AA850" s="134"/>
      <c r="AC850" s="134"/>
      <c r="AD850" s="134"/>
      <c r="AE850" s="190"/>
      <c r="AF850" s="134"/>
      <c r="AG850" s="134"/>
    </row>
    <row r="851" spans="1:33" ht="14.25" customHeight="1" x14ac:dyDescent="0.2">
      <c r="A851" s="146" t="s">
        <v>1282</v>
      </c>
      <c r="B851" s="246" t="str">
        <f t="shared" si="194"/>
        <v>Polanco</v>
      </c>
      <c r="C851" s="253" t="str">
        <f t="shared" si="195"/>
        <v>Gregory</v>
      </c>
      <c r="D851" s="134" t="str">
        <f t="shared" si="196"/>
        <v>G. Polanco</v>
      </c>
      <c r="E851" s="229" t="str">
        <f t="shared" si="187"/>
        <v>Gregory Polanco</v>
      </c>
      <c r="F851" s="135"/>
      <c r="G851" s="135"/>
      <c r="H851" s="135"/>
      <c r="I851" s="135"/>
      <c r="J851" s="201"/>
      <c r="K851" s="147"/>
      <c r="L851" s="135" t="s">
        <v>11</v>
      </c>
      <c r="M851" s="134" t="str">
        <f t="shared" si="188"/>
        <v>Y2</v>
      </c>
      <c r="N851" s="147" t="str">
        <f>Ruth!$S$2</f>
        <v>New York</v>
      </c>
      <c r="O851" s="135" t="s">
        <v>1171</v>
      </c>
      <c r="P851" s="229" t="str">
        <f t="shared" si="189"/>
        <v>Polanco, Gregory (Y2)</v>
      </c>
      <c r="Q851" s="166">
        <f t="shared" si="190"/>
        <v>300000</v>
      </c>
      <c r="R851" s="166">
        <f t="shared" si="191"/>
        <v>400000</v>
      </c>
      <c r="S851" s="166" t="str">
        <f t="shared" si="192"/>
        <v/>
      </c>
      <c r="T851" s="314" t="str">
        <f t="shared" si="193"/>
        <v/>
      </c>
      <c r="U851" s="309" t="s">
        <v>653</v>
      </c>
      <c r="V851" s="230">
        <v>300000</v>
      </c>
      <c r="W851" s="229" t="s">
        <v>465</v>
      </c>
      <c r="X851" s="230">
        <v>400000</v>
      </c>
      <c r="Y851" s="134" t="s">
        <v>814</v>
      </c>
      <c r="Z851" s="167"/>
      <c r="AA851" s="134"/>
      <c r="AC851" s="134"/>
      <c r="AD851" s="167"/>
      <c r="AE851" s="190"/>
      <c r="AF851" s="134"/>
      <c r="AG851" s="134"/>
    </row>
    <row r="852" spans="1:33" ht="14.25" customHeight="1" x14ac:dyDescent="0.2">
      <c r="A852" s="537" t="s">
        <v>2806</v>
      </c>
      <c r="B852" s="246" t="str">
        <f t="shared" si="194"/>
        <v>Polanco</v>
      </c>
      <c r="C852" s="253" t="str">
        <f t="shared" si="195"/>
        <v>Jorge+</v>
      </c>
      <c r="D852" s="134" t="str">
        <f t="shared" si="196"/>
        <v>J. Polanco</v>
      </c>
      <c r="E852" s="229" t="str">
        <f t="shared" si="187"/>
        <v>Jorge+ Polanco</v>
      </c>
      <c r="F852" s="135" t="s">
        <v>1674</v>
      </c>
      <c r="G852" s="135"/>
      <c r="H852" s="135"/>
      <c r="I852" s="135"/>
      <c r="J852" s="335">
        <v>34155</v>
      </c>
      <c r="K852" s="134" t="s">
        <v>1671</v>
      </c>
      <c r="L852" s="135" t="s">
        <v>11</v>
      </c>
      <c r="M852" s="134" t="str">
        <f t="shared" si="188"/>
        <v>MM</v>
      </c>
      <c r="N852" s="147" t="str">
        <f>Mays!$AE$2</f>
        <v>West Oakland</v>
      </c>
      <c r="O852" s="135" t="s">
        <v>2857</v>
      </c>
      <c r="P852" s="229" t="str">
        <f t="shared" si="189"/>
        <v>Polanco, Jorge+ (MM)</v>
      </c>
      <c r="Q852" s="166">
        <f t="shared" si="190"/>
        <v>100000</v>
      </c>
      <c r="R852" s="166" t="str">
        <f t="shared" si="191"/>
        <v/>
      </c>
      <c r="S852" s="166" t="str">
        <f t="shared" si="192"/>
        <v/>
      </c>
      <c r="T852" s="314" t="str">
        <f t="shared" si="193"/>
        <v/>
      </c>
      <c r="U852" s="537" t="s">
        <v>648</v>
      </c>
      <c r="V852" s="269">
        <v>100000</v>
      </c>
      <c r="W852" s="537"/>
      <c r="X852" s="269"/>
      <c r="Y852" s="537"/>
      <c r="Z852" s="537"/>
      <c r="AA852" s="537"/>
      <c r="AB852" s="537"/>
      <c r="AC852" s="211"/>
      <c r="AD852" s="134"/>
      <c r="AE852" s="190"/>
      <c r="AF852" s="147"/>
      <c r="AG852" s="167"/>
    </row>
    <row r="853" spans="1:33" ht="14.25" customHeight="1" x14ac:dyDescent="0.2">
      <c r="A853" s="134" t="s">
        <v>385</v>
      </c>
      <c r="B853" s="246" t="str">
        <f t="shared" si="194"/>
        <v>Pollock</v>
      </c>
      <c r="C853" s="253" t="str">
        <f t="shared" si="195"/>
        <v>A.J.</v>
      </c>
      <c r="D853" s="134" t="str">
        <f t="shared" si="196"/>
        <v>A. Pollock</v>
      </c>
      <c r="E853" s="229" t="str">
        <f t="shared" si="187"/>
        <v>A.J. Pollock</v>
      </c>
      <c r="F853" s="135"/>
      <c r="G853" s="135"/>
      <c r="H853" s="135"/>
      <c r="I853" s="135"/>
      <c r="J853" s="201"/>
      <c r="K853" s="147"/>
      <c r="L853" s="135" t="s">
        <v>11</v>
      </c>
      <c r="M853" s="134" t="str">
        <f t="shared" si="188"/>
        <v>Y3</v>
      </c>
      <c r="N853" s="297" t="str">
        <f>Aaron!$Y$2</f>
        <v>Columbus</v>
      </c>
      <c r="O853" s="169" t="s">
        <v>2478</v>
      </c>
      <c r="P853" s="229" t="str">
        <f t="shared" si="189"/>
        <v>Pollock, A.J. (Y3)</v>
      </c>
      <c r="Q853" s="166">
        <f t="shared" si="190"/>
        <v>400000</v>
      </c>
      <c r="R853" s="166" t="str">
        <f t="shared" si="191"/>
        <v/>
      </c>
      <c r="S853" s="166" t="str">
        <f t="shared" si="192"/>
        <v/>
      </c>
      <c r="T853" s="314" t="str">
        <f t="shared" si="193"/>
        <v/>
      </c>
      <c r="U853" s="147" t="s">
        <v>465</v>
      </c>
      <c r="V853" s="167">
        <v>400000</v>
      </c>
      <c r="W853" s="134" t="s">
        <v>814</v>
      </c>
      <c r="X853" s="167"/>
      <c r="Y853" s="134"/>
      <c r="Z853" s="167"/>
      <c r="AA853" s="134"/>
      <c r="AC853" s="134"/>
      <c r="AD853" s="134"/>
      <c r="AE853" s="190"/>
      <c r="AF853" s="537"/>
      <c r="AG853" s="537"/>
    </row>
    <row r="854" spans="1:33" ht="14.25" customHeight="1" x14ac:dyDescent="0.2">
      <c r="A854" s="134" t="s">
        <v>364</v>
      </c>
      <c r="B854" s="246" t="str">
        <f t="shared" si="194"/>
        <v>Pomeranz</v>
      </c>
      <c r="C854" s="253" t="str">
        <f t="shared" si="195"/>
        <v>Drew</v>
      </c>
      <c r="D854" s="134" t="str">
        <f t="shared" si="196"/>
        <v>D. Pomeranz</v>
      </c>
      <c r="E854" s="229" t="str">
        <f t="shared" ref="E854:E917" si="197">CONCATENATE(C854," ",B854)</f>
        <v>Drew Pomeranz</v>
      </c>
      <c r="F854" s="135"/>
      <c r="G854" s="135"/>
      <c r="H854" s="135"/>
      <c r="I854" s="135"/>
      <c r="J854" s="201"/>
      <c r="K854" s="147"/>
      <c r="L854" s="135" t="s">
        <v>173</v>
      </c>
      <c r="M854" s="134" t="str">
        <f t="shared" ref="M854:M917" si="198">$U854</f>
        <v>Y3</v>
      </c>
      <c r="N854" s="147" t="str">
        <f>Ruth!$A$2</f>
        <v>Plum Island</v>
      </c>
      <c r="O854" s="169" t="s">
        <v>387</v>
      </c>
      <c r="P854" s="229" t="str">
        <f t="shared" ref="P854:P917" si="199">CONCATENATE(A854," (",M854,")")</f>
        <v>Pomeranz, Drew (Y3)</v>
      </c>
      <c r="Q854" s="166">
        <f t="shared" ref="Q854:Q917" si="200">IF(ISBLANK($V854),"",$V854)</f>
        <v>400000</v>
      </c>
      <c r="R854" s="166" t="str">
        <f t="shared" si="191"/>
        <v/>
      </c>
      <c r="S854" s="166" t="str">
        <f t="shared" si="192"/>
        <v/>
      </c>
      <c r="T854" s="314" t="str">
        <f t="shared" si="193"/>
        <v/>
      </c>
      <c r="U854" s="147" t="s">
        <v>465</v>
      </c>
      <c r="V854" s="167">
        <v>400000</v>
      </c>
      <c r="W854" s="134" t="s">
        <v>814</v>
      </c>
      <c r="X854" s="167"/>
      <c r="Y854" s="134"/>
      <c r="Z854" s="167"/>
      <c r="AA854" s="134"/>
      <c r="AC854" s="134"/>
      <c r="AD854" s="230"/>
      <c r="AE854" s="190"/>
      <c r="AF854" s="134"/>
      <c r="AG854" s="134"/>
    </row>
    <row r="855" spans="1:33" ht="14.25" customHeight="1" x14ac:dyDescent="0.2">
      <c r="A855" s="537" t="s">
        <v>2758</v>
      </c>
      <c r="B855" s="246" t="str">
        <f t="shared" si="194"/>
        <v>Pompey</v>
      </c>
      <c r="C855" s="253" t="str">
        <f t="shared" si="195"/>
        <v>Dalton+</v>
      </c>
      <c r="D855" s="134" t="str">
        <f t="shared" si="196"/>
        <v>D. Pompey</v>
      </c>
      <c r="E855" s="229" t="str">
        <f t="shared" si="197"/>
        <v>Dalton+ Pompey</v>
      </c>
      <c r="F855" s="135" t="s">
        <v>1674</v>
      </c>
      <c r="G855" s="135"/>
      <c r="H855" s="135"/>
      <c r="I855" s="135"/>
      <c r="J855" s="335">
        <v>33949</v>
      </c>
      <c r="K855" s="134" t="s">
        <v>1673</v>
      </c>
      <c r="L855" s="135" t="s">
        <v>11</v>
      </c>
      <c r="M855" s="134" t="str">
        <f t="shared" si="198"/>
        <v>Y1</v>
      </c>
      <c r="N855" s="147" t="str">
        <f>Mays!$G$2</f>
        <v>Palo Alto</v>
      </c>
      <c r="O855" s="135" t="s">
        <v>2857</v>
      </c>
      <c r="P855" s="229" t="str">
        <f t="shared" si="199"/>
        <v>Pompey, Dalton+ (Y1)</v>
      </c>
      <c r="Q855" s="166">
        <f t="shared" si="200"/>
        <v>200000</v>
      </c>
      <c r="R855" s="166">
        <f t="shared" si="191"/>
        <v>300000</v>
      </c>
      <c r="S855" s="166">
        <f t="shared" si="192"/>
        <v>400000</v>
      </c>
      <c r="T855" s="314" t="str">
        <f t="shared" si="193"/>
        <v/>
      </c>
      <c r="U855" s="537" t="s">
        <v>652</v>
      </c>
      <c r="V855" s="269">
        <v>200000</v>
      </c>
      <c r="W855" s="134" t="s">
        <v>653</v>
      </c>
      <c r="X855" s="269">
        <v>300000</v>
      </c>
      <c r="Y855" s="134" t="s">
        <v>465</v>
      </c>
      <c r="Z855" s="269">
        <v>400000</v>
      </c>
      <c r="AA855" s="134" t="s">
        <v>814</v>
      </c>
      <c r="AB855" s="537"/>
      <c r="AC855" s="134"/>
      <c r="AD855" s="134"/>
      <c r="AE855" s="190"/>
      <c r="AF855" s="134"/>
      <c r="AG855" s="134"/>
    </row>
    <row r="856" spans="1:33" ht="14.25" customHeight="1" x14ac:dyDescent="0.2">
      <c r="A856" s="134" t="s">
        <v>78</v>
      </c>
      <c r="B856" s="246" t="str">
        <f t="shared" si="194"/>
        <v>Porcello</v>
      </c>
      <c r="C856" s="253" t="str">
        <f t="shared" si="195"/>
        <v>Rick</v>
      </c>
      <c r="D856" s="134" t="str">
        <f t="shared" si="196"/>
        <v>R. Porcello</v>
      </c>
      <c r="E856" s="229" t="str">
        <f t="shared" si="197"/>
        <v>Rick Porcello</v>
      </c>
      <c r="F856" s="135"/>
      <c r="G856" s="135"/>
      <c r="H856" s="135"/>
      <c r="I856" s="135"/>
      <c r="J856" s="201"/>
      <c r="K856" s="147"/>
      <c r="L856" s="135" t="s">
        <v>173</v>
      </c>
      <c r="M856" s="134" t="str">
        <f t="shared" si="198"/>
        <v>4,L5-14M</v>
      </c>
      <c r="N856" s="147" t="str">
        <f>Mays!$Y$2</f>
        <v>Los Angeles</v>
      </c>
      <c r="O856" s="169" t="s">
        <v>66</v>
      </c>
      <c r="P856" s="229" t="str">
        <f t="shared" si="199"/>
        <v>Porcello, Rick (4,L5-14M)</v>
      </c>
      <c r="Q856" s="166">
        <f t="shared" si="200"/>
        <v>2800000</v>
      </c>
      <c r="R856" s="166">
        <f t="shared" si="191"/>
        <v>2800000</v>
      </c>
      <c r="S856" s="166" t="str">
        <f t="shared" si="192"/>
        <v/>
      </c>
      <c r="T856" s="314" t="str">
        <f t="shared" si="193"/>
        <v/>
      </c>
      <c r="U856" s="147" t="s">
        <v>388</v>
      </c>
      <c r="V856" s="166">
        <v>2800000</v>
      </c>
      <c r="W856" s="134" t="s">
        <v>753</v>
      </c>
      <c r="X856" s="166">
        <v>2800000</v>
      </c>
      <c r="Y856" s="134" t="s">
        <v>412</v>
      </c>
      <c r="Z856" s="167"/>
      <c r="AA856" s="134"/>
      <c r="AC856" s="134"/>
      <c r="AD856" s="167"/>
      <c r="AE856" s="190"/>
      <c r="AF856" s="537"/>
      <c r="AG856" s="537"/>
    </row>
    <row r="857" spans="1:33" ht="14.25" customHeight="1" x14ac:dyDescent="0.2">
      <c r="A857" s="134" t="s">
        <v>498</v>
      </c>
      <c r="B857" s="246" t="str">
        <f t="shared" si="194"/>
        <v>Posey</v>
      </c>
      <c r="C857" s="253" t="str">
        <f t="shared" si="195"/>
        <v>Buster</v>
      </c>
      <c r="D857" s="134" t="str">
        <f t="shared" si="196"/>
        <v>B. Posey</v>
      </c>
      <c r="E857" s="229" t="str">
        <f t="shared" si="197"/>
        <v>Buster Posey</v>
      </c>
      <c r="F857" s="135"/>
      <c r="G857" s="135"/>
      <c r="H857" s="135"/>
      <c r="I857" s="135"/>
      <c r="J857" s="201"/>
      <c r="K857" s="147"/>
      <c r="L857" s="135" t="s">
        <v>11</v>
      </c>
      <c r="M857" s="134" t="str">
        <f t="shared" si="198"/>
        <v>3,L5-14M</v>
      </c>
      <c r="N857" s="147" t="str">
        <f>Cobb!$S$2</f>
        <v>Waikiki</v>
      </c>
      <c r="O857" s="169" t="s">
        <v>411</v>
      </c>
      <c r="P857" s="229" t="str">
        <f t="shared" si="199"/>
        <v>Posey, Buster (3,L5-14M)</v>
      </c>
      <c r="Q857" s="166">
        <f t="shared" si="200"/>
        <v>2800000</v>
      </c>
      <c r="R857" s="166">
        <f t="shared" si="191"/>
        <v>2800000</v>
      </c>
      <c r="S857" s="166">
        <f t="shared" si="192"/>
        <v>2800000</v>
      </c>
      <c r="T857" s="314" t="str">
        <f t="shared" si="193"/>
        <v/>
      </c>
      <c r="U857" s="147" t="s">
        <v>389</v>
      </c>
      <c r="V857" s="167">
        <v>2800000</v>
      </c>
      <c r="W857" s="134" t="s">
        <v>388</v>
      </c>
      <c r="X857" s="167">
        <v>2800000</v>
      </c>
      <c r="Y857" s="134" t="s">
        <v>753</v>
      </c>
      <c r="Z857" s="167">
        <v>2800000</v>
      </c>
      <c r="AA857" s="134"/>
      <c r="AC857" s="134"/>
      <c r="AD857" s="167"/>
      <c r="AE857" s="190"/>
      <c r="AF857" s="134"/>
      <c r="AG857" s="134"/>
    </row>
    <row r="858" spans="1:33" ht="14.25" customHeight="1" x14ac:dyDescent="0.2">
      <c r="A858" s="134" t="s">
        <v>293</v>
      </c>
      <c r="B858" s="246" t="str">
        <f t="shared" si="194"/>
        <v>Prado</v>
      </c>
      <c r="C858" s="253" t="str">
        <f t="shared" si="195"/>
        <v>Martin</v>
      </c>
      <c r="D858" s="134" t="str">
        <f t="shared" si="196"/>
        <v>M. Prado</v>
      </c>
      <c r="E858" s="229" t="str">
        <f t="shared" si="197"/>
        <v>Martin Prado</v>
      </c>
      <c r="F858" s="135"/>
      <c r="G858" s="135"/>
      <c r="H858" s="135"/>
      <c r="I858" s="135"/>
      <c r="J858" s="201"/>
      <c r="K858" s="147"/>
      <c r="L858" s="135" t="s">
        <v>11</v>
      </c>
      <c r="M858" s="134" t="str">
        <f t="shared" si="198"/>
        <v>2,F4-10M</v>
      </c>
      <c r="N858" s="147" t="str">
        <f>Aaron!$A$2</f>
        <v>Middlesex</v>
      </c>
      <c r="O858" s="304" t="s">
        <v>2491</v>
      </c>
      <c r="P858" s="229" t="str">
        <f t="shared" si="199"/>
        <v>Prado, Martin (2,F4-10M)</v>
      </c>
      <c r="Q858" s="166">
        <f t="shared" si="200"/>
        <v>2500000</v>
      </c>
      <c r="R858" s="166">
        <f t="shared" si="191"/>
        <v>2500000</v>
      </c>
      <c r="S858" s="166">
        <f t="shared" si="192"/>
        <v>2500000</v>
      </c>
      <c r="T858" s="314" t="str">
        <f t="shared" si="193"/>
        <v/>
      </c>
      <c r="U858" s="147" t="s">
        <v>2523</v>
      </c>
      <c r="V858" s="167">
        <v>2500000</v>
      </c>
      <c r="W858" s="147" t="s">
        <v>707</v>
      </c>
      <c r="X858" s="235">
        <v>2500000</v>
      </c>
      <c r="Y858" s="147" t="s">
        <v>708</v>
      </c>
      <c r="Z858" s="235">
        <v>2500000</v>
      </c>
      <c r="AA858" s="147" t="s">
        <v>412</v>
      </c>
      <c r="AB858" s="310"/>
      <c r="AC858" s="134"/>
      <c r="AD858" s="134"/>
      <c r="AE858" s="190"/>
      <c r="AF858" s="134"/>
      <c r="AG858" s="134"/>
    </row>
    <row r="859" spans="1:33" ht="14.25" customHeight="1" x14ac:dyDescent="0.2">
      <c r="A859" s="247" t="s">
        <v>2328</v>
      </c>
      <c r="B859" s="246" t="str">
        <f t="shared" si="194"/>
        <v>Pressly</v>
      </c>
      <c r="C859" s="253" t="str">
        <f t="shared" si="195"/>
        <v>Ryan</v>
      </c>
      <c r="D859" s="134" t="str">
        <f t="shared" si="196"/>
        <v>R. Pressly</v>
      </c>
      <c r="E859" s="229" t="str">
        <f t="shared" si="197"/>
        <v>Ryan Pressly</v>
      </c>
      <c r="F859" s="250" t="s">
        <v>1667</v>
      </c>
      <c r="G859" s="250"/>
      <c r="H859" s="250"/>
      <c r="I859" s="250"/>
      <c r="J859" s="261">
        <v>32492</v>
      </c>
      <c r="K859" s="260" t="s">
        <v>173</v>
      </c>
      <c r="L859" s="135" t="s">
        <v>173</v>
      </c>
      <c r="M859" s="134" t="str">
        <f t="shared" si="198"/>
        <v>Y2</v>
      </c>
      <c r="N859" s="297" t="s">
        <v>500</v>
      </c>
      <c r="O859" s="241" t="s">
        <v>5250</v>
      </c>
      <c r="P859" s="229" t="str">
        <f t="shared" si="199"/>
        <v>Pressly, Ryan (Y2)</v>
      </c>
      <c r="Q859" s="166">
        <f t="shared" si="200"/>
        <v>300000</v>
      </c>
      <c r="R859" s="166">
        <f t="shared" si="191"/>
        <v>400000</v>
      </c>
      <c r="S859" s="166" t="str">
        <f t="shared" si="192"/>
        <v/>
      </c>
      <c r="T859" s="314" t="str">
        <f t="shared" si="193"/>
        <v/>
      </c>
      <c r="U859" s="309" t="s">
        <v>653</v>
      </c>
      <c r="V859" s="230">
        <v>300000</v>
      </c>
      <c r="W859" s="229" t="s">
        <v>465</v>
      </c>
      <c r="X859" s="230">
        <v>400000</v>
      </c>
      <c r="Y859" s="134" t="s">
        <v>814</v>
      </c>
      <c r="Z859" s="230"/>
      <c r="AA859" s="134"/>
      <c r="AC859" s="134"/>
      <c r="AD859" s="167"/>
      <c r="AE859" s="212"/>
      <c r="AF859" s="134"/>
      <c r="AG859" s="134"/>
    </row>
    <row r="860" spans="1:33" ht="14.25" customHeight="1" x14ac:dyDescent="0.2">
      <c r="A860" s="134" t="s">
        <v>99</v>
      </c>
      <c r="B860" s="246" t="str">
        <f t="shared" si="194"/>
        <v>Price</v>
      </c>
      <c r="C860" s="253" t="str">
        <f t="shared" si="195"/>
        <v>David</v>
      </c>
      <c r="D860" s="134" t="str">
        <f t="shared" si="196"/>
        <v>D. Price</v>
      </c>
      <c r="E860" s="229" t="str">
        <f t="shared" si="197"/>
        <v>David Price</v>
      </c>
      <c r="F860" s="135"/>
      <c r="G860" s="135"/>
      <c r="H860" s="135"/>
      <c r="I860" s="135"/>
      <c r="J860" s="201"/>
      <c r="K860" s="147"/>
      <c r="L860" s="135" t="s">
        <v>173</v>
      </c>
      <c r="M860" s="134" t="str">
        <f t="shared" si="198"/>
        <v>4,L5-14M</v>
      </c>
      <c r="N860" s="147" t="str">
        <f>Cobb!$AE$2</f>
        <v>Chicago</v>
      </c>
      <c r="O860" s="169" t="s">
        <v>809</v>
      </c>
      <c r="P860" s="229" t="str">
        <f t="shared" si="199"/>
        <v>Price, David (4,L5-14M)</v>
      </c>
      <c r="Q860" s="166">
        <f t="shared" si="200"/>
        <v>2800000</v>
      </c>
      <c r="R860" s="166">
        <f t="shared" ref="R860:R923" si="201">IF(ISBLANK($X860),"",$X860)</f>
        <v>2800000</v>
      </c>
      <c r="S860" s="166" t="str">
        <f t="shared" ref="S860:S923" si="202">IF(ISBLANK($Z860),"",$Z860)</f>
        <v/>
      </c>
      <c r="T860" s="314" t="str">
        <f t="shared" ref="T860:T923" si="203">IF(ISBLANK($AB860),"",$AB860)</f>
        <v/>
      </c>
      <c r="U860" s="147" t="s">
        <v>388</v>
      </c>
      <c r="V860" s="166">
        <v>2800000</v>
      </c>
      <c r="W860" s="134" t="s">
        <v>753</v>
      </c>
      <c r="X860" s="166">
        <v>2800000</v>
      </c>
      <c r="Y860" s="134" t="s">
        <v>412</v>
      </c>
      <c r="Z860" s="167"/>
      <c r="AA860" s="229"/>
      <c r="AB860" s="229"/>
      <c r="AC860" s="134"/>
      <c r="AD860" s="134"/>
      <c r="AE860" s="190"/>
      <c r="AF860" s="134"/>
      <c r="AG860" s="134"/>
    </row>
    <row r="861" spans="1:33" ht="14.25" customHeight="1" x14ac:dyDescent="0.2">
      <c r="A861" s="134" t="s">
        <v>874</v>
      </c>
      <c r="B861" s="246" t="str">
        <f t="shared" si="194"/>
        <v>Profar</v>
      </c>
      <c r="C861" s="253" t="str">
        <f t="shared" si="195"/>
        <v>Jurickson</v>
      </c>
      <c r="D861" s="134" t="str">
        <f t="shared" si="196"/>
        <v>J. Profar</v>
      </c>
      <c r="E861" s="229" t="str">
        <f t="shared" si="197"/>
        <v>Jurickson Profar</v>
      </c>
      <c r="F861" s="135"/>
      <c r="G861" s="135"/>
      <c r="H861" s="135"/>
      <c r="I861" s="135"/>
      <c r="J861" s="201"/>
      <c r="K861" s="147"/>
      <c r="L861" s="135" t="s">
        <v>11</v>
      </c>
      <c r="M861" s="134" t="str">
        <f t="shared" si="198"/>
        <v>Y1*</v>
      </c>
      <c r="N861" s="147" t="str">
        <f>Aaron!$S$2</f>
        <v>San Jose</v>
      </c>
      <c r="O861" s="169" t="s">
        <v>924</v>
      </c>
      <c r="P861" s="229" t="str">
        <f t="shared" si="199"/>
        <v>Profar, Jurickson (Y1*)</v>
      </c>
      <c r="Q861" s="166">
        <f t="shared" si="200"/>
        <v>200000</v>
      </c>
      <c r="R861" s="166">
        <f t="shared" si="201"/>
        <v>300000</v>
      </c>
      <c r="S861" s="166">
        <f t="shared" si="202"/>
        <v>400000</v>
      </c>
      <c r="T861" s="314" t="str">
        <f t="shared" si="203"/>
        <v/>
      </c>
      <c r="U861" s="309" t="s">
        <v>304</v>
      </c>
      <c r="V861" s="269">
        <v>200000</v>
      </c>
      <c r="W861" s="134" t="s">
        <v>653</v>
      </c>
      <c r="X861" s="269">
        <v>300000</v>
      </c>
      <c r="Y861" s="134" t="s">
        <v>465</v>
      </c>
      <c r="Z861" s="269">
        <v>400000</v>
      </c>
      <c r="AA861" s="134" t="s">
        <v>814</v>
      </c>
      <c r="AC861" s="134"/>
      <c r="AD861" s="167"/>
      <c r="AE861" s="190"/>
      <c r="AF861" s="134"/>
      <c r="AG861" s="134"/>
    </row>
    <row r="862" spans="1:33" ht="14.25" customHeight="1" x14ac:dyDescent="0.2">
      <c r="A862" s="146" t="s">
        <v>1278</v>
      </c>
      <c r="B862" s="246" t="str">
        <f t="shared" si="194"/>
        <v>Puig</v>
      </c>
      <c r="C862" s="253" t="str">
        <f t="shared" si="195"/>
        <v>Yasiel</v>
      </c>
      <c r="D862" s="134" t="str">
        <f t="shared" si="196"/>
        <v>Y. Puig</v>
      </c>
      <c r="E862" s="229" t="str">
        <f t="shared" si="197"/>
        <v>Yasiel Puig</v>
      </c>
      <c r="F862" s="135"/>
      <c r="G862" s="135"/>
      <c r="H862" s="135"/>
      <c r="I862" s="135"/>
      <c r="J862" s="201"/>
      <c r="K862" s="147"/>
      <c r="L862" s="135" t="s">
        <v>11</v>
      </c>
      <c r="M862" s="134" t="str">
        <f t="shared" si="198"/>
        <v>Y3</v>
      </c>
      <c r="N862" s="147" t="str">
        <f>Ruth!$A$2</f>
        <v>Plum Island</v>
      </c>
      <c r="O862" s="135" t="s">
        <v>1171</v>
      </c>
      <c r="P862" s="229" t="str">
        <f t="shared" si="199"/>
        <v>Puig, Yasiel (Y3)</v>
      </c>
      <c r="Q862" s="166">
        <f t="shared" si="200"/>
        <v>400000</v>
      </c>
      <c r="R862" s="166" t="str">
        <f t="shared" si="201"/>
        <v/>
      </c>
      <c r="S862" s="166" t="str">
        <f t="shared" si="202"/>
        <v/>
      </c>
      <c r="T862" s="314" t="str">
        <f t="shared" si="203"/>
        <v/>
      </c>
      <c r="U862" s="147" t="s">
        <v>465</v>
      </c>
      <c r="V862" s="167">
        <v>400000</v>
      </c>
      <c r="W862" s="134" t="s">
        <v>814</v>
      </c>
      <c r="X862" s="167"/>
      <c r="Y862" s="134"/>
      <c r="Z862" s="167"/>
      <c r="AA862" s="134"/>
      <c r="AC862" s="134"/>
      <c r="AD862" s="167"/>
      <c r="AE862" s="190"/>
      <c r="AF862" s="134"/>
      <c r="AG862" s="134"/>
    </row>
    <row r="863" spans="1:33" ht="14.25" customHeight="1" x14ac:dyDescent="0.2">
      <c r="A863" s="134" t="s">
        <v>812</v>
      </c>
      <c r="B863" s="246" t="str">
        <f t="shared" si="194"/>
        <v>Pujols</v>
      </c>
      <c r="C863" s="253" t="str">
        <f t="shared" si="195"/>
        <v>Albert</v>
      </c>
      <c r="D863" s="134" t="str">
        <f t="shared" si="196"/>
        <v>A. Pujols</v>
      </c>
      <c r="E863" s="229" t="str">
        <f t="shared" si="197"/>
        <v>Albert Pujols</v>
      </c>
      <c r="F863" s="135"/>
      <c r="G863" s="135"/>
      <c r="H863" s="135"/>
      <c r="I863" s="135"/>
      <c r="J863" s="201"/>
      <c r="K863" s="147"/>
      <c r="L863" s="135" t="s">
        <v>11</v>
      </c>
      <c r="M863" s="134" t="str">
        <f t="shared" si="198"/>
        <v>2,F4-10M</v>
      </c>
      <c r="N863" s="300" t="s">
        <v>83</v>
      </c>
      <c r="O863" s="304" t="s">
        <v>2491</v>
      </c>
      <c r="P863" s="229" t="str">
        <f t="shared" si="199"/>
        <v>Pujols, Albert (2,F4-10M)</v>
      </c>
      <c r="Q863" s="166">
        <f t="shared" si="200"/>
        <v>2500000</v>
      </c>
      <c r="R863" s="166">
        <f t="shared" si="201"/>
        <v>2500000</v>
      </c>
      <c r="S863" s="166">
        <f t="shared" si="202"/>
        <v>2500000</v>
      </c>
      <c r="T863" s="314" t="str">
        <f t="shared" si="203"/>
        <v/>
      </c>
      <c r="U863" s="147" t="s">
        <v>2523</v>
      </c>
      <c r="V863" s="167">
        <v>2500000</v>
      </c>
      <c r="W863" s="147" t="s">
        <v>707</v>
      </c>
      <c r="X863" s="235">
        <v>2500000</v>
      </c>
      <c r="Y863" s="147" t="s">
        <v>708</v>
      </c>
      <c r="Z863" s="235">
        <v>2500000</v>
      </c>
      <c r="AA863" s="147" t="s">
        <v>412</v>
      </c>
      <c r="AB863" s="310"/>
      <c r="AC863" s="134"/>
      <c r="AD863" s="167"/>
      <c r="AE863" s="190"/>
      <c r="AF863" s="134"/>
      <c r="AG863" s="134"/>
    </row>
    <row r="864" spans="1:33" ht="14.25" customHeight="1" x14ac:dyDescent="0.2">
      <c r="A864" s="537" t="s">
        <v>2722</v>
      </c>
      <c r="B864" s="246" t="str">
        <f t="shared" si="194"/>
        <v>Putnam</v>
      </c>
      <c r="C864" s="253" t="str">
        <f t="shared" si="195"/>
        <v>Zach</v>
      </c>
      <c r="D864" s="134" t="str">
        <f t="shared" si="196"/>
        <v>Z. Putnam</v>
      </c>
      <c r="E864" s="229" t="str">
        <f t="shared" si="197"/>
        <v>Zach Putnam</v>
      </c>
      <c r="F864" s="135" t="s">
        <v>1667</v>
      </c>
      <c r="G864" s="135"/>
      <c r="H864" s="135"/>
      <c r="I864" s="135"/>
      <c r="J864" s="335">
        <v>31961</v>
      </c>
      <c r="K864" s="134" t="s">
        <v>1664</v>
      </c>
      <c r="L864" s="135" t="s">
        <v>173</v>
      </c>
      <c r="M864" s="134" t="str">
        <f t="shared" si="198"/>
        <v>Y2</v>
      </c>
      <c r="N864" s="147" t="str">
        <f>Ruth!$G$2</f>
        <v>Gotham City</v>
      </c>
      <c r="O864" s="135" t="s">
        <v>2857</v>
      </c>
      <c r="P864" s="229" t="str">
        <f t="shared" si="199"/>
        <v>Putnam, Zach (Y2)</v>
      </c>
      <c r="Q864" s="166">
        <f t="shared" si="200"/>
        <v>300000</v>
      </c>
      <c r="R864" s="166">
        <f t="shared" si="201"/>
        <v>400000</v>
      </c>
      <c r="S864" s="166" t="str">
        <f t="shared" si="202"/>
        <v/>
      </c>
      <c r="T864" s="314" t="str">
        <f t="shared" si="203"/>
        <v/>
      </c>
      <c r="U864" s="134" t="s">
        <v>653</v>
      </c>
      <c r="V864" s="230">
        <v>300000</v>
      </c>
      <c r="W864" s="229" t="s">
        <v>465</v>
      </c>
      <c r="X864" s="230">
        <v>400000</v>
      </c>
      <c r="Y864" s="134" t="s">
        <v>814</v>
      </c>
      <c r="Z864" s="537"/>
      <c r="AA864" s="537"/>
      <c r="AB864" s="537"/>
      <c r="AC864" s="134"/>
      <c r="AD864" s="134"/>
      <c r="AE864" s="190"/>
      <c r="AF864" s="134"/>
      <c r="AG864" s="134"/>
    </row>
    <row r="865" spans="1:34" ht="14.25" customHeight="1" x14ac:dyDescent="0.2">
      <c r="A865" s="537" t="s">
        <v>2683</v>
      </c>
      <c r="B865" s="246" t="str">
        <f t="shared" si="194"/>
        <v>Quackenbush</v>
      </c>
      <c r="C865" s="253" t="str">
        <f t="shared" si="195"/>
        <v>Kevin</v>
      </c>
      <c r="D865" s="134" t="str">
        <f t="shared" si="196"/>
        <v>K. Quackenbush</v>
      </c>
      <c r="E865" s="229" t="str">
        <f t="shared" si="197"/>
        <v>Kevin Quackenbush</v>
      </c>
      <c r="F865" s="135" t="s">
        <v>1667</v>
      </c>
      <c r="G865" s="135"/>
      <c r="H865" s="135"/>
      <c r="I865" s="135"/>
      <c r="J865" s="335">
        <v>32475</v>
      </c>
      <c r="K865" s="134" t="s">
        <v>1664</v>
      </c>
      <c r="L865" s="135" t="s">
        <v>173</v>
      </c>
      <c r="M865" s="134" t="str">
        <f t="shared" si="198"/>
        <v>Y2</v>
      </c>
      <c r="N865" s="147" t="str">
        <f>Cobb!$G$2</f>
        <v>Alaska</v>
      </c>
      <c r="O865" s="135" t="s">
        <v>2857</v>
      </c>
      <c r="P865" s="229" t="str">
        <f t="shared" si="199"/>
        <v>Quackenbush, Kevin (Y2)</v>
      </c>
      <c r="Q865" s="166">
        <f t="shared" si="200"/>
        <v>300000</v>
      </c>
      <c r="R865" s="166">
        <f t="shared" si="201"/>
        <v>400000</v>
      </c>
      <c r="S865" s="166" t="str">
        <f t="shared" si="202"/>
        <v/>
      </c>
      <c r="T865" s="314" t="str">
        <f t="shared" si="203"/>
        <v/>
      </c>
      <c r="U865" s="134" t="s">
        <v>653</v>
      </c>
      <c r="V865" s="230">
        <v>300000</v>
      </c>
      <c r="W865" s="229" t="s">
        <v>465</v>
      </c>
      <c r="X865" s="230">
        <v>400000</v>
      </c>
      <c r="Y865" s="134" t="s">
        <v>814</v>
      </c>
      <c r="Z865" s="537"/>
      <c r="AA865" s="537"/>
      <c r="AB865" s="537"/>
      <c r="AC865" s="134"/>
      <c r="AD865" s="134"/>
      <c r="AE865" s="447"/>
      <c r="AF865" s="134"/>
      <c r="AG865" s="134"/>
    </row>
    <row r="866" spans="1:34" ht="14.25" customHeight="1" x14ac:dyDescent="0.2">
      <c r="A866" s="148" t="s">
        <v>1751</v>
      </c>
      <c r="B866" s="246" t="str">
        <f t="shared" si="194"/>
        <v>Qualls</v>
      </c>
      <c r="C866" s="253" t="str">
        <f t="shared" si="195"/>
        <v>Chad</v>
      </c>
      <c r="D866" s="134" t="str">
        <f t="shared" si="196"/>
        <v>C. Qualls</v>
      </c>
      <c r="E866" s="229" t="str">
        <f t="shared" si="197"/>
        <v>Chad Qualls</v>
      </c>
      <c r="F866" s="216" t="s">
        <v>1667</v>
      </c>
      <c r="G866" s="216"/>
      <c r="H866" s="216"/>
      <c r="I866" s="216"/>
      <c r="J866" s="220">
        <v>28719</v>
      </c>
      <c r="K866" s="221" t="s">
        <v>1664</v>
      </c>
      <c r="L866" s="135" t="s">
        <v>173</v>
      </c>
      <c r="M866" s="134" t="str">
        <f t="shared" si="198"/>
        <v>1,F1-$900k</v>
      </c>
      <c r="N866" s="147" t="str">
        <f>Mays!$G$2</f>
        <v>Palo Alto</v>
      </c>
      <c r="O866" s="412" t="s">
        <v>4104</v>
      </c>
      <c r="P866" s="229" t="str">
        <f t="shared" si="199"/>
        <v>Qualls, Chad (1,F1-$900k)</v>
      </c>
      <c r="Q866" s="166">
        <f t="shared" si="200"/>
        <v>900000</v>
      </c>
      <c r="R866" s="166" t="str">
        <f t="shared" si="201"/>
        <v/>
      </c>
      <c r="S866" s="166" t="str">
        <f t="shared" si="202"/>
        <v/>
      </c>
      <c r="T866" s="314" t="str">
        <f t="shared" si="203"/>
        <v/>
      </c>
      <c r="U866" s="148" t="s">
        <v>4045</v>
      </c>
      <c r="V866" s="414">
        <v>900000</v>
      </c>
      <c r="W866" s="167" t="s">
        <v>412</v>
      </c>
      <c r="X866" s="134"/>
      <c r="Y866" s="134"/>
      <c r="Z866" s="134"/>
      <c r="AA866" s="134"/>
      <c r="AB866" s="134"/>
      <c r="AC866" s="134"/>
      <c r="AD866" s="134"/>
      <c r="AE866" s="190"/>
      <c r="AF866" s="134"/>
      <c r="AG866" s="134"/>
    </row>
    <row r="867" spans="1:34" ht="14.25" customHeight="1" x14ac:dyDescent="0.2">
      <c r="A867" s="146" t="s">
        <v>1258</v>
      </c>
      <c r="B867" s="246" t="str">
        <f t="shared" si="194"/>
        <v>Quinn</v>
      </c>
      <c r="C867" s="253" t="str">
        <f t="shared" si="195"/>
        <v>Roman</v>
      </c>
      <c r="D867" s="134" t="str">
        <f t="shared" si="196"/>
        <v>R. Quinn</v>
      </c>
      <c r="E867" s="229" t="str">
        <f t="shared" si="197"/>
        <v>Roman Quinn</v>
      </c>
      <c r="F867" s="135"/>
      <c r="G867" s="135"/>
      <c r="H867" s="135"/>
      <c r="I867" s="135"/>
      <c r="J867" s="201"/>
      <c r="K867" s="147"/>
      <c r="L867" s="135" t="s">
        <v>651</v>
      </c>
      <c r="M867" s="134" t="str">
        <f t="shared" si="198"/>
        <v>min</v>
      </c>
      <c r="N867" s="147" t="str">
        <f>Ruth!$Y$2</f>
        <v>Rock Island</v>
      </c>
      <c r="O867" s="135" t="s">
        <v>1171</v>
      </c>
      <c r="P867" s="229" t="str">
        <f t="shared" si="199"/>
        <v>Quinn, Roman (min)</v>
      </c>
      <c r="Q867" s="166" t="str">
        <f t="shared" si="200"/>
        <v/>
      </c>
      <c r="R867" s="166" t="str">
        <f t="shared" si="201"/>
        <v/>
      </c>
      <c r="S867" s="166" t="str">
        <f t="shared" si="202"/>
        <v/>
      </c>
      <c r="T867" s="314" t="str">
        <f t="shared" si="203"/>
        <v/>
      </c>
      <c r="U867" s="147" t="s">
        <v>828</v>
      </c>
      <c r="V867" s="167"/>
      <c r="W867" s="134"/>
      <c r="X867" s="167"/>
      <c r="Y867" s="134"/>
      <c r="Z867" s="167"/>
      <c r="AA867" s="229"/>
      <c r="AB867" s="229"/>
      <c r="AC867" s="134"/>
      <c r="AD867" s="134"/>
      <c r="AE867" s="190"/>
      <c r="AF867" s="134"/>
      <c r="AG867" s="134"/>
    </row>
    <row r="868" spans="1:34" ht="14.25" customHeight="1" x14ac:dyDescent="0.2">
      <c r="A868" s="146" t="s">
        <v>1211</v>
      </c>
      <c r="B868" s="246" t="str">
        <f t="shared" si="194"/>
        <v>Quintana</v>
      </c>
      <c r="C868" s="253" t="str">
        <f t="shared" si="195"/>
        <v>Jose</v>
      </c>
      <c r="D868" s="134" t="str">
        <f t="shared" si="196"/>
        <v>J. Quintana</v>
      </c>
      <c r="E868" s="229" t="str">
        <f t="shared" si="197"/>
        <v>Jose Quintana</v>
      </c>
      <c r="F868" s="135"/>
      <c r="G868" s="135"/>
      <c r="H868" s="135"/>
      <c r="I868" s="135"/>
      <c r="J868" s="201"/>
      <c r="K868" s="147"/>
      <c r="L868" s="135" t="s">
        <v>173</v>
      </c>
      <c r="M868" s="134" t="str">
        <f t="shared" si="198"/>
        <v>1,L5-14M</v>
      </c>
      <c r="N868" s="297" t="str">
        <f>Aaron!$Y$2</f>
        <v>Columbus</v>
      </c>
      <c r="O868" s="135" t="s">
        <v>2430</v>
      </c>
      <c r="P868" s="229" t="str">
        <f t="shared" si="199"/>
        <v>Quintana, Jose (1,L5-14M)</v>
      </c>
      <c r="Q868" s="166">
        <f t="shared" si="200"/>
        <v>2800000</v>
      </c>
      <c r="R868" s="166">
        <f t="shared" si="201"/>
        <v>2800000</v>
      </c>
      <c r="S868" s="166">
        <f t="shared" si="202"/>
        <v>2800000</v>
      </c>
      <c r="T868" s="314">
        <f t="shared" si="203"/>
        <v>2800000</v>
      </c>
      <c r="U868" s="147" t="s">
        <v>3847</v>
      </c>
      <c r="V868" s="167">
        <v>2800000</v>
      </c>
      <c r="W868" s="147" t="s">
        <v>816</v>
      </c>
      <c r="X868" s="167">
        <v>2800000</v>
      </c>
      <c r="Y868" s="147" t="s">
        <v>389</v>
      </c>
      <c r="Z868" s="167">
        <v>2800000</v>
      </c>
      <c r="AA868" s="147" t="s">
        <v>388</v>
      </c>
      <c r="AB868" s="167">
        <v>2800000</v>
      </c>
      <c r="AC868" s="147" t="s">
        <v>753</v>
      </c>
      <c r="AD868" s="134">
        <v>2800000</v>
      </c>
      <c r="AE868" s="190"/>
      <c r="AF868" s="134"/>
      <c r="AG868" s="134"/>
    </row>
    <row r="869" spans="1:34" ht="14.25" customHeight="1" x14ac:dyDescent="0.2">
      <c r="A869" s="211" t="s">
        <v>1826</v>
      </c>
      <c r="B869" s="246" t="str">
        <f t="shared" si="194"/>
        <v>Raburn</v>
      </c>
      <c r="C869" s="253" t="str">
        <f t="shared" si="195"/>
        <v>Ryan</v>
      </c>
      <c r="D869" s="134" t="str">
        <f t="shared" si="196"/>
        <v>R. Raburn</v>
      </c>
      <c r="E869" s="229" t="str">
        <f t="shared" si="197"/>
        <v>Ryan Raburn</v>
      </c>
      <c r="F869" s="216" t="s">
        <v>1667</v>
      </c>
      <c r="G869" s="216"/>
      <c r="H869" s="216"/>
      <c r="I869" s="216"/>
      <c r="J869" s="222">
        <v>29693</v>
      </c>
      <c r="K869" s="223" t="s">
        <v>1665</v>
      </c>
      <c r="L869" s="135" t="s">
        <v>11</v>
      </c>
      <c r="M869" s="134" t="str">
        <f t="shared" si="198"/>
        <v>3,F3-5.556M</v>
      </c>
      <c r="N869" s="297" t="s">
        <v>547</v>
      </c>
      <c r="O869" s="216" t="s">
        <v>1992</v>
      </c>
      <c r="P869" s="229" t="str">
        <f t="shared" si="199"/>
        <v>Raburn, Ryan (3,F3-5.556M)</v>
      </c>
      <c r="Q869" s="166">
        <f t="shared" si="200"/>
        <v>1852000</v>
      </c>
      <c r="R869" s="166" t="str">
        <f t="shared" si="201"/>
        <v/>
      </c>
      <c r="S869" s="166" t="str">
        <f t="shared" si="202"/>
        <v/>
      </c>
      <c r="T869" s="314" t="str">
        <f t="shared" si="203"/>
        <v/>
      </c>
      <c r="U869" s="297" t="s">
        <v>1827</v>
      </c>
      <c r="V869" s="235">
        <v>1852000</v>
      </c>
      <c r="W869" s="211" t="s">
        <v>412</v>
      </c>
      <c r="X869" s="235"/>
      <c r="Y869" s="211"/>
      <c r="Z869" s="235"/>
      <c r="AA869" s="134"/>
      <c r="AC869" s="134"/>
      <c r="AD869" s="134"/>
      <c r="AE869" s="190"/>
      <c r="AF869" s="134"/>
      <c r="AG869" s="134"/>
    </row>
    <row r="870" spans="1:34" ht="14.25" customHeight="1" x14ac:dyDescent="0.2">
      <c r="A870" s="211" t="s">
        <v>1972</v>
      </c>
      <c r="B870" s="246" t="str">
        <f t="shared" si="194"/>
        <v>Ramirez</v>
      </c>
      <c r="C870" s="253" t="str">
        <f t="shared" si="195"/>
        <v>Alexei</v>
      </c>
      <c r="D870" s="134" t="str">
        <f t="shared" si="196"/>
        <v>A. Ramirez</v>
      </c>
      <c r="E870" s="229" t="str">
        <f t="shared" si="197"/>
        <v>Alexei Ramirez</v>
      </c>
      <c r="F870" s="216" t="s">
        <v>1667</v>
      </c>
      <c r="G870" s="216"/>
      <c r="H870" s="216"/>
      <c r="I870" s="216"/>
      <c r="J870" s="222">
        <v>29851</v>
      </c>
      <c r="K870" s="223" t="s">
        <v>1671</v>
      </c>
      <c r="L870" s="135" t="s">
        <v>11</v>
      </c>
      <c r="M870" s="134" t="str">
        <f t="shared" si="198"/>
        <v>3,F5-10M</v>
      </c>
      <c r="N870" s="147" t="str">
        <f>Aaron!$M$2</f>
        <v>Virginia</v>
      </c>
      <c r="O870" s="216" t="s">
        <v>1992</v>
      </c>
      <c r="P870" s="229" t="str">
        <f t="shared" si="199"/>
        <v>Ramirez, Alexei (3,F5-10M)</v>
      </c>
      <c r="Q870" s="166">
        <f t="shared" si="200"/>
        <v>2000000</v>
      </c>
      <c r="R870" s="166">
        <f t="shared" si="201"/>
        <v>2000000</v>
      </c>
      <c r="S870" s="166">
        <f t="shared" si="202"/>
        <v>2000000</v>
      </c>
      <c r="T870" s="314" t="str">
        <f t="shared" si="203"/>
        <v/>
      </c>
      <c r="U870" s="297" t="s">
        <v>1131</v>
      </c>
      <c r="V870" s="235">
        <v>2000000</v>
      </c>
      <c r="W870" s="211" t="s">
        <v>1132</v>
      </c>
      <c r="X870" s="235">
        <v>2000000</v>
      </c>
      <c r="Y870" s="211" t="s">
        <v>1133</v>
      </c>
      <c r="Z870" s="235">
        <v>2000000</v>
      </c>
      <c r="AA870" s="134"/>
      <c r="AC870" s="134"/>
      <c r="AD870" s="134"/>
      <c r="AE870" s="190"/>
      <c r="AF870" s="134"/>
      <c r="AG870" s="134"/>
    </row>
    <row r="871" spans="1:34" ht="14.25" customHeight="1" x14ac:dyDescent="0.2">
      <c r="A871" s="211" t="s">
        <v>1904</v>
      </c>
      <c r="B871" s="246" t="str">
        <f t="shared" si="194"/>
        <v>Ramirez</v>
      </c>
      <c r="C871" s="253" t="str">
        <f t="shared" si="195"/>
        <v>Aramis</v>
      </c>
      <c r="D871" s="134" t="str">
        <f t="shared" si="196"/>
        <v>A. Ramirez</v>
      </c>
      <c r="E871" s="229" t="str">
        <f t="shared" si="197"/>
        <v>Aramis Ramirez</v>
      </c>
      <c r="F871" s="216" t="s">
        <v>1667</v>
      </c>
      <c r="G871" s="216"/>
      <c r="H871" s="216"/>
      <c r="I871" s="216"/>
      <c r="J871" s="222">
        <v>28666</v>
      </c>
      <c r="K871" s="223" t="s">
        <v>1670</v>
      </c>
      <c r="L871" s="135" t="s">
        <v>11</v>
      </c>
      <c r="M871" s="134" t="str">
        <f t="shared" si="198"/>
        <v>3,F4-7M</v>
      </c>
      <c r="N871" s="147" t="str">
        <f>Ruth!$Y$2</f>
        <v>Rock Island</v>
      </c>
      <c r="O871" s="216" t="s">
        <v>4604</v>
      </c>
      <c r="P871" s="229" t="str">
        <f t="shared" si="199"/>
        <v>Ramirez, Aramis (3,F4-7M)</v>
      </c>
      <c r="Q871" s="166">
        <f t="shared" si="200"/>
        <v>1750000</v>
      </c>
      <c r="R871" s="166">
        <f t="shared" si="201"/>
        <v>1750000</v>
      </c>
      <c r="S871" s="166" t="str">
        <f t="shared" si="202"/>
        <v/>
      </c>
      <c r="T871" s="314" t="str">
        <f t="shared" si="203"/>
        <v/>
      </c>
      <c r="U871" s="297" t="s">
        <v>136</v>
      </c>
      <c r="V871" s="235">
        <v>1750000</v>
      </c>
      <c r="W871" s="211" t="s">
        <v>427</v>
      </c>
      <c r="X871" s="235">
        <v>1750000</v>
      </c>
      <c r="Y871" s="211" t="s">
        <v>412</v>
      </c>
      <c r="Z871" s="235"/>
      <c r="AA871" s="134"/>
      <c r="AC871" s="134"/>
      <c r="AD871" s="134"/>
      <c r="AE871" s="190"/>
      <c r="AF871" s="134"/>
      <c r="AG871" s="134"/>
    </row>
    <row r="872" spans="1:34" ht="14.25" customHeight="1" x14ac:dyDescent="0.2">
      <c r="A872" s="146" t="s">
        <v>1227</v>
      </c>
      <c r="B872" s="246" t="str">
        <f t="shared" si="194"/>
        <v>Ramirez</v>
      </c>
      <c r="C872" s="253" t="str">
        <f t="shared" si="195"/>
        <v>Erasmo</v>
      </c>
      <c r="D872" s="134" t="str">
        <f t="shared" si="196"/>
        <v>E. Ramirez</v>
      </c>
      <c r="E872" s="229" t="str">
        <f t="shared" si="197"/>
        <v>Erasmo Ramirez</v>
      </c>
      <c r="F872" s="135"/>
      <c r="G872" s="135"/>
      <c r="H872" s="135"/>
      <c r="I872" s="135"/>
      <c r="J872" s="201"/>
      <c r="K872" s="147"/>
      <c r="L872" s="135" t="s">
        <v>173</v>
      </c>
      <c r="M872" s="134" t="str">
        <f t="shared" si="198"/>
        <v>ARB-Y4</v>
      </c>
      <c r="N872" s="147" t="str">
        <f>Mays!$A$2</f>
        <v>Aspen</v>
      </c>
      <c r="O872" s="135" t="s">
        <v>1171</v>
      </c>
      <c r="P872" s="229" t="str">
        <f t="shared" si="199"/>
        <v>Ramirez, Erasmo (ARB-Y4)</v>
      </c>
      <c r="Q872" s="166">
        <f t="shared" si="200"/>
        <v>1080000</v>
      </c>
      <c r="R872" s="166" t="str">
        <f t="shared" si="201"/>
        <v/>
      </c>
      <c r="S872" s="166" t="str">
        <f t="shared" si="202"/>
        <v/>
      </c>
      <c r="T872" s="314" t="str">
        <f t="shared" si="203"/>
        <v/>
      </c>
      <c r="U872" s="147" t="s">
        <v>814</v>
      </c>
      <c r="V872" s="167">
        <v>1080000</v>
      </c>
      <c r="W872" s="134" t="s">
        <v>1629</v>
      </c>
      <c r="X872" s="167"/>
      <c r="Y872" s="134"/>
      <c r="Z872" s="167"/>
      <c r="AA872" s="134"/>
      <c r="AC872" s="134"/>
      <c r="AD872" s="167"/>
      <c r="AE872" s="190"/>
      <c r="AF872" s="134"/>
      <c r="AG872" s="134"/>
    </row>
    <row r="873" spans="1:34" s="172" customFormat="1" ht="14.25" customHeight="1" x14ac:dyDescent="0.2">
      <c r="A873" s="134" t="s">
        <v>116</v>
      </c>
      <c r="B873" s="246" t="str">
        <f t="shared" si="194"/>
        <v>Ramirez</v>
      </c>
      <c r="C873" s="253" t="str">
        <f t="shared" si="195"/>
        <v>Hanley</v>
      </c>
      <c r="D873" s="134" t="str">
        <f t="shared" si="196"/>
        <v>H. Ramirez</v>
      </c>
      <c r="E873" s="229" t="str">
        <f t="shared" si="197"/>
        <v>Hanley Ramirez</v>
      </c>
      <c r="F873" s="135"/>
      <c r="G873" s="135"/>
      <c r="H873" s="135"/>
      <c r="I873" s="135"/>
      <c r="J873" s="201"/>
      <c r="K873" s="147"/>
      <c r="L873" s="135" t="s">
        <v>11</v>
      </c>
      <c r="M873" s="134" t="str">
        <f t="shared" si="198"/>
        <v>2,F4-17M</v>
      </c>
      <c r="N873" s="147" t="str">
        <f>Aaron!$A$2</f>
        <v>Middlesex</v>
      </c>
      <c r="O873" s="304" t="s">
        <v>2491</v>
      </c>
      <c r="P873" s="229" t="str">
        <f t="shared" si="199"/>
        <v>Ramirez, Hanley (2,F4-17M)</v>
      </c>
      <c r="Q873" s="166">
        <f t="shared" si="200"/>
        <v>4250000</v>
      </c>
      <c r="R873" s="166">
        <f t="shared" si="201"/>
        <v>4250000</v>
      </c>
      <c r="S873" s="166">
        <f t="shared" si="202"/>
        <v>4250000</v>
      </c>
      <c r="T873" s="314" t="str">
        <f t="shared" si="203"/>
        <v/>
      </c>
      <c r="U873" s="147" t="s">
        <v>2500</v>
      </c>
      <c r="V873" s="167">
        <v>4250000</v>
      </c>
      <c r="W873" s="147" t="s">
        <v>2584</v>
      </c>
      <c r="X873" s="235">
        <v>4250000</v>
      </c>
      <c r="Y873" s="147" t="s">
        <v>2645</v>
      </c>
      <c r="Z873" s="235">
        <v>4250000</v>
      </c>
      <c r="AA873" s="147" t="s">
        <v>412</v>
      </c>
      <c r="AB873" s="310"/>
      <c r="AC873" s="134"/>
      <c r="AD873" s="235"/>
      <c r="AE873" s="190"/>
      <c r="AF873" s="537"/>
      <c r="AG873" s="537"/>
      <c r="AH873" s="537"/>
    </row>
    <row r="874" spans="1:34" ht="14.25" customHeight="1" x14ac:dyDescent="0.2">
      <c r="A874" s="134" t="s">
        <v>4858</v>
      </c>
      <c r="B874" s="246" t="str">
        <f t="shared" si="194"/>
        <v>Ramirez</v>
      </c>
      <c r="C874" s="253" t="str">
        <f t="shared" si="195"/>
        <v>Harold</v>
      </c>
      <c r="D874" s="134" t="str">
        <f t="shared" si="196"/>
        <v>H. Ramirez</v>
      </c>
      <c r="E874" s="229" t="str">
        <f t="shared" si="197"/>
        <v>Harold Ramirez</v>
      </c>
      <c r="F874" s="287"/>
      <c r="G874" s="537">
        <v>74</v>
      </c>
      <c r="H874" s="537" t="s">
        <v>783</v>
      </c>
      <c r="I874" s="537">
        <v>1</v>
      </c>
      <c r="J874" s="436">
        <v>34583</v>
      </c>
      <c r="K874" s="205"/>
      <c r="L874" s="135" t="s">
        <v>651</v>
      </c>
      <c r="M874" s="134" t="str">
        <f t="shared" si="198"/>
        <v>min</v>
      </c>
      <c r="N874" s="147" t="str">
        <f>Mays!$G$2</f>
        <v>Palo Alto</v>
      </c>
      <c r="O874" s="169" t="s">
        <v>4786</v>
      </c>
      <c r="P874" s="229" t="str">
        <f t="shared" si="199"/>
        <v>Ramirez, Harold (min)</v>
      </c>
      <c r="Q874" s="166" t="str">
        <f t="shared" si="200"/>
        <v/>
      </c>
      <c r="R874" s="166" t="str">
        <f t="shared" si="201"/>
        <v/>
      </c>
      <c r="S874" s="166" t="str">
        <f t="shared" si="202"/>
        <v/>
      </c>
      <c r="T874" s="314" t="str">
        <f t="shared" si="203"/>
        <v/>
      </c>
      <c r="U874" s="537" t="s">
        <v>828</v>
      </c>
      <c r="V874" s="167"/>
      <c r="W874" s="134"/>
      <c r="X874" s="167"/>
      <c r="Y874" s="134"/>
      <c r="Z874" s="167"/>
      <c r="AA874" s="134"/>
      <c r="AC874" s="134"/>
      <c r="AD874" s="134"/>
    </row>
    <row r="875" spans="1:34" ht="14.25" customHeight="1" x14ac:dyDescent="0.2">
      <c r="A875" s="134" t="s">
        <v>2862</v>
      </c>
      <c r="B875" s="246" t="str">
        <f t="shared" ref="B875:B938" si="204">LEFT(A875,FIND(", ",A875,1)-1)</f>
        <v>Ramirez</v>
      </c>
      <c r="C875" s="253" t="str">
        <f t="shared" si="195"/>
        <v>Jose Altagracia</v>
      </c>
      <c r="D875" s="134" t="str">
        <f t="shared" si="196"/>
        <v>J. Ramirez</v>
      </c>
      <c r="E875" s="229" t="str">
        <f t="shared" si="197"/>
        <v>Jose Altagracia Ramirez</v>
      </c>
      <c r="F875" s="135" t="s">
        <v>1667</v>
      </c>
      <c r="G875" s="135"/>
      <c r="H875" s="135"/>
      <c r="I875" s="135"/>
      <c r="J875" s="335">
        <v>32894</v>
      </c>
      <c r="K875" s="134" t="s">
        <v>1664</v>
      </c>
      <c r="L875" s="135" t="s">
        <v>173</v>
      </c>
      <c r="M875" s="134" t="str">
        <f t="shared" si="198"/>
        <v>MM</v>
      </c>
      <c r="N875" s="147" t="str">
        <f>Ruth!$A$2</f>
        <v>Plum Island</v>
      </c>
      <c r="O875" s="135" t="s">
        <v>2857</v>
      </c>
      <c r="P875" s="229" t="str">
        <f t="shared" si="199"/>
        <v>Ramirez, Jose Altagracia (MM)</v>
      </c>
      <c r="Q875" s="166">
        <f t="shared" si="200"/>
        <v>100000</v>
      </c>
      <c r="R875" s="166" t="str">
        <f t="shared" si="201"/>
        <v/>
      </c>
      <c r="S875" s="166" t="str">
        <f t="shared" si="202"/>
        <v/>
      </c>
      <c r="T875" s="314" t="str">
        <f t="shared" si="203"/>
        <v/>
      </c>
      <c r="U875" s="537" t="s">
        <v>648</v>
      </c>
      <c r="V875" s="269">
        <v>100000</v>
      </c>
      <c r="W875" s="537"/>
      <c r="X875" s="269"/>
      <c r="Y875" s="537"/>
      <c r="Z875" s="537"/>
      <c r="AA875" s="537"/>
      <c r="AB875" s="537"/>
      <c r="AC875" s="134"/>
      <c r="AD875" s="167"/>
    </row>
    <row r="876" spans="1:34" s="172" customFormat="1" ht="14.25" customHeight="1" x14ac:dyDescent="0.2">
      <c r="A876" s="246" t="s">
        <v>3800</v>
      </c>
      <c r="B876" s="246" t="str">
        <f t="shared" si="204"/>
        <v>Ramirez</v>
      </c>
      <c r="C876" s="253" t="str">
        <f t="shared" si="195"/>
        <v>Jose Enrique</v>
      </c>
      <c r="D876" s="134" t="str">
        <f t="shared" si="196"/>
        <v>J. Ramirez</v>
      </c>
      <c r="E876" s="229" t="str">
        <f t="shared" si="197"/>
        <v>Jose Enrique Ramirez</v>
      </c>
      <c r="F876" s="241" t="s">
        <v>1674</v>
      </c>
      <c r="G876" s="241"/>
      <c r="H876" s="241"/>
      <c r="I876" s="241"/>
      <c r="J876" s="262">
        <v>33864</v>
      </c>
      <c r="K876" s="263" t="s">
        <v>1665</v>
      </c>
      <c r="L876" s="135" t="s">
        <v>11</v>
      </c>
      <c r="M876" s="134" t="str">
        <f t="shared" si="198"/>
        <v>Y2</v>
      </c>
      <c r="N876" s="147" t="s">
        <v>824</v>
      </c>
      <c r="O876" s="241" t="s">
        <v>4662</v>
      </c>
      <c r="P876" s="229" t="str">
        <f t="shared" si="199"/>
        <v>Ramirez, Jose Enrique (Y2)</v>
      </c>
      <c r="Q876" s="166">
        <f t="shared" si="200"/>
        <v>300000</v>
      </c>
      <c r="R876" s="166">
        <f t="shared" si="201"/>
        <v>400000</v>
      </c>
      <c r="S876" s="166" t="str">
        <f t="shared" si="202"/>
        <v/>
      </c>
      <c r="T876" s="314" t="str">
        <f t="shared" si="203"/>
        <v/>
      </c>
      <c r="U876" s="309" t="s">
        <v>653</v>
      </c>
      <c r="V876" s="230">
        <v>300000</v>
      </c>
      <c r="W876" s="229" t="s">
        <v>465</v>
      </c>
      <c r="X876" s="230">
        <v>400000</v>
      </c>
      <c r="Y876" s="134" t="s">
        <v>814</v>
      </c>
      <c r="Z876" s="230"/>
      <c r="AA876" s="134"/>
      <c r="AB876" s="167"/>
      <c r="AC876" s="134"/>
      <c r="AD876" s="134"/>
      <c r="AE876" s="168"/>
    </row>
    <row r="877" spans="1:34" ht="14.25" customHeight="1" x14ac:dyDescent="0.2">
      <c r="A877" s="537" t="s">
        <v>2733</v>
      </c>
      <c r="B877" s="246" t="str">
        <f t="shared" si="204"/>
        <v>Ramirez</v>
      </c>
      <c r="C877" s="253" t="str">
        <f t="shared" si="195"/>
        <v>Neil</v>
      </c>
      <c r="D877" s="134" t="str">
        <f t="shared" si="196"/>
        <v>N. Ramirez</v>
      </c>
      <c r="E877" s="229" t="str">
        <f t="shared" si="197"/>
        <v>Neil Ramirez</v>
      </c>
      <c r="F877" s="135" t="s">
        <v>1667</v>
      </c>
      <c r="G877" s="135"/>
      <c r="H877" s="135"/>
      <c r="I877" s="135"/>
      <c r="J877" s="335">
        <v>32653</v>
      </c>
      <c r="K877" s="134" t="s">
        <v>1664</v>
      </c>
      <c r="L877" s="135" t="s">
        <v>173</v>
      </c>
      <c r="M877" s="134" t="str">
        <f t="shared" si="198"/>
        <v>Y1*</v>
      </c>
      <c r="N877" s="147" t="str">
        <f>Cobb!$M$2</f>
        <v>Mansfield</v>
      </c>
      <c r="O877" s="135" t="s">
        <v>2857</v>
      </c>
      <c r="P877" s="229" t="str">
        <f t="shared" si="199"/>
        <v>Ramirez, Neil (Y1*)</v>
      </c>
      <c r="Q877" s="166">
        <f t="shared" si="200"/>
        <v>200000</v>
      </c>
      <c r="R877" s="166">
        <f t="shared" si="201"/>
        <v>300000</v>
      </c>
      <c r="S877" s="166">
        <f t="shared" si="202"/>
        <v>400000</v>
      </c>
      <c r="T877" s="314" t="str">
        <f t="shared" si="203"/>
        <v/>
      </c>
      <c r="U877" s="134" t="s">
        <v>304</v>
      </c>
      <c r="V877" s="269">
        <v>200000</v>
      </c>
      <c r="W877" s="134" t="s">
        <v>653</v>
      </c>
      <c r="X877" s="269">
        <v>300000</v>
      </c>
      <c r="Y877" s="134" t="s">
        <v>465</v>
      </c>
      <c r="Z877" s="269">
        <v>400000</v>
      </c>
      <c r="AA877" s="134" t="s">
        <v>814</v>
      </c>
      <c r="AB877" s="537"/>
      <c r="AC877" s="134"/>
      <c r="AD877" s="167"/>
    </row>
    <row r="878" spans="1:34" s="172" customFormat="1" ht="14.25" customHeight="1" x14ac:dyDescent="0.2">
      <c r="A878" s="146" t="s">
        <v>1182</v>
      </c>
      <c r="B878" s="246" t="str">
        <f t="shared" si="204"/>
        <v>Ramos</v>
      </c>
      <c r="C878" s="253" t="str">
        <f t="shared" si="195"/>
        <v>AJ</v>
      </c>
      <c r="D878" s="134" t="str">
        <f t="shared" si="196"/>
        <v>A. Ramos</v>
      </c>
      <c r="E878" s="229" t="str">
        <f t="shared" si="197"/>
        <v>AJ Ramos</v>
      </c>
      <c r="F878" s="135"/>
      <c r="G878" s="135"/>
      <c r="H878" s="135"/>
      <c r="I878" s="135"/>
      <c r="J878" s="201"/>
      <c r="K878" s="147"/>
      <c r="L878" s="135" t="s">
        <v>173</v>
      </c>
      <c r="M878" s="134" t="str">
        <f t="shared" si="198"/>
        <v>Y3</v>
      </c>
      <c r="N878" s="147" t="str">
        <f>Cobb!$Y$2</f>
        <v>Portsmouth</v>
      </c>
      <c r="O878" s="135" t="s">
        <v>1171</v>
      </c>
      <c r="P878" s="229" t="str">
        <f t="shared" si="199"/>
        <v>Ramos, AJ (Y3)</v>
      </c>
      <c r="Q878" s="166">
        <f t="shared" si="200"/>
        <v>400000</v>
      </c>
      <c r="R878" s="166" t="str">
        <f t="shared" si="201"/>
        <v/>
      </c>
      <c r="S878" s="166" t="str">
        <f t="shared" si="202"/>
        <v/>
      </c>
      <c r="T878" s="314" t="str">
        <f t="shared" si="203"/>
        <v/>
      </c>
      <c r="U878" s="147" t="s">
        <v>465</v>
      </c>
      <c r="V878" s="167">
        <v>400000</v>
      </c>
      <c r="W878" s="134" t="s">
        <v>814</v>
      </c>
      <c r="X878" s="167"/>
      <c r="Y878" s="134"/>
      <c r="Z878" s="167"/>
      <c r="AA878" s="134"/>
      <c r="AB878" s="167"/>
      <c r="AC878" s="134"/>
      <c r="AD878" s="167"/>
      <c r="AE878" s="168"/>
    </row>
    <row r="879" spans="1:34" ht="14.25" customHeight="1" x14ac:dyDescent="0.2">
      <c r="A879" s="148" t="s">
        <v>1058</v>
      </c>
      <c r="B879" s="246" t="str">
        <f t="shared" si="204"/>
        <v>Ramos</v>
      </c>
      <c r="C879" s="253" t="str">
        <f t="shared" si="195"/>
        <v>Cesar</v>
      </c>
      <c r="D879" s="134" t="str">
        <f t="shared" si="196"/>
        <v>C. Ramos</v>
      </c>
      <c r="E879" s="229" t="str">
        <f t="shared" si="197"/>
        <v>Cesar Ramos</v>
      </c>
      <c r="F879" s="135"/>
      <c r="G879" s="147"/>
      <c r="H879" s="147"/>
      <c r="I879" s="147"/>
      <c r="J879" s="169"/>
      <c r="K879" s="134"/>
      <c r="L879" s="135" t="s">
        <v>173</v>
      </c>
      <c r="M879" s="134" t="str">
        <f t="shared" si="198"/>
        <v>1,F2-$1.51M</v>
      </c>
      <c r="N879" s="297" t="str">
        <f>Ruth!$AE$2</f>
        <v>Williamsburg</v>
      </c>
      <c r="O879" s="412" t="s">
        <v>4104</v>
      </c>
      <c r="P879" s="229" t="str">
        <f t="shared" si="199"/>
        <v>Ramos, Cesar (1,F2-$1.51M)</v>
      </c>
      <c r="Q879" s="166">
        <f t="shared" si="200"/>
        <v>755000</v>
      </c>
      <c r="R879" s="166">
        <f t="shared" si="201"/>
        <v>755000</v>
      </c>
      <c r="S879" s="166" t="str">
        <f t="shared" si="202"/>
        <v/>
      </c>
      <c r="T879" s="314" t="str">
        <f t="shared" si="203"/>
        <v/>
      </c>
      <c r="U879" s="148" t="s">
        <v>4042</v>
      </c>
      <c r="V879" s="414">
        <v>755000</v>
      </c>
      <c r="W879" s="148" t="s">
        <v>4193</v>
      </c>
      <c r="X879" s="414">
        <v>755000</v>
      </c>
      <c r="Y879" s="134" t="s">
        <v>412</v>
      </c>
      <c r="Z879" s="134"/>
      <c r="AA879" s="134"/>
      <c r="AB879" s="134"/>
      <c r="AC879" s="134"/>
      <c r="AD879" s="134"/>
    </row>
    <row r="880" spans="1:34" s="172" customFormat="1" ht="14.25" customHeight="1" x14ac:dyDescent="0.2">
      <c r="A880" s="134" t="s">
        <v>898</v>
      </c>
      <c r="B880" s="246" t="str">
        <f t="shared" si="204"/>
        <v>Ramos</v>
      </c>
      <c r="C880" s="253" t="str">
        <f t="shared" si="195"/>
        <v>Wilson</v>
      </c>
      <c r="D880" s="134" t="str">
        <f t="shared" si="196"/>
        <v>W. Ramos</v>
      </c>
      <c r="E880" s="229" t="str">
        <f t="shared" si="197"/>
        <v>Wilson Ramos</v>
      </c>
      <c r="F880" s="135"/>
      <c r="G880" s="135"/>
      <c r="H880" s="135"/>
      <c r="I880" s="135"/>
      <c r="J880" s="201"/>
      <c r="K880" s="147"/>
      <c r="L880" s="135" t="s">
        <v>11</v>
      </c>
      <c r="M880" s="134" t="str">
        <f t="shared" si="198"/>
        <v>ARB-Y4</v>
      </c>
      <c r="N880" s="147" t="str">
        <f>Mays!$M$2</f>
        <v>Mudville</v>
      </c>
      <c r="O880" s="169" t="s">
        <v>321</v>
      </c>
      <c r="P880" s="229" t="str">
        <f t="shared" si="199"/>
        <v>Ramos, Wilson (ARB-Y4)</v>
      </c>
      <c r="Q880" s="166">
        <f t="shared" si="200"/>
        <v>760000</v>
      </c>
      <c r="R880" s="166" t="str">
        <f t="shared" si="201"/>
        <v/>
      </c>
      <c r="S880" s="166" t="str">
        <f t="shared" si="202"/>
        <v/>
      </c>
      <c r="T880" s="314" t="str">
        <f t="shared" si="203"/>
        <v/>
      </c>
      <c r="U880" s="147" t="s">
        <v>814</v>
      </c>
      <c r="V880" s="167">
        <v>760000</v>
      </c>
      <c r="W880" s="134" t="s">
        <v>1629</v>
      </c>
      <c r="X880" s="167"/>
      <c r="Y880" s="134"/>
      <c r="Z880" s="167"/>
      <c r="AA880" s="134"/>
      <c r="AB880" s="167"/>
      <c r="AC880" s="134"/>
      <c r="AD880" s="134"/>
      <c r="AE880" s="168"/>
    </row>
    <row r="881" spans="1:34" ht="14.25" customHeight="1" x14ac:dyDescent="0.2">
      <c r="A881" s="134" t="s">
        <v>4859</v>
      </c>
      <c r="B881" s="246" t="str">
        <f t="shared" si="204"/>
        <v>Randolph</v>
      </c>
      <c r="C881" s="253" t="str">
        <f t="shared" si="195"/>
        <v>Cornelius</v>
      </c>
      <c r="D881" s="134" t="str">
        <f t="shared" si="196"/>
        <v>C. Randolph</v>
      </c>
      <c r="E881" s="229" t="str">
        <f t="shared" si="197"/>
        <v>Cornelius Randolph</v>
      </c>
      <c r="F881" s="287"/>
      <c r="G881" s="537">
        <v>96</v>
      </c>
      <c r="H881" s="537">
        <v>4</v>
      </c>
      <c r="I881" s="537">
        <v>3</v>
      </c>
      <c r="J881" s="436">
        <v>35583</v>
      </c>
      <c r="K881" s="205"/>
      <c r="L881" s="135" t="s">
        <v>651</v>
      </c>
      <c r="M881" s="134" t="str">
        <f t="shared" si="198"/>
        <v>min</v>
      </c>
      <c r="N881" s="537" t="s">
        <v>826</v>
      </c>
      <c r="O881" s="169" t="s">
        <v>4786</v>
      </c>
      <c r="P881" s="229" t="str">
        <f t="shared" si="199"/>
        <v>Randolph, Cornelius (min)</v>
      </c>
      <c r="Q881" s="166" t="str">
        <f t="shared" si="200"/>
        <v/>
      </c>
      <c r="R881" s="166" t="str">
        <f t="shared" si="201"/>
        <v/>
      </c>
      <c r="S881" s="166" t="str">
        <f t="shared" si="202"/>
        <v/>
      </c>
      <c r="T881" s="314" t="str">
        <f t="shared" si="203"/>
        <v/>
      </c>
      <c r="U881" s="537" t="s">
        <v>828</v>
      </c>
      <c r="V881" s="167"/>
      <c r="W881" s="134"/>
      <c r="X881" s="167"/>
      <c r="Y881" s="134"/>
      <c r="Z881" s="167"/>
      <c r="AA881" s="134"/>
      <c r="AC881" s="134"/>
      <c r="AD881" s="134"/>
    </row>
    <row r="882" spans="1:34" ht="14.25" customHeight="1" x14ac:dyDescent="0.2">
      <c r="A882" s="134" t="s">
        <v>97</v>
      </c>
      <c r="B882" s="246" t="str">
        <f t="shared" si="204"/>
        <v>Rasmus</v>
      </c>
      <c r="C882" s="253" t="str">
        <f t="shared" si="195"/>
        <v>Colby</v>
      </c>
      <c r="D882" s="134" t="str">
        <f t="shared" si="196"/>
        <v>C. Rasmus</v>
      </c>
      <c r="E882" s="229" t="str">
        <f t="shared" si="197"/>
        <v>Colby Rasmus</v>
      </c>
      <c r="F882" s="135"/>
      <c r="G882" s="135"/>
      <c r="H882" s="135"/>
      <c r="I882" s="135"/>
      <c r="J882" s="201"/>
      <c r="K882" s="147"/>
      <c r="L882" s="135" t="s">
        <v>11</v>
      </c>
      <c r="M882" s="134" t="str">
        <f t="shared" si="198"/>
        <v>ARB-Y7</v>
      </c>
      <c r="N882" s="297" t="str">
        <f>Ruth!$AE$2</f>
        <v>Williamsburg</v>
      </c>
      <c r="O882" s="169" t="s">
        <v>809</v>
      </c>
      <c r="P882" s="229" t="str">
        <f t="shared" si="199"/>
        <v>Rasmus, Colby (ARB-Y7)</v>
      </c>
      <c r="Q882" s="166">
        <f t="shared" si="200"/>
        <v>2821000</v>
      </c>
      <c r="R882" s="166" t="str">
        <f t="shared" si="201"/>
        <v/>
      </c>
      <c r="S882" s="166" t="str">
        <f t="shared" si="202"/>
        <v/>
      </c>
      <c r="T882" s="314" t="str">
        <f t="shared" si="203"/>
        <v/>
      </c>
      <c r="U882" s="147" t="s">
        <v>1631</v>
      </c>
      <c r="V882" s="167">
        <v>2821000</v>
      </c>
      <c r="W882" s="134"/>
      <c r="X882" s="167"/>
      <c r="Y882" s="134"/>
      <c r="Z882" s="167"/>
      <c r="AA882" s="134"/>
      <c r="AC882" s="134"/>
      <c r="AD882" s="134"/>
    </row>
    <row r="883" spans="1:34" ht="14.25" customHeight="1" x14ac:dyDescent="0.2">
      <c r="A883" s="537" t="s">
        <v>4762</v>
      </c>
      <c r="B883" s="246" t="str">
        <f t="shared" si="204"/>
        <v>Ray</v>
      </c>
      <c r="C883" s="253" t="str">
        <f t="shared" si="195"/>
        <v>Robbie*</v>
      </c>
      <c r="D883" s="134" t="str">
        <f t="shared" si="196"/>
        <v>R. Ray</v>
      </c>
      <c r="E883" s="229" t="str">
        <f t="shared" si="197"/>
        <v>Robbie* Ray</v>
      </c>
      <c r="F883" s="287"/>
      <c r="G883" s="537">
        <v>12</v>
      </c>
      <c r="H883" s="537">
        <v>1</v>
      </c>
      <c r="I883" s="537">
        <v>12</v>
      </c>
      <c r="J883" s="436">
        <v>33512</v>
      </c>
      <c r="K883" s="205" t="s">
        <v>966</v>
      </c>
      <c r="L883" s="135" t="s">
        <v>173</v>
      </c>
      <c r="M883" s="134" t="str">
        <f t="shared" si="198"/>
        <v>Y1</v>
      </c>
      <c r="N883" s="147" t="str">
        <f>Cobb!$Y$2</f>
        <v>Portsmouth</v>
      </c>
      <c r="O883" s="169" t="s">
        <v>4786</v>
      </c>
      <c r="P883" s="229" t="str">
        <f t="shared" si="199"/>
        <v>Ray, Robbie* (Y1)</v>
      </c>
      <c r="Q883" s="166">
        <f t="shared" si="200"/>
        <v>200000</v>
      </c>
      <c r="R883" s="166">
        <f t="shared" si="201"/>
        <v>300000</v>
      </c>
      <c r="S883" s="166">
        <f t="shared" si="202"/>
        <v>400000</v>
      </c>
      <c r="T883" s="314" t="str">
        <f t="shared" si="203"/>
        <v/>
      </c>
      <c r="U883" s="537" t="s">
        <v>652</v>
      </c>
      <c r="V883" s="167">
        <v>200000</v>
      </c>
      <c r="W883" s="134" t="s">
        <v>653</v>
      </c>
      <c r="X883" s="167">
        <v>300000</v>
      </c>
      <c r="Y883" s="134" t="s">
        <v>465</v>
      </c>
      <c r="Z883" s="167">
        <v>400000</v>
      </c>
      <c r="AA883" s="134" t="s">
        <v>814</v>
      </c>
      <c r="AC883" s="134"/>
      <c r="AD883" s="134"/>
    </row>
    <row r="884" spans="1:34" ht="14.25" customHeight="1" x14ac:dyDescent="0.2">
      <c r="A884" s="537" t="s">
        <v>4763</v>
      </c>
      <c r="B884" s="246" t="str">
        <f t="shared" si="204"/>
        <v>Rea</v>
      </c>
      <c r="C884" s="253" t="str">
        <f t="shared" si="195"/>
        <v>Colin</v>
      </c>
      <c r="D884" s="134" t="str">
        <f t="shared" si="196"/>
        <v>C. Rea</v>
      </c>
      <c r="E884" s="229" t="str">
        <f t="shared" si="197"/>
        <v>Colin Rea</v>
      </c>
      <c r="F884" s="287"/>
      <c r="G884" s="537">
        <v>51</v>
      </c>
      <c r="H884" s="537">
        <v>3</v>
      </c>
      <c r="I884" s="537">
        <v>2</v>
      </c>
      <c r="J884" s="436">
        <v>33055</v>
      </c>
      <c r="K884" s="205" t="s">
        <v>966</v>
      </c>
      <c r="L884" s="135" t="s">
        <v>173</v>
      </c>
      <c r="M884" s="134" t="str">
        <f t="shared" si="198"/>
        <v>Y1</v>
      </c>
      <c r="N884" s="297" t="str">
        <f>Ruth!$AE$2</f>
        <v>Williamsburg</v>
      </c>
      <c r="O884" s="169" t="s">
        <v>4786</v>
      </c>
      <c r="P884" s="229" t="str">
        <f t="shared" si="199"/>
        <v>Rea, Colin (Y1)</v>
      </c>
      <c r="Q884" s="166">
        <f t="shared" si="200"/>
        <v>200000</v>
      </c>
      <c r="R884" s="166">
        <f t="shared" si="201"/>
        <v>300000</v>
      </c>
      <c r="S884" s="166">
        <f t="shared" si="202"/>
        <v>400000</v>
      </c>
      <c r="T884" s="314" t="str">
        <f t="shared" si="203"/>
        <v/>
      </c>
      <c r="U884" s="537" t="s">
        <v>652</v>
      </c>
      <c r="V884" s="167">
        <v>200000</v>
      </c>
      <c r="W884" s="134" t="s">
        <v>653</v>
      </c>
      <c r="X884" s="167">
        <v>300000</v>
      </c>
      <c r="Y884" s="134" t="s">
        <v>465</v>
      </c>
      <c r="Z884" s="167">
        <v>400000</v>
      </c>
      <c r="AA884" s="134" t="s">
        <v>814</v>
      </c>
      <c r="AC884" s="134"/>
      <c r="AD884" s="134"/>
    </row>
    <row r="885" spans="1:34" ht="14.25" customHeight="1" x14ac:dyDescent="0.2">
      <c r="A885" s="537" t="s">
        <v>2788</v>
      </c>
      <c r="B885" s="246" t="str">
        <f t="shared" si="204"/>
        <v>Realmuto</v>
      </c>
      <c r="C885" s="253" t="str">
        <f t="shared" si="195"/>
        <v>J.T.</v>
      </c>
      <c r="D885" s="134" t="str">
        <f t="shared" si="196"/>
        <v>J. Realmuto</v>
      </c>
      <c r="E885" s="229" t="str">
        <f t="shared" si="197"/>
        <v>J.T. Realmuto</v>
      </c>
      <c r="F885" s="135" t="s">
        <v>1667</v>
      </c>
      <c r="G885" s="135"/>
      <c r="H885" s="135"/>
      <c r="I885" s="135"/>
      <c r="J885" s="335">
        <v>33315</v>
      </c>
      <c r="K885" s="134" t="s">
        <v>1668</v>
      </c>
      <c r="L885" s="135" t="s">
        <v>11</v>
      </c>
      <c r="M885" s="134" t="str">
        <f t="shared" si="198"/>
        <v>Y1</v>
      </c>
      <c r="N885" s="297" t="str">
        <f>Aaron!$Y$2</f>
        <v>Columbus</v>
      </c>
      <c r="O885" s="135" t="s">
        <v>2911</v>
      </c>
      <c r="P885" s="229" t="str">
        <f t="shared" si="199"/>
        <v>Realmuto, J.T. (Y1)</v>
      </c>
      <c r="Q885" s="166">
        <f t="shared" si="200"/>
        <v>200000</v>
      </c>
      <c r="R885" s="166">
        <f t="shared" si="201"/>
        <v>300000</v>
      </c>
      <c r="S885" s="166">
        <f t="shared" si="202"/>
        <v>400000</v>
      </c>
      <c r="T885" s="314" t="str">
        <f t="shared" si="203"/>
        <v/>
      </c>
      <c r="U885" s="537" t="s">
        <v>652</v>
      </c>
      <c r="V885" s="269">
        <v>200000</v>
      </c>
      <c r="W885" s="134" t="s">
        <v>653</v>
      </c>
      <c r="X885" s="269">
        <v>300000</v>
      </c>
      <c r="Y885" s="134" t="s">
        <v>465</v>
      </c>
      <c r="Z885" s="269">
        <v>400000</v>
      </c>
      <c r="AA885" s="134" t="s">
        <v>814</v>
      </c>
      <c r="AB885" s="537"/>
      <c r="AC885" s="134"/>
      <c r="AD885" s="134"/>
    </row>
    <row r="886" spans="1:34" s="172" customFormat="1" ht="14.25" customHeight="1" x14ac:dyDescent="0.2">
      <c r="A886" s="148" t="s">
        <v>2321</v>
      </c>
      <c r="B886" s="246" t="str">
        <f t="shared" si="204"/>
        <v>Recker</v>
      </c>
      <c r="C886" s="253" t="str">
        <f t="shared" si="195"/>
        <v>Anthony</v>
      </c>
      <c r="D886" s="134" t="str">
        <f t="shared" si="196"/>
        <v>A. Recker</v>
      </c>
      <c r="E886" s="229" t="str">
        <f t="shared" si="197"/>
        <v>Anthony Recker</v>
      </c>
      <c r="F886" s="250" t="s">
        <v>1667</v>
      </c>
      <c r="G886" s="250"/>
      <c r="H886" s="250"/>
      <c r="I886" s="250"/>
      <c r="J886" s="264">
        <v>30557</v>
      </c>
      <c r="K886" s="260" t="s">
        <v>11</v>
      </c>
      <c r="L886" s="135" t="s">
        <v>11</v>
      </c>
      <c r="M886" s="134" t="str">
        <f t="shared" si="198"/>
        <v>1,F1-$200k</v>
      </c>
      <c r="N886" s="148" t="s">
        <v>3988</v>
      </c>
      <c r="O886" s="412" t="s">
        <v>4104</v>
      </c>
      <c r="P886" s="229" t="str">
        <f t="shared" si="199"/>
        <v>Recker, Anthony (1,F1-$200k)</v>
      </c>
      <c r="Q886" s="166">
        <f t="shared" si="200"/>
        <v>200000</v>
      </c>
      <c r="R886" s="166" t="str">
        <f t="shared" si="201"/>
        <v/>
      </c>
      <c r="S886" s="166" t="str">
        <f t="shared" si="202"/>
        <v/>
      </c>
      <c r="T886" s="314" t="str">
        <f t="shared" si="203"/>
        <v/>
      </c>
      <c r="U886" s="148" t="s">
        <v>3991</v>
      </c>
      <c r="V886" s="414">
        <v>200000</v>
      </c>
      <c r="W886" s="167" t="s">
        <v>412</v>
      </c>
      <c r="X886" s="134"/>
      <c r="Y886" s="134"/>
      <c r="Z886" s="134"/>
      <c r="AA886" s="134"/>
      <c r="AB886" s="134"/>
      <c r="AC886" s="134"/>
      <c r="AD886" s="134"/>
      <c r="AE886" s="168"/>
    </row>
    <row r="887" spans="1:34" ht="14.25" customHeight="1" x14ac:dyDescent="0.2">
      <c r="A887" s="134" t="s">
        <v>925</v>
      </c>
      <c r="B887" s="246" t="str">
        <f t="shared" si="204"/>
        <v>Reddick</v>
      </c>
      <c r="C887" s="253" t="str">
        <f t="shared" si="195"/>
        <v>Josh</v>
      </c>
      <c r="D887" s="134" t="str">
        <f t="shared" si="196"/>
        <v>J. Reddick</v>
      </c>
      <c r="E887" s="229" t="str">
        <f t="shared" si="197"/>
        <v>Josh Reddick</v>
      </c>
      <c r="F887" s="135"/>
      <c r="G887" s="135"/>
      <c r="H887" s="135"/>
      <c r="I887" s="135"/>
      <c r="J887" s="201"/>
      <c r="K887" s="147"/>
      <c r="L887" s="135" t="s">
        <v>11</v>
      </c>
      <c r="M887" s="134" t="str">
        <f t="shared" si="198"/>
        <v>ARB-Y5</v>
      </c>
      <c r="N887" s="147" t="str">
        <f>Ruth!$S$2</f>
        <v>New York</v>
      </c>
      <c r="O887" s="169" t="s">
        <v>894</v>
      </c>
      <c r="P887" s="229" t="str">
        <f t="shared" si="199"/>
        <v>Reddick, Josh (ARB-Y5)</v>
      </c>
      <c r="Q887" s="166">
        <f t="shared" si="200"/>
        <v>1520000</v>
      </c>
      <c r="R887" s="166" t="str">
        <f t="shared" si="201"/>
        <v/>
      </c>
      <c r="S887" s="166" t="str">
        <f t="shared" si="202"/>
        <v/>
      </c>
      <c r="T887" s="314" t="str">
        <f t="shared" si="203"/>
        <v/>
      </c>
      <c r="U887" s="147" t="s">
        <v>1629</v>
      </c>
      <c r="V887" s="167">
        <v>1520000</v>
      </c>
      <c r="W887" s="134"/>
      <c r="X887" s="167"/>
      <c r="Y887" s="134"/>
      <c r="Z887" s="167"/>
      <c r="AA887" s="134"/>
      <c r="AC887" s="134"/>
      <c r="AD887" s="235"/>
    </row>
    <row r="888" spans="1:34" ht="14.25" customHeight="1" x14ac:dyDescent="0.2">
      <c r="A888" s="134" t="s">
        <v>1040</v>
      </c>
      <c r="B888" s="246" t="str">
        <f t="shared" si="204"/>
        <v>Reed</v>
      </c>
      <c r="C888" s="253" t="str">
        <f t="shared" si="195"/>
        <v>Addison</v>
      </c>
      <c r="D888" s="134" t="str">
        <f t="shared" si="196"/>
        <v>A. Reed</v>
      </c>
      <c r="E888" s="229" t="str">
        <f t="shared" si="197"/>
        <v>Addison Reed</v>
      </c>
      <c r="F888" s="135"/>
      <c r="G888" s="135"/>
      <c r="H888" s="135"/>
      <c r="I888" s="135"/>
      <c r="J888" s="201"/>
      <c r="K888" s="147"/>
      <c r="L888" s="135" t="s">
        <v>173</v>
      </c>
      <c r="M888" s="134" t="str">
        <f t="shared" si="198"/>
        <v>ARB-Y4</v>
      </c>
      <c r="N888" s="147" t="str">
        <f>Ruth!$A$2</f>
        <v>Plum Island</v>
      </c>
      <c r="O888" s="169" t="s">
        <v>1077</v>
      </c>
      <c r="P888" s="229" t="str">
        <f t="shared" si="199"/>
        <v>Reed, Addison (ARB-Y4)</v>
      </c>
      <c r="Q888" s="166">
        <f t="shared" si="200"/>
        <v>600000</v>
      </c>
      <c r="R888" s="166" t="str">
        <f t="shared" si="201"/>
        <v/>
      </c>
      <c r="S888" s="166" t="str">
        <f t="shared" si="202"/>
        <v/>
      </c>
      <c r="T888" s="314" t="str">
        <f t="shared" si="203"/>
        <v/>
      </c>
      <c r="U888" s="147" t="s">
        <v>814</v>
      </c>
      <c r="V888" s="167">
        <v>600000</v>
      </c>
      <c r="W888" s="134" t="s">
        <v>1629</v>
      </c>
      <c r="X888" s="167"/>
      <c r="Y888" s="134"/>
      <c r="Z888" s="167"/>
      <c r="AA888" s="229"/>
      <c r="AB888" s="229"/>
      <c r="AC888" s="134"/>
      <c r="AD888" s="167"/>
    </row>
    <row r="889" spans="1:34" ht="14.25" customHeight="1" x14ac:dyDescent="0.2">
      <c r="A889" s="537" t="s">
        <v>3706</v>
      </c>
      <c r="B889" s="246" t="str">
        <f t="shared" si="204"/>
        <v>Reed</v>
      </c>
      <c r="C889" s="253" t="str">
        <f t="shared" si="195"/>
        <v>AJ</v>
      </c>
      <c r="D889" s="134" t="str">
        <f t="shared" si="196"/>
        <v>A. Reed</v>
      </c>
      <c r="E889" s="229" t="str">
        <f t="shared" si="197"/>
        <v>AJ Reed</v>
      </c>
      <c r="F889" s="135" t="s">
        <v>512</v>
      </c>
      <c r="G889" s="135"/>
      <c r="H889" s="135"/>
      <c r="I889" s="135"/>
      <c r="J889" s="335">
        <v>34099</v>
      </c>
      <c r="K889" s="134" t="s">
        <v>1666</v>
      </c>
      <c r="L889" s="135" t="s">
        <v>651</v>
      </c>
      <c r="M889" s="134" t="str">
        <f t="shared" si="198"/>
        <v>min</v>
      </c>
      <c r="N889" s="297" t="str">
        <f>Aaron!$Y$2</f>
        <v>Columbus</v>
      </c>
      <c r="O889" s="135" t="s">
        <v>4654</v>
      </c>
      <c r="P889" s="229" t="str">
        <f t="shared" si="199"/>
        <v>Reed, AJ (min)</v>
      </c>
      <c r="Q889" s="166" t="str">
        <f t="shared" si="200"/>
        <v/>
      </c>
      <c r="R889" s="166" t="str">
        <f t="shared" si="201"/>
        <v/>
      </c>
      <c r="S889" s="166" t="str">
        <f t="shared" si="202"/>
        <v/>
      </c>
      <c r="T889" s="314" t="str">
        <f t="shared" si="203"/>
        <v/>
      </c>
      <c r="U889" s="537" t="s">
        <v>828</v>
      </c>
      <c r="V889" s="269"/>
      <c r="W889" s="537"/>
      <c r="X889" s="269"/>
      <c r="Y889" s="537"/>
      <c r="Z889" s="537"/>
      <c r="AA889" s="537"/>
      <c r="AB889" s="537"/>
      <c r="AC889" s="134"/>
      <c r="AD889" s="134"/>
    </row>
    <row r="890" spans="1:34" s="172" customFormat="1" ht="14.25" customHeight="1" x14ac:dyDescent="0.2">
      <c r="A890" s="134" t="s">
        <v>4860</v>
      </c>
      <c r="B890" s="246" t="str">
        <f t="shared" si="204"/>
        <v>Reed</v>
      </c>
      <c r="C890" s="253" t="str">
        <f t="shared" si="195"/>
        <v>Cody</v>
      </c>
      <c r="D890" s="134" t="str">
        <f t="shared" si="196"/>
        <v>C. Reed</v>
      </c>
      <c r="E890" s="229" t="str">
        <f t="shared" si="197"/>
        <v>Cody Reed</v>
      </c>
      <c r="F890" s="287"/>
      <c r="G890" s="537">
        <v>34</v>
      </c>
      <c r="H890" s="537">
        <v>2</v>
      </c>
      <c r="I890" s="537">
        <v>10</v>
      </c>
      <c r="J890" s="436" t="s">
        <v>4667</v>
      </c>
      <c r="K890" s="205"/>
      <c r="L890" s="135" t="s">
        <v>651</v>
      </c>
      <c r="M890" s="134" t="str">
        <f t="shared" si="198"/>
        <v>min</v>
      </c>
      <c r="N890" s="537" t="s">
        <v>83</v>
      </c>
      <c r="O890" s="169" t="s">
        <v>4786</v>
      </c>
      <c r="P890" s="229" t="str">
        <f t="shared" si="199"/>
        <v>Reed, Cody (min)</v>
      </c>
      <c r="Q890" s="166" t="str">
        <f t="shared" si="200"/>
        <v/>
      </c>
      <c r="R890" s="166" t="str">
        <f t="shared" si="201"/>
        <v/>
      </c>
      <c r="S890" s="166" t="str">
        <f t="shared" si="202"/>
        <v/>
      </c>
      <c r="T890" s="314" t="str">
        <f t="shared" si="203"/>
        <v/>
      </c>
      <c r="U890" s="537" t="s">
        <v>828</v>
      </c>
      <c r="V890" s="167"/>
      <c r="W890" s="134"/>
      <c r="X890" s="167"/>
      <c r="Y890" s="134"/>
      <c r="Z890" s="167"/>
      <c r="AA890" s="134"/>
      <c r="AB890" s="167"/>
      <c r="AC890" s="134"/>
      <c r="AD890" s="134"/>
      <c r="AE890" s="168"/>
    </row>
    <row r="891" spans="1:34" ht="14.25" customHeight="1" x14ac:dyDescent="0.2">
      <c r="A891" s="537" t="s">
        <v>4702</v>
      </c>
      <c r="B891" s="246" t="str">
        <f t="shared" si="204"/>
        <v>Reed</v>
      </c>
      <c r="C891" s="253" t="str">
        <f t="shared" si="195"/>
        <v>Michael</v>
      </c>
      <c r="D891" s="134" t="str">
        <f t="shared" si="196"/>
        <v>M. Reed</v>
      </c>
      <c r="E891" s="229" t="str">
        <f t="shared" si="197"/>
        <v>Michael Reed</v>
      </c>
      <c r="F891" s="287"/>
      <c r="G891" s="537">
        <v>159</v>
      </c>
      <c r="H891" s="537">
        <v>6</v>
      </c>
      <c r="I891" s="537">
        <v>21</v>
      </c>
      <c r="J891" s="436">
        <v>33926</v>
      </c>
      <c r="K891" s="205" t="s">
        <v>1672</v>
      </c>
      <c r="L891" s="135" t="s">
        <v>11</v>
      </c>
      <c r="M891" s="134" t="str">
        <f t="shared" si="198"/>
        <v>MM</v>
      </c>
      <c r="N891" s="147" t="str">
        <f>Cobb!$S$2</f>
        <v>Waikiki</v>
      </c>
      <c r="O891" s="169" t="s">
        <v>4786</v>
      </c>
      <c r="P891" s="229" t="str">
        <f t="shared" si="199"/>
        <v>Reed, Michael (MM)</v>
      </c>
      <c r="Q891" s="166">
        <f t="shared" si="200"/>
        <v>100000</v>
      </c>
      <c r="R891" s="166" t="str">
        <f t="shared" si="201"/>
        <v/>
      </c>
      <c r="S891" s="166" t="str">
        <f t="shared" si="202"/>
        <v/>
      </c>
      <c r="T891" s="314" t="str">
        <f t="shared" si="203"/>
        <v/>
      </c>
      <c r="U891" s="537" t="s">
        <v>648</v>
      </c>
      <c r="V891" s="167">
        <v>100000</v>
      </c>
      <c r="W891" s="134"/>
      <c r="X891" s="167"/>
      <c r="Y891" s="134"/>
      <c r="Z891" s="167"/>
      <c r="AA891" s="134"/>
      <c r="AC891" s="134"/>
      <c r="AD891" s="134"/>
    </row>
    <row r="892" spans="1:34" ht="14.25" customHeight="1" x14ac:dyDescent="0.2">
      <c r="A892" s="537" t="s">
        <v>3791</v>
      </c>
      <c r="B892" s="246" t="str">
        <f t="shared" si="204"/>
        <v>Refsnyder</v>
      </c>
      <c r="C892" s="253" t="str">
        <f t="shared" si="195"/>
        <v>Rob</v>
      </c>
      <c r="D892" s="134" t="str">
        <f t="shared" si="196"/>
        <v>R. Refsnyder</v>
      </c>
      <c r="E892" s="229" t="str">
        <f t="shared" si="197"/>
        <v>Rob Refsnyder</v>
      </c>
      <c r="F892" s="135" t="s">
        <v>1667</v>
      </c>
      <c r="G892" s="135"/>
      <c r="H892" s="135"/>
      <c r="I892" s="135"/>
      <c r="J892" s="335">
        <v>33323</v>
      </c>
      <c r="K892" s="134" t="s">
        <v>1665</v>
      </c>
      <c r="L892" s="135" t="s">
        <v>11</v>
      </c>
      <c r="M892" s="134" t="str">
        <f t="shared" si="198"/>
        <v>MM</v>
      </c>
      <c r="N892" s="147" t="str">
        <f>Aaron!$A$2</f>
        <v>Middlesex</v>
      </c>
      <c r="O892" s="135" t="s">
        <v>2857</v>
      </c>
      <c r="P892" s="229" t="str">
        <f t="shared" si="199"/>
        <v>Refsnyder, Rob (MM)</v>
      </c>
      <c r="Q892" s="166">
        <f t="shared" si="200"/>
        <v>100000</v>
      </c>
      <c r="R892" s="166" t="str">
        <f t="shared" si="201"/>
        <v/>
      </c>
      <c r="S892" s="166" t="str">
        <f t="shared" si="202"/>
        <v/>
      </c>
      <c r="T892" s="314" t="str">
        <f t="shared" si="203"/>
        <v/>
      </c>
      <c r="U892" s="537" t="s">
        <v>648</v>
      </c>
      <c r="V892" s="269">
        <v>100000</v>
      </c>
      <c r="W892" s="537"/>
      <c r="X892" s="269"/>
      <c r="Y892" s="537"/>
      <c r="Z892" s="537"/>
      <c r="AA892" s="537"/>
      <c r="AB892" s="537"/>
      <c r="AC892" s="134"/>
      <c r="AD892" s="134"/>
    </row>
    <row r="893" spans="1:34" ht="14.25" customHeight="1" x14ac:dyDescent="0.2">
      <c r="A893" s="148" t="s">
        <v>4279</v>
      </c>
      <c r="B893" s="246" t="str">
        <f t="shared" si="204"/>
        <v>Reimold</v>
      </c>
      <c r="C893" s="253" t="str">
        <f t="shared" si="195"/>
        <v>Nolan</v>
      </c>
      <c r="D893" s="134" t="str">
        <f t="shared" si="196"/>
        <v>N. Reimold</v>
      </c>
      <c r="E893" s="229" t="str">
        <f t="shared" si="197"/>
        <v>Nolan Reimold</v>
      </c>
      <c r="F893" s="135" t="s">
        <v>1667</v>
      </c>
      <c r="G893" s="147"/>
      <c r="H893" s="147"/>
      <c r="I893" s="147"/>
      <c r="J893" s="169">
        <v>30601</v>
      </c>
      <c r="K893" s="134" t="s">
        <v>1673</v>
      </c>
      <c r="L893" s="135" t="s">
        <v>11</v>
      </c>
      <c r="M893" s="134" t="str">
        <f t="shared" si="198"/>
        <v>1,F2-$550k</v>
      </c>
      <c r="N893" s="147" t="s">
        <v>4631</v>
      </c>
      <c r="O893" s="412" t="s">
        <v>4646</v>
      </c>
      <c r="P893" s="229" t="str">
        <f t="shared" si="199"/>
        <v>Reimold, Nolan (1,F2-$550k)</v>
      </c>
      <c r="Q893" s="166">
        <f t="shared" si="200"/>
        <v>275000</v>
      </c>
      <c r="R893" s="166">
        <f t="shared" si="201"/>
        <v>275000</v>
      </c>
      <c r="S893" s="166" t="str">
        <f t="shared" si="202"/>
        <v/>
      </c>
      <c r="T893" s="314" t="str">
        <f t="shared" si="203"/>
        <v/>
      </c>
      <c r="U893" s="148" t="s">
        <v>4069</v>
      </c>
      <c r="V893" s="414">
        <v>275000</v>
      </c>
      <c r="W893" s="148" t="s">
        <v>4204</v>
      </c>
      <c r="X893" s="414">
        <v>275000</v>
      </c>
      <c r="Y893" s="134" t="s">
        <v>412</v>
      </c>
      <c r="Z893" s="134"/>
      <c r="AA893" s="134"/>
      <c r="AB893" s="134"/>
      <c r="AC893" s="134"/>
      <c r="AD893" s="134"/>
    </row>
    <row r="894" spans="1:34" ht="14.25" customHeight="1" x14ac:dyDescent="0.2">
      <c r="A894" s="134" t="s">
        <v>878</v>
      </c>
      <c r="B894" s="246" t="str">
        <f t="shared" si="204"/>
        <v>Rendon</v>
      </c>
      <c r="C894" s="253" t="str">
        <f t="shared" si="195"/>
        <v>Anthony</v>
      </c>
      <c r="D894" s="134" t="str">
        <f t="shared" si="196"/>
        <v>A. Rendon</v>
      </c>
      <c r="E894" s="229" t="str">
        <f t="shared" si="197"/>
        <v>Anthony Rendon</v>
      </c>
      <c r="F894" s="135"/>
      <c r="G894" s="135"/>
      <c r="H894" s="135"/>
      <c r="I894" s="135"/>
      <c r="J894" s="201"/>
      <c r="K894" s="147"/>
      <c r="L894" s="135" t="s">
        <v>11</v>
      </c>
      <c r="M894" s="134" t="str">
        <f t="shared" si="198"/>
        <v>Y3</v>
      </c>
      <c r="N894" s="147" t="str">
        <f>Aaron!$G$2</f>
        <v>Exeter</v>
      </c>
      <c r="O894" s="169" t="s">
        <v>145</v>
      </c>
      <c r="P894" s="229" t="str">
        <f t="shared" si="199"/>
        <v>Rendon, Anthony (Y3)</v>
      </c>
      <c r="Q894" s="166">
        <f t="shared" si="200"/>
        <v>400000</v>
      </c>
      <c r="R894" s="166" t="str">
        <f t="shared" si="201"/>
        <v/>
      </c>
      <c r="S894" s="166" t="str">
        <f t="shared" si="202"/>
        <v/>
      </c>
      <c r="T894" s="314" t="str">
        <f t="shared" si="203"/>
        <v/>
      </c>
      <c r="U894" s="147" t="s">
        <v>465</v>
      </c>
      <c r="V894" s="167">
        <v>400000</v>
      </c>
      <c r="W894" s="134" t="s">
        <v>814</v>
      </c>
      <c r="X894" s="167"/>
      <c r="Y894" s="134"/>
      <c r="Z894" s="167"/>
      <c r="AA894" s="134"/>
      <c r="AC894" s="229"/>
      <c r="AD894" s="134"/>
      <c r="AF894" s="194"/>
      <c r="AG894" s="303"/>
      <c r="AH894" s="303"/>
    </row>
    <row r="895" spans="1:34" s="172" customFormat="1" ht="14.25" customHeight="1" x14ac:dyDescent="0.2">
      <c r="A895" s="246" t="s">
        <v>2192</v>
      </c>
      <c r="B895" s="246" t="str">
        <f t="shared" si="204"/>
        <v>Renfroe</v>
      </c>
      <c r="C895" s="253" t="str">
        <f t="shared" si="195"/>
        <v>Hunter</v>
      </c>
      <c r="D895" s="134" t="str">
        <f t="shared" si="196"/>
        <v>H. Renfroe</v>
      </c>
      <c r="E895" s="229" t="str">
        <f t="shared" si="197"/>
        <v>Hunter Renfroe</v>
      </c>
      <c r="F895" s="241" t="s">
        <v>1667</v>
      </c>
      <c r="G895" s="241"/>
      <c r="H895" s="241"/>
      <c r="I895" s="241"/>
      <c r="J895" s="262">
        <v>33631</v>
      </c>
      <c r="K895" s="263" t="s">
        <v>2011</v>
      </c>
      <c r="L895" s="135" t="s">
        <v>651</v>
      </c>
      <c r="M895" s="134" t="str">
        <f t="shared" si="198"/>
        <v>min</v>
      </c>
      <c r="N895" s="297" t="str">
        <f>Mays!$S$2</f>
        <v>Thunder Bay</v>
      </c>
      <c r="O895" s="241" t="s">
        <v>2012</v>
      </c>
      <c r="P895" s="229" t="str">
        <f t="shared" si="199"/>
        <v>Renfroe, Hunter (min)</v>
      </c>
      <c r="Q895" s="166" t="str">
        <f t="shared" si="200"/>
        <v/>
      </c>
      <c r="R895" s="166" t="str">
        <f t="shared" si="201"/>
        <v/>
      </c>
      <c r="S895" s="166" t="str">
        <f t="shared" si="202"/>
        <v/>
      </c>
      <c r="T895" s="314" t="str">
        <f t="shared" si="203"/>
        <v/>
      </c>
      <c r="U895" s="309" t="s">
        <v>828</v>
      </c>
      <c r="V895" s="230"/>
      <c r="W895" s="229"/>
      <c r="X895" s="230"/>
      <c r="Y895" s="229"/>
      <c r="Z895" s="230"/>
      <c r="AA895" s="229"/>
      <c r="AB895" s="229"/>
      <c r="AC895" s="134"/>
      <c r="AD895" s="134"/>
      <c r="AE895" s="168"/>
    </row>
    <row r="896" spans="1:34" ht="14.25" customHeight="1" x14ac:dyDescent="0.2">
      <c r="A896" s="134" t="s">
        <v>9</v>
      </c>
      <c r="B896" s="246" t="str">
        <f t="shared" si="204"/>
        <v>Revere</v>
      </c>
      <c r="C896" s="253" t="str">
        <f t="shared" si="195"/>
        <v>Ben</v>
      </c>
      <c r="D896" s="134" t="str">
        <f t="shared" si="196"/>
        <v>B. Revere</v>
      </c>
      <c r="E896" s="229" t="str">
        <f t="shared" si="197"/>
        <v>Ben Revere</v>
      </c>
      <c r="F896" s="135"/>
      <c r="G896" s="135"/>
      <c r="H896" s="135"/>
      <c r="I896" s="135"/>
      <c r="J896" s="201"/>
      <c r="K896" s="147"/>
      <c r="L896" s="135" t="s">
        <v>11</v>
      </c>
      <c r="M896" s="134" t="str">
        <f t="shared" si="198"/>
        <v>ARB-Y5</v>
      </c>
      <c r="N896" s="147" t="str">
        <f>Mays!$M$2</f>
        <v>Mudville</v>
      </c>
      <c r="O896" s="169" t="s">
        <v>139</v>
      </c>
      <c r="P896" s="229" t="str">
        <f t="shared" si="199"/>
        <v>Revere, Ben (ARB-Y5)</v>
      </c>
      <c r="Q896" s="166">
        <f t="shared" si="200"/>
        <v>988000</v>
      </c>
      <c r="R896" s="166" t="str">
        <f t="shared" si="201"/>
        <v/>
      </c>
      <c r="S896" s="166" t="str">
        <f t="shared" si="202"/>
        <v/>
      </c>
      <c r="T896" s="314" t="str">
        <f t="shared" si="203"/>
        <v/>
      </c>
      <c r="U896" s="147" t="s">
        <v>1629</v>
      </c>
      <c r="V896" s="167">
        <v>988000</v>
      </c>
      <c r="W896" s="134"/>
      <c r="X896" s="167"/>
      <c r="Y896" s="134"/>
      <c r="Z896" s="167"/>
      <c r="AA896" s="134"/>
      <c r="AC896" s="134"/>
      <c r="AD896" s="167"/>
    </row>
    <row r="897" spans="1:31" s="172" customFormat="1" ht="14.25" customHeight="1" x14ac:dyDescent="0.2">
      <c r="A897" s="248" t="s">
        <v>2452</v>
      </c>
      <c r="B897" s="246" t="str">
        <f t="shared" si="204"/>
        <v>Reyes</v>
      </c>
      <c r="C897" s="253" t="str">
        <f t="shared" ref="C897:C960" si="205">RIGHT(A897,LEN(A897)-FIND(", ",A897,1)-1)</f>
        <v>Alexander</v>
      </c>
      <c r="D897" s="134" t="str">
        <f t="shared" ref="D897:D960" si="206">CONCATENATE(MID(C897,1,1),". ",B897)</f>
        <v>A. Reyes</v>
      </c>
      <c r="E897" s="229" t="str">
        <f t="shared" si="197"/>
        <v>Alexander Reyes</v>
      </c>
      <c r="F897" s="394" t="s">
        <v>1667</v>
      </c>
      <c r="G897" s="394"/>
      <c r="H897" s="394"/>
      <c r="I897" s="394"/>
      <c r="J897" s="397">
        <v>34575</v>
      </c>
      <c r="K897" s="229" t="s">
        <v>966</v>
      </c>
      <c r="L897" s="135" t="s">
        <v>651</v>
      </c>
      <c r="M897" s="134" t="str">
        <f t="shared" si="198"/>
        <v>min</v>
      </c>
      <c r="N897" s="147" t="str">
        <f>Cobb!$M$2</f>
        <v>Mansfield</v>
      </c>
      <c r="O897" s="241" t="s">
        <v>2012</v>
      </c>
      <c r="P897" s="229" t="str">
        <f t="shared" si="199"/>
        <v>Reyes, Alexander (min)</v>
      </c>
      <c r="Q897" s="166" t="str">
        <f t="shared" si="200"/>
        <v/>
      </c>
      <c r="R897" s="166" t="str">
        <f t="shared" si="201"/>
        <v/>
      </c>
      <c r="S897" s="166" t="str">
        <f t="shared" si="202"/>
        <v/>
      </c>
      <c r="T897" s="314" t="str">
        <f t="shared" si="203"/>
        <v/>
      </c>
      <c r="U897" s="309" t="s">
        <v>828</v>
      </c>
      <c r="V897" s="230"/>
      <c r="W897" s="229"/>
      <c r="X897" s="230"/>
      <c r="Y897" s="229"/>
      <c r="Z897" s="230"/>
      <c r="AA897" s="134"/>
      <c r="AB897" s="167"/>
      <c r="AC897" s="134"/>
      <c r="AD897" s="167"/>
      <c r="AE897" s="168"/>
    </row>
    <row r="898" spans="1:31" s="172" customFormat="1" ht="14.25" customHeight="1" x14ac:dyDescent="0.2">
      <c r="A898" s="134" t="s">
        <v>483</v>
      </c>
      <c r="B898" s="246" t="str">
        <f t="shared" si="204"/>
        <v>Reyes</v>
      </c>
      <c r="C898" s="253" t="str">
        <f t="shared" si="205"/>
        <v>Jose</v>
      </c>
      <c r="D898" s="134" t="str">
        <f t="shared" si="206"/>
        <v>J. Reyes</v>
      </c>
      <c r="E898" s="229" t="str">
        <f t="shared" si="197"/>
        <v>Jose Reyes</v>
      </c>
      <c r="F898" s="135"/>
      <c r="G898" s="135"/>
      <c r="H898" s="135"/>
      <c r="I898" s="135"/>
      <c r="J898" s="201"/>
      <c r="K898" s="147"/>
      <c r="L898" s="135" t="s">
        <v>11</v>
      </c>
      <c r="M898" s="134" t="str">
        <f t="shared" si="198"/>
        <v>2,F5-13.535M</v>
      </c>
      <c r="N898" s="300" t="s">
        <v>824</v>
      </c>
      <c r="O898" s="304" t="s">
        <v>2491</v>
      </c>
      <c r="P898" s="229" t="str">
        <f t="shared" si="199"/>
        <v>Reyes, Jose (2,F5-13.535M)</v>
      </c>
      <c r="Q898" s="166">
        <f t="shared" si="200"/>
        <v>2707000</v>
      </c>
      <c r="R898" s="166">
        <f t="shared" si="201"/>
        <v>2707000</v>
      </c>
      <c r="S898" s="166">
        <f t="shared" si="202"/>
        <v>2707000</v>
      </c>
      <c r="T898" s="314">
        <f t="shared" si="203"/>
        <v>2707000</v>
      </c>
      <c r="U898" s="147" t="s">
        <v>2510</v>
      </c>
      <c r="V898" s="167">
        <v>2707000</v>
      </c>
      <c r="W898" s="147" t="s">
        <v>2593</v>
      </c>
      <c r="X898" s="235">
        <v>2707000</v>
      </c>
      <c r="Y898" s="147" t="s">
        <v>2651</v>
      </c>
      <c r="Z898" s="235">
        <v>2707000</v>
      </c>
      <c r="AA898" s="147" t="s">
        <v>2671</v>
      </c>
      <c r="AB898" s="310">
        <v>2707000</v>
      </c>
      <c r="AC898" s="134"/>
      <c r="AD898" s="134"/>
      <c r="AE898" s="168"/>
    </row>
    <row r="899" spans="1:31" ht="14.25" customHeight="1" x14ac:dyDescent="0.2">
      <c r="A899" s="515" t="s">
        <v>1681</v>
      </c>
      <c r="B899" s="516" t="str">
        <f t="shared" si="204"/>
        <v>Reynolds</v>
      </c>
      <c r="C899" s="517" t="str">
        <f t="shared" si="205"/>
        <v>Mark</v>
      </c>
      <c r="D899" s="518" t="str">
        <f t="shared" si="206"/>
        <v>M. Reynolds</v>
      </c>
      <c r="E899" s="504" t="str">
        <f t="shared" si="197"/>
        <v>Mark Reynolds</v>
      </c>
      <c r="F899" s="503" t="s">
        <v>1667</v>
      </c>
      <c r="G899" s="503"/>
      <c r="H899" s="503"/>
      <c r="I899" s="503"/>
      <c r="J899" s="538">
        <v>30531</v>
      </c>
      <c r="K899" s="539" t="s">
        <v>1666</v>
      </c>
      <c r="L899" s="519" t="s">
        <v>11</v>
      </c>
      <c r="M899" s="518" t="str">
        <f t="shared" si="198"/>
        <v>1,F2-$500k</v>
      </c>
      <c r="N899" s="508" t="s">
        <v>2927</v>
      </c>
      <c r="O899" s="509" t="s">
        <v>5380</v>
      </c>
      <c r="P899" s="229" t="str">
        <f t="shared" si="199"/>
        <v>Reynolds, Mark (1,F2-$500k)</v>
      </c>
      <c r="Q899" s="166">
        <f t="shared" si="200"/>
        <v>250000</v>
      </c>
      <c r="R899" s="166">
        <f t="shared" si="201"/>
        <v>250000</v>
      </c>
      <c r="S899" s="166" t="str">
        <f t="shared" si="202"/>
        <v/>
      </c>
      <c r="T899" s="314" t="str">
        <f t="shared" si="203"/>
        <v/>
      </c>
      <c r="U899" s="148" t="s">
        <v>4070</v>
      </c>
      <c r="V899" s="414">
        <v>250000</v>
      </c>
      <c r="W899" s="148" t="s">
        <v>4202</v>
      </c>
      <c r="X899" s="414">
        <v>250000</v>
      </c>
      <c r="Y899" s="134" t="s">
        <v>412</v>
      </c>
      <c r="Z899" s="134"/>
      <c r="AA899" s="134"/>
      <c r="AB899" s="134"/>
      <c r="AC899" s="134"/>
      <c r="AD899" s="134"/>
    </row>
    <row r="900" spans="1:31" s="172" customFormat="1" ht="14.25" customHeight="1" x14ac:dyDescent="0.2">
      <c r="A900" s="134" t="s">
        <v>4861</v>
      </c>
      <c r="B900" s="246" t="str">
        <f t="shared" si="204"/>
        <v>Reynolds</v>
      </c>
      <c r="C900" s="253" t="str">
        <f t="shared" si="205"/>
        <v>Matt William</v>
      </c>
      <c r="D900" s="134" t="str">
        <f t="shared" si="206"/>
        <v>M. Reynolds</v>
      </c>
      <c r="E900" s="229" t="str">
        <f t="shared" si="197"/>
        <v>Matt William Reynolds</v>
      </c>
      <c r="F900" s="287"/>
      <c r="G900" s="537">
        <v>208</v>
      </c>
      <c r="H900" s="537">
        <v>9</v>
      </c>
      <c r="I900" s="537">
        <v>21</v>
      </c>
      <c r="J900" s="436">
        <v>33210</v>
      </c>
      <c r="K900" s="205"/>
      <c r="L900" s="135" t="s">
        <v>651</v>
      </c>
      <c r="M900" s="134" t="str">
        <f t="shared" si="198"/>
        <v>min</v>
      </c>
      <c r="N900" s="147" t="str">
        <f>Cobb!$S$2</f>
        <v>Waikiki</v>
      </c>
      <c r="O900" s="169" t="s">
        <v>4786</v>
      </c>
      <c r="P900" s="229" t="str">
        <f t="shared" si="199"/>
        <v>Reynolds, Matt William (min)</v>
      </c>
      <c r="Q900" s="166" t="str">
        <f t="shared" si="200"/>
        <v/>
      </c>
      <c r="R900" s="166" t="str">
        <f t="shared" si="201"/>
        <v/>
      </c>
      <c r="S900" s="166" t="str">
        <f t="shared" si="202"/>
        <v/>
      </c>
      <c r="T900" s="314" t="str">
        <f t="shared" si="203"/>
        <v/>
      </c>
      <c r="U900" s="537" t="s">
        <v>828</v>
      </c>
      <c r="V900" s="167"/>
      <c r="W900" s="134"/>
      <c r="X900" s="167"/>
      <c r="Y900" s="134"/>
      <c r="Z900" s="167"/>
      <c r="AA900" s="134"/>
      <c r="AB900" s="167"/>
      <c r="AC900" s="134"/>
      <c r="AD900" s="134"/>
      <c r="AE900" s="168"/>
    </row>
    <row r="901" spans="1:31" ht="14.25" customHeight="1" x14ac:dyDescent="0.2">
      <c r="A901" s="134" t="s">
        <v>1022</v>
      </c>
      <c r="B901" s="246" t="str">
        <f t="shared" si="204"/>
        <v>Richards</v>
      </c>
      <c r="C901" s="253" t="str">
        <f t="shared" si="205"/>
        <v>Garrett</v>
      </c>
      <c r="D901" s="134" t="str">
        <f t="shared" si="206"/>
        <v>G. Richards</v>
      </c>
      <c r="E901" s="229" t="str">
        <f t="shared" si="197"/>
        <v>Garrett Richards</v>
      </c>
      <c r="F901" s="135"/>
      <c r="G901" s="135"/>
      <c r="H901" s="135"/>
      <c r="I901" s="135"/>
      <c r="J901" s="201"/>
      <c r="K901" s="147"/>
      <c r="L901" s="135" t="s">
        <v>173</v>
      </c>
      <c r="M901" s="134" t="str">
        <f t="shared" si="198"/>
        <v>ARB-Y4</v>
      </c>
      <c r="N901" s="297" t="str">
        <f>Mays!$S$2</f>
        <v>Thunder Bay</v>
      </c>
      <c r="O901" s="169" t="s">
        <v>1077</v>
      </c>
      <c r="P901" s="229" t="str">
        <f t="shared" si="199"/>
        <v>Richards, Garrett (ARB-Y4)</v>
      </c>
      <c r="Q901" s="166">
        <f t="shared" si="200"/>
        <v>1080000</v>
      </c>
      <c r="R901" s="166" t="str">
        <f t="shared" si="201"/>
        <v/>
      </c>
      <c r="S901" s="166" t="str">
        <f t="shared" si="202"/>
        <v/>
      </c>
      <c r="T901" s="314" t="str">
        <f t="shared" si="203"/>
        <v/>
      </c>
      <c r="U901" s="147" t="s">
        <v>814</v>
      </c>
      <c r="V901" s="167">
        <v>1080000</v>
      </c>
      <c r="W901" s="134" t="s">
        <v>1629</v>
      </c>
      <c r="X901" s="167"/>
      <c r="Y901" s="134"/>
      <c r="Z901" s="167"/>
      <c r="AA901" s="134"/>
      <c r="AC901" s="134"/>
      <c r="AD901" s="167"/>
    </row>
    <row r="902" spans="1:31" ht="14.25" customHeight="1" x14ac:dyDescent="0.2">
      <c r="A902" s="134" t="s">
        <v>4862</v>
      </c>
      <c r="B902" s="246" t="str">
        <f t="shared" si="204"/>
        <v>Riley</v>
      </c>
      <c r="C902" s="253" t="str">
        <f t="shared" si="205"/>
        <v>Austin</v>
      </c>
      <c r="D902" s="134" t="str">
        <f t="shared" si="206"/>
        <v>A. Riley</v>
      </c>
      <c r="E902" s="229" t="str">
        <f t="shared" si="197"/>
        <v>Austin Riley</v>
      </c>
      <c r="F902" s="287"/>
      <c r="G902" s="537">
        <v>40</v>
      </c>
      <c r="H902" s="537">
        <v>2</v>
      </c>
      <c r="I902" s="537">
        <v>16</v>
      </c>
      <c r="J902" s="436">
        <v>35522</v>
      </c>
      <c r="K902" s="205"/>
      <c r="L902" s="135" t="s">
        <v>651</v>
      </c>
      <c r="M902" s="134" t="str">
        <f t="shared" si="198"/>
        <v>min</v>
      </c>
      <c r="N902" s="297" t="str">
        <f>Aaron!$Y$2</f>
        <v>Columbus</v>
      </c>
      <c r="O902" s="169" t="s">
        <v>4786</v>
      </c>
      <c r="P902" s="229" t="str">
        <f t="shared" si="199"/>
        <v>Riley, Austin (min)</v>
      </c>
      <c r="Q902" s="166" t="str">
        <f t="shared" si="200"/>
        <v/>
      </c>
      <c r="R902" s="166" t="str">
        <f t="shared" si="201"/>
        <v/>
      </c>
      <c r="S902" s="166" t="str">
        <f t="shared" si="202"/>
        <v/>
      </c>
      <c r="T902" s="314" t="str">
        <f t="shared" si="203"/>
        <v/>
      </c>
      <c r="U902" s="537" t="s">
        <v>828</v>
      </c>
      <c r="V902" s="167"/>
      <c r="W902" s="134"/>
      <c r="X902" s="167"/>
      <c r="Y902" s="134"/>
      <c r="Z902" s="167"/>
      <c r="AA902" s="134"/>
      <c r="AC902" s="134"/>
      <c r="AD902" s="134"/>
    </row>
    <row r="903" spans="1:31" ht="14.25" customHeight="1" x14ac:dyDescent="0.2">
      <c r="A903" s="134" t="s">
        <v>459</v>
      </c>
      <c r="B903" s="246" t="str">
        <f t="shared" si="204"/>
        <v>Rios</v>
      </c>
      <c r="C903" s="253" t="str">
        <f t="shared" si="205"/>
        <v>Alexis</v>
      </c>
      <c r="D903" s="134" t="str">
        <f t="shared" si="206"/>
        <v>A. Rios</v>
      </c>
      <c r="E903" s="229" t="str">
        <f t="shared" si="197"/>
        <v>Alexis Rios</v>
      </c>
      <c r="F903" s="135" t="s">
        <v>1667</v>
      </c>
      <c r="G903" s="135"/>
      <c r="H903" s="135"/>
      <c r="I903" s="135"/>
      <c r="J903" s="201">
        <v>29635</v>
      </c>
      <c r="K903" s="147" t="s">
        <v>1672</v>
      </c>
      <c r="L903" s="135" t="s">
        <v>11</v>
      </c>
      <c r="M903" s="134" t="str">
        <f t="shared" si="198"/>
        <v>4,F4-7M</v>
      </c>
      <c r="N903" s="147" t="str">
        <f>Aaron!$M$2</f>
        <v>Virginia</v>
      </c>
      <c r="O903" s="169" t="s">
        <v>1141</v>
      </c>
      <c r="P903" s="229" t="str">
        <f t="shared" si="199"/>
        <v>Rios, Alexis (4,F4-7M)</v>
      </c>
      <c r="Q903" s="166">
        <f t="shared" si="200"/>
        <v>1750000</v>
      </c>
      <c r="R903" s="166" t="str">
        <f t="shared" si="201"/>
        <v/>
      </c>
      <c r="S903" s="166" t="str">
        <f t="shared" si="202"/>
        <v/>
      </c>
      <c r="T903" s="314" t="str">
        <f t="shared" si="203"/>
        <v/>
      </c>
      <c r="U903" s="147" t="s">
        <v>427</v>
      </c>
      <c r="V903" s="167">
        <v>1750000</v>
      </c>
      <c r="W903" s="134" t="s">
        <v>412</v>
      </c>
      <c r="X903" s="167"/>
      <c r="Y903" s="134"/>
      <c r="Z903" s="167"/>
      <c r="AA903" s="229"/>
      <c r="AB903" s="229"/>
      <c r="AC903" s="134"/>
      <c r="AD903" s="167"/>
    </row>
    <row r="904" spans="1:31" ht="14.25" customHeight="1" x14ac:dyDescent="0.2">
      <c r="A904" s="299" t="s">
        <v>3693</v>
      </c>
      <c r="B904" s="246" t="str">
        <f t="shared" si="204"/>
        <v>Rivera</v>
      </c>
      <c r="C904" s="253" t="str">
        <f t="shared" si="205"/>
        <v>Rene</v>
      </c>
      <c r="D904" s="134" t="str">
        <f t="shared" si="206"/>
        <v>R. Rivera</v>
      </c>
      <c r="E904" s="229" t="str">
        <f t="shared" si="197"/>
        <v>Rene Rivera</v>
      </c>
      <c r="F904" s="304"/>
      <c r="G904" s="304"/>
      <c r="H904" s="304"/>
      <c r="I904" s="304"/>
      <c r="J904" s="299"/>
      <c r="K904" s="299"/>
      <c r="L904" s="135" t="s">
        <v>11</v>
      </c>
      <c r="M904" s="134" t="str">
        <f t="shared" si="198"/>
        <v>2,F3-6M</v>
      </c>
      <c r="N904" s="147" t="str">
        <f>Aaron!$AE$2</f>
        <v>Pismo Beach</v>
      </c>
      <c r="O904" s="304" t="s">
        <v>4599</v>
      </c>
      <c r="P904" s="229" t="str">
        <f t="shared" si="199"/>
        <v>Rivera, Rene (2,F3-6M)</v>
      </c>
      <c r="Q904" s="166">
        <f t="shared" si="200"/>
        <v>2000000</v>
      </c>
      <c r="R904" s="166">
        <f t="shared" si="201"/>
        <v>2000000</v>
      </c>
      <c r="S904" s="166" t="str">
        <f t="shared" si="202"/>
        <v/>
      </c>
      <c r="T904" s="314" t="str">
        <f t="shared" si="203"/>
        <v/>
      </c>
      <c r="U904" s="147" t="s">
        <v>739</v>
      </c>
      <c r="V904" s="167">
        <v>2000000</v>
      </c>
      <c r="W904" s="147" t="s">
        <v>738</v>
      </c>
      <c r="X904" s="235">
        <v>2000000</v>
      </c>
      <c r="Y904" s="147" t="s">
        <v>412</v>
      </c>
      <c r="Z904" s="235"/>
      <c r="AA904" s="147"/>
      <c r="AB904" s="310"/>
      <c r="AC904" s="134"/>
      <c r="AD904" s="167"/>
    </row>
    <row r="905" spans="1:31" ht="14.25" customHeight="1" x14ac:dyDescent="0.2">
      <c r="A905" s="537" t="s">
        <v>4764</v>
      </c>
      <c r="B905" s="246" t="str">
        <f t="shared" si="204"/>
        <v>Rivero</v>
      </c>
      <c r="C905" s="253" t="str">
        <f t="shared" si="205"/>
        <v>Felipe*</v>
      </c>
      <c r="D905" s="134" t="str">
        <f t="shared" si="206"/>
        <v>F. Rivero</v>
      </c>
      <c r="E905" s="229" t="str">
        <f t="shared" si="197"/>
        <v>Felipe* Rivero</v>
      </c>
      <c r="F905" s="287"/>
      <c r="G905" s="537">
        <v>32</v>
      </c>
      <c r="H905" s="537">
        <v>2</v>
      </c>
      <c r="I905" s="537">
        <v>8</v>
      </c>
      <c r="J905" s="436">
        <v>33424</v>
      </c>
      <c r="K905" s="205" t="s">
        <v>1664</v>
      </c>
      <c r="L905" s="135" t="s">
        <v>173</v>
      </c>
      <c r="M905" s="134" t="str">
        <f t="shared" si="198"/>
        <v>Y1</v>
      </c>
      <c r="N905" s="147" t="str">
        <f>Aaron!$A$2</f>
        <v>Middlesex</v>
      </c>
      <c r="O905" s="169" t="s">
        <v>4786</v>
      </c>
      <c r="P905" s="229" t="str">
        <f t="shared" si="199"/>
        <v>Rivero, Felipe* (Y1)</v>
      </c>
      <c r="Q905" s="166">
        <f t="shared" si="200"/>
        <v>200000</v>
      </c>
      <c r="R905" s="166">
        <f t="shared" si="201"/>
        <v>300000</v>
      </c>
      <c r="S905" s="166">
        <f t="shared" si="202"/>
        <v>400000</v>
      </c>
      <c r="T905" s="314" t="str">
        <f t="shared" si="203"/>
        <v/>
      </c>
      <c r="U905" s="537" t="s">
        <v>652</v>
      </c>
      <c r="V905" s="167">
        <v>200000</v>
      </c>
      <c r="W905" s="134" t="s">
        <v>653</v>
      </c>
      <c r="X905" s="167">
        <v>300000</v>
      </c>
      <c r="Y905" s="134" t="s">
        <v>465</v>
      </c>
      <c r="Z905" s="167">
        <v>400000</v>
      </c>
      <c r="AA905" s="134" t="s">
        <v>814</v>
      </c>
      <c r="AC905" s="134"/>
      <c r="AD905" s="134"/>
    </row>
    <row r="906" spans="1:31" ht="14.25" customHeight="1" x14ac:dyDescent="0.2">
      <c r="A906" s="134" t="s">
        <v>880</v>
      </c>
      <c r="B906" s="246" t="str">
        <f t="shared" si="204"/>
        <v>Rizzo</v>
      </c>
      <c r="C906" s="253" t="str">
        <f t="shared" si="205"/>
        <v>Anthony</v>
      </c>
      <c r="D906" s="134" t="str">
        <f t="shared" si="206"/>
        <v>A. Rizzo</v>
      </c>
      <c r="E906" s="229" t="str">
        <f t="shared" si="197"/>
        <v>Anthony Rizzo</v>
      </c>
      <c r="F906" s="135"/>
      <c r="G906" s="135"/>
      <c r="H906" s="135"/>
      <c r="I906" s="135"/>
      <c r="J906" s="201"/>
      <c r="K906" s="147"/>
      <c r="L906" s="135" t="s">
        <v>11</v>
      </c>
      <c r="M906" s="134" t="str">
        <f t="shared" si="198"/>
        <v>2,L5-14M</v>
      </c>
      <c r="N906" s="147" t="str">
        <f>Ruth!$S$2</f>
        <v>New York</v>
      </c>
      <c r="O906" s="169" t="s">
        <v>206</v>
      </c>
      <c r="P906" s="229" t="str">
        <f t="shared" si="199"/>
        <v>Rizzo, Anthony (2,L5-14M)</v>
      </c>
      <c r="Q906" s="166">
        <f t="shared" si="200"/>
        <v>2800000</v>
      </c>
      <c r="R906" s="166">
        <f t="shared" si="201"/>
        <v>2800000</v>
      </c>
      <c r="S906" s="166">
        <f t="shared" si="202"/>
        <v>2800000</v>
      </c>
      <c r="T906" s="314">
        <f t="shared" si="203"/>
        <v>2800000</v>
      </c>
      <c r="U906" s="147" t="s">
        <v>816</v>
      </c>
      <c r="V906" s="167">
        <v>2800000</v>
      </c>
      <c r="W906" s="134" t="s">
        <v>389</v>
      </c>
      <c r="X906" s="167">
        <v>2800000</v>
      </c>
      <c r="Y906" s="134" t="s">
        <v>388</v>
      </c>
      <c r="Z906" s="167">
        <v>2800000</v>
      </c>
      <c r="AA906" s="134" t="s">
        <v>753</v>
      </c>
      <c r="AB906" s="167">
        <v>2800000</v>
      </c>
      <c r="AC906" s="134"/>
      <c r="AD906" s="134"/>
    </row>
    <row r="907" spans="1:31" ht="14.25" customHeight="1" x14ac:dyDescent="0.2">
      <c r="A907" s="134" t="s">
        <v>977</v>
      </c>
      <c r="B907" s="246" t="str">
        <f t="shared" si="204"/>
        <v>Roache</v>
      </c>
      <c r="C907" s="253" t="str">
        <f t="shared" si="205"/>
        <v>Victor</v>
      </c>
      <c r="D907" s="134" t="str">
        <f t="shared" si="206"/>
        <v>V. Roache</v>
      </c>
      <c r="E907" s="229" t="str">
        <f t="shared" si="197"/>
        <v>Victor Roache</v>
      </c>
      <c r="F907" s="135"/>
      <c r="G907" s="135"/>
      <c r="H907" s="135"/>
      <c r="I907" s="135"/>
      <c r="J907" s="201"/>
      <c r="K907" s="147"/>
      <c r="L907" s="135" t="s">
        <v>651</v>
      </c>
      <c r="M907" s="134" t="str">
        <f t="shared" si="198"/>
        <v>min</v>
      </c>
      <c r="N907" s="147" t="str">
        <f>Mays!$M$2</f>
        <v>Mudville</v>
      </c>
      <c r="O907" s="169" t="s">
        <v>1077</v>
      </c>
      <c r="P907" s="229" t="str">
        <f t="shared" si="199"/>
        <v>Roache, Victor (min)</v>
      </c>
      <c r="Q907" s="166" t="str">
        <f t="shared" si="200"/>
        <v/>
      </c>
      <c r="R907" s="166" t="str">
        <f t="shared" si="201"/>
        <v/>
      </c>
      <c r="S907" s="166" t="str">
        <f t="shared" si="202"/>
        <v/>
      </c>
      <c r="T907" s="314" t="str">
        <f t="shared" si="203"/>
        <v/>
      </c>
      <c r="U907" s="147" t="s">
        <v>828</v>
      </c>
      <c r="V907" s="167"/>
      <c r="W907" s="134"/>
      <c r="X907" s="167"/>
      <c r="Y907" s="134"/>
      <c r="Z907" s="167"/>
      <c r="AA907" s="231"/>
      <c r="AB907" s="231"/>
      <c r="AC907" s="134"/>
      <c r="AD907" s="167"/>
    </row>
    <row r="908" spans="1:31" s="172" customFormat="1" ht="14.25" customHeight="1" x14ac:dyDescent="0.2">
      <c r="A908" s="247" t="s">
        <v>2279</v>
      </c>
      <c r="B908" s="246" t="str">
        <f t="shared" si="204"/>
        <v>Roark</v>
      </c>
      <c r="C908" s="253" t="str">
        <f t="shared" si="205"/>
        <v>Tanner</v>
      </c>
      <c r="D908" s="134" t="str">
        <f t="shared" si="206"/>
        <v>T. Roark</v>
      </c>
      <c r="E908" s="229" t="str">
        <f t="shared" si="197"/>
        <v>Tanner Roark</v>
      </c>
      <c r="F908" s="250" t="s">
        <v>1667</v>
      </c>
      <c r="G908" s="250"/>
      <c r="H908" s="250"/>
      <c r="I908" s="250"/>
      <c r="J908" s="261">
        <v>31690</v>
      </c>
      <c r="K908" s="260" t="s">
        <v>173</v>
      </c>
      <c r="L908" s="135" t="s">
        <v>173</v>
      </c>
      <c r="M908" s="134" t="str">
        <f t="shared" si="198"/>
        <v>Y3</v>
      </c>
      <c r="N908" s="147" t="str">
        <f>Ruth!$Y$2</f>
        <v>Rock Island</v>
      </c>
      <c r="O908" s="241" t="s">
        <v>4604</v>
      </c>
      <c r="P908" s="229" t="str">
        <f t="shared" si="199"/>
        <v>Roark, Tanner (Y3)</v>
      </c>
      <c r="Q908" s="166">
        <f t="shared" si="200"/>
        <v>400000</v>
      </c>
      <c r="R908" s="166" t="str">
        <f t="shared" si="201"/>
        <v/>
      </c>
      <c r="S908" s="166" t="str">
        <f t="shared" si="202"/>
        <v/>
      </c>
      <c r="T908" s="314" t="str">
        <f t="shared" si="203"/>
        <v/>
      </c>
      <c r="U908" s="309" t="s">
        <v>465</v>
      </c>
      <c r="V908" s="230">
        <v>400000</v>
      </c>
      <c r="W908" s="229" t="s">
        <v>814</v>
      </c>
      <c r="X908" s="230"/>
      <c r="Y908" s="229"/>
      <c r="Z908" s="230"/>
      <c r="AA908" s="134"/>
      <c r="AB908" s="167"/>
      <c r="AC908" s="134"/>
      <c r="AD908" s="134"/>
      <c r="AE908" s="168"/>
    </row>
    <row r="909" spans="1:31" ht="14.25" customHeight="1" x14ac:dyDescent="0.2">
      <c r="A909" s="246" t="s">
        <v>2470</v>
      </c>
      <c r="B909" s="246" t="str">
        <f t="shared" si="204"/>
        <v>Robertson</v>
      </c>
      <c r="C909" s="253" t="str">
        <f t="shared" si="205"/>
        <v>Daniel Ray</v>
      </c>
      <c r="D909" s="134" t="str">
        <f t="shared" si="206"/>
        <v>D. Robertson</v>
      </c>
      <c r="E909" s="229" t="str">
        <f t="shared" si="197"/>
        <v>Daniel Ray Robertson</v>
      </c>
      <c r="F909" s="241" t="s">
        <v>1667</v>
      </c>
      <c r="G909" s="241"/>
      <c r="H909" s="241"/>
      <c r="I909" s="241"/>
      <c r="J909" s="262">
        <v>34415</v>
      </c>
      <c r="K909" s="263" t="s">
        <v>1671</v>
      </c>
      <c r="L909" s="135" t="s">
        <v>651</v>
      </c>
      <c r="M909" s="134" t="str">
        <f t="shared" si="198"/>
        <v>min</v>
      </c>
      <c r="N909" s="147" t="s">
        <v>824</v>
      </c>
      <c r="O909" s="241" t="s">
        <v>2012</v>
      </c>
      <c r="P909" s="229" t="str">
        <f t="shared" si="199"/>
        <v>Robertson, Daniel Ray (min)</v>
      </c>
      <c r="Q909" s="166" t="str">
        <f t="shared" si="200"/>
        <v/>
      </c>
      <c r="R909" s="166" t="str">
        <f t="shared" si="201"/>
        <v/>
      </c>
      <c r="S909" s="166" t="str">
        <f t="shared" si="202"/>
        <v/>
      </c>
      <c r="T909" s="314" t="str">
        <f t="shared" si="203"/>
        <v/>
      </c>
      <c r="U909" s="309" t="s">
        <v>828</v>
      </c>
      <c r="V909" s="230"/>
      <c r="W909" s="229"/>
      <c r="X909" s="230"/>
      <c r="Y909" s="134"/>
      <c r="Z909" s="230"/>
      <c r="AA909" s="134"/>
      <c r="AC909" s="134"/>
      <c r="AD909" s="134"/>
    </row>
    <row r="910" spans="1:31" ht="14.25" customHeight="1" x14ac:dyDescent="0.2">
      <c r="A910" s="134" t="s">
        <v>631</v>
      </c>
      <c r="B910" s="246" t="str">
        <f t="shared" si="204"/>
        <v>Robertson</v>
      </c>
      <c r="C910" s="253" t="str">
        <f t="shared" si="205"/>
        <v>David</v>
      </c>
      <c r="D910" s="134" t="str">
        <f t="shared" si="206"/>
        <v>D. Robertson</v>
      </c>
      <c r="E910" s="229" t="str">
        <f t="shared" si="197"/>
        <v>David Robertson</v>
      </c>
      <c r="F910" s="135"/>
      <c r="G910" s="135"/>
      <c r="H910" s="135"/>
      <c r="I910" s="135"/>
      <c r="J910" s="201"/>
      <c r="K910" s="147"/>
      <c r="L910" s="135" t="s">
        <v>173</v>
      </c>
      <c r="M910" s="134" t="str">
        <f t="shared" si="198"/>
        <v>2,F3-6M</v>
      </c>
      <c r="N910" s="297" t="str">
        <f>Aaron!$Y$2</f>
        <v>Columbus</v>
      </c>
      <c r="O910" s="304" t="s">
        <v>5173</v>
      </c>
      <c r="P910" s="229" t="str">
        <f t="shared" si="199"/>
        <v>Robertson, David (2,F3-6M)</v>
      </c>
      <c r="Q910" s="166">
        <f t="shared" si="200"/>
        <v>2000000</v>
      </c>
      <c r="R910" s="166">
        <f t="shared" si="201"/>
        <v>2000000</v>
      </c>
      <c r="S910" s="166" t="str">
        <f t="shared" si="202"/>
        <v/>
      </c>
      <c r="T910" s="314" t="str">
        <f t="shared" si="203"/>
        <v/>
      </c>
      <c r="U910" s="147" t="s">
        <v>739</v>
      </c>
      <c r="V910" s="167">
        <v>2000000</v>
      </c>
      <c r="W910" s="147" t="s">
        <v>738</v>
      </c>
      <c r="X910" s="235">
        <v>2000000</v>
      </c>
      <c r="Y910" s="147" t="s">
        <v>412</v>
      </c>
      <c r="Z910" s="235"/>
      <c r="AA910" s="147"/>
      <c r="AB910" s="310"/>
      <c r="AC910" s="134"/>
      <c r="AD910" s="134"/>
    </row>
    <row r="911" spans="1:31" ht="14.25" customHeight="1" x14ac:dyDescent="0.2">
      <c r="A911" s="537" t="s">
        <v>4765</v>
      </c>
      <c r="B911" s="246" t="str">
        <f t="shared" si="204"/>
        <v>Robinson</v>
      </c>
      <c r="C911" s="253" t="str">
        <f t="shared" si="205"/>
        <v>Clint*</v>
      </c>
      <c r="D911" s="134" t="str">
        <f t="shared" si="206"/>
        <v>C. Robinson</v>
      </c>
      <c r="E911" s="229" t="str">
        <f t="shared" si="197"/>
        <v>Clint* Robinson</v>
      </c>
      <c r="F911" s="287"/>
      <c r="G911" s="537">
        <v>98</v>
      </c>
      <c r="H911" s="537">
        <v>4</v>
      </c>
      <c r="I911" s="537">
        <v>5</v>
      </c>
      <c r="J911" s="436">
        <v>31094</v>
      </c>
      <c r="K911" s="205" t="s">
        <v>1666</v>
      </c>
      <c r="L911" s="135" t="s">
        <v>11</v>
      </c>
      <c r="M911" s="134" t="str">
        <f t="shared" si="198"/>
        <v>Y1</v>
      </c>
      <c r="N911" s="147" t="str">
        <f>Aaron!$M$2</f>
        <v>Virginia</v>
      </c>
      <c r="O911" s="169" t="s">
        <v>4786</v>
      </c>
      <c r="P911" s="229" t="str">
        <f t="shared" si="199"/>
        <v>Robinson, Clint* (Y1)</v>
      </c>
      <c r="Q911" s="166">
        <f t="shared" si="200"/>
        <v>200000</v>
      </c>
      <c r="R911" s="166">
        <f t="shared" si="201"/>
        <v>300000</v>
      </c>
      <c r="S911" s="166">
        <f t="shared" si="202"/>
        <v>400000</v>
      </c>
      <c r="T911" s="314" t="str">
        <f t="shared" si="203"/>
        <v/>
      </c>
      <c r="U911" s="537" t="s">
        <v>652</v>
      </c>
      <c r="V911" s="167">
        <v>200000</v>
      </c>
      <c r="W911" s="134" t="s">
        <v>653</v>
      </c>
      <c r="X911" s="167">
        <v>300000</v>
      </c>
      <c r="Y911" s="134" t="s">
        <v>465</v>
      </c>
      <c r="Z911" s="167">
        <v>400000</v>
      </c>
      <c r="AA911" s="134" t="s">
        <v>814</v>
      </c>
      <c r="AC911" s="134"/>
      <c r="AD911" s="134"/>
    </row>
    <row r="912" spans="1:31" s="172" customFormat="1" ht="14.25" customHeight="1" x14ac:dyDescent="0.2">
      <c r="A912" s="537" t="s">
        <v>4766</v>
      </c>
      <c r="B912" s="246" t="str">
        <f t="shared" si="204"/>
        <v>Robles</v>
      </c>
      <c r="C912" s="253" t="str">
        <f t="shared" si="205"/>
        <v>Hansel</v>
      </c>
      <c r="D912" s="134" t="str">
        <f t="shared" si="206"/>
        <v>H. Robles</v>
      </c>
      <c r="E912" s="229" t="str">
        <f t="shared" si="197"/>
        <v>Hansel Robles</v>
      </c>
      <c r="F912" s="287"/>
      <c r="G912" s="537">
        <v>57</v>
      </c>
      <c r="H912" s="537">
        <v>3</v>
      </c>
      <c r="I912" s="537">
        <v>8</v>
      </c>
      <c r="J912" s="436">
        <v>33098</v>
      </c>
      <c r="K912" s="205" t="s">
        <v>1664</v>
      </c>
      <c r="L912" s="135" t="s">
        <v>173</v>
      </c>
      <c r="M912" s="134" t="str">
        <f t="shared" si="198"/>
        <v>Y1</v>
      </c>
      <c r="N912" s="147" t="str">
        <f>Aaron!$A$2</f>
        <v>Middlesex</v>
      </c>
      <c r="O912" s="169" t="s">
        <v>4786</v>
      </c>
      <c r="P912" s="229" t="str">
        <f t="shared" si="199"/>
        <v>Robles, Hansel (Y1)</v>
      </c>
      <c r="Q912" s="166">
        <f t="shared" si="200"/>
        <v>200000</v>
      </c>
      <c r="R912" s="166">
        <f t="shared" si="201"/>
        <v>300000</v>
      </c>
      <c r="S912" s="166">
        <f t="shared" si="202"/>
        <v>400000</v>
      </c>
      <c r="T912" s="314" t="str">
        <f t="shared" si="203"/>
        <v/>
      </c>
      <c r="U912" s="537" t="s">
        <v>652</v>
      </c>
      <c r="V912" s="167">
        <v>200000</v>
      </c>
      <c r="W912" s="134" t="s">
        <v>653</v>
      </c>
      <c r="X912" s="167">
        <v>300000</v>
      </c>
      <c r="Y912" s="134" t="s">
        <v>465</v>
      </c>
      <c r="Z912" s="167">
        <v>400000</v>
      </c>
      <c r="AA912" s="134" t="s">
        <v>814</v>
      </c>
      <c r="AB912" s="167"/>
      <c r="AC912" s="134"/>
      <c r="AD912" s="134"/>
      <c r="AE912" s="168"/>
    </row>
    <row r="913" spans="1:31" ht="14.25" customHeight="1" x14ac:dyDescent="0.2">
      <c r="A913" s="134" t="s">
        <v>4863</v>
      </c>
      <c r="B913" s="246" t="str">
        <f t="shared" si="204"/>
        <v>Robles</v>
      </c>
      <c r="C913" s="253" t="str">
        <f t="shared" si="205"/>
        <v>Victor</v>
      </c>
      <c r="D913" s="134" t="str">
        <f t="shared" si="206"/>
        <v>V. Robles</v>
      </c>
      <c r="E913" s="229" t="str">
        <f t="shared" si="197"/>
        <v>Victor Robles</v>
      </c>
      <c r="F913" s="287"/>
      <c r="G913" s="537">
        <v>19</v>
      </c>
      <c r="H913" s="537">
        <v>1</v>
      </c>
      <c r="I913" s="537">
        <v>19</v>
      </c>
      <c r="J913" s="436">
        <v>35569</v>
      </c>
      <c r="K913" s="205"/>
      <c r="L913" s="135" t="s">
        <v>651</v>
      </c>
      <c r="M913" s="134" t="str">
        <f t="shared" si="198"/>
        <v>min</v>
      </c>
      <c r="N913" s="537" t="s">
        <v>547</v>
      </c>
      <c r="O913" s="169" t="s">
        <v>4786</v>
      </c>
      <c r="P913" s="229" t="str">
        <f t="shared" si="199"/>
        <v>Robles, Victor (min)</v>
      </c>
      <c r="Q913" s="166" t="str">
        <f t="shared" si="200"/>
        <v/>
      </c>
      <c r="R913" s="166" t="str">
        <f t="shared" si="201"/>
        <v/>
      </c>
      <c r="S913" s="166" t="str">
        <f t="shared" si="202"/>
        <v/>
      </c>
      <c r="T913" s="314" t="str">
        <f t="shared" si="203"/>
        <v/>
      </c>
      <c r="U913" s="537" t="s">
        <v>828</v>
      </c>
      <c r="V913" s="167"/>
      <c r="W913" s="134"/>
      <c r="X913" s="167"/>
      <c r="Y913" s="134"/>
      <c r="Z913" s="167"/>
      <c r="AA913" s="134"/>
      <c r="AC913" s="134"/>
      <c r="AD913" s="134"/>
    </row>
    <row r="914" spans="1:31" ht="14.25" customHeight="1" x14ac:dyDescent="0.2">
      <c r="A914" s="134" t="s">
        <v>4864</v>
      </c>
      <c r="B914" s="246" t="str">
        <f t="shared" si="204"/>
        <v>Rodgers</v>
      </c>
      <c r="C914" s="253" t="str">
        <f t="shared" si="205"/>
        <v>Brendan</v>
      </c>
      <c r="D914" s="134" t="str">
        <f t="shared" si="206"/>
        <v>B. Rodgers</v>
      </c>
      <c r="E914" s="229" t="str">
        <f t="shared" si="197"/>
        <v>Brendan Rodgers</v>
      </c>
      <c r="F914" s="287"/>
      <c r="G914" s="537">
        <v>3</v>
      </c>
      <c r="H914" s="537">
        <v>1</v>
      </c>
      <c r="I914" s="537">
        <v>3</v>
      </c>
      <c r="J914" s="436">
        <v>35286</v>
      </c>
      <c r="K914" s="205"/>
      <c r="L914" s="135" t="s">
        <v>651</v>
      </c>
      <c r="M914" s="134" t="str">
        <f t="shared" si="198"/>
        <v>min</v>
      </c>
      <c r="N914" s="537" t="s">
        <v>826</v>
      </c>
      <c r="O914" s="169" t="s">
        <v>4786</v>
      </c>
      <c r="P914" s="229" t="str">
        <f t="shared" si="199"/>
        <v>Rodgers, Brendan (min)</v>
      </c>
      <c r="Q914" s="166" t="str">
        <f t="shared" si="200"/>
        <v/>
      </c>
      <c r="R914" s="166" t="str">
        <f t="shared" si="201"/>
        <v/>
      </c>
      <c r="S914" s="166" t="str">
        <f t="shared" si="202"/>
        <v/>
      </c>
      <c r="T914" s="314" t="str">
        <f t="shared" si="203"/>
        <v/>
      </c>
      <c r="U914" s="537" t="s">
        <v>828</v>
      </c>
      <c r="V914" s="167"/>
      <c r="W914" s="134"/>
      <c r="X914" s="167"/>
      <c r="Y914" s="134"/>
      <c r="Z914" s="167"/>
      <c r="AA914" s="134"/>
      <c r="AC914" s="134"/>
      <c r="AD914" s="134"/>
    </row>
    <row r="915" spans="1:31" ht="14.25" customHeight="1" x14ac:dyDescent="0.2">
      <c r="A915" s="148" t="s">
        <v>1742</v>
      </c>
      <c r="B915" s="246" t="str">
        <f t="shared" si="204"/>
        <v>Rodney</v>
      </c>
      <c r="C915" s="253" t="str">
        <f t="shared" si="205"/>
        <v>Fernando</v>
      </c>
      <c r="D915" s="134" t="str">
        <f t="shared" si="206"/>
        <v>F. Rodney</v>
      </c>
      <c r="E915" s="229" t="str">
        <f t="shared" si="197"/>
        <v>Fernando Rodney</v>
      </c>
      <c r="F915" s="216" t="s">
        <v>1667</v>
      </c>
      <c r="G915" s="216"/>
      <c r="H915" s="216"/>
      <c r="I915" s="216"/>
      <c r="J915" s="220">
        <v>28202</v>
      </c>
      <c r="K915" s="221" t="s">
        <v>1664</v>
      </c>
      <c r="L915" s="135" t="s">
        <v>173</v>
      </c>
      <c r="M915" s="134" t="str">
        <f t="shared" si="198"/>
        <v>1,F1-$250k</v>
      </c>
      <c r="N915" s="147" t="str">
        <f>Ruth!$Y$2</f>
        <v>Rock Island</v>
      </c>
      <c r="O915" s="412" t="s">
        <v>4104</v>
      </c>
      <c r="P915" s="229" t="str">
        <f t="shared" si="199"/>
        <v>Rodney, Fernando (1,F1-$250k)</v>
      </c>
      <c r="Q915" s="166">
        <f t="shared" si="200"/>
        <v>250000</v>
      </c>
      <c r="R915" s="166" t="str">
        <f t="shared" si="201"/>
        <v/>
      </c>
      <c r="S915" s="166" t="str">
        <f t="shared" si="202"/>
        <v/>
      </c>
      <c r="T915" s="314" t="str">
        <f t="shared" si="203"/>
        <v/>
      </c>
      <c r="U915" s="148" t="s">
        <v>4072</v>
      </c>
      <c r="V915" s="414">
        <v>250000</v>
      </c>
      <c r="W915" s="167" t="s">
        <v>412</v>
      </c>
      <c r="X915" s="134"/>
      <c r="Y915" s="134"/>
      <c r="Z915" s="134"/>
      <c r="AA915" s="134"/>
      <c r="AB915" s="134"/>
      <c r="AC915" s="134"/>
      <c r="AD915" s="134"/>
    </row>
    <row r="916" spans="1:31" ht="14.25" customHeight="1" x14ac:dyDescent="0.2">
      <c r="A916" s="146" t="s">
        <v>1604</v>
      </c>
      <c r="B916" s="246" t="str">
        <f t="shared" si="204"/>
        <v>Rodon</v>
      </c>
      <c r="C916" s="253" t="str">
        <f t="shared" si="205"/>
        <v>Carlos</v>
      </c>
      <c r="D916" s="134" t="str">
        <f t="shared" si="206"/>
        <v>C. Rodon</v>
      </c>
      <c r="E916" s="229" t="str">
        <f t="shared" si="197"/>
        <v>Carlos Rodon</v>
      </c>
      <c r="F916" s="135"/>
      <c r="G916" s="135"/>
      <c r="H916" s="135"/>
      <c r="I916" s="135"/>
      <c r="J916" s="201"/>
      <c r="K916" s="147" t="s">
        <v>966</v>
      </c>
      <c r="L916" s="135" t="s">
        <v>173</v>
      </c>
      <c r="M916" s="134" t="str">
        <f t="shared" si="198"/>
        <v>Y1</v>
      </c>
      <c r="N916" s="147" t="str">
        <f>Cobb!$A$2</f>
        <v>Greenville</v>
      </c>
      <c r="O916" s="135" t="s">
        <v>1171</v>
      </c>
      <c r="P916" s="229" t="str">
        <f t="shared" si="199"/>
        <v>Rodon, Carlos (Y1)</v>
      </c>
      <c r="Q916" s="166">
        <f t="shared" si="200"/>
        <v>200000</v>
      </c>
      <c r="R916" s="166">
        <f t="shared" si="201"/>
        <v>300000</v>
      </c>
      <c r="S916" s="166">
        <f t="shared" si="202"/>
        <v>400000</v>
      </c>
      <c r="T916" s="314" t="str">
        <f t="shared" si="203"/>
        <v/>
      </c>
      <c r="U916" s="147" t="s">
        <v>652</v>
      </c>
      <c r="V916" s="269">
        <v>200000</v>
      </c>
      <c r="W916" s="134" t="s">
        <v>653</v>
      </c>
      <c r="X916" s="269">
        <v>300000</v>
      </c>
      <c r="Y916" s="134" t="s">
        <v>465</v>
      </c>
      <c r="Z916" s="269">
        <v>400000</v>
      </c>
      <c r="AA916" s="134" t="s">
        <v>814</v>
      </c>
      <c r="AC916" s="134"/>
      <c r="AD916" s="134"/>
      <c r="AE916" s="271"/>
    </row>
    <row r="917" spans="1:31" ht="14.25" customHeight="1" x14ac:dyDescent="0.2">
      <c r="A917" s="134" t="s">
        <v>741</v>
      </c>
      <c r="B917" s="246" t="str">
        <f t="shared" si="204"/>
        <v>Rodriguez</v>
      </c>
      <c r="C917" s="253" t="str">
        <f t="shared" si="205"/>
        <v>Alex</v>
      </c>
      <c r="D917" s="134" t="str">
        <f t="shared" si="206"/>
        <v>A. Rodriguez</v>
      </c>
      <c r="E917" s="229" t="str">
        <f t="shared" si="197"/>
        <v>Alex Rodriguez</v>
      </c>
      <c r="F917" s="135"/>
      <c r="G917" s="135"/>
      <c r="H917" s="135"/>
      <c r="I917" s="135"/>
      <c r="J917" s="201"/>
      <c r="K917" s="147"/>
      <c r="L917" s="135" t="s">
        <v>11</v>
      </c>
      <c r="M917" s="134" t="str">
        <f t="shared" si="198"/>
        <v>2,F3-1.275M</v>
      </c>
      <c r="N917" s="147" t="str">
        <f>Cobb!$G$2</f>
        <v>Alaska</v>
      </c>
      <c r="O917" s="304" t="s">
        <v>2491</v>
      </c>
      <c r="P917" s="229" t="str">
        <f t="shared" si="199"/>
        <v>Rodriguez, Alex (2,F3-1.275M)</v>
      </c>
      <c r="Q917" s="166">
        <f t="shared" si="200"/>
        <v>425000</v>
      </c>
      <c r="R917" s="166">
        <f t="shared" si="201"/>
        <v>425000</v>
      </c>
      <c r="S917" s="166" t="str">
        <f t="shared" si="202"/>
        <v/>
      </c>
      <c r="T917" s="314" t="str">
        <f t="shared" si="203"/>
        <v/>
      </c>
      <c r="U917" s="147" t="s">
        <v>2565</v>
      </c>
      <c r="V917" s="167">
        <v>425000</v>
      </c>
      <c r="W917" s="147" t="s">
        <v>2634</v>
      </c>
      <c r="X917" s="235">
        <v>425000</v>
      </c>
      <c r="Y917" s="147" t="s">
        <v>412</v>
      </c>
      <c r="Z917" s="310"/>
      <c r="AA917" s="147"/>
      <c r="AB917" s="310"/>
      <c r="AC917" s="134"/>
      <c r="AD917" s="134"/>
      <c r="AE917" s="172"/>
    </row>
    <row r="918" spans="1:31" ht="14.25" customHeight="1" x14ac:dyDescent="0.2">
      <c r="A918" s="246" t="s">
        <v>2202</v>
      </c>
      <c r="B918" s="246" t="str">
        <f t="shared" si="204"/>
        <v>Rodriguez</v>
      </c>
      <c r="C918" s="253" t="str">
        <f t="shared" si="205"/>
        <v>Eduardo</v>
      </c>
      <c r="D918" s="134" t="str">
        <f t="shared" si="206"/>
        <v>E. Rodriguez</v>
      </c>
      <c r="E918" s="229" t="str">
        <f t="shared" ref="E918:E981" si="207">CONCATENATE(C918," ",B918)</f>
        <v>Eduardo Rodriguez</v>
      </c>
      <c r="F918" s="241" t="s">
        <v>512</v>
      </c>
      <c r="G918" s="241"/>
      <c r="H918" s="241"/>
      <c r="I918" s="241"/>
      <c r="J918" s="262">
        <v>34066</v>
      </c>
      <c r="K918" s="263" t="s">
        <v>966</v>
      </c>
      <c r="L918" s="135" t="s">
        <v>173</v>
      </c>
      <c r="M918" s="134" t="str">
        <f t="shared" ref="M918:M981" si="208">$U918</f>
        <v>Y1</v>
      </c>
      <c r="N918" s="147" t="str">
        <f>Cobb!$S$2</f>
        <v>Waikiki</v>
      </c>
      <c r="O918" s="241" t="s">
        <v>2012</v>
      </c>
      <c r="P918" s="229" t="str">
        <f t="shared" ref="P918:P981" si="209">CONCATENATE(A918," (",M918,")")</f>
        <v>Rodriguez, Eduardo (Y1)</v>
      </c>
      <c r="Q918" s="166">
        <f t="shared" ref="Q918:Q981" si="210">IF(ISBLANK($V918),"",$V918)</f>
        <v>200000</v>
      </c>
      <c r="R918" s="166">
        <f t="shared" si="201"/>
        <v>300000</v>
      </c>
      <c r="S918" s="166">
        <f t="shared" si="202"/>
        <v>400000</v>
      </c>
      <c r="T918" s="314" t="str">
        <f t="shared" si="203"/>
        <v/>
      </c>
      <c r="U918" s="309" t="s">
        <v>652</v>
      </c>
      <c r="V918" s="269">
        <v>200000</v>
      </c>
      <c r="W918" s="134" t="s">
        <v>653</v>
      </c>
      <c r="X918" s="269">
        <v>300000</v>
      </c>
      <c r="Y918" s="134" t="s">
        <v>465</v>
      </c>
      <c r="Z918" s="269">
        <v>400000</v>
      </c>
      <c r="AA918" s="134" t="s">
        <v>814</v>
      </c>
      <c r="AC918" s="134"/>
      <c r="AD918" s="134"/>
      <c r="AE918" s="172"/>
    </row>
    <row r="919" spans="1:31" ht="14.25" customHeight="1" x14ac:dyDescent="0.2">
      <c r="A919" s="148" t="s">
        <v>4286</v>
      </c>
      <c r="B919" s="246" t="str">
        <f t="shared" si="204"/>
        <v>Rodriguez</v>
      </c>
      <c r="C919" s="253" t="str">
        <f t="shared" si="205"/>
        <v>Fernando</v>
      </c>
      <c r="D919" s="134" t="str">
        <f t="shared" si="206"/>
        <v>F. Rodriguez</v>
      </c>
      <c r="E919" s="229" t="str">
        <f t="shared" si="207"/>
        <v>Fernando Rodriguez</v>
      </c>
      <c r="F919" s="135" t="s">
        <v>1667</v>
      </c>
      <c r="G919" s="147"/>
      <c r="H919" s="147"/>
      <c r="I919" s="147"/>
      <c r="J919" s="169">
        <v>30851</v>
      </c>
      <c r="K919" s="134" t="s">
        <v>1664</v>
      </c>
      <c r="L919" s="135" t="s">
        <v>173</v>
      </c>
      <c r="M919" s="134" t="str">
        <f t="shared" si="208"/>
        <v>1,F3-$2.097M</v>
      </c>
      <c r="N919" s="147" t="str">
        <f>Aaron!$S$2</f>
        <v>San Jose</v>
      </c>
      <c r="O919" s="412" t="s">
        <v>4104</v>
      </c>
      <c r="P919" s="229" t="str">
        <f t="shared" si="209"/>
        <v>Rodriguez, Fernando (1,F3-$2.097M)</v>
      </c>
      <c r="Q919" s="166">
        <f t="shared" si="210"/>
        <v>699000</v>
      </c>
      <c r="R919" s="166">
        <f t="shared" si="201"/>
        <v>699000</v>
      </c>
      <c r="S919" s="166">
        <f t="shared" si="202"/>
        <v>699000</v>
      </c>
      <c r="T919" s="314" t="str">
        <f t="shared" si="203"/>
        <v/>
      </c>
      <c r="U919" s="148" t="s">
        <v>4087</v>
      </c>
      <c r="V919" s="414">
        <v>699000</v>
      </c>
      <c r="W919" s="148" t="s">
        <v>4230</v>
      </c>
      <c r="X919" s="414">
        <v>699000</v>
      </c>
      <c r="Y919" s="148" t="s">
        <v>4175</v>
      </c>
      <c r="Z919" s="414">
        <v>699000</v>
      </c>
      <c r="AA919" s="134" t="s">
        <v>412</v>
      </c>
      <c r="AB919" s="134"/>
      <c r="AC919" s="134"/>
      <c r="AD919" s="134"/>
    </row>
    <row r="920" spans="1:31" ht="14.25" customHeight="1" x14ac:dyDescent="0.2">
      <c r="A920" s="211" t="s">
        <v>1858</v>
      </c>
      <c r="B920" s="246" t="str">
        <f t="shared" si="204"/>
        <v>Rodriguez</v>
      </c>
      <c r="C920" s="253" t="str">
        <f t="shared" si="205"/>
        <v>Francisco</v>
      </c>
      <c r="D920" s="134" t="str">
        <f t="shared" si="206"/>
        <v>F. Rodriguez</v>
      </c>
      <c r="E920" s="229" t="str">
        <f t="shared" si="207"/>
        <v>Francisco Rodriguez</v>
      </c>
      <c r="F920" s="216" t="s">
        <v>1667</v>
      </c>
      <c r="G920" s="216"/>
      <c r="H920" s="216"/>
      <c r="I920" s="216"/>
      <c r="J920" s="220">
        <v>29958</v>
      </c>
      <c r="K920" s="221" t="s">
        <v>1664</v>
      </c>
      <c r="L920" s="135" t="s">
        <v>173</v>
      </c>
      <c r="M920" s="134" t="str">
        <f t="shared" si="208"/>
        <v>3,F3-2.1M</v>
      </c>
      <c r="N920" s="297" t="str">
        <f>Mays!$S$2</f>
        <v>Thunder Bay</v>
      </c>
      <c r="O920" s="216" t="s">
        <v>3815</v>
      </c>
      <c r="P920" s="229" t="str">
        <f t="shared" si="209"/>
        <v>Rodriguez, Francisco (3,F3-2.1M)</v>
      </c>
      <c r="Q920" s="166">
        <f t="shared" si="210"/>
        <v>700000</v>
      </c>
      <c r="R920" s="166" t="str">
        <f t="shared" si="201"/>
        <v/>
      </c>
      <c r="S920" s="166" t="str">
        <f t="shared" si="202"/>
        <v/>
      </c>
      <c r="T920" s="314" t="str">
        <f t="shared" si="203"/>
        <v/>
      </c>
      <c r="U920" s="297" t="s">
        <v>486</v>
      </c>
      <c r="V920" s="235">
        <v>700000</v>
      </c>
      <c r="W920" s="211" t="s">
        <v>412</v>
      </c>
      <c r="X920" s="235"/>
      <c r="Y920" s="211"/>
      <c r="Z920" s="235"/>
      <c r="AA920" s="134"/>
      <c r="AC920" s="134"/>
      <c r="AD920" s="167"/>
      <c r="AE920" s="172"/>
    </row>
    <row r="921" spans="1:31" ht="14.25" customHeight="1" x14ac:dyDescent="0.2">
      <c r="A921" s="134" t="s">
        <v>394</v>
      </c>
      <c r="B921" s="246" t="str">
        <f t="shared" si="204"/>
        <v>Rodriguez</v>
      </c>
      <c r="C921" s="253" t="str">
        <f t="shared" si="205"/>
        <v>Sean</v>
      </c>
      <c r="D921" s="134" t="str">
        <f t="shared" si="206"/>
        <v>S. Rodriguez</v>
      </c>
      <c r="E921" s="229" t="str">
        <f t="shared" si="207"/>
        <v>Sean Rodriguez</v>
      </c>
      <c r="F921" s="135"/>
      <c r="G921" s="135"/>
      <c r="H921" s="135"/>
      <c r="I921" s="135"/>
      <c r="J921" s="201"/>
      <c r="K921" s="147"/>
      <c r="L921" s="135" t="s">
        <v>11</v>
      </c>
      <c r="M921" s="134" t="str">
        <f t="shared" si="208"/>
        <v>2,F3-1.995M</v>
      </c>
      <c r="N921" s="300" t="s">
        <v>547</v>
      </c>
      <c r="O921" s="304" t="s">
        <v>2491</v>
      </c>
      <c r="P921" s="229" t="str">
        <f t="shared" si="209"/>
        <v>Rodriguez, Sean (2,F3-1.995M)</v>
      </c>
      <c r="Q921" s="166">
        <f t="shared" si="210"/>
        <v>665000</v>
      </c>
      <c r="R921" s="166">
        <f t="shared" si="201"/>
        <v>665000</v>
      </c>
      <c r="S921" s="166" t="str">
        <f t="shared" si="202"/>
        <v/>
      </c>
      <c r="T921" s="314" t="str">
        <f t="shared" si="203"/>
        <v/>
      </c>
      <c r="U921" s="147" t="s">
        <v>2551</v>
      </c>
      <c r="V921" s="167">
        <v>665000</v>
      </c>
      <c r="W921" s="147" t="s">
        <v>2626</v>
      </c>
      <c r="X921" s="235">
        <v>665000</v>
      </c>
      <c r="Y921" s="147" t="s">
        <v>412</v>
      </c>
      <c r="Z921" s="311"/>
      <c r="AA921" s="147"/>
      <c r="AB921" s="311"/>
      <c r="AC921" s="134"/>
      <c r="AD921" s="134"/>
      <c r="AE921" s="271"/>
    </row>
    <row r="922" spans="1:31" ht="14.25" customHeight="1" x14ac:dyDescent="0.2">
      <c r="A922" s="246" t="s">
        <v>2149</v>
      </c>
      <c r="B922" s="246" t="str">
        <f t="shared" si="204"/>
        <v>Rodriguez</v>
      </c>
      <c r="C922" s="253" t="str">
        <f t="shared" si="205"/>
        <v>Yorman</v>
      </c>
      <c r="D922" s="134" t="str">
        <f t="shared" si="206"/>
        <v>Y. Rodriguez</v>
      </c>
      <c r="E922" s="229" t="str">
        <f t="shared" si="207"/>
        <v>Yorman Rodriguez</v>
      </c>
      <c r="F922" s="241" t="s">
        <v>1667</v>
      </c>
      <c r="G922" s="241"/>
      <c r="H922" s="241"/>
      <c r="I922" s="241"/>
      <c r="J922" s="262">
        <v>33831</v>
      </c>
      <c r="K922" s="246" t="s">
        <v>2011</v>
      </c>
      <c r="L922" s="135" t="s">
        <v>11</v>
      </c>
      <c r="M922" s="134" t="str">
        <f t="shared" si="208"/>
        <v>MM</v>
      </c>
      <c r="N922" s="147" t="str">
        <f>Ruth!$Y$2</f>
        <v>Rock Island</v>
      </c>
      <c r="O922" s="241" t="s">
        <v>2012</v>
      </c>
      <c r="P922" s="229" t="str">
        <f t="shared" si="209"/>
        <v>Rodriguez, Yorman (MM)</v>
      </c>
      <c r="Q922" s="166">
        <f t="shared" si="210"/>
        <v>100000</v>
      </c>
      <c r="R922" s="166" t="str">
        <f t="shared" si="201"/>
        <v/>
      </c>
      <c r="S922" s="166" t="str">
        <f t="shared" si="202"/>
        <v/>
      </c>
      <c r="T922" s="314" t="str">
        <f t="shared" si="203"/>
        <v/>
      </c>
      <c r="U922" s="309" t="s">
        <v>648</v>
      </c>
      <c r="V922" s="269">
        <v>100000</v>
      </c>
      <c r="W922" s="229"/>
      <c r="X922" s="230"/>
      <c r="Y922" s="229"/>
      <c r="Z922" s="230"/>
      <c r="AA922" s="229"/>
      <c r="AB922" s="229"/>
      <c r="AC922" s="134"/>
      <c r="AD922" s="134"/>
      <c r="AE922" s="271"/>
    </row>
    <row r="923" spans="1:31" s="172" customFormat="1" ht="14.25" customHeight="1" x14ac:dyDescent="0.2">
      <c r="A923" s="537" t="s">
        <v>4767</v>
      </c>
      <c r="B923" s="246" t="str">
        <f t="shared" si="204"/>
        <v>Rogers</v>
      </c>
      <c r="C923" s="253" t="str">
        <f t="shared" si="205"/>
        <v>Jason</v>
      </c>
      <c r="D923" s="134" t="str">
        <f t="shared" si="206"/>
        <v>J. Rogers</v>
      </c>
      <c r="E923" s="229" t="str">
        <f t="shared" si="207"/>
        <v>Jason Rogers</v>
      </c>
      <c r="F923" s="287"/>
      <c r="G923" s="537">
        <v>81</v>
      </c>
      <c r="H923" s="537" t="s">
        <v>783</v>
      </c>
      <c r="I923" s="537">
        <v>8</v>
      </c>
      <c r="J923" s="436">
        <v>32215</v>
      </c>
      <c r="K923" s="205" t="s">
        <v>1666</v>
      </c>
      <c r="L923" s="135" t="s">
        <v>11</v>
      </c>
      <c r="M923" s="134" t="str">
        <f t="shared" si="208"/>
        <v>Y1</v>
      </c>
      <c r="N923" s="147" t="str">
        <f>Aaron!$A$2</f>
        <v>Middlesex</v>
      </c>
      <c r="O923" s="169" t="s">
        <v>4786</v>
      </c>
      <c r="P923" s="229" t="str">
        <f t="shared" si="209"/>
        <v>Rogers, Jason (Y1)</v>
      </c>
      <c r="Q923" s="166">
        <f t="shared" si="210"/>
        <v>200000</v>
      </c>
      <c r="R923" s="166">
        <f t="shared" si="201"/>
        <v>300000</v>
      </c>
      <c r="S923" s="166">
        <f t="shared" si="202"/>
        <v>400000</v>
      </c>
      <c r="T923" s="314" t="str">
        <f t="shared" si="203"/>
        <v/>
      </c>
      <c r="U923" s="537" t="s">
        <v>652</v>
      </c>
      <c r="V923" s="167">
        <v>200000</v>
      </c>
      <c r="W923" s="134" t="s">
        <v>653</v>
      </c>
      <c r="X923" s="167">
        <v>300000</v>
      </c>
      <c r="Y923" s="134" t="s">
        <v>465</v>
      </c>
      <c r="Z923" s="167">
        <v>400000</v>
      </c>
      <c r="AA923" s="134" t="s">
        <v>814</v>
      </c>
      <c r="AB923" s="167"/>
      <c r="AC923" s="134"/>
      <c r="AD923" s="134"/>
      <c r="AE923" s="168"/>
    </row>
    <row r="924" spans="1:31" ht="14.25" customHeight="1" x14ac:dyDescent="0.2">
      <c r="A924" s="537" t="s">
        <v>2780</v>
      </c>
      <c r="B924" s="246" t="str">
        <f t="shared" si="204"/>
        <v>Rojas</v>
      </c>
      <c r="C924" s="253" t="str">
        <f t="shared" si="205"/>
        <v>Miguel</v>
      </c>
      <c r="D924" s="134" t="str">
        <f t="shared" si="206"/>
        <v>M. Rojas</v>
      </c>
      <c r="E924" s="229" t="str">
        <f t="shared" si="207"/>
        <v>Miguel Rojas</v>
      </c>
      <c r="F924" s="135" t="s">
        <v>1667</v>
      </c>
      <c r="G924" s="135"/>
      <c r="H924" s="135"/>
      <c r="I924" s="135"/>
      <c r="J924" s="335">
        <v>32563</v>
      </c>
      <c r="K924" s="134" t="s">
        <v>1671</v>
      </c>
      <c r="L924" s="135" t="s">
        <v>11</v>
      </c>
      <c r="M924" s="134" t="str">
        <f t="shared" si="208"/>
        <v>Y2</v>
      </c>
      <c r="N924" s="147" t="s">
        <v>786</v>
      </c>
      <c r="O924" s="135" t="s">
        <v>4645</v>
      </c>
      <c r="P924" s="229" t="str">
        <f t="shared" si="209"/>
        <v>Rojas, Miguel (Y2)</v>
      </c>
      <c r="Q924" s="166">
        <f t="shared" si="210"/>
        <v>300000</v>
      </c>
      <c r="R924" s="166">
        <f t="shared" ref="R924:R987" si="211">IF(ISBLANK($X924),"",$X924)</f>
        <v>400000</v>
      </c>
      <c r="S924" s="166" t="str">
        <f t="shared" ref="S924:S987" si="212">IF(ISBLANK($Z924),"",$Z924)</f>
        <v/>
      </c>
      <c r="T924" s="314" t="str">
        <f t="shared" ref="T924:T987" si="213">IF(ISBLANK($AB924),"",$AB924)</f>
        <v/>
      </c>
      <c r="U924" s="134" t="s">
        <v>653</v>
      </c>
      <c r="V924" s="230">
        <v>300000</v>
      </c>
      <c r="W924" s="229" t="s">
        <v>465</v>
      </c>
      <c r="X924" s="230">
        <v>400000</v>
      </c>
      <c r="Y924" s="134" t="s">
        <v>814</v>
      </c>
      <c r="Z924" s="537"/>
      <c r="AA924" s="537"/>
      <c r="AB924" s="537"/>
      <c r="AC924" s="134"/>
      <c r="AD924" s="134"/>
      <c r="AE924" s="172"/>
    </row>
    <row r="925" spans="1:31" ht="14.25" customHeight="1" x14ac:dyDescent="0.2">
      <c r="A925" s="134" t="s">
        <v>550</v>
      </c>
      <c r="B925" s="246" t="str">
        <f t="shared" si="204"/>
        <v>Rollins</v>
      </c>
      <c r="C925" s="253" t="str">
        <f t="shared" si="205"/>
        <v>Jimmy</v>
      </c>
      <c r="D925" s="134" t="str">
        <f t="shared" si="206"/>
        <v>J. Rollins</v>
      </c>
      <c r="E925" s="229" t="str">
        <f t="shared" si="207"/>
        <v>Jimmy Rollins</v>
      </c>
      <c r="F925" s="135"/>
      <c r="G925" s="135"/>
      <c r="H925" s="135"/>
      <c r="I925" s="135"/>
      <c r="J925" s="201"/>
      <c r="K925" s="147"/>
      <c r="L925" s="135" t="s">
        <v>11</v>
      </c>
      <c r="M925" s="134" t="str">
        <f t="shared" si="208"/>
        <v>2,F2-7.968M</v>
      </c>
      <c r="N925" s="147" t="str">
        <f>Mays!$AE$2</f>
        <v>West Oakland</v>
      </c>
      <c r="O925" s="304" t="s">
        <v>2491</v>
      </c>
      <c r="P925" s="229" t="str">
        <f t="shared" si="209"/>
        <v>Rollins, Jimmy (2,F2-7.968M)</v>
      </c>
      <c r="Q925" s="166">
        <f t="shared" si="210"/>
        <v>3984000</v>
      </c>
      <c r="R925" s="166" t="str">
        <f t="shared" si="211"/>
        <v/>
      </c>
      <c r="S925" s="166" t="str">
        <f t="shared" si="212"/>
        <v/>
      </c>
      <c r="T925" s="314" t="str">
        <f t="shared" si="213"/>
        <v/>
      </c>
      <c r="U925" s="147" t="s">
        <v>2513</v>
      </c>
      <c r="V925" s="167">
        <v>3984000</v>
      </c>
      <c r="W925" s="147" t="s">
        <v>412</v>
      </c>
      <c r="X925" s="235"/>
      <c r="Y925" s="147"/>
      <c r="Z925" s="235"/>
      <c r="AA925" s="147"/>
      <c r="AB925" s="311"/>
      <c r="AC925" s="134"/>
      <c r="AD925" s="134"/>
      <c r="AE925" s="271"/>
    </row>
    <row r="926" spans="1:31" s="172" customFormat="1" ht="14.25" customHeight="1" x14ac:dyDescent="0.2">
      <c r="A926" s="134" t="s">
        <v>1044</v>
      </c>
      <c r="B926" s="246" t="str">
        <f t="shared" si="204"/>
        <v>Romero</v>
      </c>
      <c r="C926" s="253" t="str">
        <f t="shared" si="205"/>
        <v>Enny</v>
      </c>
      <c r="D926" s="134" t="str">
        <f t="shared" si="206"/>
        <v>E. Romero</v>
      </c>
      <c r="E926" s="229" t="str">
        <f t="shared" si="207"/>
        <v>Enny Romero</v>
      </c>
      <c r="F926" s="135"/>
      <c r="G926" s="135"/>
      <c r="H926" s="135"/>
      <c r="I926" s="135"/>
      <c r="J926" s="201"/>
      <c r="K926" s="147"/>
      <c r="L926" s="135" t="s">
        <v>173</v>
      </c>
      <c r="M926" s="134" t="str">
        <f t="shared" si="208"/>
        <v>Y1</v>
      </c>
      <c r="N926" s="147" t="str">
        <f>Mays!$M$2</f>
        <v>Mudville</v>
      </c>
      <c r="O926" s="169" t="s">
        <v>2946</v>
      </c>
      <c r="P926" s="229" t="str">
        <f t="shared" si="209"/>
        <v>Romero, Enny (Y1)</v>
      </c>
      <c r="Q926" s="166">
        <f t="shared" si="210"/>
        <v>200000</v>
      </c>
      <c r="R926" s="166">
        <f t="shared" si="211"/>
        <v>300000</v>
      </c>
      <c r="S926" s="166">
        <f t="shared" si="212"/>
        <v>400000</v>
      </c>
      <c r="T926" s="314" t="str">
        <f t="shared" si="213"/>
        <v/>
      </c>
      <c r="U926" s="147" t="s">
        <v>652</v>
      </c>
      <c r="V926" s="269">
        <v>200000</v>
      </c>
      <c r="W926" s="134" t="s">
        <v>653</v>
      </c>
      <c r="X926" s="269">
        <v>300000</v>
      </c>
      <c r="Y926" s="134" t="s">
        <v>465</v>
      </c>
      <c r="Z926" s="269">
        <v>400000</v>
      </c>
      <c r="AA926" s="134" t="s">
        <v>814</v>
      </c>
      <c r="AB926" s="231"/>
      <c r="AC926" s="134"/>
      <c r="AD926" s="134"/>
      <c r="AE926" s="271"/>
    </row>
    <row r="927" spans="1:31" ht="14.25" customHeight="1" x14ac:dyDescent="0.2">
      <c r="A927" s="247" t="s">
        <v>2268</v>
      </c>
      <c r="B927" s="246" t="str">
        <f t="shared" si="204"/>
        <v>Romine</v>
      </c>
      <c r="C927" s="253" t="str">
        <f t="shared" si="205"/>
        <v>Andrew</v>
      </c>
      <c r="D927" s="134" t="str">
        <f t="shared" si="206"/>
        <v>A. Romine</v>
      </c>
      <c r="E927" s="229" t="str">
        <f t="shared" si="207"/>
        <v>Andrew Romine</v>
      </c>
      <c r="F927" s="250" t="s">
        <v>1674</v>
      </c>
      <c r="G927" s="250"/>
      <c r="H927" s="250"/>
      <c r="I927" s="250"/>
      <c r="J927" s="264">
        <v>31405</v>
      </c>
      <c r="K927" s="260" t="s">
        <v>11</v>
      </c>
      <c r="L927" s="135" t="s">
        <v>11</v>
      </c>
      <c r="M927" s="134" t="str">
        <f t="shared" si="208"/>
        <v>Y3</v>
      </c>
      <c r="N927" s="147" t="str">
        <f>Ruth!$M$2</f>
        <v>Hoboken</v>
      </c>
      <c r="O927" s="241" t="s">
        <v>2679</v>
      </c>
      <c r="P927" s="229" t="str">
        <f t="shared" si="209"/>
        <v>Romine, Andrew (Y3)</v>
      </c>
      <c r="Q927" s="166">
        <f t="shared" si="210"/>
        <v>400000</v>
      </c>
      <c r="R927" s="166" t="str">
        <f t="shared" si="211"/>
        <v/>
      </c>
      <c r="S927" s="166" t="str">
        <f t="shared" si="212"/>
        <v/>
      </c>
      <c r="T927" s="314" t="str">
        <f t="shared" si="213"/>
        <v/>
      </c>
      <c r="U927" s="309" t="s">
        <v>465</v>
      </c>
      <c r="V927" s="230">
        <v>400000</v>
      </c>
      <c r="W927" s="229" t="s">
        <v>814</v>
      </c>
      <c r="X927" s="230"/>
      <c r="Y927" s="229"/>
      <c r="Z927" s="230"/>
      <c r="AA927" s="134"/>
      <c r="AC927" s="134"/>
      <c r="AD927" s="134"/>
      <c r="AE927" s="271"/>
    </row>
    <row r="928" spans="1:31" ht="14.25" customHeight="1" x14ac:dyDescent="0.2">
      <c r="A928" s="134" t="s">
        <v>60</v>
      </c>
      <c r="B928" s="246" t="str">
        <f t="shared" si="204"/>
        <v>Romo</v>
      </c>
      <c r="C928" s="253" t="str">
        <f t="shared" si="205"/>
        <v>Sergio</v>
      </c>
      <c r="D928" s="134" t="str">
        <f t="shared" si="206"/>
        <v>S. Romo</v>
      </c>
      <c r="E928" s="229" t="str">
        <f t="shared" si="207"/>
        <v>Sergio Romo</v>
      </c>
      <c r="F928" s="135"/>
      <c r="G928" s="135"/>
      <c r="H928" s="135"/>
      <c r="I928" s="135"/>
      <c r="J928" s="201"/>
      <c r="K928" s="147"/>
      <c r="L928" s="135" t="s">
        <v>173</v>
      </c>
      <c r="M928" s="134" t="str">
        <f t="shared" si="208"/>
        <v>2,F3-2.355M</v>
      </c>
      <c r="N928" s="147" t="str">
        <f>Cobb!$S$2</f>
        <v>Waikiki</v>
      </c>
      <c r="O928" s="304" t="s">
        <v>2491</v>
      </c>
      <c r="P928" s="229" t="str">
        <f t="shared" si="209"/>
        <v>Romo, Sergio (2,F3-2.355M)</v>
      </c>
      <c r="Q928" s="166">
        <f t="shared" si="210"/>
        <v>785000</v>
      </c>
      <c r="R928" s="166">
        <f t="shared" si="211"/>
        <v>785000</v>
      </c>
      <c r="S928" s="166" t="str">
        <f t="shared" si="212"/>
        <v/>
      </c>
      <c r="T928" s="314" t="str">
        <f t="shared" si="213"/>
        <v/>
      </c>
      <c r="U928" s="147" t="s">
        <v>2548</v>
      </c>
      <c r="V928" s="167">
        <v>785000</v>
      </c>
      <c r="W928" s="147" t="s">
        <v>2624</v>
      </c>
      <c r="X928" s="235">
        <v>785000</v>
      </c>
      <c r="Y928" s="147" t="s">
        <v>412</v>
      </c>
      <c r="Z928" s="310"/>
      <c r="AA928" s="147"/>
      <c r="AB928" s="310"/>
      <c r="AC928" s="134"/>
      <c r="AD928" s="134"/>
      <c r="AE928" s="172"/>
    </row>
    <row r="929" spans="1:31" ht="14.25" customHeight="1" x14ac:dyDescent="0.2">
      <c r="A929" s="537" t="s">
        <v>3700</v>
      </c>
      <c r="B929" s="246" t="str">
        <f t="shared" si="204"/>
        <v>Rondon</v>
      </c>
      <c r="C929" s="253" t="str">
        <f t="shared" si="205"/>
        <v>Adrian</v>
      </c>
      <c r="D929" s="134" t="str">
        <f t="shared" si="206"/>
        <v>A. Rondon</v>
      </c>
      <c r="E929" s="229" t="str">
        <f t="shared" si="207"/>
        <v>Adrian Rondon</v>
      </c>
      <c r="F929" s="536"/>
      <c r="G929" s="536"/>
      <c r="H929" s="536"/>
      <c r="I929" s="536"/>
      <c r="J929" s="537"/>
      <c r="K929" s="537"/>
      <c r="L929" s="135" t="s">
        <v>651</v>
      </c>
      <c r="M929" s="134" t="str">
        <f t="shared" si="208"/>
        <v>min</v>
      </c>
      <c r="N929" s="147" t="str">
        <f>Cobb!$A$2</f>
        <v>Greenville</v>
      </c>
      <c r="O929" s="135" t="s">
        <v>2857</v>
      </c>
      <c r="P929" s="229" t="str">
        <f t="shared" si="209"/>
        <v>Rondon, Adrian (min)</v>
      </c>
      <c r="Q929" s="166" t="str">
        <f t="shared" si="210"/>
        <v/>
      </c>
      <c r="R929" s="166" t="str">
        <f t="shared" si="211"/>
        <v/>
      </c>
      <c r="S929" s="166" t="str">
        <f t="shared" si="212"/>
        <v/>
      </c>
      <c r="T929" s="314" t="str">
        <f t="shared" si="213"/>
        <v/>
      </c>
      <c r="U929" s="537" t="s">
        <v>828</v>
      </c>
      <c r="V929" s="269"/>
      <c r="W929" s="537"/>
      <c r="X929" s="269"/>
      <c r="Y929" s="537"/>
      <c r="Z929" s="537"/>
      <c r="AA929" s="537"/>
      <c r="AB929" s="537"/>
      <c r="AC929" s="134"/>
      <c r="AD929" s="134"/>
      <c r="AE929" s="172"/>
    </row>
    <row r="930" spans="1:31" ht="14.25" customHeight="1" x14ac:dyDescent="0.2">
      <c r="A930" s="247" t="s">
        <v>2282</v>
      </c>
      <c r="B930" s="246" t="str">
        <f t="shared" si="204"/>
        <v>Rondon</v>
      </c>
      <c r="C930" s="253" t="str">
        <f t="shared" si="205"/>
        <v>Hector</v>
      </c>
      <c r="D930" s="134" t="str">
        <f t="shared" si="206"/>
        <v>H. Rondon</v>
      </c>
      <c r="E930" s="229" t="str">
        <f t="shared" si="207"/>
        <v>Hector Rondon</v>
      </c>
      <c r="F930" s="250" t="s">
        <v>1667</v>
      </c>
      <c r="G930" s="250"/>
      <c r="H930" s="250"/>
      <c r="I930" s="250"/>
      <c r="J930" s="261">
        <v>32199</v>
      </c>
      <c r="K930" s="260" t="s">
        <v>173</v>
      </c>
      <c r="L930" s="135" t="s">
        <v>173</v>
      </c>
      <c r="M930" s="134" t="str">
        <f t="shared" si="208"/>
        <v>Y3</v>
      </c>
      <c r="N930" s="147" t="str">
        <f>Cobb!$Y$2</f>
        <v>Portsmouth</v>
      </c>
      <c r="O930" s="241" t="s">
        <v>2012</v>
      </c>
      <c r="P930" s="229" t="str">
        <f t="shared" si="209"/>
        <v>Rondon, Hector (Y3)</v>
      </c>
      <c r="Q930" s="166">
        <f t="shared" si="210"/>
        <v>400000</v>
      </c>
      <c r="R930" s="166" t="str">
        <f t="shared" si="211"/>
        <v/>
      </c>
      <c r="S930" s="166" t="str">
        <f t="shared" si="212"/>
        <v/>
      </c>
      <c r="T930" s="314" t="str">
        <f t="shared" si="213"/>
        <v/>
      </c>
      <c r="U930" s="309" t="s">
        <v>465</v>
      </c>
      <c r="V930" s="230">
        <v>400000</v>
      </c>
      <c r="W930" s="229" t="s">
        <v>814</v>
      </c>
      <c r="X930" s="230"/>
      <c r="Y930" s="229"/>
      <c r="Z930" s="230"/>
      <c r="AA930" s="134"/>
      <c r="AC930" s="134"/>
      <c r="AD930" s="134"/>
      <c r="AE930" s="271"/>
    </row>
    <row r="931" spans="1:31" ht="14.25" customHeight="1" x14ac:dyDescent="0.2">
      <c r="A931" s="134" t="s">
        <v>3748</v>
      </c>
      <c r="B931" s="246" t="str">
        <f t="shared" si="204"/>
        <v>Rondon</v>
      </c>
      <c r="C931" s="253" t="str">
        <f t="shared" si="205"/>
        <v>Jose Gregorio</v>
      </c>
      <c r="D931" s="134" t="str">
        <f t="shared" si="206"/>
        <v>J. Rondon</v>
      </c>
      <c r="E931" s="229" t="str">
        <f t="shared" si="207"/>
        <v>Jose Gregorio Rondon</v>
      </c>
      <c r="F931" s="135" t="s">
        <v>1667</v>
      </c>
      <c r="G931" s="135"/>
      <c r="H931" s="135"/>
      <c r="I931" s="135"/>
      <c r="J931" s="335">
        <v>34396</v>
      </c>
      <c r="K931" s="134" t="s">
        <v>1671</v>
      </c>
      <c r="L931" s="135" t="s">
        <v>651</v>
      </c>
      <c r="M931" s="134" t="str">
        <f t="shared" si="208"/>
        <v>min</v>
      </c>
      <c r="N931" s="147" t="str">
        <f>Cobb!$M$2</f>
        <v>Mansfield</v>
      </c>
      <c r="O931" s="135" t="s">
        <v>2857</v>
      </c>
      <c r="P931" s="229" t="str">
        <f t="shared" si="209"/>
        <v>Rondon, Jose Gregorio (min)</v>
      </c>
      <c r="Q931" s="166" t="str">
        <f t="shared" si="210"/>
        <v/>
      </c>
      <c r="R931" s="166" t="str">
        <f t="shared" si="211"/>
        <v/>
      </c>
      <c r="S931" s="166" t="str">
        <f t="shared" si="212"/>
        <v/>
      </c>
      <c r="T931" s="314" t="str">
        <f t="shared" si="213"/>
        <v/>
      </c>
      <c r="U931" s="537" t="s">
        <v>828</v>
      </c>
      <c r="V931" s="269"/>
      <c r="W931" s="537"/>
      <c r="X931" s="269"/>
      <c r="Y931" s="537"/>
      <c r="Z931" s="537"/>
      <c r="AA931" s="537"/>
      <c r="AB931" s="537"/>
      <c r="AC931" s="134"/>
      <c r="AD931" s="134"/>
      <c r="AE931" s="271"/>
    </row>
    <row r="932" spans="1:31" ht="14.25" customHeight="1" x14ac:dyDescent="0.2">
      <c r="A932" s="247" t="s">
        <v>2439</v>
      </c>
      <c r="B932" s="246" t="str">
        <f t="shared" si="204"/>
        <v>Rosales</v>
      </c>
      <c r="C932" s="253" t="str">
        <f t="shared" si="205"/>
        <v>Adam</v>
      </c>
      <c r="D932" s="134" t="str">
        <f t="shared" si="206"/>
        <v>A. Rosales</v>
      </c>
      <c r="E932" s="229" t="str">
        <f t="shared" si="207"/>
        <v>Adam Rosales</v>
      </c>
      <c r="F932" s="250"/>
      <c r="G932" s="250"/>
      <c r="H932" s="250"/>
      <c r="I932" s="250"/>
      <c r="J932" s="261"/>
      <c r="K932" s="260"/>
      <c r="L932" s="135" t="s">
        <v>11</v>
      </c>
      <c r="M932" s="134" t="str">
        <f t="shared" si="208"/>
        <v>2,F2-1.23M</v>
      </c>
      <c r="N932" s="297" t="str">
        <f>Ruth!$AE$2</f>
        <v>Williamsburg</v>
      </c>
      <c r="O932" s="304" t="s">
        <v>2491</v>
      </c>
      <c r="P932" s="229" t="str">
        <f t="shared" si="209"/>
        <v>Rosales, Adam (2,F2-1.23M)</v>
      </c>
      <c r="Q932" s="166">
        <f t="shared" si="210"/>
        <v>615000</v>
      </c>
      <c r="R932" s="166" t="str">
        <f t="shared" si="211"/>
        <v/>
      </c>
      <c r="S932" s="166" t="str">
        <f t="shared" si="212"/>
        <v/>
      </c>
      <c r="T932" s="314" t="str">
        <f t="shared" si="213"/>
        <v/>
      </c>
      <c r="U932" s="147" t="s">
        <v>2561</v>
      </c>
      <c r="V932" s="167">
        <v>615000</v>
      </c>
      <c r="W932" s="147" t="s">
        <v>412</v>
      </c>
      <c r="X932" s="235"/>
      <c r="Y932" s="147"/>
      <c r="Z932" s="310"/>
      <c r="AA932" s="147"/>
      <c r="AB932" s="310"/>
      <c r="AC932" s="229"/>
      <c r="AD932" s="134"/>
      <c r="AE932" s="271"/>
    </row>
    <row r="933" spans="1:31" ht="14.25" customHeight="1" x14ac:dyDescent="0.2">
      <c r="A933" s="537" t="s">
        <v>3704</v>
      </c>
      <c r="B933" s="246" t="str">
        <f t="shared" si="204"/>
        <v>Rosario</v>
      </c>
      <c r="C933" s="253" t="str">
        <f t="shared" si="205"/>
        <v>Amed</v>
      </c>
      <c r="D933" s="134" t="str">
        <f t="shared" si="206"/>
        <v>A. Rosario</v>
      </c>
      <c r="E933" s="229" t="str">
        <f t="shared" si="207"/>
        <v>Amed Rosario</v>
      </c>
      <c r="F933" s="135" t="s">
        <v>1667</v>
      </c>
      <c r="G933" s="135"/>
      <c r="H933" s="135"/>
      <c r="I933" s="135"/>
      <c r="J933" s="335">
        <v>35023</v>
      </c>
      <c r="K933" s="134" t="s">
        <v>1671</v>
      </c>
      <c r="L933" s="135" t="s">
        <v>651</v>
      </c>
      <c r="M933" s="134" t="str">
        <f t="shared" si="208"/>
        <v>min</v>
      </c>
      <c r="N933" s="297" t="str">
        <f>Ruth!$AE$2</f>
        <v>Williamsburg</v>
      </c>
      <c r="O933" s="135" t="s">
        <v>2857</v>
      </c>
      <c r="P933" s="229" t="str">
        <f t="shared" si="209"/>
        <v>Rosario, Amed (min)</v>
      </c>
      <c r="Q933" s="166" t="str">
        <f t="shared" si="210"/>
        <v/>
      </c>
      <c r="R933" s="166" t="str">
        <f t="shared" si="211"/>
        <v/>
      </c>
      <c r="S933" s="166" t="str">
        <f t="shared" si="212"/>
        <v/>
      </c>
      <c r="T933" s="314" t="str">
        <f t="shared" si="213"/>
        <v/>
      </c>
      <c r="U933" s="537" t="s">
        <v>828</v>
      </c>
      <c r="V933" s="269"/>
      <c r="W933" s="537"/>
      <c r="X933" s="269"/>
      <c r="Y933" s="537"/>
      <c r="Z933" s="537"/>
      <c r="AA933" s="537"/>
      <c r="AB933" s="537"/>
      <c r="AC933" s="134"/>
      <c r="AD933" s="134"/>
      <c r="AE933" s="172"/>
    </row>
    <row r="934" spans="1:31" s="172" customFormat="1" ht="14.25" customHeight="1" x14ac:dyDescent="0.2">
      <c r="A934" s="537" t="s">
        <v>1017</v>
      </c>
      <c r="B934" s="246" t="str">
        <f t="shared" si="204"/>
        <v>Rosario</v>
      </c>
      <c r="C934" s="253" t="str">
        <f t="shared" si="205"/>
        <v>Eddie</v>
      </c>
      <c r="D934" s="134" t="str">
        <f t="shared" si="206"/>
        <v>E. Rosario</v>
      </c>
      <c r="E934" s="229" t="str">
        <f t="shared" si="207"/>
        <v>Eddie Rosario</v>
      </c>
      <c r="F934" s="135" t="s">
        <v>512</v>
      </c>
      <c r="G934" s="135"/>
      <c r="H934" s="135"/>
      <c r="I934" s="135"/>
      <c r="J934" s="335">
        <v>33509</v>
      </c>
      <c r="K934" s="134" t="s">
        <v>1669</v>
      </c>
      <c r="L934" s="135" t="s">
        <v>11</v>
      </c>
      <c r="M934" s="134" t="str">
        <f t="shared" si="208"/>
        <v>Y1</v>
      </c>
      <c r="N934" s="147" t="str">
        <f>Mays!$M$2</f>
        <v>Mudville</v>
      </c>
      <c r="O934" s="135" t="s">
        <v>2946</v>
      </c>
      <c r="P934" s="229" t="str">
        <f t="shared" si="209"/>
        <v>Rosario, Eddie (Y1)</v>
      </c>
      <c r="Q934" s="166">
        <f t="shared" si="210"/>
        <v>200000</v>
      </c>
      <c r="R934" s="166">
        <f t="shared" si="211"/>
        <v>300000</v>
      </c>
      <c r="S934" s="166">
        <f t="shared" si="212"/>
        <v>400000</v>
      </c>
      <c r="T934" s="314" t="str">
        <f t="shared" si="213"/>
        <v/>
      </c>
      <c r="U934" s="537" t="s">
        <v>652</v>
      </c>
      <c r="V934" s="269">
        <v>200000</v>
      </c>
      <c r="W934" s="134" t="s">
        <v>653</v>
      </c>
      <c r="X934" s="269">
        <v>300000</v>
      </c>
      <c r="Y934" s="134" t="s">
        <v>465</v>
      </c>
      <c r="Z934" s="269">
        <v>400000</v>
      </c>
      <c r="AA934" s="134" t="s">
        <v>814</v>
      </c>
      <c r="AB934" s="537"/>
      <c r="AC934" s="134"/>
      <c r="AD934" s="134"/>
      <c r="AE934" s="271"/>
    </row>
    <row r="935" spans="1:31" ht="14.25" customHeight="1" x14ac:dyDescent="0.2">
      <c r="A935" s="134" t="s">
        <v>422</v>
      </c>
      <c r="B935" s="246" t="str">
        <f t="shared" si="204"/>
        <v>Rosario</v>
      </c>
      <c r="C935" s="253" t="str">
        <f t="shared" si="205"/>
        <v>Wilin</v>
      </c>
      <c r="D935" s="134" t="str">
        <f t="shared" si="206"/>
        <v>W. Rosario</v>
      </c>
      <c r="E935" s="229" t="str">
        <f t="shared" si="207"/>
        <v>Wilin Rosario</v>
      </c>
      <c r="F935" s="135"/>
      <c r="G935" s="135"/>
      <c r="H935" s="135"/>
      <c r="I935" s="135"/>
      <c r="J935" s="201"/>
      <c r="K935" s="147"/>
      <c r="L935" s="135" t="s">
        <v>11</v>
      </c>
      <c r="M935" s="134" t="str">
        <f t="shared" si="208"/>
        <v>ARB-Y4</v>
      </c>
      <c r="N935" s="147" t="str">
        <f>Ruth!$M$2</f>
        <v>Hoboken</v>
      </c>
      <c r="O935" s="169" t="s">
        <v>411</v>
      </c>
      <c r="P935" s="229" t="str">
        <f t="shared" si="209"/>
        <v>Rosario, Wilin (ARB-Y4)</v>
      </c>
      <c r="Q935" s="166">
        <f t="shared" si="210"/>
        <v>600000</v>
      </c>
      <c r="R935" s="166" t="str">
        <f t="shared" si="211"/>
        <v/>
      </c>
      <c r="S935" s="166" t="str">
        <f t="shared" si="212"/>
        <v/>
      </c>
      <c r="T935" s="314" t="str">
        <f t="shared" si="213"/>
        <v/>
      </c>
      <c r="U935" s="147" t="s">
        <v>814</v>
      </c>
      <c r="V935" s="167">
        <v>600000</v>
      </c>
      <c r="W935" s="134" t="s">
        <v>1629</v>
      </c>
      <c r="X935" s="167"/>
      <c r="Y935" s="134"/>
      <c r="Z935" s="167"/>
      <c r="AA935" s="134"/>
      <c r="AC935" s="134"/>
      <c r="AD935" s="134"/>
      <c r="AE935" s="172"/>
    </row>
    <row r="936" spans="1:31" ht="14.25" customHeight="1" x14ac:dyDescent="0.2">
      <c r="A936" s="146" t="s">
        <v>1214</v>
      </c>
      <c r="B936" s="246" t="str">
        <f t="shared" si="204"/>
        <v>Rosenthal</v>
      </c>
      <c r="C936" s="253" t="str">
        <f t="shared" si="205"/>
        <v>Trevor</v>
      </c>
      <c r="D936" s="134" t="str">
        <f t="shared" si="206"/>
        <v>T. Rosenthal</v>
      </c>
      <c r="E936" s="229" t="str">
        <f t="shared" si="207"/>
        <v>Trevor Rosenthal</v>
      </c>
      <c r="F936" s="135"/>
      <c r="G936" s="135"/>
      <c r="H936" s="135"/>
      <c r="I936" s="135"/>
      <c r="J936" s="201"/>
      <c r="K936" s="147"/>
      <c r="L936" s="135" t="s">
        <v>173</v>
      </c>
      <c r="M936" s="134" t="str">
        <f t="shared" si="208"/>
        <v>ARB-Y4</v>
      </c>
      <c r="N936" s="147" t="str">
        <f>Cobb!$Y$2</f>
        <v>Portsmouth</v>
      </c>
      <c r="O936" s="135" t="s">
        <v>1171</v>
      </c>
      <c r="P936" s="229" t="str">
        <f t="shared" si="209"/>
        <v>Rosenthal, Trevor (ARB-Y4)</v>
      </c>
      <c r="Q936" s="166">
        <f t="shared" si="210"/>
        <v>600000</v>
      </c>
      <c r="R936" s="166" t="str">
        <f t="shared" si="211"/>
        <v/>
      </c>
      <c r="S936" s="166" t="str">
        <f t="shared" si="212"/>
        <v/>
      </c>
      <c r="T936" s="314" t="str">
        <f t="shared" si="213"/>
        <v/>
      </c>
      <c r="U936" s="147" t="s">
        <v>814</v>
      </c>
      <c r="V936" s="167">
        <v>600000</v>
      </c>
      <c r="W936" s="134" t="s">
        <v>1629</v>
      </c>
      <c r="X936" s="167"/>
      <c r="Y936" s="134"/>
      <c r="Z936" s="167"/>
      <c r="AA936" s="134"/>
      <c r="AC936" s="537"/>
      <c r="AD936" s="537"/>
      <c r="AE936" s="271"/>
    </row>
    <row r="937" spans="1:31" ht="14.25" customHeight="1" x14ac:dyDescent="0.2">
      <c r="A937" s="148" t="s">
        <v>298</v>
      </c>
      <c r="B937" s="246" t="str">
        <f t="shared" si="204"/>
        <v>Ross</v>
      </c>
      <c r="C937" s="253" t="str">
        <f t="shared" si="205"/>
        <v>David</v>
      </c>
      <c r="D937" s="134" t="str">
        <f t="shared" si="206"/>
        <v>D. Ross</v>
      </c>
      <c r="E937" s="229" t="str">
        <f t="shared" si="207"/>
        <v>David Ross</v>
      </c>
      <c r="F937" s="135"/>
      <c r="G937" s="147"/>
      <c r="H937" s="147"/>
      <c r="I937" s="147"/>
      <c r="J937" s="169"/>
      <c r="K937" s="134"/>
      <c r="L937" s="135" t="s">
        <v>11</v>
      </c>
      <c r="M937" s="134" t="str">
        <f t="shared" si="208"/>
        <v>1,F2-$2M</v>
      </c>
      <c r="N937" s="148" t="s">
        <v>3989</v>
      </c>
      <c r="O937" s="412" t="s">
        <v>4104</v>
      </c>
      <c r="P937" s="229" t="str">
        <f t="shared" si="209"/>
        <v>Ross, David (1,F2-$2M)</v>
      </c>
      <c r="Q937" s="166">
        <f t="shared" si="210"/>
        <v>1000000</v>
      </c>
      <c r="R937" s="166">
        <f t="shared" si="211"/>
        <v>1000000</v>
      </c>
      <c r="S937" s="166" t="str">
        <f t="shared" si="212"/>
        <v/>
      </c>
      <c r="T937" s="314" t="str">
        <f t="shared" si="213"/>
        <v/>
      </c>
      <c r="U937" s="148" t="s">
        <v>4031</v>
      </c>
      <c r="V937" s="414">
        <v>1000000</v>
      </c>
      <c r="W937" s="148" t="s">
        <v>4199</v>
      </c>
      <c r="X937" s="414">
        <v>1000000</v>
      </c>
      <c r="Y937" s="134" t="s">
        <v>412</v>
      </c>
      <c r="Z937" s="134"/>
      <c r="AA937" s="134"/>
      <c r="AB937" s="134"/>
      <c r="AC937" s="134"/>
      <c r="AD937" s="134"/>
    </row>
    <row r="938" spans="1:31" s="172" customFormat="1" ht="14.25" customHeight="1" x14ac:dyDescent="0.2">
      <c r="A938" s="134" t="s">
        <v>1045</v>
      </c>
      <c r="B938" s="246" t="str">
        <f t="shared" si="204"/>
        <v>Ross</v>
      </c>
      <c r="C938" s="253" t="str">
        <f t="shared" si="205"/>
        <v>Joe</v>
      </c>
      <c r="D938" s="134" t="str">
        <f t="shared" si="206"/>
        <v>J. Ross</v>
      </c>
      <c r="E938" s="229" t="str">
        <f t="shared" si="207"/>
        <v>Joe Ross</v>
      </c>
      <c r="F938" s="135" t="s">
        <v>1667</v>
      </c>
      <c r="G938" s="135"/>
      <c r="H938" s="135"/>
      <c r="I938" s="135"/>
      <c r="J938" s="201">
        <v>34110</v>
      </c>
      <c r="K938" s="147" t="s">
        <v>966</v>
      </c>
      <c r="L938" s="135" t="s">
        <v>173</v>
      </c>
      <c r="M938" s="134" t="str">
        <f t="shared" si="208"/>
        <v>MM</v>
      </c>
      <c r="N938" s="147" t="str">
        <f>Aaron!$S$2</f>
        <v>San Jose</v>
      </c>
      <c r="O938" s="169" t="s">
        <v>1077</v>
      </c>
      <c r="P938" s="229" t="str">
        <f t="shared" si="209"/>
        <v>Ross, Joe (MM)</v>
      </c>
      <c r="Q938" s="166">
        <f t="shared" si="210"/>
        <v>100000</v>
      </c>
      <c r="R938" s="166" t="str">
        <f t="shared" si="211"/>
        <v/>
      </c>
      <c r="S938" s="166" t="str">
        <f t="shared" si="212"/>
        <v/>
      </c>
      <c r="T938" s="314" t="str">
        <f t="shared" si="213"/>
        <v/>
      </c>
      <c r="U938" s="147" t="s">
        <v>648</v>
      </c>
      <c r="V938" s="269">
        <v>100000</v>
      </c>
      <c r="W938" s="134"/>
      <c r="X938" s="167"/>
      <c r="Y938" s="134"/>
      <c r="Z938" s="167"/>
      <c r="AA938" s="134"/>
      <c r="AB938" s="167"/>
      <c r="AC938" s="537"/>
      <c r="AD938" s="537"/>
    </row>
    <row r="939" spans="1:31" ht="14.25" customHeight="1" x14ac:dyDescent="0.2">
      <c r="A939" s="134" t="s">
        <v>1075</v>
      </c>
      <c r="B939" s="246" t="str">
        <f t="shared" ref="B939:B1002" si="214">LEFT(A939,FIND(", ",A939,1)-1)</f>
        <v>Ross</v>
      </c>
      <c r="C939" s="253" t="str">
        <f t="shared" si="205"/>
        <v>Robbie</v>
      </c>
      <c r="D939" s="134" t="str">
        <f t="shared" si="206"/>
        <v>R. Ross</v>
      </c>
      <c r="E939" s="229" t="str">
        <f t="shared" si="207"/>
        <v>Robbie Ross</v>
      </c>
      <c r="F939" s="135"/>
      <c r="G939" s="135"/>
      <c r="H939" s="135"/>
      <c r="I939" s="135"/>
      <c r="J939" s="201"/>
      <c r="K939" s="147"/>
      <c r="L939" s="135" t="s">
        <v>173</v>
      </c>
      <c r="M939" s="134" t="str">
        <f t="shared" si="208"/>
        <v>ARB-Y4</v>
      </c>
      <c r="N939" s="297" t="str">
        <f>Ruth!$AE$2</f>
        <v>Williamsburg</v>
      </c>
      <c r="O939" s="169" t="s">
        <v>1077</v>
      </c>
      <c r="P939" s="229" t="str">
        <f t="shared" si="209"/>
        <v>Ross, Robbie (ARB-Y4)</v>
      </c>
      <c r="Q939" s="166">
        <f t="shared" si="210"/>
        <v>760000</v>
      </c>
      <c r="R939" s="166" t="str">
        <f t="shared" si="211"/>
        <v/>
      </c>
      <c r="S939" s="166" t="str">
        <f t="shared" si="212"/>
        <v/>
      </c>
      <c r="T939" s="314" t="str">
        <f t="shared" si="213"/>
        <v/>
      </c>
      <c r="U939" s="147" t="s">
        <v>814</v>
      </c>
      <c r="V939" s="167">
        <v>760000</v>
      </c>
      <c r="W939" s="134" t="s">
        <v>1629</v>
      </c>
      <c r="X939" s="167"/>
      <c r="Y939" s="134"/>
      <c r="Z939" s="167"/>
      <c r="AA939" s="134"/>
      <c r="AC939" s="537"/>
      <c r="AD939" s="537"/>
      <c r="AE939" s="172"/>
    </row>
    <row r="940" spans="1:31" ht="14.25" customHeight="1" x14ac:dyDescent="0.2">
      <c r="A940" s="134" t="s">
        <v>645</v>
      </c>
      <c r="B940" s="246" t="str">
        <f t="shared" si="214"/>
        <v>Ross</v>
      </c>
      <c r="C940" s="253" t="str">
        <f t="shared" si="205"/>
        <v>Tyson</v>
      </c>
      <c r="D940" s="134" t="str">
        <f t="shared" si="206"/>
        <v>T. Ross</v>
      </c>
      <c r="E940" s="229" t="str">
        <f t="shared" si="207"/>
        <v>Tyson Ross</v>
      </c>
      <c r="F940" s="135"/>
      <c r="G940" s="135"/>
      <c r="H940" s="135"/>
      <c r="I940" s="135"/>
      <c r="J940" s="201"/>
      <c r="K940" s="147"/>
      <c r="L940" s="135" t="s">
        <v>173</v>
      </c>
      <c r="M940" s="134" t="str">
        <f t="shared" si="208"/>
        <v>ARB-Y6</v>
      </c>
      <c r="N940" s="147" t="str">
        <f>Cobb!$AE$2</f>
        <v>Chicago</v>
      </c>
      <c r="O940" s="169" t="s">
        <v>4618</v>
      </c>
      <c r="P940" s="229" t="str">
        <f t="shared" si="209"/>
        <v>Ross, Tyson (ARB-Y6)</v>
      </c>
      <c r="Q940" s="166">
        <f t="shared" si="210"/>
        <v>4860000</v>
      </c>
      <c r="R940" s="166" t="str">
        <f t="shared" si="211"/>
        <v/>
      </c>
      <c r="S940" s="166" t="str">
        <f t="shared" si="212"/>
        <v/>
      </c>
      <c r="T940" s="314" t="str">
        <f t="shared" si="213"/>
        <v/>
      </c>
      <c r="U940" s="147" t="s">
        <v>1630</v>
      </c>
      <c r="V940" s="167">
        <v>4860000</v>
      </c>
      <c r="W940" s="134"/>
      <c r="X940" s="167"/>
      <c r="Y940" s="134"/>
      <c r="Z940" s="167"/>
      <c r="AA940" s="134"/>
      <c r="AC940" s="537"/>
      <c r="AD940" s="537"/>
      <c r="AE940" s="172"/>
    </row>
    <row r="941" spans="1:31" ht="14.25" customHeight="1" x14ac:dyDescent="0.2">
      <c r="A941" s="146" t="s">
        <v>1178</v>
      </c>
      <c r="B941" s="246" t="str">
        <f t="shared" si="214"/>
        <v>Ruf</v>
      </c>
      <c r="C941" s="253" t="str">
        <f t="shared" si="205"/>
        <v>Darin</v>
      </c>
      <c r="D941" s="134" t="str">
        <f t="shared" si="206"/>
        <v>D. Ruf</v>
      </c>
      <c r="E941" s="229" t="str">
        <f t="shared" si="207"/>
        <v>Darin Ruf</v>
      </c>
      <c r="F941" s="135"/>
      <c r="G941" s="135"/>
      <c r="H941" s="135"/>
      <c r="I941" s="135"/>
      <c r="J941" s="201"/>
      <c r="K941" s="147"/>
      <c r="L941" s="135" t="s">
        <v>11</v>
      </c>
      <c r="M941" s="134" t="str">
        <f t="shared" si="208"/>
        <v>Y3</v>
      </c>
      <c r="N941" s="147" t="str">
        <f>Ruth!$G$2</f>
        <v>Gotham City</v>
      </c>
      <c r="O941" s="135" t="s">
        <v>1171</v>
      </c>
      <c r="P941" s="229" t="str">
        <f t="shared" si="209"/>
        <v>Ruf, Darin (Y3)</v>
      </c>
      <c r="Q941" s="166">
        <f t="shared" si="210"/>
        <v>400000</v>
      </c>
      <c r="R941" s="166" t="str">
        <f t="shared" si="211"/>
        <v/>
      </c>
      <c r="S941" s="166" t="str">
        <f t="shared" si="212"/>
        <v/>
      </c>
      <c r="T941" s="314" t="str">
        <f t="shared" si="213"/>
        <v/>
      </c>
      <c r="U941" s="147" t="s">
        <v>465</v>
      </c>
      <c r="V941" s="167">
        <v>400000</v>
      </c>
      <c r="W941" s="134" t="s">
        <v>814</v>
      </c>
      <c r="X941" s="167"/>
      <c r="Y941" s="134"/>
      <c r="Z941" s="167"/>
      <c r="AA941" s="134"/>
      <c r="AC941" s="537"/>
      <c r="AD941" s="537"/>
      <c r="AE941" s="271"/>
    </row>
    <row r="942" spans="1:31" ht="14.25" customHeight="1" x14ac:dyDescent="0.2">
      <c r="A942" s="134" t="s">
        <v>1104</v>
      </c>
      <c r="B942" s="246" t="str">
        <f t="shared" si="214"/>
        <v>Ruggiano</v>
      </c>
      <c r="C942" s="253" t="str">
        <f t="shared" si="205"/>
        <v>Justin</v>
      </c>
      <c r="D942" s="134" t="str">
        <f t="shared" si="206"/>
        <v>J. Ruggiano</v>
      </c>
      <c r="E942" s="229" t="str">
        <f t="shared" si="207"/>
        <v>Justin Ruggiano</v>
      </c>
      <c r="F942" s="135"/>
      <c r="G942" s="135"/>
      <c r="H942" s="135"/>
      <c r="I942" s="135"/>
      <c r="J942" s="201"/>
      <c r="K942" s="147"/>
      <c r="L942" s="135" t="s">
        <v>11</v>
      </c>
      <c r="M942" s="134" t="str">
        <f t="shared" si="208"/>
        <v>4,F4-4.9M</v>
      </c>
      <c r="N942" s="147" t="str">
        <f>Aaron!$S$2</f>
        <v>San Jose</v>
      </c>
      <c r="O942" s="169" t="s">
        <v>1141</v>
      </c>
      <c r="P942" s="229" t="str">
        <f t="shared" si="209"/>
        <v>Ruggiano, Justin (4,F4-4.9M)</v>
      </c>
      <c r="Q942" s="166">
        <f t="shared" si="210"/>
        <v>1225000</v>
      </c>
      <c r="R942" s="166" t="str">
        <f t="shared" si="211"/>
        <v/>
      </c>
      <c r="S942" s="166" t="str">
        <f t="shared" si="212"/>
        <v/>
      </c>
      <c r="T942" s="314" t="str">
        <f t="shared" si="213"/>
        <v/>
      </c>
      <c r="U942" s="147" t="s">
        <v>1126</v>
      </c>
      <c r="V942" s="167">
        <v>1225000</v>
      </c>
      <c r="W942" s="134" t="s">
        <v>412</v>
      </c>
      <c r="X942" s="167"/>
      <c r="Y942" s="134"/>
      <c r="Z942" s="167"/>
      <c r="AA942" s="229"/>
      <c r="AB942" s="229"/>
      <c r="AC942" s="537"/>
      <c r="AD942" s="537"/>
      <c r="AE942" s="271"/>
    </row>
    <row r="943" spans="1:31" s="172" customFormat="1" ht="14.25" customHeight="1" x14ac:dyDescent="0.2">
      <c r="A943" s="211" t="s">
        <v>1890</v>
      </c>
      <c r="B943" s="246" t="str">
        <f t="shared" si="214"/>
        <v>Ruiz</v>
      </c>
      <c r="C943" s="253" t="str">
        <f t="shared" si="205"/>
        <v>Carlos</v>
      </c>
      <c r="D943" s="134" t="str">
        <f t="shared" si="206"/>
        <v>C. Ruiz</v>
      </c>
      <c r="E943" s="229" t="str">
        <f t="shared" si="207"/>
        <v>Carlos Ruiz</v>
      </c>
      <c r="F943" s="216" t="s">
        <v>1667</v>
      </c>
      <c r="G943" s="216"/>
      <c r="H943" s="216"/>
      <c r="I943" s="216"/>
      <c r="J943" s="222">
        <v>28877</v>
      </c>
      <c r="K943" s="223" t="s">
        <v>1668</v>
      </c>
      <c r="L943" s="135" t="s">
        <v>11</v>
      </c>
      <c r="M943" s="134" t="str">
        <f t="shared" si="208"/>
        <v>3,F4-12M</v>
      </c>
      <c r="N943" s="147" t="str">
        <f>Cobb!$M$2</f>
        <v>Mansfield</v>
      </c>
      <c r="O943" s="216" t="s">
        <v>1992</v>
      </c>
      <c r="P943" s="229" t="str">
        <f t="shared" si="209"/>
        <v>Ruiz, Carlos (3,F4-12M)</v>
      </c>
      <c r="Q943" s="166">
        <f t="shared" si="210"/>
        <v>3000000</v>
      </c>
      <c r="R943" s="166">
        <f t="shared" si="211"/>
        <v>3000000</v>
      </c>
      <c r="S943" s="166" t="str">
        <f t="shared" si="212"/>
        <v/>
      </c>
      <c r="T943" s="314" t="str">
        <f t="shared" si="213"/>
        <v/>
      </c>
      <c r="U943" s="297" t="s">
        <v>1888</v>
      </c>
      <c r="V943" s="235">
        <v>3000000</v>
      </c>
      <c r="W943" s="211" t="s">
        <v>1889</v>
      </c>
      <c r="X943" s="235">
        <v>3000000</v>
      </c>
      <c r="Y943" s="211" t="s">
        <v>412</v>
      </c>
      <c r="Z943" s="235"/>
      <c r="AA943" s="134"/>
      <c r="AB943" s="167"/>
      <c r="AC943" s="537"/>
      <c r="AD943" s="537"/>
      <c r="AE943" s="271"/>
    </row>
    <row r="944" spans="1:31" s="172" customFormat="1" ht="14.25" customHeight="1" x14ac:dyDescent="0.2">
      <c r="A944" s="537" t="s">
        <v>2223</v>
      </c>
      <c r="B944" s="246" t="str">
        <f t="shared" si="214"/>
        <v>Rupp</v>
      </c>
      <c r="C944" s="253" t="str">
        <f t="shared" si="205"/>
        <v>Cameron</v>
      </c>
      <c r="D944" s="134" t="str">
        <f t="shared" si="206"/>
        <v>C. Rupp</v>
      </c>
      <c r="E944" s="229" t="str">
        <f t="shared" si="207"/>
        <v>Cameron Rupp</v>
      </c>
      <c r="F944" s="135" t="s">
        <v>1667</v>
      </c>
      <c r="G944" s="135"/>
      <c r="H944" s="135"/>
      <c r="I944" s="135"/>
      <c r="J944" s="335">
        <v>32414</v>
      </c>
      <c r="K944" s="134" t="s">
        <v>1668</v>
      </c>
      <c r="L944" s="135" t="s">
        <v>11</v>
      </c>
      <c r="M944" s="134" t="str">
        <f t="shared" si="208"/>
        <v>Y1</v>
      </c>
      <c r="N944" s="297" t="str">
        <f>Ruth!$AE$2</f>
        <v>Williamsburg</v>
      </c>
      <c r="O944" s="135" t="s">
        <v>2857</v>
      </c>
      <c r="P944" s="229" t="str">
        <f t="shared" si="209"/>
        <v>Rupp, Cameron (Y1)</v>
      </c>
      <c r="Q944" s="166">
        <f t="shared" si="210"/>
        <v>200000</v>
      </c>
      <c r="R944" s="166">
        <f t="shared" si="211"/>
        <v>300000</v>
      </c>
      <c r="S944" s="166">
        <f t="shared" si="212"/>
        <v>400000</v>
      </c>
      <c r="T944" s="314" t="str">
        <f t="shared" si="213"/>
        <v/>
      </c>
      <c r="U944" s="537" t="s">
        <v>652</v>
      </c>
      <c r="V944" s="269">
        <v>200000</v>
      </c>
      <c r="W944" s="134" t="s">
        <v>653</v>
      </c>
      <c r="X944" s="269">
        <v>300000</v>
      </c>
      <c r="Y944" s="134" t="s">
        <v>465</v>
      </c>
      <c r="Z944" s="269">
        <v>400000</v>
      </c>
      <c r="AA944" s="134" t="s">
        <v>814</v>
      </c>
      <c r="AB944" s="537"/>
      <c r="AC944" s="537"/>
      <c r="AD944" s="537"/>
      <c r="AE944" s="271"/>
    </row>
    <row r="945" spans="1:31" ht="14.25" customHeight="1" x14ac:dyDescent="0.2">
      <c r="A945" s="247" t="s">
        <v>2324</v>
      </c>
      <c r="B945" s="246" t="str">
        <f t="shared" si="214"/>
        <v>Rusin</v>
      </c>
      <c r="C945" s="253" t="str">
        <f t="shared" si="205"/>
        <v>Chris</v>
      </c>
      <c r="D945" s="134" t="str">
        <f t="shared" si="206"/>
        <v>C. Rusin</v>
      </c>
      <c r="E945" s="229" t="str">
        <f t="shared" si="207"/>
        <v>Chris Rusin</v>
      </c>
      <c r="F945" s="250" t="s">
        <v>512</v>
      </c>
      <c r="G945" s="250"/>
      <c r="H945" s="250"/>
      <c r="I945" s="250"/>
      <c r="J945" s="261">
        <v>31707</v>
      </c>
      <c r="K945" s="260" t="s">
        <v>173</v>
      </c>
      <c r="L945" s="135" t="s">
        <v>173</v>
      </c>
      <c r="M945" s="134" t="str">
        <f t="shared" si="208"/>
        <v>1,F1-$200k</v>
      </c>
      <c r="N945" s="147" t="str">
        <f>Mays!$Y$2</f>
        <v>Los Angeles</v>
      </c>
      <c r="O945" s="216" t="s">
        <v>5192</v>
      </c>
      <c r="P945" s="229" t="str">
        <f t="shared" si="209"/>
        <v>Rusin, Chris (1,F1-$200k)</v>
      </c>
      <c r="Q945" s="166">
        <f t="shared" si="210"/>
        <v>200000</v>
      </c>
      <c r="R945" s="166" t="str">
        <f t="shared" si="211"/>
        <v/>
      </c>
      <c r="S945" s="166" t="str">
        <f t="shared" si="212"/>
        <v/>
      </c>
      <c r="T945" s="166" t="str">
        <f t="shared" si="213"/>
        <v/>
      </c>
      <c r="U945" s="177" t="s">
        <v>3991</v>
      </c>
      <c r="V945" s="230">
        <v>200000</v>
      </c>
      <c r="W945" s="229" t="s">
        <v>412</v>
      </c>
      <c r="X945" s="230"/>
      <c r="Y945" s="229"/>
      <c r="Z945" s="230"/>
      <c r="AA945" s="134"/>
      <c r="AB945" s="230"/>
      <c r="AC945" s="134"/>
      <c r="AD945" s="167"/>
    </row>
    <row r="946" spans="1:31" ht="14.25" customHeight="1" x14ac:dyDescent="0.2">
      <c r="A946" s="146" t="s">
        <v>1266</v>
      </c>
      <c r="B946" s="246" t="str">
        <f t="shared" si="214"/>
        <v>Russell</v>
      </c>
      <c r="C946" s="253" t="str">
        <f t="shared" si="205"/>
        <v>Addison</v>
      </c>
      <c r="D946" s="134" t="str">
        <f t="shared" si="206"/>
        <v>A. Russell</v>
      </c>
      <c r="E946" s="229" t="str">
        <f t="shared" si="207"/>
        <v>Addison Russell</v>
      </c>
      <c r="F946" s="135" t="s">
        <v>1667</v>
      </c>
      <c r="G946" s="135"/>
      <c r="H946" s="135"/>
      <c r="I946" s="135"/>
      <c r="J946" s="201">
        <v>34357</v>
      </c>
      <c r="K946" s="147" t="s">
        <v>1671</v>
      </c>
      <c r="L946" s="135" t="s">
        <v>11</v>
      </c>
      <c r="M946" s="134" t="str">
        <f t="shared" si="208"/>
        <v>Y1</v>
      </c>
      <c r="N946" s="297" t="str">
        <f>Aaron!$Y$2</f>
        <v>Columbus</v>
      </c>
      <c r="O946" s="135" t="s">
        <v>1171</v>
      </c>
      <c r="P946" s="229" t="str">
        <f t="shared" si="209"/>
        <v>Russell, Addison (Y1)</v>
      </c>
      <c r="Q946" s="166">
        <f t="shared" si="210"/>
        <v>200000</v>
      </c>
      <c r="R946" s="166">
        <f t="shared" si="211"/>
        <v>300000</v>
      </c>
      <c r="S946" s="166">
        <f t="shared" si="212"/>
        <v>400000</v>
      </c>
      <c r="T946" s="314" t="str">
        <f t="shared" si="213"/>
        <v/>
      </c>
      <c r="U946" s="147" t="s">
        <v>652</v>
      </c>
      <c r="V946" s="269">
        <v>200000</v>
      </c>
      <c r="W946" s="134" t="s">
        <v>653</v>
      </c>
      <c r="X946" s="269">
        <v>300000</v>
      </c>
      <c r="Y946" s="134" t="s">
        <v>465</v>
      </c>
      <c r="Z946" s="269">
        <v>400000</v>
      </c>
      <c r="AA946" s="134" t="s">
        <v>814</v>
      </c>
      <c r="AC946" s="537"/>
      <c r="AD946" s="537"/>
      <c r="AE946" s="271"/>
    </row>
    <row r="947" spans="1:31" ht="14.25" customHeight="1" x14ac:dyDescent="0.2">
      <c r="A947" s="134" t="s">
        <v>4865</v>
      </c>
      <c r="B947" s="246" t="str">
        <f t="shared" si="214"/>
        <v>Russell</v>
      </c>
      <c r="C947" s="253" t="str">
        <f t="shared" si="205"/>
        <v>Ashe</v>
      </c>
      <c r="D947" s="134" t="str">
        <f t="shared" si="206"/>
        <v>A. Russell</v>
      </c>
      <c r="E947" s="229" t="str">
        <f t="shared" si="207"/>
        <v>Ashe Russell</v>
      </c>
      <c r="F947" s="287"/>
      <c r="G947" s="537">
        <v>151</v>
      </c>
      <c r="H947" s="537">
        <v>6</v>
      </c>
      <c r="I947" s="537">
        <v>13</v>
      </c>
      <c r="J947" s="436">
        <v>35305</v>
      </c>
      <c r="K947" s="205"/>
      <c r="L947" s="135" t="s">
        <v>651</v>
      </c>
      <c r="M947" s="134" t="str">
        <f t="shared" si="208"/>
        <v>min</v>
      </c>
      <c r="N947" s="147" t="str">
        <f>Mays!$M$2</f>
        <v>Mudville</v>
      </c>
      <c r="O947" s="169" t="s">
        <v>4786</v>
      </c>
      <c r="P947" s="229" t="str">
        <f t="shared" si="209"/>
        <v>Russell, Ashe (min)</v>
      </c>
      <c r="Q947" s="166" t="str">
        <f t="shared" si="210"/>
        <v/>
      </c>
      <c r="R947" s="166" t="str">
        <f t="shared" si="211"/>
        <v/>
      </c>
      <c r="S947" s="166" t="str">
        <f t="shared" si="212"/>
        <v/>
      </c>
      <c r="T947" s="314" t="str">
        <f t="shared" si="213"/>
        <v/>
      </c>
      <c r="U947" s="537" t="s">
        <v>828</v>
      </c>
      <c r="V947" s="167"/>
      <c r="W947" s="134"/>
      <c r="X947" s="167"/>
      <c r="Y947" s="134"/>
      <c r="Z947" s="167"/>
      <c r="AA947" s="134"/>
      <c r="AC947" s="134"/>
      <c r="AD947" s="134"/>
    </row>
    <row r="948" spans="1:31" ht="14.25" customHeight="1" x14ac:dyDescent="0.2">
      <c r="A948" s="148" t="s">
        <v>1234</v>
      </c>
      <c r="B948" s="246" t="str">
        <f t="shared" si="214"/>
        <v>Rutledge</v>
      </c>
      <c r="C948" s="253" t="str">
        <f t="shared" si="205"/>
        <v>Josh</v>
      </c>
      <c r="D948" s="134" t="str">
        <f t="shared" si="206"/>
        <v>J. Rutledge</v>
      </c>
      <c r="E948" s="229" t="str">
        <f t="shared" si="207"/>
        <v>Josh Rutledge</v>
      </c>
      <c r="F948" s="135"/>
      <c r="G948" s="147"/>
      <c r="H948" s="147"/>
      <c r="I948" s="147"/>
      <c r="J948" s="169"/>
      <c r="K948" s="134"/>
      <c r="L948" s="135" t="s">
        <v>11</v>
      </c>
      <c r="M948" s="134" t="str">
        <f t="shared" si="208"/>
        <v>1,F3-$1M</v>
      </c>
      <c r="N948" s="147" t="str">
        <f>Cobb!$Y$2</f>
        <v>Portsmouth</v>
      </c>
      <c r="O948" s="412" t="s">
        <v>4104</v>
      </c>
      <c r="P948" s="229" t="str">
        <f t="shared" si="209"/>
        <v>Rutledge, Josh (1,F3-$1M)</v>
      </c>
      <c r="Q948" s="166">
        <f t="shared" si="210"/>
        <v>334000</v>
      </c>
      <c r="R948" s="166">
        <f t="shared" si="211"/>
        <v>334000</v>
      </c>
      <c r="S948" s="166">
        <f t="shared" si="212"/>
        <v>334000</v>
      </c>
      <c r="T948" s="314" t="str">
        <f t="shared" si="213"/>
        <v/>
      </c>
      <c r="U948" s="148" t="s">
        <v>4061</v>
      </c>
      <c r="V948" s="414">
        <v>334000</v>
      </c>
      <c r="W948" s="148" t="s">
        <v>4229</v>
      </c>
      <c r="X948" s="414">
        <v>334000</v>
      </c>
      <c r="Y948" s="148" t="s">
        <v>4174</v>
      </c>
      <c r="Z948" s="414">
        <v>334000</v>
      </c>
      <c r="AA948" s="134" t="s">
        <v>412</v>
      </c>
      <c r="AB948" s="134"/>
      <c r="AC948" s="134"/>
      <c r="AD948" s="134"/>
    </row>
    <row r="949" spans="1:31" s="172" customFormat="1" ht="14.25" customHeight="1" x14ac:dyDescent="0.2">
      <c r="A949" s="148" t="s">
        <v>722</v>
      </c>
      <c r="B949" s="246" t="str">
        <f t="shared" si="214"/>
        <v>Ryan</v>
      </c>
      <c r="C949" s="253" t="str">
        <f t="shared" si="205"/>
        <v>Brendan</v>
      </c>
      <c r="D949" s="134" t="str">
        <f t="shared" si="206"/>
        <v>B. Ryan</v>
      </c>
      <c r="E949" s="229" t="str">
        <f t="shared" si="207"/>
        <v>Brendan Ryan</v>
      </c>
      <c r="F949" s="135"/>
      <c r="G949" s="147"/>
      <c r="H949" s="147"/>
      <c r="I949" s="147"/>
      <c r="J949" s="169"/>
      <c r="K949" s="134"/>
      <c r="L949" s="135" t="s">
        <v>11</v>
      </c>
      <c r="M949" s="134" t="str">
        <f t="shared" si="208"/>
        <v>1,F1-$200k</v>
      </c>
      <c r="N949" s="147" t="str">
        <f>Cobb!$M$2</f>
        <v>Mansfield</v>
      </c>
      <c r="O949" s="412" t="s">
        <v>4104</v>
      </c>
      <c r="P949" s="229" t="str">
        <f t="shared" si="209"/>
        <v>Ryan, Brendan (1,F1-$200k)</v>
      </c>
      <c r="Q949" s="166">
        <f t="shared" si="210"/>
        <v>200000</v>
      </c>
      <c r="R949" s="166" t="str">
        <f t="shared" si="211"/>
        <v/>
      </c>
      <c r="S949" s="166" t="str">
        <f t="shared" si="212"/>
        <v/>
      </c>
      <c r="T949" s="314" t="str">
        <f t="shared" si="213"/>
        <v/>
      </c>
      <c r="U949" s="148" t="s">
        <v>3991</v>
      </c>
      <c r="V949" s="414">
        <v>200000</v>
      </c>
      <c r="W949" s="167" t="s">
        <v>412</v>
      </c>
      <c r="X949" s="134"/>
      <c r="Y949" s="134"/>
      <c r="Z949" s="134"/>
      <c r="AA949" s="134"/>
      <c r="AB949" s="134"/>
      <c r="AC949" s="134"/>
      <c r="AD949" s="134"/>
      <c r="AE949" s="168"/>
    </row>
    <row r="950" spans="1:31" s="172" customFormat="1" ht="14.25" customHeight="1" x14ac:dyDescent="0.2">
      <c r="A950" s="537" t="s">
        <v>4768</v>
      </c>
      <c r="B950" s="246" t="str">
        <f t="shared" si="214"/>
        <v>Ryan</v>
      </c>
      <c r="C950" s="253" t="str">
        <f t="shared" si="205"/>
        <v>Kyle*</v>
      </c>
      <c r="D950" s="134" t="str">
        <f t="shared" si="206"/>
        <v>K. Ryan</v>
      </c>
      <c r="E950" s="229" t="str">
        <f t="shared" si="207"/>
        <v>Kyle* Ryan</v>
      </c>
      <c r="F950" s="287"/>
      <c r="G950" s="537">
        <v>103</v>
      </c>
      <c r="H950" s="537">
        <v>4</v>
      </c>
      <c r="I950" s="537">
        <v>10</v>
      </c>
      <c r="J950" s="436">
        <v>33506</v>
      </c>
      <c r="K950" s="205" t="s">
        <v>966</v>
      </c>
      <c r="L950" s="135" t="s">
        <v>173</v>
      </c>
      <c r="M950" s="134" t="str">
        <f t="shared" si="208"/>
        <v>Y1</v>
      </c>
      <c r="N950" s="537" t="s">
        <v>83</v>
      </c>
      <c r="O950" s="169" t="s">
        <v>4786</v>
      </c>
      <c r="P950" s="229" t="str">
        <f t="shared" si="209"/>
        <v>Ryan, Kyle* (Y1)</v>
      </c>
      <c r="Q950" s="166">
        <f t="shared" si="210"/>
        <v>200000</v>
      </c>
      <c r="R950" s="166">
        <f t="shared" si="211"/>
        <v>300000</v>
      </c>
      <c r="S950" s="166">
        <f t="shared" si="212"/>
        <v>400000</v>
      </c>
      <c r="T950" s="314" t="str">
        <f t="shared" si="213"/>
        <v/>
      </c>
      <c r="U950" s="537" t="s">
        <v>652</v>
      </c>
      <c r="V950" s="167">
        <v>200000</v>
      </c>
      <c r="W950" s="134" t="s">
        <v>653</v>
      </c>
      <c r="X950" s="167">
        <v>300000</v>
      </c>
      <c r="Y950" s="134" t="s">
        <v>465</v>
      </c>
      <c r="Z950" s="167">
        <v>400000</v>
      </c>
      <c r="AA950" s="134" t="s">
        <v>814</v>
      </c>
      <c r="AB950" s="167"/>
      <c r="AC950" s="134"/>
      <c r="AD950" s="134"/>
      <c r="AE950" s="168"/>
    </row>
    <row r="951" spans="1:31" ht="14.25" customHeight="1" x14ac:dyDescent="0.2">
      <c r="A951" s="146" t="s">
        <v>1271</v>
      </c>
      <c r="B951" s="246" t="str">
        <f t="shared" si="214"/>
        <v>Ryu</v>
      </c>
      <c r="C951" s="253" t="str">
        <f t="shared" si="205"/>
        <v>Hyun-Jin</v>
      </c>
      <c r="D951" s="134" t="str">
        <f t="shared" si="206"/>
        <v>H. Ryu</v>
      </c>
      <c r="E951" s="229" t="str">
        <f t="shared" si="207"/>
        <v>Hyun-Jin Ryu</v>
      </c>
      <c r="F951" s="135"/>
      <c r="G951" s="135"/>
      <c r="H951" s="135"/>
      <c r="I951" s="135"/>
      <c r="J951" s="201"/>
      <c r="K951" s="147"/>
      <c r="L951" s="135" t="s">
        <v>173</v>
      </c>
      <c r="M951" s="134" t="str">
        <f t="shared" si="208"/>
        <v>Y2*</v>
      </c>
      <c r="N951" s="147" t="str">
        <f>Mays!$Y$2</f>
        <v>Los Angeles</v>
      </c>
      <c r="O951" s="135" t="s">
        <v>1171</v>
      </c>
      <c r="P951" s="229" t="str">
        <f t="shared" si="209"/>
        <v>Ryu, Hyun-Jin (Y2*)</v>
      </c>
      <c r="Q951" s="166">
        <f t="shared" si="210"/>
        <v>300000</v>
      </c>
      <c r="R951" s="166">
        <f t="shared" si="211"/>
        <v>400000</v>
      </c>
      <c r="S951" s="166" t="str">
        <f t="shared" si="212"/>
        <v/>
      </c>
      <c r="T951" s="314" t="str">
        <f t="shared" si="213"/>
        <v/>
      </c>
      <c r="U951" s="147" t="s">
        <v>303</v>
      </c>
      <c r="V951" s="230">
        <v>300000</v>
      </c>
      <c r="W951" s="229" t="s">
        <v>465</v>
      </c>
      <c r="X951" s="230">
        <v>400000</v>
      </c>
      <c r="Y951" s="134" t="s">
        <v>814</v>
      </c>
      <c r="Z951" s="167"/>
      <c r="AA951" s="134"/>
      <c r="AC951" s="537"/>
      <c r="AD951" s="537"/>
      <c r="AE951" s="172"/>
    </row>
    <row r="952" spans="1:31" s="172" customFormat="1" ht="14.25" customHeight="1" x14ac:dyDescent="0.2">
      <c r="A952" s="211" t="s">
        <v>1878</v>
      </c>
      <c r="B952" s="246" t="str">
        <f t="shared" si="214"/>
        <v>Sabathia</v>
      </c>
      <c r="C952" s="253" t="str">
        <f t="shared" si="205"/>
        <v>CC</v>
      </c>
      <c r="D952" s="134" t="str">
        <f t="shared" si="206"/>
        <v>C. Sabathia</v>
      </c>
      <c r="E952" s="229" t="str">
        <f t="shared" si="207"/>
        <v>CC Sabathia</v>
      </c>
      <c r="F952" s="216" t="s">
        <v>512</v>
      </c>
      <c r="G952" s="216"/>
      <c r="H952" s="216"/>
      <c r="I952" s="216"/>
      <c r="J952" s="220">
        <v>29423</v>
      </c>
      <c r="K952" s="221" t="s">
        <v>966</v>
      </c>
      <c r="L952" s="135" t="s">
        <v>173</v>
      </c>
      <c r="M952" s="134" t="str">
        <f t="shared" si="208"/>
        <v>3,F4-18.22M</v>
      </c>
      <c r="N952" s="147" t="str">
        <f>Aaron!$A$2</f>
        <v>Middlesex</v>
      </c>
      <c r="O952" s="216" t="s">
        <v>1992</v>
      </c>
      <c r="P952" s="229" t="str">
        <f t="shared" si="209"/>
        <v>Sabathia, CC (3,F4-18.22M)</v>
      </c>
      <c r="Q952" s="166">
        <f t="shared" si="210"/>
        <v>4555000</v>
      </c>
      <c r="R952" s="166">
        <f t="shared" si="211"/>
        <v>4555000</v>
      </c>
      <c r="S952" s="166" t="str">
        <f t="shared" si="212"/>
        <v/>
      </c>
      <c r="T952" s="314" t="str">
        <f t="shared" si="213"/>
        <v/>
      </c>
      <c r="U952" s="297" t="s">
        <v>1879</v>
      </c>
      <c r="V952" s="235">
        <v>4555000</v>
      </c>
      <c r="W952" s="211" t="s">
        <v>1880</v>
      </c>
      <c r="X952" s="235">
        <v>4555000</v>
      </c>
      <c r="Y952" s="211" t="s">
        <v>412</v>
      </c>
      <c r="Z952" s="235"/>
      <c r="AA952" s="134"/>
      <c r="AB952" s="167"/>
      <c r="AC952" s="537"/>
      <c r="AD952" s="537"/>
      <c r="AE952" s="271"/>
    </row>
    <row r="953" spans="1:31" ht="14.25" customHeight="1" x14ac:dyDescent="0.2">
      <c r="A953" s="537" t="s">
        <v>4769</v>
      </c>
      <c r="B953" s="246" t="str">
        <f t="shared" si="214"/>
        <v>Saladino</v>
      </c>
      <c r="C953" s="253" t="str">
        <f t="shared" si="205"/>
        <v>Tyler</v>
      </c>
      <c r="D953" s="134" t="str">
        <f t="shared" si="206"/>
        <v>T. Saladino</v>
      </c>
      <c r="E953" s="229" t="str">
        <f t="shared" si="207"/>
        <v>Tyler Saladino</v>
      </c>
      <c r="F953" s="287"/>
      <c r="G953" s="537">
        <v>27</v>
      </c>
      <c r="H953" s="537">
        <v>2</v>
      </c>
      <c r="I953" s="537">
        <v>3</v>
      </c>
      <c r="J953" s="436">
        <v>32709</v>
      </c>
      <c r="K953" s="205" t="s">
        <v>1670</v>
      </c>
      <c r="L953" s="135" t="s">
        <v>11</v>
      </c>
      <c r="M953" s="134" t="str">
        <f t="shared" si="208"/>
        <v>Y1</v>
      </c>
      <c r="N953" s="147" t="str">
        <f>Ruth!$Y$2</f>
        <v>Rock Island</v>
      </c>
      <c r="O953" s="169" t="s">
        <v>4786</v>
      </c>
      <c r="P953" s="229" t="str">
        <f t="shared" si="209"/>
        <v>Saladino, Tyler (Y1)</v>
      </c>
      <c r="Q953" s="166">
        <f t="shared" si="210"/>
        <v>200000</v>
      </c>
      <c r="R953" s="166">
        <f t="shared" si="211"/>
        <v>300000</v>
      </c>
      <c r="S953" s="166">
        <f t="shared" si="212"/>
        <v>400000</v>
      </c>
      <c r="T953" s="314" t="str">
        <f t="shared" si="213"/>
        <v/>
      </c>
      <c r="U953" s="537" t="s">
        <v>652</v>
      </c>
      <c r="V953" s="167">
        <v>200000</v>
      </c>
      <c r="W953" s="134" t="s">
        <v>653</v>
      </c>
      <c r="X953" s="167">
        <v>300000</v>
      </c>
      <c r="Y953" s="134" t="s">
        <v>465</v>
      </c>
      <c r="Z953" s="167">
        <v>400000</v>
      </c>
      <c r="AA953" s="134" t="s">
        <v>814</v>
      </c>
      <c r="AC953" s="134"/>
      <c r="AD953" s="134"/>
    </row>
    <row r="954" spans="1:31" ht="14.25" customHeight="1" x14ac:dyDescent="0.2">
      <c r="A954" s="134" t="s">
        <v>949</v>
      </c>
      <c r="B954" s="246" t="str">
        <f t="shared" si="214"/>
        <v>Salas</v>
      </c>
      <c r="C954" s="253" t="str">
        <f t="shared" si="205"/>
        <v>Fernando</v>
      </c>
      <c r="D954" s="134" t="str">
        <f t="shared" si="206"/>
        <v>F. Salas</v>
      </c>
      <c r="E954" s="229" t="str">
        <f t="shared" si="207"/>
        <v>Fernando Salas</v>
      </c>
      <c r="F954" s="135"/>
      <c r="G954" s="135"/>
      <c r="H954" s="135"/>
      <c r="I954" s="135"/>
      <c r="J954" s="201"/>
      <c r="K954" s="147"/>
      <c r="L954" s="135" t="s">
        <v>173</v>
      </c>
      <c r="M954" s="134" t="str">
        <f t="shared" si="208"/>
        <v>2,F4-4M</v>
      </c>
      <c r="N954" s="147" t="str">
        <f>Ruth!$Y$2</f>
        <v>Rock Island</v>
      </c>
      <c r="O954" s="304" t="s">
        <v>4654</v>
      </c>
      <c r="P954" s="229" t="str">
        <f t="shared" si="209"/>
        <v>Salas, Fernando (2,F4-4M)</v>
      </c>
      <c r="Q954" s="166">
        <f t="shared" si="210"/>
        <v>1000000</v>
      </c>
      <c r="R954" s="166">
        <f t="shared" si="211"/>
        <v>1000000</v>
      </c>
      <c r="S954" s="166">
        <f t="shared" si="212"/>
        <v>1000000</v>
      </c>
      <c r="T954" s="314" t="str">
        <f t="shared" si="213"/>
        <v/>
      </c>
      <c r="U954" s="147" t="s">
        <v>408</v>
      </c>
      <c r="V954" s="167">
        <v>1000000</v>
      </c>
      <c r="W954" s="147" t="s">
        <v>409</v>
      </c>
      <c r="X954" s="235">
        <v>1000000</v>
      </c>
      <c r="Y954" s="147" t="s">
        <v>410</v>
      </c>
      <c r="Z954" s="235">
        <v>1000000</v>
      </c>
      <c r="AA954" s="147" t="s">
        <v>412</v>
      </c>
      <c r="AB954" s="310"/>
      <c r="AC954" s="537"/>
      <c r="AD954" s="537"/>
      <c r="AE954" s="271"/>
    </row>
    <row r="955" spans="1:31" ht="14.25" customHeight="1" x14ac:dyDescent="0.2">
      <c r="A955" s="258" t="s">
        <v>2264</v>
      </c>
      <c r="B955" s="246" t="str">
        <f t="shared" si="214"/>
        <v>Salazar</v>
      </c>
      <c r="C955" s="253" t="str">
        <f t="shared" si="205"/>
        <v>Danny</v>
      </c>
      <c r="D955" s="134" t="str">
        <f t="shared" si="206"/>
        <v>D. Salazar</v>
      </c>
      <c r="E955" s="229" t="str">
        <f t="shared" si="207"/>
        <v>Danny Salazar</v>
      </c>
      <c r="F955" s="265" t="s">
        <v>1667</v>
      </c>
      <c r="G955" s="265"/>
      <c r="H955" s="265"/>
      <c r="I955" s="265"/>
      <c r="J955" s="395">
        <v>32884</v>
      </c>
      <c r="K955" s="258" t="s">
        <v>966</v>
      </c>
      <c r="L955" s="135" t="s">
        <v>173</v>
      </c>
      <c r="M955" s="134" t="str">
        <f t="shared" si="208"/>
        <v>Y3</v>
      </c>
      <c r="N955" s="147" t="str">
        <f>Aaron!$A$2</f>
        <v>Middlesex</v>
      </c>
      <c r="O955" s="241" t="s">
        <v>2012</v>
      </c>
      <c r="P955" s="229" t="str">
        <f t="shared" si="209"/>
        <v>Salazar, Danny (Y3)</v>
      </c>
      <c r="Q955" s="166">
        <f t="shared" si="210"/>
        <v>400000</v>
      </c>
      <c r="R955" s="166" t="str">
        <f t="shared" si="211"/>
        <v/>
      </c>
      <c r="S955" s="166" t="str">
        <f t="shared" si="212"/>
        <v/>
      </c>
      <c r="T955" s="314" t="str">
        <f t="shared" si="213"/>
        <v/>
      </c>
      <c r="U955" s="309" t="s">
        <v>465</v>
      </c>
      <c r="V955" s="230">
        <v>400000</v>
      </c>
      <c r="W955" s="229" t="s">
        <v>814</v>
      </c>
      <c r="X955" s="230"/>
      <c r="Y955" s="229"/>
      <c r="Z955" s="230"/>
      <c r="AA955" s="134"/>
      <c r="AC955" s="537"/>
      <c r="AD955" s="537"/>
      <c r="AE955" s="271"/>
    </row>
    <row r="956" spans="1:31" ht="14.25" customHeight="1" x14ac:dyDescent="0.2">
      <c r="A956" s="134" t="s">
        <v>102</v>
      </c>
      <c r="B956" s="246" t="str">
        <f t="shared" si="214"/>
        <v>Sale</v>
      </c>
      <c r="C956" s="253" t="str">
        <f t="shared" si="205"/>
        <v>Chris</v>
      </c>
      <c r="D956" s="134" t="str">
        <f t="shared" si="206"/>
        <v>C. Sale</v>
      </c>
      <c r="E956" s="229" t="str">
        <f t="shared" si="207"/>
        <v>Chris Sale</v>
      </c>
      <c r="F956" s="135"/>
      <c r="G956" s="135"/>
      <c r="H956" s="135"/>
      <c r="I956" s="135"/>
      <c r="J956" s="201"/>
      <c r="K956" s="147"/>
      <c r="L956" s="135" t="s">
        <v>173</v>
      </c>
      <c r="M956" s="134" t="str">
        <f t="shared" si="208"/>
        <v>3,L5-14M</v>
      </c>
      <c r="N956" s="147" t="str">
        <f>Ruth!$M$2</f>
        <v>Hoboken</v>
      </c>
      <c r="O956" s="169" t="s">
        <v>387</v>
      </c>
      <c r="P956" s="229" t="str">
        <f t="shared" si="209"/>
        <v>Sale, Chris (3,L5-14M)</v>
      </c>
      <c r="Q956" s="166">
        <f t="shared" si="210"/>
        <v>2800000</v>
      </c>
      <c r="R956" s="166">
        <f t="shared" si="211"/>
        <v>2800000</v>
      </c>
      <c r="S956" s="166">
        <f t="shared" si="212"/>
        <v>2800000</v>
      </c>
      <c r="T956" s="314" t="str">
        <f t="shared" si="213"/>
        <v/>
      </c>
      <c r="U956" s="147" t="s">
        <v>389</v>
      </c>
      <c r="V956" s="167">
        <v>2800000</v>
      </c>
      <c r="W956" s="134" t="s">
        <v>388</v>
      </c>
      <c r="X956" s="167">
        <v>2800000</v>
      </c>
      <c r="Y956" s="134" t="s">
        <v>753</v>
      </c>
      <c r="Z956" s="167">
        <v>2800000</v>
      </c>
      <c r="AA956" s="134"/>
      <c r="AC956" s="537"/>
      <c r="AD956" s="537"/>
      <c r="AE956" s="271"/>
    </row>
    <row r="957" spans="1:31" ht="14.25" customHeight="1" x14ac:dyDescent="0.2">
      <c r="A957" s="211" t="s">
        <v>1956</v>
      </c>
      <c r="B957" s="246" t="str">
        <f t="shared" si="214"/>
        <v>Saltalamacchia</v>
      </c>
      <c r="C957" s="253" t="str">
        <f t="shared" si="205"/>
        <v>Jarrod</v>
      </c>
      <c r="D957" s="134" t="str">
        <f t="shared" si="206"/>
        <v>J. Saltalamacchia</v>
      </c>
      <c r="E957" s="229" t="str">
        <f t="shared" si="207"/>
        <v>Jarrod Saltalamacchia</v>
      </c>
      <c r="F957" s="216" t="s">
        <v>1674</v>
      </c>
      <c r="G957" s="216"/>
      <c r="H957" s="216"/>
      <c r="I957" s="216"/>
      <c r="J957" s="222">
        <v>31169</v>
      </c>
      <c r="K957" s="223" t="s">
        <v>1668</v>
      </c>
      <c r="L957" s="135" t="s">
        <v>11</v>
      </c>
      <c r="M957" s="134" t="str">
        <f t="shared" si="208"/>
        <v>3,F5-18.625M</v>
      </c>
      <c r="N957" s="147" t="str">
        <f>Mays!$G$2</f>
        <v>Palo Alto</v>
      </c>
      <c r="O957" s="216" t="s">
        <v>1992</v>
      </c>
      <c r="P957" s="229" t="str">
        <f t="shared" si="209"/>
        <v>Saltalamacchia, Jarrod (3,F5-18.625M)</v>
      </c>
      <c r="Q957" s="166">
        <f t="shared" si="210"/>
        <v>3725000</v>
      </c>
      <c r="R957" s="166">
        <f t="shared" si="211"/>
        <v>3725000</v>
      </c>
      <c r="S957" s="166">
        <f t="shared" si="212"/>
        <v>3725000</v>
      </c>
      <c r="T957" s="314" t="str">
        <f t="shared" si="213"/>
        <v/>
      </c>
      <c r="U957" s="297" t="s">
        <v>1957</v>
      </c>
      <c r="V957" s="235">
        <v>3725000</v>
      </c>
      <c r="W957" s="211" t="s">
        <v>1958</v>
      </c>
      <c r="X957" s="235">
        <v>3725000</v>
      </c>
      <c r="Y957" s="211" t="s">
        <v>1959</v>
      </c>
      <c r="Z957" s="235">
        <v>3725000</v>
      </c>
      <c r="AA957" s="229"/>
      <c r="AB957" s="229"/>
      <c r="AC957" s="537"/>
      <c r="AD957" s="537"/>
      <c r="AE957" s="271"/>
    </row>
    <row r="958" spans="1:31" s="172" customFormat="1" ht="14.25" customHeight="1" x14ac:dyDescent="0.2">
      <c r="A958" s="134" t="s">
        <v>76</v>
      </c>
      <c r="B958" s="246" t="str">
        <f t="shared" si="214"/>
        <v>Samardzija</v>
      </c>
      <c r="C958" s="253" t="str">
        <f t="shared" si="205"/>
        <v>Jeff</v>
      </c>
      <c r="D958" s="134" t="str">
        <f t="shared" si="206"/>
        <v>J. Samardzija</v>
      </c>
      <c r="E958" s="229" t="str">
        <f t="shared" si="207"/>
        <v>Jeff Samardzija</v>
      </c>
      <c r="F958" s="135"/>
      <c r="G958" s="135"/>
      <c r="H958" s="135"/>
      <c r="I958" s="135"/>
      <c r="J958" s="201"/>
      <c r="K958" s="147"/>
      <c r="L958" s="135" t="s">
        <v>173</v>
      </c>
      <c r="M958" s="134" t="str">
        <f t="shared" si="208"/>
        <v>3,L5-14M</v>
      </c>
      <c r="N958" s="147" t="str">
        <f>Ruth!$A$2</f>
        <v>Plum Island</v>
      </c>
      <c r="O958" s="169" t="s">
        <v>147</v>
      </c>
      <c r="P958" s="229" t="str">
        <f t="shared" si="209"/>
        <v>Samardzija, Jeff (3,L5-14M)</v>
      </c>
      <c r="Q958" s="166">
        <f t="shared" si="210"/>
        <v>2800000</v>
      </c>
      <c r="R958" s="166">
        <f t="shared" si="211"/>
        <v>2800000</v>
      </c>
      <c r="S958" s="166">
        <f t="shared" si="212"/>
        <v>2800000</v>
      </c>
      <c r="T958" s="314" t="str">
        <f t="shared" si="213"/>
        <v/>
      </c>
      <c r="U958" s="147" t="s">
        <v>389</v>
      </c>
      <c r="V958" s="167">
        <v>2800000</v>
      </c>
      <c r="W958" s="134" t="s">
        <v>388</v>
      </c>
      <c r="X958" s="167">
        <v>2800000</v>
      </c>
      <c r="Y958" s="134" t="s">
        <v>753</v>
      </c>
      <c r="Z958" s="167">
        <v>2800000</v>
      </c>
      <c r="AA958" s="134"/>
      <c r="AB958" s="167"/>
      <c r="AC958" s="537"/>
      <c r="AD958" s="537"/>
    </row>
    <row r="959" spans="1:31" s="172" customFormat="1" ht="14.25" customHeight="1" x14ac:dyDescent="0.2">
      <c r="A959" s="537" t="s">
        <v>4770</v>
      </c>
      <c r="B959" s="246" t="str">
        <f t="shared" si="214"/>
        <v>Sampson</v>
      </c>
      <c r="C959" s="253" t="str">
        <f t="shared" si="205"/>
        <v>Keyvius</v>
      </c>
      <c r="D959" s="134" t="str">
        <f t="shared" si="206"/>
        <v>K. Sampson</v>
      </c>
      <c r="E959" s="229" t="str">
        <f t="shared" si="207"/>
        <v>Keyvius Sampson</v>
      </c>
      <c r="F959" s="287"/>
      <c r="G959" s="537">
        <v>172</v>
      </c>
      <c r="H959" s="537">
        <v>7</v>
      </c>
      <c r="I959" s="537">
        <v>13</v>
      </c>
      <c r="J959" s="436">
        <v>33244</v>
      </c>
      <c r="K959" s="205" t="s">
        <v>966</v>
      </c>
      <c r="L959" s="135" t="s">
        <v>173</v>
      </c>
      <c r="M959" s="134" t="str">
        <f t="shared" si="208"/>
        <v>Y1</v>
      </c>
      <c r="N959" s="147" t="str">
        <f>Mays!$M$2</f>
        <v>Mudville</v>
      </c>
      <c r="O959" s="169" t="s">
        <v>4786</v>
      </c>
      <c r="P959" s="229" t="str">
        <f t="shared" si="209"/>
        <v>Sampson, Keyvius (Y1)</v>
      </c>
      <c r="Q959" s="166">
        <f t="shared" si="210"/>
        <v>200000</v>
      </c>
      <c r="R959" s="166">
        <f t="shared" si="211"/>
        <v>300000</v>
      </c>
      <c r="S959" s="166">
        <f t="shared" si="212"/>
        <v>400000</v>
      </c>
      <c r="T959" s="314" t="str">
        <f t="shared" si="213"/>
        <v/>
      </c>
      <c r="U959" s="537" t="s">
        <v>652</v>
      </c>
      <c r="V959" s="167">
        <v>200000</v>
      </c>
      <c r="W959" s="134" t="s">
        <v>653</v>
      </c>
      <c r="X959" s="167">
        <v>300000</v>
      </c>
      <c r="Y959" s="134" t="s">
        <v>465</v>
      </c>
      <c r="Z959" s="167">
        <v>400000</v>
      </c>
      <c r="AA959" s="134" t="s">
        <v>814</v>
      </c>
      <c r="AB959" s="167"/>
      <c r="AC959" s="134"/>
      <c r="AD959" s="134"/>
      <c r="AE959" s="168"/>
    </row>
    <row r="960" spans="1:31" ht="14.25" customHeight="1" x14ac:dyDescent="0.2">
      <c r="A960" s="146" t="s">
        <v>1244</v>
      </c>
      <c r="B960" s="246" t="str">
        <f t="shared" si="214"/>
        <v>Sanchez</v>
      </c>
      <c r="C960" s="253" t="str">
        <f t="shared" si="205"/>
        <v>Aaron</v>
      </c>
      <c r="D960" s="134" t="str">
        <f t="shared" si="206"/>
        <v>A. Sanchez</v>
      </c>
      <c r="E960" s="229" t="str">
        <f t="shared" si="207"/>
        <v>Aaron Sanchez</v>
      </c>
      <c r="F960" s="135" t="s">
        <v>1667</v>
      </c>
      <c r="G960" s="135"/>
      <c r="H960" s="135"/>
      <c r="I960" s="135"/>
      <c r="J960" s="201">
        <v>33786</v>
      </c>
      <c r="K960" s="147" t="s">
        <v>1664</v>
      </c>
      <c r="L960" s="135" t="s">
        <v>173</v>
      </c>
      <c r="M960" s="134" t="str">
        <f t="shared" si="208"/>
        <v>Y2</v>
      </c>
      <c r="N960" s="297" t="str">
        <f>Mays!$S$2</f>
        <v>Thunder Bay</v>
      </c>
      <c r="O960" s="135" t="s">
        <v>4618</v>
      </c>
      <c r="P960" s="229" t="str">
        <f t="shared" si="209"/>
        <v>Sanchez, Aaron (Y2)</v>
      </c>
      <c r="Q960" s="166">
        <f t="shared" si="210"/>
        <v>300000</v>
      </c>
      <c r="R960" s="166">
        <f t="shared" si="211"/>
        <v>400000</v>
      </c>
      <c r="S960" s="166" t="str">
        <f t="shared" si="212"/>
        <v/>
      </c>
      <c r="T960" s="314" t="str">
        <f t="shared" si="213"/>
        <v/>
      </c>
      <c r="U960" s="309" t="s">
        <v>653</v>
      </c>
      <c r="V960" s="230">
        <v>300000</v>
      </c>
      <c r="W960" s="229" t="s">
        <v>465</v>
      </c>
      <c r="X960" s="230">
        <v>400000</v>
      </c>
      <c r="Y960" s="134" t="s">
        <v>814</v>
      </c>
      <c r="Z960" s="167"/>
      <c r="AA960" s="134"/>
      <c r="AC960" s="537"/>
      <c r="AD960" s="537"/>
      <c r="AE960" s="172"/>
    </row>
    <row r="961" spans="1:31" s="172" customFormat="1" ht="14.25" customHeight="1" x14ac:dyDescent="0.2">
      <c r="A961" s="134" t="s">
        <v>757</v>
      </c>
      <c r="B961" s="246" t="str">
        <f t="shared" si="214"/>
        <v>Sanchez</v>
      </c>
      <c r="C961" s="253" t="str">
        <f t="shared" ref="C961:C1024" si="215">RIGHT(A961,LEN(A961)-FIND(", ",A961,1)-1)</f>
        <v>Anibal</v>
      </c>
      <c r="D961" s="134" t="str">
        <f t="shared" ref="D961:D1024" si="216">CONCATENATE(MID(C961,1,1),". ",B961)</f>
        <v>A. Sanchez</v>
      </c>
      <c r="E961" s="229" t="str">
        <f t="shared" si="207"/>
        <v>Anibal Sanchez</v>
      </c>
      <c r="F961" s="135"/>
      <c r="G961" s="135"/>
      <c r="H961" s="135"/>
      <c r="I961" s="135"/>
      <c r="J961" s="201"/>
      <c r="K961" s="147"/>
      <c r="L961" s="135" t="s">
        <v>173</v>
      </c>
      <c r="M961" s="134" t="str">
        <f t="shared" si="208"/>
        <v>2,F5-22.45M</v>
      </c>
      <c r="N961" s="147" t="str">
        <f>Cobb!$A$2</f>
        <v>Greenville</v>
      </c>
      <c r="O961" s="304" t="s">
        <v>2491</v>
      </c>
      <c r="P961" s="229" t="str">
        <f t="shared" si="209"/>
        <v>Sanchez, Anibal (2,F5-22.45M)</v>
      </c>
      <c r="Q961" s="166">
        <f t="shared" si="210"/>
        <v>4490000</v>
      </c>
      <c r="R961" s="166">
        <f t="shared" si="211"/>
        <v>4490000</v>
      </c>
      <c r="S961" s="166">
        <f t="shared" si="212"/>
        <v>4490000</v>
      </c>
      <c r="T961" s="314">
        <f t="shared" si="213"/>
        <v>4490000</v>
      </c>
      <c r="U961" s="147" t="s">
        <v>2499</v>
      </c>
      <c r="V961" s="167">
        <v>4490000</v>
      </c>
      <c r="W961" s="147" t="s">
        <v>2583</v>
      </c>
      <c r="X961" s="235">
        <v>4490000</v>
      </c>
      <c r="Y961" s="147" t="s">
        <v>2644</v>
      </c>
      <c r="Z961" s="235">
        <v>4490000</v>
      </c>
      <c r="AA961" s="147" t="s">
        <v>2666</v>
      </c>
      <c r="AB961" s="310">
        <v>4490000</v>
      </c>
      <c r="AC961" s="537"/>
      <c r="AD961" s="537"/>
      <c r="AE961" s="271"/>
    </row>
    <row r="962" spans="1:31" ht="14.25" customHeight="1" x14ac:dyDescent="0.2">
      <c r="A962" s="537" t="s">
        <v>2774</v>
      </c>
      <c r="B962" s="246" t="str">
        <f t="shared" si="214"/>
        <v>Sanchez</v>
      </c>
      <c r="C962" s="253" t="str">
        <f t="shared" si="215"/>
        <v>Carlos+</v>
      </c>
      <c r="D962" s="134" t="str">
        <f t="shared" si="216"/>
        <v>C. Sanchez</v>
      </c>
      <c r="E962" s="229" t="str">
        <f t="shared" si="207"/>
        <v>Carlos+ Sanchez</v>
      </c>
      <c r="F962" s="135" t="s">
        <v>1674</v>
      </c>
      <c r="G962" s="135"/>
      <c r="H962" s="135"/>
      <c r="I962" s="135"/>
      <c r="J962" s="335">
        <v>33784</v>
      </c>
      <c r="K962" s="134" t="s">
        <v>1665</v>
      </c>
      <c r="L962" s="135" t="s">
        <v>11</v>
      </c>
      <c r="M962" s="134" t="str">
        <f t="shared" si="208"/>
        <v>Y2</v>
      </c>
      <c r="N962" s="147" t="s">
        <v>571</v>
      </c>
      <c r="O962" s="135" t="s">
        <v>5278</v>
      </c>
      <c r="P962" s="229" t="str">
        <f t="shared" si="209"/>
        <v>Sanchez, Carlos+ (Y2)</v>
      </c>
      <c r="Q962" s="166">
        <f t="shared" si="210"/>
        <v>300000</v>
      </c>
      <c r="R962" s="166">
        <f t="shared" si="211"/>
        <v>400000</v>
      </c>
      <c r="S962" s="166" t="str">
        <f t="shared" si="212"/>
        <v/>
      </c>
      <c r="T962" s="314" t="str">
        <f t="shared" si="213"/>
        <v/>
      </c>
      <c r="U962" s="134" t="s">
        <v>653</v>
      </c>
      <c r="V962" s="230">
        <v>300000</v>
      </c>
      <c r="W962" s="229" t="s">
        <v>465</v>
      </c>
      <c r="X962" s="230">
        <v>400000</v>
      </c>
      <c r="Y962" s="134" t="s">
        <v>814</v>
      </c>
      <c r="Z962" s="537"/>
      <c r="AA962" s="537"/>
      <c r="AB962" s="537"/>
      <c r="AC962" s="537"/>
      <c r="AD962" s="537"/>
      <c r="AE962" s="172"/>
    </row>
    <row r="963" spans="1:31" ht="14.25" customHeight="1" x14ac:dyDescent="0.2">
      <c r="A963" s="134" t="s">
        <v>356</v>
      </c>
      <c r="B963" s="246" t="str">
        <f t="shared" si="214"/>
        <v>Sanchez</v>
      </c>
      <c r="C963" s="253" t="str">
        <f t="shared" si="215"/>
        <v>Gary</v>
      </c>
      <c r="D963" s="134" t="str">
        <f t="shared" si="216"/>
        <v>G. Sanchez</v>
      </c>
      <c r="E963" s="229" t="str">
        <f t="shared" si="207"/>
        <v>Gary Sanchez</v>
      </c>
      <c r="F963" s="135" t="s">
        <v>1667</v>
      </c>
      <c r="G963" s="135"/>
      <c r="H963" s="135"/>
      <c r="I963" s="135"/>
      <c r="J963" s="201">
        <v>33940</v>
      </c>
      <c r="K963" s="147" t="s">
        <v>1668</v>
      </c>
      <c r="L963" s="135" t="s">
        <v>11</v>
      </c>
      <c r="M963" s="134" t="str">
        <f t="shared" si="208"/>
        <v>MM</v>
      </c>
      <c r="N963" s="147" t="str">
        <f>Ruth!$G$2</f>
        <v>Gotham City</v>
      </c>
      <c r="O963" s="169" t="s">
        <v>387</v>
      </c>
      <c r="P963" s="229" t="str">
        <f t="shared" si="209"/>
        <v>Sanchez, Gary (MM)</v>
      </c>
      <c r="Q963" s="166">
        <f t="shared" si="210"/>
        <v>100000</v>
      </c>
      <c r="R963" s="166" t="str">
        <f t="shared" si="211"/>
        <v/>
      </c>
      <c r="S963" s="166" t="str">
        <f t="shared" si="212"/>
        <v/>
      </c>
      <c r="T963" s="314" t="str">
        <f t="shared" si="213"/>
        <v/>
      </c>
      <c r="U963" s="147" t="s">
        <v>648</v>
      </c>
      <c r="V963" s="269">
        <v>100000</v>
      </c>
      <c r="W963" s="134"/>
      <c r="X963" s="167"/>
      <c r="Y963" s="134"/>
      <c r="Z963" s="167"/>
      <c r="AA963" s="134"/>
      <c r="AC963" s="537"/>
      <c r="AD963" s="537"/>
      <c r="AE963" s="271"/>
    </row>
    <row r="964" spans="1:31" ht="14.25" customHeight="1" x14ac:dyDescent="0.2">
      <c r="A964" s="134" t="s">
        <v>862</v>
      </c>
      <c r="B964" s="246" t="str">
        <f t="shared" si="214"/>
        <v>Sandoval</v>
      </c>
      <c r="C964" s="253" t="str">
        <f t="shared" si="215"/>
        <v>Pablo</v>
      </c>
      <c r="D964" s="134" t="str">
        <f t="shared" si="216"/>
        <v>P. Sandoval</v>
      </c>
      <c r="E964" s="229" t="str">
        <f t="shared" si="207"/>
        <v>Pablo Sandoval</v>
      </c>
      <c r="F964" s="135"/>
      <c r="G964" s="135"/>
      <c r="H964" s="135"/>
      <c r="I964" s="135"/>
      <c r="J964" s="201"/>
      <c r="K964" s="147"/>
      <c r="L964" s="135" t="s">
        <v>11</v>
      </c>
      <c r="M964" s="134" t="str">
        <f t="shared" si="208"/>
        <v>5,L5-14M</v>
      </c>
      <c r="N964" s="147" t="s">
        <v>2920</v>
      </c>
      <c r="O964" s="169" t="s">
        <v>5235</v>
      </c>
      <c r="P964" s="229" t="str">
        <f t="shared" si="209"/>
        <v>Sandoval, Pablo (5,L5-14M)</v>
      </c>
      <c r="Q964" s="166">
        <f t="shared" si="210"/>
        <v>2800000</v>
      </c>
      <c r="R964" s="166" t="str">
        <f t="shared" si="211"/>
        <v/>
      </c>
      <c r="S964" s="166" t="str">
        <f t="shared" si="212"/>
        <v/>
      </c>
      <c r="T964" s="314" t="str">
        <f t="shared" si="213"/>
        <v/>
      </c>
      <c r="U964" s="147" t="s">
        <v>753</v>
      </c>
      <c r="V964" s="167">
        <v>2800000</v>
      </c>
      <c r="W964" s="134" t="s">
        <v>412</v>
      </c>
      <c r="X964" s="167"/>
      <c r="Y964" s="134"/>
      <c r="Z964" s="167"/>
      <c r="AA964" s="134"/>
      <c r="AC964" s="537"/>
      <c r="AD964" s="537"/>
      <c r="AE964" s="172"/>
    </row>
    <row r="965" spans="1:31" ht="14.25" customHeight="1" x14ac:dyDescent="0.2">
      <c r="A965" s="134" t="s">
        <v>877</v>
      </c>
      <c r="B965" s="246" t="str">
        <f t="shared" si="214"/>
        <v>Sano</v>
      </c>
      <c r="C965" s="253" t="str">
        <f t="shared" si="215"/>
        <v>Miguel</v>
      </c>
      <c r="D965" s="134" t="str">
        <f t="shared" si="216"/>
        <v>M. Sano</v>
      </c>
      <c r="E965" s="229" t="str">
        <f t="shared" si="207"/>
        <v>Miguel Sano</v>
      </c>
      <c r="F965" s="135" t="s">
        <v>1667</v>
      </c>
      <c r="G965" s="135"/>
      <c r="H965" s="135"/>
      <c r="I965" s="135"/>
      <c r="J965" s="201">
        <v>34100</v>
      </c>
      <c r="K965" s="147" t="s">
        <v>1670</v>
      </c>
      <c r="L965" s="135" t="s">
        <v>11</v>
      </c>
      <c r="M965" s="134" t="str">
        <f t="shared" si="208"/>
        <v>Y1</v>
      </c>
      <c r="N965" s="297" t="str">
        <f>Aaron!$Y$2</f>
        <v>Columbus</v>
      </c>
      <c r="O965" s="169" t="s">
        <v>3811</v>
      </c>
      <c r="P965" s="229" t="str">
        <f t="shared" si="209"/>
        <v>Sano, Miguel (Y1)</v>
      </c>
      <c r="Q965" s="166">
        <f t="shared" si="210"/>
        <v>200000</v>
      </c>
      <c r="R965" s="166">
        <f t="shared" si="211"/>
        <v>300000</v>
      </c>
      <c r="S965" s="166">
        <f t="shared" si="212"/>
        <v>400000</v>
      </c>
      <c r="T965" s="314" t="str">
        <f t="shared" si="213"/>
        <v/>
      </c>
      <c r="U965" s="147" t="s">
        <v>652</v>
      </c>
      <c r="V965" s="269">
        <v>200000</v>
      </c>
      <c r="W965" s="134" t="s">
        <v>653</v>
      </c>
      <c r="X965" s="269">
        <v>300000</v>
      </c>
      <c r="Y965" s="134" t="s">
        <v>465</v>
      </c>
      <c r="Z965" s="269">
        <v>400000</v>
      </c>
      <c r="AA965" s="134" t="s">
        <v>814</v>
      </c>
      <c r="AC965" s="537"/>
      <c r="AD965" s="537"/>
      <c r="AE965" s="271"/>
    </row>
    <row r="966" spans="1:31" ht="14.25" customHeight="1" x14ac:dyDescent="0.2">
      <c r="A966" s="134" t="s">
        <v>562</v>
      </c>
      <c r="B966" s="246" t="str">
        <f t="shared" si="214"/>
        <v>Santana</v>
      </c>
      <c r="C966" s="253" t="str">
        <f t="shared" si="215"/>
        <v>Carlos</v>
      </c>
      <c r="D966" s="134" t="str">
        <f t="shared" si="216"/>
        <v>C. Santana</v>
      </c>
      <c r="E966" s="229" t="str">
        <f t="shared" si="207"/>
        <v>Carlos Santana</v>
      </c>
      <c r="F966" s="135"/>
      <c r="G966" s="135"/>
      <c r="H966" s="135"/>
      <c r="I966" s="135"/>
      <c r="J966" s="201"/>
      <c r="K966" s="147"/>
      <c r="L966" s="135" t="s">
        <v>11</v>
      </c>
      <c r="M966" s="134" t="str">
        <f t="shared" si="208"/>
        <v>3,L5-14M</v>
      </c>
      <c r="N966" s="147" t="str">
        <f>Ruth!$Y$2</f>
        <v>Rock Island</v>
      </c>
      <c r="O966" s="169" t="s">
        <v>411</v>
      </c>
      <c r="P966" s="229" t="str">
        <f t="shared" si="209"/>
        <v>Santana, Carlos (3,L5-14M)</v>
      </c>
      <c r="Q966" s="166">
        <f t="shared" si="210"/>
        <v>2800000</v>
      </c>
      <c r="R966" s="166">
        <f t="shared" si="211"/>
        <v>2800000</v>
      </c>
      <c r="S966" s="166">
        <f t="shared" si="212"/>
        <v>2800000</v>
      </c>
      <c r="T966" s="314" t="str">
        <f t="shared" si="213"/>
        <v/>
      </c>
      <c r="U966" s="147" t="s">
        <v>389</v>
      </c>
      <c r="V966" s="167">
        <v>2800000</v>
      </c>
      <c r="W966" s="134" t="s">
        <v>388</v>
      </c>
      <c r="X966" s="167">
        <v>2800000</v>
      </c>
      <c r="Y966" s="134" t="s">
        <v>753</v>
      </c>
      <c r="Z966" s="167">
        <v>2800000</v>
      </c>
      <c r="AA966" s="134"/>
      <c r="AC966" s="537"/>
      <c r="AD966" s="537"/>
      <c r="AE966" s="271"/>
    </row>
    <row r="967" spans="1:31" ht="14.25" customHeight="1" x14ac:dyDescent="0.2">
      <c r="A967" s="537" t="s">
        <v>2794</v>
      </c>
      <c r="B967" s="246" t="str">
        <f t="shared" si="214"/>
        <v>Santana</v>
      </c>
      <c r="C967" s="253" t="str">
        <f t="shared" si="215"/>
        <v>Danny+</v>
      </c>
      <c r="D967" s="134" t="str">
        <f t="shared" si="216"/>
        <v>D. Santana</v>
      </c>
      <c r="E967" s="229" t="str">
        <f t="shared" si="207"/>
        <v>Danny+ Santana</v>
      </c>
      <c r="F967" s="135" t="s">
        <v>1674</v>
      </c>
      <c r="G967" s="135"/>
      <c r="H967" s="135"/>
      <c r="I967" s="135"/>
      <c r="J967" s="335">
        <v>33184</v>
      </c>
      <c r="K967" s="134" t="s">
        <v>1671</v>
      </c>
      <c r="L967" s="135" t="s">
        <v>11</v>
      </c>
      <c r="M967" s="134" t="str">
        <f t="shared" si="208"/>
        <v>Y2</v>
      </c>
      <c r="N967" s="147" t="str">
        <f>Aaron!$M$2</f>
        <v>Virginia</v>
      </c>
      <c r="O967" s="135" t="s">
        <v>2857</v>
      </c>
      <c r="P967" s="229" t="str">
        <f t="shared" si="209"/>
        <v>Santana, Danny+ (Y2)</v>
      </c>
      <c r="Q967" s="166">
        <f t="shared" si="210"/>
        <v>300000</v>
      </c>
      <c r="R967" s="166">
        <f t="shared" si="211"/>
        <v>400000</v>
      </c>
      <c r="S967" s="166" t="str">
        <f t="shared" si="212"/>
        <v/>
      </c>
      <c r="T967" s="314" t="str">
        <f t="shared" si="213"/>
        <v/>
      </c>
      <c r="U967" s="134" t="s">
        <v>653</v>
      </c>
      <c r="V967" s="230">
        <v>300000</v>
      </c>
      <c r="W967" s="229" t="s">
        <v>465</v>
      </c>
      <c r="X967" s="230">
        <v>400000</v>
      </c>
      <c r="Y967" s="134" t="s">
        <v>814</v>
      </c>
      <c r="Z967" s="537"/>
      <c r="AA967" s="537"/>
      <c r="AB967" s="537"/>
      <c r="AC967" s="537"/>
      <c r="AD967" s="537"/>
      <c r="AE967" s="271"/>
    </row>
    <row r="968" spans="1:31" ht="14.25" customHeight="1" x14ac:dyDescent="0.2">
      <c r="A968" s="246" t="s">
        <v>2190</v>
      </c>
      <c r="B968" s="246" t="str">
        <f t="shared" si="214"/>
        <v>Santana</v>
      </c>
      <c r="C968" s="253" t="str">
        <f t="shared" si="215"/>
        <v>Domingo</v>
      </c>
      <c r="D968" s="134" t="str">
        <f t="shared" si="216"/>
        <v>D. Santana</v>
      </c>
      <c r="E968" s="229" t="str">
        <f t="shared" si="207"/>
        <v>Domingo Santana</v>
      </c>
      <c r="F968" s="241" t="s">
        <v>1667</v>
      </c>
      <c r="G968" s="241"/>
      <c r="H968" s="241"/>
      <c r="I968" s="241"/>
      <c r="J968" s="262">
        <v>33821</v>
      </c>
      <c r="K968" s="263" t="s">
        <v>2011</v>
      </c>
      <c r="L968" s="135" t="s">
        <v>11</v>
      </c>
      <c r="M968" s="134" t="str">
        <f t="shared" si="208"/>
        <v>Y1</v>
      </c>
      <c r="N968" s="297" t="str">
        <f>Mays!$S$2</f>
        <v>Thunder Bay</v>
      </c>
      <c r="O968" s="241" t="s">
        <v>2012</v>
      </c>
      <c r="P968" s="229" t="str">
        <f t="shared" si="209"/>
        <v>Santana, Domingo (Y1)</v>
      </c>
      <c r="Q968" s="166">
        <f t="shared" si="210"/>
        <v>200000</v>
      </c>
      <c r="R968" s="166">
        <f t="shared" si="211"/>
        <v>300000</v>
      </c>
      <c r="S968" s="166">
        <f t="shared" si="212"/>
        <v>400000</v>
      </c>
      <c r="T968" s="314" t="str">
        <f t="shared" si="213"/>
        <v/>
      </c>
      <c r="U968" s="312" t="s">
        <v>652</v>
      </c>
      <c r="V968" s="269">
        <v>200000</v>
      </c>
      <c r="W968" s="134" t="s">
        <v>653</v>
      </c>
      <c r="X968" s="269">
        <v>300000</v>
      </c>
      <c r="Y968" s="134" t="s">
        <v>465</v>
      </c>
      <c r="Z968" s="269">
        <v>400000</v>
      </c>
      <c r="AA968" s="134" t="s">
        <v>814</v>
      </c>
      <c r="AC968" s="537"/>
      <c r="AD968" s="537"/>
      <c r="AE968" s="271"/>
    </row>
    <row r="969" spans="1:31" ht="14.25" customHeight="1" x14ac:dyDescent="0.2">
      <c r="A969" s="211" t="s">
        <v>1952</v>
      </c>
      <c r="B969" s="246" t="str">
        <f t="shared" si="214"/>
        <v>Santana</v>
      </c>
      <c r="C969" s="253" t="str">
        <f t="shared" si="215"/>
        <v>Ervin</v>
      </c>
      <c r="D969" s="134" t="str">
        <f t="shared" si="216"/>
        <v>E. Santana</v>
      </c>
      <c r="E969" s="229" t="str">
        <f t="shared" si="207"/>
        <v>Ervin Santana</v>
      </c>
      <c r="F969" s="216" t="s">
        <v>1667</v>
      </c>
      <c r="G969" s="216"/>
      <c r="H969" s="216"/>
      <c r="I969" s="216"/>
      <c r="J969" s="220">
        <v>30297</v>
      </c>
      <c r="K969" s="221" t="s">
        <v>966</v>
      </c>
      <c r="L969" s="135" t="s">
        <v>173</v>
      </c>
      <c r="M969" s="134" t="str">
        <f t="shared" si="208"/>
        <v>3,F5-20.535M</v>
      </c>
      <c r="N969" s="147" t="str">
        <f>Cobb!$G$2</f>
        <v>Alaska</v>
      </c>
      <c r="O969" s="216" t="s">
        <v>1992</v>
      </c>
      <c r="P969" s="229" t="str">
        <f t="shared" si="209"/>
        <v>Santana, Ervin (3,F5-20.535M)</v>
      </c>
      <c r="Q969" s="166">
        <f t="shared" si="210"/>
        <v>4107000</v>
      </c>
      <c r="R969" s="166">
        <f t="shared" si="211"/>
        <v>4107000</v>
      </c>
      <c r="S969" s="166">
        <f t="shared" si="212"/>
        <v>4107000</v>
      </c>
      <c r="T969" s="314" t="str">
        <f t="shared" si="213"/>
        <v/>
      </c>
      <c r="U969" s="297" t="s">
        <v>1953</v>
      </c>
      <c r="V969" s="235">
        <v>4107000</v>
      </c>
      <c r="W969" s="211" t="s">
        <v>1954</v>
      </c>
      <c r="X969" s="235">
        <v>4107000</v>
      </c>
      <c r="Y969" s="211" t="s">
        <v>1955</v>
      </c>
      <c r="Z969" s="235">
        <v>4107000</v>
      </c>
      <c r="AA969" s="134"/>
      <c r="AC969" s="537"/>
      <c r="AD969" s="537"/>
      <c r="AE969" s="172"/>
    </row>
    <row r="970" spans="1:31" ht="14.25" customHeight="1" x14ac:dyDescent="0.2">
      <c r="A970" s="146" t="s">
        <v>1212</v>
      </c>
      <c r="B970" s="246" t="str">
        <f t="shared" si="214"/>
        <v>Santiago</v>
      </c>
      <c r="C970" s="253" t="str">
        <f t="shared" si="215"/>
        <v>Hector</v>
      </c>
      <c r="D970" s="134" t="str">
        <f t="shared" si="216"/>
        <v>H. Santiago</v>
      </c>
      <c r="E970" s="229" t="str">
        <f t="shared" si="207"/>
        <v>Hector Santiago</v>
      </c>
      <c r="F970" s="135"/>
      <c r="G970" s="135"/>
      <c r="H970" s="135"/>
      <c r="I970" s="135"/>
      <c r="J970" s="201"/>
      <c r="K970" s="147"/>
      <c r="L970" s="135" t="s">
        <v>173</v>
      </c>
      <c r="M970" s="134" t="str">
        <f t="shared" si="208"/>
        <v>ARB-Y4</v>
      </c>
      <c r="N970" s="147" t="s">
        <v>786</v>
      </c>
      <c r="O970" s="135" t="s">
        <v>5348</v>
      </c>
      <c r="P970" s="229" t="str">
        <f t="shared" si="209"/>
        <v>Santiago, Hector (ARB-Y4)</v>
      </c>
      <c r="Q970" s="166">
        <f t="shared" si="210"/>
        <v>600000</v>
      </c>
      <c r="R970" s="166" t="str">
        <f t="shared" si="211"/>
        <v/>
      </c>
      <c r="S970" s="166" t="str">
        <f t="shared" si="212"/>
        <v/>
      </c>
      <c r="T970" s="314" t="str">
        <f t="shared" si="213"/>
        <v/>
      </c>
      <c r="U970" s="147" t="s">
        <v>814</v>
      </c>
      <c r="V970" s="167">
        <v>600000</v>
      </c>
      <c r="W970" s="134" t="s">
        <v>1629</v>
      </c>
      <c r="X970" s="167"/>
      <c r="Y970" s="134"/>
      <c r="Z970" s="167"/>
      <c r="AA970" s="134"/>
      <c r="AC970" s="537"/>
      <c r="AD970" s="537"/>
      <c r="AE970" s="271"/>
    </row>
    <row r="971" spans="1:31" ht="14.25" customHeight="1" x14ac:dyDescent="0.2">
      <c r="A971" s="134" t="s">
        <v>665</v>
      </c>
      <c r="B971" s="246" t="str">
        <f t="shared" si="214"/>
        <v>Saunders</v>
      </c>
      <c r="C971" s="253" t="str">
        <f t="shared" si="215"/>
        <v>Michael</v>
      </c>
      <c r="D971" s="134" t="str">
        <f t="shared" si="216"/>
        <v>M. Saunders</v>
      </c>
      <c r="E971" s="229" t="str">
        <f t="shared" si="207"/>
        <v>Michael Saunders</v>
      </c>
      <c r="F971" s="135"/>
      <c r="G971" s="135"/>
      <c r="H971" s="135"/>
      <c r="I971" s="135"/>
      <c r="J971" s="201"/>
      <c r="K971" s="147"/>
      <c r="L971" s="135" t="s">
        <v>11</v>
      </c>
      <c r="M971" s="134" t="str">
        <f t="shared" si="208"/>
        <v>4,F5-9.75M</v>
      </c>
      <c r="N971" s="147" t="str">
        <f>Aaron!$G$2</f>
        <v>Exeter</v>
      </c>
      <c r="O971" s="169" t="s">
        <v>1146</v>
      </c>
      <c r="P971" s="229" t="str">
        <f t="shared" si="209"/>
        <v>Saunders, Michael (4,F5-9.75M)</v>
      </c>
      <c r="Q971" s="166">
        <f t="shared" si="210"/>
        <v>1950000</v>
      </c>
      <c r="R971" s="166">
        <f t="shared" si="211"/>
        <v>1950000</v>
      </c>
      <c r="S971" s="166" t="str">
        <f t="shared" si="212"/>
        <v/>
      </c>
      <c r="T971" s="314" t="str">
        <f t="shared" si="213"/>
        <v/>
      </c>
      <c r="U971" s="147" t="s">
        <v>1138</v>
      </c>
      <c r="V971" s="167">
        <v>1950000</v>
      </c>
      <c r="W971" s="134" t="s">
        <v>1139</v>
      </c>
      <c r="X971" s="167">
        <v>1950000</v>
      </c>
      <c r="Y971" s="134" t="s">
        <v>412</v>
      </c>
      <c r="Z971" s="167"/>
      <c r="AA971" s="134"/>
      <c r="AC971" s="537"/>
      <c r="AD971" s="537"/>
      <c r="AE971" s="271"/>
    </row>
    <row r="972" spans="1:31" ht="14.25" customHeight="1" x14ac:dyDescent="0.2">
      <c r="A972" s="537" t="s">
        <v>4703</v>
      </c>
      <c r="B972" s="246" t="str">
        <f t="shared" si="214"/>
        <v>Schebler</v>
      </c>
      <c r="C972" s="253" t="str">
        <f t="shared" si="215"/>
        <v>Scott*</v>
      </c>
      <c r="D972" s="134" t="str">
        <f t="shared" si="216"/>
        <v>S. Schebler</v>
      </c>
      <c r="E972" s="229" t="str">
        <f t="shared" si="207"/>
        <v>Scott* Schebler</v>
      </c>
      <c r="F972" s="287"/>
      <c r="G972" s="537">
        <v>90</v>
      </c>
      <c r="H972" s="537" t="s">
        <v>783</v>
      </c>
      <c r="I972" s="537">
        <v>21</v>
      </c>
      <c r="J972" s="436">
        <v>33152</v>
      </c>
      <c r="K972" s="205" t="s">
        <v>2011</v>
      </c>
      <c r="L972" s="135" t="s">
        <v>11</v>
      </c>
      <c r="M972" s="134" t="str">
        <f t="shared" si="208"/>
        <v>MM</v>
      </c>
      <c r="N972" s="147" t="str">
        <f>Cobb!$S$2</f>
        <v>Waikiki</v>
      </c>
      <c r="O972" s="169" t="s">
        <v>4786</v>
      </c>
      <c r="P972" s="229" t="str">
        <f t="shared" si="209"/>
        <v>Schebler, Scott* (MM)</v>
      </c>
      <c r="Q972" s="166">
        <f t="shared" si="210"/>
        <v>100000</v>
      </c>
      <c r="R972" s="166" t="str">
        <f t="shared" si="211"/>
        <v/>
      </c>
      <c r="S972" s="166" t="str">
        <f t="shared" si="212"/>
        <v/>
      </c>
      <c r="T972" s="314" t="str">
        <f t="shared" si="213"/>
        <v/>
      </c>
      <c r="U972" s="537" t="s">
        <v>648</v>
      </c>
      <c r="V972" s="167">
        <v>100000</v>
      </c>
      <c r="W972" s="134"/>
      <c r="X972" s="167"/>
      <c r="Y972" s="134"/>
      <c r="Z972" s="167"/>
      <c r="AA972" s="134"/>
      <c r="AC972" s="134"/>
      <c r="AD972" s="134"/>
    </row>
    <row r="973" spans="1:31" ht="14.25" customHeight="1" x14ac:dyDescent="0.2">
      <c r="A973" s="134" t="s">
        <v>911</v>
      </c>
      <c r="B973" s="246" t="str">
        <f t="shared" si="214"/>
        <v>Scheppers</v>
      </c>
      <c r="C973" s="253" t="str">
        <f t="shared" si="215"/>
        <v>Tanner</v>
      </c>
      <c r="D973" s="134" t="str">
        <f t="shared" si="216"/>
        <v>T. Scheppers</v>
      </c>
      <c r="E973" s="229" t="str">
        <f t="shared" si="207"/>
        <v>Tanner Scheppers</v>
      </c>
      <c r="F973" s="135" t="s">
        <v>1667</v>
      </c>
      <c r="G973" s="135"/>
      <c r="H973" s="135"/>
      <c r="I973" s="135"/>
      <c r="J973" s="321">
        <v>31794</v>
      </c>
      <c r="K973" s="134" t="s">
        <v>1664</v>
      </c>
      <c r="L973" s="135" t="s">
        <v>173</v>
      </c>
      <c r="M973" s="134" t="str">
        <f t="shared" si="208"/>
        <v>2,F3-1.335M</v>
      </c>
      <c r="N973" s="147" t="str">
        <f>Mays!$M$2</f>
        <v>Mudville</v>
      </c>
      <c r="O973" s="169" t="s">
        <v>2875</v>
      </c>
      <c r="P973" s="229" t="str">
        <f t="shared" si="209"/>
        <v>Scheppers, Tanner (2,F3-1.335M)</v>
      </c>
      <c r="Q973" s="166">
        <f t="shared" si="210"/>
        <v>445000</v>
      </c>
      <c r="R973" s="166">
        <f t="shared" si="211"/>
        <v>445000</v>
      </c>
      <c r="S973" s="166" t="str">
        <f t="shared" si="212"/>
        <v/>
      </c>
      <c r="T973" s="314" t="str">
        <f t="shared" si="213"/>
        <v/>
      </c>
      <c r="U973" s="177" t="s">
        <v>2892</v>
      </c>
      <c r="V973" s="336">
        <v>445000</v>
      </c>
      <c r="W973" s="177" t="s">
        <v>2894</v>
      </c>
      <c r="X973" s="336">
        <v>445000</v>
      </c>
      <c r="Y973" s="166" t="s">
        <v>412</v>
      </c>
      <c r="Z973" s="166"/>
      <c r="AA973" s="147"/>
      <c r="AB973" s="314"/>
      <c r="AC973" s="537"/>
      <c r="AD973" s="537"/>
      <c r="AE973" s="271"/>
    </row>
    <row r="974" spans="1:31" ht="14.25" customHeight="1" x14ac:dyDescent="0.2">
      <c r="A974" s="134" t="s">
        <v>202</v>
      </c>
      <c r="B974" s="246" t="str">
        <f t="shared" si="214"/>
        <v>Scherzer</v>
      </c>
      <c r="C974" s="253" t="str">
        <f t="shared" si="215"/>
        <v>Max</v>
      </c>
      <c r="D974" s="134" t="str">
        <f t="shared" si="216"/>
        <v>M. Scherzer</v>
      </c>
      <c r="E974" s="229" t="str">
        <f t="shared" si="207"/>
        <v>Max Scherzer</v>
      </c>
      <c r="F974" s="135"/>
      <c r="G974" s="135"/>
      <c r="H974" s="135"/>
      <c r="I974" s="135"/>
      <c r="J974" s="201"/>
      <c r="K974" s="147"/>
      <c r="L974" s="135" t="s">
        <v>173</v>
      </c>
      <c r="M974" s="134" t="str">
        <f t="shared" si="208"/>
        <v>5,L5-14M</v>
      </c>
      <c r="N974" s="147" t="str">
        <f>Ruth!$A$2</f>
        <v>Plum Island</v>
      </c>
      <c r="O974" s="169" t="s">
        <v>147</v>
      </c>
      <c r="P974" s="229" t="str">
        <f t="shared" si="209"/>
        <v>Scherzer, Max (5,L5-14M)</v>
      </c>
      <c r="Q974" s="166">
        <f t="shared" si="210"/>
        <v>2800000</v>
      </c>
      <c r="R974" s="166" t="str">
        <f t="shared" si="211"/>
        <v/>
      </c>
      <c r="S974" s="166" t="str">
        <f t="shared" si="212"/>
        <v/>
      </c>
      <c r="T974" s="314" t="str">
        <f t="shared" si="213"/>
        <v/>
      </c>
      <c r="U974" s="147" t="s">
        <v>753</v>
      </c>
      <c r="V974" s="167">
        <v>2800000</v>
      </c>
      <c r="W974" s="134" t="s">
        <v>412</v>
      </c>
      <c r="X974" s="167"/>
      <c r="Y974" s="134"/>
      <c r="Z974" s="167"/>
      <c r="AA974" s="134"/>
      <c r="AC974" s="537"/>
      <c r="AD974" s="537"/>
      <c r="AE974" s="271"/>
    </row>
    <row r="975" spans="1:31" ht="14.25" customHeight="1" x14ac:dyDescent="0.2">
      <c r="A975" s="134" t="s">
        <v>1028</v>
      </c>
      <c r="B975" s="246" t="str">
        <f t="shared" si="214"/>
        <v>Schoop</v>
      </c>
      <c r="C975" s="253" t="str">
        <f t="shared" si="215"/>
        <v>Jon</v>
      </c>
      <c r="D975" s="134" t="str">
        <f t="shared" si="216"/>
        <v>J. Schoop</v>
      </c>
      <c r="E975" s="229" t="str">
        <f t="shared" si="207"/>
        <v>Jon Schoop</v>
      </c>
      <c r="F975" s="135" t="s">
        <v>1667</v>
      </c>
      <c r="G975" s="135"/>
      <c r="H975" s="135"/>
      <c r="I975" s="135"/>
      <c r="J975" s="201">
        <v>33527</v>
      </c>
      <c r="K975" s="147" t="s">
        <v>1665</v>
      </c>
      <c r="L975" s="135" t="s">
        <v>11</v>
      </c>
      <c r="M975" s="134" t="str">
        <f t="shared" si="208"/>
        <v>Y2</v>
      </c>
      <c r="N975" s="297" t="str">
        <f>Mays!$S$2</f>
        <v>Thunder Bay</v>
      </c>
      <c r="O975" s="169" t="s">
        <v>1996</v>
      </c>
      <c r="P975" s="229" t="str">
        <f t="shared" si="209"/>
        <v>Schoop, Jon (Y2)</v>
      </c>
      <c r="Q975" s="166">
        <f t="shared" si="210"/>
        <v>300000</v>
      </c>
      <c r="R975" s="166">
        <f t="shared" si="211"/>
        <v>400000</v>
      </c>
      <c r="S975" s="166" t="str">
        <f t="shared" si="212"/>
        <v/>
      </c>
      <c r="T975" s="314" t="str">
        <f t="shared" si="213"/>
        <v/>
      </c>
      <c r="U975" s="309" t="s">
        <v>653</v>
      </c>
      <c r="V975" s="230">
        <v>300000</v>
      </c>
      <c r="W975" s="229" t="s">
        <v>465</v>
      </c>
      <c r="X975" s="230">
        <v>400000</v>
      </c>
      <c r="Y975" s="134" t="s">
        <v>814</v>
      </c>
      <c r="Z975" s="167"/>
      <c r="AA975" s="134"/>
      <c r="AC975" s="537"/>
      <c r="AD975" s="537"/>
      <c r="AE975" s="271"/>
    </row>
    <row r="976" spans="1:31" ht="14.25" customHeight="1" x14ac:dyDescent="0.2">
      <c r="A976" s="537" t="s">
        <v>4771</v>
      </c>
      <c r="B976" s="246" t="str">
        <f t="shared" si="214"/>
        <v>Schultz</v>
      </c>
      <c r="C976" s="253" t="str">
        <f t="shared" si="215"/>
        <v>Bo</v>
      </c>
      <c r="D976" s="134" t="str">
        <f t="shared" si="216"/>
        <v>B. Schultz</v>
      </c>
      <c r="E976" s="229" t="str">
        <f t="shared" si="207"/>
        <v>Bo Schultz</v>
      </c>
      <c r="F976" s="287"/>
      <c r="G976" s="537">
        <v>79</v>
      </c>
      <c r="H976" s="537" t="s">
        <v>783</v>
      </c>
      <c r="I976" s="537">
        <v>6</v>
      </c>
      <c r="J976" s="436">
        <v>31315</v>
      </c>
      <c r="K976" s="205" t="s">
        <v>1664</v>
      </c>
      <c r="L976" s="135" t="s">
        <v>173</v>
      </c>
      <c r="M976" s="134" t="str">
        <f t="shared" si="208"/>
        <v>Y1</v>
      </c>
      <c r="N976" s="537" t="s">
        <v>786</v>
      </c>
      <c r="O976" s="169" t="s">
        <v>4786</v>
      </c>
      <c r="P976" s="229" t="str">
        <f t="shared" si="209"/>
        <v>Schultz, Bo (Y1)</v>
      </c>
      <c r="Q976" s="166">
        <f t="shared" si="210"/>
        <v>200000</v>
      </c>
      <c r="R976" s="166">
        <f t="shared" si="211"/>
        <v>300000</v>
      </c>
      <c r="S976" s="166">
        <f t="shared" si="212"/>
        <v>400000</v>
      </c>
      <c r="T976" s="314" t="str">
        <f t="shared" si="213"/>
        <v/>
      </c>
      <c r="U976" s="537" t="s">
        <v>652</v>
      </c>
      <c r="V976" s="167">
        <v>200000</v>
      </c>
      <c r="W976" s="134" t="s">
        <v>653</v>
      </c>
      <c r="X976" s="167">
        <v>300000</v>
      </c>
      <c r="Y976" s="134" t="s">
        <v>465</v>
      </c>
      <c r="Z976" s="167">
        <v>400000</v>
      </c>
      <c r="AA976" s="134" t="s">
        <v>814</v>
      </c>
      <c r="AC976" s="134"/>
      <c r="AD976" s="134"/>
    </row>
    <row r="977" spans="1:31" ht="14.25" customHeight="1" x14ac:dyDescent="0.2">
      <c r="A977" s="211" t="s">
        <v>1841</v>
      </c>
      <c r="B977" s="246" t="str">
        <f t="shared" si="214"/>
        <v>Schumaker</v>
      </c>
      <c r="C977" s="253" t="str">
        <f t="shared" si="215"/>
        <v>Skip</v>
      </c>
      <c r="D977" s="134" t="str">
        <f t="shared" si="216"/>
        <v>S. Schumaker</v>
      </c>
      <c r="E977" s="229" t="str">
        <f t="shared" si="207"/>
        <v>Skip Schumaker</v>
      </c>
      <c r="F977" s="216" t="s">
        <v>512</v>
      </c>
      <c r="G977" s="216"/>
      <c r="H977" s="216"/>
      <c r="I977" s="216"/>
      <c r="J977" s="224">
        <v>29254</v>
      </c>
      <c r="K977" s="225" t="s">
        <v>1665</v>
      </c>
      <c r="L977" s="135" t="s">
        <v>11</v>
      </c>
      <c r="M977" s="134" t="str">
        <f t="shared" si="208"/>
        <v>3,F3-3M</v>
      </c>
      <c r="N977" s="147" t="str">
        <f>Aaron!$AE$2</f>
        <v>Pismo Beach</v>
      </c>
      <c r="O977" s="216" t="s">
        <v>1992</v>
      </c>
      <c r="P977" s="229" t="str">
        <f t="shared" si="209"/>
        <v>Schumaker, Skip (3,F3-3M)</v>
      </c>
      <c r="Q977" s="166">
        <f t="shared" si="210"/>
        <v>1000000</v>
      </c>
      <c r="R977" s="166" t="str">
        <f t="shared" si="211"/>
        <v/>
      </c>
      <c r="S977" s="166" t="str">
        <f t="shared" si="212"/>
        <v/>
      </c>
      <c r="T977" s="314" t="str">
        <f t="shared" si="213"/>
        <v/>
      </c>
      <c r="U977" s="297" t="s">
        <v>1840</v>
      </c>
      <c r="V977" s="235">
        <v>1000000</v>
      </c>
      <c r="W977" s="211" t="s">
        <v>412</v>
      </c>
      <c r="X977" s="235"/>
      <c r="Y977" s="211"/>
      <c r="Z977" s="235"/>
      <c r="AA977" s="134"/>
      <c r="AC977" s="537"/>
      <c r="AD977" s="537"/>
      <c r="AE977" s="271"/>
    </row>
    <row r="978" spans="1:31" ht="14.25" customHeight="1" x14ac:dyDescent="0.2">
      <c r="A978" s="537" t="s">
        <v>3759</v>
      </c>
      <c r="B978" s="246" t="str">
        <f t="shared" si="214"/>
        <v>Schwarber</v>
      </c>
      <c r="C978" s="253" t="str">
        <f t="shared" si="215"/>
        <v>Kyle</v>
      </c>
      <c r="D978" s="134" t="str">
        <f t="shared" si="216"/>
        <v>K. Schwarber</v>
      </c>
      <c r="E978" s="229" t="str">
        <f t="shared" si="207"/>
        <v>Kyle Schwarber</v>
      </c>
      <c r="F978" s="135" t="s">
        <v>512</v>
      </c>
      <c r="G978" s="135"/>
      <c r="H978" s="135"/>
      <c r="I978" s="135"/>
      <c r="J978" s="335">
        <v>34033</v>
      </c>
      <c r="K978" s="134" t="s">
        <v>1673</v>
      </c>
      <c r="L978" s="135" t="s">
        <v>11</v>
      </c>
      <c r="M978" s="134" t="str">
        <f t="shared" si="208"/>
        <v>Y1</v>
      </c>
      <c r="N978" s="297" t="str">
        <f>Aaron!$Y$2</f>
        <v>Columbus</v>
      </c>
      <c r="O978" s="135" t="s">
        <v>2857</v>
      </c>
      <c r="P978" s="229" t="str">
        <f t="shared" si="209"/>
        <v>Schwarber, Kyle (Y1)</v>
      </c>
      <c r="Q978" s="166">
        <f t="shared" si="210"/>
        <v>200000</v>
      </c>
      <c r="R978" s="166">
        <f t="shared" si="211"/>
        <v>300000</v>
      </c>
      <c r="S978" s="166">
        <f t="shared" si="212"/>
        <v>400000</v>
      </c>
      <c r="T978" s="314" t="str">
        <f t="shared" si="213"/>
        <v/>
      </c>
      <c r="U978" s="537" t="s">
        <v>652</v>
      </c>
      <c r="V978" s="269">
        <v>200000</v>
      </c>
      <c r="W978" s="134" t="s">
        <v>653</v>
      </c>
      <c r="X978" s="269">
        <v>300000</v>
      </c>
      <c r="Y978" s="134" t="s">
        <v>465</v>
      </c>
      <c r="Z978" s="269">
        <v>400000</v>
      </c>
      <c r="AA978" s="134" t="s">
        <v>814</v>
      </c>
      <c r="AB978" s="537"/>
      <c r="AC978" s="537"/>
      <c r="AD978" s="537"/>
      <c r="AE978" s="271"/>
    </row>
    <row r="979" spans="1:31" ht="14.25" customHeight="1" x14ac:dyDescent="0.2">
      <c r="A979" s="146" t="s">
        <v>1200</v>
      </c>
      <c r="B979" s="246" t="str">
        <f t="shared" si="214"/>
        <v>Scribner</v>
      </c>
      <c r="C979" s="253" t="str">
        <f t="shared" si="215"/>
        <v>Evan</v>
      </c>
      <c r="D979" s="134" t="str">
        <f t="shared" si="216"/>
        <v>E. Scribner</v>
      </c>
      <c r="E979" s="229" t="str">
        <f t="shared" si="207"/>
        <v>Evan Scribner</v>
      </c>
      <c r="F979" s="135"/>
      <c r="G979" s="135"/>
      <c r="H979" s="135"/>
      <c r="I979" s="135"/>
      <c r="J979" s="201"/>
      <c r="K979" s="147"/>
      <c r="L979" s="135" t="s">
        <v>173</v>
      </c>
      <c r="M979" s="134" t="str">
        <f t="shared" si="208"/>
        <v>Y2</v>
      </c>
      <c r="N979" s="147" t="str">
        <f>Ruth!$M$2</f>
        <v>Hoboken</v>
      </c>
      <c r="O979" s="135" t="s">
        <v>1171</v>
      </c>
      <c r="P979" s="229" t="str">
        <f t="shared" si="209"/>
        <v>Scribner, Evan (Y2)</v>
      </c>
      <c r="Q979" s="166">
        <f t="shared" si="210"/>
        <v>300000</v>
      </c>
      <c r="R979" s="166">
        <f t="shared" si="211"/>
        <v>400000</v>
      </c>
      <c r="S979" s="166" t="str">
        <f t="shared" si="212"/>
        <v/>
      </c>
      <c r="T979" s="314" t="str">
        <f t="shared" si="213"/>
        <v/>
      </c>
      <c r="U979" s="309" t="s">
        <v>653</v>
      </c>
      <c r="V979" s="230">
        <v>300000</v>
      </c>
      <c r="W979" s="229" t="s">
        <v>465</v>
      </c>
      <c r="X979" s="230">
        <v>400000</v>
      </c>
      <c r="Y979" s="134" t="s">
        <v>814</v>
      </c>
      <c r="Z979" s="167"/>
      <c r="AA979" s="134"/>
      <c r="AC979" s="537"/>
      <c r="AD979" s="537"/>
      <c r="AE979" s="271"/>
    </row>
    <row r="980" spans="1:31" ht="14.25" customHeight="1" x14ac:dyDescent="0.2">
      <c r="A980" s="434" t="s">
        <v>1291</v>
      </c>
      <c r="B980" s="246" t="str">
        <f t="shared" si="214"/>
        <v>Seager</v>
      </c>
      <c r="C980" s="253" t="str">
        <f t="shared" si="215"/>
        <v>Corey</v>
      </c>
      <c r="D980" s="134" t="str">
        <f t="shared" si="216"/>
        <v>C. Seager</v>
      </c>
      <c r="E980" s="229" t="str">
        <f t="shared" si="207"/>
        <v>Corey Seager</v>
      </c>
      <c r="F980" s="135" t="s">
        <v>512</v>
      </c>
      <c r="G980" s="135"/>
      <c r="H980" s="135"/>
      <c r="I980" s="135"/>
      <c r="J980" s="201">
        <v>34451</v>
      </c>
      <c r="K980" s="147" t="s">
        <v>1671</v>
      </c>
      <c r="L980" s="135" t="s">
        <v>11</v>
      </c>
      <c r="M980" s="134" t="str">
        <f t="shared" si="208"/>
        <v>Y1</v>
      </c>
      <c r="N980" s="147" t="str">
        <f>Mays!$G$2</f>
        <v>Palo Alto</v>
      </c>
      <c r="O980" s="135" t="s">
        <v>1171</v>
      </c>
      <c r="P980" s="229" t="str">
        <f t="shared" si="209"/>
        <v>Seager, Corey (Y1)</v>
      </c>
      <c r="Q980" s="166">
        <f t="shared" si="210"/>
        <v>200000</v>
      </c>
      <c r="R980" s="166">
        <f t="shared" si="211"/>
        <v>300000</v>
      </c>
      <c r="S980" s="166">
        <f t="shared" si="212"/>
        <v>400000</v>
      </c>
      <c r="T980" s="314" t="str">
        <f t="shared" si="213"/>
        <v/>
      </c>
      <c r="U980" s="147" t="s">
        <v>652</v>
      </c>
      <c r="V980" s="269">
        <v>200000</v>
      </c>
      <c r="W980" s="134" t="s">
        <v>653</v>
      </c>
      <c r="X980" s="269">
        <v>300000</v>
      </c>
      <c r="Y980" s="134" t="s">
        <v>465</v>
      </c>
      <c r="Z980" s="269">
        <v>400000</v>
      </c>
      <c r="AA980" s="134" t="s">
        <v>814</v>
      </c>
      <c r="AC980" s="537"/>
      <c r="AD980" s="537"/>
      <c r="AE980" s="271"/>
    </row>
    <row r="981" spans="1:31" ht="14.25" customHeight="1" x14ac:dyDescent="0.2">
      <c r="A981" s="134" t="s">
        <v>1065</v>
      </c>
      <c r="B981" s="246" t="str">
        <f t="shared" si="214"/>
        <v>Seager</v>
      </c>
      <c r="C981" s="253" t="str">
        <f t="shared" si="215"/>
        <v>Kyle</v>
      </c>
      <c r="D981" s="134" t="str">
        <f t="shared" si="216"/>
        <v>K. Seager</v>
      </c>
      <c r="E981" s="229" t="str">
        <f t="shared" si="207"/>
        <v>Kyle Seager</v>
      </c>
      <c r="F981" s="135"/>
      <c r="G981" s="135"/>
      <c r="H981" s="135"/>
      <c r="I981" s="135"/>
      <c r="J981" s="201"/>
      <c r="K981" s="147"/>
      <c r="L981" s="135" t="s">
        <v>11</v>
      </c>
      <c r="M981" s="134" t="str">
        <f t="shared" si="208"/>
        <v>2,L5-14M</v>
      </c>
      <c r="N981" s="147" t="str">
        <f>Cobb!$S$2</f>
        <v>Waikiki</v>
      </c>
      <c r="O981" s="169" t="s">
        <v>1077</v>
      </c>
      <c r="P981" s="229" t="str">
        <f t="shared" si="209"/>
        <v>Seager, Kyle (2,L5-14M)</v>
      </c>
      <c r="Q981" s="166">
        <f t="shared" si="210"/>
        <v>2800000</v>
      </c>
      <c r="R981" s="166">
        <f t="shared" si="211"/>
        <v>2800000</v>
      </c>
      <c r="S981" s="166">
        <f t="shared" si="212"/>
        <v>2800000</v>
      </c>
      <c r="T981" s="314">
        <f t="shared" si="213"/>
        <v>2800000</v>
      </c>
      <c r="U981" s="147" t="s">
        <v>816</v>
      </c>
      <c r="V981" s="167">
        <v>2800000</v>
      </c>
      <c r="W981" s="134" t="s">
        <v>389</v>
      </c>
      <c r="X981" s="167">
        <v>2800000</v>
      </c>
      <c r="Y981" s="134" t="s">
        <v>388</v>
      </c>
      <c r="Z981" s="167">
        <v>2800000</v>
      </c>
      <c r="AA981" s="134" t="s">
        <v>753</v>
      </c>
      <c r="AB981" s="167">
        <v>2800000</v>
      </c>
      <c r="AC981" s="537"/>
      <c r="AD981" s="537"/>
      <c r="AE981" s="271"/>
    </row>
    <row r="982" spans="1:31" ht="14.25" customHeight="1" x14ac:dyDescent="0.2">
      <c r="A982" s="134" t="s">
        <v>359</v>
      </c>
      <c r="B982" s="246" t="str">
        <f t="shared" si="214"/>
        <v>Segura</v>
      </c>
      <c r="C982" s="253" t="str">
        <f t="shared" si="215"/>
        <v>Jean</v>
      </c>
      <c r="D982" s="134" t="str">
        <f t="shared" si="216"/>
        <v>J. Segura</v>
      </c>
      <c r="E982" s="229" t="str">
        <f t="shared" ref="E982:E1045" si="217">CONCATENATE(C982," ",B982)</f>
        <v>Jean Segura</v>
      </c>
      <c r="F982" s="135"/>
      <c r="G982" s="135"/>
      <c r="H982" s="135"/>
      <c r="I982" s="135"/>
      <c r="J982" s="201"/>
      <c r="K982" s="147"/>
      <c r="L982" s="135" t="s">
        <v>11</v>
      </c>
      <c r="M982" s="134" t="str">
        <f t="shared" ref="M982:M1045" si="218">$U982</f>
        <v>ARB-Y4</v>
      </c>
      <c r="N982" s="147" t="str">
        <f>Mays!$G$2</f>
        <v>Palo Alto</v>
      </c>
      <c r="O982" s="169" t="s">
        <v>387</v>
      </c>
      <c r="P982" s="229" t="str">
        <f t="shared" ref="P982:P1045" si="219">CONCATENATE(A982," (",M982,")")</f>
        <v>Segura, Jean (ARB-Y4)</v>
      </c>
      <c r="Q982" s="166">
        <f t="shared" ref="Q982:Q1045" si="220">IF(ISBLANK($V982),"",$V982)</f>
        <v>600000</v>
      </c>
      <c r="R982" s="166" t="str">
        <f t="shared" si="211"/>
        <v/>
      </c>
      <c r="S982" s="166" t="str">
        <f t="shared" si="212"/>
        <v/>
      </c>
      <c r="T982" s="314" t="str">
        <f t="shared" si="213"/>
        <v/>
      </c>
      <c r="U982" s="147" t="s">
        <v>814</v>
      </c>
      <c r="V982" s="167">
        <v>600000</v>
      </c>
      <c r="W982" s="134" t="s">
        <v>1629</v>
      </c>
      <c r="X982" s="167"/>
      <c r="Y982" s="134"/>
      <c r="Z982" s="167"/>
      <c r="AA982" s="134"/>
      <c r="AC982" s="537"/>
      <c r="AD982" s="537"/>
      <c r="AE982" s="271"/>
    </row>
    <row r="983" spans="1:31" ht="14.25" customHeight="1" x14ac:dyDescent="0.2">
      <c r="A983" s="246" t="s">
        <v>2218</v>
      </c>
      <c r="B983" s="246" t="str">
        <f t="shared" si="214"/>
        <v>Semien</v>
      </c>
      <c r="C983" s="253" t="str">
        <f t="shared" si="215"/>
        <v>Marcus</v>
      </c>
      <c r="D983" s="134" t="str">
        <f t="shared" si="216"/>
        <v>M. Semien</v>
      </c>
      <c r="E983" s="229" t="str">
        <f t="shared" si="217"/>
        <v>Marcus Semien</v>
      </c>
      <c r="F983" s="241" t="s">
        <v>1667</v>
      </c>
      <c r="G983" s="241"/>
      <c r="H983" s="241"/>
      <c r="I983" s="241"/>
      <c r="J983" s="262">
        <v>33133</v>
      </c>
      <c r="K983" s="263" t="s">
        <v>1665</v>
      </c>
      <c r="L983" s="135" t="s">
        <v>11</v>
      </c>
      <c r="M983" s="134" t="str">
        <f t="shared" si="218"/>
        <v>Y2</v>
      </c>
      <c r="N983" s="297" t="str">
        <f>Aaron!$Y$2</f>
        <v>Columbus</v>
      </c>
      <c r="O983" s="241" t="s">
        <v>2482</v>
      </c>
      <c r="P983" s="229" t="str">
        <f t="shared" si="219"/>
        <v>Semien, Marcus (Y2)</v>
      </c>
      <c r="Q983" s="166">
        <f t="shared" si="220"/>
        <v>300000</v>
      </c>
      <c r="R983" s="166">
        <f t="shared" si="211"/>
        <v>400000</v>
      </c>
      <c r="S983" s="166" t="str">
        <f t="shared" si="212"/>
        <v/>
      </c>
      <c r="T983" s="314" t="str">
        <f t="shared" si="213"/>
        <v/>
      </c>
      <c r="U983" s="309" t="s">
        <v>653</v>
      </c>
      <c r="V983" s="230">
        <v>300000</v>
      </c>
      <c r="W983" s="229" t="s">
        <v>465</v>
      </c>
      <c r="X983" s="230">
        <v>400000</v>
      </c>
      <c r="Y983" s="134" t="s">
        <v>814</v>
      </c>
      <c r="Z983" s="230"/>
      <c r="AA983" s="134"/>
      <c r="AC983" s="537"/>
      <c r="AD983" s="537"/>
      <c r="AE983" s="271"/>
    </row>
    <row r="984" spans="1:31" ht="14.25" customHeight="1" x14ac:dyDescent="0.2">
      <c r="A984" s="537" t="s">
        <v>3761</v>
      </c>
      <c r="B984" s="246" t="str">
        <f t="shared" si="214"/>
        <v>Severino</v>
      </c>
      <c r="C984" s="253" t="str">
        <f t="shared" si="215"/>
        <v>Luis</v>
      </c>
      <c r="D984" s="134" t="str">
        <f t="shared" si="216"/>
        <v>L. Severino</v>
      </c>
      <c r="E984" s="229" t="str">
        <f t="shared" si="217"/>
        <v>Luis Severino</v>
      </c>
      <c r="F984" s="135" t="s">
        <v>1667</v>
      </c>
      <c r="G984" s="135"/>
      <c r="H984" s="135"/>
      <c r="I984" s="135"/>
      <c r="J984" s="335">
        <v>34385</v>
      </c>
      <c r="K984" s="134" t="s">
        <v>966</v>
      </c>
      <c r="L984" s="135" t="s">
        <v>173</v>
      </c>
      <c r="M984" s="134" t="str">
        <f t="shared" si="218"/>
        <v>Y1</v>
      </c>
      <c r="N984" s="147" t="str">
        <f>Mays!$Y$2</f>
        <v>Los Angeles</v>
      </c>
      <c r="O984" s="135" t="s">
        <v>2857</v>
      </c>
      <c r="P984" s="229" t="str">
        <f t="shared" si="219"/>
        <v>Severino, Luis (Y1)</v>
      </c>
      <c r="Q984" s="166">
        <f t="shared" si="220"/>
        <v>200000</v>
      </c>
      <c r="R984" s="166">
        <f t="shared" si="211"/>
        <v>300000</v>
      </c>
      <c r="S984" s="166">
        <f t="shared" si="212"/>
        <v>400000</v>
      </c>
      <c r="T984" s="314" t="str">
        <f t="shared" si="213"/>
        <v/>
      </c>
      <c r="U984" s="537" t="s">
        <v>652</v>
      </c>
      <c r="V984" s="269">
        <v>200000</v>
      </c>
      <c r="W984" s="134" t="s">
        <v>653</v>
      </c>
      <c r="X984" s="269">
        <v>300000</v>
      </c>
      <c r="Y984" s="134" t="s">
        <v>465</v>
      </c>
      <c r="Z984" s="269">
        <v>400000</v>
      </c>
      <c r="AA984" s="134" t="s">
        <v>814</v>
      </c>
      <c r="AB984" s="537"/>
      <c r="AC984" s="537"/>
      <c r="AD984" s="537"/>
      <c r="AE984" s="271"/>
    </row>
    <row r="985" spans="1:31" ht="14.25" customHeight="1" x14ac:dyDescent="0.2">
      <c r="A985" s="537" t="s">
        <v>4704</v>
      </c>
      <c r="B985" s="246" t="str">
        <f t="shared" si="214"/>
        <v>Severino</v>
      </c>
      <c r="C985" s="253" t="str">
        <f t="shared" si="215"/>
        <v>Pedro</v>
      </c>
      <c r="D985" s="134" t="str">
        <f t="shared" si="216"/>
        <v>P. Severino</v>
      </c>
      <c r="E985" s="229" t="str">
        <f t="shared" si="217"/>
        <v>Pedro Severino</v>
      </c>
      <c r="F985" s="287"/>
      <c r="G985" s="537">
        <v>192</v>
      </c>
      <c r="H985" s="537">
        <v>8</v>
      </c>
      <c r="I985" s="537">
        <v>19</v>
      </c>
      <c r="J985" s="436">
        <v>34170</v>
      </c>
      <c r="K985" s="205" t="s">
        <v>1668</v>
      </c>
      <c r="L985" s="135" t="s">
        <v>11</v>
      </c>
      <c r="M985" s="134" t="str">
        <f t="shared" si="218"/>
        <v>MM</v>
      </c>
      <c r="N985" s="537" t="s">
        <v>547</v>
      </c>
      <c r="O985" s="169" t="s">
        <v>4786</v>
      </c>
      <c r="P985" s="229" t="str">
        <f t="shared" si="219"/>
        <v>Severino, Pedro (MM)</v>
      </c>
      <c r="Q985" s="166">
        <f t="shared" si="220"/>
        <v>100000</v>
      </c>
      <c r="R985" s="166" t="str">
        <f t="shared" si="211"/>
        <v/>
      </c>
      <c r="S985" s="166" t="str">
        <f t="shared" si="212"/>
        <v/>
      </c>
      <c r="T985" s="314" t="str">
        <f t="shared" si="213"/>
        <v/>
      </c>
      <c r="U985" s="537" t="s">
        <v>648</v>
      </c>
      <c r="V985" s="167">
        <v>100000</v>
      </c>
      <c r="W985" s="134"/>
      <c r="X985" s="167"/>
      <c r="Y985" s="134"/>
      <c r="Z985" s="167"/>
      <c r="AA985" s="134"/>
      <c r="AC985" s="134"/>
      <c r="AD985" s="134"/>
    </row>
    <row r="986" spans="1:31" ht="14.25" customHeight="1" x14ac:dyDescent="0.2">
      <c r="A986" s="537" t="s">
        <v>4705</v>
      </c>
      <c r="B986" s="246" t="str">
        <f t="shared" si="214"/>
        <v>Shaffer</v>
      </c>
      <c r="C986" s="253" t="str">
        <f t="shared" si="215"/>
        <v>Richie</v>
      </c>
      <c r="D986" s="134" t="str">
        <f t="shared" si="216"/>
        <v>R. Shaffer</v>
      </c>
      <c r="E986" s="229" t="str">
        <f t="shared" si="217"/>
        <v>Richie Shaffer</v>
      </c>
      <c r="F986" s="287"/>
      <c r="G986" s="537">
        <v>71</v>
      </c>
      <c r="H986" s="537">
        <v>3</v>
      </c>
      <c r="I986" s="537">
        <v>22</v>
      </c>
      <c r="J986" s="436">
        <v>33312</v>
      </c>
      <c r="K986" s="205" t="s">
        <v>1666</v>
      </c>
      <c r="L986" s="135" t="s">
        <v>11</v>
      </c>
      <c r="M986" s="134" t="str">
        <f t="shared" si="218"/>
        <v>MM</v>
      </c>
      <c r="N986" s="147" t="str">
        <f>Mays!$AE$2</f>
        <v>West Oakland</v>
      </c>
      <c r="O986" s="169" t="s">
        <v>4786</v>
      </c>
      <c r="P986" s="229" t="str">
        <f t="shared" si="219"/>
        <v>Shaffer, Richie (MM)</v>
      </c>
      <c r="Q986" s="166">
        <f t="shared" si="220"/>
        <v>100000</v>
      </c>
      <c r="R986" s="166" t="str">
        <f t="shared" si="211"/>
        <v/>
      </c>
      <c r="S986" s="166" t="str">
        <f t="shared" si="212"/>
        <v/>
      </c>
      <c r="T986" s="314" t="str">
        <f t="shared" si="213"/>
        <v/>
      </c>
      <c r="U986" s="537" t="s">
        <v>648</v>
      </c>
      <c r="V986" s="167">
        <v>100000</v>
      </c>
      <c r="W986" s="134"/>
      <c r="X986" s="167"/>
      <c r="Y986" s="134"/>
      <c r="Z986" s="167"/>
      <c r="AA986" s="134"/>
      <c r="AC986" s="134"/>
      <c r="AD986" s="134"/>
    </row>
    <row r="987" spans="1:31" ht="14.25" customHeight="1" x14ac:dyDescent="0.2">
      <c r="A987" s="134" t="s">
        <v>1046</v>
      </c>
      <c r="B987" s="246" t="str">
        <f t="shared" si="214"/>
        <v>Shaw</v>
      </c>
      <c r="C987" s="253" t="str">
        <f t="shared" si="215"/>
        <v>Bryan</v>
      </c>
      <c r="D987" s="134" t="str">
        <f t="shared" si="216"/>
        <v>B. Shaw</v>
      </c>
      <c r="E987" s="229" t="str">
        <f t="shared" si="217"/>
        <v>Bryan Shaw</v>
      </c>
      <c r="F987" s="135" t="s">
        <v>1667</v>
      </c>
      <c r="G987" s="135"/>
      <c r="H987" s="135"/>
      <c r="I987" s="135"/>
      <c r="J987" s="201">
        <v>32089</v>
      </c>
      <c r="K987" s="147" t="s">
        <v>1664</v>
      </c>
      <c r="L987" s="135" t="s">
        <v>173</v>
      </c>
      <c r="M987" s="134" t="str">
        <f t="shared" si="218"/>
        <v>ARB-Y5</v>
      </c>
      <c r="N987" s="147" t="str">
        <f>Cobb!$G$2</f>
        <v>Alaska</v>
      </c>
      <c r="O987" s="169" t="s">
        <v>1605</v>
      </c>
      <c r="P987" s="229" t="str">
        <f t="shared" si="219"/>
        <v>Shaw, Bryan (ARB-Y5)</v>
      </c>
      <c r="Q987" s="166">
        <f t="shared" si="220"/>
        <v>1300000</v>
      </c>
      <c r="R987" s="166" t="str">
        <f t="shared" si="211"/>
        <v/>
      </c>
      <c r="S987" s="166" t="str">
        <f t="shared" si="212"/>
        <v/>
      </c>
      <c r="T987" s="314" t="str">
        <f t="shared" si="213"/>
        <v/>
      </c>
      <c r="U987" s="147" t="s">
        <v>1629</v>
      </c>
      <c r="V987" s="167">
        <v>1300000</v>
      </c>
      <c r="W987" s="134"/>
      <c r="X987" s="167"/>
      <c r="Y987" s="134"/>
      <c r="Z987" s="167"/>
      <c r="AA987" s="134"/>
      <c r="AC987" s="537"/>
      <c r="AD987" s="537"/>
      <c r="AE987" s="271"/>
    </row>
    <row r="988" spans="1:31" ht="14.25" customHeight="1" x14ac:dyDescent="0.2">
      <c r="A988" s="134" t="s">
        <v>4866</v>
      </c>
      <c r="B988" s="246" t="str">
        <f t="shared" si="214"/>
        <v>Shaw</v>
      </c>
      <c r="C988" s="253" t="str">
        <f t="shared" si="215"/>
        <v>Chris James</v>
      </c>
      <c r="D988" s="134" t="str">
        <f t="shared" si="216"/>
        <v>C. Shaw</v>
      </c>
      <c r="E988" s="229" t="str">
        <f t="shared" si="217"/>
        <v>Chris James Shaw</v>
      </c>
      <c r="F988" s="287"/>
      <c r="G988" s="537">
        <v>119</v>
      </c>
      <c r="H988" s="537">
        <v>5</v>
      </c>
      <c r="I988" s="537">
        <v>3</v>
      </c>
      <c r="J988" s="436">
        <v>34262</v>
      </c>
      <c r="K988" s="205"/>
      <c r="L988" s="135" t="s">
        <v>651</v>
      </c>
      <c r="M988" s="134" t="str">
        <f t="shared" si="218"/>
        <v>min</v>
      </c>
      <c r="N988" s="537" t="s">
        <v>826</v>
      </c>
      <c r="O988" s="169" t="s">
        <v>4786</v>
      </c>
      <c r="P988" s="229" t="str">
        <f t="shared" si="219"/>
        <v>Shaw, Chris James (min)</v>
      </c>
      <c r="Q988" s="166" t="str">
        <f t="shared" si="220"/>
        <v/>
      </c>
      <c r="R988" s="166" t="str">
        <f t="shared" ref="R988:R1046" si="221">IF(ISBLANK($X988),"",$X988)</f>
        <v/>
      </c>
      <c r="S988" s="166" t="str">
        <f t="shared" ref="S988:S1046" si="222">IF(ISBLANK($Z988),"",$Z988)</f>
        <v/>
      </c>
      <c r="T988" s="314" t="str">
        <f t="shared" ref="T988:T1046" si="223">IF(ISBLANK($AB988),"",$AB988)</f>
        <v/>
      </c>
      <c r="U988" s="537" t="s">
        <v>828</v>
      </c>
      <c r="V988" s="167"/>
      <c r="W988" s="134"/>
      <c r="X988" s="167"/>
      <c r="Y988" s="134"/>
      <c r="Z988" s="167"/>
      <c r="AA988" s="134"/>
      <c r="AC988" s="134"/>
      <c r="AD988" s="134"/>
    </row>
    <row r="989" spans="1:31" ht="14.25" customHeight="1" x14ac:dyDescent="0.2">
      <c r="A989" s="537" t="s">
        <v>4772</v>
      </c>
      <c r="B989" s="246" t="str">
        <f t="shared" si="214"/>
        <v>Shaw</v>
      </c>
      <c r="C989" s="253" t="str">
        <f t="shared" si="215"/>
        <v>Travis*</v>
      </c>
      <c r="D989" s="134" t="str">
        <f t="shared" si="216"/>
        <v>T. Shaw</v>
      </c>
      <c r="E989" s="229" t="str">
        <f t="shared" si="217"/>
        <v>Travis* Shaw</v>
      </c>
      <c r="F989" s="287"/>
      <c r="G989" s="537">
        <v>31</v>
      </c>
      <c r="H989" s="537">
        <v>2</v>
      </c>
      <c r="I989" s="537">
        <v>7</v>
      </c>
      <c r="J989" s="436">
        <v>32979</v>
      </c>
      <c r="K989" s="205" t="s">
        <v>1666</v>
      </c>
      <c r="L989" s="135" t="s">
        <v>11</v>
      </c>
      <c r="M989" s="134" t="str">
        <f t="shared" si="218"/>
        <v>Y1</v>
      </c>
      <c r="N989" s="147" t="str">
        <f>Cobb!$M$2</f>
        <v>Mansfield</v>
      </c>
      <c r="O989" s="169" t="s">
        <v>4786</v>
      </c>
      <c r="P989" s="229" t="str">
        <f t="shared" si="219"/>
        <v>Shaw, Travis* (Y1)</v>
      </c>
      <c r="Q989" s="166">
        <f t="shared" si="220"/>
        <v>200000</v>
      </c>
      <c r="R989" s="166">
        <f t="shared" si="221"/>
        <v>300000</v>
      </c>
      <c r="S989" s="166">
        <f t="shared" si="222"/>
        <v>400000</v>
      </c>
      <c r="T989" s="314" t="str">
        <f t="shared" si="223"/>
        <v/>
      </c>
      <c r="U989" s="537" t="s">
        <v>652</v>
      </c>
      <c r="V989" s="167">
        <v>200000</v>
      </c>
      <c r="W989" s="134" t="s">
        <v>653</v>
      </c>
      <c r="X989" s="167">
        <v>300000</v>
      </c>
      <c r="Y989" s="134" t="s">
        <v>465</v>
      </c>
      <c r="Z989" s="167">
        <v>400000</v>
      </c>
      <c r="AA989" s="134" t="s">
        <v>814</v>
      </c>
      <c r="AC989" s="134"/>
      <c r="AD989" s="134"/>
    </row>
    <row r="990" spans="1:31" ht="14.25" customHeight="1" x14ac:dyDescent="0.2">
      <c r="A990" s="134" t="s">
        <v>4867</v>
      </c>
      <c r="B990" s="246" t="str">
        <f t="shared" si="214"/>
        <v>Sheffield</v>
      </c>
      <c r="C990" s="253" t="str">
        <f t="shared" si="215"/>
        <v>Justus</v>
      </c>
      <c r="D990" s="134" t="str">
        <f t="shared" si="216"/>
        <v>J. Sheffield</v>
      </c>
      <c r="E990" s="229" t="str">
        <f t="shared" si="217"/>
        <v>Justus Sheffield</v>
      </c>
      <c r="F990" s="287"/>
      <c r="G990" s="537">
        <v>157</v>
      </c>
      <c r="H990" s="537">
        <v>6</v>
      </c>
      <c r="I990" s="537">
        <v>19</v>
      </c>
      <c r="J990" s="436">
        <v>35198</v>
      </c>
      <c r="K990" s="205"/>
      <c r="L990" s="135" t="s">
        <v>651</v>
      </c>
      <c r="M990" s="134" t="str">
        <f t="shared" si="218"/>
        <v>min</v>
      </c>
      <c r="N990" s="537" t="s">
        <v>547</v>
      </c>
      <c r="O990" s="169" t="s">
        <v>4786</v>
      </c>
      <c r="P990" s="229" t="str">
        <f t="shared" si="219"/>
        <v>Sheffield, Justus (min)</v>
      </c>
      <c r="Q990" s="166" t="str">
        <f t="shared" si="220"/>
        <v/>
      </c>
      <c r="R990" s="166" t="str">
        <f t="shared" si="221"/>
        <v/>
      </c>
      <c r="S990" s="166" t="str">
        <f t="shared" si="222"/>
        <v/>
      </c>
      <c r="T990" s="314" t="str">
        <f t="shared" si="223"/>
        <v/>
      </c>
      <c r="U990" s="537" t="s">
        <v>828</v>
      </c>
      <c r="V990" s="167"/>
      <c r="W990" s="134"/>
      <c r="X990" s="167"/>
      <c r="Y990" s="134"/>
      <c r="Z990" s="167"/>
      <c r="AA990" s="134"/>
      <c r="AC990" s="134"/>
      <c r="AD990" s="134"/>
    </row>
    <row r="991" spans="1:31" ht="14.25" customHeight="1" x14ac:dyDescent="0.2">
      <c r="A991" s="134" t="s">
        <v>626</v>
      </c>
      <c r="B991" s="246" t="str">
        <f t="shared" si="214"/>
        <v>Shields</v>
      </c>
      <c r="C991" s="253" t="str">
        <f t="shared" si="215"/>
        <v>James</v>
      </c>
      <c r="D991" s="134" t="str">
        <f t="shared" si="216"/>
        <v>J. Shields</v>
      </c>
      <c r="E991" s="229" t="str">
        <f t="shared" si="217"/>
        <v>James Shields</v>
      </c>
      <c r="F991" s="135" t="s">
        <v>1667</v>
      </c>
      <c r="G991" s="135"/>
      <c r="H991" s="135"/>
      <c r="I991" s="135"/>
      <c r="J991" s="201">
        <v>29940</v>
      </c>
      <c r="K991" s="147" t="s">
        <v>966</v>
      </c>
      <c r="L991" s="135" t="s">
        <v>173</v>
      </c>
      <c r="M991" s="134" t="str">
        <f t="shared" si="218"/>
        <v>2,F3-19.845M</v>
      </c>
      <c r="N991" s="147" t="s">
        <v>701</v>
      </c>
      <c r="O991" s="304" t="s">
        <v>5225</v>
      </c>
      <c r="P991" s="229" t="str">
        <f t="shared" si="219"/>
        <v>Shields, James (2,F3-19.845M)</v>
      </c>
      <c r="Q991" s="166">
        <f t="shared" si="220"/>
        <v>6615000</v>
      </c>
      <c r="R991" s="166">
        <f t="shared" si="221"/>
        <v>6615000</v>
      </c>
      <c r="S991" s="166" t="str">
        <f t="shared" si="222"/>
        <v/>
      </c>
      <c r="T991" s="314" t="str">
        <f t="shared" si="223"/>
        <v/>
      </c>
      <c r="U991" s="147" t="s">
        <v>2497</v>
      </c>
      <c r="V991" s="167">
        <v>6615000</v>
      </c>
      <c r="W991" s="147" t="s">
        <v>2581</v>
      </c>
      <c r="X991" s="235">
        <v>6615000</v>
      </c>
      <c r="Y991" s="147" t="s">
        <v>412</v>
      </c>
      <c r="Z991" s="235"/>
      <c r="AA991" s="147"/>
      <c r="AB991" s="310"/>
      <c r="AC991" s="537"/>
      <c r="AD991" s="537"/>
      <c r="AE991" s="271"/>
    </row>
    <row r="992" spans="1:31" ht="14.25" customHeight="1" x14ac:dyDescent="0.2">
      <c r="A992" s="246" t="s">
        <v>2200</v>
      </c>
      <c r="B992" s="246" t="str">
        <f t="shared" si="214"/>
        <v>Shipley</v>
      </c>
      <c r="C992" s="253" t="str">
        <f t="shared" si="215"/>
        <v>Braden</v>
      </c>
      <c r="D992" s="134" t="str">
        <f t="shared" si="216"/>
        <v>B. Shipley</v>
      </c>
      <c r="E992" s="229" t="str">
        <f t="shared" si="217"/>
        <v>Braden Shipley</v>
      </c>
      <c r="F992" s="241" t="s">
        <v>1667</v>
      </c>
      <c r="G992" s="241"/>
      <c r="H992" s="241"/>
      <c r="I992" s="241"/>
      <c r="J992" s="262">
        <v>33656</v>
      </c>
      <c r="K992" s="263" t="s">
        <v>966</v>
      </c>
      <c r="L992" s="135" t="s">
        <v>651</v>
      </c>
      <c r="M992" s="134" t="str">
        <f t="shared" si="218"/>
        <v>min</v>
      </c>
      <c r="N992" s="147" t="str">
        <f>Cobb!$S$2</f>
        <v>Waikiki</v>
      </c>
      <c r="O992" s="241" t="s">
        <v>2012</v>
      </c>
      <c r="P992" s="229" t="str">
        <f t="shared" si="219"/>
        <v>Shipley, Braden (min)</v>
      </c>
      <c r="Q992" s="166" t="str">
        <f t="shared" si="220"/>
        <v/>
      </c>
      <c r="R992" s="166" t="str">
        <f t="shared" si="221"/>
        <v/>
      </c>
      <c r="S992" s="166" t="str">
        <f t="shared" si="222"/>
        <v/>
      </c>
      <c r="T992" s="314" t="str">
        <f t="shared" si="223"/>
        <v/>
      </c>
      <c r="U992" s="309" t="s">
        <v>828</v>
      </c>
      <c r="V992" s="230"/>
      <c r="W992" s="229"/>
      <c r="X992" s="230"/>
      <c r="Y992" s="229"/>
      <c r="Z992" s="230"/>
      <c r="AA992" s="229"/>
      <c r="AB992" s="229"/>
      <c r="AC992" s="537"/>
      <c r="AD992" s="537"/>
      <c r="AE992" s="271"/>
    </row>
    <row r="993" spans="1:31" ht="14.25" customHeight="1" x14ac:dyDescent="0.2">
      <c r="A993" s="537" t="s">
        <v>2751</v>
      </c>
      <c r="B993" s="246" t="str">
        <f t="shared" si="214"/>
        <v>Shoemaker</v>
      </c>
      <c r="C993" s="253" t="str">
        <f t="shared" si="215"/>
        <v>Matt</v>
      </c>
      <c r="D993" s="134" t="str">
        <f t="shared" si="216"/>
        <v>M. Shoemaker</v>
      </c>
      <c r="E993" s="229" t="str">
        <f t="shared" si="217"/>
        <v>Matt Shoemaker</v>
      </c>
      <c r="F993" s="135" t="s">
        <v>1667</v>
      </c>
      <c r="G993" s="135"/>
      <c r="H993" s="135"/>
      <c r="I993" s="135"/>
      <c r="J993" s="335">
        <v>31682</v>
      </c>
      <c r="K993" s="134" t="s">
        <v>966</v>
      </c>
      <c r="L993" s="135" t="s">
        <v>173</v>
      </c>
      <c r="M993" s="134" t="str">
        <f t="shared" si="218"/>
        <v>Y2</v>
      </c>
      <c r="N993" s="147" t="str">
        <f>Aaron!$A$2</f>
        <v>Middlesex</v>
      </c>
      <c r="O993" s="135" t="s">
        <v>2857</v>
      </c>
      <c r="P993" s="229" t="str">
        <f t="shared" si="219"/>
        <v>Shoemaker, Matt (Y2)</v>
      </c>
      <c r="Q993" s="166">
        <f t="shared" si="220"/>
        <v>300000</v>
      </c>
      <c r="R993" s="166">
        <f t="shared" si="221"/>
        <v>400000</v>
      </c>
      <c r="S993" s="166" t="str">
        <f t="shared" si="222"/>
        <v/>
      </c>
      <c r="T993" s="314" t="str">
        <f t="shared" si="223"/>
        <v/>
      </c>
      <c r="U993" s="134" t="s">
        <v>653</v>
      </c>
      <c r="V993" s="230">
        <v>300000</v>
      </c>
      <c r="W993" s="229" t="s">
        <v>465</v>
      </c>
      <c r="X993" s="230">
        <v>400000</v>
      </c>
      <c r="Y993" s="134" t="s">
        <v>814</v>
      </c>
      <c r="Z993" s="537"/>
      <c r="AA993" s="537"/>
      <c r="AB993" s="537"/>
      <c r="AC993" s="537"/>
      <c r="AD993" s="537"/>
      <c r="AE993" s="172"/>
    </row>
    <row r="994" spans="1:31" ht="14.25" customHeight="1" x14ac:dyDescent="0.2">
      <c r="A994" s="537" t="s">
        <v>2808</v>
      </c>
      <c r="B994" s="246" t="str">
        <f t="shared" si="214"/>
        <v>Shreve</v>
      </c>
      <c r="C994" s="253" t="str">
        <f t="shared" si="215"/>
        <v>Chasen*</v>
      </c>
      <c r="D994" s="134" t="str">
        <f t="shared" si="216"/>
        <v>C. Shreve</v>
      </c>
      <c r="E994" s="229" t="str">
        <f t="shared" si="217"/>
        <v>Chasen* Shreve</v>
      </c>
      <c r="F994" s="135" t="s">
        <v>512</v>
      </c>
      <c r="G994" s="135"/>
      <c r="H994" s="135"/>
      <c r="I994" s="135"/>
      <c r="J994" s="335">
        <v>33066</v>
      </c>
      <c r="K994" s="134" t="s">
        <v>1664</v>
      </c>
      <c r="L994" s="135" t="s">
        <v>173</v>
      </c>
      <c r="M994" s="134" t="str">
        <f t="shared" si="218"/>
        <v>Y1</v>
      </c>
      <c r="N994" s="147" t="str">
        <f>Mays!$AE$2</f>
        <v>West Oakland</v>
      </c>
      <c r="O994" s="135" t="s">
        <v>2857</v>
      </c>
      <c r="P994" s="229" t="str">
        <f t="shared" si="219"/>
        <v>Shreve, Chasen* (Y1)</v>
      </c>
      <c r="Q994" s="166">
        <f t="shared" si="220"/>
        <v>200000</v>
      </c>
      <c r="R994" s="166">
        <f t="shared" si="221"/>
        <v>300000</v>
      </c>
      <c r="S994" s="166">
        <f t="shared" si="222"/>
        <v>400000</v>
      </c>
      <c r="T994" s="314" t="str">
        <f t="shared" si="223"/>
        <v/>
      </c>
      <c r="U994" s="537" t="s">
        <v>652</v>
      </c>
      <c r="V994" s="269">
        <v>200000</v>
      </c>
      <c r="W994" s="134" t="s">
        <v>653</v>
      </c>
      <c r="X994" s="269">
        <v>300000</v>
      </c>
      <c r="Y994" s="134" t="s">
        <v>465</v>
      </c>
      <c r="Z994" s="269">
        <v>400000</v>
      </c>
      <c r="AA994" s="134" t="s">
        <v>814</v>
      </c>
      <c r="AB994" s="537"/>
      <c r="AC994" s="537"/>
      <c r="AD994" s="537"/>
      <c r="AE994" s="271"/>
    </row>
    <row r="995" spans="1:31" ht="14.25" customHeight="1" x14ac:dyDescent="0.2">
      <c r="A995" s="258" t="s">
        <v>2285</v>
      </c>
      <c r="B995" s="246" t="str">
        <f t="shared" si="214"/>
        <v>Shuck</v>
      </c>
      <c r="C995" s="253" t="str">
        <f t="shared" si="215"/>
        <v>JB</v>
      </c>
      <c r="D995" s="134" t="str">
        <f t="shared" si="216"/>
        <v>J. Shuck</v>
      </c>
      <c r="E995" s="229" t="str">
        <f t="shared" si="217"/>
        <v>JB Shuck</v>
      </c>
      <c r="F995" s="265" t="s">
        <v>512</v>
      </c>
      <c r="G995" s="265"/>
      <c r="H995" s="265"/>
      <c r="I995" s="265"/>
      <c r="J995" s="266">
        <v>31946</v>
      </c>
      <c r="K995" s="258" t="s">
        <v>2083</v>
      </c>
      <c r="L995" s="135" t="s">
        <v>11</v>
      </c>
      <c r="M995" s="134" t="str">
        <f t="shared" si="218"/>
        <v>Y3</v>
      </c>
      <c r="N995" s="147" t="str">
        <f>Aaron!$AE$2</f>
        <v>Pismo Beach</v>
      </c>
      <c r="O995" s="241" t="s">
        <v>2012</v>
      </c>
      <c r="P995" s="229" t="str">
        <f t="shared" si="219"/>
        <v>Shuck, JB (Y3)</v>
      </c>
      <c r="Q995" s="166">
        <f t="shared" si="220"/>
        <v>400000</v>
      </c>
      <c r="R995" s="166" t="str">
        <f t="shared" si="221"/>
        <v/>
      </c>
      <c r="S995" s="166" t="str">
        <f t="shared" si="222"/>
        <v/>
      </c>
      <c r="T995" s="314" t="str">
        <f t="shared" si="223"/>
        <v/>
      </c>
      <c r="U995" s="309" t="s">
        <v>465</v>
      </c>
      <c r="V995" s="230">
        <v>400000</v>
      </c>
      <c r="W995" s="229" t="s">
        <v>814</v>
      </c>
      <c r="X995" s="230"/>
      <c r="Y995" s="229"/>
      <c r="Z995" s="230"/>
      <c r="AA995" s="134"/>
      <c r="AC995" s="537"/>
      <c r="AD995" s="537"/>
      <c r="AE995" s="271"/>
    </row>
    <row r="996" spans="1:31" ht="14.25" customHeight="1" x14ac:dyDescent="0.2">
      <c r="A996" s="247" t="s">
        <v>2337</v>
      </c>
      <c r="B996" s="246" t="str">
        <f t="shared" si="214"/>
        <v>Siegrist</v>
      </c>
      <c r="C996" s="253" t="str">
        <f t="shared" si="215"/>
        <v>Kevin</v>
      </c>
      <c r="D996" s="134" t="str">
        <f t="shared" si="216"/>
        <v>K. Siegrist</v>
      </c>
      <c r="E996" s="229" t="str">
        <f t="shared" si="217"/>
        <v>Kevin Siegrist</v>
      </c>
      <c r="F996" s="250" t="s">
        <v>512</v>
      </c>
      <c r="G996" s="250"/>
      <c r="H996" s="250"/>
      <c r="I996" s="250"/>
      <c r="J996" s="261">
        <v>32709</v>
      </c>
      <c r="K996" s="260" t="s">
        <v>173</v>
      </c>
      <c r="L996" s="135" t="s">
        <v>173</v>
      </c>
      <c r="M996" s="134" t="str">
        <f t="shared" si="218"/>
        <v>Y3</v>
      </c>
      <c r="N996" s="297" t="str">
        <f>Mays!$S$2</f>
        <v>Thunder Bay</v>
      </c>
      <c r="O996" s="241" t="s">
        <v>2012</v>
      </c>
      <c r="P996" s="229" t="str">
        <f t="shared" si="219"/>
        <v>Siegrist, Kevin (Y3)</v>
      </c>
      <c r="Q996" s="166">
        <f t="shared" si="220"/>
        <v>400000</v>
      </c>
      <c r="R996" s="166" t="str">
        <f t="shared" si="221"/>
        <v/>
      </c>
      <c r="S996" s="166" t="str">
        <f t="shared" si="222"/>
        <v/>
      </c>
      <c r="T996" s="314" t="str">
        <f t="shared" si="223"/>
        <v/>
      </c>
      <c r="U996" s="309" t="s">
        <v>465</v>
      </c>
      <c r="V996" s="230">
        <v>400000</v>
      </c>
      <c r="W996" s="229" t="s">
        <v>814</v>
      </c>
      <c r="X996" s="230"/>
      <c r="Y996" s="229"/>
      <c r="Z996" s="230"/>
      <c r="AA996" s="134"/>
      <c r="AC996" s="537"/>
      <c r="AD996" s="537"/>
      <c r="AE996" s="271"/>
    </row>
    <row r="997" spans="1:31" ht="14.25" customHeight="1" x14ac:dyDescent="0.2">
      <c r="A997" s="537" t="s">
        <v>3764</v>
      </c>
      <c r="B997" s="246" t="str">
        <f t="shared" si="214"/>
        <v>Sierra</v>
      </c>
      <c r="C997" s="253" t="str">
        <f t="shared" si="215"/>
        <v>Magneuris</v>
      </c>
      <c r="D997" s="134" t="str">
        <f t="shared" si="216"/>
        <v>M. Sierra</v>
      </c>
      <c r="E997" s="229" t="str">
        <f t="shared" si="217"/>
        <v>Magneuris Sierra</v>
      </c>
      <c r="F997" s="135" t="s">
        <v>512</v>
      </c>
      <c r="G997" s="135"/>
      <c r="H997" s="135"/>
      <c r="I997" s="135"/>
      <c r="J997" s="335">
        <v>35162</v>
      </c>
      <c r="K997" s="134" t="s">
        <v>1669</v>
      </c>
      <c r="L997" s="135" t="s">
        <v>651</v>
      </c>
      <c r="M997" s="134" t="str">
        <f t="shared" si="218"/>
        <v>min</v>
      </c>
      <c r="N997" s="147" t="str">
        <f>Aaron!$AE$2</f>
        <v>Pismo Beach</v>
      </c>
      <c r="O997" s="135" t="s">
        <v>2857</v>
      </c>
      <c r="P997" s="229" t="str">
        <f t="shared" si="219"/>
        <v>Sierra, Magneuris (min)</v>
      </c>
      <c r="Q997" s="166" t="str">
        <f t="shared" si="220"/>
        <v/>
      </c>
      <c r="R997" s="166" t="str">
        <f t="shared" si="221"/>
        <v/>
      </c>
      <c r="S997" s="166" t="str">
        <f t="shared" si="222"/>
        <v/>
      </c>
      <c r="T997" s="314" t="str">
        <f t="shared" si="223"/>
        <v/>
      </c>
      <c r="U997" s="537" t="s">
        <v>828</v>
      </c>
      <c r="V997" s="269"/>
      <c r="W997" s="537"/>
      <c r="X997" s="269"/>
      <c r="Y997" s="537"/>
      <c r="Z997" s="537"/>
      <c r="AA997" s="537"/>
      <c r="AB997" s="537"/>
      <c r="AC997" s="537"/>
      <c r="AD997" s="537"/>
      <c r="AE997" s="271"/>
    </row>
    <row r="998" spans="1:31" ht="14.25" customHeight="1" x14ac:dyDescent="0.2">
      <c r="A998" s="134" t="s">
        <v>1023</v>
      </c>
      <c r="B998" s="246" t="str">
        <f t="shared" si="214"/>
        <v>Simmons</v>
      </c>
      <c r="C998" s="253" t="str">
        <f t="shared" si="215"/>
        <v>Andrelton</v>
      </c>
      <c r="D998" s="134" t="str">
        <f t="shared" si="216"/>
        <v>A. Simmons</v>
      </c>
      <c r="E998" s="229" t="str">
        <f t="shared" si="217"/>
        <v>Andrelton Simmons</v>
      </c>
      <c r="F998" s="135" t="s">
        <v>1667</v>
      </c>
      <c r="G998" s="135"/>
      <c r="H998" s="135"/>
      <c r="I998" s="135"/>
      <c r="J998" s="201">
        <v>32755</v>
      </c>
      <c r="K998" s="147" t="s">
        <v>1671</v>
      </c>
      <c r="L998" s="135" t="s">
        <v>11</v>
      </c>
      <c r="M998" s="134" t="str">
        <f t="shared" si="218"/>
        <v>ARB-Y4</v>
      </c>
      <c r="N998" s="147" t="str">
        <f>Cobb!$S$2</f>
        <v>Waikiki</v>
      </c>
      <c r="O998" s="169" t="s">
        <v>3826</v>
      </c>
      <c r="P998" s="229" t="str">
        <f t="shared" si="219"/>
        <v>Simmons, Andrelton (ARB-Y4)</v>
      </c>
      <c r="Q998" s="166">
        <f t="shared" si="220"/>
        <v>760000</v>
      </c>
      <c r="R998" s="166" t="str">
        <f t="shared" si="221"/>
        <v/>
      </c>
      <c r="S998" s="166" t="str">
        <f t="shared" si="222"/>
        <v/>
      </c>
      <c r="T998" s="314" t="str">
        <f t="shared" si="223"/>
        <v/>
      </c>
      <c r="U998" s="147" t="s">
        <v>814</v>
      </c>
      <c r="V998" s="167">
        <v>760000</v>
      </c>
      <c r="W998" s="134" t="s">
        <v>1629</v>
      </c>
      <c r="X998" s="167"/>
      <c r="Y998" s="134"/>
      <c r="Z998" s="167"/>
      <c r="AA998" s="134"/>
      <c r="AC998" s="537"/>
      <c r="AD998" s="537"/>
      <c r="AE998" s="271"/>
    </row>
    <row r="999" spans="1:31" ht="14.25" customHeight="1" x14ac:dyDescent="0.2">
      <c r="A999" s="211" t="s">
        <v>1795</v>
      </c>
      <c r="B999" s="246" t="str">
        <f t="shared" si="214"/>
        <v>Simon</v>
      </c>
      <c r="C999" s="253" t="str">
        <f t="shared" si="215"/>
        <v>Alfredo</v>
      </c>
      <c r="D999" s="134" t="str">
        <f t="shared" si="216"/>
        <v>A. Simon</v>
      </c>
      <c r="E999" s="229" t="str">
        <f t="shared" si="217"/>
        <v>Alfredo Simon</v>
      </c>
      <c r="F999" s="216" t="s">
        <v>1667</v>
      </c>
      <c r="G999" s="216"/>
      <c r="H999" s="216"/>
      <c r="I999" s="216"/>
      <c r="J999" s="220">
        <v>29714</v>
      </c>
      <c r="K999" s="221" t="s">
        <v>1664</v>
      </c>
      <c r="L999" s="135" t="s">
        <v>173</v>
      </c>
      <c r="M999" s="134" t="str">
        <f t="shared" si="218"/>
        <v>3,F3-11.4M</v>
      </c>
      <c r="N999" s="147" t="str">
        <f>Aaron!$AE$2</f>
        <v>Pismo Beach</v>
      </c>
      <c r="O999" s="216" t="s">
        <v>1992</v>
      </c>
      <c r="P999" s="229" t="str">
        <f t="shared" si="219"/>
        <v>Simon, Alfredo (3,F3-11.4M)</v>
      </c>
      <c r="Q999" s="166">
        <f t="shared" si="220"/>
        <v>3800000</v>
      </c>
      <c r="R999" s="166" t="str">
        <f t="shared" si="221"/>
        <v/>
      </c>
      <c r="S999" s="166" t="str">
        <f t="shared" si="222"/>
        <v/>
      </c>
      <c r="T999" s="314" t="str">
        <f t="shared" si="223"/>
        <v/>
      </c>
      <c r="U999" s="297" t="s">
        <v>1797</v>
      </c>
      <c r="V999" s="235">
        <v>3800000</v>
      </c>
      <c r="W999" s="211" t="s">
        <v>412</v>
      </c>
      <c r="X999" s="235"/>
      <c r="Y999" s="211"/>
      <c r="Z999" s="235"/>
      <c r="AA999" s="134"/>
      <c r="AC999" s="537"/>
      <c r="AD999" s="537"/>
      <c r="AE999" s="271"/>
    </row>
    <row r="1000" spans="1:31" ht="14.25" customHeight="1" x14ac:dyDescent="0.2">
      <c r="A1000" s="246" t="s">
        <v>2164</v>
      </c>
      <c r="B1000" s="246" t="str">
        <f t="shared" si="214"/>
        <v>Sims</v>
      </c>
      <c r="C1000" s="253" t="str">
        <f t="shared" si="215"/>
        <v>Lucas</v>
      </c>
      <c r="D1000" s="134" t="str">
        <f t="shared" si="216"/>
        <v>L. Sims</v>
      </c>
      <c r="E1000" s="229" t="str">
        <f t="shared" si="217"/>
        <v>Lucas Sims</v>
      </c>
      <c r="F1000" s="241" t="s">
        <v>1667</v>
      </c>
      <c r="G1000" s="241"/>
      <c r="H1000" s="241"/>
      <c r="I1000" s="241"/>
      <c r="J1000" s="262">
        <v>34464</v>
      </c>
      <c r="K1000" s="263" t="s">
        <v>173</v>
      </c>
      <c r="L1000" s="135" t="s">
        <v>651</v>
      </c>
      <c r="M1000" s="134" t="str">
        <f t="shared" si="218"/>
        <v>min</v>
      </c>
      <c r="N1000" s="147" t="s">
        <v>547</v>
      </c>
      <c r="O1000" s="241" t="s">
        <v>2012</v>
      </c>
      <c r="P1000" s="229" t="str">
        <f t="shared" si="219"/>
        <v>Sims, Lucas (min)</v>
      </c>
      <c r="Q1000" s="166" t="str">
        <f t="shared" si="220"/>
        <v/>
      </c>
      <c r="R1000" s="166" t="str">
        <f t="shared" si="221"/>
        <v/>
      </c>
      <c r="S1000" s="166" t="str">
        <f t="shared" si="222"/>
        <v/>
      </c>
      <c r="T1000" s="314" t="str">
        <f t="shared" si="223"/>
        <v/>
      </c>
      <c r="U1000" s="309" t="s">
        <v>828</v>
      </c>
      <c r="V1000" s="230"/>
      <c r="W1000" s="229"/>
      <c r="X1000" s="230"/>
      <c r="Y1000" s="229"/>
      <c r="Z1000" s="230"/>
      <c r="AA1000" s="134"/>
      <c r="AC1000" s="537"/>
      <c r="AD1000" s="537"/>
      <c r="AE1000" s="271"/>
    </row>
    <row r="1001" spans="1:31" ht="14.25" customHeight="1" x14ac:dyDescent="0.2">
      <c r="A1001" s="148" t="s">
        <v>349</v>
      </c>
      <c r="B1001" s="246" t="str">
        <f t="shared" si="214"/>
        <v>Singleton</v>
      </c>
      <c r="C1001" s="253" t="str">
        <f t="shared" si="215"/>
        <v>Jonathan</v>
      </c>
      <c r="D1001" s="134" t="str">
        <f t="shared" si="216"/>
        <v>J. Singleton</v>
      </c>
      <c r="E1001" s="229" t="str">
        <f t="shared" si="217"/>
        <v>Jonathan Singleton</v>
      </c>
      <c r="F1001" s="135" t="s">
        <v>512</v>
      </c>
      <c r="G1001" s="135"/>
      <c r="H1001" s="135"/>
      <c r="I1001" s="135"/>
      <c r="J1001" s="201">
        <v>33499</v>
      </c>
      <c r="K1001" s="147" t="s">
        <v>1666</v>
      </c>
      <c r="L1001" s="135" t="s">
        <v>11</v>
      </c>
      <c r="M1001" s="134" t="str">
        <f t="shared" si="218"/>
        <v>1,F3-$1.26M</v>
      </c>
      <c r="N1001" s="147" t="str">
        <f>Cobb!$AE$2</f>
        <v>Chicago</v>
      </c>
      <c r="O1001" s="412" t="s">
        <v>4104</v>
      </c>
      <c r="P1001" s="229" t="str">
        <f t="shared" si="219"/>
        <v>Singleton, Jonathan (1,F3-$1.26M)</v>
      </c>
      <c r="Q1001" s="166">
        <f t="shared" si="220"/>
        <v>420000</v>
      </c>
      <c r="R1001" s="166">
        <f t="shared" si="221"/>
        <v>420000</v>
      </c>
      <c r="S1001" s="166">
        <f t="shared" si="222"/>
        <v>420000</v>
      </c>
      <c r="T1001" s="314" t="str">
        <f t="shared" si="223"/>
        <v/>
      </c>
      <c r="U1001" s="148" t="s">
        <v>4056</v>
      </c>
      <c r="V1001" s="414">
        <v>420000</v>
      </c>
      <c r="W1001" s="148" t="s">
        <v>4215</v>
      </c>
      <c r="X1001" s="414">
        <v>420000</v>
      </c>
      <c r="Y1001" s="148" t="s">
        <v>4134</v>
      </c>
      <c r="Z1001" s="414">
        <v>420000</v>
      </c>
      <c r="AA1001" s="134" t="s">
        <v>412</v>
      </c>
      <c r="AB1001" s="134"/>
      <c r="AC1001" s="134"/>
      <c r="AD1001" s="134"/>
    </row>
    <row r="1002" spans="1:31" ht="14.25" customHeight="1" x14ac:dyDescent="0.2">
      <c r="A1002" s="148" t="s">
        <v>1775</v>
      </c>
      <c r="B1002" s="246" t="str">
        <f t="shared" si="214"/>
        <v>Sipp</v>
      </c>
      <c r="C1002" s="253" t="str">
        <f t="shared" si="215"/>
        <v>Tony</v>
      </c>
      <c r="D1002" s="134" t="str">
        <f t="shared" si="216"/>
        <v>T. Sipp</v>
      </c>
      <c r="E1002" s="229" t="str">
        <f t="shared" si="217"/>
        <v>Tony Sipp</v>
      </c>
      <c r="F1002" s="216" t="s">
        <v>512</v>
      </c>
      <c r="G1002" s="216"/>
      <c r="H1002" s="216"/>
      <c r="I1002" s="216"/>
      <c r="J1002" s="220">
        <v>30509</v>
      </c>
      <c r="K1002" s="221" t="s">
        <v>1664</v>
      </c>
      <c r="L1002" s="135" t="s">
        <v>173</v>
      </c>
      <c r="M1002" s="134" t="str">
        <f t="shared" si="218"/>
        <v>1,F1-$3.02M</v>
      </c>
      <c r="N1002" s="147" t="str">
        <f>Aaron!$M$2</f>
        <v>Virginia</v>
      </c>
      <c r="O1002" s="412" t="s">
        <v>4104</v>
      </c>
      <c r="P1002" s="229" t="str">
        <f t="shared" si="219"/>
        <v>Sipp, Tony (1,F1-$3.02M)</v>
      </c>
      <c r="Q1002" s="166">
        <f t="shared" si="220"/>
        <v>3020000</v>
      </c>
      <c r="R1002" s="166" t="str">
        <f t="shared" si="221"/>
        <v/>
      </c>
      <c r="S1002" s="166" t="str">
        <f t="shared" si="222"/>
        <v/>
      </c>
      <c r="T1002" s="314" t="str">
        <f t="shared" si="223"/>
        <v/>
      </c>
      <c r="U1002" s="148" t="s">
        <v>4017</v>
      </c>
      <c r="V1002" s="414">
        <v>3020000</v>
      </c>
      <c r="W1002" s="167" t="s">
        <v>412</v>
      </c>
      <c r="X1002" s="134"/>
      <c r="Y1002" s="134"/>
      <c r="Z1002" s="134"/>
      <c r="AA1002" s="134"/>
      <c r="AB1002" s="134"/>
      <c r="AC1002" s="134"/>
      <c r="AD1002" s="134"/>
    </row>
    <row r="1003" spans="1:31" ht="14.25" customHeight="1" x14ac:dyDescent="0.2">
      <c r="A1003" s="537" t="s">
        <v>3720</v>
      </c>
      <c r="B1003" s="246" t="str">
        <f t="shared" ref="B1003:B1066" si="224">LEFT(A1003,FIND(", ",A1003,1)-1)</f>
        <v>Sisco</v>
      </c>
      <c r="C1003" s="253" t="str">
        <f t="shared" si="215"/>
        <v>Chance</v>
      </c>
      <c r="D1003" s="134" t="str">
        <f t="shared" si="216"/>
        <v>C. Sisco</v>
      </c>
      <c r="E1003" s="229" t="str">
        <f t="shared" si="217"/>
        <v>Chance Sisco</v>
      </c>
      <c r="F1003" s="536"/>
      <c r="G1003" s="536"/>
      <c r="H1003" s="536"/>
      <c r="I1003" s="536"/>
      <c r="J1003" s="537"/>
      <c r="K1003" s="537"/>
      <c r="L1003" s="135" t="s">
        <v>651</v>
      </c>
      <c r="M1003" s="134" t="str">
        <f t="shared" si="218"/>
        <v>min</v>
      </c>
      <c r="N1003" s="147" t="str">
        <f>Mays!$G$2</f>
        <v>Palo Alto</v>
      </c>
      <c r="O1003" s="135" t="s">
        <v>2857</v>
      </c>
      <c r="P1003" s="229" t="str">
        <f t="shared" si="219"/>
        <v>Sisco, Chance (min)</v>
      </c>
      <c r="Q1003" s="166" t="str">
        <f t="shared" si="220"/>
        <v/>
      </c>
      <c r="R1003" s="166" t="str">
        <f t="shared" si="221"/>
        <v/>
      </c>
      <c r="S1003" s="166" t="str">
        <f t="shared" si="222"/>
        <v/>
      </c>
      <c r="T1003" s="314" t="str">
        <f t="shared" si="223"/>
        <v/>
      </c>
      <c r="U1003" s="537" t="s">
        <v>828</v>
      </c>
      <c r="V1003" s="269"/>
      <c r="W1003" s="537"/>
      <c r="X1003" s="269"/>
      <c r="Y1003" s="537"/>
      <c r="Z1003" s="537"/>
      <c r="AA1003" s="537"/>
      <c r="AB1003" s="537"/>
      <c r="AC1003" s="537"/>
      <c r="AD1003" s="537"/>
      <c r="AE1003" s="271"/>
    </row>
    <row r="1004" spans="1:31" ht="14.25" customHeight="1" x14ac:dyDescent="0.2">
      <c r="A1004" s="134" t="s">
        <v>360</v>
      </c>
      <c r="B1004" s="246" t="str">
        <f t="shared" si="224"/>
        <v>Skaggs</v>
      </c>
      <c r="C1004" s="253" t="str">
        <f t="shared" si="215"/>
        <v>Tyler</v>
      </c>
      <c r="D1004" s="134" t="str">
        <f t="shared" si="216"/>
        <v>T. Skaggs</v>
      </c>
      <c r="E1004" s="229" t="str">
        <f t="shared" si="217"/>
        <v>Tyler Skaggs</v>
      </c>
      <c r="F1004" s="135" t="s">
        <v>512</v>
      </c>
      <c r="G1004" s="135"/>
      <c r="H1004" s="135"/>
      <c r="I1004" s="135"/>
      <c r="J1004" s="201">
        <v>33432</v>
      </c>
      <c r="K1004" s="147" t="s">
        <v>966</v>
      </c>
      <c r="L1004" s="135" t="s">
        <v>173</v>
      </c>
      <c r="M1004" s="134" t="str">
        <f t="shared" si="218"/>
        <v>Y2*</v>
      </c>
      <c r="N1004" s="147" t="str">
        <f>Ruth!$Y$2</f>
        <v>Rock Island</v>
      </c>
      <c r="O1004" s="169" t="s">
        <v>4607</v>
      </c>
      <c r="P1004" s="229" t="str">
        <f t="shared" si="219"/>
        <v>Skaggs, Tyler (Y2*)</v>
      </c>
      <c r="Q1004" s="166">
        <f t="shared" si="220"/>
        <v>300000</v>
      </c>
      <c r="R1004" s="166">
        <f t="shared" si="221"/>
        <v>400000</v>
      </c>
      <c r="S1004" s="166" t="str">
        <f t="shared" si="222"/>
        <v/>
      </c>
      <c r="T1004" s="314" t="str">
        <f t="shared" si="223"/>
        <v/>
      </c>
      <c r="U1004" s="147" t="s">
        <v>303</v>
      </c>
      <c r="V1004" s="230">
        <v>300000</v>
      </c>
      <c r="W1004" s="229" t="s">
        <v>465</v>
      </c>
      <c r="X1004" s="230">
        <v>400000</v>
      </c>
      <c r="Y1004" s="134" t="s">
        <v>814</v>
      </c>
      <c r="Z1004" s="167"/>
      <c r="AA1004" s="134"/>
      <c r="AC1004" s="537"/>
      <c r="AD1004" s="537"/>
      <c r="AE1004" s="271"/>
    </row>
    <row r="1005" spans="1:31" ht="14.25" customHeight="1" x14ac:dyDescent="0.2">
      <c r="A1005" s="246" t="s">
        <v>2156</v>
      </c>
      <c r="B1005" s="246" t="str">
        <f t="shared" si="224"/>
        <v>Skole</v>
      </c>
      <c r="C1005" s="253" t="str">
        <f t="shared" si="215"/>
        <v>Matt</v>
      </c>
      <c r="D1005" s="134" t="str">
        <f t="shared" si="216"/>
        <v>M. Skole</v>
      </c>
      <c r="E1005" s="229" t="str">
        <f t="shared" si="217"/>
        <v>Matt Skole</v>
      </c>
      <c r="F1005" s="241" t="s">
        <v>512</v>
      </c>
      <c r="G1005" s="241"/>
      <c r="H1005" s="241"/>
      <c r="I1005" s="241"/>
      <c r="J1005" s="262">
        <v>32719</v>
      </c>
      <c r="K1005" s="263" t="s">
        <v>1670</v>
      </c>
      <c r="L1005" s="135" t="s">
        <v>651</v>
      </c>
      <c r="M1005" s="134" t="str">
        <f t="shared" si="218"/>
        <v>min</v>
      </c>
      <c r="N1005" s="147" t="str">
        <f>Ruth!$G$2</f>
        <v>Gotham City</v>
      </c>
      <c r="O1005" s="241" t="s">
        <v>2012</v>
      </c>
      <c r="P1005" s="229" t="str">
        <f t="shared" si="219"/>
        <v>Skole, Matt (min)</v>
      </c>
      <c r="Q1005" s="166" t="str">
        <f t="shared" si="220"/>
        <v/>
      </c>
      <c r="R1005" s="166" t="str">
        <f t="shared" si="221"/>
        <v/>
      </c>
      <c r="S1005" s="166" t="str">
        <f t="shared" si="222"/>
        <v/>
      </c>
      <c r="T1005" s="314" t="str">
        <f t="shared" si="223"/>
        <v/>
      </c>
      <c r="U1005" s="309" t="s">
        <v>828</v>
      </c>
      <c r="V1005" s="230"/>
      <c r="W1005" s="229"/>
      <c r="X1005" s="230"/>
      <c r="Y1005" s="229"/>
      <c r="Z1005" s="230"/>
      <c r="AA1005" s="134"/>
      <c r="AC1005" s="537"/>
      <c r="AD1005" s="537"/>
      <c r="AE1005" s="271"/>
    </row>
    <row r="1006" spans="1:31" ht="14.25" customHeight="1" x14ac:dyDescent="0.2">
      <c r="A1006" s="537" t="s">
        <v>2765</v>
      </c>
      <c r="B1006" s="246" t="str">
        <f t="shared" si="224"/>
        <v>Smith</v>
      </c>
      <c r="C1006" s="253" t="str">
        <f t="shared" si="215"/>
        <v>Carson</v>
      </c>
      <c r="D1006" s="134" t="str">
        <f t="shared" si="216"/>
        <v>C. Smith</v>
      </c>
      <c r="E1006" s="229" t="str">
        <f t="shared" si="217"/>
        <v>Carson Smith</v>
      </c>
      <c r="F1006" s="135" t="s">
        <v>1667</v>
      </c>
      <c r="G1006" s="135"/>
      <c r="H1006" s="135"/>
      <c r="I1006" s="135"/>
      <c r="J1006" s="335">
        <v>32800</v>
      </c>
      <c r="K1006" s="134" t="s">
        <v>1664</v>
      </c>
      <c r="L1006" s="135" t="s">
        <v>173</v>
      </c>
      <c r="M1006" s="134" t="str">
        <f t="shared" si="218"/>
        <v>Y1</v>
      </c>
      <c r="N1006" s="147" t="str">
        <f>Ruth!$A$2</f>
        <v>Plum Island</v>
      </c>
      <c r="O1006" s="135" t="s">
        <v>2857</v>
      </c>
      <c r="P1006" s="229" t="str">
        <f t="shared" si="219"/>
        <v>Smith, Carson (Y1)</v>
      </c>
      <c r="Q1006" s="166">
        <f t="shared" si="220"/>
        <v>200000</v>
      </c>
      <c r="R1006" s="166">
        <f t="shared" si="221"/>
        <v>300000</v>
      </c>
      <c r="S1006" s="166">
        <f t="shared" si="222"/>
        <v>400000</v>
      </c>
      <c r="T1006" s="314" t="str">
        <f t="shared" si="223"/>
        <v/>
      </c>
      <c r="U1006" s="537" t="s">
        <v>652</v>
      </c>
      <c r="V1006" s="269">
        <v>200000</v>
      </c>
      <c r="W1006" s="134" t="s">
        <v>653</v>
      </c>
      <c r="X1006" s="269">
        <v>300000</v>
      </c>
      <c r="Y1006" s="134" t="s">
        <v>465</v>
      </c>
      <c r="Z1006" s="269">
        <v>400000</v>
      </c>
      <c r="AA1006" s="134" t="s">
        <v>814</v>
      </c>
      <c r="AB1006" s="537"/>
      <c r="AC1006" s="537"/>
      <c r="AD1006" s="537"/>
      <c r="AE1006" s="271"/>
    </row>
    <row r="1007" spans="1:31" ht="14.25" customHeight="1" x14ac:dyDescent="0.2">
      <c r="A1007" s="246" t="s">
        <v>2135</v>
      </c>
      <c r="B1007" s="246" t="str">
        <f t="shared" si="224"/>
        <v>Smith</v>
      </c>
      <c r="C1007" s="253" t="str">
        <f t="shared" si="215"/>
        <v>Dominic</v>
      </c>
      <c r="D1007" s="134" t="str">
        <f t="shared" si="216"/>
        <v>D. Smith</v>
      </c>
      <c r="E1007" s="229" t="str">
        <f t="shared" si="217"/>
        <v>Dominic Smith</v>
      </c>
      <c r="F1007" s="241" t="s">
        <v>512</v>
      </c>
      <c r="G1007" s="241"/>
      <c r="H1007" s="241"/>
      <c r="I1007" s="241"/>
      <c r="J1007" s="262">
        <v>34865</v>
      </c>
      <c r="K1007" s="292" t="s">
        <v>1666</v>
      </c>
      <c r="L1007" s="135" t="s">
        <v>651</v>
      </c>
      <c r="M1007" s="134" t="str">
        <f t="shared" si="218"/>
        <v>min</v>
      </c>
      <c r="N1007" s="147" t="str">
        <f>Mays!$A$2</f>
        <v>Aspen</v>
      </c>
      <c r="O1007" s="241" t="s">
        <v>2012</v>
      </c>
      <c r="P1007" s="229" t="str">
        <f t="shared" si="219"/>
        <v>Smith, Dominic (min)</v>
      </c>
      <c r="Q1007" s="166" t="str">
        <f t="shared" si="220"/>
        <v/>
      </c>
      <c r="R1007" s="166" t="str">
        <f t="shared" si="221"/>
        <v/>
      </c>
      <c r="S1007" s="166" t="str">
        <f t="shared" si="222"/>
        <v/>
      </c>
      <c r="T1007" s="314" t="str">
        <f t="shared" si="223"/>
        <v/>
      </c>
      <c r="U1007" s="309" t="s">
        <v>828</v>
      </c>
      <c r="V1007" s="230"/>
      <c r="W1007" s="229"/>
      <c r="X1007" s="230"/>
      <c r="Y1007" s="229"/>
      <c r="Z1007" s="230"/>
      <c r="AA1007" s="134"/>
      <c r="AC1007" s="537"/>
      <c r="AD1007" s="537"/>
      <c r="AE1007" s="271"/>
    </row>
    <row r="1008" spans="1:31" ht="14.25" customHeight="1" x14ac:dyDescent="0.2">
      <c r="A1008" s="134" t="s">
        <v>262</v>
      </c>
      <c r="B1008" s="246" t="str">
        <f t="shared" si="224"/>
        <v>Smith</v>
      </c>
      <c r="C1008" s="253" t="str">
        <f t="shared" si="215"/>
        <v>Joe</v>
      </c>
      <c r="D1008" s="134" t="str">
        <f t="shared" si="216"/>
        <v>J. Smith</v>
      </c>
      <c r="E1008" s="229" t="str">
        <f t="shared" si="217"/>
        <v>Joe Smith</v>
      </c>
      <c r="F1008" s="135" t="s">
        <v>1667</v>
      </c>
      <c r="G1008" s="135"/>
      <c r="H1008" s="135"/>
      <c r="I1008" s="135"/>
      <c r="J1008" s="201">
        <v>30763</v>
      </c>
      <c r="K1008" s="147" t="s">
        <v>1664</v>
      </c>
      <c r="L1008" s="135" t="s">
        <v>173</v>
      </c>
      <c r="M1008" s="134" t="str">
        <f t="shared" si="218"/>
        <v>2,F3-7.969M</v>
      </c>
      <c r="N1008" s="147" t="str">
        <f>Aaron!$M$2</f>
        <v>Virginia</v>
      </c>
      <c r="O1008" s="304" t="s">
        <v>2491</v>
      </c>
      <c r="P1008" s="229" t="str">
        <f t="shared" si="219"/>
        <v>Smith, Joe (2,F3-7.969M)</v>
      </c>
      <c r="Q1008" s="166">
        <f t="shared" si="220"/>
        <v>2656628</v>
      </c>
      <c r="R1008" s="166">
        <f t="shared" si="221"/>
        <v>2656628</v>
      </c>
      <c r="S1008" s="166" t="str">
        <f t="shared" si="222"/>
        <v/>
      </c>
      <c r="T1008" s="314" t="str">
        <f t="shared" si="223"/>
        <v/>
      </c>
      <c r="U1008" s="147" t="s">
        <v>2528</v>
      </c>
      <c r="V1008" s="167">
        <v>2656628</v>
      </c>
      <c r="W1008" s="147" t="s">
        <v>2607</v>
      </c>
      <c r="X1008" s="235">
        <v>2656628</v>
      </c>
      <c r="Y1008" s="147" t="s">
        <v>412</v>
      </c>
      <c r="Z1008" s="235"/>
      <c r="AA1008" s="147"/>
      <c r="AB1008" s="310"/>
      <c r="AC1008" s="537"/>
      <c r="AD1008" s="537"/>
      <c r="AE1008" s="271"/>
    </row>
    <row r="1009" spans="1:31" ht="14.25" customHeight="1" x14ac:dyDescent="0.2">
      <c r="A1009" s="134" t="s">
        <v>4868</v>
      </c>
      <c r="B1009" s="246" t="str">
        <f t="shared" si="224"/>
        <v>Smith</v>
      </c>
      <c r="C1009" s="253" t="str">
        <f t="shared" si="215"/>
        <v>Mallex</v>
      </c>
      <c r="D1009" s="134" t="str">
        <f t="shared" si="216"/>
        <v>M. Smith</v>
      </c>
      <c r="E1009" s="229" t="str">
        <f t="shared" si="217"/>
        <v>Mallex Smith</v>
      </c>
      <c r="F1009" s="287"/>
      <c r="G1009" s="537">
        <v>88</v>
      </c>
      <c r="H1009" s="537" t="s">
        <v>783</v>
      </c>
      <c r="I1009" s="537">
        <v>18</v>
      </c>
      <c r="J1009" s="436">
        <v>34095</v>
      </c>
      <c r="K1009" s="205"/>
      <c r="L1009" s="135" t="s">
        <v>651</v>
      </c>
      <c r="M1009" s="134" t="str">
        <f t="shared" si="218"/>
        <v>min</v>
      </c>
      <c r="N1009" s="147" t="str">
        <f>Ruth!$S$2</f>
        <v>New York</v>
      </c>
      <c r="O1009" s="169" t="s">
        <v>4786</v>
      </c>
      <c r="P1009" s="229" t="str">
        <f t="shared" si="219"/>
        <v>Smith, Mallex (min)</v>
      </c>
      <c r="Q1009" s="166" t="str">
        <f t="shared" si="220"/>
        <v/>
      </c>
      <c r="R1009" s="166" t="str">
        <f t="shared" si="221"/>
        <v/>
      </c>
      <c r="S1009" s="166" t="str">
        <f t="shared" si="222"/>
        <v/>
      </c>
      <c r="T1009" s="314" t="str">
        <f t="shared" si="223"/>
        <v/>
      </c>
      <c r="U1009" s="537" t="s">
        <v>828</v>
      </c>
      <c r="V1009" s="167"/>
      <c r="W1009" s="134"/>
      <c r="X1009" s="167"/>
      <c r="Y1009" s="134"/>
      <c r="Z1009" s="167"/>
      <c r="AA1009" s="134"/>
      <c r="AC1009" s="134"/>
      <c r="AD1009" s="134"/>
    </row>
    <row r="1010" spans="1:31" ht="14.25" customHeight="1" x14ac:dyDescent="0.2">
      <c r="A1010" s="211" t="s">
        <v>1828</v>
      </c>
      <c r="B1010" s="246" t="str">
        <f t="shared" si="224"/>
        <v>Smith</v>
      </c>
      <c r="C1010" s="253" t="str">
        <f t="shared" si="215"/>
        <v>Seth</v>
      </c>
      <c r="D1010" s="134" t="str">
        <f t="shared" si="216"/>
        <v>S. Smith</v>
      </c>
      <c r="E1010" s="229" t="str">
        <f t="shared" si="217"/>
        <v>Seth Smith</v>
      </c>
      <c r="F1010" s="216" t="s">
        <v>512</v>
      </c>
      <c r="G1010" s="216"/>
      <c r="H1010" s="216"/>
      <c r="I1010" s="216"/>
      <c r="J1010" s="222">
        <v>30224</v>
      </c>
      <c r="K1010" s="223" t="s">
        <v>1673</v>
      </c>
      <c r="L1010" s="135" t="s">
        <v>11</v>
      </c>
      <c r="M1010" s="134" t="str">
        <f t="shared" si="218"/>
        <v>3,F3-5.048M</v>
      </c>
      <c r="N1010" s="147" t="str">
        <f>Cobb!$AE$2</f>
        <v>Chicago</v>
      </c>
      <c r="O1010" s="216" t="s">
        <v>4611</v>
      </c>
      <c r="P1010" s="229" t="str">
        <f t="shared" si="219"/>
        <v>Smith, Seth (3,F3-5.048M)</v>
      </c>
      <c r="Q1010" s="166">
        <f t="shared" si="220"/>
        <v>1683000</v>
      </c>
      <c r="R1010" s="166" t="str">
        <f t="shared" si="221"/>
        <v/>
      </c>
      <c r="S1010" s="166" t="str">
        <f t="shared" si="222"/>
        <v/>
      </c>
      <c r="T1010" s="314" t="str">
        <f t="shared" si="223"/>
        <v/>
      </c>
      <c r="U1010" s="297" t="s">
        <v>1829</v>
      </c>
      <c r="V1010" s="235">
        <v>1683000</v>
      </c>
      <c r="W1010" s="211" t="s">
        <v>412</v>
      </c>
      <c r="X1010" s="235"/>
      <c r="Y1010" s="211"/>
      <c r="Z1010" s="235"/>
      <c r="AA1010" s="134"/>
      <c r="AC1010" s="537"/>
      <c r="AD1010" s="537"/>
      <c r="AE1010" s="271"/>
    </row>
    <row r="1011" spans="1:31" ht="14.25" customHeight="1" x14ac:dyDescent="0.2">
      <c r="A1011" s="146" t="s">
        <v>2459</v>
      </c>
      <c r="B1011" s="246" t="str">
        <f t="shared" si="224"/>
        <v>Smith</v>
      </c>
      <c r="C1011" s="253" t="str">
        <f t="shared" si="215"/>
        <v>Will Michael</v>
      </c>
      <c r="D1011" s="134" t="str">
        <f t="shared" si="216"/>
        <v>W. Smith</v>
      </c>
      <c r="E1011" s="229" t="str">
        <f t="shared" si="217"/>
        <v>Will Michael Smith</v>
      </c>
      <c r="F1011" s="135"/>
      <c r="G1011" s="135"/>
      <c r="H1011" s="135"/>
      <c r="I1011" s="135"/>
      <c r="J1011" s="201"/>
      <c r="K1011" s="147"/>
      <c r="L1011" s="135" t="s">
        <v>173</v>
      </c>
      <c r="M1011" s="134" t="str">
        <f t="shared" si="218"/>
        <v>ARB-Y4</v>
      </c>
      <c r="N1011" s="147" t="str">
        <f>Aaron!$AE$2</f>
        <v>Pismo Beach</v>
      </c>
      <c r="O1011" s="135" t="s">
        <v>1171</v>
      </c>
      <c r="P1011" s="229" t="str">
        <f t="shared" si="219"/>
        <v>Smith, Will Michael (ARB-Y4)</v>
      </c>
      <c r="Q1011" s="166">
        <f t="shared" si="220"/>
        <v>840000</v>
      </c>
      <c r="R1011" s="166" t="str">
        <f t="shared" si="221"/>
        <v/>
      </c>
      <c r="S1011" s="166" t="str">
        <f t="shared" si="222"/>
        <v/>
      </c>
      <c r="T1011" s="314" t="str">
        <f t="shared" si="223"/>
        <v/>
      </c>
      <c r="U1011" s="147" t="s">
        <v>814</v>
      </c>
      <c r="V1011" s="167">
        <v>840000</v>
      </c>
      <c r="W1011" s="134" t="s">
        <v>1629</v>
      </c>
      <c r="X1011" s="167"/>
      <c r="Y1011" s="134"/>
      <c r="Z1011" s="167"/>
      <c r="AA1011" s="229"/>
      <c r="AB1011" s="229"/>
      <c r="AC1011" s="537"/>
      <c r="AD1011" s="537"/>
      <c r="AE1011" s="271"/>
    </row>
    <row r="1012" spans="1:31" ht="14.25" customHeight="1" x14ac:dyDescent="0.2">
      <c r="A1012" s="134" t="s">
        <v>313</v>
      </c>
      <c r="B1012" s="246" t="str">
        <f t="shared" si="224"/>
        <v>Smoak</v>
      </c>
      <c r="C1012" s="253" t="str">
        <f t="shared" si="215"/>
        <v>Justin</v>
      </c>
      <c r="D1012" s="134" t="str">
        <f t="shared" si="216"/>
        <v>J. Smoak</v>
      </c>
      <c r="E1012" s="229" t="str">
        <f t="shared" si="217"/>
        <v>Justin Smoak</v>
      </c>
      <c r="F1012" s="135" t="s">
        <v>1674</v>
      </c>
      <c r="G1012" s="135"/>
      <c r="H1012" s="135"/>
      <c r="I1012" s="135"/>
      <c r="J1012" s="321">
        <v>31751</v>
      </c>
      <c r="K1012" s="134" t="s">
        <v>1666</v>
      </c>
      <c r="L1012" s="135" t="s">
        <v>11</v>
      </c>
      <c r="M1012" s="134" t="str">
        <f t="shared" si="218"/>
        <v>2,F2-540K</v>
      </c>
      <c r="N1012" s="147" t="str">
        <f>Mays!$M$2</f>
        <v>Mudville</v>
      </c>
      <c r="O1012" s="169" t="s">
        <v>2875</v>
      </c>
      <c r="P1012" s="229" t="str">
        <f t="shared" si="219"/>
        <v>Smoak, Justin (2,F2-540K)</v>
      </c>
      <c r="Q1012" s="166">
        <f t="shared" si="220"/>
        <v>270000</v>
      </c>
      <c r="R1012" s="166" t="str">
        <f t="shared" si="221"/>
        <v/>
      </c>
      <c r="S1012" s="166" t="str">
        <f t="shared" si="222"/>
        <v/>
      </c>
      <c r="T1012" s="314" t="str">
        <f t="shared" si="223"/>
        <v/>
      </c>
      <c r="U1012" s="177" t="s">
        <v>1610</v>
      </c>
      <c r="V1012" s="336">
        <v>270000</v>
      </c>
      <c r="W1012" s="314" t="s">
        <v>412</v>
      </c>
      <c r="X1012" s="166"/>
      <c r="Y1012" s="166"/>
      <c r="Z1012" s="166"/>
      <c r="AA1012" s="147"/>
      <c r="AB1012" s="314"/>
      <c r="AC1012" s="537"/>
      <c r="AD1012" s="537"/>
      <c r="AE1012" s="271"/>
    </row>
    <row r="1013" spans="1:31" ht="14.25" customHeight="1" x14ac:dyDescent="0.2">
      <c r="A1013" s="537" t="s">
        <v>2728</v>
      </c>
      <c r="B1013" s="246" t="str">
        <f t="shared" si="224"/>
        <v>Smolinski</v>
      </c>
      <c r="C1013" s="253" t="str">
        <f t="shared" si="215"/>
        <v>Jake</v>
      </c>
      <c r="D1013" s="134" t="str">
        <f t="shared" si="216"/>
        <v>J. Smolinski</v>
      </c>
      <c r="E1013" s="229" t="str">
        <f t="shared" si="217"/>
        <v>Jake Smolinski</v>
      </c>
      <c r="F1013" s="135" t="s">
        <v>1667</v>
      </c>
      <c r="G1013" s="135"/>
      <c r="H1013" s="135"/>
      <c r="I1013" s="135"/>
      <c r="J1013" s="335">
        <v>32548</v>
      </c>
      <c r="K1013" s="134" t="s">
        <v>2011</v>
      </c>
      <c r="L1013" s="135" t="s">
        <v>11</v>
      </c>
      <c r="M1013" s="134" t="str">
        <f t="shared" si="218"/>
        <v>Y1</v>
      </c>
      <c r="N1013" s="147" t="str">
        <f>Ruth!$M$2</f>
        <v>Hoboken</v>
      </c>
      <c r="O1013" s="135" t="s">
        <v>2857</v>
      </c>
      <c r="P1013" s="229" t="str">
        <f t="shared" si="219"/>
        <v>Smolinski, Jake (Y1)</v>
      </c>
      <c r="Q1013" s="166">
        <f t="shared" si="220"/>
        <v>200000</v>
      </c>
      <c r="R1013" s="166">
        <f t="shared" si="221"/>
        <v>300000</v>
      </c>
      <c r="S1013" s="166">
        <f t="shared" si="222"/>
        <v>400000</v>
      </c>
      <c r="T1013" s="314" t="str">
        <f t="shared" si="223"/>
        <v/>
      </c>
      <c r="U1013" s="537" t="s">
        <v>652</v>
      </c>
      <c r="V1013" s="269">
        <v>200000</v>
      </c>
      <c r="W1013" s="134" t="s">
        <v>653</v>
      </c>
      <c r="X1013" s="269">
        <v>300000</v>
      </c>
      <c r="Y1013" s="134" t="s">
        <v>465</v>
      </c>
      <c r="Z1013" s="269">
        <v>400000</v>
      </c>
      <c r="AA1013" s="134" t="s">
        <v>814</v>
      </c>
      <c r="AB1013" s="537"/>
      <c r="AC1013" s="537"/>
      <c r="AD1013" s="537"/>
      <c r="AE1013" s="271"/>
    </row>
    <row r="1014" spans="1:31" ht="14.25" customHeight="1" x14ac:dyDescent="0.2">
      <c r="A1014" s="134" t="s">
        <v>996</v>
      </c>
      <c r="B1014" s="246" t="str">
        <f t="shared" si="224"/>
        <v>Smyly</v>
      </c>
      <c r="C1014" s="253" t="str">
        <f t="shared" si="215"/>
        <v>Drew</v>
      </c>
      <c r="D1014" s="134" t="str">
        <f t="shared" si="216"/>
        <v>D. Smyly</v>
      </c>
      <c r="E1014" s="229" t="str">
        <f t="shared" si="217"/>
        <v>Drew Smyly</v>
      </c>
      <c r="F1014" s="135"/>
      <c r="G1014" s="135"/>
      <c r="H1014" s="135"/>
      <c r="I1014" s="135"/>
      <c r="J1014" s="201"/>
      <c r="K1014" s="147"/>
      <c r="L1014" s="135" t="s">
        <v>173</v>
      </c>
      <c r="M1014" s="134" t="str">
        <f t="shared" si="218"/>
        <v>ARB-Y4</v>
      </c>
      <c r="N1014" s="147" t="s">
        <v>824</v>
      </c>
      <c r="O1014" s="169" t="s">
        <v>3813</v>
      </c>
      <c r="P1014" s="229" t="str">
        <f t="shared" si="219"/>
        <v>Smyly, Drew (ARB-Y4)</v>
      </c>
      <c r="Q1014" s="166">
        <f t="shared" si="220"/>
        <v>600000</v>
      </c>
      <c r="R1014" s="166" t="str">
        <f t="shared" si="221"/>
        <v/>
      </c>
      <c r="S1014" s="166" t="str">
        <f t="shared" si="222"/>
        <v/>
      </c>
      <c r="T1014" s="314" t="str">
        <f t="shared" si="223"/>
        <v/>
      </c>
      <c r="U1014" s="147" t="s">
        <v>814</v>
      </c>
      <c r="V1014" s="167">
        <v>600000</v>
      </c>
      <c r="W1014" s="134" t="s">
        <v>1629</v>
      </c>
      <c r="X1014" s="167"/>
      <c r="Y1014" s="134"/>
      <c r="Z1014" s="167"/>
      <c r="AA1014" s="134"/>
      <c r="AC1014" s="537"/>
      <c r="AD1014" s="537"/>
      <c r="AE1014" s="271"/>
    </row>
    <row r="1015" spans="1:31" ht="14.25" customHeight="1" x14ac:dyDescent="0.2">
      <c r="A1015" s="537" t="s">
        <v>3710</v>
      </c>
      <c r="B1015" s="246" t="str">
        <f t="shared" si="224"/>
        <v>Snell</v>
      </c>
      <c r="C1015" s="253" t="str">
        <f t="shared" si="215"/>
        <v>Blake</v>
      </c>
      <c r="D1015" s="134" t="str">
        <f t="shared" si="216"/>
        <v>B. Snell</v>
      </c>
      <c r="E1015" s="229" t="str">
        <f t="shared" si="217"/>
        <v>Blake Snell</v>
      </c>
      <c r="F1015" s="135" t="s">
        <v>512</v>
      </c>
      <c r="G1015" s="135"/>
      <c r="H1015" s="135"/>
      <c r="I1015" s="135"/>
      <c r="J1015" s="335">
        <v>33942</v>
      </c>
      <c r="K1015" s="134" t="s">
        <v>966</v>
      </c>
      <c r="L1015" s="135" t="s">
        <v>651</v>
      </c>
      <c r="M1015" s="134" t="str">
        <f t="shared" si="218"/>
        <v>min</v>
      </c>
      <c r="N1015" s="147" t="str">
        <f>Aaron!$A$2</f>
        <v>Middlesex</v>
      </c>
      <c r="O1015" s="135" t="s">
        <v>2857</v>
      </c>
      <c r="P1015" s="229" t="str">
        <f t="shared" si="219"/>
        <v>Snell, Blake (min)</v>
      </c>
      <c r="Q1015" s="166" t="str">
        <f t="shared" si="220"/>
        <v/>
      </c>
      <c r="R1015" s="166" t="str">
        <f t="shared" si="221"/>
        <v/>
      </c>
      <c r="S1015" s="166" t="str">
        <f t="shared" si="222"/>
        <v/>
      </c>
      <c r="T1015" s="314" t="str">
        <f t="shared" si="223"/>
        <v/>
      </c>
      <c r="U1015" s="537" t="s">
        <v>828</v>
      </c>
      <c r="V1015" s="269"/>
      <c r="W1015" s="537"/>
      <c r="X1015" s="269"/>
      <c r="Y1015" s="537"/>
      <c r="Z1015" s="537"/>
      <c r="AA1015" s="537"/>
      <c r="AB1015" s="537"/>
      <c r="AC1015" s="537"/>
      <c r="AD1015" s="537"/>
      <c r="AE1015" s="271"/>
    </row>
    <row r="1016" spans="1:31" ht="14.25" customHeight="1" x14ac:dyDescent="0.2">
      <c r="A1016" s="134" t="s">
        <v>395</v>
      </c>
      <c r="B1016" s="246" t="str">
        <f t="shared" si="224"/>
        <v>Snider</v>
      </c>
      <c r="C1016" s="253" t="str">
        <f t="shared" si="215"/>
        <v>Travis</v>
      </c>
      <c r="D1016" s="134" t="str">
        <f t="shared" si="216"/>
        <v>T. Snider</v>
      </c>
      <c r="E1016" s="229" t="str">
        <f t="shared" si="217"/>
        <v>Travis Snider</v>
      </c>
      <c r="F1016" s="135"/>
      <c r="G1016" s="135"/>
      <c r="H1016" s="135"/>
      <c r="I1016" s="135"/>
      <c r="J1016" s="201"/>
      <c r="K1016" s="147"/>
      <c r="L1016" s="135" t="s">
        <v>11</v>
      </c>
      <c r="M1016" s="134" t="str">
        <f t="shared" si="218"/>
        <v>4,F4-4M</v>
      </c>
      <c r="N1016" s="147" t="str">
        <f>Cobb!$AE$2</f>
        <v>Chicago</v>
      </c>
      <c r="O1016" s="169" t="s">
        <v>4601</v>
      </c>
      <c r="P1016" s="229" t="str">
        <f t="shared" si="219"/>
        <v>Snider, Travis (4,F4-4M)</v>
      </c>
      <c r="Q1016" s="166">
        <f t="shared" si="220"/>
        <v>1000000</v>
      </c>
      <c r="R1016" s="166" t="str">
        <f t="shared" si="221"/>
        <v/>
      </c>
      <c r="S1016" s="166" t="str">
        <f t="shared" si="222"/>
        <v/>
      </c>
      <c r="T1016" s="314" t="str">
        <f t="shared" si="223"/>
        <v/>
      </c>
      <c r="U1016" s="147" t="s">
        <v>410</v>
      </c>
      <c r="V1016" s="167">
        <v>1000000</v>
      </c>
      <c r="W1016" s="134" t="s">
        <v>412</v>
      </c>
      <c r="X1016" s="167"/>
      <c r="Y1016" s="134"/>
      <c r="Z1016" s="167"/>
      <c r="AA1016" s="134"/>
      <c r="AC1016" s="537"/>
      <c r="AD1016" s="537"/>
      <c r="AE1016" s="271"/>
    </row>
    <row r="1017" spans="1:31" ht="14.25" customHeight="1" x14ac:dyDescent="0.2">
      <c r="A1017" s="537" t="s">
        <v>4773</v>
      </c>
      <c r="B1017" s="246" t="str">
        <f t="shared" si="224"/>
        <v>Socolovich</v>
      </c>
      <c r="C1017" s="253" t="str">
        <f t="shared" si="215"/>
        <v>Miguel</v>
      </c>
      <c r="D1017" s="134" t="str">
        <f t="shared" si="216"/>
        <v>M. Socolovich</v>
      </c>
      <c r="E1017" s="229" t="str">
        <f t="shared" si="217"/>
        <v>Miguel Socolovich</v>
      </c>
      <c r="F1017" s="287"/>
      <c r="G1017" s="537">
        <v>129</v>
      </c>
      <c r="H1017" s="537">
        <v>5</v>
      </c>
      <c r="I1017" s="537">
        <v>13</v>
      </c>
      <c r="J1017" s="436">
        <v>31617</v>
      </c>
      <c r="K1017" s="205" t="s">
        <v>1664</v>
      </c>
      <c r="L1017" s="135" t="s">
        <v>173</v>
      </c>
      <c r="M1017" s="134" t="str">
        <f t="shared" si="218"/>
        <v>Y1</v>
      </c>
      <c r="N1017" s="147" t="str">
        <f>Cobb!$Y$2</f>
        <v>Portsmouth</v>
      </c>
      <c r="O1017" s="169" t="s">
        <v>4786</v>
      </c>
      <c r="P1017" s="229" t="str">
        <f t="shared" si="219"/>
        <v>Socolovich, Miguel (Y1)</v>
      </c>
      <c r="Q1017" s="166">
        <f t="shared" si="220"/>
        <v>200000</v>
      </c>
      <c r="R1017" s="166">
        <f t="shared" si="221"/>
        <v>300000</v>
      </c>
      <c r="S1017" s="166">
        <f t="shared" si="222"/>
        <v>400000</v>
      </c>
      <c r="T1017" s="314" t="str">
        <f t="shared" si="223"/>
        <v/>
      </c>
      <c r="U1017" s="537" t="s">
        <v>652</v>
      </c>
      <c r="V1017" s="167">
        <v>200000</v>
      </c>
      <c r="W1017" s="134" t="s">
        <v>653</v>
      </c>
      <c r="X1017" s="167">
        <v>300000</v>
      </c>
      <c r="Y1017" s="134" t="s">
        <v>465</v>
      </c>
      <c r="Z1017" s="167">
        <v>400000</v>
      </c>
      <c r="AA1017" s="134" t="s">
        <v>814</v>
      </c>
      <c r="AC1017" s="134"/>
      <c r="AD1017" s="134"/>
    </row>
    <row r="1018" spans="1:31" ht="14.25" customHeight="1" x14ac:dyDescent="0.2">
      <c r="A1018" s="146" t="s">
        <v>130</v>
      </c>
      <c r="B1018" s="246" t="str">
        <f t="shared" si="224"/>
        <v>Sogard</v>
      </c>
      <c r="C1018" s="253" t="str">
        <f t="shared" si="215"/>
        <v>Eric</v>
      </c>
      <c r="D1018" s="134" t="str">
        <f t="shared" si="216"/>
        <v>E. Sogard</v>
      </c>
      <c r="E1018" s="229" t="str">
        <f t="shared" si="217"/>
        <v>Eric Sogard</v>
      </c>
      <c r="F1018" s="135"/>
      <c r="G1018" s="135"/>
      <c r="H1018" s="135"/>
      <c r="I1018" s="135"/>
      <c r="J1018" s="201"/>
      <c r="K1018" s="147"/>
      <c r="L1018" s="135" t="s">
        <v>11</v>
      </c>
      <c r="M1018" s="134" t="str">
        <f t="shared" si="218"/>
        <v>ARB-Y4</v>
      </c>
      <c r="N1018" s="147" t="str">
        <f>Aaron!$A$2</f>
        <v>Middlesex</v>
      </c>
      <c r="O1018" s="135" t="s">
        <v>1171</v>
      </c>
      <c r="P1018" s="229" t="str">
        <f t="shared" si="219"/>
        <v>Sogard, Eric (ARB-Y4)</v>
      </c>
      <c r="Q1018" s="166">
        <f t="shared" si="220"/>
        <v>600000</v>
      </c>
      <c r="R1018" s="166" t="str">
        <f t="shared" si="221"/>
        <v/>
      </c>
      <c r="S1018" s="166" t="str">
        <f t="shared" si="222"/>
        <v/>
      </c>
      <c r="T1018" s="314" t="str">
        <f t="shared" si="223"/>
        <v/>
      </c>
      <c r="U1018" s="147" t="s">
        <v>814</v>
      </c>
      <c r="V1018" s="167">
        <v>600000</v>
      </c>
      <c r="W1018" s="134" t="s">
        <v>1629</v>
      </c>
      <c r="X1018" s="167"/>
      <c r="Y1018" s="134"/>
      <c r="Z1018" s="167"/>
      <c r="AA1018" s="134"/>
      <c r="AC1018" s="537"/>
      <c r="AD1018" s="537"/>
      <c r="AE1018" s="271"/>
    </row>
    <row r="1019" spans="1:31" ht="14.25" customHeight="1" x14ac:dyDescent="0.2">
      <c r="A1019" s="537" t="s">
        <v>2782</v>
      </c>
      <c r="B1019" s="246" t="str">
        <f t="shared" si="224"/>
        <v>Solarte</v>
      </c>
      <c r="C1019" s="253" t="str">
        <f t="shared" si="215"/>
        <v>Yangervis+</v>
      </c>
      <c r="D1019" s="134" t="str">
        <f t="shared" si="216"/>
        <v>Y. Solarte</v>
      </c>
      <c r="E1019" s="229" t="str">
        <f t="shared" si="217"/>
        <v>Yangervis+ Solarte</v>
      </c>
      <c r="F1019" s="135" t="s">
        <v>1674</v>
      </c>
      <c r="G1019" s="135"/>
      <c r="H1019" s="135"/>
      <c r="I1019" s="135"/>
      <c r="J1019" s="335">
        <v>31965</v>
      </c>
      <c r="K1019" s="134" t="s">
        <v>1670</v>
      </c>
      <c r="L1019" s="135" t="s">
        <v>11</v>
      </c>
      <c r="M1019" s="134" t="str">
        <f t="shared" si="218"/>
        <v>Y2</v>
      </c>
      <c r="N1019" s="147" t="str">
        <f>Cobb!$AE$2</f>
        <v>Chicago</v>
      </c>
      <c r="O1019" s="135" t="s">
        <v>2857</v>
      </c>
      <c r="P1019" s="229" t="str">
        <f t="shared" si="219"/>
        <v>Solarte, Yangervis+ (Y2)</v>
      </c>
      <c r="Q1019" s="166">
        <f t="shared" si="220"/>
        <v>300000</v>
      </c>
      <c r="R1019" s="166">
        <f t="shared" si="221"/>
        <v>400000</v>
      </c>
      <c r="S1019" s="166" t="str">
        <f t="shared" si="222"/>
        <v/>
      </c>
      <c r="T1019" s="314" t="str">
        <f t="shared" si="223"/>
        <v/>
      </c>
      <c r="U1019" s="134" t="s">
        <v>653</v>
      </c>
      <c r="V1019" s="230">
        <v>300000</v>
      </c>
      <c r="W1019" s="229" t="s">
        <v>465</v>
      </c>
      <c r="X1019" s="230">
        <v>400000</v>
      </c>
      <c r="Y1019" s="134" t="s">
        <v>814</v>
      </c>
      <c r="Z1019" s="537"/>
      <c r="AA1019" s="537"/>
      <c r="AB1019" s="537"/>
      <c r="AC1019" s="537"/>
      <c r="AD1019" s="537"/>
      <c r="AE1019" s="271"/>
    </row>
    <row r="1020" spans="1:31" ht="14.25" customHeight="1" x14ac:dyDescent="0.2">
      <c r="A1020" s="134" t="s">
        <v>1041</v>
      </c>
      <c r="B1020" s="246" t="str">
        <f t="shared" si="224"/>
        <v>Soler</v>
      </c>
      <c r="C1020" s="253" t="str">
        <f t="shared" si="215"/>
        <v>Jorge</v>
      </c>
      <c r="D1020" s="134" t="str">
        <f t="shared" si="216"/>
        <v>J. Soler</v>
      </c>
      <c r="E1020" s="229" t="str">
        <f t="shared" si="217"/>
        <v>Jorge Soler</v>
      </c>
      <c r="F1020" s="135" t="s">
        <v>1667</v>
      </c>
      <c r="G1020" s="135"/>
      <c r="H1020" s="135"/>
      <c r="I1020" s="135"/>
      <c r="J1020" s="201">
        <v>33659</v>
      </c>
      <c r="K1020" s="147" t="s">
        <v>1672</v>
      </c>
      <c r="L1020" s="135" t="s">
        <v>11</v>
      </c>
      <c r="M1020" s="134" t="str">
        <f t="shared" si="218"/>
        <v>Y1</v>
      </c>
      <c r="N1020" s="147" t="str">
        <f>Ruth!$A$2</f>
        <v>Plum Island</v>
      </c>
      <c r="O1020" s="169" t="s">
        <v>1077</v>
      </c>
      <c r="P1020" s="229" t="str">
        <f t="shared" si="219"/>
        <v>Soler, Jorge (Y1)</v>
      </c>
      <c r="Q1020" s="166">
        <f t="shared" si="220"/>
        <v>200000</v>
      </c>
      <c r="R1020" s="166">
        <f t="shared" si="221"/>
        <v>300000</v>
      </c>
      <c r="S1020" s="166">
        <f t="shared" si="222"/>
        <v>400000</v>
      </c>
      <c r="T1020" s="314" t="str">
        <f t="shared" si="223"/>
        <v/>
      </c>
      <c r="U1020" s="147" t="s">
        <v>652</v>
      </c>
      <c r="V1020" s="269">
        <v>200000</v>
      </c>
      <c r="W1020" s="134" t="s">
        <v>653</v>
      </c>
      <c r="X1020" s="269">
        <v>300000</v>
      </c>
      <c r="Y1020" s="134" t="s">
        <v>465</v>
      </c>
      <c r="Z1020" s="269">
        <v>400000</v>
      </c>
      <c r="AA1020" s="134" t="s">
        <v>814</v>
      </c>
      <c r="AC1020" s="537"/>
      <c r="AD1020" s="537"/>
      <c r="AE1020" s="271"/>
    </row>
    <row r="1021" spans="1:31" ht="14.25" customHeight="1" x14ac:dyDescent="0.2">
      <c r="A1021" s="537" t="s">
        <v>4774</v>
      </c>
      <c r="B1021" s="246" t="str">
        <f t="shared" si="224"/>
        <v>Solis</v>
      </c>
      <c r="C1021" s="253" t="str">
        <f t="shared" si="215"/>
        <v>Sammy*</v>
      </c>
      <c r="D1021" s="134" t="str">
        <f t="shared" si="216"/>
        <v>S. Solis</v>
      </c>
      <c r="E1021" s="229" t="str">
        <f t="shared" si="217"/>
        <v>Sammy* Solis</v>
      </c>
      <c r="F1021" s="287"/>
      <c r="G1021" s="537">
        <v>191</v>
      </c>
      <c r="H1021" s="537">
        <v>8</v>
      </c>
      <c r="I1021" s="537">
        <v>17</v>
      </c>
      <c r="J1021" s="436">
        <v>32365</v>
      </c>
      <c r="K1021" s="205" t="s">
        <v>1664</v>
      </c>
      <c r="L1021" s="135" t="s">
        <v>173</v>
      </c>
      <c r="M1021" s="134" t="str">
        <f t="shared" si="218"/>
        <v>Y1</v>
      </c>
      <c r="N1021" s="537" t="s">
        <v>824</v>
      </c>
      <c r="O1021" s="169" t="s">
        <v>4786</v>
      </c>
      <c r="P1021" s="229" t="str">
        <f t="shared" si="219"/>
        <v>Solis, Sammy* (Y1)</v>
      </c>
      <c r="Q1021" s="166">
        <f t="shared" si="220"/>
        <v>200000</v>
      </c>
      <c r="R1021" s="166">
        <f t="shared" si="221"/>
        <v>300000</v>
      </c>
      <c r="S1021" s="166">
        <f t="shared" si="222"/>
        <v>400000</v>
      </c>
      <c r="T1021" s="314" t="str">
        <f t="shared" si="223"/>
        <v/>
      </c>
      <c r="U1021" s="537" t="s">
        <v>652</v>
      </c>
      <c r="V1021" s="167">
        <v>200000</v>
      </c>
      <c r="W1021" s="134" t="s">
        <v>653</v>
      </c>
      <c r="X1021" s="167">
        <v>300000</v>
      </c>
      <c r="Y1021" s="134" t="s">
        <v>465</v>
      </c>
      <c r="Z1021" s="167">
        <v>400000</v>
      </c>
      <c r="AA1021" s="134" t="s">
        <v>814</v>
      </c>
      <c r="AC1021" s="134"/>
      <c r="AD1021" s="134"/>
    </row>
    <row r="1022" spans="1:31" ht="14.25" customHeight="1" x14ac:dyDescent="0.2">
      <c r="A1022" s="148" t="s">
        <v>4295</v>
      </c>
      <c r="B1022" s="246" t="str">
        <f t="shared" si="224"/>
        <v>Soria</v>
      </c>
      <c r="C1022" s="253" t="str">
        <f t="shared" si="215"/>
        <v>Joakim</v>
      </c>
      <c r="D1022" s="134" t="str">
        <f t="shared" si="216"/>
        <v>J. Soria</v>
      </c>
      <c r="E1022" s="229" t="str">
        <f t="shared" si="217"/>
        <v>Joakim Soria</v>
      </c>
      <c r="F1022" s="135"/>
      <c r="G1022" s="147"/>
      <c r="H1022" s="147"/>
      <c r="I1022" s="147"/>
      <c r="J1022" s="169"/>
      <c r="K1022" s="134"/>
      <c r="L1022" s="135" t="s">
        <v>173</v>
      </c>
      <c r="M1022" s="134" t="str">
        <f t="shared" si="218"/>
        <v>1,F4-$7.2M</v>
      </c>
      <c r="N1022" s="147" t="str">
        <f>Aaron!$A$2</f>
        <v>Middlesex</v>
      </c>
      <c r="O1022" s="412" t="s">
        <v>4104</v>
      </c>
      <c r="P1022" s="229" t="str">
        <f t="shared" si="219"/>
        <v>Soria, Joakim (1,F4-$7.2M)</v>
      </c>
      <c r="Q1022" s="166">
        <f t="shared" si="220"/>
        <v>1800000</v>
      </c>
      <c r="R1022" s="166">
        <f t="shared" si="221"/>
        <v>1800000</v>
      </c>
      <c r="S1022" s="166">
        <f t="shared" si="222"/>
        <v>1800000</v>
      </c>
      <c r="T1022" s="314">
        <f t="shared" si="223"/>
        <v>1800000</v>
      </c>
      <c r="U1022" s="148" t="s">
        <v>4013</v>
      </c>
      <c r="V1022" s="414">
        <v>1800000</v>
      </c>
      <c r="W1022" s="148" t="s">
        <v>4260</v>
      </c>
      <c r="X1022" s="414">
        <v>1800000</v>
      </c>
      <c r="Y1022" s="148" t="s">
        <v>4152</v>
      </c>
      <c r="Z1022" s="414">
        <v>1800000</v>
      </c>
      <c r="AA1022" s="148" t="s">
        <v>4121</v>
      </c>
      <c r="AB1022" s="414">
        <v>1800000</v>
      </c>
      <c r="AC1022" s="134" t="s">
        <v>412</v>
      </c>
      <c r="AD1022" s="134"/>
    </row>
    <row r="1023" spans="1:31" ht="14.25" customHeight="1" x14ac:dyDescent="0.2">
      <c r="A1023" s="211" t="s">
        <v>1973</v>
      </c>
      <c r="B1023" s="246" t="str">
        <f t="shared" si="224"/>
        <v>Soto</v>
      </c>
      <c r="C1023" s="253" t="str">
        <f t="shared" si="215"/>
        <v>Geovanni</v>
      </c>
      <c r="D1023" s="134" t="str">
        <f t="shared" si="216"/>
        <v>G. Soto</v>
      </c>
      <c r="E1023" s="229" t="str">
        <f t="shared" si="217"/>
        <v>Geovanni Soto</v>
      </c>
      <c r="F1023" s="216" t="s">
        <v>1667</v>
      </c>
      <c r="G1023" s="216"/>
      <c r="H1023" s="216"/>
      <c r="I1023" s="216"/>
      <c r="J1023" s="224">
        <v>30336</v>
      </c>
      <c r="K1023" s="225" t="s">
        <v>1668</v>
      </c>
      <c r="L1023" s="135" t="s">
        <v>11</v>
      </c>
      <c r="M1023" s="134" t="str">
        <f t="shared" si="218"/>
        <v>3,F5-9.54M</v>
      </c>
      <c r="N1023" s="297" t="s">
        <v>547</v>
      </c>
      <c r="O1023" s="216" t="s">
        <v>1992</v>
      </c>
      <c r="P1023" s="229" t="str">
        <f t="shared" si="219"/>
        <v>Soto, Geovanni (3,F5-9.54M)</v>
      </c>
      <c r="Q1023" s="166">
        <f t="shared" si="220"/>
        <v>1908000</v>
      </c>
      <c r="R1023" s="166">
        <f t="shared" si="221"/>
        <v>1908000</v>
      </c>
      <c r="S1023" s="166">
        <f t="shared" si="222"/>
        <v>1908000</v>
      </c>
      <c r="T1023" s="314" t="str">
        <f t="shared" si="223"/>
        <v/>
      </c>
      <c r="U1023" s="297" t="s">
        <v>1974</v>
      </c>
      <c r="V1023" s="235">
        <v>1908000</v>
      </c>
      <c r="W1023" s="211" t="s">
        <v>1975</v>
      </c>
      <c r="X1023" s="235">
        <v>1908000</v>
      </c>
      <c r="Y1023" s="211" t="s">
        <v>1976</v>
      </c>
      <c r="Z1023" s="235">
        <v>1908000</v>
      </c>
      <c r="AA1023" s="134"/>
      <c r="AC1023" s="537"/>
      <c r="AD1023" s="537"/>
      <c r="AE1023" s="271"/>
    </row>
    <row r="1024" spans="1:31" ht="14.25" customHeight="1" x14ac:dyDescent="0.2">
      <c r="A1024" s="537" t="s">
        <v>2761</v>
      </c>
      <c r="B1024" s="246" t="str">
        <f t="shared" si="224"/>
        <v>Souza</v>
      </c>
      <c r="C1024" s="253" t="str">
        <f t="shared" si="215"/>
        <v>Steven</v>
      </c>
      <c r="D1024" s="134" t="str">
        <f t="shared" si="216"/>
        <v>S. Souza</v>
      </c>
      <c r="E1024" s="229" t="str">
        <f t="shared" si="217"/>
        <v>Steven Souza</v>
      </c>
      <c r="F1024" s="135" t="s">
        <v>1667</v>
      </c>
      <c r="G1024" s="135"/>
      <c r="H1024" s="135"/>
      <c r="I1024" s="135"/>
      <c r="J1024" s="335">
        <v>32622</v>
      </c>
      <c r="K1024" s="134" t="s">
        <v>2011</v>
      </c>
      <c r="L1024" s="135" t="s">
        <v>11</v>
      </c>
      <c r="M1024" s="134" t="str">
        <f t="shared" si="218"/>
        <v>Y1</v>
      </c>
      <c r="N1024" s="147" t="str">
        <f>Aaron!$AE$2</f>
        <v>Pismo Beach</v>
      </c>
      <c r="O1024" s="135" t="s">
        <v>2857</v>
      </c>
      <c r="P1024" s="229" t="str">
        <f t="shared" si="219"/>
        <v>Souza, Steven (Y1)</v>
      </c>
      <c r="Q1024" s="166">
        <f t="shared" si="220"/>
        <v>200000</v>
      </c>
      <c r="R1024" s="166">
        <f t="shared" si="221"/>
        <v>300000</v>
      </c>
      <c r="S1024" s="166">
        <f t="shared" si="222"/>
        <v>400000</v>
      </c>
      <c r="T1024" s="314" t="str">
        <f t="shared" si="223"/>
        <v/>
      </c>
      <c r="U1024" s="537" t="s">
        <v>652</v>
      </c>
      <c r="V1024" s="269">
        <v>200000</v>
      </c>
      <c r="W1024" s="134" t="s">
        <v>653</v>
      </c>
      <c r="X1024" s="269">
        <v>300000</v>
      </c>
      <c r="Y1024" s="134" t="s">
        <v>465</v>
      </c>
      <c r="Z1024" s="269">
        <v>400000</v>
      </c>
      <c r="AA1024" s="134" t="s">
        <v>814</v>
      </c>
      <c r="AB1024" s="537"/>
      <c r="AC1024" s="537"/>
      <c r="AD1024" s="537"/>
      <c r="AE1024" s="271"/>
    </row>
    <row r="1025" spans="1:31" ht="14.25" customHeight="1" x14ac:dyDescent="0.2">
      <c r="A1025" s="148" t="s">
        <v>3</v>
      </c>
      <c r="B1025" s="246" t="str">
        <f t="shared" si="224"/>
        <v>Span</v>
      </c>
      <c r="C1025" s="253" t="str">
        <f t="shared" ref="C1025:C1087" si="225">RIGHT(A1025,LEN(A1025)-FIND(", ",A1025,1)-1)</f>
        <v>Denard</v>
      </c>
      <c r="D1025" s="134" t="str">
        <f t="shared" ref="D1025:D1088" si="226">CONCATENATE(MID(C1025,1,1),". ",B1025)</f>
        <v>D. Span</v>
      </c>
      <c r="E1025" s="229" t="str">
        <f t="shared" si="217"/>
        <v>Denard Span</v>
      </c>
      <c r="F1025" s="135"/>
      <c r="G1025" s="147"/>
      <c r="H1025" s="147"/>
      <c r="I1025" s="147"/>
      <c r="J1025" s="169"/>
      <c r="K1025" s="134"/>
      <c r="L1025" s="135" t="s">
        <v>11</v>
      </c>
      <c r="M1025" s="134" t="str">
        <f t="shared" si="218"/>
        <v>1,F3-$9.48M</v>
      </c>
      <c r="N1025" s="148" t="s">
        <v>3987</v>
      </c>
      <c r="O1025" s="412" t="s">
        <v>4104</v>
      </c>
      <c r="P1025" s="229" t="str">
        <f t="shared" si="219"/>
        <v>Span, Denard (1,F3-$9.48M)</v>
      </c>
      <c r="Q1025" s="166">
        <f t="shared" si="220"/>
        <v>3160000</v>
      </c>
      <c r="R1025" s="166">
        <f t="shared" si="221"/>
        <v>3160000</v>
      </c>
      <c r="S1025" s="166">
        <f t="shared" si="222"/>
        <v>3160000</v>
      </c>
      <c r="T1025" s="314" t="str">
        <f t="shared" si="223"/>
        <v/>
      </c>
      <c r="U1025" s="148" t="s">
        <v>4006</v>
      </c>
      <c r="V1025" s="414">
        <v>3160000</v>
      </c>
      <c r="W1025" s="148" t="s">
        <v>4251</v>
      </c>
      <c r="X1025" s="414">
        <v>3160000</v>
      </c>
      <c r="Y1025" s="148" t="s">
        <v>4161</v>
      </c>
      <c r="Z1025" s="414">
        <v>3160000</v>
      </c>
      <c r="AA1025" s="134" t="s">
        <v>412</v>
      </c>
      <c r="AB1025" s="134"/>
      <c r="AC1025" s="134"/>
      <c r="AD1025" s="134"/>
    </row>
    <row r="1026" spans="1:31" ht="14.25" customHeight="1" x14ac:dyDescent="0.2">
      <c r="A1026" s="537" t="s">
        <v>2746</v>
      </c>
      <c r="B1026" s="246" t="str">
        <f t="shared" si="224"/>
        <v>Spangenberg</v>
      </c>
      <c r="C1026" s="253" t="str">
        <f t="shared" si="225"/>
        <v>Cory*</v>
      </c>
      <c r="D1026" s="134" t="str">
        <f t="shared" si="226"/>
        <v>C. Spangenberg</v>
      </c>
      <c r="E1026" s="229" t="str">
        <f t="shared" si="217"/>
        <v>Cory* Spangenberg</v>
      </c>
      <c r="F1026" s="135" t="s">
        <v>512</v>
      </c>
      <c r="G1026" s="135"/>
      <c r="H1026" s="135"/>
      <c r="I1026" s="135"/>
      <c r="J1026" s="335">
        <v>33313</v>
      </c>
      <c r="K1026" s="134" t="s">
        <v>1670</v>
      </c>
      <c r="L1026" s="135" t="s">
        <v>11</v>
      </c>
      <c r="M1026" s="134" t="str">
        <f t="shared" si="218"/>
        <v>Y1</v>
      </c>
      <c r="N1026" s="147" t="str">
        <f>Ruth!$Y$2</f>
        <v>Rock Island</v>
      </c>
      <c r="O1026" s="135" t="s">
        <v>2857</v>
      </c>
      <c r="P1026" s="229" t="str">
        <f t="shared" si="219"/>
        <v>Spangenberg, Cory* (Y1)</v>
      </c>
      <c r="Q1026" s="166">
        <f t="shared" si="220"/>
        <v>200000</v>
      </c>
      <c r="R1026" s="166">
        <f t="shared" si="221"/>
        <v>300000</v>
      </c>
      <c r="S1026" s="166">
        <f t="shared" si="222"/>
        <v>400000</v>
      </c>
      <c r="T1026" s="314" t="str">
        <f t="shared" si="223"/>
        <v/>
      </c>
      <c r="U1026" s="537" t="s">
        <v>652</v>
      </c>
      <c r="V1026" s="269">
        <v>200000</v>
      </c>
      <c r="W1026" s="134" t="s">
        <v>653</v>
      </c>
      <c r="X1026" s="269">
        <v>300000</v>
      </c>
      <c r="Y1026" s="134" t="s">
        <v>465</v>
      </c>
      <c r="Z1026" s="269">
        <v>400000</v>
      </c>
      <c r="AA1026" s="134" t="s">
        <v>814</v>
      </c>
      <c r="AB1026" s="537"/>
      <c r="AC1026" s="537"/>
      <c r="AD1026" s="537"/>
      <c r="AE1026" s="271"/>
    </row>
    <row r="1027" spans="1:31" ht="14.25" customHeight="1" x14ac:dyDescent="0.2">
      <c r="A1027" s="134" t="s">
        <v>376</v>
      </c>
      <c r="B1027" s="246" t="str">
        <f t="shared" si="224"/>
        <v>Springer</v>
      </c>
      <c r="C1027" s="253" t="str">
        <f t="shared" si="225"/>
        <v>George</v>
      </c>
      <c r="D1027" s="134" t="str">
        <f t="shared" si="226"/>
        <v>G. Springer</v>
      </c>
      <c r="E1027" s="229" t="str">
        <f t="shared" si="217"/>
        <v>George Springer</v>
      </c>
      <c r="F1027" s="135" t="s">
        <v>1667</v>
      </c>
      <c r="G1027" s="135"/>
      <c r="H1027" s="135"/>
      <c r="I1027" s="135"/>
      <c r="J1027" s="201">
        <v>32770</v>
      </c>
      <c r="K1027" s="147" t="s">
        <v>1672</v>
      </c>
      <c r="L1027" s="135" t="s">
        <v>11</v>
      </c>
      <c r="M1027" s="134" t="str">
        <f t="shared" si="218"/>
        <v>Y2</v>
      </c>
      <c r="N1027" s="147" t="str">
        <f>Ruth!$M$2</f>
        <v>Hoboken</v>
      </c>
      <c r="O1027" s="169" t="s">
        <v>387</v>
      </c>
      <c r="P1027" s="229" t="str">
        <f t="shared" si="219"/>
        <v>Springer, George (Y2)</v>
      </c>
      <c r="Q1027" s="166">
        <f t="shared" si="220"/>
        <v>300000</v>
      </c>
      <c r="R1027" s="166">
        <f t="shared" si="221"/>
        <v>400000</v>
      </c>
      <c r="S1027" s="166" t="str">
        <f t="shared" si="222"/>
        <v/>
      </c>
      <c r="T1027" s="314" t="str">
        <f t="shared" si="223"/>
        <v/>
      </c>
      <c r="U1027" s="309" t="s">
        <v>653</v>
      </c>
      <c r="V1027" s="230">
        <v>300000</v>
      </c>
      <c r="W1027" s="229" t="s">
        <v>465</v>
      </c>
      <c r="X1027" s="230">
        <v>400000</v>
      </c>
      <c r="Y1027" s="134" t="s">
        <v>814</v>
      </c>
      <c r="Z1027" s="167"/>
      <c r="AA1027" s="229"/>
      <c r="AB1027" s="229"/>
      <c r="AC1027" s="537"/>
      <c r="AD1027" s="537"/>
      <c r="AE1027" s="271"/>
    </row>
    <row r="1028" spans="1:31" ht="14.25" customHeight="1" x14ac:dyDescent="0.2">
      <c r="A1028" s="146" t="s">
        <v>1262</v>
      </c>
      <c r="B1028" s="246" t="str">
        <f t="shared" si="224"/>
        <v>Stanek</v>
      </c>
      <c r="C1028" s="253" t="str">
        <f t="shared" si="225"/>
        <v>Ryne</v>
      </c>
      <c r="D1028" s="134" t="str">
        <f t="shared" si="226"/>
        <v>R. Stanek</v>
      </c>
      <c r="E1028" s="229" t="str">
        <f t="shared" si="217"/>
        <v>Ryne Stanek</v>
      </c>
      <c r="F1028" s="135" t="s">
        <v>1667</v>
      </c>
      <c r="G1028" s="135"/>
      <c r="H1028" s="135"/>
      <c r="I1028" s="135"/>
      <c r="J1028" s="201">
        <v>33445</v>
      </c>
      <c r="K1028" s="147" t="s">
        <v>966</v>
      </c>
      <c r="L1028" s="135" t="s">
        <v>651</v>
      </c>
      <c r="M1028" s="134" t="str">
        <f t="shared" si="218"/>
        <v>min</v>
      </c>
      <c r="N1028" s="147" t="str">
        <f>Aaron!$G$2</f>
        <v>Exeter</v>
      </c>
      <c r="O1028" s="135" t="s">
        <v>1171</v>
      </c>
      <c r="P1028" s="229" t="str">
        <f t="shared" si="219"/>
        <v>Stanek, Ryne (min)</v>
      </c>
      <c r="Q1028" s="166" t="str">
        <f t="shared" si="220"/>
        <v/>
      </c>
      <c r="R1028" s="166" t="str">
        <f t="shared" si="221"/>
        <v/>
      </c>
      <c r="S1028" s="166" t="str">
        <f t="shared" si="222"/>
        <v/>
      </c>
      <c r="T1028" s="314" t="str">
        <f t="shared" si="223"/>
        <v/>
      </c>
      <c r="U1028" s="147" t="s">
        <v>828</v>
      </c>
      <c r="V1028" s="167"/>
      <c r="W1028" s="134"/>
      <c r="X1028" s="167"/>
      <c r="Y1028" s="134"/>
      <c r="Z1028" s="167"/>
      <c r="AA1028" s="134"/>
      <c r="AC1028" s="537"/>
      <c r="AD1028" s="537"/>
      <c r="AE1028" s="271"/>
    </row>
    <row r="1029" spans="1:31" ht="14.25" customHeight="1" x14ac:dyDescent="0.2">
      <c r="A1029" s="134" t="s">
        <v>1086</v>
      </c>
      <c r="B1029" s="246" t="str">
        <f t="shared" si="224"/>
        <v>Stanton</v>
      </c>
      <c r="C1029" s="253" t="str">
        <f t="shared" si="225"/>
        <v>Giancarlo</v>
      </c>
      <c r="D1029" s="134" t="str">
        <f t="shared" si="226"/>
        <v>G. Stanton</v>
      </c>
      <c r="E1029" s="229" t="str">
        <f t="shared" si="217"/>
        <v>Giancarlo Stanton</v>
      </c>
      <c r="F1029" s="135"/>
      <c r="G1029" s="135"/>
      <c r="H1029" s="135"/>
      <c r="I1029" s="135"/>
      <c r="J1029" s="201"/>
      <c r="K1029" s="147"/>
      <c r="L1029" s="135" t="s">
        <v>11</v>
      </c>
      <c r="M1029" s="134" t="str">
        <f t="shared" si="218"/>
        <v>3,L5-14M</v>
      </c>
      <c r="N1029" s="147" t="str">
        <f>Ruth!$S$2</f>
        <v>New York</v>
      </c>
      <c r="O1029" s="169" t="s">
        <v>411</v>
      </c>
      <c r="P1029" s="229" t="str">
        <f t="shared" si="219"/>
        <v>Stanton, Giancarlo (3,L5-14M)</v>
      </c>
      <c r="Q1029" s="166">
        <f t="shared" si="220"/>
        <v>2800000</v>
      </c>
      <c r="R1029" s="166">
        <f t="shared" si="221"/>
        <v>2800000</v>
      </c>
      <c r="S1029" s="166">
        <f t="shared" si="222"/>
        <v>2800000</v>
      </c>
      <c r="T1029" s="314" t="str">
        <f t="shared" si="223"/>
        <v/>
      </c>
      <c r="U1029" s="147" t="s">
        <v>389</v>
      </c>
      <c r="V1029" s="167">
        <v>2800000</v>
      </c>
      <c r="W1029" s="134" t="s">
        <v>388</v>
      </c>
      <c r="X1029" s="167">
        <v>2800000</v>
      </c>
      <c r="Y1029" s="134" t="s">
        <v>753</v>
      </c>
      <c r="Z1029" s="167">
        <v>2800000</v>
      </c>
      <c r="AA1029" s="134"/>
      <c r="AC1029" s="537"/>
      <c r="AD1029" s="537"/>
      <c r="AE1029" s="271"/>
    </row>
    <row r="1030" spans="1:31" ht="14.25" customHeight="1" x14ac:dyDescent="0.2">
      <c r="A1030" s="246" t="s">
        <v>2141</v>
      </c>
      <c r="B1030" s="246" t="str">
        <f t="shared" si="224"/>
        <v>Starling</v>
      </c>
      <c r="C1030" s="253" t="str">
        <f t="shared" si="225"/>
        <v>Bubba</v>
      </c>
      <c r="D1030" s="134" t="str">
        <f t="shared" si="226"/>
        <v>B. Starling</v>
      </c>
      <c r="E1030" s="229" t="str">
        <f t="shared" si="217"/>
        <v>Bubba Starling</v>
      </c>
      <c r="F1030" s="241" t="s">
        <v>1667</v>
      </c>
      <c r="G1030" s="241"/>
      <c r="H1030" s="241"/>
      <c r="I1030" s="241"/>
      <c r="J1030" s="262">
        <v>33819</v>
      </c>
      <c r="K1030" s="263" t="s">
        <v>2011</v>
      </c>
      <c r="L1030" s="135" t="s">
        <v>651</v>
      </c>
      <c r="M1030" s="134" t="str">
        <f t="shared" si="218"/>
        <v>min</v>
      </c>
      <c r="N1030" s="147" t="str">
        <f>Mays!$M$2</f>
        <v>Mudville</v>
      </c>
      <c r="O1030" s="241" t="s">
        <v>2012</v>
      </c>
      <c r="P1030" s="229" t="str">
        <f t="shared" si="219"/>
        <v>Starling, Bubba (min)</v>
      </c>
      <c r="Q1030" s="166" t="str">
        <f t="shared" si="220"/>
        <v/>
      </c>
      <c r="R1030" s="166" t="str">
        <f t="shared" si="221"/>
        <v/>
      </c>
      <c r="S1030" s="166" t="str">
        <f t="shared" si="222"/>
        <v/>
      </c>
      <c r="T1030" s="314" t="str">
        <f t="shared" si="223"/>
        <v/>
      </c>
      <c r="U1030" s="309" t="s">
        <v>828</v>
      </c>
      <c r="V1030" s="230"/>
      <c r="W1030" s="229"/>
      <c r="X1030" s="230"/>
      <c r="Y1030" s="229"/>
      <c r="Z1030" s="230"/>
      <c r="AA1030" s="134"/>
      <c r="AC1030" s="537"/>
      <c r="AD1030" s="537"/>
      <c r="AE1030" s="271"/>
    </row>
    <row r="1031" spans="1:31" ht="14.25" customHeight="1" x14ac:dyDescent="0.2">
      <c r="A1031" s="537" t="s">
        <v>129</v>
      </c>
      <c r="B1031" s="246" t="str">
        <f t="shared" si="224"/>
        <v>Stassi</v>
      </c>
      <c r="C1031" s="253" t="str">
        <f t="shared" si="225"/>
        <v>Max</v>
      </c>
      <c r="D1031" s="134" t="str">
        <f t="shared" si="226"/>
        <v>M. Stassi</v>
      </c>
      <c r="E1031" s="229" t="str">
        <f t="shared" si="217"/>
        <v>Max Stassi</v>
      </c>
      <c r="F1031" s="287"/>
      <c r="G1031" s="537">
        <v>182</v>
      </c>
      <c r="H1031" s="537">
        <v>8</v>
      </c>
      <c r="I1031" s="537">
        <v>4</v>
      </c>
      <c r="J1031" s="436">
        <v>33312</v>
      </c>
      <c r="K1031" s="205" t="s">
        <v>1668</v>
      </c>
      <c r="L1031" s="135" t="s">
        <v>11</v>
      </c>
      <c r="M1031" s="134" t="str">
        <f t="shared" si="218"/>
        <v>MM</v>
      </c>
      <c r="N1031" s="147" t="str">
        <f>Aaron!$AE$2</f>
        <v>Pismo Beach</v>
      </c>
      <c r="O1031" s="169" t="s">
        <v>4786</v>
      </c>
      <c r="P1031" s="229" t="str">
        <f t="shared" si="219"/>
        <v>Stassi, Max (MM)</v>
      </c>
      <c r="Q1031" s="166">
        <f t="shared" si="220"/>
        <v>100000</v>
      </c>
      <c r="R1031" s="166" t="str">
        <f t="shared" si="221"/>
        <v/>
      </c>
      <c r="S1031" s="166" t="str">
        <f t="shared" si="222"/>
        <v/>
      </c>
      <c r="T1031" s="314" t="str">
        <f t="shared" si="223"/>
        <v/>
      </c>
      <c r="U1031" s="537" t="s">
        <v>648</v>
      </c>
      <c r="V1031" s="167">
        <v>100000</v>
      </c>
      <c r="W1031" s="134"/>
      <c r="X1031" s="167"/>
      <c r="Y1031" s="134"/>
      <c r="Z1031" s="167"/>
      <c r="AA1031" s="134"/>
      <c r="AC1031" s="134"/>
      <c r="AD1031" s="134"/>
    </row>
    <row r="1032" spans="1:31" ht="14.25" customHeight="1" x14ac:dyDescent="0.2">
      <c r="A1032" s="134" t="s">
        <v>4869</v>
      </c>
      <c r="B1032" s="246" t="str">
        <f t="shared" si="224"/>
        <v>Staumont</v>
      </c>
      <c r="C1032" s="253" t="str">
        <f t="shared" si="225"/>
        <v>Josh</v>
      </c>
      <c r="D1032" s="134" t="str">
        <f t="shared" si="226"/>
        <v>J. Staumont</v>
      </c>
      <c r="E1032" s="229" t="str">
        <f t="shared" si="217"/>
        <v>Josh Staumont</v>
      </c>
      <c r="F1032" s="287"/>
      <c r="G1032" s="537">
        <v>181</v>
      </c>
      <c r="H1032" s="537">
        <v>8</v>
      </c>
      <c r="I1032" s="537">
        <v>3</v>
      </c>
      <c r="J1032" s="436">
        <v>34324</v>
      </c>
      <c r="K1032" s="205"/>
      <c r="L1032" s="135" t="s">
        <v>651</v>
      </c>
      <c r="M1032" s="134" t="str">
        <f t="shared" si="218"/>
        <v>min</v>
      </c>
      <c r="N1032" s="537" t="s">
        <v>826</v>
      </c>
      <c r="O1032" s="169" t="s">
        <v>4786</v>
      </c>
      <c r="P1032" s="229" t="str">
        <f t="shared" si="219"/>
        <v>Staumont, Josh (min)</v>
      </c>
      <c r="Q1032" s="166" t="str">
        <f t="shared" si="220"/>
        <v/>
      </c>
      <c r="R1032" s="166" t="str">
        <f t="shared" si="221"/>
        <v/>
      </c>
      <c r="S1032" s="166" t="str">
        <f t="shared" si="222"/>
        <v/>
      </c>
      <c r="T1032" s="314" t="str">
        <f t="shared" si="223"/>
        <v/>
      </c>
      <c r="U1032" s="537" t="s">
        <v>828</v>
      </c>
      <c r="V1032" s="167"/>
      <c r="W1032" s="134"/>
      <c r="X1032" s="167"/>
      <c r="Y1032" s="134"/>
      <c r="Z1032" s="167"/>
      <c r="AA1032" s="134"/>
      <c r="AC1032" s="134"/>
      <c r="AD1032" s="134"/>
    </row>
    <row r="1033" spans="1:31" ht="14.25" customHeight="1" x14ac:dyDescent="0.2">
      <c r="A1033" s="434" t="s">
        <v>1283</v>
      </c>
      <c r="B1033" s="246" t="str">
        <f t="shared" si="224"/>
        <v>Stephenson</v>
      </c>
      <c r="C1033" s="253" t="str">
        <f t="shared" si="225"/>
        <v>Robert</v>
      </c>
      <c r="D1033" s="134" t="str">
        <f t="shared" si="226"/>
        <v>R. Stephenson</v>
      </c>
      <c r="E1033" s="229" t="str">
        <f t="shared" si="217"/>
        <v>Robert Stephenson</v>
      </c>
      <c r="F1033" s="135" t="s">
        <v>1667</v>
      </c>
      <c r="G1033" s="135"/>
      <c r="H1033" s="135"/>
      <c r="I1033" s="135"/>
      <c r="J1033" s="201">
        <v>34024</v>
      </c>
      <c r="K1033" s="147" t="s">
        <v>966</v>
      </c>
      <c r="L1033" s="135" t="s">
        <v>651</v>
      </c>
      <c r="M1033" s="134" t="str">
        <f t="shared" si="218"/>
        <v>min</v>
      </c>
      <c r="N1033" s="147" t="str">
        <f>Ruth!$S$2</f>
        <v>New York</v>
      </c>
      <c r="O1033" s="135" t="s">
        <v>1171</v>
      </c>
      <c r="P1033" s="229" t="str">
        <f t="shared" si="219"/>
        <v>Stephenson, Robert (min)</v>
      </c>
      <c r="Q1033" s="166" t="str">
        <f t="shared" si="220"/>
        <v/>
      </c>
      <c r="R1033" s="166" t="str">
        <f t="shared" si="221"/>
        <v/>
      </c>
      <c r="S1033" s="166" t="str">
        <f t="shared" si="222"/>
        <v/>
      </c>
      <c r="T1033" s="314" t="str">
        <f t="shared" si="223"/>
        <v/>
      </c>
      <c r="U1033" s="147" t="s">
        <v>828</v>
      </c>
      <c r="V1033" s="167"/>
      <c r="W1033" s="134"/>
      <c r="X1033" s="167"/>
      <c r="Y1033" s="134"/>
      <c r="Z1033" s="167"/>
      <c r="AA1033" s="134"/>
      <c r="AC1033" s="537"/>
      <c r="AD1033" s="537"/>
      <c r="AE1033" s="271"/>
    </row>
    <row r="1034" spans="1:31" ht="14.25" customHeight="1" x14ac:dyDescent="0.2">
      <c r="A1034" s="134" t="s">
        <v>4870</v>
      </c>
      <c r="B1034" s="246" t="str">
        <f t="shared" si="224"/>
        <v>Stephenson</v>
      </c>
      <c r="C1034" s="253" t="str">
        <f t="shared" si="225"/>
        <v>Tyler</v>
      </c>
      <c r="D1034" s="134" t="str">
        <f t="shared" si="226"/>
        <v>T. Stephenson</v>
      </c>
      <c r="E1034" s="229" t="str">
        <f t="shared" si="217"/>
        <v>Tyler Stephenson</v>
      </c>
      <c r="F1034" s="287"/>
      <c r="G1034" s="537">
        <v>77</v>
      </c>
      <c r="H1034" s="537" t="s">
        <v>783</v>
      </c>
      <c r="I1034" s="537">
        <v>4</v>
      </c>
      <c r="J1034" s="436">
        <v>35293</v>
      </c>
      <c r="K1034" s="205"/>
      <c r="L1034" s="135" t="s">
        <v>651</v>
      </c>
      <c r="M1034" s="134" t="str">
        <f t="shared" si="218"/>
        <v>min</v>
      </c>
      <c r="N1034" s="147" t="str">
        <f>Aaron!$AE$2</f>
        <v>Pismo Beach</v>
      </c>
      <c r="O1034" s="169" t="s">
        <v>4786</v>
      </c>
      <c r="P1034" s="229" t="str">
        <f t="shared" si="219"/>
        <v>Stephenson, Tyler (min)</v>
      </c>
      <c r="Q1034" s="166" t="str">
        <f t="shared" si="220"/>
        <v/>
      </c>
      <c r="R1034" s="166" t="str">
        <f t="shared" si="221"/>
        <v/>
      </c>
      <c r="S1034" s="166" t="str">
        <f t="shared" si="222"/>
        <v/>
      </c>
      <c r="T1034" s="314" t="str">
        <f t="shared" si="223"/>
        <v/>
      </c>
      <c r="U1034" s="537" t="s">
        <v>828</v>
      </c>
      <c r="V1034" s="167"/>
      <c r="W1034" s="134"/>
      <c r="X1034" s="167"/>
      <c r="Y1034" s="134"/>
      <c r="Z1034" s="167"/>
      <c r="AA1034" s="134"/>
      <c r="AC1034" s="134"/>
      <c r="AD1034" s="134"/>
    </row>
    <row r="1035" spans="1:31" ht="14.25" customHeight="1" x14ac:dyDescent="0.2">
      <c r="A1035" s="134" t="s">
        <v>4871</v>
      </c>
      <c r="B1035" s="246" t="str">
        <f t="shared" si="224"/>
        <v>Stewart</v>
      </c>
      <c r="C1035" s="253" t="str">
        <f t="shared" si="225"/>
        <v>Christin</v>
      </c>
      <c r="D1035" s="134" t="str">
        <f t="shared" si="226"/>
        <v>C. Stewart</v>
      </c>
      <c r="E1035" s="229" t="str">
        <f t="shared" si="217"/>
        <v>Christin Stewart</v>
      </c>
      <c r="F1035" s="287"/>
      <c r="G1035" s="537">
        <v>156</v>
      </c>
      <c r="H1035" s="537">
        <v>6</v>
      </c>
      <c r="I1035" s="537">
        <v>18</v>
      </c>
      <c r="J1035" s="436">
        <v>34313</v>
      </c>
      <c r="K1035" s="205"/>
      <c r="L1035" s="135" t="s">
        <v>651</v>
      </c>
      <c r="M1035" s="134" t="str">
        <f t="shared" si="218"/>
        <v>min</v>
      </c>
      <c r="N1035" s="147" t="str">
        <f>Ruth!$S$2</f>
        <v>New York</v>
      </c>
      <c r="O1035" s="169" t="s">
        <v>4786</v>
      </c>
      <c r="P1035" s="229" t="str">
        <f t="shared" si="219"/>
        <v>Stewart, Christin (min)</v>
      </c>
      <c r="Q1035" s="166" t="str">
        <f t="shared" si="220"/>
        <v/>
      </c>
      <c r="R1035" s="166" t="str">
        <f t="shared" si="221"/>
        <v/>
      </c>
      <c r="S1035" s="166" t="str">
        <f t="shared" si="222"/>
        <v/>
      </c>
      <c r="T1035" s="314" t="str">
        <f t="shared" si="223"/>
        <v/>
      </c>
      <c r="U1035" s="537" t="s">
        <v>828</v>
      </c>
      <c r="V1035" s="167"/>
      <c r="W1035" s="134"/>
      <c r="X1035" s="167"/>
      <c r="Y1035" s="134"/>
      <c r="Z1035" s="167"/>
      <c r="AA1035" s="134"/>
      <c r="AC1035" s="134"/>
      <c r="AD1035" s="134"/>
    </row>
    <row r="1036" spans="1:31" ht="14.25" customHeight="1" x14ac:dyDescent="0.2">
      <c r="A1036" s="246" t="s">
        <v>2163</v>
      </c>
      <c r="B1036" s="246" t="str">
        <f t="shared" si="224"/>
        <v>Stewart</v>
      </c>
      <c r="C1036" s="253" t="str">
        <f t="shared" si="225"/>
        <v>Kohl</v>
      </c>
      <c r="D1036" s="134" t="str">
        <f t="shared" si="226"/>
        <v>K. Stewart</v>
      </c>
      <c r="E1036" s="229" t="str">
        <f t="shared" si="217"/>
        <v>Kohl Stewart</v>
      </c>
      <c r="F1036" s="241" t="s">
        <v>1667</v>
      </c>
      <c r="G1036" s="241"/>
      <c r="H1036" s="241"/>
      <c r="I1036" s="241"/>
      <c r="J1036" s="262">
        <v>34614</v>
      </c>
      <c r="K1036" s="263" t="s">
        <v>966</v>
      </c>
      <c r="L1036" s="135" t="s">
        <v>651</v>
      </c>
      <c r="M1036" s="134" t="str">
        <f t="shared" si="218"/>
        <v>min</v>
      </c>
      <c r="N1036" s="147" t="s">
        <v>547</v>
      </c>
      <c r="O1036" s="241" t="s">
        <v>2012</v>
      </c>
      <c r="P1036" s="229" t="str">
        <f t="shared" si="219"/>
        <v>Stewart, Kohl (min)</v>
      </c>
      <c r="Q1036" s="166" t="str">
        <f t="shared" si="220"/>
        <v/>
      </c>
      <c r="R1036" s="166" t="str">
        <f t="shared" si="221"/>
        <v/>
      </c>
      <c r="S1036" s="166" t="str">
        <f t="shared" si="222"/>
        <v/>
      </c>
      <c r="T1036" s="314" t="str">
        <f t="shared" si="223"/>
        <v/>
      </c>
      <c r="U1036" s="309" t="s">
        <v>828</v>
      </c>
      <c r="V1036" s="230"/>
      <c r="W1036" s="229"/>
      <c r="X1036" s="230"/>
      <c r="Y1036" s="229"/>
      <c r="Z1036" s="230"/>
      <c r="AA1036" s="134"/>
      <c r="AC1036" s="537"/>
      <c r="AD1036" s="537"/>
      <c r="AE1036" s="271"/>
    </row>
    <row r="1037" spans="1:31" ht="14.25" customHeight="1" x14ac:dyDescent="0.2">
      <c r="A1037" s="211" t="s">
        <v>1851</v>
      </c>
      <c r="B1037" s="246" t="str">
        <f t="shared" si="224"/>
        <v>Storen</v>
      </c>
      <c r="C1037" s="253" t="str">
        <f t="shared" si="225"/>
        <v>Drew</v>
      </c>
      <c r="D1037" s="134" t="str">
        <f t="shared" si="226"/>
        <v>D. Storen</v>
      </c>
      <c r="E1037" s="229" t="str">
        <f t="shared" si="217"/>
        <v>Drew Storen</v>
      </c>
      <c r="F1037" s="216" t="s">
        <v>1667</v>
      </c>
      <c r="G1037" s="216"/>
      <c r="H1037" s="216"/>
      <c r="I1037" s="216"/>
      <c r="J1037" s="220">
        <v>32000</v>
      </c>
      <c r="K1037" s="221" t="s">
        <v>1664</v>
      </c>
      <c r="L1037" s="135" t="s">
        <v>173</v>
      </c>
      <c r="M1037" s="134" t="str">
        <f t="shared" si="218"/>
        <v>3,F3-2.7M</v>
      </c>
      <c r="N1037" s="297" t="str">
        <f>Ruth!$AE$2</f>
        <v>Williamsburg</v>
      </c>
      <c r="O1037" s="216" t="s">
        <v>1992</v>
      </c>
      <c r="P1037" s="229" t="str">
        <f t="shared" si="219"/>
        <v>Storen, Drew (3,F3-2.7M)</v>
      </c>
      <c r="Q1037" s="166">
        <f t="shared" si="220"/>
        <v>900000</v>
      </c>
      <c r="R1037" s="166" t="str">
        <f t="shared" si="221"/>
        <v/>
      </c>
      <c r="S1037" s="166" t="str">
        <f t="shared" si="222"/>
        <v/>
      </c>
      <c r="T1037" s="314" t="str">
        <f t="shared" si="223"/>
        <v/>
      </c>
      <c r="U1037" s="297" t="s">
        <v>568</v>
      </c>
      <c r="V1037" s="235">
        <v>900000</v>
      </c>
      <c r="W1037" s="211" t="s">
        <v>412</v>
      </c>
      <c r="X1037" s="235"/>
      <c r="Y1037" s="211"/>
      <c r="Z1037" s="235"/>
      <c r="AA1037" s="134"/>
      <c r="AC1037" s="537"/>
      <c r="AD1037" s="537"/>
      <c r="AE1037" s="271"/>
    </row>
    <row r="1038" spans="1:31" ht="14.25" customHeight="1" x14ac:dyDescent="0.2">
      <c r="A1038" s="134" t="s">
        <v>1029</v>
      </c>
      <c r="B1038" s="246" t="str">
        <f t="shared" si="224"/>
        <v>Story</v>
      </c>
      <c r="C1038" s="253" t="str">
        <f t="shared" si="225"/>
        <v>Trevor</v>
      </c>
      <c r="D1038" s="134" t="str">
        <f t="shared" si="226"/>
        <v>T. Story</v>
      </c>
      <c r="E1038" s="229" t="str">
        <f t="shared" si="217"/>
        <v>Trevor Story</v>
      </c>
      <c r="F1038" s="135" t="s">
        <v>1667</v>
      </c>
      <c r="G1038" s="135"/>
      <c r="H1038" s="135"/>
      <c r="I1038" s="135"/>
      <c r="J1038" s="201">
        <v>33923</v>
      </c>
      <c r="K1038" s="147" t="s">
        <v>1671</v>
      </c>
      <c r="L1038" s="135" t="s">
        <v>651</v>
      </c>
      <c r="M1038" s="134" t="str">
        <f t="shared" si="218"/>
        <v>min</v>
      </c>
      <c r="N1038" s="147" t="str">
        <f>Aaron!$G$2</f>
        <v>Exeter</v>
      </c>
      <c r="O1038" s="169" t="s">
        <v>2430</v>
      </c>
      <c r="P1038" s="229" t="str">
        <f t="shared" si="219"/>
        <v>Story, Trevor (min)</v>
      </c>
      <c r="Q1038" s="166" t="str">
        <f t="shared" si="220"/>
        <v/>
      </c>
      <c r="R1038" s="166" t="str">
        <f t="shared" si="221"/>
        <v/>
      </c>
      <c r="S1038" s="166" t="str">
        <f t="shared" si="222"/>
        <v/>
      </c>
      <c r="T1038" s="314" t="str">
        <f t="shared" si="223"/>
        <v/>
      </c>
      <c r="U1038" s="147" t="s">
        <v>828</v>
      </c>
      <c r="V1038" s="167"/>
      <c r="W1038" s="134"/>
      <c r="X1038" s="167"/>
      <c r="Y1038" s="134"/>
      <c r="Z1038" s="167"/>
      <c r="AA1038" s="134"/>
      <c r="AC1038" s="537"/>
      <c r="AD1038" s="537"/>
      <c r="AE1038" s="271"/>
    </row>
    <row r="1039" spans="1:31" ht="14.25" customHeight="1" x14ac:dyDescent="0.2">
      <c r="A1039" s="134" t="s">
        <v>1195</v>
      </c>
      <c r="B1039" s="246" t="str">
        <f t="shared" si="224"/>
        <v>Straily</v>
      </c>
      <c r="C1039" s="253" t="str">
        <f t="shared" si="225"/>
        <v>Dan</v>
      </c>
      <c r="D1039" s="134" t="str">
        <f t="shared" si="226"/>
        <v>D. Straily</v>
      </c>
      <c r="E1039" s="229" t="str">
        <f t="shared" si="217"/>
        <v>Dan Straily</v>
      </c>
      <c r="F1039" s="135" t="s">
        <v>1667</v>
      </c>
      <c r="G1039" s="135"/>
      <c r="H1039" s="135"/>
      <c r="I1039" s="135"/>
      <c r="J1039" s="321">
        <v>32478</v>
      </c>
      <c r="K1039" s="134" t="s">
        <v>966</v>
      </c>
      <c r="L1039" s="135" t="s">
        <v>173</v>
      </c>
      <c r="M1039" s="134" t="str">
        <f t="shared" si="218"/>
        <v>2,F3-2.175</v>
      </c>
      <c r="N1039" s="147" t="str">
        <f>Mays!$M$2</f>
        <v>Mudville</v>
      </c>
      <c r="O1039" s="169" t="s">
        <v>2875</v>
      </c>
      <c r="P1039" s="229" t="str">
        <f t="shared" si="219"/>
        <v>Straily, Dan (2,F3-2.175)</v>
      </c>
      <c r="Q1039" s="166">
        <f t="shared" si="220"/>
        <v>725000</v>
      </c>
      <c r="R1039" s="166">
        <f t="shared" si="221"/>
        <v>725000</v>
      </c>
      <c r="S1039" s="166" t="str">
        <f t="shared" si="222"/>
        <v/>
      </c>
      <c r="T1039" s="314" t="str">
        <f t="shared" si="223"/>
        <v/>
      </c>
      <c r="U1039" s="177" t="s">
        <v>2893</v>
      </c>
      <c r="V1039" s="336">
        <v>725000</v>
      </c>
      <c r="W1039" s="177" t="s">
        <v>2895</v>
      </c>
      <c r="X1039" s="336">
        <v>725000</v>
      </c>
      <c r="Y1039" s="166" t="s">
        <v>412</v>
      </c>
      <c r="Z1039" s="166"/>
      <c r="AA1039" s="147"/>
      <c r="AB1039" s="314"/>
      <c r="AC1039" s="537"/>
      <c r="AD1039" s="537"/>
      <c r="AE1039" s="271"/>
    </row>
    <row r="1040" spans="1:31" ht="14.25" customHeight="1" x14ac:dyDescent="0.2">
      <c r="A1040" s="134" t="s">
        <v>497</v>
      </c>
      <c r="B1040" s="246" t="str">
        <f t="shared" si="224"/>
        <v>Strasburg</v>
      </c>
      <c r="C1040" s="253" t="str">
        <f t="shared" si="225"/>
        <v>Stephen</v>
      </c>
      <c r="D1040" s="134" t="str">
        <f t="shared" si="226"/>
        <v>S. Strasburg</v>
      </c>
      <c r="E1040" s="229" t="str">
        <f t="shared" si="217"/>
        <v>Stephen Strasburg</v>
      </c>
      <c r="F1040" s="135"/>
      <c r="G1040" s="135"/>
      <c r="H1040" s="135"/>
      <c r="I1040" s="135"/>
      <c r="J1040" s="201"/>
      <c r="K1040" s="147"/>
      <c r="L1040" s="135" t="s">
        <v>173</v>
      </c>
      <c r="M1040" s="134" t="str">
        <f t="shared" si="218"/>
        <v>2,L5-14M</v>
      </c>
      <c r="N1040" s="147" t="str">
        <f>Ruth!$S$2</f>
        <v>New York</v>
      </c>
      <c r="O1040" s="169" t="s">
        <v>411</v>
      </c>
      <c r="P1040" s="229" t="str">
        <f t="shared" si="219"/>
        <v>Strasburg, Stephen (2,L5-14M)</v>
      </c>
      <c r="Q1040" s="166">
        <f t="shared" si="220"/>
        <v>2800000</v>
      </c>
      <c r="R1040" s="166">
        <f t="shared" si="221"/>
        <v>2800000</v>
      </c>
      <c r="S1040" s="166">
        <f t="shared" si="222"/>
        <v>2800000</v>
      </c>
      <c r="T1040" s="314">
        <f t="shared" si="223"/>
        <v>2800000</v>
      </c>
      <c r="U1040" s="147" t="s">
        <v>816</v>
      </c>
      <c r="V1040" s="167">
        <v>2800000</v>
      </c>
      <c r="W1040" s="134" t="s">
        <v>389</v>
      </c>
      <c r="X1040" s="167">
        <v>2800000</v>
      </c>
      <c r="Y1040" s="134" t="s">
        <v>388</v>
      </c>
      <c r="Z1040" s="167">
        <v>2800000</v>
      </c>
      <c r="AA1040" s="134" t="s">
        <v>753</v>
      </c>
      <c r="AB1040" s="167">
        <v>2800000</v>
      </c>
      <c r="AC1040" s="537"/>
      <c r="AD1040" s="537"/>
      <c r="AE1040" s="271"/>
    </row>
    <row r="1041" spans="1:31" ht="14.25" customHeight="1" x14ac:dyDescent="0.2">
      <c r="A1041" s="211" t="s">
        <v>3798</v>
      </c>
      <c r="B1041" s="246" t="str">
        <f t="shared" si="224"/>
        <v>Street</v>
      </c>
      <c r="C1041" s="253" t="str">
        <f t="shared" si="225"/>
        <v>Huston</v>
      </c>
      <c r="D1041" s="134" t="str">
        <f t="shared" si="226"/>
        <v>H. Street</v>
      </c>
      <c r="E1041" s="229" t="str">
        <f t="shared" si="217"/>
        <v>Huston Street</v>
      </c>
      <c r="F1041" s="216" t="s">
        <v>1667</v>
      </c>
      <c r="G1041" s="216"/>
      <c r="H1041" s="216"/>
      <c r="I1041" s="216"/>
      <c r="J1041" s="220">
        <v>30530</v>
      </c>
      <c r="K1041" s="221" t="s">
        <v>1664</v>
      </c>
      <c r="L1041" s="135" t="s">
        <v>173</v>
      </c>
      <c r="M1041" s="134" t="str">
        <f t="shared" si="218"/>
        <v>3,F4-12M</v>
      </c>
      <c r="N1041" s="297" t="str">
        <f>Aaron!$G$2</f>
        <v>Exeter</v>
      </c>
      <c r="O1041" s="216" t="s">
        <v>2478</v>
      </c>
      <c r="P1041" s="229" t="str">
        <f t="shared" si="219"/>
        <v>Street, Huston (3,F4-12M)</v>
      </c>
      <c r="Q1041" s="166">
        <f t="shared" si="220"/>
        <v>3000000</v>
      </c>
      <c r="R1041" s="166">
        <f t="shared" si="221"/>
        <v>3000000</v>
      </c>
      <c r="S1041" s="166" t="str">
        <f t="shared" si="222"/>
        <v/>
      </c>
      <c r="T1041" s="314" t="str">
        <f t="shared" si="223"/>
        <v/>
      </c>
      <c r="U1041" s="297" t="s">
        <v>1888</v>
      </c>
      <c r="V1041" s="235">
        <v>3000000</v>
      </c>
      <c r="W1041" s="211" t="s">
        <v>1889</v>
      </c>
      <c r="X1041" s="235">
        <v>3000000</v>
      </c>
      <c r="Y1041" s="211" t="s">
        <v>412</v>
      </c>
      <c r="Z1041" s="235"/>
      <c r="AA1041" s="134"/>
      <c r="AC1041" s="537"/>
      <c r="AD1041" s="537"/>
      <c r="AE1041" s="271"/>
    </row>
    <row r="1042" spans="1:31" ht="14.25" customHeight="1" x14ac:dyDescent="0.2">
      <c r="A1042" s="134" t="s">
        <v>982</v>
      </c>
      <c r="B1042" s="246" t="str">
        <f t="shared" si="224"/>
        <v>Stewart</v>
      </c>
      <c r="C1042" s="253" t="str">
        <f t="shared" si="225"/>
        <v>Chris</v>
      </c>
      <c r="D1042" s="134" t="str">
        <f t="shared" si="226"/>
        <v>C. Stewart</v>
      </c>
      <c r="E1042" s="229" t="str">
        <f t="shared" si="217"/>
        <v>Chris Stewart</v>
      </c>
      <c r="F1042" s="135"/>
      <c r="G1042" s="135"/>
      <c r="H1042" s="135"/>
      <c r="I1042" s="135"/>
      <c r="J1042" s="201"/>
      <c r="K1042" s="147"/>
      <c r="L1042" s="135" t="s">
        <v>11</v>
      </c>
      <c r="M1042" s="134" t="str">
        <f t="shared" si="218"/>
        <v>1,F1-200K</v>
      </c>
      <c r="N1042" s="147" t="s">
        <v>701</v>
      </c>
      <c r="O1042" s="304" t="s">
        <v>5316</v>
      </c>
      <c r="P1042" s="229" t="str">
        <f t="shared" si="219"/>
        <v>Stewart, Chris (1,F1-200K)</v>
      </c>
      <c r="Q1042" s="166">
        <f t="shared" si="220"/>
        <v>200000</v>
      </c>
      <c r="R1042" s="166" t="str">
        <f t="shared" si="221"/>
        <v/>
      </c>
      <c r="S1042" s="166" t="str">
        <f t="shared" si="222"/>
        <v/>
      </c>
      <c r="T1042" s="314" t="str">
        <f t="shared" si="223"/>
        <v/>
      </c>
      <c r="U1042" s="147" t="s">
        <v>1704</v>
      </c>
      <c r="V1042" s="167">
        <v>200000</v>
      </c>
      <c r="W1042" s="147" t="s">
        <v>412</v>
      </c>
      <c r="X1042" s="235"/>
      <c r="Y1042" s="147"/>
      <c r="Z1042" s="310"/>
      <c r="AA1042" s="147"/>
      <c r="AB1042" s="310"/>
      <c r="AC1042" s="537"/>
      <c r="AD1042" s="537"/>
      <c r="AE1042" s="271"/>
    </row>
    <row r="1043" spans="1:31" ht="14.25" customHeight="1" x14ac:dyDescent="0.2">
      <c r="A1043" s="537" t="s">
        <v>2684</v>
      </c>
      <c r="B1043" s="246" t="str">
        <f t="shared" si="224"/>
        <v>Strickland</v>
      </c>
      <c r="C1043" s="253" t="str">
        <f t="shared" si="225"/>
        <v>Hunter</v>
      </c>
      <c r="D1043" s="134" t="str">
        <f t="shared" si="226"/>
        <v>H. Strickland</v>
      </c>
      <c r="E1043" s="229" t="str">
        <f t="shared" si="217"/>
        <v>Hunter Strickland</v>
      </c>
      <c r="F1043" s="135" t="s">
        <v>1667</v>
      </c>
      <c r="G1043" s="135"/>
      <c r="H1043" s="135"/>
      <c r="I1043" s="135"/>
      <c r="J1043" s="335">
        <v>32410</v>
      </c>
      <c r="K1043" s="134" t="s">
        <v>1664</v>
      </c>
      <c r="L1043" s="135" t="s">
        <v>173</v>
      </c>
      <c r="M1043" s="134" t="str">
        <f t="shared" si="218"/>
        <v>Y1</v>
      </c>
      <c r="N1043" s="147" t="str">
        <f>Cobb!$G$2</f>
        <v>Alaska</v>
      </c>
      <c r="O1043" s="135" t="s">
        <v>2857</v>
      </c>
      <c r="P1043" s="229" t="str">
        <f t="shared" si="219"/>
        <v>Strickland, Hunter (Y1)</v>
      </c>
      <c r="Q1043" s="166">
        <f t="shared" si="220"/>
        <v>200000</v>
      </c>
      <c r="R1043" s="166">
        <f t="shared" si="221"/>
        <v>300000</v>
      </c>
      <c r="S1043" s="166">
        <f t="shared" si="222"/>
        <v>400000</v>
      </c>
      <c r="T1043" s="314" t="str">
        <f t="shared" si="223"/>
        <v/>
      </c>
      <c r="U1043" s="537" t="s">
        <v>652</v>
      </c>
      <c r="V1043" s="269">
        <v>200000</v>
      </c>
      <c r="W1043" s="134" t="s">
        <v>653</v>
      </c>
      <c r="X1043" s="269">
        <v>300000</v>
      </c>
      <c r="Y1043" s="134" t="s">
        <v>465</v>
      </c>
      <c r="Z1043" s="269">
        <v>400000</v>
      </c>
      <c r="AA1043" s="134" t="s">
        <v>814</v>
      </c>
      <c r="AB1043" s="537"/>
      <c r="AC1043" s="537"/>
      <c r="AD1043" s="537"/>
      <c r="AE1043" s="271"/>
    </row>
    <row r="1044" spans="1:31" ht="14.25" customHeight="1" x14ac:dyDescent="0.2">
      <c r="A1044" s="134" t="s">
        <v>978</v>
      </c>
      <c r="B1044" s="246" t="str">
        <f t="shared" si="224"/>
        <v>Stroman</v>
      </c>
      <c r="C1044" s="253" t="str">
        <f t="shared" si="225"/>
        <v>Marcus</v>
      </c>
      <c r="D1044" s="134" t="str">
        <f t="shared" si="226"/>
        <v>M. Stroman</v>
      </c>
      <c r="E1044" s="229" t="str">
        <f t="shared" si="217"/>
        <v>Marcus Stroman</v>
      </c>
      <c r="F1044" s="135" t="s">
        <v>1667</v>
      </c>
      <c r="G1044" s="135"/>
      <c r="H1044" s="135"/>
      <c r="I1044" s="135"/>
      <c r="J1044" s="201">
        <v>33359</v>
      </c>
      <c r="K1044" s="147" t="s">
        <v>966</v>
      </c>
      <c r="L1044" s="135" t="s">
        <v>173</v>
      </c>
      <c r="M1044" s="134" t="str">
        <f t="shared" si="218"/>
        <v>Y1*</v>
      </c>
      <c r="N1044" s="147" t="str">
        <f>Mays!$M$2</f>
        <v>Mudville</v>
      </c>
      <c r="O1044" s="169" t="s">
        <v>1077</v>
      </c>
      <c r="P1044" s="229" t="str">
        <f t="shared" si="219"/>
        <v>Stroman, Marcus (Y1*)</v>
      </c>
      <c r="Q1044" s="166">
        <f t="shared" si="220"/>
        <v>200000</v>
      </c>
      <c r="R1044" s="166">
        <f t="shared" si="221"/>
        <v>300000</v>
      </c>
      <c r="S1044" s="166">
        <f t="shared" si="222"/>
        <v>400000</v>
      </c>
      <c r="T1044" s="314" t="str">
        <f t="shared" si="223"/>
        <v/>
      </c>
      <c r="U1044" s="309" t="s">
        <v>304</v>
      </c>
      <c r="V1044" s="269">
        <v>200000</v>
      </c>
      <c r="W1044" s="134" t="s">
        <v>653</v>
      </c>
      <c r="X1044" s="269">
        <v>300000</v>
      </c>
      <c r="Y1044" s="134" t="s">
        <v>465</v>
      </c>
      <c r="Z1044" s="269">
        <v>400000</v>
      </c>
      <c r="AA1044" s="134" t="s">
        <v>814</v>
      </c>
      <c r="AC1044" s="537"/>
      <c r="AD1044" s="537"/>
      <c r="AE1044" s="271"/>
    </row>
    <row r="1045" spans="1:31" ht="14.25" customHeight="1" x14ac:dyDescent="0.2">
      <c r="A1045" s="148" t="s">
        <v>1102</v>
      </c>
      <c r="B1045" s="246" t="str">
        <f t="shared" si="224"/>
        <v>Strop</v>
      </c>
      <c r="C1045" s="253" t="str">
        <f t="shared" si="225"/>
        <v>Pedro</v>
      </c>
      <c r="D1045" s="134" t="str">
        <f t="shared" si="226"/>
        <v>P. Strop</v>
      </c>
      <c r="E1045" s="229" t="str">
        <f t="shared" si="217"/>
        <v>Pedro Strop</v>
      </c>
      <c r="F1045" s="135"/>
      <c r="G1045" s="147"/>
      <c r="H1045" s="147"/>
      <c r="I1045" s="147"/>
      <c r="J1045" s="169"/>
      <c r="K1045" s="134"/>
      <c r="L1045" s="135" t="s">
        <v>173</v>
      </c>
      <c r="M1045" s="134" t="str">
        <f t="shared" si="218"/>
        <v>1,F3-$10.5M</v>
      </c>
      <c r="N1045" s="147" t="str">
        <f>Ruth!$G$2</f>
        <v>Gotham City</v>
      </c>
      <c r="O1045" s="412" t="s">
        <v>4104</v>
      </c>
      <c r="P1045" s="229" t="str">
        <f t="shared" si="219"/>
        <v>Strop, Pedro (1,F3-$10.5M)</v>
      </c>
      <c r="Q1045" s="166">
        <f t="shared" si="220"/>
        <v>3500000</v>
      </c>
      <c r="R1045" s="166">
        <f t="shared" si="221"/>
        <v>3500000</v>
      </c>
      <c r="S1045" s="166">
        <f t="shared" si="222"/>
        <v>3500000</v>
      </c>
      <c r="T1045" s="314" t="str">
        <f t="shared" si="223"/>
        <v/>
      </c>
      <c r="U1045" s="148" t="s">
        <v>4000</v>
      </c>
      <c r="V1045" s="414">
        <v>3500000</v>
      </c>
      <c r="W1045" s="148" t="s">
        <v>4226</v>
      </c>
      <c r="X1045" s="414">
        <v>3500000</v>
      </c>
      <c r="Y1045" s="148" t="s">
        <v>4171</v>
      </c>
      <c r="Z1045" s="414">
        <v>3500000</v>
      </c>
      <c r="AA1045" s="134" t="s">
        <v>412</v>
      </c>
      <c r="AB1045" s="134"/>
      <c r="AC1045" s="134"/>
      <c r="AD1045" s="134"/>
    </row>
    <row r="1046" spans="1:31" ht="14.25" customHeight="1" x14ac:dyDescent="0.2">
      <c r="A1046" s="148" t="s">
        <v>646</v>
      </c>
      <c r="B1046" s="246" t="str">
        <f t="shared" si="224"/>
        <v>Stubbs</v>
      </c>
      <c r="C1046" s="253" t="str">
        <f t="shared" si="225"/>
        <v>Drew</v>
      </c>
      <c r="D1046" s="134" t="str">
        <f t="shared" si="226"/>
        <v>D. Stubbs</v>
      </c>
      <c r="E1046" s="229" t="str">
        <f t="shared" ref="E1046:E1077" si="227">CONCATENATE(C1046," ",B1046)</f>
        <v>Drew Stubbs</v>
      </c>
      <c r="F1046" s="135"/>
      <c r="G1046" s="147"/>
      <c r="H1046" s="147"/>
      <c r="I1046" s="147"/>
      <c r="J1046" s="169"/>
      <c r="K1046" s="134"/>
      <c r="L1046" s="135" t="s">
        <v>11</v>
      </c>
      <c r="M1046" s="134" t="str">
        <f t="shared" ref="M1046:M1077" si="228">$U1046</f>
        <v>1,F1-200k</v>
      </c>
      <c r="N1046" s="297" t="s">
        <v>826</v>
      </c>
      <c r="O1046" s="412" t="s">
        <v>5316</v>
      </c>
      <c r="P1046" s="229" t="str">
        <f t="shared" ref="P1046:P1077" si="229">CONCATENATE(A1046," (",M1046,")")</f>
        <v>Stubbs, Drew (1,F1-200k)</v>
      </c>
      <c r="Q1046" s="166">
        <f t="shared" ref="Q1046:Q1077" si="230">IF(ISBLANK($V1046),"",$V1046)</f>
        <v>200000</v>
      </c>
      <c r="R1046" s="166" t="str">
        <f t="shared" si="221"/>
        <v/>
      </c>
      <c r="S1046" s="166" t="str">
        <f t="shared" si="222"/>
        <v/>
      </c>
      <c r="T1046" s="314" t="str">
        <f t="shared" si="223"/>
        <v/>
      </c>
      <c r="U1046" s="148" t="s">
        <v>601</v>
      </c>
      <c r="V1046" s="414">
        <v>200000</v>
      </c>
      <c r="W1046" s="148" t="s">
        <v>412</v>
      </c>
      <c r="X1046" s="414"/>
      <c r="Y1046" s="134"/>
      <c r="Z1046" s="134"/>
      <c r="AA1046" s="134"/>
      <c r="AB1046" s="134"/>
      <c r="AC1046" s="134"/>
      <c r="AD1046" s="134"/>
    </row>
    <row r="1047" spans="1:31" ht="14.25" customHeight="1" x14ac:dyDescent="0.2">
      <c r="A1047" s="147" t="s">
        <v>5360</v>
      </c>
      <c r="B1047" s="246" t="str">
        <f t="shared" si="224"/>
        <v>Stultz</v>
      </c>
      <c r="C1047" s="253" t="str">
        <f t="shared" si="225"/>
        <v>Eric</v>
      </c>
      <c r="D1047" s="134" t="str">
        <f t="shared" si="226"/>
        <v>E. Stultz</v>
      </c>
      <c r="E1047" s="229" t="str">
        <f t="shared" si="227"/>
        <v>Eric Stultz</v>
      </c>
      <c r="F1047" s="135"/>
      <c r="G1047" s="147"/>
      <c r="H1047" s="147"/>
      <c r="I1047" s="147"/>
      <c r="J1047" s="169"/>
      <c r="K1047" s="134"/>
      <c r="L1047" s="135" t="s">
        <v>173</v>
      </c>
      <c r="M1047" s="134" t="str">
        <f t="shared" si="228"/>
        <v>1,F1-200k</v>
      </c>
      <c r="N1047" s="297" t="s">
        <v>584</v>
      </c>
      <c r="O1047" s="412" t="s">
        <v>5316</v>
      </c>
      <c r="P1047" s="229" t="str">
        <f t="shared" si="229"/>
        <v>Stultz, Eric (1,F1-200k)</v>
      </c>
      <c r="Q1047" s="166">
        <f t="shared" si="230"/>
        <v>200000</v>
      </c>
      <c r="R1047" s="166"/>
      <c r="S1047" s="166"/>
      <c r="T1047" s="314"/>
      <c r="U1047" s="148" t="s">
        <v>601</v>
      </c>
      <c r="V1047" s="414">
        <v>200000</v>
      </c>
      <c r="W1047" s="147" t="s">
        <v>412</v>
      </c>
      <c r="X1047" s="414"/>
      <c r="Y1047" s="134"/>
      <c r="Z1047" s="134"/>
      <c r="AA1047" s="134"/>
      <c r="AB1047" s="134"/>
      <c r="AC1047" s="134"/>
      <c r="AD1047" s="134"/>
    </row>
    <row r="1048" spans="1:31" ht="14.25" customHeight="1" x14ac:dyDescent="0.2">
      <c r="A1048" s="148" t="s">
        <v>2734</v>
      </c>
      <c r="B1048" s="246" t="str">
        <f t="shared" si="224"/>
        <v>Suarez</v>
      </c>
      <c r="C1048" s="253" t="str">
        <f t="shared" si="225"/>
        <v>Eugenio</v>
      </c>
      <c r="D1048" s="134" t="str">
        <f t="shared" si="226"/>
        <v>E. Suarez</v>
      </c>
      <c r="E1048" s="229" t="str">
        <f t="shared" si="227"/>
        <v>Eugenio Suarez</v>
      </c>
      <c r="F1048" s="135" t="s">
        <v>1667</v>
      </c>
      <c r="G1048" s="135"/>
      <c r="H1048" s="135"/>
      <c r="I1048" s="135"/>
      <c r="J1048" s="335">
        <v>33437</v>
      </c>
      <c r="K1048" s="134" t="s">
        <v>1671</v>
      </c>
      <c r="L1048" s="135" t="s">
        <v>11</v>
      </c>
      <c r="M1048" s="134" t="str">
        <f t="shared" si="228"/>
        <v>1,F3-$2.775M</v>
      </c>
      <c r="N1048" s="147" t="str">
        <f>Cobb!$G$2</f>
        <v>Alaska</v>
      </c>
      <c r="O1048" s="412" t="s">
        <v>4104</v>
      </c>
      <c r="P1048" s="229" t="str">
        <f t="shared" si="229"/>
        <v>Suarez, Eugenio (1,F3-$2.775M)</v>
      </c>
      <c r="Q1048" s="166">
        <f t="shared" si="230"/>
        <v>925000</v>
      </c>
      <c r="R1048" s="166">
        <f t="shared" ref="R1048:R1070" si="231">IF(ISBLANK($X1048),"",$X1048)</f>
        <v>925000</v>
      </c>
      <c r="S1048" s="166">
        <f t="shared" ref="S1048:S1070" si="232">IF(ISBLANK($Z1048),"",$Z1048)</f>
        <v>925000</v>
      </c>
      <c r="T1048" s="314" t="str">
        <f t="shared" ref="T1048:T1070" si="233">IF(ISBLANK($AB1048),"",$AB1048)</f>
        <v/>
      </c>
      <c r="U1048" s="148" t="s">
        <v>4028</v>
      </c>
      <c r="V1048" s="414">
        <v>925000</v>
      </c>
      <c r="W1048" s="148" t="s">
        <v>4239</v>
      </c>
      <c r="X1048" s="414">
        <v>925000</v>
      </c>
      <c r="Y1048" s="148" t="s">
        <v>4184</v>
      </c>
      <c r="Z1048" s="414">
        <v>925000</v>
      </c>
      <c r="AA1048" s="134" t="s">
        <v>412</v>
      </c>
      <c r="AB1048" s="134"/>
      <c r="AC1048" s="134"/>
      <c r="AD1048" s="134"/>
    </row>
    <row r="1049" spans="1:31" ht="14.25" customHeight="1" x14ac:dyDescent="0.2">
      <c r="A1049" s="134" t="s">
        <v>382</v>
      </c>
      <c r="B1049" s="246" t="str">
        <f t="shared" si="224"/>
        <v>Susac</v>
      </c>
      <c r="C1049" s="253" t="str">
        <f t="shared" si="225"/>
        <v>Andrew</v>
      </c>
      <c r="D1049" s="134" t="str">
        <f t="shared" si="226"/>
        <v>A. Susac</v>
      </c>
      <c r="E1049" s="229" t="str">
        <f t="shared" si="227"/>
        <v>Andrew Susac</v>
      </c>
      <c r="F1049" s="135" t="s">
        <v>1667</v>
      </c>
      <c r="G1049" s="135"/>
      <c r="H1049" s="135"/>
      <c r="I1049" s="135"/>
      <c r="J1049" s="201">
        <v>32954</v>
      </c>
      <c r="K1049" s="147" t="s">
        <v>1668</v>
      </c>
      <c r="L1049" s="135" t="s">
        <v>11</v>
      </c>
      <c r="M1049" s="134" t="str">
        <f t="shared" si="228"/>
        <v>Y1</v>
      </c>
      <c r="N1049" s="297" t="str">
        <f>Aaron!$Y$2</f>
        <v>Columbus</v>
      </c>
      <c r="O1049" s="169" t="s">
        <v>2430</v>
      </c>
      <c r="P1049" s="229" t="str">
        <f t="shared" si="229"/>
        <v>Susac, Andrew (Y1)</v>
      </c>
      <c r="Q1049" s="166">
        <f t="shared" si="230"/>
        <v>200000</v>
      </c>
      <c r="R1049" s="166">
        <f t="shared" si="231"/>
        <v>300000</v>
      </c>
      <c r="S1049" s="166">
        <f t="shared" si="232"/>
        <v>400000</v>
      </c>
      <c r="T1049" s="314" t="str">
        <f t="shared" si="233"/>
        <v/>
      </c>
      <c r="U1049" s="147" t="s">
        <v>652</v>
      </c>
      <c r="V1049" s="269">
        <v>200000</v>
      </c>
      <c r="W1049" s="134" t="s">
        <v>653</v>
      </c>
      <c r="X1049" s="269">
        <v>300000</v>
      </c>
      <c r="Y1049" s="134" t="s">
        <v>465</v>
      </c>
      <c r="Z1049" s="269">
        <v>400000</v>
      </c>
      <c r="AA1049" s="134" t="s">
        <v>814</v>
      </c>
      <c r="AC1049" s="537"/>
      <c r="AD1049" s="537"/>
      <c r="AE1049" s="271"/>
    </row>
    <row r="1050" spans="1:31" ht="14.25" customHeight="1" x14ac:dyDescent="0.2">
      <c r="A1050" s="148" t="s">
        <v>401</v>
      </c>
      <c r="B1050" s="246" t="str">
        <f t="shared" si="224"/>
        <v>Suzuki</v>
      </c>
      <c r="C1050" s="253" t="str">
        <f t="shared" si="225"/>
        <v>Ichiro</v>
      </c>
      <c r="D1050" s="134" t="str">
        <f t="shared" si="226"/>
        <v>I. Suzuki</v>
      </c>
      <c r="E1050" s="229" t="str">
        <f t="shared" si="227"/>
        <v>Ichiro Suzuki</v>
      </c>
      <c r="F1050" s="135"/>
      <c r="G1050" s="147"/>
      <c r="H1050" s="147"/>
      <c r="I1050" s="147"/>
      <c r="J1050" s="169"/>
      <c r="K1050" s="134"/>
      <c r="L1050" s="135" t="s">
        <v>11</v>
      </c>
      <c r="M1050" s="134" t="str">
        <f t="shared" si="228"/>
        <v>1,F1-$514K</v>
      </c>
      <c r="N1050" s="147" t="str">
        <f>Aaron!$S$2</f>
        <v>San Jose</v>
      </c>
      <c r="O1050" s="412" t="s">
        <v>4104</v>
      </c>
      <c r="P1050" s="229" t="str">
        <f t="shared" si="229"/>
        <v>Suzuki, Ichiro (1,F1-$514K)</v>
      </c>
      <c r="Q1050" s="166">
        <f t="shared" si="230"/>
        <v>514000</v>
      </c>
      <c r="R1050" s="166" t="str">
        <f t="shared" si="231"/>
        <v/>
      </c>
      <c r="S1050" s="166" t="str">
        <f t="shared" si="232"/>
        <v/>
      </c>
      <c r="T1050" s="314" t="str">
        <f t="shared" si="233"/>
        <v/>
      </c>
      <c r="U1050" s="148" t="s">
        <v>4079</v>
      </c>
      <c r="V1050" s="414">
        <v>514000</v>
      </c>
      <c r="W1050" s="167" t="s">
        <v>412</v>
      </c>
      <c r="X1050" s="134"/>
      <c r="Y1050" s="134"/>
      <c r="Z1050" s="134"/>
      <c r="AA1050" s="134"/>
      <c r="AB1050" s="134"/>
      <c r="AC1050" s="134"/>
      <c r="AD1050" s="134"/>
    </row>
    <row r="1051" spans="1:31" ht="14.25" customHeight="1" x14ac:dyDescent="0.2">
      <c r="A1051" s="211" t="s">
        <v>1918</v>
      </c>
      <c r="B1051" s="246" t="str">
        <f t="shared" si="224"/>
        <v>Suzuki</v>
      </c>
      <c r="C1051" s="253" t="str">
        <f t="shared" si="225"/>
        <v>Kurt</v>
      </c>
      <c r="D1051" s="134" t="str">
        <f t="shared" si="226"/>
        <v>K. Suzuki</v>
      </c>
      <c r="E1051" s="229" t="str">
        <f t="shared" si="227"/>
        <v>Kurt Suzuki</v>
      </c>
      <c r="F1051" s="216" t="s">
        <v>1667</v>
      </c>
      <c r="G1051" s="216"/>
      <c r="H1051" s="216"/>
      <c r="I1051" s="216"/>
      <c r="J1051" s="222">
        <v>30593</v>
      </c>
      <c r="K1051" s="223" t="s">
        <v>1668</v>
      </c>
      <c r="L1051" s="135" t="s">
        <v>11</v>
      </c>
      <c r="M1051" s="134" t="str">
        <f t="shared" si="228"/>
        <v>3,F4-4M</v>
      </c>
      <c r="N1051" s="147" t="str">
        <f>Aaron!$AE$2</f>
        <v>Pismo Beach</v>
      </c>
      <c r="O1051" s="216" t="s">
        <v>1992</v>
      </c>
      <c r="P1051" s="229" t="str">
        <f t="shared" si="229"/>
        <v>Suzuki, Kurt (3,F4-4M)</v>
      </c>
      <c r="Q1051" s="166">
        <f t="shared" si="230"/>
        <v>1000000</v>
      </c>
      <c r="R1051" s="166">
        <f t="shared" si="231"/>
        <v>1000000</v>
      </c>
      <c r="S1051" s="166" t="str">
        <f t="shared" si="232"/>
        <v/>
      </c>
      <c r="T1051" s="314" t="str">
        <f t="shared" si="233"/>
        <v/>
      </c>
      <c r="U1051" s="297" t="s">
        <v>409</v>
      </c>
      <c r="V1051" s="235">
        <v>1000000</v>
      </c>
      <c r="W1051" s="211" t="s">
        <v>410</v>
      </c>
      <c r="X1051" s="235">
        <v>1000000</v>
      </c>
      <c r="Y1051" s="211" t="s">
        <v>412</v>
      </c>
      <c r="Z1051" s="235"/>
      <c r="AA1051" s="134"/>
      <c r="AC1051" s="537"/>
      <c r="AD1051" s="537"/>
      <c r="AE1051" s="172"/>
    </row>
    <row r="1052" spans="1:31" ht="14.25" customHeight="1" x14ac:dyDescent="0.2">
      <c r="A1052" s="134" t="s">
        <v>4872</v>
      </c>
      <c r="B1052" s="246" t="str">
        <f t="shared" si="224"/>
        <v>Swanson</v>
      </c>
      <c r="C1052" s="253" t="str">
        <f t="shared" si="225"/>
        <v>Dansby</v>
      </c>
      <c r="D1052" s="134" t="str">
        <f t="shared" si="226"/>
        <v>D. Swanson</v>
      </c>
      <c r="E1052" s="229" t="str">
        <f t="shared" si="227"/>
        <v>Dansby Swanson</v>
      </c>
      <c r="F1052" s="287"/>
      <c r="G1052" s="537">
        <v>2</v>
      </c>
      <c r="H1052" s="537">
        <v>1</v>
      </c>
      <c r="I1052" s="537">
        <v>2</v>
      </c>
      <c r="J1052" s="436">
        <v>34376</v>
      </c>
      <c r="K1052" s="205"/>
      <c r="L1052" s="135" t="s">
        <v>651</v>
      </c>
      <c r="M1052" s="134" t="str">
        <f t="shared" si="228"/>
        <v>min</v>
      </c>
      <c r="N1052" s="297" t="str">
        <f>Ruth!$AE$2</f>
        <v>Williamsburg</v>
      </c>
      <c r="O1052" s="169" t="s">
        <v>4786</v>
      </c>
      <c r="P1052" s="229" t="str">
        <f t="shared" si="229"/>
        <v>Swanson, Dansby (min)</v>
      </c>
      <c r="Q1052" s="166" t="str">
        <f t="shared" si="230"/>
        <v/>
      </c>
      <c r="R1052" s="166" t="str">
        <f t="shared" si="231"/>
        <v/>
      </c>
      <c r="S1052" s="166" t="str">
        <f t="shared" si="232"/>
        <v/>
      </c>
      <c r="T1052" s="314" t="str">
        <f t="shared" si="233"/>
        <v/>
      </c>
      <c r="U1052" s="537" t="s">
        <v>828</v>
      </c>
      <c r="V1052" s="167"/>
      <c r="W1052" s="134"/>
      <c r="X1052" s="167"/>
      <c r="Y1052" s="134"/>
      <c r="Z1052" s="167"/>
      <c r="AA1052" s="134"/>
      <c r="AC1052" s="134"/>
      <c r="AD1052" s="134"/>
    </row>
    <row r="1053" spans="1:31" ht="14.25" customHeight="1" x14ac:dyDescent="0.2">
      <c r="A1053" s="537" t="s">
        <v>4706</v>
      </c>
      <c r="B1053" s="246" t="str">
        <f t="shared" si="224"/>
        <v>Sweeney</v>
      </c>
      <c r="C1053" s="253" t="str">
        <f t="shared" si="225"/>
        <v>Darnell+</v>
      </c>
      <c r="D1053" s="134" t="str">
        <f t="shared" si="226"/>
        <v>D. Sweeney</v>
      </c>
      <c r="E1053" s="229" t="str">
        <f t="shared" si="227"/>
        <v>Darnell+ Sweeney</v>
      </c>
      <c r="F1053" s="287"/>
      <c r="G1053" s="537">
        <v>196</v>
      </c>
      <c r="H1053" s="537">
        <v>8</v>
      </c>
      <c r="I1053" s="537">
        <v>24</v>
      </c>
      <c r="J1053" s="436">
        <v>33270</v>
      </c>
      <c r="K1053" s="205" t="s">
        <v>1669</v>
      </c>
      <c r="L1053" s="135" t="s">
        <v>11</v>
      </c>
      <c r="M1053" s="134" t="str">
        <f t="shared" si="228"/>
        <v>MM</v>
      </c>
      <c r="N1053" s="297" t="str">
        <f>Mays!$S$2</f>
        <v>Thunder Bay</v>
      </c>
      <c r="O1053" s="169" t="s">
        <v>4786</v>
      </c>
      <c r="P1053" s="229" t="str">
        <f t="shared" si="229"/>
        <v>Sweeney, Darnell+ (MM)</v>
      </c>
      <c r="Q1053" s="166">
        <f t="shared" si="230"/>
        <v>100000</v>
      </c>
      <c r="R1053" s="166" t="str">
        <f t="shared" si="231"/>
        <v/>
      </c>
      <c r="S1053" s="166" t="str">
        <f t="shared" si="232"/>
        <v/>
      </c>
      <c r="T1053" s="314" t="str">
        <f t="shared" si="233"/>
        <v/>
      </c>
      <c r="U1053" s="537" t="s">
        <v>648</v>
      </c>
      <c r="V1053" s="167">
        <v>100000</v>
      </c>
      <c r="W1053" s="134"/>
      <c r="X1053" s="167"/>
      <c r="Y1053" s="134"/>
      <c r="Z1053" s="167"/>
      <c r="AA1053" s="134"/>
      <c r="AC1053" s="134"/>
      <c r="AD1053" s="134"/>
    </row>
    <row r="1054" spans="1:31" ht="14.25" customHeight="1" x14ac:dyDescent="0.2">
      <c r="A1054" s="134" t="s">
        <v>1014</v>
      </c>
      <c r="B1054" s="246" t="str">
        <f t="shared" si="224"/>
        <v>Swihart</v>
      </c>
      <c r="C1054" s="253" t="str">
        <f t="shared" si="225"/>
        <v>Blake</v>
      </c>
      <c r="D1054" s="134" t="str">
        <f t="shared" si="226"/>
        <v>B. Swihart</v>
      </c>
      <c r="E1054" s="229" t="str">
        <f t="shared" si="227"/>
        <v>Blake Swihart</v>
      </c>
      <c r="F1054" s="135" t="s">
        <v>1674</v>
      </c>
      <c r="G1054" s="135"/>
      <c r="H1054" s="135"/>
      <c r="I1054" s="135"/>
      <c r="J1054" s="201">
        <v>33697</v>
      </c>
      <c r="K1054" s="147" t="s">
        <v>1668</v>
      </c>
      <c r="L1054" s="135" t="s">
        <v>11</v>
      </c>
      <c r="M1054" s="134" t="str">
        <f t="shared" si="228"/>
        <v>Y1</v>
      </c>
      <c r="N1054" s="147" t="str">
        <f>Mays!$Y$2</f>
        <v>Los Angeles</v>
      </c>
      <c r="O1054" s="169" t="s">
        <v>1077</v>
      </c>
      <c r="P1054" s="229" t="str">
        <f t="shared" si="229"/>
        <v>Swihart, Blake (Y1)</v>
      </c>
      <c r="Q1054" s="166">
        <f t="shared" si="230"/>
        <v>200000</v>
      </c>
      <c r="R1054" s="166">
        <f t="shared" si="231"/>
        <v>300000</v>
      </c>
      <c r="S1054" s="166">
        <f t="shared" si="232"/>
        <v>400000</v>
      </c>
      <c r="T1054" s="314" t="str">
        <f t="shared" si="233"/>
        <v/>
      </c>
      <c r="U1054" s="147" t="s">
        <v>652</v>
      </c>
      <c r="V1054" s="269">
        <v>200000</v>
      </c>
      <c r="W1054" s="134" t="s">
        <v>653</v>
      </c>
      <c r="X1054" s="269">
        <v>300000</v>
      </c>
      <c r="Y1054" s="134" t="s">
        <v>465</v>
      </c>
      <c r="Z1054" s="269">
        <v>400000</v>
      </c>
      <c r="AA1054" s="134" t="s">
        <v>814</v>
      </c>
      <c r="AC1054" s="537"/>
      <c r="AD1054" s="537"/>
      <c r="AE1054" s="271"/>
    </row>
    <row r="1055" spans="1:31" ht="14.25" customHeight="1" x14ac:dyDescent="0.2">
      <c r="A1055" s="134" t="s">
        <v>785</v>
      </c>
      <c r="B1055" s="246" t="str">
        <f t="shared" si="224"/>
        <v>Swisher</v>
      </c>
      <c r="C1055" s="253" t="str">
        <f t="shared" si="225"/>
        <v>Nick</v>
      </c>
      <c r="D1055" s="134" t="str">
        <f t="shared" si="226"/>
        <v>N. Swisher</v>
      </c>
      <c r="E1055" s="229" t="str">
        <f t="shared" si="227"/>
        <v>Nick Swisher</v>
      </c>
      <c r="F1055" s="135"/>
      <c r="G1055" s="135"/>
      <c r="H1055" s="135"/>
      <c r="I1055" s="135"/>
      <c r="J1055" s="201"/>
      <c r="K1055" s="147"/>
      <c r="L1055" s="135" t="s">
        <v>11</v>
      </c>
      <c r="M1055" s="134" t="str">
        <f t="shared" si="228"/>
        <v>5,F5-15.5M</v>
      </c>
      <c r="N1055" s="147" t="str">
        <f>Cobb!$AE$2</f>
        <v>Chicago</v>
      </c>
      <c r="O1055" s="169" t="s">
        <v>946</v>
      </c>
      <c r="P1055" s="229" t="str">
        <f t="shared" si="229"/>
        <v>Swisher, Nick (5,F5-15.5M)</v>
      </c>
      <c r="Q1055" s="166">
        <f t="shared" si="230"/>
        <v>3100000</v>
      </c>
      <c r="R1055" s="166" t="str">
        <f t="shared" si="231"/>
        <v/>
      </c>
      <c r="S1055" s="166" t="str">
        <f t="shared" si="232"/>
        <v/>
      </c>
      <c r="T1055" s="314" t="str">
        <f t="shared" si="233"/>
        <v/>
      </c>
      <c r="U1055" s="147" t="s">
        <v>450</v>
      </c>
      <c r="V1055" s="167">
        <v>3100000</v>
      </c>
      <c r="W1055" s="134" t="s">
        <v>412</v>
      </c>
      <c r="X1055" s="167"/>
      <c r="Y1055" s="134"/>
      <c r="Z1055" s="167"/>
      <c r="AA1055" s="134"/>
      <c r="AC1055" s="537"/>
      <c r="AD1055" s="537"/>
      <c r="AE1055" s="271"/>
    </row>
    <row r="1056" spans="1:31" ht="14.25" customHeight="1" x14ac:dyDescent="0.2">
      <c r="A1056" s="134" t="s">
        <v>990</v>
      </c>
      <c r="B1056" s="246" t="str">
        <f t="shared" si="224"/>
        <v>Syndergaard</v>
      </c>
      <c r="C1056" s="253" t="str">
        <f t="shared" si="225"/>
        <v>Noah</v>
      </c>
      <c r="D1056" s="134" t="str">
        <f t="shared" si="226"/>
        <v>N. Syndergaard</v>
      </c>
      <c r="E1056" s="229" t="str">
        <f t="shared" si="227"/>
        <v>Noah Syndergaard</v>
      </c>
      <c r="F1056" s="135" t="s">
        <v>1667</v>
      </c>
      <c r="G1056" s="135"/>
      <c r="H1056" s="135"/>
      <c r="I1056" s="135"/>
      <c r="J1056" s="201">
        <v>33845</v>
      </c>
      <c r="K1056" s="147" t="s">
        <v>966</v>
      </c>
      <c r="L1056" s="135" t="s">
        <v>173</v>
      </c>
      <c r="M1056" s="134" t="str">
        <f t="shared" si="228"/>
        <v>Y1</v>
      </c>
      <c r="N1056" s="147" t="str">
        <f>Cobb!$Y$2</f>
        <v>Portsmouth</v>
      </c>
      <c r="O1056" s="169" t="s">
        <v>1077</v>
      </c>
      <c r="P1056" s="229" t="str">
        <f t="shared" si="229"/>
        <v>Syndergaard, Noah (Y1)</v>
      </c>
      <c r="Q1056" s="166">
        <f t="shared" si="230"/>
        <v>200000</v>
      </c>
      <c r="R1056" s="166">
        <f t="shared" si="231"/>
        <v>300000</v>
      </c>
      <c r="S1056" s="166">
        <f t="shared" si="232"/>
        <v>400000</v>
      </c>
      <c r="T1056" s="314" t="str">
        <f t="shared" si="233"/>
        <v/>
      </c>
      <c r="U1056" s="147" t="s">
        <v>652</v>
      </c>
      <c r="V1056" s="269">
        <v>200000</v>
      </c>
      <c r="W1056" s="134" t="s">
        <v>653</v>
      </c>
      <c r="X1056" s="269">
        <v>300000</v>
      </c>
      <c r="Y1056" s="134" t="s">
        <v>465</v>
      </c>
      <c r="Z1056" s="269">
        <v>400000</v>
      </c>
      <c r="AA1056" s="134" t="s">
        <v>814</v>
      </c>
      <c r="AB1056" s="229"/>
      <c r="AC1056" s="537"/>
      <c r="AD1056" s="537"/>
      <c r="AE1056" s="172"/>
    </row>
    <row r="1057" spans="1:31" ht="14.25" customHeight="1" x14ac:dyDescent="0.2">
      <c r="A1057" s="134" t="s">
        <v>347</v>
      </c>
      <c r="B1057" s="246" t="str">
        <f t="shared" si="224"/>
        <v>Taillon</v>
      </c>
      <c r="C1057" s="253" t="str">
        <f t="shared" si="225"/>
        <v>Jameson</v>
      </c>
      <c r="D1057" s="134" t="str">
        <f t="shared" si="226"/>
        <v>J. Taillon</v>
      </c>
      <c r="E1057" s="229" t="str">
        <f t="shared" si="227"/>
        <v>Jameson Taillon</v>
      </c>
      <c r="F1057" s="135" t="s">
        <v>1667</v>
      </c>
      <c r="G1057" s="135"/>
      <c r="H1057" s="135"/>
      <c r="I1057" s="135"/>
      <c r="J1057" s="201">
        <v>33560</v>
      </c>
      <c r="K1057" s="147" t="s">
        <v>966</v>
      </c>
      <c r="L1057" s="135" t="s">
        <v>651</v>
      </c>
      <c r="M1057" s="134" t="str">
        <f t="shared" si="228"/>
        <v>min</v>
      </c>
      <c r="N1057" s="147" t="str">
        <f>Aaron!$A$2</f>
        <v>Middlesex</v>
      </c>
      <c r="O1057" s="169" t="s">
        <v>387</v>
      </c>
      <c r="P1057" s="229" t="str">
        <f t="shared" si="229"/>
        <v>Taillon, Jameson (min)</v>
      </c>
      <c r="Q1057" s="166" t="str">
        <f t="shared" si="230"/>
        <v/>
      </c>
      <c r="R1057" s="166" t="str">
        <f t="shared" si="231"/>
        <v/>
      </c>
      <c r="S1057" s="166" t="str">
        <f t="shared" si="232"/>
        <v/>
      </c>
      <c r="T1057" s="314" t="str">
        <f t="shared" si="233"/>
        <v/>
      </c>
      <c r="U1057" s="147" t="s">
        <v>828</v>
      </c>
      <c r="V1057" s="167"/>
      <c r="W1057" s="134"/>
      <c r="X1057" s="167"/>
      <c r="Y1057" s="134"/>
      <c r="Z1057" s="167"/>
      <c r="AA1057" s="134"/>
      <c r="AC1057" s="537"/>
      <c r="AD1057" s="537"/>
      <c r="AE1057" s="271"/>
    </row>
    <row r="1058" spans="1:31" ht="14.25" customHeight="1" x14ac:dyDescent="0.2">
      <c r="A1058" s="248" t="s">
        <v>2151</v>
      </c>
      <c r="B1058" s="246" t="str">
        <f t="shared" si="224"/>
        <v>Tanaka</v>
      </c>
      <c r="C1058" s="253" t="str">
        <f t="shared" si="225"/>
        <v>Masahiro</v>
      </c>
      <c r="D1058" s="134" t="str">
        <f t="shared" si="226"/>
        <v>M. Tanaka</v>
      </c>
      <c r="E1058" s="229" t="str">
        <f t="shared" si="227"/>
        <v>Masahiro Tanaka</v>
      </c>
      <c r="F1058" s="267" t="s">
        <v>1667</v>
      </c>
      <c r="G1058" s="267"/>
      <c r="H1058" s="267"/>
      <c r="I1058" s="267"/>
      <c r="J1058" s="262">
        <v>32448</v>
      </c>
      <c r="K1058" s="229" t="s">
        <v>966</v>
      </c>
      <c r="L1058" s="135" t="s">
        <v>173</v>
      </c>
      <c r="M1058" s="134" t="str">
        <f t="shared" si="228"/>
        <v>Y2</v>
      </c>
      <c r="N1058" s="297" t="str">
        <f>Aaron!$G$2</f>
        <v>Exeter</v>
      </c>
      <c r="O1058" s="241" t="s">
        <v>2012</v>
      </c>
      <c r="P1058" s="229" t="str">
        <f t="shared" si="229"/>
        <v>Tanaka, Masahiro (Y2)</v>
      </c>
      <c r="Q1058" s="166">
        <f t="shared" si="230"/>
        <v>300000</v>
      </c>
      <c r="R1058" s="166">
        <f t="shared" si="231"/>
        <v>400000</v>
      </c>
      <c r="S1058" s="166" t="str">
        <f t="shared" si="232"/>
        <v/>
      </c>
      <c r="T1058" s="314" t="str">
        <f t="shared" si="233"/>
        <v/>
      </c>
      <c r="U1058" s="309" t="s">
        <v>653</v>
      </c>
      <c r="V1058" s="230">
        <v>300000</v>
      </c>
      <c r="W1058" s="229" t="s">
        <v>465</v>
      </c>
      <c r="X1058" s="230">
        <v>400000</v>
      </c>
      <c r="Y1058" s="134" t="s">
        <v>814</v>
      </c>
      <c r="Z1058" s="232"/>
      <c r="AA1058" s="134"/>
      <c r="AC1058" s="537"/>
      <c r="AD1058" s="537"/>
      <c r="AE1058" s="271"/>
    </row>
    <row r="1059" spans="1:31" ht="14.25" customHeight="1" x14ac:dyDescent="0.2">
      <c r="A1059" s="246" t="s">
        <v>2208</v>
      </c>
      <c r="B1059" s="246" t="str">
        <f t="shared" si="224"/>
        <v>Tapia</v>
      </c>
      <c r="C1059" s="253" t="str">
        <f t="shared" si="225"/>
        <v>Raimel</v>
      </c>
      <c r="D1059" s="134" t="str">
        <f t="shared" si="226"/>
        <v>R. Tapia</v>
      </c>
      <c r="E1059" s="229" t="str">
        <f t="shared" si="227"/>
        <v>Raimel Tapia</v>
      </c>
      <c r="F1059" s="241" t="s">
        <v>512</v>
      </c>
      <c r="G1059" s="241"/>
      <c r="H1059" s="241"/>
      <c r="I1059" s="241"/>
      <c r="J1059" s="262">
        <v>34369</v>
      </c>
      <c r="K1059" s="263" t="s">
        <v>2011</v>
      </c>
      <c r="L1059" s="135" t="s">
        <v>651</v>
      </c>
      <c r="M1059" s="134" t="str">
        <f t="shared" si="228"/>
        <v>min</v>
      </c>
      <c r="N1059" s="147" t="str">
        <f>Mays!$AE$2</f>
        <v>West Oakland</v>
      </c>
      <c r="O1059" s="241" t="s">
        <v>2012</v>
      </c>
      <c r="P1059" s="229" t="str">
        <f t="shared" si="229"/>
        <v>Tapia, Raimel (min)</v>
      </c>
      <c r="Q1059" s="166" t="str">
        <f t="shared" si="230"/>
        <v/>
      </c>
      <c r="R1059" s="166" t="str">
        <f t="shared" si="231"/>
        <v/>
      </c>
      <c r="S1059" s="166" t="str">
        <f t="shared" si="232"/>
        <v/>
      </c>
      <c r="T1059" s="314" t="str">
        <f t="shared" si="233"/>
        <v/>
      </c>
      <c r="U1059" s="309" t="s">
        <v>828</v>
      </c>
      <c r="V1059" s="230"/>
      <c r="W1059" s="229"/>
      <c r="X1059" s="230"/>
      <c r="Y1059" s="229"/>
      <c r="Z1059" s="230"/>
      <c r="AA1059" s="134"/>
      <c r="AC1059" s="537"/>
      <c r="AD1059" s="537"/>
      <c r="AE1059" s="271"/>
    </row>
    <row r="1060" spans="1:31" ht="14.25" customHeight="1" x14ac:dyDescent="0.2">
      <c r="A1060" s="134" t="s">
        <v>4873</v>
      </c>
      <c r="B1060" s="246" t="str">
        <f t="shared" si="224"/>
        <v>Tate</v>
      </c>
      <c r="C1060" s="253" t="str">
        <f t="shared" si="225"/>
        <v>Dillon</v>
      </c>
      <c r="D1060" s="134" t="str">
        <f t="shared" si="226"/>
        <v>D. Tate</v>
      </c>
      <c r="E1060" s="229" t="str">
        <f t="shared" si="227"/>
        <v>Dillon Tate</v>
      </c>
      <c r="F1060" s="287"/>
      <c r="G1060" s="537">
        <v>13</v>
      </c>
      <c r="H1060" s="537">
        <v>1</v>
      </c>
      <c r="I1060" s="537">
        <v>13</v>
      </c>
      <c r="J1060" s="436">
        <v>34455</v>
      </c>
      <c r="K1060" s="205"/>
      <c r="L1060" s="135" t="s">
        <v>651</v>
      </c>
      <c r="M1060" s="134" t="str">
        <f t="shared" si="228"/>
        <v>min</v>
      </c>
      <c r="N1060" s="147" t="str">
        <f>Mays!$M$2</f>
        <v>Mudville</v>
      </c>
      <c r="O1060" s="169" t="s">
        <v>4786</v>
      </c>
      <c r="P1060" s="229" t="str">
        <f t="shared" si="229"/>
        <v>Tate, Dillon (min)</v>
      </c>
      <c r="Q1060" s="166" t="str">
        <f t="shared" si="230"/>
        <v/>
      </c>
      <c r="R1060" s="166" t="str">
        <f t="shared" si="231"/>
        <v/>
      </c>
      <c r="S1060" s="166" t="str">
        <f t="shared" si="232"/>
        <v/>
      </c>
      <c r="T1060" s="314" t="str">
        <f t="shared" si="233"/>
        <v/>
      </c>
      <c r="U1060" s="537" t="s">
        <v>828</v>
      </c>
      <c r="V1060" s="167"/>
      <c r="W1060" s="134"/>
      <c r="X1060" s="167"/>
      <c r="Y1060" s="134"/>
      <c r="Z1060" s="167"/>
      <c r="AA1060" s="134"/>
      <c r="AC1060" s="134"/>
      <c r="AD1060" s="134"/>
    </row>
    <row r="1061" spans="1:31" ht="14.25" customHeight="1" x14ac:dyDescent="0.2">
      <c r="A1061" s="134" t="s">
        <v>4874</v>
      </c>
      <c r="B1061" s="246" t="str">
        <f t="shared" si="224"/>
        <v>Tatis Jr.</v>
      </c>
      <c r="C1061" s="253" t="str">
        <f t="shared" si="225"/>
        <v>Fernando</v>
      </c>
      <c r="D1061" s="134" t="str">
        <f t="shared" si="226"/>
        <v>F. Tatis Jr.</v>
      </c>
      <c r="E1061" s="229" t="str">
        <f t="shared" si="227"/>
        <v>Fernando Tatis Jr.</v>
      </c>
      <c r="F1061" s="287"/>
      <c r="G1061" s="537">
        <v>139</v>
      </c>
      <c r="H1061" s="537">
        <v>5</v>
      </c>
      <c r="I1061" s="537">
        <v>23</v>
      </c>
      <c r="J1061" s="436" t="s">
        <v>4667</v>
      </c>
      <c r="K1061" s="205"/>
      <c r="L1061" s="135" t="s">
        <v>651</v>
      </c>
      <c r="M1061" s="134" t="str">
        <f t="shared" si="228"/>
        <v>min</v>
      </c>
      <c r="N1061" s="147" t="str">
        <f>Aaron!$M$2</f>
        <v>Virginia</v>
      </c>
      <c r="O1061" s="169" t="s">
        <v>4786</v>
      </c>
      <c r="P1061" s="229" t="str">
        <f t="shared" si="229"/>
        <v>Tatis Jr., Fernando (min)</v>
      </c>
      <c r="Q1061" s="166" t="str">
        <f t="shared" si="230"/>
        <v/>
      </c>
      <c r="R1061" s="166" t="str">
        <f t="shared" si="231"/>
        <v/>
      </c>
      <c r="S1061" s="166" t="str">
        <f t="shared" si="232"/>
        <v/>
      </c>
      <c r="T1061" s="314" t="str">
        <f t="shared" si="233"/>
        <v/>
      </c>
      <c r="U1061" s="537" t="s">
        <v>828</v>
      </c>
      <c r="V1061" s="167"/>
      <c r="W1061" s="134"/>
      <c r="X1061" s="167"/>
      <c r="Y1061" s="134"/>
      <c r="Z1061" s="167"/>
      <c r="AA1061" s="134"/>
      <c r="AC1061" s="134"/>
      <c r="AD1061" s="134"/>
    </row>
    <row r="1062" spans="1:31" ht="14.25" customHeight="1" x14ac:dyDescent="0.2">
      <c r="A1062" s="148" t="s">
        <v>2201</v>
      </c>
      <c r="B1062" s="246" t="str">
        <f t="shared" si="224"/>
        <v>Taylor</v>
      </c>
      <c r="C1062" s="253" t="str">
        <f t="shared" si="225"/>
        <v>Chris</v>
      </c>
      <c r="D1062" s="134" t="str">
        <f t="shared" si="226"/>
        <v>C. Taylor</v>
      </c>
      <c r="E1062" s="229" t="str">
        <f t="shared" si="227"/>
        <v>Chris Taylor</v>
      </c>
      <c r="F1062" s="241" t="s">
        <v>1667</v>
      </c>
      <c r="G1062" s="241"/>
      <c r="H1062" s="241"/>
      <c r="I1062" s="241"/>
      <c r="J1062" s="262">
        <v>33114</v>
      </c>
      <c r="K1062" s="263" t="s">
        <v>2015</v>
      </c>
      <c r="L1062" s="135" t="s">
        <v>11</v>
      </c>
      <c r="M1062" s="134" t="str">
        <f t="shared" si="228"/>
        <v>1,F3-$1.05M</v>
      </c>
      <c r="N1062" s="147" t="str">
        <f>Mays!$G$2</f>
        <v>Palo Alto</v>
      </c>
      <c r="O1062" s="412" t="s">
        <v>4104</v>
      </c>
      <c r="P1062" s="229" t="str">
        <f t="shared" si="229"/>
        <v>Taylor, Chris (1,F3-$1.05M)</v>
      </c>
      <c r="Q1062" s="166">
        <f t="shared" si="230"/>
        <v>350000</v>
      </c>
      <c r="R1062" s="166">
        <f t="shared" si="231"/>
        <v>350000</v>
      </c>
      <c r="S1062" s="166">
        <f t="shared" si="232"/>
        <v>350000</v>
      </c>
      <c r="T1062" s="314" t="str">
        <f t="shared" si="233"/>
        <v/>
      </c>
      <c r="U1062" s="148" t="s">
        <v>4059</v>
      </c>
      <c r="V1062" s="414">
        <v>350000</v>
      </c>
      <c r="W1062" s="148" t="s">
        <v>4213</v>
      </c>
      <c r="X1062" s="414">
        <v>350000</v>
      </c>
      <c r="Y1062" s="148" t="s">
        <v>4132</v>
      </c>
      <c r="Z1062" s="414">
        <v>350000</v>
      </c>
      <c r="AA1062" s="134" t="s">
        <v>412</v>
      </c>
      <c r="AB1062" s="134"/>
      <c r="AC1062" s="134"/>
      <c r="AD1062" s="134"/>
    </row>
    <row r="1063" spans="1:31" ht="14.25" customHeight="1" x14ac:dyDescent="0.2">
      <c r="A1063" s="518" t="s">
        <v>2861</v>
      </c>
      <c r="B1063" s="516" t="str">
        <f t="shared" si="224"/>
        <v>Taylor</v>
      </c>
      <c r="C1063" s="517" t="str">
        <f t="shared" si="225"/>
        <v>Michael Anthony</v>
      </c>
      <c r="D1063" s="518" t="str">
        <f t="shared" si="226"/>
        <v>M. Taylor</v>
      </c>
      <c r="E1063" s="504" t="str">
        <f t="shared" si="227"/>
        <v>Michael Anthony Taylor</v>
      </c>
      <c r="F1063" s="519" t="s">
        <v>1667</v>
      </c>
      <c r="G1063" s="519"/>
      <c r="H1063" s="519"/>
      <c r="I1063" s="519"/>
      <c r="J1063" s="528">
        <v>33323</v>
      </c>
      <c r="K1063" s="518" t="s">
        <v>1669</v>
      </c>
      <c r="L1063" s="519" t="s">
        <v>11</v>
      </c>
      <c r="M1063" s="518" t="str">
        <f t="shared" si="228"/>
        <v>Y1</v>
      </c>
      <c r="N1063" s="508" t="s">
        <v>2927</v>
      </c>
      <c r="O1063" s="519" t="s">
        <v>5380</v>
      </c>
      <c r="P1063" s="229" t="str">
        <f t="shared" si="229"/>
        <v>Taylor, Michael Anthony (Y1)</v>
      </c>
      <c r="Q1063" s="166">
        <f t="shared" si="230"/>
        <v>200000</v>
      </c>
      <c r="R1063" s="166">
        <f t="shared" si="231"/>
        <v>300000</v>
      </c>
      <c r="S1063" s="166">
        <f t="shared" si="232"/>
        <v>400000</v>
      </c>
      <c r="T1063" s="314" t="str">
        <f t="shared" si="233"/>
        <v/>
      </c>
      <c r="U1063" s="537" t="s">
        <v>652</v>
      </c>
      <c r="V1063" s="269">
        <v>200000</v>
      </c>
      <c r="W1063" s="134" t="s">
        <v>653</v>
      </c>
      <c r="X1063" s="269">
        <v>300000</v>
      </c>
      <c r="Y1063" s="134" t="s">
        <v>465</v>
      </c>
      <c r="Z1063" s="269">
        <v>400000</v>
      </c>
      <c r="AA1063" s="134" t="s">
        <v>814</v>
      </c>
      <c r="AB1063" s="537"/>
      <c r="AC1063" s="537"/>
      <c r="AD1063" s="537"/>
      <c r="AE1063" s="271"/>
    </row>
    <row r="1064" spans="1:31" ht="14.25" customHeight="1" x14ac:dyDescent="0.2">
      <c r="A1064" s="537" t="s">
        <v>3675</v>
      </c>
      <c r="B1064" s="246" t="str">
        <f t="shared" si="224"/>
        <v>Taylor</v>
      </c>
      <c r="C1064" s="253" t="str">
        <f t="shared" si="225"/>
        <v>Tyrone</v>
      </c>
      <c r="D1064" s="134" t="str">
        <f t="shared" si="226"/>
        <v>T. Taylor</v>
      </c>
      <c r="E1064" s="229" t="str">
        <f t="shared" si="227"/>
        <v>Tyrone Taylor</v>
      </c>
      <c r="F1064" s="135" t="s">
        <v>1667</v>
      </c>
      <c r="G1064" s="135"/>
      <c r="H1064" s="135"/>
      <c r="I1064" s="135"/>
      <c r="J1064" s="335">
        <v>34356</v>
      </c>
      <c r="K1064" s="134" t="s">
        <v>1669</v>
      </c>
      <c r="L1064" s="135" t="s">
        <v>651</v>
      </c>
      <c r="M1064" s="134" t="str">
        <f t="shared" si="228"/>
        <v>min</v>
      </c>
      <c r="N1064" s="147" t="str">
        <f>Aaron!$AE$2</f>
        <v>Pismo Beach</v>
      </c>
      <c r="O1064" s="135" t="s">
        <v>2857</v>
      </c>
      <c r="P1064" s="229" t="str">
        <f t="shared" si="229"/>
        <v>Taylor, Tyrone (min)</v>
      </c>
      <c r="Q1064" s="166" t="str">
        <f t="shared" si="230"/>
        <v/>
      </c>
      <c r="R1064" s="166" t="str">
        <f t="shared" si="231"/>
        <v/>
      </c>
      <c r="S1064" s="166" t="str">
        <f t="shared" si="232"/>
        <v/>
      </c>
      <c r="T1064" s="314" t="str">
        <f t="shared" si="233"/>
        <v/>
      </c>
      <c r="U1064" s="537" t="s">
        <v>828</v>
      </c>
      <c r="V1064" s="269"/>
      <c r="W1064" s="537"/>
      <c r="X1064" s="269"/>
      <c r="Y1064" s="537"/>
      <c r="Z1064" s="537"/>
      <c r="AA1064" s="537"/>
      <c r="AB1064" s="537"/>
      <c r="AC1064" s="537"/>
      <c r="AD1064" s="537"/>
      <c r="AE1064" s="271"/>
    </row>
    <row r="1065" spans="1:31" ht="14.25" customHeight="1" x14ac:dyDescent="0.2">
      <c r="A1065" s="148" t="s">
        <v>157</v>
      </c>
      <c r="B1065" s="246" t="str">
        <f t="shared" si="224"/>
        <v>Tazawa</v>
      </c>
      <c r="C1065" s="253" t="str">
        <f t="shared" si="225"/>
        <v>Junichi</v>
      </c>
      <c r="D1065" s="134" t="str">
        <f t="shared" si="226"/>
        <v>J. Tazawa</v>
      </c>
      <c r="E1065" s="229" t="str">
        <f t="shared" si="227"/>
        <v>Junichi Tazawa</v>
      </c>
      <c r="F1065" s="135"/>
      <c r="G1065" s="147"/>
      <c r="H1065" s="147"/>
      <c r="I1065" s="147"/>
      <c r="J1065" s="169"/>
      <c r="K1065" s="134"/>
      <c r="L1065" s="135" t="s">
        <v>173</v>
      </c>
      <c r="M1065" s="134" t="str">
        <f t="shared" si="228"/>
        <v>1,F3-$2.127M</v>
      </c>
      <c r="N1065" s="147" t="str">
        <f>Aaron!$S$2</f>
        <v>San Jose</v>
      </c>
      <c r="O1065" s="412" t="s">
        <v>4104</v>
      </c>
      <c r="P1065" s="229" t="str">
        <f t="shared" si="229"/>
        <v>Tazawa, Junichi (1,F3-$2.127M)</v>
      </c>
      <c r="Q1065" s="166">
        <f t="shared" si="230"/>
        <v>709000</v>
      </c>
      <c r="R1065" s="166">
        <f t="shared" si="231"/>
        <v>709000</v>
      </c>
      <c r="S1065" s="166">
        <f t="shared" si="232"/>
        <v>709000</v>
      </c>
      <c r="T1065" s="314" t="str">
        <f t="shared" si="233"/>
        <v/>
      </c>
      <c r="U1065" s="148" t="s">
        <v>4089</v>
      </c>
      <c r="V1065" s="414">
        <v>709000</v>
      </c>
      <c r="W1065" s="148" t="s">
        <v>4231</v>
      </c>
      <c r="X1065" s="414">
        <v>709000</v>
      </c>
      <c r="Y1065" s="148" t="s">
        <v>4176</v>
      </c>
      <c r="Z1065" s="414">
        <v>709000</v>
      </c>
      <c r="AA1065" s="134" t="s">
        <v>412</v>
      </c>
      <c r="AB1065" s="134"/>
      <c r="AC1065" s="134"/>
      <c r="AD1065" s="134"/>
    </row>
    <row r="1066" spans="1:31" ht="14.25" customHeight="1" x14ac:dyDescent="0.2">
      <c r="A1066" s="134" t="s">
        <v>863</v>
      </c>
      <c r="B1066" s="246" t="str">
        <f t="shared" si="224"/>
        <v>Teheran</v>
      </c>
      <c r="C1066" s="253" t="str">
        <f t="shared" si="225"/>
        <v>Julio</v>
      </c>
      <c r="D1066" s="134" t="str">
        <f t="shared" si="226"/>
        <v>J. Teheran</v>
      </c>
      <c r="E1066" s="229" t="str">
        <f t="shared" si="227"/>
        <v>Julio Teheran</v>
      </c>
      <c r="F1066" s="135"/>
      <c r="G1066" s="135"/>
      <c r="H1066" s="135"/>
      <c r="I1066" s="135"/>
      <c r="J1066" s="201"/>
      <c r="K1066" s="147"/>
      <c r="L1066" s="135" t="s">
        <v>173</v>
      </c>
      <c r="M1066" s="134" t="str">
        <f t="shared" si="228"/>
        <v>Y3</v>
      </c>
      <c r="N1066" s="147" t="str">
        <f>Mays!$Y$2</f>
        <v>Los Angeles</v>
      </c>
      <c r="O1066" s="169" t="s">
        <v>924</v>
      </c>
      <c r="P1066" s="229" t="str">
        <f t="shared" si="229"/>
        <v>Teheran, Julio (Y3)</v>
      </c>
      <c r="Q1066" s="166">
        <f t="shared" si="230"/>
        <v>400000</v>
      </c>
      <c r="R1066" s="166" t="str">
        <f t="shared" si="231"/>
        <v/>
      </c>
      <c r="S1066" s="166" t="str">
        <f t="shared" si="232"/>
        <v/>
      </c>
      <c r="T1066" s="314" t="str">
        <f t="shared" si="233"/>
        <v/>
      </c>
      <c r="U1066" s="147" t="s">
        <v>465</v>
      </c>
      <c r="V1066" s="167">
        <v>400000</v>
      </c>
      <c r="W1066" s="134" t="s">
        <v>814</v>
      </c>
      <c r="X1066" s="167"/>
      <c r="Y1066" s="134"/>
      <c r="Z1066" s="167"/>
      <c r="AA1066" s="134"/>
      <c r="AC1066" s="537"/>
      <c r="AD1066" s="537"/>
      <c r="AE1066" s="172"/>
    </row>
    <row r="1067" spans="1:31" ht="14.25" customHeight="1" x14ac:dyDescent="0.2">
      <c r="A1067" s="134" t="s">
        <v>827</v>
      </c>
      <c r="B1067" s="246" t="str">
        <f t="shared" ref="B1067:B1130" si="234">LEFT(A1067,FIND(", ",A1067,1)-1)</f>
        <v>Teixeira</v>
      </c>
      <c r="C1067" s="253" t="str">
        <f t="shared" si="225"/>
        <v>Mark</v>
      </c>
      <c r="D1067" s="134" t="str">
        <f t="shared" si="226"/>
        <v>M. Teixeira</v>
      </c>
      <c r="E1067" s="229" t="str">
        <f t="shared" si="227"/>
        <v>Mark Teixeira</v>
      </c>
      <c r="F1067" s="135"/>
      <c r="G1067" s="135"/>
      <c r="H1067" s="135"/>
      <c r="I1067" s="135"/>
      <c r="J1067" s="201"/>
      <c r="K1067" s="147"/>
      <c r="L1067" s="135" t="s">
        <v>11</v>
      </c>
      <c r="M1067" s="134" t="str">
        <f t="shared" si="228"/>
        <v>5,F5-21.25M</v>
      </c>
      <c r="N1067" s="147" t="str">
        <f>Ruth!$G$2</f>
        <v>Gotham City</v>
      </c>
      <c r="O1067" s="169" t="s">
        <v>946</v>
      </c>
      <c r="P1067" s="229" t="str">
        <f t="shared" si="229"/>
        <v>Teixeira, Mark (5,F5-21.25M)</v>
      </c>
      <c r="Q1067" s="166">
        <f t="shared" si="230"/>
        <v>4250000</v>
      </c>
      <c r="R1067" s="166" t="str">
        <f t="shared" si="231"/>
        <v/>
      </c>
      <c r="S1067" s="166" t="str">
        <f t="shared" si="232"/>
        <v/>
      </c>
      <c r="T1067" s="314" t="str">
        <f t="shared" si="233"/>
        <v/>
      </c>
      <c r="U1067" s="147" t="s">
        <v>950</v>
      </c>
      <c r="V1067" s="167">
        <v>4250000</v>
      </c>
      <c r="W1067" s="134" t="s">
        <v>412</v>
      </c>
      <c r="X1067" s="167"/>
      <c r="Y1067" s="134"/>
      <c r="Z1067" s="167"/>
      <c r="AA1067" s="134"/>
      <c r="AC1067" s="537"/>
      <c r="AD1067" s="537"/>
      <c r="AE1067" s="271"/>
    </row>
    <row r="1068" spans="1:31" ht="14.25" customHeight="1" x14ac:dyDescent="0.2">
      <c r="A1068" s="134" t="s">
        <v>539</v>
      </c>
      <c r="B1068" s="246" t="str">
        <f t="shared" si="234"/>
        <v>Tejada</v>
      </c>
      <c r="C1068" s="253" t="str">
        <f t="shared" si="225"/>
        <v>Ruben</v>
      </c>
      <c r="D1068" s="134" t="str">
        <f t="shared" si="226"/>
        <v>R. Tejada</v>
      </c>
      <c r="E1068" s="229" t="str">
        <f t="shared" si="227"/>
        <v>Ruben Tejada</v>
      </c>
      <c r="F1068" s="135"/>
      <c r="G1068" s="135"/>
      <c r="H1068" s="135"/>
      <c r="I1068" s="135"/>
      <c r="J1068" s="201"/>
      <c r="K1068" s="147"/>
      <c r="L1068" s="135" t="s">
        <v>11</v>
      </c>
      <c r="M1068" s="134" t="str">
        <f t="shared" si="228"/>
        <v>ARB-Y6</v>
      </c>
      <c r="N1068" s="147" t="str">
        <f>Aaron!$S$2</f>
        <v>San Jose</v>
      </c>
      <c r="O1068" s="169" t="s">
        <v>2914</v>
      </c>
      <c r="P1068" s="229" t="str">
        <f t="shared" si="229"/>
        <v>Tejada, Ruben (ARB-Y6)</v>
      </c>
      <c r="Q1068" s="166">
        <f t="shared" si="230"/>
        <v>1209000</v>
      </c>
      <c r="R1068" s="166" t="str">
        <f t="shared" si="231"/>
        <v/>
      </c>
      <c r="S1068" s="166" t="str">
        <f t="shared" si="232"/>
        <v/>
      </c>
      <c r="T1068" s="314" t="str">
        <f t="shared" si="233"/>
        <v/>
      </c>
      <c r="U1068" s="147" t="s">
        <v>1630</v>
      </c>
      <c r="V1068" s="167">
        <v>1209000</v>
      </c>
      <c r="W1068" s="134"/>
      <c r="X1068" s="167"/>
      <c r="Y1068" s="134"/>
      <c r="Z1068" s="167"/>
      <c r="AA1068" s="134"/>
      <c r="AC1068" s="537"/>
      <c r="AD1068" s="537"/>
      <c r="AE1068" s="271"/>
    </row>
    <row r="1069" spans="1:31" ht="14.25" customHeight="1" x14ac:dyDescent="0.2">
      <c r="A1069" s="537" t="s">
        <v>4775</v>
      </c>
      <c r="B1069" s="246" t="str">
        <f t="shared" si="234"/>
        <v>Tepera</v>
      </c>
      <c r="C1069" s="253" t="str">
        <f t="shared" si="225"/>
        <v>Ryan</v>
      </c>
      <c r="D1069" s="134" t="str">
        <f t="shared" si="226"/>
        <v>R. Tepera</v>
      </c>
      <c r="E1069" s="229" t="str">
        <f t="shared" si="227"/>
        <v>Ryan Tepera</v>
      </c>
      <c r="F1069" s="287"/>
      <c r="G1069" s="537">
        <v>145</v>
      </c>
      <c r="H1069" s="537">
        <v>6</v>
      </c>
      <c r="I1069" s="537">
        <v>6</v>
      </c>
      <c r="J1069" s="436">
        <v>32084</v>
      </c>
      <c r="K1069" s="205" t="s">
        <v>1664</v>
      </c>
      <c r="L1069" s="135" t="s">
        <v>173</v>
      </c>
      <c r="M1069" s="134" t="str">
        <f t="shared" si="228"/>
        <v>Y1</v>
      </c>
      <c r="N1069" s="537" t="s">
        <v>786</v>
      </c>
      <c r="O1069" s="169" t="s">
        <v>4786</v>
      </c>
      <c r="P1069" s="229" t="str">
        <f t="shared" si="229"/>
        <v>Tepera, Ryan (Y1)</v>
      </c>
      <c r="Q1069" s="166">
        <f t="shared" si="230"/>
        <v>200000</v>
      </c>
      <c r="R1069" s="166">
        <f t="shared" si="231"/>
        <v>300000</v>
      </c>
      <c r="S1069" s="166">
        <f t="shared" si="232"/>
        <v>400000</v>
      </c>
      <c r="T1069" s="314" t="str">
        <f t="shared" si="233"/>
        <v/>
      </c>
      <c r="U1069" s="537" t="s">
        <v>652</v>
      </c>
      <c r="V1069" s="167">
        <v>200000</v>
      </c>
      <c r="W1069" s="134" t="s">
        <v>653</v>
      </c>
      <c r="X1069" s="167">
        <v>300000</v>
      </c>
      <c r="Y1069" s="134" t="s">
        <v>465</v>
      </c>
      <c r="Z1069" s="167">
        <v>400000</v>
      </c>
      <c r="AA1069" s="134" t="s">
        <v>814</v>
      </c>
      <c r="AC1069" s="134"/>
      <c r="AD1069" s="134"/>
    </row>
    <row r="1070" spans="1:31" ht="14.25" customHeight="1" x14ac:dyDescent="0.2">
      <c r="A1070" s="211" t="s">
        <v>1877</v>
      </c>
      <c r="B1070" s="246" t="str">
        <f t="shared" si="234"/>
        <v>Thatcher</v>
      </c>
      <c r="C1070" s="253" t="str">
        <f t="shared" si="225"/>
        <v>Joe</v>
      </c>
      <c r="D1070" s="134" t="str">
        <f t="shared" si="226"/>
        <v>J. Thatcher</v>
      </c>
      <c r="E1070" s="229" t="str">
        <f t="shared" si="227"/>
        <v>Joe Thatcher</v>
      </c>
      <c r="F1070" s="216" t="s">
        <v>512</v>
      </c>
      <c r="G1070" s="216"/>
      <c r="H1070" s="216"/>
      <c r="I1070" s="216"/>
      <c r="J1070" s="220">
        <v>29863</v>
      </c>
      <c r="K1070" s="221" t="s">
        <v>1664</v>
      </c>
      <c r="L1070" s="135" t="s">
        <v>173</v>
      </c>
      <c r="M1070" s="134" t="str">
        <f t="shared" si="228"/>
        <v>3,F3-1.002M</v>
      </c>
      <c r="N1070" s="147" t="str">
        <f>Ruth!$Y$2</f>
        <v>Rock Island</v>
      </c>
      <c r="O1070" s="216" t="s">
        <v>1992</v>
      </c>
      <c r="P1070" s="229" t="str">
        <f t="shared" si="229"/>
        <v>Thatcher, Joe (3,F3-1.002M)</v>
      </c>
      <c r="Q1070" s="166">
        <f t="shared" si="230"/>
        <v>334000</v>
      </c>
      <c r="R1070" s="166" t="str">
        <f t="shared" si="231"/>
        <v/>
      </c>
      <c r="S1070" s="166" t="str">
        <f t="shared" si="232"/>
        <v/>
      </c>
      <c r="T1070" s="314" t="str">
        <f t="shared" si="233"/>
        <v/>
      </c>
      <c r="U1070" s="297" t="s">
        <v>312</v>
      </c>
      <c r="V1070" s="235">
        <v>334000</v>
      </c>
      <c r="W1070" s="211" t="s">
        <v>412</v>
      </c>
      <c r="X1070" s="235"/>
      <c r="Y1070" s="211"/>
      <c r="Z1070" s="235"/>
      <c r="AA1070" s="229"/>
      <c r="AB1070" s="229"/>
      <c r="AC1070" s="537"/>
      <c r="AD1070" s="537"/>
      <c r="AE1070" s="271"/>
    </row>
    <row r="1071" spans="1:31" ht="14.25" customHeight="1" x14ac:dyDescent="0.2">
      <c r="A1071" s="211" t="s">
        <v>5341</v>
      </c>
      <c r="B1071" s="246" t="str">
        <f t="shared" si="234"/>
        <v>Thayer</v>
      </c>
      <c r="C1071" s="253" t="str">
        <f t="shared" si="225"/>
        <v>Dale</v>
      </c>
      <c r="D1071" s="134" t="str">
        <f t="shared" si="226"/>
        <v>D. Thayer</v>
      </c>
      <c r="E1071" s="229" t="str">
        <f t="shared" si="227"/>
        <v>Dale Thayer</v>
      </c>
      <c r="F1071" s="216"/>
      <c r="G1071" s="216"/>
      <c r="H1071" s="216"/>
      <c r="I1071" s="216"/>
      <c r="J1071" s="220"/>
      <c r="K1071" s="221"/>
      <c r="L1071" s="135" t="s">
        <v>173</v>
      </c>
      <c r="M1071" s="134" t="str">
        <f t="shared" si="228"/>
        <v>1,F1-200K</v>
      </c>
      <c r="N1071" s="147" t="s">
        <v>491</v>
      </c>
      <c r="O1071" s="216" t="s">
        <v>5316</v>
      </c>
      <c r="P1071" s="229" t="str">
        <f t="shared" si="229"/>
        <v>Thayer, Dale (1,F1-200K)</v>
      </c>
      <c r="Q1071" s="166">
        <f t="shared" si="230"/>
        <v>200000</v>
      </c>
      <c r="R1071" s="166"/>
      <c r="S1071" s="166"/>
      <c r="T1071" s="314"/>
      <c r="U1071" s="297" t="s">
        <v>1704</v>
      </c>
      <c r="V1071" s="235">
        <v>200000</v>
      </c>
      <c r="W1071" s="211" t="s">
        <v>412</v>
      </c>
      <c r="X1071" s="235"/>
      <c r="Y1071" s="211"/>
      <c r="Z1071" s="235"/>
      <c r="AA1071" s="229"/>
      <c r="AB1071" s="229"/>
      <c r="AC1071" s="537"/>
      <c r="AD1071" s="537"/>
      <c r="AE1071" s="271"/>
    </row>
    <row r="1072" spans="1:31" ht="14.25" customHeight="1" x14ac:dyDescent="0.2">
      <c r="A1072" s="537" t="s">
        <v>4777</v>
      </c>
      <c r="B1072" s="246" t="str">
        <f t="shared" si="234"/>
        <v>Thompson</v>
      </c>
      <c r="C1072" s="253" t="str">
        <f t="shared" si="225"/>
        <v>Aaron*</v>
      </c>
      <c r="D1072" s="134" t="str">
        <f t="shared" si="226"/>
        <v>A. Thompson</v>
      </c>
      <c r="E1072" s="229" t="str">
        <f t="shared" si="227"/>
        <v>Aaron* Thompson</v>
      </c>
      <c r="F1072" s="287"/>
      <c r="G1072" s="537">
        <v>163</v>
      </c>
      <c r="H1072" s="537">
        <v>7</v>
      </c>
      <c r="I1072" s="537">
        <v>3</v>
      </c>
      <c r="J1072" s="436">
        <v>31836</v>
      </c>
      <c r="K1072" s="205" t="s">
        <v>1664</v>
      </c>
      <c r="L1072" s="135" t="s">
        <v>173</v>
      </c>
      <c r="M1072" s="134" t="str">
        <f t="shared" si="228"/>
        <v>Y1</v>
      </c>
      <c r="N1072" s="537" t="s">
        <v>826</v>
      </c>
      <c r="O1072" s="169" t="s">
        <v>4786</v>
      </c>
      <c r="P1072" s="229" t="str">
        <f t="shared" si="229"/>
        <v>Thompson, Aaron* (Y1)</v>
      </c>
      <c r="Q1072" s="166">
        <f t="shared" si="230"/>
        <v>200000</v>
      </c>
      <c r="R1072" s="166">
        <f t="shared" ref="R1072:R1077" si="235">IF(ISBLANK($X1072),"",$X1072)</f>
        <v>300000</v>
      </c>
      <c r="S1072" s="166">
        <f t="shared" ref="S1072:S1077" si="236">IF(ISBLANK($Z1072),"",$Z1072)</f>
        <v>400000</v>
      </c>
      <c r="T1072" s="314" t="str">
        <f t="shared" ref="T1072:T1087" si="237">IF(ISBLANK($AB1072),"",$AB1072)</f>
        <v/>
      </c>
      <c r="U1072" s="537" t="s">
        <v>652</v>
      </c>
      <c r="V1072" s="167">
        <v>200000</v>
      </c>
      <c r="W1072" s="134" t="s">
        <v>653</v>
      </c>
      <c r="X1072" s="167">
        <v>300000</v>
      </c>
      <c r="Y1072" s="134" t="s">
        <v>465</v>
      </c>
      <c r="Z1072" s="167">
        <v>400000</v>
      </c>
      <c r="AA1072" s="134" t="s">
        <v>814</v>
      </c>
      <c r="AC1072" s="134"/>
      <c r="AD1072" s="134"/>
      <c r="AE1072" s="371"/>
    </row>
    <row r="1073" spans="1:31" ht="14.25" customHeight="1" x14ac:dyDescent="0.2">
      <c r="A1073" s="134" t="s">
        <v>3743</v>
      </c>
      <c r="B1073" s="246" t="str">
        <f t="shared" si="234"/>
        <v>Thompson</v>
      </c>
      <c r="C1073" s="253" t="str">
        <f t="shared" si="225"/>
        <v>Jake Keith</v>
      </c>
      <c r="D1073" s="134" t="str">
        <f t="shared" si="226"/>
        <v>J. Thompson</v>
      </c>
      <c r="E1073" s="229" t="str">
        <f t="shared" si="227"/>
        <v>Jake Keith Thompson</v>
      </c>
      <c r="F1073" s="135" t="s">
        <v>1667</v>
      </c>
      <c r="G1073" s="135"/>
      <c r="H1073" s="135"/>
      <c r="I1073" s="135"/>
      <c r="J1073" s="335">
        <v>34365</v>
      </c>
      <c r="K1073" s="134" t="s">
        <v>966</v>
      </c>
      <c r="L1073" s="135" t="s">
        <v>651</v>
      </c>
      <c r="M1073" s="134" t="str">
        <f t="shared" si="228"/>
        <v>min</v>
      </c>
      <c r="N1073" s="147" t="str">
        <f>Mays!$G$2</f>
        <v>Palo Alto</v>
      </c>
      <c r="O1073" s="135" t="s">
        <v>2857</v>
      </c>
      <c r="P1073" s="229" t="str">
        <f t="shared" si="229"/>
        <v>Thompson, Jake Keith (min)</v>
      </c>
      <c r="Q1073" s="166" t="str">
        <f t="shared" si="230"/>
        <v/>
      </c>
      <c r="R1073" s="166" t="str">
        <f t="shared" si="235"/>
        <v/>
      </c>
      <c r="S1073" s="166" t="str">
        <f t="shared" si="236"/>
        <v/>
      </c>
      <c r="T1073" s="314" t="str">
        <f t="shared" si="237"/>
        <v/>
      </c>
      <c r="U1073" s="537" t="s">
        <v>828</v>
      </c>
      <c r="V1073" s="269"/>
      <c r="W1073" s="537"/>
      <c r="X1073" s="269"/>
      <c r="Y1073" s="537"/>
      <c r="Z1073" s="537"/>
      <c r="AA1073" s="537"/>
      <c r="AB1073" s="537"/>
      <c r="AC1073" s="537"/>
      <c r="AD1073" s="537"/>
      <c r="AE1073" s="271"/>
    </row>
    <row r="1074" spans="1:31" ht="14.25" customHeight="1" x14ac:dyDescent="0.2">
      <c r="A1074" s="537" t="s">
        <v>983</v>
      </c>
      <c r="B1074" s="246" t="str">
        <f t="shared" si="234"/>
        <v>Thompson</v>
      </c>
      <c r="C1074" s="253" t="str">
        <f t="shared" si="225"/>
        <v>Trayce</v>
      </c>
      <c r="D1074" s="134" t="str">
        <f t="shared" si="226"/>
        <v>T. Thompson</v>
      </c>
      <c r="E1074" s="229" t="str">
        <f t="shared" si="227"/>
        <v>Trayce Thompson</v>
      </c>
      <c r="F1074" s="287"/>
      <c r="G1074" s="537">
        <v>93</v>
      </c>
      <c r="H1074" s="537" t="s">
        <v>783</v>
      </c>
      <c r="I1074" s="537">
        <v>24</v>
      </c>
      <c r="J1074" s="436">
        <v>33312</v>
      </c>
      <c r="K1074" s="205" t="s">
        <v>2011</v>
      </c>
      <c r="L1074" s="135" t="s">
        <v>11</v>
      </c>
      <c r="M1074" s="134" t="str">
        <f t="shared" si="228"/>
        <v>Y1</v>
      </c>
      <c r="N1074" s="297" t="str">
        <f>Mays!$S$2</f>
        <v>Thunder Bay</v>
      </c>
      <c r="O1074" s="169" t="s">
        <v>4786</v>
      </c>
      <c r="P1074" s="229" t="str">
        <f t="shared" si="229"/>
        <v>Thompson, Trayce (Y1)</v>
      </c>
      <c r="Q1074" s="166">
        <f t="shared" si="230"/>
        <v>200000</v>
      </c>
      <c r="R1074" s="166">
        <f t="shared" si="235"/>
        <v>300000</v>
      </c>
      <c r="S1074" s="166">
        <f t="shared" si="236"/>
        <v>400000</v>
      </c>
      <c r="T1074" s="314" t="str">
        <f t="shared" si="237"/>
        <v/>
      </c>
      <c r="U1074" s="537" t="s">
        <v>652</v>
      </c>
      <c r="V1074" s="167">
        <v>200000</v>
      </c>
      <c r="W1074" s="134" t="s">
        <v>653</v>
      </c>
      <c r="X1074" s="167">
        <v>300000</v>
      </c>
      <c r="Y1074" s="134" t="s">
        <v>465</v>
      </c>
      <c r="Z1074" s="167">
        <v>400000</v>
      </c>
      <c r="AA1074" s="134" t="s">
        <v>814</v>
      </c>
      <c r="AC1074" s="134"/>
      <c r="AD1074" s="134"/>
    </row>
    <row r="1075" spans="1:31" ht="14.25" customHeight="1" x14ac:dyDescent="0.2">
      <c r="A1075" s="148" t="s">
        <v>1176</v>
      </c>
      <c r="B1075" s="246" t="str">
        <f t="shared" si="234"/>
        <v>Thornburg</v>
      </c>
      <c r="C1075" s="253" t="str">
        <f t="shared" si="225"/>
        <v>Tyler</v>
      </c>
      <c r="D1075" s="134" t="str">
        <f t="shared" si="226"/>
        <v>T. Thornburg</v>
      </c>
      <c r="E1075" s="229" t="str">
        <f t="shared" si="227"/>
        <v>Tyler Thornburg</v>
      </c>
      <c r="F1075" s="135"/>
      <c r="G1075" s="147"/>
      <c r="H1075" s="147"/>
      <c r="I1075" s="147"/>
      <c r="J1075" s="169"/>
      <c r="K1075" s="134"/>
      <c r="L1075" s="135" t="s">
        <v>173</v>
      </c>
      <c r="M1075" s="134" t="str">
        <f t="shared" si="228"/>
        <v>1,F1-200K</v>
      </c>
      <c r="N1075" s="297" t="s">
        <v>826</v>
      </c>
      <c r="O1075" s="412" t="s">
        <v>5316</v>
      </c>
      <c r="P1075" s="229" t="str">
        <f t="shared" si="229"/>
        <v>Thornburg, Tyler (1,F1-200K)</v>
      </c>
      <c r="Q1075" s="166">
        <f t="shared" si="230"/>
        <v>200000</v>
      </c>
      <c r="R1075" s="166" t="str">
        <f t="shared" si="235"/>
        <v/>
      </c>
      <c r="S1075" s="166" t="str">
        <f t="shared" si="236"/>
        <v/>
      </c>
      <c r="T1075" s="314" t="str">
        <f t="shared" si="237"/>
        <v/>
      </c>
      <c r="U1075" s="147" t="s">
        <v>1704</v>
      </c>
      <c r="V1075" s="414">
        <v>200000</v>
      </c>
      <c r="W1075" s="147" t="s">
        <v>412</v>
      </c>
      <c r="X1075" s="414"/>
      <c r="Y1075" s="148"/>
      <c r="Z1075" s="414"/>
      <c r="AA1075" s="134"/>
      <c r="AB1075" s="134"/>
      <c r="AC1075" s="134"/>
      <c r="AD1075" s="134"/>
    </row>
    <row r="1076" spans="1:31" ht="14.25" customHeight="1" x14ac:dyDescent="0.2">
      <c r="A1076" s="148" t="s">
        <v>763</v>
      </c>
      <c r="B1076" s="246" t="str">
        <f t="shared" si="234"/>
        <v>Thornton</v>
      </c>
      <c r="C1076" s="253" t="str">
        <f t="shared" si="225"/>
        <v>Matt</v>
      </c>
      <c r="D1076" s="134" t="str">
        <f t="shared" si="226"/>
        <v>M. Thornton</v>
      </c>
      <c r="E1076" s="229" t="str">
        <f t="shared" si="227"/>
        <v>Matt Thornton</v>
      </c>
      <c r="F1076" s="135"/>
      <c r="G1076" s="147"/>
      <c r="H1076" s="147"/>
      <c r="I1076" s="147"/>
      <c r="J1076" s="169"/>
      <c r="K1076" s="134"/>
      <c r="L1076" s="135" t="s">
        <v>173</v>
      </c>
      <c r="M1076" s="134" t="str">
        <f t="shared" si="228"/>
        <v>1,F3-$1.905M</v>
      </c>
      <c r="N1076" s="147" t="str">
        <f>Cobb!$G$2</f>
        <v>Alaska</v>
      </c>
      <c r="O1076" s="412" t="s">
        <v>4104</v>
      </c>
      <c r="P1076" s="229" t="str">
        <f t="shared" si="229"/>
        <v>Thornton, Matt (1,F3-$1.905M)</v>
      </c>
      <c r="Q1076" s="166">
        <f t="shared" si="230"/>
        <v>635000</v>
      </c>
      <c r="R1076" s="166">
        <f t="shared" si="235"/>
        <v>635000</v>
      </c>
      <c r="S1076" s="166">
        <f t="shared" si="236"/>
        <v>635000</v>
      </c>
      <c r="T1076" s="314" t="str">
        <f t="shared" si="237"/>
        <v/>
      </c>
      <c r="U1076" s="148" t="s">
        <v>4039</v>
      </c>
      <c r="V1076" s="414">
        <v>635000</v>
      </c>
      <c r="W1076" s="148" t="s">
        <v>4222</v>
      </c>
      <c r="X1076" s="414">
        <v>635000</v>
      </c>
      <c r="Y1076" s="148" t="s">
        <v>4141</v>
      </c>
      <c r="Z1076" s="414">
        <v>635000</v>
      </c>
      <c r="AA1076" s="134" t="s">
        <v>412</v>
      </c>
      <c r="AB1076" s="134"/>
      <c r="AC1076" s="134"/>
      <c r="AD1076" s="134"/>
    </row>
    <row r="1077" spans="1:31" ht="14.25" customHeight="1" x14ac:dyDescent="0.2">
      <c r="A1077" s="246" t="s">
        <v>2144</v>
      </c>
      <c r="B1077" s="246" t="str">
        <f t="shared" si="234"/>
        <v>Thorpe</v>
      </c>
      <c r="C1077" s="253" t="str">
        <f t="shared" si="225"/>
        <v>Lewis</v>
      </c>
      <c r="D1077" s="134" t="str">
        <f t="shared" si="226"/>
        <v>L. Thorpe</v>
      </c>
      <c r="E1077" s="229" t="str">
        <f t="shared" si="227"/>
        <v>Lewis Thorpe</v>
      </c>
      <c r="F1077" s="241" t="s">
        <v>512</v>
      </c>
      <c r="G1077" s="241"/>
      <c r="H1077" s="241"/>
      <c r="I1077" s="241"/>
      <c r="J1077" s="262">
        <v>35026</v>
      </c>
      <c r="K1077" s="263" t="s">
        <v>173</v>
      </c>
      <c r="L1077" s="135" t="s">
        <v>651</v>
      </c>
      <c r="M1077" s="134" t="str">
        <f t="shared" si="228"/>
        <v>min</v>
      </c>
      <c r="N1077" s="147" t="str">
        <f>Cobb!$Y$2</f>
        <v>Portsmouth</v>
      </c>
      <c r="O1077" s="241" t="s">
        <v>2012</v>
      </c>
      <c r="P1077" s="229" t="str">
        <f t="shared" si="229"/>
        <v>Thorpe, Lewis (min)</v>
      </c>
      <c r="Q1077" s="166" t="str">
        <f t="shared" si="230"/>
        <v/>
      </c>
      <c r="R1077" s="166" t="str">
        <f t="shared" si="235"/>
        <v/>
      </c>
      <c r="S1077" s="166" t="str">
        <f t="shared" si="236"/>
        <v/>
      </c>
      <c r="T1077" s="314" t="str">
        <f t="shared" si="237"/>
        <v/>
      </c>
      <c r="U1077" s="309" t="s">
        <v>828</v>
      </c>
      <c r="V1077" s="230"/>
      <c r="W1077" s="229"/>
      <c r="X1077" s="230"/>
      <c r="Y1077" s="229"/>
      <c r="Z1077" s="230"/>
      <c r="AA1077" s="229"/>
      <c r="AB1077" s="229"/>
      <c r="AC1077" s="537"/>
      <c r="AD1077" s="537"/>
      <c r="AE1077" s="271"/>
    </row>
    <row r="1078" spans="1:31" ht="14.25" customHeight="1" x14ac:dyDescent="0.2">
      <c r="A1078" s="148" t="s">
        <v>113</v>
      </c>
      <c r="B1078" s="246" t="str">
        <f t="shared" si="234"/>
        <v>Tillman</v>
      </c>
      <c r="C1078" s="253" t="str">
        <f t="shared" si="225"/>
        <v>Chris</v>
      </c>
      <c r="D1078" s="134" t="str">
        <f t="shared" si="226"/>
        <v>C. Tillman</v>
      </c>
      <c r="E1078" s="229" t="str">
        <f t="shared" ref="E1078:E1139" si="238">CONCATENATE(C1078," ",B1078)</f>
        <v>Chris Tillman</v>
      </c>
      <c r="F1078" s="135"/>
      <c r="G1078" s="147"/>
      <c r="H1078" s="147"/>
      <c r="I1078" s="147"/>
      <c r="J1078" s="169"/>
      <c r="K1078" s="134"/>
      <c r="L1078" s="135" t="s">
        <v>173</v>
      </c>
      <c r="M1078" s="134" t="str">
        <f t="shared" ref="M1078:M1139" si="239">$U1078</f>
        <v>1,F3-$11.4M</v>
      </c>
      <c r="N1078" s="147" t="str">
        <f>Mays!$G$2</f>
        <v>Palo Alto</v>
      </c>
      <c r="O1078" s="412" t="s">
        <v>4104</v>
      </c>
      <c r="P1078" s="229" t="str">
        <f t="shared" ref="P1078:P1139" si="240">CONCATENATE(A1078," (",M1078,")")</f>
        <v>Tillman, Chris (1,F3-$11.4M)</v>
      </c>
      <c r="Q1078" s="166">
        <f t="shared" ref="Q1078:Q1139" si="241">IF(ISBLANK($V1078),"",$V1078)</f>
        <v>3800000</v>
      </c>
      <c r="R1078" s="166">
        <f t="shared" ref="R1078:R1139" si="242">IF(ISBLANK($X1078),"",$X1078)</f>
        <v>3800000</v>
      </c>
      <c r="S1078" s="166">
        <f t="shared" ref="S1078:S1139" si="243">IF(ISBLANK($Z1078),"",$Z1078)</f>
        <v>3800000</v>
      </c>
      <c r="T1078" s="314" t="str">
        <f t="shared" si="237"/>
        <v/>
      </c>
      <c r="U1078" s="148" t="s">
        <v>3997</v>
      </c>
      <c r="V1078" s="414">
        <v>3800000</v>
      </c>
      <c r="W1078" s="148" t="s">
        <v>4227</v>
      </c>
      <c r="X1078" s="414">
        <v>3800000</v>
      </c>
      <c r="Y1078" s="148" t="s">
        <v>4172</v>
      </c>
      <c r="Z1078" s="414">
        <v>3800000</v>
      </c>
      <c r="AA1078" s="134" t="s">
        <v>412</v>
      </c>
      <c r="AB1078" s="134"/>
      <c r="AC1078" s="134"/>
      <c r="AD1078" s="134"/>
    </row>
    <row r="1079" spans="1:31" ht="14.25" customHeight="1" x14ac:dyDescent="0.2">
      <c r="A1079" s="246" t="s">
        <v>2160</v>
      </c>
      <c r="B1079" s="246" t="str">
        <f t="shared" si="234"/>
        <v>Tirado</v>
      </c>
      <c r="C1079" s="253" t="str">
        <f t="shared" si="225"/>
        <v>Alberto</v>
      </c>
      <c r="D1079" s="134" t="str">
        <f t="shared" si="226"/>
        <v>A. Tirado</v>
      </c>
      <c r="E1079" s="229" t="str">
        <f t="shared" si="238"/>
        <v>Alberto Tirado</v>
      </c>
      <c r="F1079" s="241" t="s">
        <v>1667</v>
      </c>
      <c r="G1079" s="241"/>
      <c r="H1079" s="241"/>
      <c r="I1079" s="241"/>
      <c r="J1079" s="262">
        <v>34678</v>
      </c>
      <c r="K1079" s="263" t="s">
        <v>173</v>
      </c>
      <c r="L1079" s="135" t="s">
        <v>651</v>
      </c>
      <c r="M1079" s="134" t="str">
        <f t="shared" si="239"/>
        <v>min</v>
      </c>
      <c r="N1079" s="147" t="s">
        <v>547</v>
      </c>
      <c r="O1079" s="241" t="s">
        <v>2012</v>
      </c>
      <c r="P1079" s="229" t="str">
        <f t="shared" si="240"/>
        <v>Tirado, Alberto (min)</v>
      </c>
      <c r="Q1079" s="166" t="str">
        <f t="shared" si="241"/>
        <v/>
      </c>
      <c r="R1079" s="166" t="str">
        <f t="shared" si="242"/>
        <v/>
      </c>
      <c r="S1079" s="166" t="str">
        <f t="shared" si="243"/>
        <v/>
      </c>
      <c r="T1079" s="314" t="str">
        <f t="shared" si="237"/>
        <v/>
      </c>
      <c r="U1079" s="309" t="s">
        <v>828</v>
      </c>
      <c r="V1079" s="230"/>
      <c r="W1079" s="229"/>
      <c r="X1079" s="230"/>
      <c r="Y1079" s="229"/>
      <c r="Z1079" s="230"/>
      <c r="AA1079" s="134"/>
      <c r="AC1079" s="537"/>
      <c r="AD1079" s="537"/>
      <c r="AE1079" s="172"/>
    </row>
    <row r="1080" spans="1:31" ht="14.25" customHeight="1" x14ac:dyDescent="0.2">
      <c r="A1080" s="299" t="s">
        <v>3694</v>
      </c>
      <c r="B1080" s="246" t="str">
        <f t="shared" si="234"/>
        <v>Tolleson</v>
      </c>
      <c r="C1080" s="253" t="str">
        <f t="shared" si="225"/>
        <v>Shawn</v>
      </c>
      <c r="D1080" s="134" t="str">
        <f t="shared" si="226"/>
        <v>S. Tolleson</v>
      </c>
      <c r="E1080" s="229" t="str">
        <f t="shared" si="238"/>
        <v>Shawn Tolleson</v>
      </c>
      <c r="F1080" s="304"/>
      <c r="G1080" s="304"/>
      <c r="H1080" s="304"/>
      <c r="I1080" s="304"/>
      <c r="J1080" s="299"/>
      <c r="K1080" s="299"/>
      <c r="L1080" s="135" t="s">
        <v>173</v>
      </c>
      <c r="M1080" s="134" t="str">
        <f t="shared" si="239"/>
        <v>2,F2-1.68M</v>
      </c>
      <c r="N1080" s="147" t="str">
        <f>Cobb!$S$2</f>
        <v>Waikiki</v>
      </c>
      <c r="O1080" s="304" t="s">
        <v>2491</v>
      </c>
      <c r="P1080" s="229" t="str">
        <f t="shared" si="240"/>
        <v>Tolleson, Shawn (2,F2-1.68M)</v>
      </c>
      <c r="Q1080" s="166">
        <f t="shared" si="241"/>
        <v>840000</v>
      </c>
      <c r="R1080" s="166" t="str">
        <f t="shared" si="242"/>
        <v/>
      </c>
      <c r="S1080" s="166" t="str">
        <f t="shared" si="243"/>
        <v/>
      </c>
      <c r="T1080" s="314" t="str">
        <f t="shared" si="237"/>
        <v/>
      </c>
      <c r="U1080" s="147" t="s">
        <v>1752</v>
      </c>
      <c r="V1080" s="167">
        <v>840000</v>
      </c>
      <c r="W1080" s="147" t="s">
        <v>412</v>
      </c>
      <c r="X1080" s="235"/>
      <c r="Y1080" s="147"/>
      <c r="Z1080" s="310"/>
      <c r="AA1080" s="147"/>
      <c r="AB1080" s="310"/>
      <c r="AC1080" s="537"/>
      <c r="AD1080" s="537"/>
      <c r="AE1080" s="172"/>
    </row>
    <row r="1081" spans="1:31" ht="14.25" customHeight="1" x14ac:dyDescent="0.2">
      <c r="A1081" s="537" t="s">
        <v>3672</v>
      </c>
      <c r="B1081" s="246" t="str">
        <f t="shared" si="234"/>
        <v>Tomas</v>
      </c>
      <c r="C1081" s="253" t="str">
        <f t="shared" si="225"/>
        <v>Yasmany</v>
      </c>
      <c r="D1081" s="134" t="str">
        <f t="shared" si="226"/>
        <v>Y. Tomas</v>
      </c>
      <c r="E1081" s="229" t="str">
        <f t="shared" si="238"/>
        <v>Yasmany Tomas</v>
      </c>
      <c r="F1081" s="135" t="s">
        <v>1667</v>
      </c>
      <c r="G1081" s="135"/>
      <c r="H1081" s="135"/>
      <c r="I1081" s="135"/>
      <c r="J1081" s="335">
        <v>33191</v>
      </c>
      <c r="K1081" s="537" t="s">
        <v>1672</v>
      </c>
      <c r="L1081" s="135" t="s">
        <v>11</v>
      </c>
      <c r="M1081" s="134" t="str">
        <f t="shared" si="239"/>
        <v>Y1</v>
      </c>
      <c r="N1081" s="147" t="str">
        <f>Ruth!$A$2</f>
        <v>Plum Island</v>
      </c>
      <c r="O1081" s="135" t="s">
        <v>2857</v>
      </c>
      <c r="P1081" s="229" t="str">
        <f t="shared" si="240"/>
        <v>Tomas, Yasmany (Y1)</v>
      </c>
      <c r="Q1081" s="166">
        <f t="shared" si="241"/>
        <v>200000</v>
      </c>
      <c r="R1081" s="166">
        <f t="shared" si="242"/>
        <v>300000</v>
      </c>
      <c r="S1081" s="166">
        <f t="shared" si="243"/>
        <v>400000</v>
      </c>
      <c r="T1081" s="314" t="str">
        <f t="shared" si="237"/>
        <v/>
      </c>
      <c r="U1081" s="537" t="s">
        <v>652</v>
      </c>
      <c r="V1081" s="269">
        <v>200000</v>
      </c>
      <c r="W1081" s="134" t="s">
        <v>653</v>
      </c>
      <c r="X1081" s="269">
        <v>300000</v>
      </c>
      <c r="Y1081" s="134" t="s">
        <v>465</v>
      </c>
      <c r="Z1081" s="269">
        <v>400000</v>
      </c>
      <c r="AA1081" s="134" t="s">
        <v>814</v>
      </c>
      <c r="AB1081" s="537"/>
      <c r="AC1081" s="537"/>
      <c r="AD1081" s="537"/>
      <c r="AE1081" s="271"/>
    </row>
    <row r="1082" spans="1:31" ht="14.25" customHeight="1" x14ac:dyDescent="0.2">
      <c r="A1082" s="134" t="s">
        <v>118</v>
      </c>
      <c r="B1082" s="246" t="str">
        <f t="shared" si="234"/>
        <v>Tomlin</v>
      </c>
      <c r="C1082" s="253" t="str">
        <f t="shared" si="225"/>
        <v>Josh</v>
      </c>
      <c r="D1082" s="134" t="str">
        <f t="shared" si="226"/>
        <v>J. Tomlin</v>
      </c>
      <c r="E1082" s="229" t="str">
        <f t="shared" si="238"/>
        <v>Josh Tomlin</v>
      </c>
      <c r="F1082" s="135"/>
      <c r="G1082" s="135"/>
      <c r="H1082" s="135"/>
      <c r="I1082" s="135"/>
      <c r="J1082" s="201"/>
      <c r="K1082" s="147"/>
      <c r="L1082" s="135" t="s">
        <v>173</v>
      </c>
      <c r="M1082" s="134" t="str">
        <f t="shared" si="239"/>
        <v>2,F3-1.892M</v>
      </c>
      <c r="N1082" s="147" t="str">
        <f>Aaron!$AE$2</f>
        <v>Pismo Beach</v>
      </c>
      <c r="O1082" s="304" t="s">
        <v>2491</v>
      </c>
      <c r="P1082" s="229" t="str">
        <f t="shared" si="240"/>
        <v>Tomlin, Josh (2,F3-1.892M)</v>
      </c>
      <c r="Q1082" s="166">
        <f t="shared" si="241"/>
        <v>630949</v>
      </c>
      <c r="R1082" s="166">
        <f t="shared" si="242"/>
        <v>630949</v>
      </c>
      <c r="S1082" s="166" t="str">
        <f t="shared" si="243"/>
        <v/>
      </c>
      <c r="T1082" s="314" t="str">
        <f t="shared" si="237"/>
        <v/>
      </c>
      <c r="U1082" s="147" t="s">
        <v>2553</v>
      </c>
      <c r="V1082" s="167">
        <v>630949</v>
      </c>
      <c r="W1082" s="147" t="s">
        <v>2627</v>
      </c>
      <c r="X1082" s="235">
        <v>630949</v>
      </c>
      <c r="Y1082" s="147" t="s">
        <v>412</v>
      </c>
      <c r="Z1082" s="310"/>
      <c r="AA1082" s="147"/>
      <c r="AB1082" s="310"/>
      <c r="AC1082" s="537"/>
      <c r="AD1082" s="537"/>
      <c r="AE1082" s="172"/>
    </row>
    <row r="1083" spans="1:31" ht="14.25" customHeight="1" x14ac:dyDescent="0.2">
      <c r="A1083" s="537" t="s">
        <v>4778</v>
      </c>
      <c r="B1083" s="246" t="str">
        <f t="shared" si="234"/>
        <v>Tomlinson</v>
      </c>
      <c r="C1083" s="253" t="str">
        <f t="shared" si="225"/>
        <v>Kelby</v>
      </c>
      <c r="D1083" s="134" t="str">
        <f t="shared" si="226"/>
        <v>K. Tomlinson</v>
      </c>
      <c r="E1083" s="229" t="str">
        <f t="shared" si="238"/>
        <v>Kelby Tomlinson</v>
      </c>
      <c r="F1083" s="287"/>
      <c r="G1083" s="537">
        <v>56</v>
      </c>
      <c r="H1083" s="537">
        <v>3</v>
      </c>
      <c r="I1083" s="537">
        <v>7</v>
      </c>
      <c r="J1083" s="436">
        <v>33040</v>
      </c>
      <c r="K1083" s="205" t="s">
        <v>1665</v>
      </c>
      <c r="L1083" s="135" t="s">
        <v>11</v>
      </c>
      <c r="M1083" s="134" t="str">
        <f t="shared" si="239"/>
        <v>Y1</v>
      </c>
      <c r="N1083" s="147" t="str">
        <f>Cobb!$M$2</f>
        <v>Mansfield</v>
      </c>
      <c r="O1083" s="169" t="s">
        <v>4786</v>
      </c>
      <c r="P1083" s="229" t="str">
        <f t="shared" si="240"/>
        <v>Tomlinson, Kelby (Y1)</v>
      </c>
      <c r="Q1083" s="166">
        <f t="shared" si="241"/>
        <v>200000</v>
      </c>
      <c r="R1083" s="166">
        <f t="shared" si="242"/>
        <v>300000</v>
      </c>
      <c r="S1083" s="166">
        <f t="shared" si="243"/>
        <v>400000</v>
      </c>
      <c r="T1083" s="314" t="str">
        <f t="shared" si="237"/>
        <v/>
      </c>
      <c r="U1083" s="537" t="s">
        <v>652</v>
      </c>
      <c r="V1083" s="167">
        <v>200000</v>
      </c>
      <c r="W1083" s="134" t="s">
        <v>653</v>
      </c>
      <c r="X1083" s="167">
        <v>300000</v>
      </c>
      <c r="Y1083" s="134" t="s">
        <v>465</v>
      </c>
      <c r="Z1083" s="167">
        <v>400000</v>
      </c>
      <c r="AA1083" s="134" t="s">
        <v>814</v>
      </c>
      <c r="AC1083" s="134"/>
      <c r="AD1083" s="134"/>
    </row>
    <row r="1084" spans="1:31" ht="14.25" customHeight="1" x14ac:dyDescent="0.2">
      <c r="A1084" s="537" t="s">
        <v>2240</v>
      </c>
      <c r="B1084" s="246" t="str">
        <f t="shared" si="234"/>
        <v>Tonkin</v>
      </c>
      <c r="C1084" s="253" t="str">
        <f t="shared" si="225"/>
        <v>Michael</v>
      </c>
      <c r="D1084" s="134" t="str">
        <f t="shared" si="226"/>
        <v>M. Tonkin</v>
      </c>
      <c r="E1084" s="229" t="str">
        <f t="shared" si="238"/>
        <v>Michael Tonkin</v>
      </c>
      <c r="F1084" s="287"/>
      <c r="G1084" s="537">
        <v>190</v>
      </c>
      <c r="H1084" s="537">
        <v>8</v>
      </c>
      <c r="I1084" s="537">
        <v>16</v>
      </c>
      <c r="J1084" s="436">
        <v>32831</v>
      </c>
      <c r="K1084" s="205" t="s">
        <v>1664</v>
      </c>
      <c r="L1084" s="135" t="s">
        <v>173</v>
      </c>
      <c r="M1084" s="134" t="str">
        <f t="shared" si="239"/>
        <v>Y1</v>
      </c>
      <c r="N1084" s="147" t="str">
        <f>Ruth!$Y$2</f>
        <v>Rock Island</v>
      </c>
      <c r="O1084" s="169" t="s">
        <v>4786</v>
      </c>
      <c r="P1084" s="229" t="str">
        <f t="shared" si="240"/>
        <v>Tonkin, Michael (Y1)</v>
      </c>
      <c r="Q1084" s="166">
        <f t="shared" si="241"/>
        <v>200000</v>
      </c>
      <c r="R1084" s="166">
        <f t="shared" si="242"/>
        <v>300000</v>
      </c>
      <c r="S1084" s="166">
        <f t="shared" si="243"/>
        <v>400000</v>
      </c>
      <c r="T1084" s="314" t="str">
        <f t="shared" si="237"/>
        <v/>
      </c>
      <c r="U1084" s="537" t="s">
        <v>652</v>
      </c>
      <c r="V1084" s="167">
        <v>200000</v>
      </c>
      <c r="W1084" s="134" t="s">
        <v>653</v>
      </c>
      <c r="X1084" s="167">
        <v>300000</v>
      </c>
      <c r="Y1084" s="134" t="s">
        <v>465</v>
      </c>
      <c r="Z1084" s="167">
        <v>400000</v>
      </c>
      <c r="AA1084" s="134" t="s">
        <v>814</v>
      </c>
      <c r="AC1084" s="134"/>
      <c r="AD1084" s="134"/>
    </row>
    <row r="1085" spans="1:31" ht="14.25" customHeight="1" x14ac:dyDescent="0.2">
      <c r="A1085" s="258" t="s">
        <v>2320</v>
      </c>
      <c r="B1085" s="246" t="str">
        <f t="shared" si="234"/>
        <v>Torres</v>
      </c>
      <c r="C1085" s="253" t="str">
        <f t="shared" si="225"/>
        <v>Alex</v>
      </c>
      <c r="D1085" s="134" t="str">
        <f t="shared" si="226"/>
        <v>A. Torres</v>
      </c>
      <c r="E1085" s="229" t="str">
        <f t="shared" si="238"/>
        <v>Alex Torres</v>
      </c>
      <c r="F1085" s="265" t="s">
        <v>512</v>
      </c>
      <c r="G1085" s="265"/>
      <c r="H1085" s="265"/>
      <c r="I1085" s="265"/>
      <c r="J1085" s="395">
        <v>32119</v>
      </c>
      <c r="K1085" s="258" t="s">
        <v>1664</v>
      </c>
      <c r="L1085" s="135" t="s">
        <v>173</v>
      </c>
      <c r="M1085" s="134" t="str">
        <f t="shared" si="239"/>
        <v>Y3</v>
      </c>
      <c r="N1085" s="147" t="str">
        <f>Aaron!$S$2</f>
        <v>San Jose</v>
      </c>
      <c r="O1085" s="241" t="s">
        <v>2012</v>
      </c>
      <c r="P1085" s="229" t="str">
        <f t="shared" si="240"/>
        <v>Torres, Alex (Y3)</v>
      </c>
      <c r="Q1085" s="166">
        <f t="shared" si="241"/>
        <v>400000</v>
      </c>
      <c r="R1085" s="166" t="str">
        <f t="shared" si="242"/>
        <v/>
      </c>
      <c r="S1085" s="166" t="str">
        <f t="shared" si="243"/>
        <v/>
      </c>
      <c r="T1085" s="314" t="str">
        <f t="shared" si="237"/>
        <v/>
      </c>
      <c r="U1085" s="309" t="s">
        <v>465</v>
      </c>
      <c r="V1085" s="230">
        <v>400000</v>
      </c>
      <c r="W1085" s="229" t="s">
        <v>814</v>
      </c>
      <c r="X1085" s="230"/>
      <c r="Y1085" s="229"/>
      <c r="Z1085" s="230"/>
      <c r="AA1085" s="134"/>
      <c r="AC1085" s="537"/>
      <c r="AD1085" s="537"/>
      <c r="AE1085" s="172"/>
    </row>
    <row r="1086" spans="1:31" ht="14.25" customHeight="1" x14ac:dyDescent="0.2">
      <c r="A1086" s="148" t="s">
        <v>1229</v>
      </c>
      <c r="B1086" s="246" t="str">
        <f t="shared" si="234"/>
        <v>Torres</v>
      </c>
      <c r="C1086" s="253" t="str">
        <f t="shared" si="225"/>
        <v>Carlos</v>
      </c>
      <c r="D1086" s="134" t="str">
        <f t="shared" si="226"/>
        <v>C. Torres</v>
      </c>
      <c r="E1086" s="229" t="str">
        <f t="shared" si="238"/>
        <v>Carlos Torres</v>
      </c>
      <c r="F1086" s="135"/>
      <c r="G1086" s="147"/>
      <c r="H1086" s="147"/>
      <c r="I1086" s="147"/>
      <c r="J1086" s="169"/>
      <c r="K1086" s="134"/>
      <c r="L1086" s="135" t="s">
        <v>173</v>
      </c>
      <c r="M1086" s="134" t="str">
        <f t="shared" si="239"/>
        <v>1,F2-$522K</v>
      </c>
      <c r="N1086" s="147" t="str">
        <f>Cobb!$M$2</f>
        <v>Mansfield</v>
      </c>
      <c r="O1086" s="412" t="s">
        <v>4104</v>
      </c>
      <c r="P1086" s="229" t="str">
        <f t="shared" si="240"/>
        <v>Torres, Carlos (1,F2-$522K)</v>
      </c>
      <c r="Q1086" s="166">
        <f t="shared" si="241"/>
        <v>261000</v>
      </c>
      <c r="R1086" s="166">
        <f t="shared" si="242"/>
        <v>261000</v>
      </c>
      <c r="S1086" s="166" t="str">
        <f t="shared" si="243"/>
        <v/>
      </c>
      <c r="T1086" s="314" t="str">
        <f t="shared" si="237"/>
        <v/>
      </c>
      <c r="U1086" s="148" t="s">
        <v>4076</v>
      </c>
      <c r="V1086" s="414">
        <v>261000</v>
      </c>
      <c r="W1086" s="148" t="s">
        <v>4203</v>
      </c>
      <c r="X1086" s="414">
        <v>261000</v>
      </c>
      <c r="Y1086" s="134" t="s">
        <v>412</v>
      </c>
      <c r="Z1086" s="134"/>
      <c r="AA1086" s="134"/>
      <c r="AB1086" s="134"/>
      <c r="AC1086" s="134"/>
      <c r="AD1086" s="134"/>
    </row>
    <row r="1087" spans="1:31" ht="14.25" customHeight="1" x14ac:dyDescent="0.2">
      <c r="A1087" s="537" t="s">
        <v>3738</v>
      </c>
      <c r="B1087" s="246" t="str">
        <f t="shared" si="234"/>
        <v>Torres</v>
      </c>
      <c r="C1087" s="253" t="str">
        <f t="shared" si="225"/>
        <v>Gleyber</v>
      </c>
      <c r="D1087" s="134" t="str">
        <f t="shared" si="226"/>
        <v>G. Torres</v>
      </c>
      <c r="E1087" s="229" t="str">
        <f t="shared" si="238"/>
        <v>Gleyber Torres</v>
      </c>
      <c r="F1087" s="135" t="s">
        <v>1667</v>
      </c>
      <c r="G1087" s="135"/>
      <c r="H1087" s="135"/>
      <c r="I1087" s="135"/>
      <c r="J1087" s="335">
        <v>35412</v>
      </c>
      <c r="K1087" s="134" t="s">
        <v>1671</v>
      </c>
      <c r="L1087" s="135" t="s">
        <v>651</v>
      </c>
      <c r="M1087" s="134" t="str">
        <f t="shared" si="239"/>
        <v>min</v>
      </c>
      <c r="N1087" s="147" t="str">
        <f>Aaron!$AE$2</f>
        <v>Pismo Beach</v>
      </c>
      <c r="O1087" s="135" t="s">
        <v>2857</v>
      </c>
      <c r="P1087" s="229" t="str">
        <f t="shared" si="240"/>
        <v>Torres, Gleyber (min)</v>
      </c>
      <c r="Q1087" s="166" t="str">
        <f t="shared" si="241"/>
        <v/>
      </c>
      <c r="R1087" s="166" t="str">
        <f t="shared" si="242"/>
        <v/>
      </c>
      <c r="S1087" s="166" t="str">
        <f t="shared" si="243"/>
        <v/>
      </c>
      <c r="T1087" s="314" t="str">
        <f t="shared" si="237"/>
        <v/>
      </c>
      <c r="U1087" s="537" t="s">
        <v>828</v>
      </c>
      <c r="V1087" s="269"/>
      <c r="W1087" s="537"/>
      <c r="X1087" s="269"/>
      <c r="Y1087" s="537"/>
      <c r="Z1087" s="537"/>
      <c r="AA1087" s="537"/>
      <c r="AB1087" s="537"/>
      <c r="AC1087" s="537"/>
      <c r="AD1087" s="537"/>
      <c r="AE1087" s="172"/>
    </row>
    <row r="1088" spans="1:31" ht="14.25" customHeight="1" x14ac:dyDescent="0.2">
      <c r="A1088" s="537" t="s">
        <v>3681</v>
      </c>
      <c r="B1088" s="246" t="str">
        <f t="shared" ref="B1088:B1149" si="244">LEFT(A1088,FIND(", ",A1088,1)-1)</f>
        <v>Toussaint</v>
      </c>
      <c r="C1088" s="253" t="str">
        <f t="shared" ref="C1088:C1149" si="245">RIGHT(A1088,LEN(A1088)-FIND(", ",A1088,1)-1)</f>
        <v>Touki</v>
      </c>
      <c r="D1088" s="134" t="str">
        <f t="shared" ref="D1088:D1149" si="246">CONCATENATE(MID(C1088,1,1),". ",B1088)</f>
        <v>T. Toussaint</v>
      </c>
      <c r="E1088" s="229" t="str">
        <f t="shared" si="238"/>
        <v>Touki Toussaint</v>
      </c>
      <c r="F1088" s="135" t="s">
        <v>1667</v>
      </c>
      <c r="G1088" s="135"/>
      <c r="H1088" s="135"/>
      <c r="I1088" s="135"/>
      <c r="J1088" s="335">
        <v>35236</v>
      </c>
      <c r="K1088" s="134" t="s">
        <v>966</v>
      </c>
      <c r="L1088" s="135" t="s">
        <v>651</v>
      </c>
      <c r="M1088" s="134" t="str">
        <f t="shared" si="239"/>
        <v>min</v>
      </c>
      <c r="N1088" s="147" t="str">
        <f>Mays!$A$2</f>
        <v>Aspen</v>
      </c>
      <c r="O1088" s="135" t="s">
        <v>2857</v>
      </c>
      <c r="P1088" s="229" t="str">
        <f t="shared" si="240"/>
        <v>Toussaint, Touki (min)</v>
      </c>
      <c r="Q1088" s="166" t="str">
        <f t="shared" si="241"/>
        <v/>
      </c>
      <c r="R1088" s="166" t="str">
        <f t="shared" si="242"/>
        <v/>
      </c>
      <c r="S1088" s="166" t="str">
        <f t="shared" si="243"/>
        <v/>
      </c>
      <c r="T1088" s="314" t="str">
        <f t="shared" ref="T1088:T1149" si="247">IF(ISBLANK($AB1088),"",$AB1088)</f>
        <v/>
      </c>
      <c r="U1088" s="537" t="s">
        <v>828</v>
      </c>
      <c r="V1088" s="269"/>
      <c r="W1088" s="537"/>
      <c r="X1088" s="269"/>
      <c r="Y1088" s="537"/>
      <c r="Z1088" s="537"/>
      <c r="AA1088" s="537"/>
      <c r="AB1088" s="537"/>
      <c r="AC1088" s="537"/>
      <c r="AD1088" s="537"/>
      <c r="AE1088" s="172"/>
    </row>
    <row r="1089" spans="1:31" ht="14.25" customHeight="1" x14ac:dyDescent="0.2">
      <c r="A1089" s="246" t="s">
        <v>2185</v>
      </c>
      <c r="B1089" s="246" t="str">
        <f t="shared" si="244"/>
        <v>Travis</v>
      </c>
      <c r="C1089" s="253" t="str">
        <f t="shared" si="245"/>
        <v>Devon</v>
      </c>
      <c r="D1089" s="134" t="str">
        <f t="shared" si="246"/>
        <v>D. Travis</v>
      </c>
      <c r="E1089" s="229" t="str">
        <f t="shared" si="238"/>
        <v>Devon Travis</v>
      </c>
      <c r="F1089" s="241" t="s">
        <v>1667</v>
      </c>
      <c r="G1089" s="241"/>
      <c r="H1089" s="241"/>
      <c r="I1089" s="241"/>
      <c r="J1089" s="262">
        <v>33290</v>
      </c>
      <c r="K1089" s="263" t="s">
        <v>1665</v>
      </c>
      <c r="L1089" s="135" t="s">
        <v>11</v>
      </c>
      <c r="M1089" s="134" t="str">
        <f t="shared" si="239"/>
        <v>Y1</v>
      </c>
      <c r="N1089" s="147" t="str">
        <f>Cobb!$AE$2</f>
        <v>Chicago</v>
      </c>
      <c r="O1089" s="241" t="s">
        <v>2012</v>
      </c>
      <c r="P1089" s="229" t="str">
        <f t="shared" si="240"/>
        <v>Travis, Devon (Y1)</v>
      </c>
      <c r="Q1089" s="166">
        <f t="shared" si="241"/>
        <v>200000</v>
      </c>
      <c r="R1089" s="166">
        <f t="shared" si="242"/>
        <v>300000</v>
      </c>
      <c r="S1089" s="166">
        <f t="shared" si="243"/>
        <v>400000</v>
      </c>
      <c r="T1089" s="314" t="str">
        <f t="shared" si="247"/>
        <v/>
      </c>
      <c r="U1089" s="309" t="s">
        <v>652</v>
      </c>
      <c r="V1089" s="269">
        <v>200000</v>
      </c>
      <c r="W1089" s="134" t="s">
        <v>653</v>
      </c>
      <c r="X1089" s="269">
        <v>300000</v>
      </c>
      <c r="Y1089" s="134" t="s">
        <v>465</v>
      </c>
      <c r="Z1089" s="269">
        <v>400000</v>
      </c>
      <c r="AA1089" s="134" t="s">
        <v>814</v>
      </c>
      <c r="AC1089" s="537"/>
      <c r="AD1089" s="537"/>
      <c r="AE1089" s="172"/>
    </row>
    <row r="1090" spans="1:31" ht="14.25" customHeight="1" x14ac:dyDescent="0.2">
      <c r="A1090" s="537" t="s">
        <v>3687</v>
      </c>
      <c r="B1090" s="246" t="str">
        <f t="shared" si="244"/>
        <v>Travis</v>
      </c>
      <c r="C1090" s="253" t="str">
        <f t="shared" si="245"/>
        <v>Sam</v>
      </c>
      <c r="D1090" s="134" t="str">
        <f t="shared" si="246"/>
        <v>S. Travis</v>
      </c>
      <c r="E1090" s="229" t="str">
        <f t="shared" si="238"/>
        <v>Sam Travis</v>
      </c>
      <c r="F1090" s="135" t="s">
        <v>1667</v>
      </c>
      <c r="G1090" s="135"/>
      <c r="H1090" s="135"/>
      <c r="I1090" s="135"/>
      <c r="J1090" s="335">
        <v>34208</v>
      </c>
      <c r="K1090" s="134" t="s">
        <v>1666</v>
      </c>
      <c r="L1090" s="135" t="s">
        <v>651</v>
      </c>
      <c r="M1090" s="134" t="str">
        <f t="shared" si="239"/>
        <v>min</v>
      </c>
      <c r="N1090" s="147" t="str">
        <f>Mays!$AE$2</f>
        <v>West Oakland</v>
      </c>
      <c r="O1090" s="135" t="s">
        <v>2857</v>
      </c>
      <c r="P1090" s="229" t="str">
        <f t="shared" si="240"/>
        <v>Travis, Sam (min)</v>
      </c>
      <c r="Q1090" s="166" t="str">
        <f t="shared" si="241"/>
        <v/>
      </c>
      <c r="R1090" s="166" t="str">
        <f t="shared" si="242"/>
        <v/>
      </c>
      <c r="S1090" s="166" t="str">
        <f t="shared" si="243"/>
        <v/>
      </c>
      <c r="T1090" s="314" t="str">
        <f t="shared" si="247"/>
        <v/>
      </c>
      <c r="U1090" s="537" t="s">
        <v>828</v>
      </c>
      <c r="V1090" s="269"/>
      <c r="W1090" s="537"/>
      <c r="X1090" s="269"/>
      <c r="Y1090" s="537"/>
      <c r="Z1090" s="537"/>
      <c r="AA1090" s="537"/>
      <c r="AB1090" s="537"/>
      <c r="AC1090" s="537"/>
      <c r="AD1090" s="537"/>
      <c r="AE1090" s="172"/>
    </row>
    <row r="1091" spans="1:31" ht="14.25" customHeight="1" x14ac:dyDescent="0.2">
      <c r="A1091" s="537" t="s">
        <v>2705</v>
      </c>
      <c r="B1091" s="246" t="str">
        <f t="shared" si="244"/>
        <v>Treinen</v>
      </c>
      <c r="C1091" s="253" t="str">
        <f t="shared" si="245"/>
        <v>Blake</v>
      </c>
      <c r="D1091" s="134" t="str">
        <f t="shared" si="246"/>
        <v>B. Treinen</v>
      </c>
      <c r="E1091" s="229" t="str">
        <f t="shared" si="238"/>
        <v>Blake Treinen</v>
      </c>
      <c r="F1091" s="135" t="s">
        <v>1667</v>
      </c>
      <c r="G1091" s="135"/>
      <c r="H1091" s="135"/>
      <c r="I1091" s="135"/>
      <c r="J1091" s="335">
        <v>32324</v>
      </c>
      <c r="K1091" s="134" t="s">
        <v>1664</v>
      </c>
      <c r="L1091" s="135" t="s">
        <v>173</v>
      </c>
      <c r="M1091" s="134" t="str">
        <f t="shared" si="239"/>
        <v>Y2</v>
      </c>
      <c r="N1091" s="297" t="str">
        <f>Aaron!$Y$2</f>
        <v>Columbus</v>
      </c>
      <c r="O1091" s="135" t="s">
        <v>2857</v>
      </c>
      <c r="P1091" s="229" t="str">
        <f t="shared" si="240"/>
        <v>Treinen, Blake (Y2)</v>
      </c>
      <c r="Q1091" s="166">
        <f t="shared" si="241"/>
        <v>300000</v>
      </c>
      <c r="R1091" s="166">
        <f t="shared" si="242"/>
        <v>400000</v>
      </c>
      <c r="S1091" s="166" t="str">
        <f t="shared" si="243"/>
        <v/>
      </c>
      <c r="T1091" s="314" t="str">
        <f t="shared" si="247"/>
        <v/>
      </c>
      <c r="U1091" s="134" t="s">
        <v>653</v>
      </c>
      <c r="V1091" s="230">
        <v>300000</v>
      </c>
      <c r="W1091" s="229" t="s">
        <v>465</v>
      </c>
      <c r="X1091" s="230">
        <v>400000</v>
      </c>
      <c r="Y1091" s="134" t="s">
        <v>814</v>
      </c>
      <c r="Z1091" s="537"/>
      <c r="AA1091" s="537"/>
      <c r="AB1091" s="537"/>
      <c r="AC1091" s="537"/>
      <c r="AD1091" s="537"/>
      <c r="AE1091" s="172"/>
    </row>
    <row r="1092" spans="1:31" ht="14.25" customHeight="1" x14ac:dyDescent="0.2">
      <c r="A1092" s="537" t="s">
        <v>2811</v>
      </c>
      <c r="B1092" s="246" t="str">
        <f t="shared" si="244"/>
        <v>Tropeano</v>
      </c>
      <c r="C1092" s="253" t="str">
        <f t="shared" si="245"/>
        <v>Nick</v>
      </c>
      <c r="D1092" s="134" t="str">
        <f t="shared" si="246"/>
        <v>N. Tropeano</v>
      </c>
      <c r="E1092" s="229" t="str">
        <f t="shared" si="238"/>
        <v>Nick Tropeano</v>
      </c>
      <c r="F1092" s="135" t="s">
        <v>1667</v>
      </c>
      <c r="G1092" s="135"/>
      <c r="H1092" s="135"/>
      <c r="I1092" s="135"/>
      <c r="J1092" s="335">
        <v>33112</v>
      </c>
      <c r="K1092" s="134" t="s">
        <v>966</v>
      </c>
      <c r="L1092" s="135" t="s">
        <v>173</v>
      </c>
      <c r="M1092" s="134" t="str">
        <f t="shared" si="239"/>
        <v>Y1</v>
      </c>
      <c r="N1092" s="147" t="str">
        <f>Mays!$AE$2</f>
        <v>West Oakland</v>
      </c>
      <c r="O1092" s="135" t="s">
        <v>2857</v>
      </c>
      <c r="P1092" s="229" t="str">
        <f t="shared" si="240"/>
        <v>Tropeano, Nick (Y1)</v>
      </c>
      <c r="Q1092" s="166">
        <f t="shared" si="241"/>
        <v>200000</v>
      </c>
      <c r="R1092" s="166">
        <f t="shared" si="242"/>
        <v>300000</v>
      </c>
      <c r="S1092" s="166">
        <f t="shared" si="243"/>
        <v>400000</v>
      </c>
      <c r="T1092" s="314" t="str">
        <f t="shared" si="247"/>
        <v/>
      </c>
      <c r="U1092" s="537" t="s">
        <v>652</v>
      </c>
      <c r="V1092" s="269">
        <v>200000</v>
      </c>
      <c r="W1092" s="134" t="s">
        <v>653</v>
      </c>
      <c r="X1092" s="269">
        <v>300000</v>
      </c>
      <c r="Y1092" s="134" t="s">
        <v>465</v>
      </c>
      <c r="Z1092" s="269">
        <v>400000</v>
      </c>
      <c r="AA1092" s="134" t="s">
        <v>814</v>
      </c>
      <c r="AB1092" s="537"/>
      <c r="AC1092" s="537"/>
      <c r="AD1092" s="537"/>
      <c r="AE1092" s="172"/>
    </row>
    <row r="1093" spans="1:31" ht="14.25" customHeight="1" x14ac:dyDescent="0.2">
      <c r="A1093" s="134" t="s">
        <v>912</v>
      </c>
      <c r="B1093" s="246" t="str">
        <f t="shared" si="244"/>
        <v>Trout</v>
      </c>
      <c r="C1093" s="253" t="str">
        <f t="shared" si="245"/>
        <v>Mike</v>
      </c>
      <c r="D1093" s="134" t="str">
        <f t="shared" si="246"/>
        <v>M. Trout</v>
      </c>
      <c r="E1093" s="229" t="str">
        <f t="shared" si="238"/>
        <v>Mike Trout</v>
      </c>
      <c r="F1093" s="135"/>
      <c r="G1093" s="135"/>
      <c r="H1093" s="135"/>
      <c r="I1093" s="135"/>
      <c r="J1093" s="201"/>
      <c r="K1093" s="147"/>
      <c r="L1093" s="135" t="s">
        <v>11</v>
      </c>
      <c r="M1093" s="134" t="str">
        <f t="shared" si="239"/>
        <v>2,L5-14M</v>
      </c>
      <c r="N1093" s="147" t="str">
        <f>Mays!$Y$2</f>
        <v>Los Angeles</v>
      </c>
      <c r="O1093" s="169" t="s">
        <v>789</v>
      </c>
      <c r="P1093" s="229" t="str">
        <f t="shared" si="240"/>
        <v>Trout, Mike (2,L5-14M)</v>
      </c>
      <c r="Q1093" s="166">
        <f t="shared" si="241"/>
        <v>2800000</v>
      </c>
      <c r="R1093" s="166">
        <f t="shared" si="242"/>
        <v>2800000</v>
      </c>
      <c r="S1093" s="166">
        <f t="shared" si="243"/>
        <v>2800000</v>
      </c>
      <c r="T1093" s="314">
        <f t="shared" si="247"/>
        <v>2800000</v>
      </c>
      <c r="U1093" s="147" t="s">
        <v>816</v>
      </c>
      <c r="V1093" s="167">
        <v>2800000</v>
      </c>
      <c r="W1093" s="134" t="s">
        <v>389</v>
      </c>
      <c r="X1093" s="167">
        <v>2800000</v>
      </c>
      <c r="Y1093" s="134" t="s">
        <v>388</v>
      </c>
      <c r="Z1093" s="167">
        <v>2800000</v>
      </c>
      <c r="AA1093" s="134" t="s">
        <v>753</v>
      </c>
      <c r="AB1093" s="167">
        <v>2800000</v>
      </c>
      <c r="AC1093" s="537"/>
      <c r="AD1093" s="537"/>
      <c r="AE1093" s="172"/>
    </row>
    <row r="1094" spans="1:31" ht="14.25" customHeight="1" x14ac:dyDescent="0.2">
      <c r="A1094" s="134" t="s">
        <v>120</v>
      </c>
      <c r="B1094" s="246" t="str">
        <f t="shared" si="244"/>
        <v>Trumbo</v>
      </c>
      <c r="C1094" s="253" t="str">
        <f t="shared" si="245"/>
        <v>Mark</v>
      </c>
      <c r="D1094" s="134" t="str">
        <f t="shared" si="246"/>
        <v>M. Trumbo</v>
      </c>
      <c r="E1094" s="229" t="str">
        <f t="shared" si="238"/>
        <v>Mark Trumbo</v>
      </c>
      <c r="F1094" s="135"/>
      <c r="G1094" s="135"/>
      <c r="H1094" s="135"/>
      <c r="I1094" s="135"/>
      <c r="J1094" s="201"/>
      <c r="K1094" s="147"/>
      <c r="L1094" s="135" t="s">
        <v>11</v>
      </c>
      <c r="M1094" s="134" t="str">
        <f t="shared" si="239"/>
        <v>ARB-Y5</v>
      </c>
      <c r="N1094" s="147" t="str">
        <f>Cobb!$Y$2</f>
        <v>Portsmouth</v>
      </c>
      <c r="O1094" s="169" t="s">
        <v>3836</v>
      </c>
      <c r="P1094" s="229" t="str">
        <f t="shared" si="240"/>
        <v>Trumbo, Mark (ARB-Y5)</v>
      </c>
      <c r="Q1094" s="166">
        <f t="shared" si="241"/>
        <v>1368000</v>
      </c>
      <c r="R1094" s="166" t="str">
        <f t="shared" si="242"/>
        <v/>
      </c>
      <c r="S1094" s="166" t="str">
        <f t="shared" si="243"/>
        <v/>
      </c>
      <c r="T1094" s="314" t="str">
        <f t="shared" si="247"/>
        <v/>
      </c>
      <c r="U1094" s="147" t="s">
        <v>1629</v>
      </c>
      <c r="V1094" s="167">
        <v>1368000</v>
      </c>
      <c r="W1094" s="134"/>
      <c r="X1094" s="167"/>
      <c r="Y1094" s="134"/>
      <c r="Z1094" s="167"/>
      <c r="AA1094" s="134"/>
      <c r="AC1094" s="537"/>
      <c r="AD1094" s="537"/>
      <c r="AE1094" s="271"/>
    </row>
    <row r="1095" spans="1:31" ht="14.25" customHeight="1" x14ac:dyDescent="0.2">
      <c r="A1095" s="134" t="s">
        <v>4875</v>
      </c>
      <c r="B1095" s="246" t="str">
        <f t="shared" si="244"/>
        <v>Tucker</v>
      </c>
      <c r="C1095" s="253" t="str">
        <f t="shared" si="245"/>
        <v>Kyle</v>
      </c>
      <c r="D1095" s="134" t="str">
        <f t="shared" si="246"/>
        <v>K. Tucker</v>
      </c>
      <c r="E1095" s="229" t="str">
        <f t="shared" si="238"/>
        <v>Kyle Tucker</v>
      </c>
      <c r="F1095" s="287"/>
      <c r="G1095" s="537">
        <v>62</v>
      </c>
      <c r="H1095" s="537">
        <v>3</v>
      </c>
      <c r="I1095" s="537">
        <v>13</v>
      </c>
      <c r="J1095" s="436">
        <v>35447</v>
      </c>
      <c r="K1095" s="205"/>
      <c r="L1095" s="135" t="s">
        <v>651</v>
      </c>
      <c r="M1095" s="134" t="str">
        <f t="shared" si="239"/>
        <v>min</v>
      </c>
      <c r="N1095" s="147" t="str">
        <f>Mays!$M$2</f>
        <v>Mudville</v>
      </c>
      <c r="O1095" s="169" t="s">
        <v>4786</v>
      </c>
      <c r="P1095" s="229" t="str">
        <f t="shared" si="240"/>
        <v>Tucker, Kyle (min)</v>
      </c>
      <c r="Q1095" s="166" t="str">
        <f t="shared" si="241"/>
        <v/>
      </c>
      <c r="R1095" s="166" t="str">
        <f t="shared" si="242"/>
        <v/>
      </c>
      <c r="S1095" s="166" t="str">
        <f t="shared" si="243"/>
        <v/>
      </c>
      <c r="T1095" s="314" t="str">
        <f t="shared" si="247"/>
        <v/>
      </c>
      <c r="U1095" s="537" t="s">
        <v>828</v>
      </c>
      <c r="V1095" s="167"/>
      <c r="W1095" s="134"/>
      <c r="X1095" s="167"/>
      <c r="Y1095" s="134"/>
      <c r="Z1095" s="167"/>
      <c r="AA1095" s="134"/>
      <c r="AC1095" s="134"/>
      <c r="AD1095" s="134"/>
    </row>
    <row r="1096" spans="1:31" ht="14.25" customHeight="1" x14ac:dyDescent="0.2">
      <c r="A1096" s="537" t="s">
        <v>4779</v>
      </c>
      <c r="B1096" s="246" t="str">
        <f t="shared" si="244"/>
        <v>Tucker</v>
      </c>
      <c r="C1096" s="253" t="str">
        <f t="shared" si="245"/>
        <v>Preston*</v>
      </c>
      <c r="D1096" s="134" t="str">
        <f t="shared" si="246"/>
        <v>P. Tucker</v>
      </c>
      <c r="E1096" s="229" t="str">
        <f t="shared" si="238"/>
        <v>Preston* Tucker</v>
      </c>
      <c r="F1096" s="287"/>
      <c r="G1096" s="537">
        <v>118</v>
      </c>
      <c r="H1096" s="537">
        <v>5</v>
      </c>
      <c r="I1096" s="537">
        <v>1</v>
      </c>
      <c r="J1096" s="436">
        <v>33060</v>
      </c>
      <c r="K1096" s="205" t="s">
        <v>2011</v>
      </c>
      <c r="L1096" s="135" t="s">
        <v>11</v>
      </c>
      <c r="M1096" s="134" t="str">
        <f t="shared" si="239"/>
        <v>Y1</v>
      </c>
      <c r="N1096" s="147" t="str">
        <f>Mays!$G$2</f>
        <v>Palo Alto</v>
      </c>
      <c r="O1096" s="169" t="s">
        <v>4786</v>
      </c>
      <c r="P1096" s="229" t="str">
        <f t="shared" si="240"/>
        <v>Tucker, Preston* (Y1)</v>
      </c>
      <c r="Q1096" s="166">
        <f t="shared" si="241"/>
        <v>200000</v>
      </c>
      <c r="R1096" s="166">
        <f t="shared" si="242"/>
        <v>300000</v>
      </c>
      <c r="S1096" s="166">
        <f t="shared" si="243"/>
        <v>400000</v>
      </c>
      <c r="T1096" s="314" t="str">
        <f t="shared" si="247"/>
        <v/>
      </c>
      <c r="U1096" s="537" t="s">
        <v>652</v>
      </c>
      <c r="V1096" s="167">
        <v>200000</v>
      </c>
      <c r="W1096" s="134" t="s">
        <v>653</v>
      </c>
      <c r="X1096" s="167">
        <v>300000</v>
      </c>
      <c r="Y1096" s="134" t="s">
        <v>465</v>
      </c>
      <c r="Z1096" s="167">
        <v>400000</v>
      </c>
      <c r="AA1096" s="134" t="s">
        <v>814</v>
      </c>
      <c r="AC1096" s="134"/>
      <c r="AD1096" s="134"/>
    </row>
    <row r="1097" spans="1:31" ht="14.25" customHeight="1" x14ac:dyDescent="0.2">
      <c r="A1097" s="537" t="s">
        <v>2790</v>
      </c>
      <c r="B1097" s="246" t="str">
        <f t="shared" si="244"/>
        <v>Tuivailala</v>
      </c>
      <c r="C1097" s="253" t="str">
        <f t="shared" si="245"/>
        <v>Samuel</v>
      </c>
      <c r="D1097" s="134" t="str">
        <f t="shared" si="246"/>
        <v>S. Tuivailala</v>
      </c>
      <c r="E1097" s="229" t="str">
        <f t="shared" si="238"/>
        <v>Samuel Tuivailala</v>
      </c>
      <c r="F1097" s="135" t="s">
        <v>1667</v>
      </c>
      <c r="G1097" s="135"/>
      <c r="H1097" s="135"/>
      <c r="I1097" s="135"/>
      <c r="J1097" s="335">
        <v>33896</v>
      </c>
      <c r="K1097" s="134" t="s">
        <v>1664</v>
      </c>
      <c r="L1097" s="135" t="s">
        <v>173</v>
      </c>
      <c r="M1097" s="134" t="str">
        <f t="shared" si="239"/>
        <v>MM</v>
      </c>
      <c r="N1097" s="297" t="s">
        <v>2006</v>
      </c>
      <c r="O1097" s="135" t="s">
        <v>5240</v>
      </c>
      <c r="P1097" s="229" t="str">
        <f t="shared" si="240"/>
        <v>Tuivailala, Samuel (MM)</v>
      </c>
      <c r="Q1097" s="166">
        <f t="shared" si="241"/>
        <v>100000</v>
      </c>
      <c r="R1097" s="166" t="str">
        <f t="shared" si="242"/>
        <v/>
      </c>
      <c r="S1097" s="166" t="str">
        <f t="shared" si="243"/>
        <v/>
      </c>
      <c r="T1097" s="314" t="str">
        <f t="shared" si="247"/>
        <v/>
      </c>
      <c r="U1097" s="537" t="s">
        <v>648</v>
      </c>
      <c r="V1097" s="269">
        <v>100000</v>
      </c>
      <c r="W1097" s="537"/>
      <c r="X1097" s="269"/>
      <c r="Y1097" s="537"/>
      <c r="Z1097" s="537"/>
      <c r="AA1097" s="537"/>
      <c r="AB1097" s="537"/>
      <c r="AC1097" s="537"/>
      <c r="AD1097" s="537"/>
      <c r="AE1097" s="172"/>
    </row>
    <row r="1098" spans="1:31" ht="14.25" customHeight="1" x14ac:dyDescent="0.2">
      <c r="A1098" s="134" t="s">
        <v>204</v>
      </c>
      <c r="B1098" s="246" t="str">
        <f t="shared" si="244"/>
        <v>Tulowitzki</v>
      </c>
      <c r="C1098" s="253" t="str">
        <f t="shared" si="245"/>
        <v>Troy</v>
      </c>
      <c r="D1098" s="134" t="str">
        <f t="shared" si="246"/>
        <v>T. Tulowitzki</v>
      </c>
      <c r="E1098" s="229" t="str">
        <f t="shared" si="238"/>
        <v>Troy Tulowitzki</v>
      </c>
      <c r="F1098" s="135"/>
      <c r="G1098" s="135"/>
      <c r="H1098" s="135"/>
      <c r="I1098" s="135"/>
      <c r="J1098" s="201"/>
      <c r="K1098" s="147"/>
      <c r="L1098" s="135" t="s">
        <v>11</v>
      </c>
      <c r="M1098" s="134" t="str">
        <f t="shared" si="239"/>
        <v>2,F5-32.75M</v>
      </c>
      <c r="N1098" s="297" t="str">
        <f>Mays!$S$2</f>
        <v>Thunder Bay</v>
      </c>
      <c r="O1098" s="304" t="s">
        <v>2491</v>
      </c>
      <c r="P1098" s="229" t="str">
        <f t="shared" si="240"/>
        <v>Tulowitzki, Troy (2,F5-32.75M)</v>
      </c>
      <c r="Q1098" s="166">
        <f t="shared" si="241"/>
        <v>6550000</v>
      </c>
      <c r="R1098" s="166">
        <f t="shared" si="242"/>
        <v>6550000</v>
      </c>
      <c r="S1098" s="166">
        <f t="shared" si="243"/>
        <v>6550000</v>
      </c>
      <c r="T1098" s="314">
        <f t="shared" si="247"/>
        <v>6550000</v>
      </c>
      <c r="U1098" s="147" t="s">
        <v>2493</v>
      </c>
      <c r="V1098" s="167">
        <v>6550000</v>
      </c>
      <c r="W1098" s="147" t="s">
        <v>2577</v>
      </c>
      <c r="X1098" s="235">
        <v>6550000</v>
      </c>
      <c r="Y1098" s="147" t="s">
        <v>2639</v>
      </c>
      <c r="Z1098" s="235">
        <v>6550000</v>
      </c>
      <c r="AA1098" s="147" t="s">
        <v>2662</v>
      </c>
      <c r="AB1098" s="310">
        <v>6550000</v>
      </c>
      <c r="AC1098" s="537"/>
      <c r="AD1098" s="537"/>
      <c r="AE1098" s="172"/>
    </row>
    <row r="1099" spans="1:31" ht="14.25" customHeight="1" x14ac:dyDescent="0.2">
      <c r="A1099" s="134" t="s">
        <v>1059</v>
      </c>
      <c r="B1099" s="246" t="str">
        <f t="shared" si="244"/>
        <v>Turner</v>
      </c>
      <c r="C1099" s="253" t="str">
        <f t="shared" si="245"/>
        <v>Justin</v>
      </c>
      <c r="D1099" s="134" t="str">
        <f t="shared" si="246"/>
        <v>J. Turner</v>
      </c>
      <c r="E1099" s="229" t="str">
        <f t="shared" si="238"/>
        <v>Justin Turner</v>
      </c>
      <c r="F1099" s="135"/>
      <c r="G1099" s="135"/>
      <c r="H1099" s="135"/>
      <c r="I1099" s="135"/>
      <c r="J1099" s="201"/>
      <c r="K1099" s="147"/>
      <c r="L1099" s="135" t="s">
        <v>11</v>
      </c>
      <c r="M1099" s="134" t="str">
        <f t="shared" si="239"/>
        <v>ARB-Y5</v>
      </c>
      <c r="N1099" s="147" t="str">
        <f>Cobb!$M$2</f>
        <v>Mansfield</v>
      </c>
      <c r="O1099" s="169" t="s">
        <v>1624</v>
      </c>
      <c r="P1099" s="229" t="str">
        <f t="shared" si="240"/>
        <v>Turner, Justin (ARB-Y5)</v>
      </c>
      <c r="Q1099" s="166">
        <f t="shared" si="241"/>
        <v>1680000</v>
      </c>
      <c r="R1099" s="166" t="str">
        <f t="shared" si="242"/>
        <v/>
      </c>
      <c r="S1099" s="166" t="str">
        <f t="shared" si="243"/>
        <v/>
      </c>
      <c r="T1099" s="314" t="str">
        <f t="shared" si="247"/>
        <v/>
      </c>
      <c r="U1099" s="147" t="s">
        <v>1629</v>
      </c>
      <c r="V1099" s="167">
        <v>1680000</v>
      </c>
      <c r="W1099" s="134"/>
      <c r="X1099" s="167"/>
      <c r="Y1099" s="134"/>
      <c r="Z1099" s="167"/>
      <c r="AA1099" s="134"/>
      <c r="AC1099" s="537"/>
      <c r="AD1099" s="537"/>
      <c r="AE1099" s="172"/>
    </row>
    <row r="1100" spans="1:31" ht="14.25" customHeight="1" x14ac:dyDescent="0.2">
      <c r="A1100" s="537" t="s">
        <v>3680</v>
      </c>
      <c r="B1100" s="246" t="str">
        <f t="shared" si="244"/>
        <v>Turner</v>
      </c>
      <c r="C1100" s="253" t="str">
        <f t="shared" si="245"/>
        <v>Trea</v>
      </c>
      <c r="D1100" s="134" t="str">
        <f t="shared" si="246"/>
        <v>T. Turner</v>
      </c>
      <c r="E1100" s="229" t="str">
        <f t="shared" si="238"/>
        <v>Trea Turner</v>
      </c>
      <c r="F1100" s="135" t="s">
        <v>1667</v>
      </c>
      <c r="G1100" s="135"/>
      <c r="H1100" s="135"/>
      <c r="I1100" s="135"/>
      <c r="J1100" s="335">
        <v>34150</v>
      </c>
      <c r="K1100" s="134" t="s">
        <v>1671</v>
      </c>
      <c r="L1100" s="135" t="s">
        <v>11</v>
      </c>
      <c r="M1100" s="134" t="str">
        <f t="shared" si="239"/>
        <v>MM</v>
      </c>
      <c r="N1100" s="147" t="str">
        <f>Cobb!$G$2</f>
        <v>Alaska</v>
      </c>
      <c r="O1100" s="135" t="s">
        <v>2857</v>
      </c>
      <c r="P1100" s="229" t="str">
        <f t="shared" si="240"/>
        <v>Turner, Trea (MM)</v>
      </c>
      <c r="Q1100" s="166">
        <f t="shared" si="241"/>
        <v>100000</v>
      </c>
      <c r="R1100" s="166" t="str">
        <f t="shared" si="242"/>
        <v/>
      </c>
      <c r="S1100" s="166" t="str">
        <f t="shared" si="243"/>
        <v/>
      </c>
      <c r="T1100" s="314" t="str">
        <f t="shared" si="247"/>
        <v/>
      </c>
      <c r="U1100" s="537" t="s">
        <v>648</v>
      </c>
      <c r="V1100" s="269">
        <v>100000</v>
      </c>
      <c r="W1100" s="537"/>
      <c r="X1100" s="269"/>
      <c r="Y1100" s="537"/>
      <c r="Z1100" s="537"/>
      <c r="AA1100" s="537"/>
      <c r="AB1100" s="537"/>
      <c r="AC1100" s="537"/>
      <c r="AD1100" s="537"/>
      <c r="AE1100" s="172"/>
    </row>
    <row r="1101" spans="1:31" ht="14.25" customHeight="1" x14ac:dyDescent="0.2">
      <c r="A1101" s="134" t="s">
        <v>762</v>
      </c>
      <c r="B1101" s="246" t="str">
        <f t="shared" si="244"/>
        <v>Uehara</v>
      </c>
      <c r="C1101" s="253" t="str">
        <f t="shared" si="245"/>
        <v>Koji</v>
      </c>
      <c r="D1101" s="134" t="str">
        <f t="shared" si="246"/>
        <v>K. Uehara</v>
      </c>
      <c r="E1101" s="229" t="str">
        <f t="shared" si="238"/>
        <v>Koji Uehara</v>
      </c>
      <c r="F1101" s="135"/>
      <c r="G1101" s="135"/>
      <c r="H1101" s="135"/>
      <c r="I1101" s="135"/>
      <c r="J1101" s="201"/>
      <c r="K1101" s="147"/>
      <c r="L1101" s="135" t="s">
        <v>173</v>
      </c>
      <c r="M1101" s="134" t="str">
        <f t="shared" si="239"/>
        <v>5,F5-8.25M</v>
      </c>
      <c r="N1101" s="297" t="str">
        <f>Mays!$S$2</f>
        <v>Thunder Bay</v>
      </c>
      <c r="O1101" s="169" t="s">
        <v>1642</v>
      </c>
      <c r="P1101" s="229" t="str">
        <f t="shared" si="240"/>
        <v>Uehara, Koji (5,F5-8.25M)</v>
      </c>
      <c r="Q1101" s="166">
        <f t="shared" si="241"/>
        <v>1650000</v>
      </c>
      <c r="R1101" s="166" t="str">
        <f t="shared" si="242"/>
        <v/>
      </c>
      <c r="S1101" s="166" t="str">
        <f t="shared" si="243"/>
        <v/>
      </c>
      <c r="T1101" s="314" t="str">
        <f t="shared" si="247"/>
        <v/>
      </c>
      <c r="U1101" s="147" t="s">
        <v>57</v>
      </c>
      <c r="V1101" s="167">
        <v>1650000</v>
      </c>
      <c r="W1101" s="134" t="s">
        <v>412</v>
      </c>
      <c r="X1101" s="167"/>
      <c r="Y1101" s="134"/>
      <c r="Z1101" s="167"/>
      <c r="AA1101" s="134"/>
      <c r="AC1101" s="537"/>
      <c r="AD1101" s="537"/>
      <c r="AE1101" s="172"/>
    </row>
    <row r="1102" spans="1:31" ht="14.25" customHeight="1" x14ac:dyDescent="0.2">
      <c r="A1102" s="134" t="s">
        <v>4876</v>
      </c>
      <c r="B1102" s="246" t="str">
        <f t="shared" si="244"/>
        <v>Underwood</v>
      </c>
      <c r="C1102" s="253" t="str">
        <f t="shared" si="245"/>
        <v>Duane</v>
      </c>
      <c r="D1102" s="134" t="str">
        <f t="shared" si="246"/>
        <v>D. Underwood</v>
      </c>
      <c r="E1102" s="229" t="str">
        <f t="shared" si="238"/>
        <v>Duane Underwood</v>
      </c>
      <c r="F1102" s="287"/>
      <c r="G1102" s="537">
        <v>83</v>
      </c>
      <c r="H1102" s="537" t="s">
        <v>783</v>
      </c>
      <c r="I1102" s="537">
        <v>11</v>
      </c>
      <c r="J1102" s="436">
        <v>34535</v>
      </c>
      <c r="K1102" s="205"/>
      <c r="L1102" s="135" t="s">
        <v>651</v>
      </c>
      <c r="M1102" s="134" t="str">
        <f t="shared" si="239"/>
        <v>min</v>
      </c>
      <c r="N1102" s="147" t="str">
        <f>Cobb!$G$2</f>
        <v>Alaska</v>
      </c>
      <c r="O1102" s="169" t="s">
        <v>4786</v>
      </c>
      <c r="P1102" s="229" t="str">
        <f t="shared" si="240"/>
        <v>Underwood, Duane (min)</v>
      </c>
      <c r="Q1102" s="166" t="str">
        <f t="shared" si="241"/>
        <v/>
      </c>
      <c r="R1102" s="166" t="str">
        <f t="shared" si="242"/>
        <v/>
      </c>
      <c r="S1102" s="166" t="str">
        <f t="shared" si="243"/>
        <v/>
      </c>
      <c r="T1102" s="314" t="str">
        <f t="shared" si="247"/>
        <v/>
      </c>
      <c r="U1102" s="537" t="s">
        <v>828</v>
      </c>
      <c r="V1102" s="167"/>
      <c r="W1102" s="134"/>
      <c r="X1102" s="167"/>
      <c r="Y1102" s="134"/>
      <c r="Z1102" s="167"/>
      <c r="AA1102" s="134"/>
      <c r="AC1102" s="134"/>
      <c r="AD1102" s="134"/>
    </row>
    <row r="1103" spans="1:31" ht="14.25" customHeight="1" x14ac:dyDescent="0.2">
      <c r="A1103" s="148" t="s">
        <v>280</v>
      </c>
      <c r="B1103" s="246" t="str">
        <f t="shared" si="244"/>
        <v>Upton</v>
      </c>
      <c r="C1103" s="253" t="str">
        <f t="shared" si="245"/>
        <v>Justin</v>
      </c>
      <c r="D1103" s="134" t="str">
        <f t="shared" si="246"/>
        <v>J. Upton</v>
      </c>
      <c r="E1103" s="229" t="str">
        <f t="shared" si="238"/>
        <v>Justin Upton</v>
      </c>
      <c r="F1103" s="135"/>
      <c r="G1103" s="147"/>
      <c r="H1103" s="147"/>
      <c r="I1103" s="147"/>
      <c r="J1103" s="169"/>
      <c r="K1103" s="134"/>
      <c r="L1103" s="135" t="s">
        <v>11</v>
      </c>
      <c r="M1103" s="134" t="str">
        <f t="shared" si="239"/>
        <v xml:space="preserve">1,F5-$27.5M </v>
      </c>
      <c r="N1103" s="147" t="str">
        <f>Mays!$G$2</f>
        <v>Palo Alto</v>
      </c>
      <c r="O1103" s="412" t="s">
        <v>4104</v>
      </c>
      <c r="P1103" s="229" t="str">
        <f t="shared" si="240"/>
        <v>Upton, Justin (1,F5-$27.5M )</v>
      </c>
      <c r="Q1103" s="166">
        <f t="shared" si="241"/>
        <v>5500000</v>
      </c>
      <c r="R1103" s="166">
        <f t="shared" si="242"/>
        <v>5500000</v>
      </c>
      <c r="S1103" s="166">
        <f t="shared" si="243"/>
        <v>5500000</v>
      </c>
      <c r="T1103" s="314">
        <f t="shared" si="247"/>
        <v>5500000</v>
      </c>
      <c r="U1103" s="148" t="s">
        <v>3990</v>
      </c>
      <c r="V1103" s="414">
        <v>5500000</v>
      </c>
      <c r="W1103" s="148" t="s">
        <v>4267</v>
      </c>
      <c r="X1103" s="414">
        <v>5500000</v>
      </c>
      <c r="Y1103" s="148" t="s">
        <v>4145</v>
      </c>
      <c r="Z1103" s="414">
        <v>5500000</v>
      </c>
      <c r="AA1103" s="148" t="s">
        <v>4128</v>
      </c>
      <c r="AB1103" s="414">
        <v>5500000</v>
      </c>
      <c r="AC1103" s="148" t="s">
        <v>4111</v>
      </c>
      <c r="AD1103" s="414">
        <v>5500000</v>
      </c>
      <c r="AE1103" s="168" t="s">
        <v>412</v>
      </c>
    </row>
    <row r="1104" spans="1:31" ht="14.25" customHeight="1" x14ac:dyDescent="0.2">
      <c r="A1104" s="134" t="s">
        <v>3795</v>
      </c>
      <c r="B1104" s="246" t="str">
        <f t="shared" si="244"/>
        <v>Upton</v>
      </c>
      <c r="C1104" s="253" t="str">
        <f t="shared" si="245"/>
        <v>Melvin</v>
      </c>
      <c r="D1104" s="134" t="str">
        <f t="shared" si="246"/>
        <v>M. Upton</v>
      </c>
      <c r="E1104" s="229" t="str">
        <f t="shared" si="238"/>
        <v>Melvin Upton</v>
      </c>
      <c r="F1104" s="135"/>
      <c r="G1104" s="135"/>
      <c r="H1104" s="135"/>
      <c r="I1104" s="135"/>
      <c r="J1104" s="201"/>
      <c r="K1104" s="147"/>
      <c r="L1104" s="135" t="s">
        <v>11</v>
      </c>
      <c r="M1104" s="134" t="str">
        <f t="shared" si="239"/>
        <v>4,F4-16.8M</v>
      </c>
      <c r="N1104" s="147" t="str">
        <f>Ruth!$Y$2</f>
        <v>Rock Island</v>
      </c>
      <c r="O1104" s="304" t="s">
        <v>4654</v>
      </c>
      <c r="P1104" s="229" t="str">
        <f t="shared" si="240"/>
        <v>Upton, Melvin (4,F4-16.8M)</v>
      </c>
      <c r="Q1104" s="166">
        <f t="shared" si="241"/>
        <v>4200000</v>
      </c>
      <c r="R1104" s="166" t="str">
        <f t="shared" si="242"/>
        <v/>
      </c>
      <c r="S1104" s="166" t="str">
        <f t="shared" si="243"/>
        <v/>
      </c>
      <c r="T1104" s="314" t="str">
        <f t="shared" si="247"/>
        <v/>
      </c>
      <c r="U1104" s="147" t="s">
        <v>1127</v>
      </c>
      <c r="V1104" s="167">
        <v>4200000</v>
      </c>
      <c r="W1104" s="134" t="s">
        <v>412</v>
      </c>
      <c r="X1104" s="167"/>
      <c r="Y1104" s="134"/>
      <c r="Z1104" s="167"/>
      <c r="AA1104" s="134"/>
      <c r="AC1104" s="537"/>
      <c r="AD1104" s="537"/>
      <c r="AE1104" s="271"/>
    </row>
    <row r="1105" spans="1:31" ht="14.25" customHeight="1" x14ac:dyDescent="0.2">
      <c r="A1105" s="537" t="s">
        <v>3746</v>
      </c>
      <c r="B1105" s="246" t="str">
        <f t="shared" si="244"/>
        <v>Urena</v>
      </c>
      <c r="C1105" s="253" t="str">
        <f t="shared" si="245"/>
        <v>Jose</v>
      </c>
      <c r="D1105" s="134" t="str">
        <f t="shared" si="246"/>
        <v>J. Urena</v>
      </c>
      <c r="E1105" s="229" t="str">
        <f t="shared" si="238"/>
        <v>Jose Urena</v>
      </c>
      <c r="F1105" s="135" t="s">
        <v>1667</v>
      </c>
      <c r="G1105" s="135"/>
      <c r="H1105" s="135"/>
      <c r="I1105" s="135"/>
      <c r="J1105" s="335">
        <v>33493</v>
      </c>
      <c r="K1105" s="134" t="s">
        <v>966</v>
      </c>
      <c r="L1105" s="135" t="s">
        <v>173</v>
      </c>
      <c r="M1105" s="134" t="str">
        <f t="shared" si="239"/>
        <v>Y1</v>
      </c>
      <c r="N1105" s="147" t="str">
        <f>Cobb!$M$2</f>
        <v>Mansfield</v>
      </c>
      <c r="O1105" s="135" t="s">
        <v>2857</v>
      </c>
      <c r="P1105" s="229" t="str">
        <f t="shared" si="240"/>
        <v>Urena, Jose (Y1)</v>
      </c>
      <c r="Q1105" s="166">
        <f t="shared" si="241"/>
        <v>200000</v>
      </c>
      <c r="R1105" s="166">
        <f t="shared" si="242"/>
        <v>300000</v>
      </c>
      <c r="S1105" s="166">
        <f t="shared" si="243"/>
        <v>400000</v>
      </c>
      <c r="T1105" s="314" t="str">
        <f t="shared" si="247"/>
        <v/>
      </c>
      <c r="U1105" s="537" t="s">
        <v>652</v>
      </c>
      <c r="V1105" s="269">
        <v>200000</v>
      </c>
      <c r="W1105" s="134" t="s">
        <v>653</v>
      </c>
      <c r="X1105" s="269">
        <v>300000</v>
      </c>
      <c r="Y1105" s="134" t="s">
        <v>465</v>
      </c>
      <c r="Z1105" s="269">
        <v>400000</v>
      </c>
      <c r="AA1105" s="134" t="s">
        <v>814</v>
      </c>
      <c r="AB1105" s="537"/>
      <c r="AC1105" s="537"/>
      <c r="AD1105" s="537"/>
      <c r="AE1105" s="172"/>
    </row>
    <row r="1106" spans="1:31" ht="14.25" customHeight="1" x14ac:dyDescent="0.2">
      <c r="A1106" s="246" t="s">
        <v>2213</v>
      </c>
      <c r="B1106" s="246" t="str">
        <f t="shared" si="244"/>
        <v>Urias</v>
      </c>
      <c r="C1106" s="253" t="str">
        <f t="shared" si="245"/>
        <v>Julio</v>
      </c>
      <c r="D1106" s="134" t="str">
        <f t="shared" si="246"/>
        <v>J. Urias</v>
      </c>
      <c r="E1106" s="229" t="str">
        <f t="shared" si="238"/>
        <v>Julio Urias</v>
      </c>
      <c r="F1106" s="241" t="s">
        <v>512</v>
      </c>
      <c r="G1106" s="241"/>
      <c r="H1106" s="241"/>
      <c r="I1106" s="241"/>
      <c r="J1106" s="262">
        <v>35289</v>
      </c>
      <c r="K1106" s="263" t="s">
        <v>173</v>
      </c>
      <c r="L1106" s="135" t="s">
        <v>651</v>
      </c>
      <c r="M1106" s="134" t="str">
        <f t="shared" si="239"/>
        <v>min</v>
      </c>
      <c r="N1106" s="297" t="str">
        <f>Ruth!$AE$2</f>
        <v>Williamsburg</v>
      </c>
      <c r="O1106" s="241" t="s">
        <v>2012</v>
      </c>
      <c r="P1106" s="229" t="str">
        <f t="shared" si="240"/>
        <v>Urias, Julio (min)</v>
      </c>
      <c r="Q1106" s="166" t="str">
        <f t="shared" si="241"/>
        <v/>
      </c>
      <c r="R1106" s="166" t="str">
        <f t="shared" si="242"/>
        <v/>
      </c>
      <c r="S1106" s="166" t="str">
        <f t="shared" si="243"/>
        <v/>
      </c>
      <c r="T1106" s="314" t="str">
        <f t="shared" si="247"/>
        <v/>
      </c>
      <c r="U1106" s="309" t="s">
        <v>828</v>
      </c>
      <c r="V1106" s="230"/>
      <c r="W1106" s="229"/>
      <c r="X1106" s="230"/>
      <c r="Y1106" s="229"/>
      <c r="Z1106" s="230"/>
      <c r="AA1106" s="134"/>
      <c r="AC1106" s="537"/>
      <c r="AD1106" s="537"/>
      <c r="AE1106" s="271"/>
    </row>
    <row r="1107" spans="1:31" ht="14.25" customHeight="1" x14ac:dyDescent="0.2">
      <c r="A1107" s="134" t="s">
        <v>166</v>
      </c>
      <c r="B1107" s="246" t="str">
        <f t="shared" si="244"/>
        <v>Uribe</v>
      </c>
      <c r="C1107" s="253" t="str">
        <f t="shared" si="245"/>
        <v>Juan</v>
      </c>
      <c r="D1107" s="134" t="str">
        <f t="shared" si="246"/>
        <v>J. Uribe</v>
      </c>
      <c r="E1107" s="229" t="str">
        <f t="shared" si="238"/>
        <v>Juan Uribe</v>
      </c>
      <c r="F1107" s="135"/>
      <c r="G1107" s="135"/>
      <c r="H1107" s="135"/>
      <c r="I1107" s="135"/>
      <c r="J1107" s="201"/>
      <c r="K1107" s="147"/>
      <c r="L1107" s="135" t="s">
        <v>11</v>
      </c>
      <c r="M1107" s="134" t="str">
        <f t="shared" si="239"/>
        <v>2,F3-5.4M</v>
      </c>
      <c r="N1107" s="297" t="str">
        <f>Mays!$S$2</f>
        <v>Thunder Bay</v>
      </c>
      <c r="O1107" s="304" t="s">
        <v>5169</v>
      </c>
      <c r="P1107" s="229" t="str">
        <f t="shared" si="240"/>
        <v>Uribe, Juan (2,F3-5.4M)</v>
      </c>
      <c r="Q1107" s="166">
        <f t="shared" si="241"/>
        <v>1800000</v>
      </c>
      <c r="R1107" s="166">
        <f t="shared" si="242"/>
        <v>1800000</v>
      </c>
      <c r="S1107" s="166" t="str">
        <f t="shared" si="243"/>
        <v/>
      </c>
      <c r="T1107" s="314" t="str">
        <f t="shared" si="247"/>
        <v/>
      </c>
      <c r="U1107" s="147" t="s">
        <v>2537</v>
      </c>
      <c r="V1107" s="167">
        <v>1800000</v>
      </c>
      <c r="W1107" s="147" t="s">
        <v>160</v>
      </c>
      <c r="X1107" s="235">
        <v>1800000</v>
      </c>
      <c r="Y1107" s="147" t="s">
        <v>412</v>
      </c>
      <c r="Z1107" s="235"/>
      <c r="AA1107" s="147"/>
      <c r="AB1107" s="310"/>
      <c r="AC1107" s="537"/>
      <c r="AD1107" s="537"/>
      <c r="AE1107" s="172"/>
    </row>
    <row r="1108" spans="1:31" ht="14.25" customHeight="1" x14ac:dyDescent="0.2">
      <c r="A1108" s="537" t="s">
        <v>3367</v>
      </c>
      <c r="B1108" s="246" t="str">
        <f t="shared" si="244"/>
        <v>Urshela</v>
      </c>
      <c r="C1108" s="253" t="str">
        <f t="shared" si="245"/>
        <v>Giovanny</v>
      </c>
      <c r="D1108" s="134" t="str">
        <f t="shared" si="246"/>
        <v>G. Urshela</v>
      </c>
      <c r="E1108" s="229" t="str">
        <f t="shared" si="238"/>
        <v>Giovanny Urshela</v>
      </c>
      <c r="F1108" s="135" t="s">
        <v>1667</v>
      </c>
      <c r="G1108" s="135"/>
      <c r="H1108" s="135"/>
      <c r="I1108" s="135"/>
      <c r="J1108" s="335">
        <v>33522</v>
      </c>
      <c r="K1108" s="134" t="s">
        <v>1670</v>
      </c>
      <c r="L1108" s="135" t="s">
        <v>11</v>
      </c>
      <c r="M1108" s="134" t="str">
        <f t="shared" si="239"/>
        <v>Y1</v>
      </c>
      <c r="N1108" s="297" t="str">
        <f>Aaron!$Y$2</f>
        <v>Columbus</v>
      </c>
      <c r="O1108" s="135" t="s">
        <v>2857</v>
      </c>
      <c r="P1108" s="229" t="str">
        <f t="shared" si="240"/>
        <v>Urshela, Giovanny (Y1)</v>
      </c>
      <c r="Q1108" s="166">
        <f t="shared" si="241"/>
        <v>200000</v>
      </c>
      <c r="R1108" s="166">
        <f t="shared" si="242"/>
        <v>300000</v>
      </c>
      <c r="S1108" s="166">
        <f t="shared" si="243"/>
        <v>400000</v>
      </c>
      <c r="T1108" s="314" t="str">
        <f t="shared" si="247"/>
        <v/>
      </c>
      <c r="U1108" s="537" t="s">
        <v>652</v>
      </c>
      <c r="V1108" s="269">
        <v>200000</v>
      </c>
      <c r="W1108" s="134" t="s">
        <v>653</v>
      </c>
      <c r="X1108" s="269">
        <v>300000</v>
      </c>
      <c r="Y1108" s="134" t="s">
        <v>465</v>
      </c>
      <c r="Z1108" s="269">
        <v>400000</v>
      </c>
      <c r="AA1108" s="134" t="s">
        <v>814</v>
      </c>
      <c r="AB1108" s="537"/>
      <c r="AC1108" s="537"/>
      <c r="AD1108" s="537"/>
      <c r="AE1108" s="172"/>
    </row>
    <row r="1109" spans="1:31" ht="14.25" customHeight="1" x14ac:dyDescent="0.2">
      <c r="A1109" s="134" t="s">
        <v>391</v>
      </c>
      <c r="B1109" s="246" t="str">
        <f t="shared" si="244"/>
        <v>Utley</v>
      </c>
      <c r="C1109" s="253" t="str">
        <f t="shared" si="245"/>
        <v>Chase</v>
      </c>
      <c r="D1109" s="134" t="str">
        <f t="shared" si="246"/>
        <v>C. Utley</v>
      </c>
      <c r="E1109" s="229" t="str">
        <f t="shared" si="238"/>
        <v>Chase Utley</v>
      </c>
      <c r="F1109" s="135"/>
      <c r="G1109" s="135"/>
      <c r="H1109" s="135"/>
      <c r="I1109" s="135"/>
      <c r="J1109" s="201"/>
      <c r="K1109" s="147"/>
      <c r="L1109" s="135" t="s">
        <v>11</v>
      </c>
      <c r="M1109" s="134" t="str">
        <f t="shared" si="239"/>
        <v>2,F3-8.809M</v>
      </c>
      <c r="N1109" s="147" t="str">
        <f>Cobb!$M$2</f>
        <v>Mansfield</v>
      </c>
      <c r="O1109" s="304" t="s">
        <v>2491</v>
      </c>
      <c r="P1109" s="229" t="str">
        <f t="shared" si="240"/>
        <v>Utley, Chase (2,F3-8.809M)</v>
      </c>
      <c r="Q1109" s="166">
        <f t="shared" si="241"/>
        <v>2936432</v>
      </c>
      <c r="R1109" s="166">
        <f t="shared" si="242"/>
        <v>2936432</v>
      </c>
      <c r="S1109" s="166" t="str">
        <f t="shared" si="243"/>
        <v/>
      </c>
      <c r="T1109" s="314" t="str">
        <f t="shared" si="247"/>
        <v/>
      </c>
      <c r="U1109" s="147" t="s">
        <v>2526</v>
      </c>
      <c r="V1109" s="167">
        <v>2936432</v>
      </c>
      <c r="W1109" s="147" t="s">
        <v>2605</v>
      </c>
      <c r="X1109" s="235">
        <v>2936432</v>
      </c>
      <c r="Y1109" s="147" t="s">
        <v>412</v>
      </c>
      <c r="Z1109" s="235"/>
      <c r="AA1109" s="147"/>
      <c r="AB1109" s="310"/>
      <c r="AC1109" s="537"/>
      <c r="AD1109" s="537"/>
      <c r="AE1109" s="172"/>
    </row>
    <row r="1110" spans="1:31" ht="14.25" customHeight="1" x14ac:dyDescent="0.2">
      <c r="A1110" s="211" t="s">
        <v>1868</v>
      </c>
      <c r="B1110" s="246" t="str">
        <f t="shared" si="244"/>
        <v>Valbuena</v>
      </c>
      <c r="C1110" s="253" t="str">
        <f t="shared" si="245"/>
        <v>Luis</v>
      </c>
      <c r="D1110" s="134" t="str">
        <f t="shared" si="246"/>
        <v>L. Valbuena</v>
      </c>
      <c r="E1110" s="229" t="str">
        <f t="shared" si="238"/>
        <v>Luis Valbuena</v>
      </c>
      <c r="F1110" s="216" t="s">
        <v>512</v>
      </c>
      <c r="G1110" s="216"/>
      <c r="H1110" s="216"/>
      <c r="I1110" s="216"/>
      <c r="J1110" s="222">
        <v>31381</v>
      </c>
      <c r="K1110" s="223" t="s">
        <v>1670</v>
      </c>
      <c r="L1110" s="135" t="s">
        <v>11</v>
      </c>
      <c r="M1110" s="134" t="str">
        <f t="shared" si="239"/>
        <v>3,F31.495M</v>
      </c>
      <c r="N1110" s="147" t="str">
        <f>Ruth!$A$2</f>
        <v>Plum Island</v>
      </c>
      <c r="O1110" s="216" t="s">
        <v>3807</v>
      </c>
      <c r="P1110" s="229" t="str">
        <f t="shared" si="240"/>
        <v>Valbuena, Luis (3,F31.495M)</v>
      </c>
      <c r="Q1110" s="166">
        <f t="shared" si="241"/>
        <v>499000</v>
      </c>
      <c r="R1110" s="166" t="str">
        <f t="shared" si="242"/>
        <v/>
      </c>
      <c r="S1110" s="166" t="str">
        <f t="shared" si="243"/>
        <v/>
      </c>
      <c r="T1110" s="314" t="str">
        <f t="shared" si="247"/>
        <v/>
      </c>
      <c r="U1110" s="297" t="s">
        <v>1869</v>
      </c>
      <c r="V1110" s="235">
        <v>499000</v>
      </c>
      <c r="W1110" s="211" t="s">
        <v>412</v>
      </c>
      <c r="X1110" s="235"/>
      <c r="Y1110" s="211"/>
      <c r="Z1110" s="235"/>
      <c r="AA1110" s="229"/>
      <c r="AB1110" s="229"/>
      <c r="AC1110" s="537"/>
      <c r="AD1110" s="537"/>
      <c r="AE1110" s="271"/>
    </row>
    <row r="1111" spans="1:31" ht="14.25" customHeight="1" x14ac:dyDescent="0.2">
      <c r="A1111" s="211" t="s">
        <v>1873</v>
      </c>
      <c r="B1111" s="246" t="str">
        <f t="shared" si="244"/>
        <v>Valencia</v>
      </c>
      <c r="C1111" s="253" t="str">
        <f t="shared" si="245"/>
        <v>Danny</v>
      </c>
      <c r="D1111" s="134" t="str">
        <f t="shared" si="246"/>
        <v>D. Valencia</v>
      </c>
      <c r="E1111" s="229" t="str">
        <f t="shared" si="238"/>
        <v>Danny Valencia</v>
      </c>
      <c r="F1111" s="216" t="s">
        <v>1667</v>
      </c>
      <c r="G1111" s="216"/>
      <c r="H1111" s="216"/>
      <c r="I1111" s="216"/>
      <c r="J1111" s="222">
        <v>30944</v>
      </c>
      <c r="K1111" s="223" t="s">
        <v>1670</v>
      </c>
      <c r="L1111" s="135" t="s">
        <v>11</v>
      </c>
      <c r="M1111" s="134" t="str">
        <f t="shared" si="239"/>
        <v>3,F3-1.179M</v>
      </c>
      <c r="N1111" s="297" t="str">
        <f>Mays!$S$2</f>
        <v>Thunder Bay</v>
      </c>
      <c r="O1111" s="216" t="s">
        <v>5169</v>
      </c>
      <c r="P1111" s="229" t="str">
        <f t="shared" si="240"/>
        <v>Valencia, Danny (3,F3-1.179M)</v>
      </c>
      <c r="Q1111" s="166">
        <f t="shared" si="241"/>
        <v>393000</v>
      </c>
      <c r="R1111" s="166" t="str">
        <f t="shared" si="242"/>
        <v/>
      </c>
      <c r="S1111" s="166" t="str">
        <f t="shared" si="243"/>
        <v/>
      </c>
      <c r="T1111" s="314" t="str">
        <f t="shared" si="247"/>
        <v/>
      </c>
      <c r="U1111" s="297" t="s">
        <v>1874</v>
      </c>
      <c r="V1111" s="235">
        <v>393000</v>
      </c>
      <c r="W1111" s="211" t="s">
        <v>412</v>
      </c>
      <c r="X1111" s="235"/>
      <c r="Y1111" s="211"/>
      <c r="Z1111" s="235"/>
      <c r="AA1111" s="134"/>
      <c r="AC1111" s="537"/>
      <c r="AD1111" s="537"/>
      <c r="AE1111" s="172"/>
    </row>
    <row r="1112" spans="1:31" ht="14.25" customHeight="1" x14ac:dyDescent="0.2">
      <c r="A1112" s="247" t="s">
        <v>2262</v>
      </c>
      <c r="B1112" s="246" t="str">
        <f t="shared" si="244"/>
        <v>Van Slyke</v>
      </c>
      <c r="C1112" s="253" t="str">
        <f t="shared" si="245"/>
        <v>Scott</v>
      </c>
      <c r="D1112" s="134" t="str">
        <f t="shared" si="246"/>
        <v>S. Van Slyke</v>
      </c>
      <c r="E1112" s="229" t="str">
        <f t="shared" si="238"/>
        <v>Scott Van Slyke</v>
      </c>
      <c r="F1112" s="250" t="s">
        <v>1667</v>
      </c>
      <c r="G1112" s="250"/>
      <c r="H1112" s="250"/>
      <c r="I1112" s="250"/>
      <c r="J1112" s="264">
        <v>31617</v>
      </c>
      <c r="K1112" s="260" t="s">
        <v>11</v>
      </c>
      <c r="L1112" s="135" t="s">
        <v>11</v>
      </c>
      <c r="M1112" s="134" t="str">
        <f t="shared" si="239"/>
        <v>Y3</v>
      </c>
      <c r="N1112" s="147" t="str">
        <f>Cobb!$G$2</f>
        <v>Alaska</v>
      </c>
      <c r="O1112" s="241" t="s">
        <v>2012</v>
      </c>
      <c r="P1112" s="229" t="str">
        <f t="shared" si="240"/>
        <v>Van Slyke, Scott (Y3)</v>
      </c>
      <c r="Q1112" s="166">
        <f t="shared" si="241"/>
        <v>400000</v>
      </c>
      <c r="R1112" s="166" t="str">
        <f t="shared" si="242"/>
        <v/>
      </c>
      <c r="S1112" s="166" t="str">
        <f t="shared" si="243"/>
        <v/>
      </c>
      <c r="T1112" s="314" t="str">
        <f t="shared" si="247"/>
        <v/>
      </c>
      <c r="U1112" s="309" t="s">
        <v>465</v>
      </c>
      <c r="V1112" s="230">
        <v>400000</v>
      </c>
      <c r="W1112" s="229" t="s">
        <v>814</v>
      </c>
      <c r="X1112" s="230"/>
      <c r="Y1112" s="229"/>
      <c r="Z1112" s="230"/>
      <c r="AA1112" s="134"/>
      <c r="AC1112" s="537"/>
      <c r="AD1112" s="537"/>
      <c r="AE1112" s="172"/>
    </row>
    <row r="1113" spans="1:31" ht="14.25" customHeight="1" x14ac:dyDescent="0.2">
      <c r="A1113" s="134" t="s">
        <v>808</v>
      </c>
      <c r="B1113" s="246" t="str">
        <f t="shared" si="244"/>
        <v>Vargas</v>
      </c>
      <c r="C1113" s="253" t="str">
        <f t="shared" si="245"/>
        <v>Jason</v>
      </c>
      <c r="D1113" s="134" t="str">
        <f t="shared" si="246"/>
        <v>J. Vargas</v>
      </c>
      <c r="E1113" s="229" t="str">
        <f t="shared" si="238"/>
        <v>Jason Vargas</v>
      </c>
      <c r="F1113" s="135"/>
      <c r="G1113" s="135"/>
      <c r="H1113" s="135"/>
      <c r="I1113" s="135"/>
      <c r="J1113" s="201"/>
      <c r="K1113" s="147"/>
      <c r="L1113" s="135" t="s">
        <v>173</v>
      </c>
      <c r="M1113" s="134" t="str">
        <f t="shared" si="239"/>
        <v>2,F3-10.057M</v>
      </c>
      <c r="N1113" s="147" t="str">
        <f>Aaron!$M$2</f>
        <v>Virginia</v>
      </c>
      <c r="O1113" s="304" t="s">
        <v>2491</v>
      </c>
      <c r="P1113" s="229" t="str">
        <f t="shared" si="240"/>
        <v>Vargas, Jason (2,F3-10.057M)</v>
      </c>
      <c r="Q1113" s="166">
        <f t="shared" si="241"/>
        <v>3352410</v>
      </c>
      <c r="R1113" s="166">
        <f t="shared" si="242"/>
        <v>3352410</v>
      </c>
      <c r="S1113" s="166" t="str">
        <f t="shared" si="243"/>
        <v/>
      </c>
      <c r="T1113" s="314" t="str">
        <f t="shared" si="247"/>
        <v/>
      </c>
      <c r="U1113" s="147" t="s">
        <v>2514</v>
      </c>
      <c r="V1113" s="167">
        <v>3352410</v>
      </c>
      <c r="W1113" s="147" t="s">
        <v>2596</v>
      </c>
      <c r="X1113" s="235">
        <v>3352410</v>
      </c>
      <c r="Y1113" s="147" t="s">
        <v>412</v>
      </c>
      <c r="Z1113" s="235"/>
      <c r="AA1113" s="147"/>
      <c r="AB1113" s="310"/>
      <c r="AC1113" s="537"/>
      <c r="AD1113" s="537"/>
      <c r="AE1113" s="172"/>
    </row>
    <row r="1114" spans="1:31" ht="14.25" customHeight="1" x14ac:dyDescent="0.2">
      <c r="A1114" s="537" t="s">
        <v>2815</v>
      </c>
      <c r="B1114" s="246" t="str">
        <f t="shared" si="244"/>
        <v>Vargas</v>
      </c>
      <c r="C1114" s="253" t="str">
        <f t="shared" si="245"/>
        <v>Kennys+</v>
      </c>
      <c r="D1114" s="134" t="str">
        <f t="shared" si="246"/>
        <v>K. Vargas</v>
      </c>
      <c r="E1114" s="229" t="str">
        <f t="shared" si="238"/>
        <v>Kennys+ Vargas</v>
      </c>
      <c r="F1114" s="135" t="s">
        <v>1674</v>
      </c>
      <c r="G1114" s="135"/>
      <c r="H1114" s="135"/>
      <c r="I1114" s="135"/>
      <c r="J1114" s="335">
        <v>33086</v>
      </c>
      <c r="K1114" s="134" t="s">
        <v>1715</v>
      </c>
      <c r="L1114" s="135" t="s">
        <v>11</v>
      </c>
      <c r="M1114" s="134" t="str">
        <f t="shared" si="239"/>
        <v>Y2</v>
      </c>
      <c r="N1114" s="297" t="str">
        <f>Ruth!$AE$2</f>
        <v>Williamsburg</v>
      </c>
      <c r="O1114" s="135" t="s">
        <v>2857</v>
      </c>
      <c r="P1114" s="229" t="str">
        <f t="shared" si="240"/>
        <v>Vargas, Kennys+ (Y2)</v>
      </c>
      <c r="Q1114" s="166">
        <f t="shared" si="241"/>
        <v>300000</v>
      </c>
      <c r="R1114" s="166">
        <f t="shared" si="242"/>
        <v>400000</v>
      </c>
      <c r="S1114" s="166" t="str">
        <f t="shared" si="243"/>
        <v/>
      </c>
      <c r="T1114" s="314" t="str">
        <f t="shared" si="247"/>
        <v/>
      </c>
      <c r="U1114" s="134" t="s">
        <v>653</v>
      </c>
      <c r="V1114" s="230">
        <v>300000</v>
      </c>
      <c r="W1114" s="229" t="s">
        <v>465</v>
      </c>
      <c r="X1114" s="230">
        <v>400000</v>
      </c>
      <c r="Y1114" s="134" t="s">
        <v>814</v>
      </c>
      <c r="Z1114" s="537"/>
      <c r="AA1114" s="537"/>
      <c r="AB1114" s="537"/>
      <c r="AC1114" s="537"/>
      <c r="AD1114" s="537"/>
      <c r="AE1114" s="172"/>
    </row>
    <row r="1115" spans="1:31" ht="14.25" customHeight="1" x14ac:dyDescent="0.2">
      <c r="A1115" s="211" t="s">
        <v>1847</v>
      </c>
      <c r="B1115" s="246" t="str">
        <f t="shared" si="244"/>
        <v>Varvaro</v>
      </c>
      <c r="C1115" s="253" t="str">
        <f t="shared" si="245"/>
        <v>Anthony</v>
      </c>
      <c r="D1115" s="134" t="str">
        <f t="shared" si="246"/>
        <v>A. Varvaro</v>
      </c>
      <c r="E1115" s="229" t="str">
        <f t="shared" si="238"/>
        <v>Anthony Varvaro</v>
      </c>
      <c r="F1115" s="216" t="s">
        <v>1667</v>
      </c>
      <c r="G1115" s="216"/>
      <c r="H1115" s="216"/>
      <c r="I1115" s="216"/>
      <c r="J1115" s="220">
        <v>30986</v>
      </c>
      <c r="K1115" s="221" t="s">
        <v>1664</v>
      </c>
      <c r="L1115" s="135" t="s">
        <v>173</v>
      </c>
      <c r="M1115" s="134" t="str">
        <f t="shared" si="239"/>
        <v>3,F3-2.835M</v>
      </c>
      <c r="N1115" s="147" t="str">
        <f>Aaron!$M$2</f>
        <v>Virginia</v>
      </c>
      <c r="O1115" s="216" t="s">
        <v>1992</v>
      </c>
      <c r="P1115" s="229" t="str">
        <f t="shared" si="240"/>
        <v>Varvaro, Anthony (3,F3-2.835M)</v>
      </c>
      <c r="Q1115" s="166">
        <f t="shared" si="241"/>
        <v>945000</v>
      </c>
      <c r="R1115" s="166" t="str">
        <f t="shared" si="242"/>
        <v/>
      </c>
      <c r="S1115" s="166" t="str">
        <f t="shared" si="243"/>
        <v/>
      </c>
      <c r="T1115" s="314" t="str">
        <f t="shared" si="247"/>
        <v/>
      </c>
      <c r="U1115" s="297" t="s">
        <v>1848</v>
      </c>
      <c r="V1115" s="235">
        <v>945000</v>
      </c>
      <c r="W1115" s="211" t="s">
        <v>412</v>
      </c>
      <c r="X1115" s="235"/>
      <c r="Y1115" s="211"/>
      <c r="Z1115" s="235"/>
      <c r="AA1115" s="134"/>
      <c r="AC1115" s="537"/>
      <c r="AD1115" s="537"/>
      <c r="AE1115" s="172"/>
    </row>
    <row r="1116" spans="1:31" ht="14.25" customHeight="1" x14ac:dyDescent="0.2">
      <c r="A1116" s="246" t="s">
        <v>2161</v>
      </c>
      <c r="B1116" s="246" t="str">
        <f t="shared" si="244"/>
        <v>Vazquez</v>
      </c>
      <c r="C1116" s="253" t="str">
        <f t="shared" si="245"/>
        <v>Christian Rafael</v>
      </c>
      <c r="D1116" s="134" t="str">
        <f t="shared" si="246"/>
        <v>C. Vazquez</v>
      </c>
      <c r="E1116" s="229" t="str">
        <f t="shared" si="238"/>
        <v>Christian Rafael Vazquez</v>
      </c>
      <c r="F1116" s="241" t="s">
        <v>1667</v>
      </c>
      <c r="G1116" s="241"/>
      <c r="H1116" s="241"/>
      <c r="I1116" s="241"/>
      <c r="J1116" s="262">
        <v>33106</v>
      </c>
      <c r="K1116" s="263" t="s">
        <v>1668</v>
      </c>
      <c r="L1116" s="135" t="s">
        <v>11</v>
      </c>
      <c r="M1116" s="134" t="str">
        <f t="shared" si="239"/>
        <v>Y1*</v>
      </c>
      <c r="N1116" s="147" t="s">
        <v>547</v>
      </c>
      <c r="O1116" s="241" t="s">
        <v>2012</v>
      </c>
      <c r="P1116" s="229" t="str">
        <f t="shared" si="240"/>
        <v>Vazquez, Christian Rafael (Y1*)</v>
      </c>
      <c r="Q1116" s="166">
        <f t="shared" si="241"/>
        <v>200000</v>
      </c>
      <c r="R1116" s="166">
        <f t="shared" si="242"/>
        <v>300000</v>
      </c>
      <c r="S1116" s="166">
        <f t="shared" si="243"/>
        <v>400000</v>
      </c>
      <c r="T1116" s="314" t="str">
        <f t="shared" si="247"/>
        <v/>
      </c>
      <c r="U1116" s="309" t="s">
        <v>304</v>
      </c>
      <c r="V1116" s="269">
        <v>200000</v>
      </c>
      <c r="W1116" s="134" t="s">
        <v>653</v>
      </c>
      <c r="X1116" s="269">
        <v>300000</v>
      </c>
      <c r="Y1116" s="134" t="s">
        <v>465</v>
      </c>
      <c r="Z1116" s="269">
        <v>400000</v>
      </c>
      <c r="AA1116" s="134" t="s">
        <v>814</v>
      </c>
      <c r="AC1116" s="537"/>
      <c r="AD1116" s="537"/>
      <c r="AE1116" s="172"/>
    </row>
    <row r="1117" spans="1:31" ht="14.25" customHeight="1" x14ac:dyDescent="0.2">
      <c r="A1117" s="246" t="s">
        <v>2131</v>
      </c>
      <c r="B1117" s="246" t="str">
        <f t="shared" si="244"/>
        <v>Velasquez</v>
      </c>
      <c r="C1117" s="253" t="str">
        <f t="shared" si="245"/>
        <v>Vincent</v>
      </c>
      <c r="D1117" s="134" t="str">
        <f t="shared" si="246"/>
        <v>V. Velasquez</v>
      </c>
      <c r="E1117" s="229" t="str">
        <f t="shared" si="238"/>
        <v>Vincent Velasquez</v>
      </c>
      <c r="F1117" s="241" t="s">
        <v>1667</v>
      </c>
      <c r="G1117" s="241"/>
      <c r="H1117" s="241"/>
      <c r="I1117" s="241"/>
      <c r="J1117" s="262">
        <v>33762</v>
      </c>
      <c r="K1117" s="263" t="s">
        <v>966</v>
      </c>
      <c r="L1117" s="135" t="s">
        <v>173</v>
      </c>
      <c r="M1117" s="134" t="str">
        <f t="shared" si="239"/>
        <v>Y1</v>
      </c>
      <c r="N1117" s="147" t="str">
        <f>Cobb!$G$2</f>
        <v>Alaska</v>
      </c>
      <c r="O1117" s="241" t="s">
        <v>2012</v>
      </c>
      <c r="P1117" s="229" t="str">
        <f t="shared" si="240"/>
        <v>Velasquez, Vincent (Y1)</v>
      </c>
      <c r="Q1117" s="166">
        <f t="shared" si="241"/>
        <v>200000</v>
      </c>
      <c r="R1117" s="166">
        <f t="shared" si="242"/>
        <v>300000</v>
      </c>
      <c r="S1117" s="166">
        <f t="shared" si="243"/>
        <v>400000</v>
      </c>
      <c r="T1117" s="314" t="str">
        <f t="shared" si="247"/>
        <v/>
      </c>
      <c r="U1117" s="309" t="s">
        <v>652</v>
      </c>
      <c r="V1117" s="269">
        <v>200000</v>
      </c>
      <c r="W1117" s="134" t="s">
        <v>653</v>
      </c>
      <c r="X1117" s="269">
        <v>300000</v>
      </c>
      <c r="Y1117" s="134" t="s">
        <v>465</v>
      </c>
      <c r="Z1117" s="269">
        <v>400000</v>
      </c>
      <c r="AA1117" s="134" t="s">
        <v>814</v>
      </c>
      <c r="AC1117" s="537"/>
      <c r="AD1117" s="537"/>
      <c r="AE1117" s="172"/>
    </row>
    <row r="1118" spans="1:31" ht="14.25" customHeight="1" x14ac:dyDescent="0.2">
      <c r="A1118" s="134" t="s">
        <v>4649</v>
      </c>
      <c r="B1118" s="246" t="str">
        <f t="shared" si="244"/>
        <v>Velazquez</v>
      </c>
      <c r="C1118" s="253" t="str">
        <f t="shared" si="245"/>
        <v>Andrew</v>
      </c>
      <c r="D1118" s="134" t="str">
        <f t="shared" si="246"/>
        <v>A. Velazquez</v>
      </c>
      <c r="E1118" s="229" t="str">
        <f t="shared" si="238"/>
        <v>Andrew Velazquez</v>
      </c>
      <c r="F1118" s="536"/>
      <c r="G1118" s="536"/>
      <c r="H1118" s="536"/>
      <c r="I1118" s="536"/>
      <c r="J1118" s="537"/>
      <c r="K1118" s="537"/>
      <c r="L1118" s="135" t="s">
        <v>651</v>
      </c>
      <c r="M1118" s="134" t="str">
        <f t="shared" si="239"/>
        <v>min</v>
      </c>
      <c r="N1118" s="147" t="str">
        <f>Ruth!$Y$2</f>
        <v>Rock Island</v>
      </c>
      <c r="O1118" s="135" t="s">
        <v>2857</v>
      </c>
      <c r="P1118" s="229" t="str">
        <f t="shared" si="240"/>
        <v>Velazquez, Andrew (min)</v>
      </c>
      <c r="Q1118" s="166" t="str">
        <f t="shared" si="241"/>
        <v/>
      </c>
      <c r="R1118" s="166" t="str">
        <f t="shared" si="242"/>
        <v/>
      </c>
      <c r="S1118" s="166" t="str">
        <f t="shared" si="243"/>
        <v/>
      </c>
      <c r="T1118" s="314" t="str">
        <f t="shared" si="247"/>
        <v/>
      </c>
      <c r="U1118" s="537" t="s">
        <v>828</v>
      </c>
      <c r="V1118" s="269"/>
      <c r="W1118" s="537"/>
      <c r="X1118" s="269"/>
      <c r="Y1118" s="537"/>
      <c r="Z1118" s="537"/>
      <c r="AA1118" s="537"/>
      <c r="AB1118" s="537"/>
      <c r="AC1118" s="537"/>
      <c r="AD1118" s="537"/>
      <c r="AE1118" s="172"/>
    </row>
    <row r="1119" spans="1:31" ht="14.25" customHeight="1" x14ac:dyDescent="0.2">
      <c r="A1119" s="134" t="s">
        <v>889</v>
      </c>
      <c r="B1119" s="246" t="str">
        <f t="shared" si="244"/>
        <v>Venable</v>
      </c>
      <c r="C1119" s="253" t="str">
        <f t="shared" si="245"/>
        <v>Will</v>
      </c>
      <c r="D1119" s="134" t="str">
        <f t="shared" si="246"/>
        <v>W. Venable</v>
      </c>
      <c r="E1119" s="229" t="str">
        <f t="shared" si="238"/>
        <v>Will Venable</v>
      </c>
      <c r="F1119" s="135"/>
      <c r="G1119" s="135"/>
      <c r="H1119" s="135"/>
      <c r="I1119" s="135"/>
      <c r="J1119" s="201"/>
      <c r="K1119" s="147"/>
      <c r="L1119" s="135" t="s">
        <v>11</v>
      </c>
      <c r="M1119" s="134" t="str">
        <f t="shared" si="239"/>
        <v>5,F5-9.875M</v>
      </c>
      <c r="N1119" s="297" t="str">
        <f>Ruth!$AE$2</f>
        <v>Williamsburg</v>
      </c>
      <c r="O1119" s="169" t="s">
        <v>946</v>
      </c>
      <c r="P1119" s="229" t="str">
        <f t="shared" si="240"/>
        <v>Venable, Will (5,F5-9.875M)</v>
      </c>
      <c r="Q1119" s="166">
        <f t="shared" si="241"/>
        <v>1975000</v>
      </c>
      <c r="R1119" s="166" t="str">
        <f t="shared" si="242"/>
        <v/>
      </c>
      <c r="S1119" s="166" t="str">
        <f t="shared" si="243"/>
        <v/>
      </c>
      <c r="T1119" s="314" t="str">
        <f t="shared" si="247"/>
        <v/>
      </c>
      <c r="U1119" s="147" t="s">
        <v>963</v>
      </c>
      <c r="V1119" s="167">
        <v>1975000</v>
      </c>
      <c r="W1119" s="134" t="s">
        <v>412</v>
      </c>
      <c r="X1119" s="167"/>
      <c r="Y1119" s="134"/>
      <c r="Z1119" s="167"/>
      <c r="AA1119" s="134"/>
      <c r="AC1119" s="537"/>
      <c r="AD1119" s="537"/>
      <c r="AE1119" s="172"/>
    </row>
    <row r="1120" spans="1:31" ht="14.25" customHeight="1" x14ac:dyDescent="0.2">
      <c r="A1120" s="537" t="s">
        <v>4780</v>
      </c>
      <c r="B1120" s="246" t="str">
        <f t="shared" si="244"/>
        <v>Venditte</v>
      </c>
      <c r="C1120" s="253" t="str">
        <f t="shared" si="245"/>
        <v>Pat*</v>
      </c>
      <c r="D1120" s="134" t="str">
        <f t="shared" si="246"/>
        <v>P. Venditte</v>
      </c>
      <c r="E1120" s="229" t="str">
        <f t="shared" si="238"/>
        <v>Pat* Venditte</v>
      </c>
      <c r="F1120" s="287"/>
      <c r="G1120" s="537">
        <v>76</v>
      </c>
      <c r="H1120" s="537" t="s">
        <v>783</v>
      </c>
      <c r="I1120" s="537">
        <v>3</v>
      </c>
      <c r="J1120" s="436">
        <v>31228</v>
      </c>
      <c r="K1120" s="205" t="s">
        <v>1664</v>
      </c>
      <c r="L1120" s="135" t="s">
        <v>173</v>
      </c>
      <c r="M1120" s="134" t="str">
        <f t="shared" si="239"/>
        <v>Y1</v>
      </c>
      <c r="N1120" s="537" t="s">
        <v>826</v>
      </c>
      <c r="O1120" s="169" t="s">
        <v>4786</v>
      </c>
      <c r="P1120" s="229" t="str">
        <f t="shared" si="240"/>
        <v>Venditte, Pat* (Y1)</v>
      </c>
      <c r="Q1120" s="166">
        <f t="shared" si="241"/>
        <v>200000</v>
      </c>
      <c r="R1120" s="166">
        <f t="shared" si="242"/>
        <v>300000</v>
      </c>
      <c r="S1120" s="166">
        <f t="shared" si="243"/>
        <v>400000</v>
      </c>
      <c r="T1120" s="314" t="str">
        <f t="shared" si="247"/>
        <v/>
      </c>
      <c r="U1120" s="537" t="s">
        <v>652</v>
      </c>
      <c r="V1120" s="167">
        <v>200000</v>
      </c>
      <c r="W1120" s="134" t="s">
        <v>653</v>
      </c>
      <c r="X1120" s="167">
        <v>300000</v>
      </c>
      <c r="Y1120" s="134" t="s">
        <v>465</v>
      </c>
      <c r="Z1120" s="167">
        <v>400000</v>
      </c>
      <c r="AA1120" s="134" t="s">
        <v>814</v>
      </c>
      <c r="AC1120" s="134"/>
      <c r="AD1120" s="134"/>
    </row>
    <row r="1121" spans="1:31" ht="14.25" customHeight="1" x14ac:dyDescent="0.2">
      <c r="A1121" s="435" t="s">
        <v>1285</v>
      </c>
      <c r="B1121" s="246" t="str">
        <f t="shared" si="244"/>
        <v>Ventura</v>
      </c>
      <c r="C1121" s="253" t="str">
        <f t="shared" si="245"/>
        <v>Yordano</v>
      </c>
      <c r="D1121" s="134" t="str">
        <f t="shared" si="246"/>
        <v>Y. Ventura</v>
      </c>
      <c r="E1121" s="229" t="str">
        <f t="shared" si="238"/>
        <v>Yordano Ventura</v>
      </c>
      <c r="F1121" s="135" t="s">
        <v>1667</v>
      </c>
      <c r="G1121" s="135"/>
      <c r="H1121" s="135"/>
      <c r="I1121" s="135"/>
      <c r="J1121" s="201">
        <v>33392</v>
      </c>
      <c r="K1121" s="147" t="s">
        <v>966</v>
      </c>
      <c r="L1121" s="135" t="s">
        <v>173</v>
      </c>
      <c r="M1121" s="134" t="str">
        <f t="shared" si="239"/>
        <v>Y2</v>
      </c>
      <c r="N1121" s="147" t="str">
        <f>Cobb!$Y$2</f>
        <v>Portsmouth</v>
      </c>
      <c r="O1121" s="135" t="s">
        <v>1171</v>
      </c>
      <c r="P1121" s="229" t="str">
        <f t="shared" si="240"/>
        <v>Ventura, Yordano (Y2)</v>
      </c>
      <c r="Q1121" s="166">
        <f t="shared" si="241"/>
        <v>300000</v>
      </c>
      <c r="R1121" s="166">
        <f t="shared" si="242"/>
        <v>400000</v>
      </c>
      <c r="S1121" s="166" t="str">
        <f t="shared" si="243"/>
        <v/>
      </c>
      <c r="T1121" s="314" t="str">
        <f t="shared" si="247"/>
        <v/>
      </c>
      <c r="U1121" s="309" t="s">
        <v>653</v>
      </c>
      <c r="V1121" s="230">
        <v>300000</v>
      </c>
      <c r="W1121" s="229" t="s">
        <v>465</v>
      </c>
      <c r="X1121" s="230">
        <v>400000</v>
      </c>
      <c r="Y1121" s="134" t="s">
        <v>814</v>
      </c>
      <c r="Z1121" s="167"/>
      <c r="AA1121" s="134"/>
      <c r="AC1121" s="537"/>
      <c r="AD1121" s="537"/>
      <c r="AE1121" s="271"/>
    </row>
    <row r="1122" spans="1:31" ht="14.25" customHeight="1" x14ac:dyDescent="0.2">
      <c r="A1122" s="537" t="s">
        <v>3703</v>
      </c>
      <c r="B1122" s="246" t="str">
        <f t="shared" si="244"/>
        <v>Verdugo</v>
      </c>
      <c r="C1122" s="253" t="str">
        <f t="shared" si="245"/>
        <v>Alex</v>
      </c>
      <c r="D1122" s="134" t="str">
        <f t="shared" si="246"/>
        <v>A. Verdugo</v>
      </c>
      <c r="E1122" s="229" t="str">
        <f t="shared" si="238"/>
        <v>Alex Verdugo</v>
      </c>
      <c r="F1122" s="135" t="s">
        <v>512</v>
      </c>
      <c r="G1122" s="135"/>
      <c r="H1122" s="135"/>
      <c r="I1122" s="135"/>
      <c r="J1122" s="335">
        <v>35200</v>
      </c>
      <c r="K1122" s="134" t="s">
        <v>1669</v>
      </c>
      <c r="L1122" s="135" t="s">
        <v>651</v>
      </c>
      <c r="M1122" s="134" t="str">
        <f t="shared" si="239"/>
        <v>min</v>
      </c>
      <c r="N1122" s="147" t="str">
        <f>Aaron!$AE$2</f>
        <v>Pismo Beach</v>
      </c>
      <c r="O1122" s="135" t="s">
        <v>2857</v>
      </c>
      <c r="P1122" s="229" t="str">
        <f t="shared" si="240"/>
        <v>Verdugo, Alex (min)</v>
      </c>
      <c r="Q1122" s="166" t="str">
        <f t="shared" si="241"/>
        <v/>
      </c>
      <c r="R1122" s="166" t="str">
        <f t="shared" si="242"/>
        <v/>
      </c>
      <c r="S1122" s="166" t="str">
        <f t="shared" si="243"/>
        <v/>
      </c>
      <c r="T1122" s="314" t="str">
        <f t="shared" si="247"/>
        <v/>
      </c>
      <c r="U1122" s="537" t="s">
        <v>828</v>
      </c>
      <c r="V1122" s="269"/>
      <c r="W1122" s="537"/>
      <c r="X1122" s="269"/>
      <c r="Y1122" s="537"/>
      <c r="Z1122" s="537"/>
      <c r="AA1122" s="537"/>
      <c r="AB1122" s="537"/>
      <c r="AC1122" s="537"/>
      <c r="AD1122" s="537"/>
      <c r="AE1122" s="172"/>
    </row>
    <row r="1123" spans="1:31" ht="14.25" customHeight="1" x14ac:dyDescent="0.2">
      <c r="A1123" s="537" t="s">
        <v>4781</v>
      </c>
      <c r="B1123" s="246" t="str">
        <f t="shared" si="244"/>
        <v>Verhagen</v>
      </c>
      <c r="C1123" s="253" t="str">
        <f t="shared" si="245"/>
        <v>Drew</v>
      </c>
      <c r="D1123" s="134" t="str">
        <f t="shared" si="246"/>
        <v>D. Verhagen</v>
      </c>
      <c r="E1123" s="229" t="str">
        <f t="shared" si="238"/>
        <v>Drew Verhagen</v>
      </c>
      <c r="F1123" s="287"/>
      <c r="G1123" s="537">
        <v>138</v>
      </c>
      <c r="H1123" s="537">
        <v>5</v>
      </c>
      <c r="I1123" s="537">
        <v>22</v>
      </c>
      <c r="J1123" s="436">
        <v>33168</v>
      </c>
      <c r="K1123" s="205" t="s">
        <v>1664</v>
      </c>
      <c r="L1123" s="135" t="s">
        <v>173</v>
      </c>
      <c r="M1123" s="134" t="str">
        <f t="shared" si="239"/>
        <v>Y1</v>
      </c>
      <c r="N1123" s="537" t="s">
        <v>826</v>
      </c>
      <c r="O1123" s="169" t="s">
        <v>4786</v>
      </c>
      <c r="P1123" s="229" t="str">
        <f t="shared" si="240"/>
        <v>Verhagen, Drew (Y1)</v>
      </c>
      <c r="Q1123" s="166">
        <f t="shared" si="241"/>
        <v>200000</v>
      </c>
      <c r="R1123" s="166">
        <f t="shared" si="242"/>
        <v>300000</v>
      </c>
      <c r="S1123" s="166">
        <f t="shared" si="243"/>
        <v>400000</v>
      </c>
      <c r="T1123" s="314" t="str">
        <f t="shared" si="247"/>
        <v/>
      </c>
      <c r="U1123" s="537" t="s">
        <v>652</v>
      </c>
      <c r="V1123" s="167">
        <v>200000</v>
      </c>
      <c r="W1123" s="134" t="s">
        <v>653</v>
      </c>
      <c r="X1123" s="167">
        <v>300000</v>
      </c>
      <c r="Y1123" s="134" t="s">
        <v>465</v>
      </c>
      <c r="Z1123" s="167">
        <v>400000</v>
      </c>
      <c r="AA1123" s="134" t="s">
        <v>814</v>
      </c>
      <c r="AC1123" s="134"/>
      <c r="AD1123" s="134"/>
    </row>
    <row r="1124" spans="1:31" ht="14.25" customHeight="1" x14ac:dyDescent="0.2">
      <c r="A1124" s="134" t="s">
        <v>927</v>
      </c>
      <c r="B1124" s="246" t="str">
        <f t="shared" si="244"/>
        <v>Verlander</v>
      </c>
      <c r="C1124" s="253" t="str">
        <f t="shared" si="245"/>
        <v>Justin</v>
      </c>
      <c r="D1124" s="134" t="str">
        <f t="shared" si="246"/>
        <v>J. Verlander</v>
      </c>
      <c r="E1124" s="229" t="str">
        <f t="shared" si="238"/>
        <v>Justin Verlander</v>
      </c>
      <c r="F1124" s="135"/>
      <c r="G1124" s="135"/>
      <c r="H1124" s="135"/>
      <c r="I1124" s="135"/>
      <c r="J1124" s="201"/>
      <c r="K1124" s="147"/>
      <c r="L1124" s="135" t="s">
        <v>173</v>
      </c>
      <c r="M1124" s="134" t="str">
        <f t="shared" si="239"/>
        <v>2,F3-11.4M</v>
      </c>
      <c r="N1124" s="147" t="str">
        <f>Mays!$G$2</f>
        <v>Palo Alto</v>
      </c>
      <c r="O1124" s="304" t="s">
        <v>2491</v>
      </c>
      <c r="P1124" s="229" t="str">
        <f t="shared" si="240"/>
        <v>Verlander, Justin (2,F3-11.4M)</v>
      </c>
      <c r="Q1124" s="166">
        <f t="shared" si="241"/>
        <v>3800000</v>
      </c>
      <c r="R1124" s="166">
        <f t="shared" si="242"/>
        <v>3800000</v>
      </c>
      <c r="S1124" s="166" t="str">
        <f t="shared" si="243"/>
        <v/>
      </c>
      <c r="T1124" s="314" t="str">
        <f t="shared" si="247"/>
        <v/>
      </c>
      <c r="U1124" s="147" t="s">
        <v>1796</v>
      </c>
      <c r="V1124" s="167">
        <v>3800000</v>
      </c>
      <c r="W1124" s="147" t="s">
        <v>1797</v>
      </c>
      <c r="X1124" s="235">
        <v>3800000</v>
      </c>
      <c r="Y1124" s="147" t="s">
        <v>412</v>
      </c>
      <c r="Z1124" s="235"/>
      <c r="AA1124" s="147"/>
      <c r="AB1124" s="311"/>
      <c r="AC1124" s="537"/>
      <c r="AD1124" s="537"/>
      <c r="AE1124" s="172"/>
    </row>
    <row r="1125" spans="1:31" ht="14.25" customHeight="1" x14ac:dyDescent="0.2">
      <c r="A1125" s="537" t="s">
        <v>4782</v>
      </c>
      <c r="B1125" s="246" t="str">
        <f t="shared" si="244"/>
        <v>Verrett</v>
      </c>
      <c r="C1125" s="253" t="str">
        <f t="shared" si="245"/>
        <v>Logan</v>
      </c>
      <c r="D1125" s="134" t="str">
        <f t="shared" si="246"/>
        <v>L. Verrett</v>
      </c>
      <c r="E1125" s="229" t="str">
        <f t="shared" si="238"/>
        <v>Logan Verrett</v>
      </c>
      <c r="F1125" s="287"/>
      <c r="G1125" s="537">
        <v>59</v>
      </c>
      <c r="H1125" s="537">
        <v>3</v>
      </c>
      <c r="I1125" s="537">
        <v>10</v>
      </c>
      <c r="J1125" s="436">
        <v>33043</v>
      </c>
      <c r="K1125" s="205" t="s">
        <v>966</v>
      </c>
      <c r="L1125" s="135" t="s">
        <v>173</v>
      </c>
      <c r="M1125" s="134" t="str">
        <f t="shared" si="239"/>
        <v>Y1</v>
      </c>
      <c r="N1125" s="537" t="s">
        <v>83</v>
      </c>
      <c r="O1125" s="169" t="s">
        <v>4786</v>
      </c>
      <c r="P1125" s="229" t="str">
        <f t="shared" si="240"/>
        <v>Verrett, Logan (Y1)</v>
      </c>
      <c r="Q1125" s="166">
        <f t="shared" si="241"/>
        <v>200000</v>
      </c>
      <c r="R1125" s="166">
        <f t="shared" si="242"/>
        <v>300000</v>
      </c>
      <c r="S1125" s="166">
        <f t="shared" si="243"/>
        <v>400000</v>
      </c>
      <c r="T1125" s="314" t="str">
        <f t="shared" si="247"/>
        <v/>
      </c>
      <c r="U1125" s="537" t="s">
        <v>652</v>
      </c>
      <c r="V1125" s="167">
        <v>200000</v>
      </c>
      <c r="W1125" s="134" t="s">
        <v>653</v>
      </c>
      <c r="X1125" s="167">
        <v>300000</v>
      </c>
      <c r="Y1125" s="134" t="s">
        <v>465</v>
      </c>
      <c r="Z1125" s="167">
        <v>400000</v>
      </c>
      <c r="AA1125" s="134" t="s">
        <v>814</v>
      </c>
      <c r="AC1125" s="134"/>
      <c r="AD1125" s="134"/>
    </row>
    <row r="1126" spans="1:31" ht="14.25" customHeight="1" x14ac:dyDescent="0.2">
      <c r="A1126" s="211" t="s">
        <v>1794</v>
      </c>
      <c r="B1126" s="246" t="str">
        <f>LEFT(A1126,FIND(", ",A1126,1)-1)</f>
        <v>Victorino</v>
      </c>
      <c r="C1126" s="253" t="str">
        <f>RIGHT(A1126,LEN(A1126)-FIND(", ",A1126,1)-1)</f>
        <v>Shane</v>
      </c>
      <c r="D1126" s="134" t="str">
        <f>CONCATENATE(MID(C1126,1,1),". ",B1126)</f>
        <v>S. Victorino</v>
      </c>
      <c r="E1126" s="229" t="str">
        <f>CONCATENATE(C1126," ",B1126)</f>
        <v>Shane Victorino</v>
      </c>
      <c r="F1126" s="216" t="s">
        <v>1674</v>
      </c>
      <c r="G1126" s="216"/>
      <c r="H1126" s="216"/>
      <c r="I1126" s="216"/>
      <c r="J1126" s="222">
        <v>29555</v>
      </c>
      <c r="K1126" s="223" t="s">
        <v>1672</v>
      </c>
      <c r="L1126" s="135" t="s">
        <v>11</v>
      </c>
      <c r="M1126" s="134" t="str">
        <f>$U1126</f>
        <v>1,F1-200K</v>
      </c>
      <c r="N1126" s="147" t="s">
        <v>503</v>
      </c>
      <c r="O1126" s="216" t="s">
        <v>5316</v>
      </c>
      <c r="P1126" s="229" t="str">
        <f>CONCATENATE(A1126," (",M1126,")")</f>
        <v>Victorino, Shane (1,F1-200K)</v>
      </c>
      <c r="Q1126" s="166">
        <f>IF(ISBLANK($V1126),"",$V1126)</f>
        <v>200000</v>
      </c>
      <c r="R1126" s="166" t="str">
        <f>IF(ISBLANK($X1126),"",$X1126)</f>
        <v/>
      </c>
      <c r="S1126" s="166" t="str">
        <f>IF(ISBLANK($Z1126),"",$Z1126)</f>
        <v/>
      </c>
      <c r="T1126" s="314" t="str">
        <f>IF(ISBLANK($AB1126),"",$AB1126)</f>
        <v/>
      </c>
      <c r="U1126" s="297" t="s">
        <v>1704</v>
      </c>
      <c r="V1126" s="235">
        <v>200000</v>
      </c>
      <c r="W1126" s="211" t="s">
        <v>412</v>
      </c>
      <c r="X1126" s="235"/>
      <c r="Y1126" s="211"/>
      <c r="Z1126" s="235"/>
      <c r="AA1126" s="134"/>
      <c r="AC1126" s="537"/>
      <c r="AD1126" s="537"/>
      <c r="AE1126" s="172"/>
    </row>
    <row r="1127" spans="1:31" ht="14.25" customHeight="1" x14ac:dyDescent="0.2">
      <c r="A1127" s="148" t="s">
        <v>297</v>
      </c>
      <c r="B1127" s="246" t="str">
        <f t="shared" si="244"/>
        <v>Villanueva</v>
      </c>
      <c r="C1127" s="253" t="str">
        <f t="shared" si="245"/>
        <v>Carlos</v>
      </c>
      <c r="D1127" s="134" t="str">
        <f t="shared" si="246"/>
        <v>C. Villanueva</v>
      </c>
      <c r="E1127" s="229" t="str">
        <f t="shared" si="238"/>
        <v>Carlos Villanueva</v>
      </c>
      <c r="F1127" s="135"/>
      <c r="G1127" s="147"/>
      <c r="H1127" s="147"/>
      <c r="I1127" s="147"/>
      <c r="J1127" s="169"/>
      <c r="K1127" s="134"/>
      <c r="L1127" s="135" t="s">
        <v>173</v>
      </c>
      <c r="M1127" s="134" t="str">
        <f t="shared" si="239"/>
        <v>1,F3-$2.799M</v>
      </c>
      <c r="N1127" s="147" t="str">
        <f>Cobb!$M$2</f>
        <v>Mansfield</v>
      </c>
      <c r="O1127" s="412" t="s">
        <v>4104</v>
      </c>
      <c r="P1127" s="229" t="str">
        <f t="shared" si="240"/>
        <v>Villanueva, Carlos (1,F3-$2.799M)</v>
      </c>
      <c r="Q1127" s="166">
        <f t="shared" si="241"/>
        <v>933000</v>
      </c>
      <c r="R1127" s="166">
        <f t="shared" si="242"/>
        <v>933000</v>
      </c>
      <c r="S1127" s="166">
        <f t="shared" si="243"/>
        <v>933000</v>
      </c>
      <c r="T1127" s="314" t="str">
        <f t="shared" si="247"/>
        <v/>
      </c>
      <c r="U1127" s="148" t="s">
        <v>4094</v>
      </c>
      <c r="V1127" s="414">
        <v>933000</v>
      </c>
      <c r="W1127" s="148" t="s">
        <v>4240</v>
      </c>
      <c r="X1127" s="414">
        <v>933000</v>
      </c>
      <c r="Y1127" s="148" t="s">
        <v>4185</v>
      </c>
      <c r="Z1127" s="414">
        <v>933000</v>
      </c>
      <c r="AA1127" s="134" t="s">
        <v>412</v>
      </c>
      <c r="AB1127" s="134"/>
      <c r="AC1127" s="134"/>
      <c r="AD1127" s="134"/>
    </row>
    <row r="1128" spans="1:31" ht="14.25" customHeight="1" x14ac:dyDescent="0.2">
      <c r="A1128" s="134" t="s">
        <v>381</v>
      </c>
      <c r="B1128" s="246" t="str">
        <f t="shared" si="244"/>
        <v>Villar</v>
      </c>
      <c r="C1128" s="253" t="str">
        <f t="shared" si="245"/>
        <v>Jonathan</v>
      </c>
      <c r="D1128" s="134" t="str">
        <f t="shared" si="246"/>
        <v>J. Villar</v>
      </c>
      <c r="E1128" s="229" t="str">
        <f t="shared" si="238"/>
        <v>Jonathan Villar</v>
      </c>
      <c r="F1128" s="135"/>
      <c r="G1128" s="135"/>
      <c r="H1128" s="135"/>
      <c r="I1128" s="135"/>
      <c r="J1128" s="201"/>
      <c r="K1128" s="147"/>
      <c r="L1128" s="135" t="s">
        <v>11</v>
      </c>
      <c r="M1128" s="134" t="str">
        <f t="shared" si="239"/>
        <v>Y3</v>
      </c>
      <c r="N1128" s="147" t="str">
        <f>Mays!$AE$2</f>
        <v>West Oakland</v>
      </c>
      <c r="O1128" s="169" t="s">
        <v>387</v>
      </c>
      <c r="P1128" s="229" t="str">
        <f t="shared" si="240"/>
        <v>Villar, Jonathan (Y3)</v>
      </c>
      <c r="Q1128" s="166">
        <f t="shared" si="241"/>
        <v>400000</v>
      </c>
      <c r="R1128" s="166" t="str">
        <f t="shared" si="242"/>
        <v/>
      </c>
      <c r="S1128" s="166" t="str">
        <f t="shared" si="243"/>
        <v/>
      </c>
      <c r="T1128" s="314" t="str">
        <f t="shared" si="247"/>
        <v/>
      </c>
      <c r="U1128" s="147" t="s">
        <v>465</v>
      </c>
      <c r="V1128" s="167">
        <v>400000</v>
      </c>
      <c r="W1128" s="134" t="s">
        <v>814</v>
      </c>
      <c r="X1128" s="167"/>
      <c r="Y1128" s="134"/>
      <c r="Z1128" s="167"/>
      <c r="AA1128" s="229"/>
      <c r="AB1128" s="229"/>
      <c r="AC1128" s="537"/>
      <c r="AD1128" s="537"/>
      <c r="AE1128" s="172"/>
    </row>
    <row r="1129" spans="1:31" ht="14.25" customHeight="1" x14ac:dyDescent="0.2">
      <c r="A1129" s="537" t="s">
        <v>4783</v>
      </c>
      <c r="B1129" s="246" t="str">
        <f t="shared" si="244"/>
        <v>Villarreal</v>
      </c>
      <c r="C1129" s="253" t="str">
        <f t="shared" si="245"/>
        <v>Pedro</v>
      </c>
      <c r="D1129" s="134" t="str">
        <f t="shared" si="246"/>
        <v>P. Villarreal</v>
      </c>
      <c r="E1129" s="229" t="str">
        <f t="shared" si="238"/>
        <v>Pedro Villarreal</v>
      </c>
      <c r="F1129" s="287"/>
      <c r="G1129" s="537">
        <v>124</v>
      </c>
      <c r="H1129" s="537">
        <v>5</v>
      </c>
      <c r="I1129" s="537">
        <v>8</v>
      </c>
      <c r="J1129" s="436">
        <v>32120</v>
      </c>
      <c r="K1129" s="205" t="s">
        <v>1664</v>
      </c>
      <c r="L1129" s="135" t="s">
        <v>173</v>
      </c>
      <c r="M1129" s="134" t="str">
        <f t="shared" si="239"/>
        <v>Y1</v>
      </c>
      <c r="N1129" s="147" t="str">
        <f>Aaron!$A$2</f>
        <v>Middlesex</v>
      </c>
      <c r="O1129" s="169" t="s">
        <v>4786</v>
      </c>
      <c r="P1129" s="229" t="str">
        <f t="shared" si="240"/>
        <v>Villarreal, Pedro (Y1)</v>
      </c>
      <c r="Q1129" s="166">
        <f t="shared" si="241"/>
        <v>200000</v>
      </c>
      <c r="R1129" s="166">
        <f t="shared" si="242"/>
        <v>300000</v>
      </c>
      <c r="S1129" s="166">
        <f t="shared" si="243"/>
        <v>400000</v>
      </c>
      <c r="T1129" s="314" t="str">
        <f t="shared" si="247"/>
        <v/>
      </c>
      <c r="U1129" s="537" t="s">
        <v>652</v>
      </c>
      <c r="V1129" s="167">
        <v>200000</v>
      </c>
      <c r="W1129" s="134" t="s">
        <v>653</v>
      </c>
      <c r="X1129" s="167">
        <v>300000</v>
      </c>
      <c r="Y1129" s="134" t="s">
        <v>465</v>
      </c>
      <c r="Z1129" s="167">
        <v>400000</v>
      </c>
      <c r="AA1129" s="134" t="s">
        <v>814</v>
      </c>
      <c r="AC1129" s="134"/>
      <c r="AD1129" s="134"/>
      <c r="AE1129" s="371"/>
    </row>
    <row r="1130" spans="1:31" ht="14.25" customHeight="1" x14ac:dyDescent="0.2">
      <c r="A1130" s="537" t="s">
        <v>864</v>
      </c>
      <c r="B1130" s="246" t="str">
        <f t="shared" si="244"/>
        <v>Vizcaino</v>
      </c>
      <c r="C1130" s="253" t="str">
        <f t="shared" si="245"/>
        <v>Arodys</v>
      </c>
      <c r="D1130" s="134" t="str">
        <f t="shared" si="246"/>
        <v>A. Vizcaino</v>
      </c>
      <c r="E1130" s="229" t="str">
        <f t="shared" si="238"/>
        <v>Arodys Vizcaino</v>
      </c>
      <c r="F1130" s="287"/>
      <c r="G1130" s="537">
        <v>58</v>
      </c>
      <c r="H1130" s="537">
        <v>3</v>
      </c>
      <c r="I1130" s="537">
        <v>9</v>
      </c>
      <c r="J1130" s="436">
        <v>33190</v>
      </c>
      <c r="K1130" s="205" t="s">
        <v>1664</v>
      </c>
      <c r="L1130" s="135" t="s">
        <v>173</v>
      </c>
      <c r="M1130" s="134" t="str">
        <f t="shared" si="239"/>
        <v>Y1</v>
      </c>
      <c r="N1130" s="297" t="str">
        <f>Aaron!$Y$2</f>
        <v>Columbus</v>
      </c>
      <c r="O1130" s="169" t="s">
        <v>4786</v>
      </c>
      <c r="P1130" s="229" t="str">
        <f t="shared" si="240"/>
        <v>Vizcaino, Arodys (Y1)</v>
      </c>
      <c r="Q1130" s="166">
        <f t="shared" si="241"/>
        <v>200000</v>
      </c>
      <c r="R1130" s="166">
        <f t="shared" si="242"/>
        <v>300000</v>
      </c>
      <c r="S1130" s="166">
        <f t="shared" si="243"/>
        <v>400000</v>
      </c>
      <c r="T1130" s="314" t="str">
        <f t="shared" si="247"/>
        <v/>
      </c>
      <c r="U1130" s="537" t="s">
        <v>652</v>
      </c>
      <c r="V1130" s="167">
        <v>200000</v>
      </c>
      <c r="W1130" s="134" t="s">
        <v>653</v>
      </c>
      <c r="X1130" s="167">
        <v>300000</v>
      </c>
      <c r="Y1130" s="134" t="s">
        <v>465</v>
      </c>
      <c r="Z1130" s="167">
        <v>400000</v>
      </c>
      <c r="AA1130" s="134" t="s">
        <v>814</v>
      </c>
      <c r="AC1130" s="134"/>
      <c r="AD1130" s="134"/>
    </row>
    <row r="1131" spans="1:31" ht="14.25" customHeight="1" x14ac:dyDescent="0.2">
      <c r="A1131" s="146" t="s">
        <v>1279</v>
      </c>
      <c r="B1131" s="246" t="str">
        <f t="shared" si="244"/>
        <v>Vogelbach</v>
      </c>
      <c r="C1131" s="253" t="str">
        <f t="shared" si="245"/>
        <v>Dan</v>
      </c>
      <c r="D1131" s="134" t="str">
        <f t="shared" si="246"/>
        <v>D. Vogelbach</v>
      </c>
      <c r="E1131" s="229" t="str">
        <f t="shared" si="238"/>
        <v>Dan Vogelbach</v>
      </c>
      <c r="F1131" s="135" t="s">
        <v>512</v>
      </c>
      <c r="G1131" s="135"/>
      <c r="H1131" s="135"/>
      <c r="I1131" s="135"/>
      <c r="J1131" s="201">
        <v>33955</v>
      </c>
      <c r="K1131" s="147" t="s">
        <v>1666</v>
      </c>
      <c r="L1131" s="135" t="s">
        <v>651</v>
      </c>
      <c r="M1131" s="134" t="str">
        <f t="shared" si="239"/>
        <v>min</v>
      </c>
      <c r="N1131" s="147" t="str">
        <f>Ruth!$A$2</f>
        <v>Plum Island</v>
      </c>
      <c r="O1131" s="135" t="s">
        <v>1171</v>
      </c>
      <c r="P1131" s="229" t="str">
        <f t="shared" si="240"/>
        <v>Vogelbach, Dan (min)</v>
      </c>
      <c r="Q1131" s="166" t="str">
        <f t="shared" si="241"/>
        <v/>
      </c>
      <c r="R1131" s="166" t="str">
        <f t="shared" si="242"/>
        <v/>
      </c>
      <c r="S1131" s="166" t="str">
        <f t="shared" si="243"/>
        <v/>
      </c>
      <c r="T1131" s="314" t="str">
        <f t="shared" si="247"/>
        <v/>
      </c>
      <c r="U1131" s="147" t="s">
        <v>828</v>
      </c>
      <c r="V1131" s="167"/>
      <c r="W1131" s="134"/>
      <c r="X1131" s="167"/>
      <c r="Y1131" s="134"/>
      <c r="Z1131" s="167"/>
      <c r="AA1131" s="134"/>
      <c r="AC1131" s="537"/>
      <c r="AD1131" s="537"/>
      <c r="AE1131" s="172"/>
    </row>
    <row r="1132" spans="1:31" ht="14.25" customHeight="1" x14ac:dyDescent="0.2">
      <c r="A1132" s="211" t="s">
        <v>1686</v>
      </c>
      <c r="B1132" s="246" t="str">
        <f t="shared" si="244"/>
        <v>Vogelsong</v>
      </c>
      <c r="C1132" s="253" t="str">
        <f t="shared" si="245"/>
        <v>Ryan</v>
      </c>
      <c r="D1132" s="134" t="str">
        <f t="shared" si="246"/>
        <v>R. Vogelsong</v>
      </c>
      <c r="E1132" s="229" t="str">
        <f t="shared" si="238"/>
        <v>Ryan Vogelsong</v>
      </c>
      <c r="F1132" s="216" t="s">
        <v>1667</v>
      </c>
      <c r="G1132" s="216"/>
      <c r="H1132" s="216"/>
      <c r="I1132" s="216"/>
      <c r="J1132" s="220">
        <v>28328</v>
      </c>
      <c r="K1132" s="221" t="s">
        <v>966</v>
      </c>
      <c r="L1132" s="135" t="s">
        <v>173</v>
      </c>
      <c r="M1132" s="134" t="str">
        <f t="shared" si="239"/>
        <v>2,F4-8M</v>
      </c>
      <c r="N1132" s="147" t="str">
        <f>Ruth!$Y$2</f>
        <v>Rock Island</v>
      </c>
      <c r="O1132" s="304" t="s">
        <v>4654</v>
      </c>
      <c r="P1132" s="229" t="str">
        <f t="shared" si="240"/>
        <v>Vogelsong, Ryan (2,F4-8M)</v>
      </c>
      <c r="Q1132" s="166">
        <f t="shared" si="241"/>
        <v>2000000</v>
      </c>
      <c r="R1132" s="166">
        <f t="shared" si="242"/>
        <v>2000000</v>
      </c>
      <c r="S1132" s="166">
        <f t="shared" si="243"/>
        <v>2000000</v>
      </c>
      <c r="T1132" s="314" t="str">
        <f t="shared" si="247"/>
        <v/>
      </c>
      <c r="U1132" s="147" t="s">
        <v>2531</v>
      </c>
      <c r="V1132" s="167">
        <v>2000000</v>
      </c>
      <c r="W1132" s="147" t="s">
        <v>754</v>
      </c>
      <c r="X1132" s="235">
        <v>2000000</v>
      </c>
      <c r="Y1132" s="147" t="s">
        <v>683</v>
      </c>
      <c r="Z1132" s="235">
        <v>2000000</v>
      </c>
      <c r="AA1132" s="147" t="s">
        <v>412</v>
      </c>
      <c r="AB1132" s="310"/>
      <c r="AC1132" s="537"/>
      <c r="AD1132" s="537"/>
      <c r="AE1132" s="271"/>
    </row>
    <row r="1133" spans="1:31" ht="14.25" customHeight="1" x14ac:dyDescent="0.2">
      <c r="A1133" s="247" t="s">
        <v>2306</v>
      </c>
      <c r="B1133" s="246" t="str">
        <f t="shared" si="244"/>
        <v>Vogt</v>
      </c>
      <c r="C1133" s="253" t="str">
        <f t="shared" si="245"/>
        <v>Stephen</v>
      </c>
      <c r="D1133" s="134" t="str">
        <f t="shared" si="246"/>
        <v>S. Vogt</v>
      </c>
      <c r="E1133" s="229" t="str">
        <f t="shared" si="238"/>
        <v>Stephen Vogt</v>
      </c>
      <c r="F1133" s="250" t="s">
        <v>512</v>
      </c>
      <c r="G1133" s="250"/>
      <c r="H1133" s="250"/>
      <c r="I1133" s="250"/>
      <c r="J1133" s="264">
        <v>30987</v>
      </c>
      <c r="K1133" s="260" t="s">
        <v>11</v>
      </c>
      <c r="L1133" s="135" t="s">
        <v>11</v>
      </c>
      <c r="M1133" s="134" t="str">
        <f t="shared" si="239"/>
        <v>Y3</v>
      </c>
      <c r="N1133" s="147" t="str">
        <f>Mays!$Y$2</f>
        <v>Los Angeles</v>
      </c>
      <c r="O1133" s="241" t="s">
        <v>2012</v>
      </c>
      <c r="P1133" s="229" t="str">
        <f t="shared" si="240"/>
        <v>Vogt, Stephen (Y3)</v>
      </c>
      <c r="Q1133" s="166">
        <f t="shared" si="241"/>
        <v>400000</v>
      </c>
      <c r="R1133" s="166" t="str">
        <f t="shared" si="242"/>
        <v/>
      </c>
      <c r="S1133" s="166" t="str">
        <f t="shared" si="243"/>
        <v/>
      </c>
      <c r="T1133" s="314" t="str">
        <f t="shared" si="247"/>
        <v/>
      </c>
      <c r="U1133" s="309" t="s">
        <v>465</v>
      </c>
      <c r="V1133" s="230">
        <v>400000</v>
      </c>
      <c r="W1133" s="229" t="s">
        <v>814</v>
      </c>
      <c r="X1133" s="230"/>
      <c r="Y1133" s="229"/>
      <c r="Z1133" s="230"/>
      <c r="AA1133" s="134"/>
      <c r="AC1133" s="537"/>
      <c r="AD1133" s="537"/>
      <c r="AE1133" s="172"/>
    </row>
    <row r="1134" spans="1:31" ht="14.25" customHeight="1" x14ac:dyDescent="0.2">
      <c r="A1134" s="211" t="s">
        <v>1895</v>
      </c>
      <c r="B1134" s="246" t="str">
        <f t="shared" si="244"/>
        <v>Volquez</v>
      </c>
      <c r="C1134" s="253" t="str">
        <f t="shared" si="245"/>
        <v>Edinson</v>
      </c>
      <c r="D1134" s="134" t="str">
        <f t="shared" si="246"/>
        <v>E. Volquez</v>
      </c>
      <c r="E1134" s="229" t="str">
        <f t="shared" si="238"/>
        <v>Edinson Volquez</v>
      </c>
      <c r="F1134" s="216" t="s">
        <v>1667</v>
      </c>
      <c r="G1134" s="216"/>
      <c r="H1134" s="216"/>
      <c r="I1134" s="216"/>
      <c r="J1134" s="220">
        <v>30500</v>
      </c>
      <c r="K1134" s="221" t="s">
        <v>966</v>
      </c>
      <c r="L1134" s="135" t="s">
        <v>173</v>
      </c>
      <c r="M1134" s="134" t="str">
        <f t="shared" si="239"/>
        <v>3,F4-9.2M</v>
      </c>
      <c r="N1134" s="147" t="str">
        <f>Cobb!$M$2</f>
        <v>Mansfield</v>
      </c>
      <c r="O1134" s="216" t="s">
        <v>1992</v>
      </c>
      <c r="P1134" s="229" t="str">
        <f t="shared" si="240"/>
        <v>Volquez, Edinson (3,F4-9.2M)</v>
      </c>
      <c r="Q1134" s="166">
        <f t="shared" si="241"/>
        <v>2300000</v>
      </c>
      <c r="R1134" s="166">
        <f t="shared" si="242"/>
        <v>2300000</v>
      </c>
      <c r="S1134" s="166" t="str">
        <f t="shared" si="243"/>
        <v/>
      </c>
      <c r="T1134" s="314" t="str">
        <f t="shared" si="247"/>
        <v/>
      </c>
      <c r="U1134" s="297" t="s">
        <v>1896</v>
      </c>
      <c r="V1134" s="235">
        <v>2300000</v>
      </c>
      <c r="W1134" s="211" t="s">
        <v>1897</v>
      </c>
      <c r="X1134" s="235">
        <v>2300000</v>
      </c>
      <c r="Y1134" s="211" t="s">
        <v>412</v>
      </c>
      <c r="Z1134" s="235"/>
      <c r="AA1134" s="134"/>
      <c r="AC1134" s="537"/>
      <c r="AD1134" s="537"/>
      <c r="AE1134" s="172"/>
    </row>
    <row r="1135" spans="1:31" ht="14.25" customHeight="1" x14ac:dyDescent="0.2">
      <c r="A1135" s="134" t="s">
        <v>4877</v>
      </c>
      <c r="B1135" s="246" t="str">
        <f t="shared" si="244"/>
        <v>Voth</v>
      </c>
      <c r="C1135" s="253" t="str">
        <f t="shared" si="245"/>
        <v>Austin</v>
      </c>
      <c r="D1135" s="134" t="str">
        <f t="shared" si="246"/>
        <v>A. Voth</v>
      </c>
      <c r="E1135" s="229" t="str">
        <f t="shared" si="238"/>
        <v>Austin Voth</v>
      </c>
      <c r="F1135" s="287"/>
      <c r="G1135" s="537">
        <v>166</v>
      </c>
      <c r="H1135" s="537">
        <v>7</v>
      </c>
      <c r="I1135" s="537">
        <v>6</v>
      </c>
      <c r="J1135" s="436">
        <v>33781</v>
      </c>
      <c r="K1135" s="205"/>
      <c r="L1135" s="135" t="s">
        <v>651</v>
      </c>
      <c r="M1135" s="134" t="str">
        <f t="shared" si="239"/>
        <v>min</v>
      </c>
      <c r="N1135" s="537" t="s">
        <v>786</v>
      </c>
      <c r="O1135" s="169" t="s">
        <v>4786</v>
      </c>
      <c r="P1135" s="229" t="str">
        <f t="shared" si="240"/>
        <v>Voth, Austin (min)</v>
      </c>
      <c r="Q1135" s="166" t="str">
        <f t="shared" si="241"/>
        <v/>
      </c>
      <c r="R1135" s="166" t="str">
        <f t="shared" si="242"/>
        <v/>
      </c>
      <c r="S1135" s="166" t="str">
        <f t="shared" si="243"/>
        <v/>
      </c>
      <c r="T1135" s="314" t="str">
        <f t="shared" si="247"/>
        <v/>
      </c>
      <c r="U1135" s="537" t="s">
        <v>828</v>
      </c>
      <c r="V1135" s="167"/>
      <c r="W1135" s="134"/>
      <c r="X1135" s="167"/>
      <c r="Y1135" s="134"/>
      <c r="Z1135" s="167"/>
      <c r="AA1135" s="134"/>
      <c r="AC1135" s="134"/>
      <c r="AD1135" s="134"/>
    </row>
    <row r="1136" spans="1:31" ht="14.25" customHeight="1" x14ac:dyDescent="0.2">
      <c r="A1136" s="518" t="s">
        <v>906</v>
      </c>
      <c r="B1136" s="516" t="str">
        <f t="shared" si="244"/>
        <v>Votto</v>
      </c>
      <c r="C1136" s="517" t="str">
        <f t="shared" si="245"/>
        <v>Joey</v>
      </c>
      <c r="D1136" s="518" t="str">
        <f t="shared" si="246"/>
        <v>J. Votto</v>
      </c>
      <c r="E1136" s="504" t="str">
        <f t="shared" si="238"/>
        <v>Joey Votto</v>
      </c>
      <c r="F1136" s="519"/>
      <c r="G1136" s="519"/>
      <c r="H1136" s="519"/>
      <c r="I1136" s="519"/>
      <c r="J1136" s="520"/>
      <c r="K1136" s="502"/>
      <c r="L1136" s="519" t="s">
        <v>11</v>
      </c>
      <c r="M1136" s="518" t="str">
        <f t="shared" si="239"/>
        <v>5,L5-14M</v>
      </c>
      <c r="N1136" s="502" t="s">
        <v>2006</v>
      </c>
      <c r="O1136" s="521" t="s">
        <v>5380</v>
      </c>
      <c r="P1136" s="229" t="str">
        <f t="shared" si="240"/>
        <v>Votto, Joey (5,L5-14M)</v>
      </c>
      <c r="Q1136" s="166">
        <f t="shared" si="241"/>
        <v>2800000</v>
      </c>
      <c r="R1136" s="166" t="str">
        <f t="shared" si="242"/>
        <v/>
      </c>
      <c r="S1136" s="166" t="str">
        <f t="shared" si="243"/>
        <v/>
      </c>
      <c r="T1136" s="314" t="str">
        <f t="shared" si="247"/>
        <v/>
      </c>
      <c r="U1136" s="147" t="s">
        <v>753</v>
      </c>
      <c r="V1136" s="167">
        <v>2800000</v>
      </c>
      <c r="W1136" s="134" t="s">
        <v>412</v>
      </c>
      <c r="X1136" s="167"/>
      <c r="Y1136" s="134"/>
      <c r="Z1136" s="167"/>
      <c r="AA1136" s="229"/>
      <c r="AB1136" s="229"/>
      <c r="AC1136" s="537"/>
      <c r="AD1136" s="537"/>
      <c r="AE1136" s="271"/>
    </row>
    <row r="1137" spans="1:31" ht="14.25" customHeight="1" x14ac:dyDescent="0.2">
      <c r="A1137" s="146" t="s">
        <v>1292</v>
      </c>
      <c r="B1137" s="246" t="str">
        <f t="shared" si="244"/>
        <v>Wacha</v>
      </c>
      <c r="C1137" s="253" t="str">
        <f t="shared" si="245"/>
        <v>Mickael</v>
      </c>
      <c r="D1137" s="134" t="str">
        <f t="shared" si="246"/>
        <v>M. Wacha</v>
      </c>
      <c r="E1137" s="229" t="str">
        <f t="shared" si="238"/>
        <v>Mickael Wacha</v>
      </c>
      <c r="F1137" s="135"/>
      <c r="G1137" s="135"/>
      <c r="H1137" s="135"/>
      <c r="I1137" s="135"/>
      <c r="J1137" s="201"/>
      <c r="K1137" s="147"/>
      <c r="L1137" s="135" t="s">
        <v>173</v>
      </c>
      <c r="M1137" s="134" t="str">
        <f t="shared" si="239"/>
        <v>Y3</v>
      </c>
      <c r="N1137" s="297" t="str">
        <f>Mays!$S$2</f>
        <v>Thunder Bay</v>
      </c>
      <c r="O1137" s="135" t="s">
        <v>1171</v>
      </c>
      <c r="P1137" s="229" t="str">
        <f t="shared" si="240"/>
        <v>Wacha, Mickael (Y3)</v>
      </c>
      <c r="Q1137" s="166">
        <f t="shared" si="241"/>
        <v>400000</v>
      </c>
      <c r="R1137" s="166" t="str">
        <f t="shared" si="242"/>
        <v/>
      </c>
      <c r="S1137" s="166" t="str">
        <f t="shared" si="243"/>
        <v/>
      </c>
      <c r="T1137" s="314" t="str">
        <f t="shared" si="247"/>
        <v/>
      </c>
      <c r="U1137" s="147" t="s">
        <v>465</v>
      </c>
      <c r="V1137" s="167">
        <v>400000</v>
      </c>
      <c r="W1137" s="134" t="s">
        <v>814</v>
      </c>
      <c r="X1137" s="167"/>
      <c r="Y1137" s="134"/>
      <c r="Z1137" s="167"/>
      <c r="AA1137" s="134"/>
      <c r="AC1137" s="537"/>
      <c r="AD1137" s="537"/>
      <c r="AE1137" s="172"/>
    </row>
    <row r="1138" spans="1:31" ht="14.25" customHeight="1" x14ac:dyDescent="0.2">
      <c r="A1138" s="537" t="s">
        <v>2729</v>
      </c>
      <c r="B1138" s="246" t="str">
        <f t="shared" si="244"/>
        <v>Wada</v>
      </c>
      <c r="C1138" s="253" t="str">
        <f t="shared" si="245"/>
        <v>Tsuyoshi*</v>
      </c>
      <c r="D1138" s="134" t="str">
        <f t="shared" si="246"/>
        <v>T. Wada</v>
      </c>
      <c r="E1138" s="229" t="str">
        <f t="shared" si="238"/>
        <v>Tsuyoshi* Wada</v>
      </c>
      <c r="F1138" s="135" t="s">
        <v>512</v>
      </c>
      <c r="G1138" s="135"/>
      <c r="H1138" s="135"/>
      <c r="I1138" s="135"/>
      <c r="J1138" s="335">
        <v>29638</v>
      </c>
      <c r="K1138" s="134" t="s">
        <v>966</v>
      </c>
      <c r="L1138" s="135" t="s">
        <v>173</v>
      </c>
      <c r="M1138" s="134" t="str">
        <f t="shared" si="239"/>
        <v>Y2</v>
      </c>
      <c r="N1138" s="147" t="str">
        <f>Ruth!$M$2</f>
        <v>Hoboken</v>
      </c>
      <c r="O1138" s="135" t="s">
        <v>2857</v>
      </c>
      <c r="P1138" s="229" t="str">
        <f t="shared" si="240"/>
        <v>Wada, Tsuyoshi* (Y2)</v>
      </c>
      <c r="Q1138" s="166">
        <f t="shared" si="241"/>
        <v>300000</v>
      </c>
      <c r="R1138" s="166">
        <f t="shared" si="242"/>
        <v>400000</v>
      </c>
      <c r="S1138" s="166" t="str">
        <f t="shared" si="243"/>
        <v/>
      </c>
      <c r="T1138" s="314" t="str">
        <f t="shared" si="247"/>
        <v/>
      </c>
      <c r="U1138" s="134" t="s">
        <v>653</v>
      </c>
      <c r="V1138" s="230">
        <v>300000</v>
      </c>
      <c r="W1138" s="229" t="s">
        <v>465</v>
      </c>
      <c r="X1138" s="230">
        <v>400000</v>
      </c>
      <c r="Y1138" s="134" t="s">
        <v>814</v>
      </c>
      <c r="Z1138" s="537"/>
      <c r="AA1138" s="537"/>
      <c r="AB1138" s="537"/>
      <c r="AC1138" s="537"/>
      <c r="AD1138" s="537"/>
      <c r="AE1138" s="271"/>
    </row>
    <row r="1139" spans="1:31" ht="14.25" customHeight="1" x14ac:dyDescent="0.2">
      <c r="A1139" s="537" t="s">
        <v>4707</v>
      </c>
      <c r="B1139" s="246" t="str">
        <f t="shared" si="244"/>
        <v>Wagner</v>
      </c>
      <c r="C1139" s="253" t="str">
        <f t="shared" si="245"/>
        <v>Tyler</v>
      </c>
      <c r="D1139" s="134" t="str">
        <f t="shared" si="246"/>
        <v>T. Wagner</v>
      </c>
      <c r="E1139" s="229" t="str">
        <f t="shared" si="238"/>
        <v>Tyler Wagner</v>
      </c>
      <c r="F1139" s="287"/>
      <c r="G1139" s="537">
        <v>160</v>
      </c>
      <c r="H1139" s="537">
        <v>6</v>
      </c>
      <c r="I1139" s="537">
        <v>22</v>
      </c>
      <c r="J1139" s="436">
        <v>33262</v>
      </c>
      <c r="K1139" s="205" t="s">
        <v>966</v>
      </c>
      <c r="L1139" s="135" t="s">
        <v>173</v>
      </c>
      <c r="M1139" s="134" t="str">
        <f t="shared" si="239"/>
        <v>MM</v>
      </c>
      <c r="N1139" s="147" t="str">
        <f>Mays!$AE$2</f>
        <v>West Oakland</v>
      </c>
      <c r="O1139" s="169" t="s">
        <v>4786</v>
      </c>
      <c r="P1139" s="229" t="str">
        <f t="shared" si="240"/>
        <v>Wagner, Tyler (MM)</v>
      </c>
      <c r="Q1139" s="166">
        <f t="shared" si="241"/>
        <v>100000</v>
      </c>
      <c r="R1139" s="166" t="str">
        <f t="shared" si="242"/>
        <v/>
      </c>
      <c r="S1139" s="166" t="str">
        <f t="shared" si="243"/>
        <v/>
      </c>
      <c r="T1139" s="314" t="str">
        <f t="shared" si="247"/>
        <v/>
      </c>
      <c r="U1139" s="537" t="s">
        <v>648</v>
      </c>
      <c r="V1139" s="167">
        <v>100000</v>
      </c>
      <c r="W1139" s="134"/>
      <c r="X1139" s="167"/>
      <c r="Y1139" s="134"/>
      <c r="Z1139" s="167"/>
      <c r="AA1139" s="134"/>
      <c r="AC1139" s="134"/>
      <c r="AD1139" s="134"/>
    </row>
    <row r="1140" spans="1:31" ht="14.25" customHeight="1" x14ac:dyDescent="0.2">
      <c r="A1140" s="134" t="s">
        <v>91</v>
      </c>
      <c r="B1140" s="246" t="str">
        <f t="shared" si="244"/>
        <v>Wainwright</v>
      </c>
      <c r="C1140" s="253" t="str">
        <f t="shared" si="245"/>
        <v>Adam</v>
      </c>
      <c r="D1140" s="134" t="str">
        <f t="shared" si="246"/>
        <v>A. Wainwright</v>
      </c>
      <c r="E1140" s="229" t="str">
        <f t="shared" ref="E1140:E1163" si="248">CONCATENATE(C1140," ",B1140)</f>
        <v>Adam Wainwright</v>
      </c>
      <c r="F1140" s="135"/>
      <c r="G1140" s="135"/>
      <c r="H1140" s="135"/>
      <c r="I1140" s="135"/>
      <c r="J1140" s="201"/>
      <c r="K1140" s="147"/>
      <c r="L1140" s="135" t="s">
        <v>173</v>
      </c>
      <c r="M1140" s="134" t="str">
        <f t="shared" ref="M1140:M1163" si="249">$U1140</f>
        <v>2,F5-28.875M</v>
      </c>
      <c r="N1140" s="297" t="str">
        <f>Aaron!$Y$2</f>
        <v>Columbus</v>
      </c>
      <c r="O1140" s="304" t="s">
        <v>4659</v>
      </c>
      <c r="P1140" s="229" t="str">
        <f t="shared" ref="P1140:P1163" si="250">CONCATENATE(A1140," (",M1140,")")</f>
        <v>Wainwright, Adam (2,F5-28.875M)</v>
      </c>
      <c r="Q1140" s="166">
        <f t="shared" ref="Q1140:Q1163" si="251">IF(ISBLANK($V1140),"",$V1140)</f>
        <v>5775000</v>
      </c>
      <c r="R1140" s="166">
        <f t="shared" ref="R1140:R1163" si="252">IF(ISBLANK($X1140),"",$X1140)</f>
        <v>5775000</v>
      </c>
      <c r="S1140" s="166">
        <f t="shared" ref="S1140:S1163" si="253">IF(ISBLANK($Z1140),"",$Z1140)</f>
        <v>5775000</v>
      </c>
      <c r="T1140" s="314">
        <f t="shared" si="247"/>
        <v>5775000</v>
      </c>
      <c r="U1140" s="147" t="s">
        <v>2495</v>
      </c>
      <c r="V1140" s="167">
        <v>5775000</v>
      </c>
      <c r="W1140" s="147" t="s">
        <v>2579</v>
      </c>
      <c r="X1140" s="235">
        <v>5775000</v>
      </c>
      <c r="Y1140" s="147" t="s">
        <v>2641</v>
      </c>
      <c r="Z1140" s="235">
        <v>5775000</v>
      </c>
      <c r="AA1140" s="147" t="s">
        <v>2664</v>
      </c>
      <c r="AB1140" s="310">
        <v>5775000</v>
      </c>
      <c r="AC1140" s="537"/>
      <c r="AD1140" s="537"/>
      <c r="AE1140" s="172"/>
    </row>
    <row r="1141" spans="1:31" ht="14.25" customHeight="1" x14ac:dyDescent="0.2">
      <c r="A1141" s="148" t="s">
        <v>203</v>
      </c>
      <c r="B1141" s="246" t="str">
        <f t="shared" si="244"/>
        <v>Walden</v>
      </c>
      <c r="C1141" s="253" t="str">
        <f t="shared" si="245"/>
        <v>Jordan</v>
      </c>
      <c r="D1141" s="134" t="str">
        <f t="shared" si="246"/>
        <v>J. Walden</v>
      </c>
      <c r="E1141" s="229" t="str">
        <f t="shared" si="248"/>
        <v>Jordan Walden</v>
      </c>
      <c r="F1141" s="135"/>
      <c r="G1141" s="147"/>
      <c r="H1141" s="147"/>
      <c r="I1141" s="147"/>
      <c r="J1141" s="169"/>
      <c r="K1141" s="134"/>
      <c r="L1141" s="135" t="s">
        <v>173</v>
      </c>
      <c r="M1141" s="134" t="str">
        <f t="shared" si="249"/>
        <v>1,F3-$1M</v>
      </c>
      <c r="N1141" s="148" t="s">
        <v>3989</v>
      </c>
      <c r="O1141" s="412" t="s">
        <v>4104</v>
      </c>
      <c r="P1141" s="229" t="str">
        <f t="shared" si="250"/>
        <v>Walden, Jordan (1,F3-$1M)</v>
      </c>
      <c r="Q1141" s="166">
        <f t="shared" si="251"/>
        <v>333334</v>
      </c>
      <c r="R1141" s="166">
        <f t="shared" si="252"/>
        <v>333334</v>
      </c>
      <c r="S1141" s="166">
        <f t="shared" si="253"/>
        <v>333334</v>
      </c>
      <c r="T1141" s="314" t="str">
        <f t="shared" si="247"/>
        <v/>
      </c>
      <c r="U1141" s="148" t="s">
        <v>4061</v>
      </c>
      <c r="V1141" s="414">
        <v>333334</v>
      </c>
      <c r="W1141" s="148" t="s">
        <v>4229</v>
      </c>
      <c r="X1141" s="414">
        <v>333334</v>
      </c>
      <c r="Y1141" s="148" t="s">
        <v>4174</v>
      </c>
      <c r="Z1141" s="414">
        <v>333334</v>
      </c>
      <c r="AA1141" s="134" t="s">
        <v>412</v>
      </c>
      <c r="AB1141" s="134"/>
      <c r="AC1141" s="134"/>
      <c r="AD1141" s="134"/>
    </row>
    <row r="1142" spans="1:31" ht="14.25" customHeight="1" x14ac:dyDescent="0.2">
      <c r="A1142" s="134" t="s">
        <v>250</v>
      </c>
      <c r="B1142" s="246" t="str">
        <f t="shared" si="244"/>
        <v>Walker</v>
      </c>
      <c r="C1142" s="253" t="str">
        <f t="shared" si="245"/>
        <v>Neil</v>
      </c>
      <c r="D1142" s="134" t="str">
        <f t="shared" si="246"/>
        <v>N. Walker</v>
      </c>
      <c r="E1142" s="229" t="str">
        <f t="shared" si="248"/>
        <v>Neil Walker</v>
      </c>
      <c r="F1142" s="135"/>
      <c r="G1142" s="135"/>
      <c r="H1142" s="135"/>
      <c r="I1142" s="135"/>
      <c r="J1142" s="201"/>
      <c r="K1142" s="147"/>
      <c r="L1142" s="135" t="s">
        <v>11</v>
      </c>
      <c r="M1142" s="134" t="str">
        <f t="shared" si="249"/>
        <v>ARB-Y6</v>
      </c>
      <c r="N1142" s="147" t="str">
        <f>Aaron!$A$2</f>
        <v>Middlesex</v>
      </c>
      <c r="O1142" s="169" t="s">
        <v>148</v>
      </c>
      <c r="P1142" s="229" t="str">
        <f t="shared" si="250"/>
        <v>Walker, Neil (ARB-Y6)</v>
      </c>
      <c r="Q1142" s="166">
        <f t="shared" si="251"/>
        <v>1875000</v>
      </c>
      <c r="R1142" s="166" t="str">
        <f t="shared" si="252"/>
        <v/>
      </c>
      <c r="S1142" s="166" t="str">
        <f t="shared" si="253"/>
        <v/>
      </c>
      <c r="T1142" s="314" t="str">
        <f t="shared" si="247"/>
        <v/>
      </c>
      <c r="U1142" s="147" t="s">
        <v>1630</v>
      </c>
      <c r="V1142" s="167">
        <v>1875000</v>
      </c>
      <c r="W1142" s="134"/>
      <c r="X1142" s="167"/>
      <c r="Y1142" s="134"/>
      <c r="Z1142" s="167"/>
      <c r="AA1142" s="229"/>
      <c r="AB1142" s="229"/>
      <c r="AC1142" s="537"/>
      <c r="AD1142" s="537"/>
      <c r="AE1142" s="271"/>
    </row>
    <row r="1143" spans="1:31" ht="14.25" customHeight="1" x14ac:dyDescent="0.2">
      <c r="A1143" s="134" t="s">
        <v>1030</v>
      </c>
      <c r="B1143" s="246" t="str">
        <f t="shared" si="244"/>
        <v>Walker</v>
      </c>
      <c r="C1143" s="253" t="str">
        <f t="shared" si="245"/>
        <v>Taijuan</v>
      </c>
      <c r="D1143" s="134" t="str">
        <f t="shared" si="246"/>
        <v>T. Walker</v>
      </c>
      <c r="E1143" s="229" t="str">
        <f t="shared" si="248"/>
        <v>Taijuan Walker</v>
      </c>
      <c r="F1143" s="135" t="s">
        <v>1667</v>
      </c>
      <c r="G1143" s="135"/>
      <c r="H1143" s="135"/>
      <c r="I1143" s="135"/>
      <c r="J1143" s="201">
        <v>33829</v>
      </c>
      <c r="K1143" s="147" t="s">
        <v>966</v>
      </c>
      <c r="L1143" s="135" t="s">
        <v>173</v>
      </c>
      <c r="M1143" s="134" t="str">
        <f t="shared" si="249"/>
        <v>Y2</v>
      </c>
      <c r="N1143" s="147" t="str">
        <f>Ruth!$A$2</f>
        <v>Plum Island</v>
      </c>
      <c r="O1143" s="169" t="s">
        <v>1147</v>
      </c>
      <c r="P1143" s="229" t="str">
        <f t="shared" si="250"/>
        <v>Walker, Taijuan (Y2)</v>
      </c>
      <c r="Q1143" s="166">
        <f t="shared" si="251"/>
        <v>300000</v>
      </c>
      <c r="R1143" s="166">
        <f t="shared" si="252"/>
        <v>400000</v>
      </c>
      <c r="S1143" s="166" t="str">
        <f t="shared" si="253"/>
        <v/>
      </c>
      <c r="T1143" s="314" t="str">
        <f t="shared" si="247"/>
        <v/>
      </c>
      <c r="U1143" s="309" t="s">
        <v>653</v>
      </c>
      <c r="V1143" s="230">
        <v>300000</v>
      </c>
      <c r="W1143" s="229" t="s">
        <v>465</v>
      </c>
      <c r="X1143" s="230">
        <v>400000</v>
      </c>
      <c r="Y1143" s="134" t="s">
        <v>814</v>
      </c>
      <c r="Z1143" s="167"/>
      <c r="AA1143" s="229"/>
      <c r="AB1143" s="229"/>
      <c r="AC1143" s="537"/>
      <c r="AD1143" s="537"/>
      <c r="AE1143" s="172"/>
    </row>
    <row r="1144" spans="1:31" ht="14.25" customHeight="1" x14ac:dyDescent="0.2">
      <c r="A1144" s="370" t="s">
        <v>3735</v>
      </c>
      <c r="B1144" s="516" t="str">
        <f t="shared" si="244"/>
        <v>Wall</v>
      </c>
      <c r="C1144" s="517" t="str">
        <f t="shared" si="245"/>
        <v>Forrest</v>
      </c>
      <c r="D1144" s="518" t="str">
        <f t="shared" si="246"/>
        <v>F. Wall</v>
      </c>
      <c r="E1144" s="504" t="str">
        <f t="shared" si="248"/>
        <v>Forrest Wall</v>
      </c>
      <c r="F1144" s="519" t="s">
        <v>512</v>
      </c>
      <c r="G1144" s="519"/>
      <c r="H1144" s="519"/>
      <c r="I1144" s="519"/>
      <c r="J1144" s="528">
        <v>35023</v>
      </c>
      <c r="K1144" s="518" t="s">
        <v>1665</v>
      </c>
      <c r="L1144" s="519" t="s">
        <v>651</v>
      </c>
      <c r="M1144" s="518" t="str">
        <f t="shared" si="249"/>
        <v>min</v>
      </c>
      <c r="N1144" s="508" t="s">
        <v>2927</v>
      </c>
      <c r="O1144" s="519" t="s">
        <v>5380</v>
      </c>
      <c r="P1144" s="229" t="str">
        <f t="shared" si="250"/>
        <v>Wall, Forrest (min)</v>
      </c>
      <c r="Q1144" s="166" t="str">
        <f t="shared" si="251"/>
        <v/>
      </c>
      <c r="R1144" s="166" t="str">
        <f t="shared" si="252"/>
        <v/>
      </c>
      <c r="S1144" s="166" t="str">
        <f t="shared" si="253"/>
        <v/>
      </c>
      <c r="T1144" s="314" t="str">
        <f t="shared" si="247"/>
        <v/>
      </c>
      <c r="U1144" s="537" t="s">
        <v>828</v>
      </c>
      <c r="V1144" s="269"/>
      <c r="W1144" s="537"/>
      <c r="X1144" s="269"/>
      <c r="Y1144" s="537"/>
      <c r="Z1144" s="537"/>
      <c r="AA1144" s="537"/>
      <c r="AB1144" s="537"/>
      <c r="AC1144" s="537"/>
      <c r="AD1144" s="537"/>
      <c r="AE1144" s="172"/>
    </row>
    <row r="1145" spans="1:31" ht="14.25" customHeight="1" x14ac:dyDescent="0.2">
      <c r="A1145" s="211" t="s">
        <v>1758</v>
      </c>
      <c r="B1145" s="246" t="str">
        <f t="shared" si="244"/>
        <v>Wallace</v>
      </c>
      <c r="C1145" s="253" t="str">
        <f t="shared" si="245"/>
        <v>Brett</v>
      </c>
      <c r="D1145" s="134" t="str">
        <f t="shared" si="246"/>
        <v>B. Wallace</v>
      </c>
      <c r="E1145" s="229" t="str">
        <f t="shared" si="248"/>
        <v>Brett Wallace</v>
      </c>
      <c r="F1145" s="216" t="s">
        <v>512</v>
      </c>
      <c r="G1145" s="216"/>
      <c r="H1145" s="216"/>
      <c r="I1145" s="216"/>
      <c r="J1145" s="432">
        <v>31650</v>
      </c>
      <c r="K1145" s="433" t="s">
        <v>1666</v>
      </c>
      <c r="L1145" s="135" t="s">
        <v>11</v>
      </c>
      <c r="M1145" s="134" t="str">
        <f t="shared" si="249"/>
        <v>1,F1-$200k</v>
      </c>
      <c r="N1145" s="147" t="str">
        <f>Ruth!$S$2</f>
        <v>New York</v>
      </c>
      <c r="O1145" s="216" t="s">
        <v>5192</v>
      </c>
      <c r="P1145" s="229" t="str">
        <f t="shared" si="250"/>
        <v>Wallace, Brett (1,F1-$200k)</v>
      </c>
      <c r="Q1145" s="314">
        <f t="shared" si="251"/>
        <v>200000</v>
      </c>
      <c r="R1145" s="166" t="str">
        <f t="shared" si="252"/>
        <v/>
      </c>
      <c r="S1145" s="166" t="str">
        <f t="shared" si="253"/>
        <v/>
      </c>
      <c r="T1145" s="166" t="str">
        <f t="shared" si="247"/>
        <v/>
      </c>
      <c r="U1145" s="177" t="s">
        <v>3991</v>
      </c>
      <c r="V1145" s="310">
        <v>200000</v>
      </c>
      <c r="W1145" s="297" t="s">
        <v>412</v>
      </c>
      <c r="X1145" s="235"/>
      <c r="Y1145" s="211"/>
      <c r="Z1145" s="235"/>
      <c r="AA1145" s="211"/>
      <c r="AB1145" s="235"/>
      <c r="AC1145" s="134"/>
      <c r="AD1145" s="167"/>
      <c r="AE1145" s="371"/>
    </row>
    <row r="1146" spans="1:31" ht="14.25" customHeight="1" x14ac:dyDescent="0.2">
      <c r="A1146" s="246" t="s">
        <v>2227</v>
      </c>
      <c r="B1146" s="246" t="str">
        <f t="shared" si="244"/>
        <v>Walters</v>
      </c>
      <c r="C1146" s="253" t="str">
        <f t="shared" si="245"/>
        <v>Zach</v>
      </c>
      <c r="D1146" s="134" t="str">
        <f t="shared" si="246"/>
        <v>Z. Walters</v>
      </c>
      <c r="E1146" s="229" t="str">
        <f t="shared" si="248"/>
        <v>Zach Walters</v>
      </c>
      <c r="F1146" s="241" t="s">
        <v>1674</v>
      </c>
      <c r="G1146" s="241"/>
      <c r="H1146" s="241"/>
      <c r="I1146" s="241"/>
      <c r="J1146" s="262">
        <v>32756</v>
      </c>
      <c r="K1146" s="263" t="s">
        <v>1671</v>
      </c>
      <c r="L1146" s="135" t="s">
        <v>11</v>
      </c>
      <c r="M1146" s="134" t="str">
        <f t="shared" si="249"/>
        <v>Y1*</v>
      </c>
      <c r="N1146" s="147" t="str">
        <f>Cobb!$Y$2</f>
        <v>Portsmouth</v>
      </c>
      <c r="O1146" s="241" t="s">
        <v>2012</v>
      </c>
      <c r="P1146" s="229" t="str">
        <f t="shared" si="250"/>
        <v>Walters, Zach (Y1*)</v>
      </c>
      <c r="Q1146" s="166">
        <f t="shared" si="251"/>
        <v>200000</v>
      </c>
      <c r="R1146" s="166">
        <f t="shared" si="252"/>
        <v>300000</v>
      </c>
      <c r="S1146" s="166">
        <f t="shared" si="253"/>
        <v>400000</v>
      </c>
      <c r="T1146" s="314" t="str">
        <f t="shared" si="247"/>
        <v/>
      </c>
      <c r="U1146" s="309" t="s">
        <v>304</v>
      </c>
      <c r="V1146" s="269">
        <v>200000</v>
      </c>
      <c r="W1146" s="134" t="s">
        <v>653</v>
      </c>
      <c r="X1146" s="269">
        <v>300000</v>
      </c>
      <c r="Y1146" s="134" t="s">
        <v>465</v>
      </c>
      <c r="Z1146" s="269">
        <v>400000</v>
      </c>
      <c r="AA1146" s="134" t="s">
        <v>814</v>
      </c>
      <c r="AC1146" s="537"/>
      <c r="AD1146" s="537"/>
      <c r="AE1146" s="271"/>
    </row>
    <row r="1147" spans="1:31" ht="14.25" customHeight="1" x14ac:dyDescent="0.2">
      <c r="A1147" s="134" t="s">
        <v>4878</v>
      </c>
      <c r="B1147" s="246" t="str">
        <f t="shared" si="244"/>
        <v>Ward</v>
      </c>
      <c r="C1147" s="253" t="str">
        <f t="shared" si="245"/>
        <v>Taylor</v>
      </c>
      <c r="D1147" s="134" t="str">
        <f t="shared" si="246"/>
        <v>T. Ward</v>
      </c>
      <c r="E1147" s="229" t="str">
        <f t="shared" si="248"/>
        <v>Taylor Ward</v>
      </c>
      <c r="F1147" s="287"/>
      <c r="G1147" s="537">
        <v>114</v>
      </c>
      <c r="H1147" s="537">
        <v>4</v>
      </c>
      <c r="I1147" s="537">
        <v>21</v>
      </c>
      <c r="J1147" s="436">
        <v>34317</v>
      </c>
      <c r="K1147" s="205"/>
      <c r="L1147" s="135" t="s">
        <v>651</v>
      </c>
      <c r="M1147" s="134" t="str">
        <f t="shared" si="249"/>
        <v>min</v>
      </c>
      <c r="N1147" s="147" t="str">
        <f>Aaron!$AE$2</f>
        <v>Pismo Beach</v>
      </c>
      <c r="O1147" s="169" t="s">
        <v>4786</v>
      </c>
      <c r="P1147" s="229" t="str">
        <f t="shared" si="250"/>
        <v>Ward, Taylor (min)</v>
      </c>
      <c r="Q1147" s="166" t="str">
        <f t="shared" si="251"/>
        <v/>
      </c>
      <c r="R1147" s="166" t="str">
        <f t="shared" si="252"/>
        <v/>
      </c>
      <c r="S1147" s="166" t="str">
        <f t="shared" si="253"/>
        <v/>
      </c>
      <c r="T1147" s="314" t="str">
        <f t="shared" si="247"/>
        <v/>
      </c>
      <c r="U1147" s="537" t="s">
        <v>828</v>
      </c>
      <c r="V1147" s="167"/>
      <c r="W1147" s="134"/>
      <c r="X1147" s="167"/>
      <c r="Y1147" s="134"/>
      <c r="Z1147" s="167"/>
      <c r="AA1147" s="134"/>
      <c r="AC1147" s="134"/>
      <c r="AD1147" s="134"/>
    </row>
    <row r="1148" spans="1:31" ht="14.25" customHeight="1" x14ac:dyDescent="0.2">
      <c r="A1148" s="247" t="s">
        <v>2291</v>
      </c>
      <c r="B1148" s="246" t="str">
        <f t="shared" si="244"/>
        <v>Warren</v>
      </c>
      <c r="C1148" s="253" t="str">
        <f t="shared" si="245"/>
        <v>Adam</v>
      </c>
      <c r="D1148" s="134" t="str">
        <f t="shared" si="246"/>
        <v>A. Warren</v>
      </c>
      <c r="E1148" s="229" t="str">
        <f t="shared" si="248"/>
        <v>Adam Warren</v>
      </c>
      <c r="F1148" s="250" t="s">
        <v>1667</v>
      </c>
      <c r="G1148" s="250"/>
      <c r="H1148" s="250"/>
      <c r="I1148" s="250"/>
      <c r="J1148" s="261">
        <v>32014</v>
      </c>
      <c r="K1148" s="260" t="s">
        <v>173</v>
      </c>
      <c r="L1148" s="135" t="s">
        <v>173</v>
      </c>
      <c r="M1148" s="134" t="str">
        <f t="shared" si="249"/>
        <v>Y3</v>
      </c>
      <c r="N1148" s="297" t="str">
        <f>Aaron!$Y$2</f>
        <v>Columbus</v>
      </c>
      <c r="O1148" s="241" t="s">
        <v>2430</v>
      </c>
      <c r="P1148" s="229" t="str">
        <f t="shared" si="250"/>
        <v>Warren, Adam (Y3)</v>
      </c>
      <c r="Q1148" s="166">
        <f t="shared" si="251"/>
        <v>400000</v>
      </c>
      <c r="R1148" s="166" t="str">
        <f t="shared" si="252"/>
        <v/>
      </c>
      <c r="S1148" s="166" t="str">
        <f t="shared" si="253"/>
        <v/>
      </c>
      <c r="T1148" s="314" t="str">
        <f t="shared" si="247"/>
        <v/>
      </c>
      <c r="U1148" s="309" t="s">
        <v>465</v>
      </c>
      <c r="V1148" s="230">
        <v>400000</v>
      </c>
      <c r="W1148" s="229" t="s">
        <v>814</v>
      </c>
      <c r="X1148" s="230"/>
      <c r="Y1148" s="229"/>
      <c r="Z1148" s="230"/>
      <c r="AA1148" s="134"/>
      <c r="AC1148" s="537"/>
      <c r="AD1148" s="537"/>
      <c r="AE1148" s="172"/>
    </row>
    <row r="1149" spans="1:31" ht="14.25" customHeight="1" x14ac:dyDescent="0.2">
      <c r="A1149" s="134" t="s">
        <v>1073</v>
      </c>
      <c r="B1149" s="246" t="str">
        <f t="shared" si="244"/>
        <v>Watson</v>
      </c>
      <c r="C1149" s="253" t="str">
        <f t="shared" si="245"/>
        <v>Tony</v>
      </c>
      <c r="D1149" s="134" t="str">
        <f t="shared" si="246"/>
        <v>T. Watson</v>
      </c>
      <c r="E1149" s="229" t="str">
        <f t="shared" si="248"/>
        <v>Tony Watson</v>
      </c>
      <c r="F1149" s="135"/>
      <c r="G1149" s="135"/>
      <c r="H1149" s="135"/>
      <c r="I1149" s="135"/>
      <c r="J1149" s="201"/>
      <c r="K1149" s="147"/>
      <c r="L1149" s="135" t="s">
        <v>173</v>
      </c>
      <c r="M1149" s="134" t="str">
        <f t="shared" si="249"/>
        <v>ARB-Y5</v>
      </c>
      <c r="N1149" s="147" t="str">
        <f>Ruth!$A$2</f>
        <v>Plum Island</v>
      </c>
      <c r="O1149" s="169" t="s">
        <v>3838</v>
      </c>
      <c r="P1149" s="229" t="str">
        <f t="shared" si="250"/>
        <v>Watson, Tony (ARB-Y5)</v>
      </c>
      <c r="Q1149" s="166">
        <f t="shared" si="251"/>
        <v>2000000</v>
      </c>
      <c r="R1149" s="166" t="str">
        <f t="shared" si="252"/>
        <v/>
      </c>
      <c r="S1149" s="166" t="str">
        <f t="shared" si="253"/>
        <v/>
      </c>
      <c r="T1149" s="314" t="str">
        <f t="shared" si="247"/>
        <v/>
      </c>
      <c r="U1149" s="147" t="s">
        <v>1629</v>
      </c>
      <c r="V1149" s="167">
        <v>2000000</v>
      </c>
      <c r="W1149" s="134"/>
      <c r="X1149" s="167"/>
      <c r="Y1149" s="134"/>
      <c r="Z1149" s="167"/>
      <c r="AA1149" s="229"/>
      <c r="AB1149" s="229"/>
      <c r="AC1149" s="537"/>
      <c r="AD1149" s="537"/>
      <c r="AE1149" s="172"/>
    </row>
    <row r="1150" spans="1:31" ht="14.25" customHeight="1" x14ac:dyDescent="0.2">
      <c r="A1150" s="134" t="s">
        <v>849</v>
      </c>
      <c r="B1150" s="246" t="str">
        <f t="shared" ref="B1150:B1163" si="254">LEFT(A1150,FIND(", ",A1150,1)-1)</f>
        <v>Weaver</v>
      </c>
      <c r="C1150" s="253" t="str">
        <f t="shared" ref="C1150:C1163" si="255">RIGHT(A1150,LEN(A1150)-FIND(", ",A1150,1)-1)</f>
        <v>Jered</v>
      </c>
      <c r="D1150" s="134" t="str">
        <f t="shared" ref="D1150:D1163" si="256">CONCATENATE(MID(C1150,1,1),". ",B1150)</f>
        <v>J. Weaver</v>
      </c>
      <c r="E1150" s="229" t="str">
        <f t="shared" si="248"/>
        <v>Jered Weaver</v>
      </c>
      <c r="F1150" s="135"/>
      <c r="G1150" s="135"/>
      <c r="H1150" s="135"/>
      <c r="I1150" s="135"/>
      <c r="J1150" s="201"/>
      <c r="K1150" s="147"/>
      <c r="L1150" s="135" t="s">
        <v>173</v>
      </c>
      <c r="M1150" s="134" t="str">
        <f t="shared" si="249"/>
        <v>2,F3-14.715M</v>
      </c>
      <c r="N1150" s="147" t="str">
        <f>Cobb!$M$2</f>
        <v>Mansfield</v>
      </c>
      <c r="O1150" s="304" t="s">
        <v>4589</v>
      </c>
      <c r="P1150" s="229" t="str">
        <f t="shared" si="250"/>
        <v>Weaver, Jered (2,F3-14.715M)</v>
      </c>
      <c r="Q1150" s="166">
        <f t="shared" si="251"/>
        <v>4905000</v>
      </c>
      <c r="R1150" s="166">
        <f t="shared" si="252"/>
        <v>4905000</v>
      </c>
      <c r="S1150" s="166" t="str">
        <f t="shared" si="253"/>
        <v/>
      </c>
      <c r="T1150" s="314" t="str">
        <f t="shared" ref="T1150:T1163" si="257">IF(ISBLANK($AB1150),"",$AB1150)</f>
        <v/>
      </c>
      <c r="U1150" s="147" t="s">
        <v>2503</v>
      </c>
      <c r="V1150" s="167">
        <v>4905000</v>
      </c>
      <c r="W1150" s="147" t="s">
        <v>2587</v>
      </c>
      <c r="X1150" s="235">
        <v>4905000</v>
      </c>
      <c r="Y1150" s="147" t="s">
        <v>412</v>
      </c>
      <c r="Z1150" s="235"/>
      <c r="AA1150" s="147"/>
      <c r="AB1150" s="310"/>
      <c r="AC1150" s="537"/>
      <c r="AD1150" s="537"/>
      <c r="AE1150" s="172"/>
    </row>
    <row r="1151" spans="1:31" ht="14.25" customHeight="1" x14ac:dyDescent="0.2">
      <c r="A1151" s="134" t="s">
        <v>4879</v>
      </c>
      <c r="B1151" s="246" t="str">
        <f t="shared" si="254"/>
        <v>Weaver</v>
      </c>
      <c r="C1151" s="253" t="str">
        <f t="shared" si="255"/>
        <v>Luke</v>
      </c>
      <c r="D1151" s="134" t="str">
        <f t="shared" si="256"/>
        <v>L. Weaver</v>
      </c>
      <c r="E1151" s="229" t="str">
        <f t="shared" si="248"/>
        <v>Luke Weaver</v>
      </c>
      <c r="F1151" s="287"/>
      <c r="G1151" s="537">
        <v>184</v>
      </c>
      <c r="H1151" s="537">
        <v>8</v>
      </c>
      <c r="I1151" s="537">
        <v>6</v>
      </c>
      <c r="J1151" s="436">
        <v>34202</v>
      </c>
      <c r="K1151" s="205"/>
      <c r="L1151" s="135" t="s">
        <v>651</v>
      </c>
      <c r="M1151" s="134" t="str">
        <f t="shared" si="249"/>
        <v>min</v>
      </c>
      <c r="N1151" s="537" t="s">
        <v>786</v>
      </c>
      <c r="O1151" s="169" t="s">
        <v>4786</v>
      </c>
      <c r="P1151" s="229" t="str">
        <f t="shared" si="250"/>
        <v>Weaver, Luke (min)</v>
      </c>
      <c r="Q1151" s="166" t="str">
        <f t="shared" si="251"/>
        <v/>
      </c>
      <c r="R1151" s="166" t="str">
        <f t="shared" si="252"/>
        <v/>
      </c>
      <c r="S1151" s="166" t="str">
        <f t="shared" si="253"/>
        <v/>
      </c>
      <c r="T1151" s="314" t="str">
        <f t="shared" si="257"/>
        <v/>
      </c>
      <c r="U1151" s="537" t="s">
        <v>828</v>
      </c>
      <c r="V1151" s="167"/>
      <c r="W1151" s="134"/>
      <c r="X1151" s="167"/>
      <c r="Y1151" s="134"/>
      <c r="Z1151" s="167"/>
      <c r="AA1151" s="134"/>
      <c r="AC1151" s="134"/>
      <c r="AD1151" s="134"/>
    </row>
    <row r="1152" spans="1:31" ht="14.25" customHeight="1" x14ac:dyDescent="0.2">
      <c r="A1152" s="134" t="s">
        <v>932</v>
      </c>
      <c r="B1152" s="246" t="str">
        <f t="shared" si="254"/>
        <v>Webb</v>
      </c>
      <c r="C1152" s="253" t="str">
        <f t="shared" si="255"/>
        <v>Ryan</v>
      </c>
      <c r="D1152" s="134" t="str">
        <f t="shared" si="256"/>
        <v>R. Webb</v>
      </c>
      <c r="E1152" s="229" t="str">
        <f t="shared" si="248"/>
        <v>Ryan Webb</v>
      </c>
      <c r="F1152" s="135"/>
      <c r="G1152" s="135"/>
      <c r="H1152" s="135"/>
      <c r="I1152" s="135"/>
      <c r="J1152" s="201"/>
      <c r="K1152" s="147"/>
      <c r="L1152" s="135" t="s">
        <v>173</v>
      </c>
      <c r="M1152" s="134" t="str">
        <f t="shared" si="249"/>
        <v>2,F3-1.653M</v>
      </c>
      <c r="N1152" s="300" t="s">
        <v>786</v>
      </c>
      <c r="O1152" s="304" t="s">
        <v>2491</v>
      </c>
      <c r="P1152" s="229" t="str">
        <f t="shared" si="250"/>
        <v>Webb, Ryan (2,F3-1.653M)</v>
      </c>
      <c r="Q1152" s="166">
        <f t="shared" si="251"/>
        <v>551250</v>
      </c>
      <c r="R1152" s="166">
        <f t="shared" si="252"/>
        <v>551250</v>
      </c>
      <c r="S1152" s="166" t="str">
        <f t="shared" si="253"/>
        <v/>
      </c>
      <c r="T1152" s="314" t="str">
        <f t="shared" si="257"/>
        <v/>
      </c>
      <c r="U1152" s="147" t="s">
        <v>2555</v>
      </c>
      <c r="V1152" s="167">
        <v>551250</v>
      </c>
      <c r="W1152" s="147" t="s">
        <v>2628</v>
      </c>
      <c r="X1152" s="235">
        <v>551250</v>
      </c>
      <c r="Y1152" s="147" t="s">
        <v>412</v>
      </c>
      <c r="Z1152" s="310"/>
      <c r="AA1152" s="147"/>
      <c r="AB1152" s="310"/>
      <c r="AC1152" s="537"/>
      <c r="AD1152" s="537"/>
      <c r="AE1152" s="172"/>
    </row>
    <row r="1153" spans="1:31" ht="14.25" customHeight="1" x14ac:dyDescent="0.2">
      <c r="A1153" s="148" t="s">
        <v>70</v>
      </c>
      <c r="B1153" s="246" t="str">
        <f t="shared" si="254"/>
        <v>Werth</v>
      </c>
      <c r="C1153" s="253" t="str">
        <f t="shared" si="255"/>
        <v>Jayson</v>
      </c>
      <c r="D1153" s="134" t="str">
        <f t="shared" si="256"/>
        <v>J. Werth</v>
      </c>
      <c r="E1153" s="229" t="str">
        <f t="shared" si="248"/>
        <v>Jayson Werth</v>
      </c>
      <c r="F1153" s="135"/>
      <c r="G1153" s="147"/>
      <c r="H1153" s="147"/>
      <c r="I1153" s="147"/>
      <c r="J1153" s="169"/>
      <c r="K1153" s="134"/>
      <c r="L1153" s="135" t="s">
        <v>11</v>
      </c>
      <c r="M1153" s="134" t="str">
        <f t="shared" si="249"/>
        <v>1,F3-$2.175M</v>
      </c>
      <c r="N1153" s="147" t="str">
        <f>Aaron!$M$2</f>
        <v>Virginia</v>
      </c>
      <c r="O1153" s="412" t="s">
        <v>4104</v>
      </c>
      <c r="P1153" s="229" t="str">
        <f t="shared" si="250"/>
        <v>Werth, Jayson (1,F3-$2.175M)</v>
      </c>
      <c r="Q1153" s="166">
        <f t="shared" si="251"/>
        <v>725000</v>
      </c>
      <c r="R1153" s="166">
        <f t="shared" si="252"/>
        <v>725000</v>
      </c>
      <c r="S1153" s="166">
        <f t="shared" si="253"/>
        <v>725000</v>
      </c>
      <c r="T1153" s="314" t="str">
        <f t="shared" si="257"/>
        <v/>
      </c>
      <c r="U1153" s="148" t="s">
        <v>4034</v>
      </c>
      <c r="V1153" s="414">
        <v>725000</v>
      </c>
      <c r="W1153" s="148" t="s">
        <v>4232</v>
      </c>
      <c r="X1153" s="414">
        <v>725000</v>
      </c>
      <c r="Y1153" s="148" t="s">
        <v>4177</v>
      </c>
      <c r="Z1153" s="414">
        <v>725000</v>
      </c>
      <c r="AA1153" s="134" t="s">
        <v>412</v>
      </c>
      <c r="AB1153" s="134"/>
      <c r="AC1153" s="134"/>
      <c r="AD1153" s="134"/>
    </row>
    <row r="1154" spans="1:31" ht="14.25" customHeight="1" x14ac:dyDescent="0.2">
      <c r="A1154" s="134" t="s">
        <v>4880</v>
      </c>
      <c r="B1154" s="246" t="str">
        <f t="shared" si="254"/>
        <v>Whitley</v>
      </c>
      <c r="C1154" s="253" t="str">
        <f t="shared" si="255"/>
        <v>Garrett</v>
      </c>
      <c r="D1154" s="134" t="str">
        <f t="shared" si="256"/>
        <v>G. Whitley</v>
      </c>
      <c r="E1154" s="229" t="str">
        <f t="shared" si="248"/>
        <v>Garrett Whitley</v>
      </c>
      <c r="F1154" s="287"/>
      <c r="G1154" s="537">
        <v>44</v>
      </c>
      <c r="H1154" s="537">
        <v>2</v>
      </c>
      <c r="I1154" s="537">
        <v>20</v>
      </c>
      <c r="J1154" s="436">
        <v>35502</v>
      </c>
      <c r="K1154" s="205"/>
      <c r="L1154" s="135" t="s">
        <v>651</v>
      </c>
      <c r="M1154" s="134" t="str">
        <f t="shared" si="249"/>
        <v>min</v>
      </c>
      <c r="N1154" s="147" t="str">
        <f>Mays!$M$2</f>
        <v>Mudville</v>
      </c>
      <c r="O1154" s="169" t="s">
        <v>4786</v>
      </c>
      <c r="P1154" s="229" t="str">
        <f t="shared" si="250"/>
        <v>Whitley, Garrett (min)</v>
      </c>
      <c r="Q1154" s="166" t="str">
        <f t="shared" si="251"/>
        <v/>
      </c>
      <c r="R1154" s="166" t="str">
        <f t="shared" si="252"/>
        <v/>
      </c>
      <c r="S1154" s="166" t="str">
        <f t="shared" si="253"/>
        <v/>
      </c>
      <c r="T1154" s="314" t="str">
        <f t="shared" si="257"/>
        <v/>
      </c>
      <c r="U1154" s="537" t="s">
        <v>828</v>
      </c>
      <c r="V1154" s="167"/>
      <c r="W1154" s="134"/>
      <c r="X1154" s="167"/>
      <c r="Y1154" s="134"/>
      <c r="Z1154" s="167"/>
      <c r="AA1154" s="134"/>
      <c r="AC1154" s="134"/>
      <c r="AD1154" s="134"/>
    </row>
    <row r="1155" spans="1:31" ht="14.25" customHeight="1" x14ac:dyDescent="0.2">
      <c r="A1155" s="134" t="s">
        <v>269</v>
      </c>
      <c r="B1155" s="246" t="str">
        <f t="shared" si="254"/>
        <v>Wieters</v>
      </c>
      <c r="C1155" s="253" t="str">
        <f t="shared" si="255"/>
        <v>Matt</v>
      </c>
      <c r="D1155" s="134" t="str">
        <f t="shared" si="256"/>
        <v>M. Wieters</v>
      </c>
      <c r="E1155" s="229" t="str">
        <f t="shared" si="248"/>
        <v>Matt Wieters</v>
      </c>
      <c r="F1155" s="135"/>
      <c r="G1155" s="135"/>
      <c r="H1155" s="135"/>
      <c r="I1155" s="135"/>
      <c r="J1155" s="201"/>
      <c r="K1155" s="147"/>
      <c r="L1155" s="135" t="s">
        <v>11</v>
      </c>
      <c r="M1155" s="134" t="str">
        <f t="shared" si="249"/>
        <v>4,L5-14M</v>
      </c>
      <c r="N1155" s="147" t="str">
        <f>Mays!$Y$2</f>
        <v>Los Angeles</v>
      </c>
      <c r="O1155" s="169" t="s">
        <v>402</v>
      </c>
      <c r="P1155" s="229" t="str">
        <f t="shared" si="250"/>
        <v>Wieters, Matt (4,L5-14M)</v>
      </c>
      <c r="Q1155" s="166">
        <f t="shared" si="251"/>
        <v>2800000</v>
      </c>
      <c r="R1155" s="166">
        <f t="shared" si="252"/>
        <v>2800000</v>
      </c>
      <c r="S1155" s="166" t="str">
        <f t="shared" si="253"/>
        <v/>
      </c>
      <c r="T1155" s="314" t="str">
        <f t="shared" si="257"/>
        <v/>
      </c>
      <c r="U1155" s="147" t="s">
        <v>388</v>
      </c>
      <c r="V1155" s="166">
        <v>2800000</v>
      </c>
      <c r="W1155" s="134" t="s">
        <v>753</v>
      </c>
      <c r="X1155" s="166">
        <v>2800000</v>
      </c>
      <c r="Y1155" s="134" t="s">
        <v>412</v>
      </c>
      <c r="Z1155" s="167"/>
      <c r="AA1155" s="134"/>
      <c r="AC1155" s="537"/>
      <c r="AD1155" s="537"/>
      <c r="AE1155" s="172"/>
    </row>
    <row r="1156" spans="1:31" ht="14.25" customHeight="1" x14ac:dyDescent="0.2">
      <c r="A1156" s="148" t="s">
        <v>1050</v>
      </c>
      <c r="B1156" s="246" t="str">
        <f t="shared" si="254"/>
        <v>Wilhelmsen</v>
      </c>
      <c r="C1156" s="253" t="str">
        <f t="shared" si="255"/>
        <v>Tom</v>
      </c>
      <c r="D1156" s="134" t="str">
        <f t="shared" si="256"/>
        <v>T. Wilhelmsen</v>
      </c>
      <c r="E1156" s="229" t="str">
        <f t="shared" si="248"/>
        <v>Tom Wilhelmsen</v>
      </c>
      <c r="F1156" s="135"/>
      <c r="G1156" s="147"/>
      <c r="H1156" s="147"/>
      <c r="I1156" s="147"/>
      <c r="J1156" s="169"/>
      <c r="K1156" s="134"/>
      <c r="L1156" s="135" t="s">
        <v>173</v>
      </c>
      <c r="M1156" s="134" t="str">
        <f t="shared" si="249"/>
        <v>1,F3-$2.55M</v>
      </c>
      <c r="N1156" s="147" t="str">
        <f>Aaron!$A$2</f>
        <v>Middlesex</v>
      </c>
      <c r="O1156" s="412" t="s">
        <v>4104</v>
      </c>
      <c r="P1156" s="229" t="str">
        <f t="shared" si="250"/>
        <v>Wilhelmsen, Tom (1,F3-$2.55M)</v>
      </c>
      <c r="Q1156" s="166">
        <f t="shared" si="251"/>
        <v>850000</v>
      </c>
      <c r="R1156" s="166">
        <f t="shared" si="252"/>
        <v>850000</v>
      </c>
      <c r="S1156" s="166">
        <f t="shared" si="253"/>
        <v>850000</v>
      </c>
      <c r="T1156" s="314" t="str">
        <f t="shared" si="257"/>
        <v/>
      </c>
      <c r="U1156" s="148" t="s">
        <v>4030</v>
      </c>
      <c r="V1156" s="414">
        <v>850000</v>
      </c>
      <c r="W1156" s="148" t="s">
        <v>4236</v>
      </c>
      <c r="X1156" s="414">
        <v>850000</v>
      </c>
      <c r="Y1156" s="148" t="s">
        <v>4181</v>
      </c>
      <c r="Z1156" s="414">
        <v>850000</v>
      </c>
      <c r="AA1156" s="134" t="s">
        <v>412</v>
      </c>
      <c r="AB1156" s="134"/>
      <c r="AC1156" s="134"/>
      <c r="AD1156" s="134"/>
    </row>
    <row r="1157" spans="1:31" ht="14.25" customHeight="1" x14ac:dyDescent="0.2">
      <c r="A1157" s="148" t="s">
        <v>964</v>
      </c>
      <c r="B1157" s="246" t="str">
        <f t="shared" si="254"/>
        <v>Williams</v>
      </c>
      <c r="C1157" s="253" t="str">
        <f t="shared" si="255"/>
        <v>Jerome</v>
      </c>
      <c r="D1157" s="134" t="str">
        <f t="shared" si="256"/>
        <v>J. Williams</v>
      </c>
      <c r="E1157" s="229" t="str">
        <f t="shared" si="248"/>
        <v>Jerome Williams</v>
      </c>
      <c r="F1157" s="135"/>
      <c r="G1157" s="147"/>
      <c r="H1157" s="147"/>
      <c r="I1157" s="147"/>
      <c r="J1157" s="169"/>
      <c r="K1157" s="134"/>
      <c r="L1157" s="135" t="s">
        <v>173</v>
      </c>
      <c r="M1157" s="134" t="str">
        <f t="shared" si="249"/>
        <v>1,F1-$667K</v>
      </c>
      <c r="N1157" s="147" t="str">
        <f>Aaron!$AE$2</f>
        <v>Pismo Beach</v>
      </c>
      <c r="O1157" s="412" t="s">
        <v>4104</v>
      </c>
      <c r="P1157" s="229" t="str">
        <f t="shared" si="250"/>
        <v>Williams, Jerome (1,F1-$667K)</v>
      </c>
      <c r="Q1157" s="166">
        <f t="shared" si="251"/>
        <v>667000</v>
      </c>
      <c r="R1157" s="166" t="str">
        <f t="shared" si="252"/>
        <v/>
      </c>
      <c r="S1157" s="166" t="str">
        <f t="shared" si="253"/>
        <v/>
      </c>
      <c r="T1157" s="314" t="str">
        <f t="shared" si="257"/>
        <v/>
      </c>
      <c r="U1157" s="148" t="s">
        <v>4082</v>
      </c>
      <c r="V1157" s="414">
        <v>667000</v>
      </c>
      <c r="W1157" s="167" t="s">
        <v>412</v>
      </c>
      <c r="X1157" s="134"/>
      <c r="Y1157" s="134"/>
      <c r="Z1157" s="134"/>
      <c r="AA1157" s="134"/>
      <c r="AB1157" s="134"/>
      <c r="AC1157" s="134"/>
      <c r="AD1157" s="134"/>
    </row>
    <row r="1158" spans="1:31" ht="14.25" customHeight="1" x14ac:dyDescent="0.2">
      <c r="A1158" s="537" t="s">
        <v>4709</v>
      </c>
      <c r="B1158" s="246" t="str">
        <f t="shared" si="254"/>
        <v>Williams</v>
      </c>
      <c r="C1158" s="253" t="str">
        <f t="shared" si="255"/>
        <v>Mason*</v>
      </c>
      <c r="D1158" s="134" t="str">
        <f t="shared" si="256"/>
        <v>M. Williams</v>
      </c>
      <c r="E1158" s="229" t="str">
        <f t="shared" si="248"/>
        <v>Mason* Williams</v>
      </c>
      <c r="F1158" s="287"/>
      <c r="G1158" s="537">
        <v>177</v>
      </c>
      <c r="H1158" s="537">
        <v>7</v>
      </c>
      <c r="I1158" s="537">
        <v>20</v>
      </c>
      <c r="J1158" s="436">
        <v>33471</v>
      </c>
      <c r="K1158" s="205" t="s">
        <v>2011</v>
      </c>
      <c r="L1158" s="135" t="s">
        <v>11</v>
      </c>
      <c r="M1158" s="134" t="str">
        <f t="shared" si="249"/>
        <v>MM</v>
      </c>
      <c r="N1158" s="147" t="str">
        <f>Aaron!$S$2</f>
        <v>San Jose</v>
      </c>
      <c r="O1158" s="169" t="s">
        <v>4786</v>
      </c>
      <c r="P1158" s="229" t="str">
        <f t="shared" si="250"/>
        <v>Williams, Mason* (MM)</v>
      </c>
      <c r="Q1158" s="166">
        <f t="shared" si="251"/>
        <v>100000</v>
      </c>
      <c r="R1158" s="166" t="str">
        <f t="shared" si="252"/>
        <v/>
      </c>
      <c r="S1158" s="166" t="str">
        <f t="shared" si="253"/>
        <v/>
      </c>
      <c r="T1158" s="314" t="str">
        <f t="shared" si="257"/>
        <v/>
      </c>
      <c r="U1158" s="537" t="s">
        <v>648</v>
      </c>
      <c r="V1158" s="167">
        <v>100000</v>
      </c>
      <c r="W1158" s="134"/>
      <c r="X1158" s="167"/>
      <c r="Y1158" s="134"/>
      <c r="Z1158" s="167"/>
      <c r="AA1158" s="134"/>
      <c r="AC1158" s="134"/>
      <c r="AD1158" s="134"/>
    </row>
    <row r="1159" spans="1:31" ht="14.25" customHeight="1" x14ac:dyDescent="0.2">
      <c r="A1159" s="246" t="s">
        <v>2140</v>
      </c>
      <c r="B1159" s="246" t="str">
        <f t="shared" si="254"/>
        <v>Williams</v>
      </c>
      <c r="C1159" s="253" t="str">
        <f t="shared" si="255"/>
        <v>Nick</v>
      </c>
      <c r="D1159" s="134" t="str">
        <f t="shared" si="256"/>
        <v>N. Williams</v>
      </c>
      <c r="E1159" s="229" t="str">
        <f t="shared" si="248"/>
        <v>Nick Williams</v>
      </c>
      <c r="F1159" s="241" t="s">
        <v>512</v>
      </c>
      <c r="G1159" s="241"/>
      <c r="H1159" s="241"/>
      <c r="I1159" s="241"/>
      <c r="J1159" s="262">
        <v>34220</v>
      </c>
      <c r="K1159" s="263" t="s">
        <v>2011</v>
      </c>
      <c r="L1159" s="135" t="s">
        <v>651</v>
      </c>
      <c r="M1159" s="134" t="str">
        <f t="shared" si="249"/>
        <v>min</v>
      </c>
      <c r="N1159" s="147" t="str">
        <f>Mays!$A$2</f>
        <v>Aspen</v>
      </c>
      <c r="O1159" s="241" t="s">
        <v>2012</v>
      </c>
      <c r="P1159" s="229" t="str">
        <f t="shared" si="250"/>
        <v>Williams, Nick (min)</v>
      </c>
      <c r="Q1159" s="166" t="str">
        <f t="shared" si="251"/>
        <v/>
      </c>
      <c r="R1159" s="166" t="str">
        <f t="shared" si="252"/>
        <v/>
      </c>
      <c r="S1159" s="166" t="str">
        <f t="shared" si="253"/>
        <v/>
      </c>
      <c r="T1159" s="314" t="str">
        <f t="shared" si="257"/>
        <v/>
      </c>
      <c r="U1159" s="309" t="s">
        <v>828</v>
      </c>
      <c r="V1159" s="230"/>
      <c r="W1159" s="229"/>
      <c r="X1159" s="230"/>
      <c r="Y1159" s="229"/>
      <c r="Z1159" s="230"/>
      <c r="AA1159" s="134"/>
      <c r="AC1159" s="537"/>
      <c r="AD1159" s="537"/>
      <c r="AE1159" s="172"/>
    </row>
    <row r="1160" spans="1:31" ht="14.25" customHeight="1" x14ac:dyDescent="0.2">
      <c r="A1160" s="537" t="s">
        <v>2181</v>
      </c>
      <c r="B1160" s="246" t="str">
        <f t="shared" si="254"/>
        <v>Williamson</v>
      </c>
      <c r="C1160" s="253" t="str">
        <f t="shared" si="255"/>
        <v>Mac</v>
      </c>
      <c r="D1160" s="134" t="str">
        <f t="shared" si="256"/>
        <v>M. Williamson</v>
      </c>
      <c r="E1160" s="229" t="str">
        <f t="shared" si="248"/>
        <v>Mac Williamson</v>
      </c>
      <c r="F1160" s="287"/>
      <c r="G1160" s="537">
        <v>186</v>
      </c>
      <c r="H1160" s="537">
        <v>8</v>
      </c>
      <c r="I1160" s="537">
        <v>11</v>
      </c>
      <c r="J1160" s="436">
        <v>33069</v>
      </c>
      <c r="K1160" s="205" t="s">
        <v>1672</v>
      </c>
      <c r="L1160" s="135" t="s">
        <v>11</v>
      </c>
      <c r="M1160" s="134" t="str">
        <f t="shared" si="249"/>
        <v>MM</v>
      </c>
      <c r="N1160" s="147" t="str">
        <f>Cobb!$G$2</f>
        <v>Alaska</v>
      </c>
      <c r="O1160" s="169" t="s">
        <v>4786</v>
      </c>
      <c r="P1160" s="229" t="str">
        <f t="shared" si="250"/>
        <v>Williamson, Mac (MM)</v>
      </c>
      <c r="Q1160" s="166">
        <f t="shared" si="251"/>
        <v>100000</v>
      </c>
      <c r="R1160" s="166" t="str">
        <f t="shared" si="252"/>
        <v/>
      </c>
      <c r="S1160" s="166" t="str">
        <f t="shared" si="253"/>
        <v/>
      </c>
      <c r="T1160" s="314" t="str">
        <f t="shared" si="257"/>
        <v/>
      </c>
      <c r="U1160" s="537" t="s">
        <v>648</v>
      </c>
      <c r="V1160" s="167">
        <v>100000</v>
      </c>
      <c r="W1160" s="134"/>
      <c r="X1160" s="167"/>
      <c r="Y1160" s="134"/>
      <c r="Z1160" s="167"/>
      <c r="AA1160" s="134"/>
      <c r="AC1160" s="134"/>
      <c r="AD1160" s="134"/>
    </row>
    <row r="1161" spans="1:31" ht="14.25" customHeight="1" x14ac:dyDescent="0.2">
      <c r="A1161" s="247" t="s">
        <v>2300</v>
      </c>
      <c r="B1161" s="246" t="str">
        <f t="shared" si="254"/>
        <v>Wilson</v>
      </c>
      <c r="C1161" s="253" t="str">
        <f t="shared" si="255"/>
        <v>Alex</v>
      </c>
      <c r="D1161" s="134" t="str">
        <f t="shared" si="256"/>
        <v>A. Wilson</v>
      </c>
      <c r="E1161" s="229" t="str">
        <f t="shared" si="248"/>
        <v>Alex Wilson</v>
      </c>
      <c r="F1161" s="250" t="s">
        <v>1667</v>
      </c>
      <c r="G1161" s="250"/>
      <c r="H1161" s="250"/>
      <c r="I1161" s="250"/>
      <c r="J1161" s="261">
        <v>31719</v>
      </c>
      <c r="K1161" s="260" t="s">
        <v>173</v>
      </c>
      <c r="L1161" s="135" t="s">
        <v>173</v>
      </c>
      <c r="M1161" s="134" t="str">
        <f t="shared" si="249"/>
        <v>Y2</v>
      </c>
      <c r="N1161" s="147" t="s">
        <v>547</v>
      </c>
      <c r="O1161" s="241" t="s">
        <v>2012</v>
      </c>
      <c r="P1161" s="229" t="str">
        <f t="shared" si="250"/>
        <v>Wilson, Alex (Y2)</v>
      </c>
      <c r="Q1161" s="166">
        <f t="shared" si="251"/>
        <v>300000</v>
      </c>
      <c r="R1161" s="166">
        <f t="shared" si="252"/>
        <v>400000</v>
      </c>
      <c r="S1161" s="166" t="str">
        <f t="shared" si="253"/>
        <v/>
      </c>
      <c r="T1161" s="314" t="str">
        <f t="shared" si="257"/>
        <v/>
      </c>
      <c r="U1161" s="309" t="s">
        <v>653</v>
      </c>
      <c r="V1161" s="230">
        <v>300000</v>
      </c>
      <c r="W1161" s="229" t="s">
        <v>465</v>
      </c>
      <c r="X1161" s="230">
        <v>400000</v>
      </c>
      <c r="Y1161" s="134" t="s">
        <v>814</v>
      </c>
      <c r="Z1161" s="230"/>
      <c r="AA1161" s="229"/>
      <c r="AB1161" s="229"/>
      <c r="AC1161" s="537"/>
      <c r="AD1161" s="537"/>
      <c r="AE1161" s="271"/>
    </row>
    <row r="1162" spans="1:31" ht="14.25" customHeight="1" x14ac:dyDescent="0.2">
      <c r="A1162" s="148" t="s">
        <v>4290</v>
      </c>
      <c r="B1162" s="246" t="str">
        <f t="shared" si="254"/>
        <v>Wilson</v>
      </c>
      <c r="C1162" s="253" t="str">
        <f t="shared" si="255"/>
        <v>CJ</v>
      </c>
      <c r="D1162" s="134" t="str">
        <f t="shared" si="256"/>
        <v>C. Wilson</v>
      </c>
      <c r="E1162" s="229" t="str">
        <f t="shared" si="248"/>
        <v>CJ Wilson</v>
      </c>
      <c r="F1162" s="135"/>
      <c r="G1162" s="147"/>
      <c r="H1162" s="147"/>
      <c r="I1162" s="147"/>
      <c r="J1162" s="169"/>
      <c r="K1162" s="134"/>
      <c r="L1162" s="135" t="s">
        <v>173</v>
      </c>
      <c r="M1162" s="134" t="str">
        <f t="shared" si="249"/>
        <v>1,F3-$4.734M</v>
      </c>
      <c r="N1162" s="147" t="str">
        <f>Cobb!$M$2</f>
        <v>Mansfield</v>
      </c>
      <c r="O1162" s="412" t="s">
        <v>4104</v>
      </c>
      <c r="P1162" s="229" t="str">
        <f t="shared" si="250"/>
        <v>Wilson, CJ (1,F3-$4.734M)</v>
      </c>
      <c r="Q1162" s="166">
        <f t="shared" si="251"/>
        <v>1578000</v>
      </c>
      <c r="R1162" s="166">
        <f t="shared" si="252"/>
        <v>1578000</v>
      </c>
      <c r="S1162" s="166">
        <f t="shared" si="253"/>
        <v>1578000</v>
      </c>
      <c r="T1162" s="314" t="str">
        <f t="shared" si="257"/>
        <v/>
      </c>
      <c r="U1162" s="148" t="s">
        <v>4096</v>
      </c>
      <c r="V1162" s="414">
        <v>1578000</v>
      </c>
      <c r="W1162" s="148" t="s">
        <v>4245</v>
      </c>
      <c r="X1162" s="414">
        <v>1578000</v>
      </c>
      <c r="Y1162" s="148" t="s">
        <v>4167</v>
      </c>
      <c r="Z1162" s="414">
        <v>1578000</v>
      </c>
      <c r="AA1162" s="134" t="s">
        <v>412</v>
      </c>
      <c r="AB1162" s="134"/>
      <c r="AC1162" s="134"/>
      <c r="AD1162" s="134"/>
      <c r="AE1162" s="371"/>
    </row>
    <row r="1163" spans="1:31" ht="14.25" customHeight="1" x14ac:dyDescent="0.2">
      <c r="A1163" s="146" t="s">
        <v>1173</v>
      </c>
      <c r="B1163" s="246" t="str">
        <f t="shared" si="254"/>
        <v>Wilson</v>
      </c>
      <c r="C1163" s="253" t="str">
        <f t="shared" si="255"/>
        <v>Justin</v>
      </c>
      <c r="D1163" s="134" t="str">
        <f t="shared" si="256"/>
        <v>J. Wilson</v>
      </c>
      <c r="E1163" s="229" t="str">
        <f t="shared" si="248"/>
        <v>Justin Wilson</v>
      </c>
      <c r="F1163" s="135"/>
      <c r="G1163" s="135"/>
      <c r="H1163" s="135"/>
      <c r="I1163" s="135"/>
      <c r="J1163" s="201"/>
      <c r="K1163" s="147"/>
      <c r="L1163" s="135" t="s">
        <v>173</v>
      </c>
      <c r="M1163" s="134" t="str">
        <f t="shared" si="249"/>
        <v>Y3</v>
      </c>
      <c r="N1163" s="147" t="str">
        <f>Cobb!$AE$2</f>
        <v>Chicago</v>
      </c>
      <c r="O1163" s="135" t="s">
        <v>1171</v>
      </c>
      <c r="P1163" s="229" t="str">
        <f t="shared" si="250"/>
        <v>Wilson, Justin (Y3)</v>
      </c>
      <c r="Q1163" s="166">
        <f t="shared" si="251"/>
        <v>400000</v>
      </c>
      <c r="R1163" s="166" t="str">
        <f t="shared" si="252"/>
        <v/>
      </c>
      <c r="S1163" s="166" t="str">
        <f t="shared" si="253"/>
        <v/>
      </c>
      <c r="T1163" s="314" t="str">
        <f t="shared" si="257"/>
        <v/>
      </c>
      <c r="U1163" s="147" t="s">
        <v>465</v>
      </c>
      <c r="V1163" s="167">
        <v>400000</v>
      </c>
      <c r="W1163" s="134" t="s">
        <v>814</v>
      </c>
      <c r="X1163" s="167"/>
      <c r="Y1163" s="134"/>
      <c r="Z1163" s="167"/>
      <c r="AA1163" s="134"/>
      <c r="AC1163" s="537"/>
      <c r="AD1163" s="537"/>
      <c r="AE1163" s="271"/>
    </row>
    <row r="1164" spans="1:31" ht="14.25" customHeight="1" x14ac:dyDescent="0.2">
      <c r="A1164" s="537" t="s">
        <v>4784</v>
      </c>
      <c r="B1164" s="246" t="str">
        <f t="shared" ref="B1164:B1173" si="258">LEFT(A1164,FIND(", ",A1164,1)-1)</f>
        <v>Wilson</v>
      </c>
      <c r="C1164" s="253" t="str">
        <f t="shared" ref="C1164:C1173" si="259">RIGHT(A1164,LEN(A1164)-FIND(", ",A1164,1)-1)</f>
        <v>Tyler</v>
      </c>
      <c r="D1164" s="134" t="str">
        <f t="shared" ref="D1164:D1173" si="260">CONCATENATE(MID(C1164,1,1),". ",B1164)</f>
        <v>T. Wilson</v>
      </c>
      <c r="E1164" s="229" t="str">
        <f t="shared" ref="E1164:E1190" si="261">CONCATENATE(C1164," ",B1164)</f>
        <v>Tyler Wilson</v>
      </c>
      <c r="F1164" s="287"/>
      <c r="G1164" s="537">
        <v>189</v>
      </c>
      <c r="H1164" s="537">
        <v>8</v>
      </c>
      <c r="I1164" s="537">
        <v>14</v>
      </c>
      <c r="J1164" s="436">
        <v>32776</v>
      </c>
      <c r="K1164" s="205" t="s">
        <v>966</v>
      </c>
      <c r="L1164" s="135" t="s">
        <v>173</v>
      </c>
      <c r="M1164" s="134" t="str">
        <f t="shared" ref="M1164:M1190" si="262">$U1164</f>
        <v>Y1</v>
      </c>
      <c r="N1164" s="147" t="str">
        <f>Mays!$Y$2</f>
        <v>Los Angeles</v>
      </c>
      <c r="O1164" s="169" t="s">
        <v>4786</v>
      </c>
      <c r="P1164" s="229" t="str">
        <f t="shared" ref="P1164:P1190" si="263">CONCATENATE(A1164," (",M1164,")")</f>
        <v>Wilson, Tyler (Y1)</v>
      </c>
      <c r="Q1164" s="166">
        <f t="shared" ref="Q1164:Q1190" si="264">IF(ISBLANK($V1164),"",$V1164)</f>
        <v>200000</v>
      </c>
      <c r="R1164" s="166">
        <f t="shared" ref="R1164:R1190" si="265">IF(ISBLANK($X1164),"",$X1164)</f>
        <v>300000</v>
      </c>
      <c r="S1164" s="166">
        <f t="shared" ref="S1164:S1190" si="266">IF(ISBLANK($Z1164),"",$Z1164)</f>
        <v>400000</v>
      </c>
      <c r="T1164" s="314" t="str">
        <f t="shared" ref="T1164:T1173" si="267">IF(ISBLANK($AB1164),"",$AB1164)</f>
        <v/>
      </c>
      <c r="U1164" s="537" t="s">
        <v>652</v>
      </c>
      <c r="V1164" s="167">
        <v>200000</v>
      </c>
      <c r="W1164" s="134" t="s">
        <v>653</v>
      </c>
      <c r="X1164" s="167">
        <v>300000</v>
      </c>
      <c r="Y1164" s="134" t="s">
        <v>465</v>
      </c>
      <c r="Z1164" s="167">
        <v>400000</v>
      </c>
      <c r="AA1164" s="134" t="s">
        <v>814</v>
      </c>
      <c r="AC1164" s="134"/>
      <c r="AD1164" s="134"/>
    </row>
    <row r="1165" spans="1:31" ht="14.25" customHeight="1" x14ac:dyDescent="0.2">
      <c r="A1165" s="246" t="s">
        <v>2126</v>
      </c>
      <c r="B1165" s="246" t="str">
        <f t="shared" si="258"/>
        <v>Winker</v>
      </c>
      <c r="C1165" s="253" t="str">
        <f t="shared" si="259"/>
        <v>Jesse</v>
      </c>
      <c r="D1165" s="134" t="str">
        <f t="shared" si="260"/>
        <v>J. Winker</v>
      </c>
      <c r="E1165" s="229" t="str">
        <f t="shared" si="261"/>
        <v>Jesse Winker</v>
      </c>
      <c r="F1165" s="241" t="s">
        <v>512</v>
      </c>
      <c r="G1165" s="241"/>
      <c r="H1165" s="241"/>
      <c r="I1165" s="241"/>
      <c r="J1165" s="262">
        <v>34198</v>
      </c>
      <c r="K1165" s="263" t="s">
        <v>2011</v>
      </c>
      <c r="L1165" s="135" t="s">
        <v>651</v>
      </c>
      <c r="M1165" s="134" t="str">
        <f t="shared" si="262"/>
        <v>min</v>
      </c>
      <c r="N1165" s="147" t="str">
        <f>Cobb!$G$2</f>
        <v>Alaska</v>
      </c>
      <c r="O1165" s="241" t="s">
        <v>2012</v>
      </c>
      <c r="P1165" s="229" t="str">
        <f t="shared" si="263"/>
        <v>Winker, Jesse (min)</v>
      </c>
      <c r="Q1165" s="166" t="str">
        <f t="shared" si="264"/>
        <v/>
      </c>
      <c r="R1165" s="166" t="str">
        <f t="shared" si="265"/>
        <v/>
      </c>
      <c r="S1165" s="166" t="str">
        <f t="shared" si="266"/>
        <v/>
      </c>
      <c r="T1165" s="314" t="str">
        <f t="shared" si="267"/>
        <v/>
      </c>
      <c r="U1165" s="309" t="s">
        <v>828</v>
      </c>
      <c r="V1165" s="230"/>
      <c r="W1165" s="229"/>
      <c r="X1165" s="230"/>
      <c r="Y1165" s="229"/>
      <c r="Z1165" s="230"/>
      <c r="AA1165" s="134"/>
      <c r="AC1165" s="537"/>
      <c r="AD1165" s="537"/>
      <c r="AE1165" s="172"/>
    </row>
    <row r="1166" spans="1:31" ht="14.25" customHeight="1" x14ac:dyDescent="0.2">
      <c r="A1166" s="146" t="s">
        <v>1287</v>
      </c>
      <c r="B1166" s="246" t="str">
        <f t="shared" si="258"/>
        <v>Wisler</v>
      </c>
      <c r="C1166" s="253" t="str">
        <f t="shared" si="259"/>
        <v>Matt</v>
      </c>
      <c r="D1166" s="134" t="str">
        <f t="shared" si="260"/>
        <v>M. Wisler</v>
      </c>
      <c r="E1166" s="229" t="str">
        <f t="shared" si="261"/>
        <v>Matt Wisler</v>
      </c>
      <c r="F1166" s="135" t="s">
        <v>1667</v>
      </c>
      <c r="G1166" s="135"/>
      <c r="H1166" s="135"/>
      <c r="I1166" s="135"/>
      <c r="J1166" s="201">
        <v>33859</v>
      </c>
      <c r="K1166" s="147" t="s">
        <v>966</v>
      </c>
      <c r="L1166" s="135" t="s">
        <v>173</v>
      </c>
      <c r="M1166" s="134" t="str">
        <f t="shared" si="262"/>
        <v>Y1</v>
      </c>
      <c r="N1166" s="147" t="str">
        <f>Mays!$M$2</f>
        <v>Mudville</v>
      </c>
      <c r="O1166" s="135" t="s">
        <v>2946</v>
      </c>
      <c r="P1166" s="229" t="str">
        <f t="shared" si="263"/>
        <v>Wisler, Matt (Y1)</v>
      </c>
      <c r="Q1166" s="166">
        <f t="shared" si="264"/>
        <v>200000</v>
      </c>
      <c r="R1166" s="166">
        <f t="shared" si="265"/>
        <v>300000</v>
      </c>
      <c r="S1166" s="166">
        <f t="shared" si="266"/>
        <v>400000</v>
      </c>
      <c r="T1166" s="314" t="str">
        <f t="shared" si="267"/>
        <v/>
      </c>
      <c r="U1166" s="147" t="s">
        <v>652</v>
      </c>
      <c r="V1166" s="269">
        <v>200000</v>
      </c>
      <c r="W1166" s="134" t="s">
        <v>653</v>
      </c>
      <c r="X1166" s="269">
        <v>300000</v>
      </c>
      <c r="Y1166" s="134" t="s">
        <v>465</v>
      </c>
      <c r="Z1166" s="269">
        <v>400000</v>
      </c>
      <c r="AA1166" s="134" t="s">
        <v>814</v>
      </c>
      <c r="AB1166" s="229"/>
      <c r="AC1166" s="537"/>
      <c r="AD1166" s="537"/>
      <c r="AE1166" s="271"/>
    </row>
    <row r="1167" spans="1:31" ht="14.25" customHeight="1" x14ac:dyDescent="0.2">
      <c r="A1167" s="247" t="s">
        <v>2304</v>
      </c>
      <c r="B1167" s="246" t="str">
        <f t="shared" si="258"/>
        <v>Withrow</v>
      </c>
      <c r="C1167" s="253" t="str">
        <f t="shared" si="259"/>
        <v>Chris</v>
      </c>
      <c r="D1167" s="134" t="str">
        <f t="shared" si="260"/>
        <v>C. Withrow</v>
      </c>
      <c r="E1167" s="229" t="str">
        <f t="shared" si="261"/>
        <v>Chris Withrow</v>
      </c>
      <c r="F1167" s="250" t="s">
        <v>1667</v>
      </c>
      <c r="G1167" s="250"/>
      <c r="H1167" s="250"/>
      <c r="I1167" s="250"/>
      <c r="J1167" s="261">
        <v>32599</v>
      </c>
      <c r="K1167" s="260" t="s">
        <v>173</v>
      </c>
      <c r="L1167" s="135" t="s">
        <v>173</v>
      </c>
      <c r="M1167" s="134" t="str">
        <f t="shared" si="262"/>
        <v>Y1*</v>
      </c>
      <c r="N1167" s="147" t="str">
        <f>Mays!$Y$2</f>
        <v>Los Angeles</v>
      </c>
      <c r="O1167" s="241" t="s">
        <v>2012</v>
      </c>
      <c r="P1167" s="229" t="str">
        <f t="shared" si="263"/>
        <v>Withrow, Chris (Y1*)</v>
      </c>
      <c r="Q1167" s="166">
        <f t="shared" si="264"/>
        <v>200000</v>
      </c>
      <c r="R1167" s="166">
        <f t="shared" si="265"/>
        <v>300000</v>
      </c>
      <c r="S1167" s="166">
        <f t="shared" si="266"/>
        <v>400000</v>
      </c>
      <c r="T1167" s="314" t="str">
        <f t="shared" si="267"/>
        <v/>
      </c>
      <c r="U1167" s="309" t="s">
        <v>304</v>
      </c>
      <c r="V1167" s="269">
        <v>200000</v>
      </c>
      <c r="W1167" s="134" t="s">
        <v>653</v>
      </c>
      <c r="X1167" s="269">
        <v>300000</v>
      </c>
      <c r="Y1167" s="134" t="s">
        <v>465</v>
      </c>
      <c r="Z1167" s="269">
        <v>400000</v>
      </c>
      <c r="AA1167" s="134" t="s">
        <v>814</v>
      </c>
      <c r="AB1167" s="229"/>
      <c r="AC1167" s="537"/>
      <c r="AD1167" s="537"/>
      <c r="AE1167" s="352"/>
    </row>
    <row r="1168" spans="1:31" ht="14.25" customHeight="1" x14ac:dyDescent="0.2">
      <c r="A1168" s="246" t="s">
        <v>2158</v>
      </c>
      <c r="B1168" s="246" t="str">
        <f t="shared" si="258"/>
        <v>Wojciechowski</v>
      </c>
      <c r="C1168" s="253" t="str">
        <f t="shared" si="259"/>
        <v>Asher</v>
      </c>
      <c r="D1168" s="134" t="str">
        <f t="shared" si="260"/>
        <v>A. Wojciechowski</v>
      </c>
      <c r="E1168" s="229" t="str">
        <f t="shared" si="261"/>
        <v>Asher Wojciechowski</v>
      </c>
      <c r="F1168" s="241" t="s">
        <v>1667</v>
      </c>
      <c r="G1168" s="241"/>
      <c r="H1168" s="241"/>
      <c r="I1168" s="241"/>
      <c r="J1168" s="262">
        <v>32498</v>
      </c>
      <c r="K1168" s="263" t="s">
        <v>966</v>
      </c>
      <c r="L1168" s="135" t="s">
        <v>173</v>
      </c>
      <c r="M1168" s="134" t="str">
        <f t="shared" si="262"/>
        <v>MM</v>
      </c>
      <c r="N1168" s="147" t="str">
        <f>Cobb!$A$2</f>
        <v>Greenville</v>
      </c>
      <c r="O1168" s="241" t="s">
        <v>2012</v>
      </c>
      <c r="P1168" s="229" t="str">
        <f t="shared" si="263"/>
        <v>Wojciechowski, Asher (MM)</v>
      </c>
      <c r="Q1168" s="166">
        <f t="shared" si="264"/>
        <v>100000</v>
      </c>
      <c r="R1168" s="166" t="str">
        <f t="shared" si="265"/>
        <v/>
      </c>
      <c r="S1168" s="166" t="str">
        <f t="shared" si="266"/>
        <v/>
      </c>
      <c r="T1168" s="314" t="str">
        <f t="shared" si="267"/>
        <v/>
      </c>
      <c r="U1168" s="309" t="s">
        <v>648</v>
      </c>
      <c r="V1168" s="269">
        <v>100000</v>
      </c>
      <c r="W1168" s="229"/>
      <c r="X1168" s="230"/>
      <c r="Y1168" s="229"/>
      <c r="Z1168" s="230"/>
      <c r="AA1168" s="134"/>
      <c r="AC1168" s="537"/>
      <c r="AD1168" s="537"/>
      <c r="AE1168" s="271"/>
    </row>
    <row r="1169" spans="1:33" ht="14.25" customHeight="1" x14ac:dyDescent="0.2">
      <c r="A1169" s="134" t="s">
        <v>1009</v>
      </c>
      <c r="B1169" s="246" t="str">
        <f t="shared" si="258"/>
        <v>Wong</v>
      </c>
      <c r="C1169" s="253" t="str">
        <f t="shared" si="259"/>
        <v>Kolten</v>
      </c>
      <c r="D1169" s="134" t="str">
        <f t="shared" si="260"/>
        <v>K. Wong</v>
      </c>
      <c r="E1169" s="229" t="str">
        <f t="shared" si="261"/>
        <v>Kolten Wong</v>
      </c>
      <c r="F1169" s="135" t="s">
        <v>512</v>
      </c>
      <c r="G1169" s="135"/>
      <c r="H1169" s="135"/>
      <c r="I1169" s="135"/>
      <c r="J1169" s="201">
        <v>33156</v>
      </c>
      <c r="K1169" s="147" t="s">
        <v>1665</v>
      </c>
      <c r="L1169" s="135" t="s">
        <v>11</v>
      </c>
      <c r="M1169" s="134" t="str">
        <f t="shared" si="262"/>
        <v>Y2</v>
      </c>
      <c r="N1169" s="147" t="str">
        <f>Ruth!$M$2</f>
        <v>Hoboken</v>
      </c>
      <c r="O1169" s="169" t="s">
        <v>1077</v>
      </c>
      <c r="P1169" s="229" t="str">
        <f t="shared" si="263"/>
        <v>Wong, Kolten (Y2)</v>
      </c>
      <c r="Q1169" s="166">
        <f t="shared" si="264"/>
        <v>300000</v>
      </c>
      <c r="R1169" s="166">
        <f t="shared" si="265"/>
        <v>400000</v>
      </c>
      <c r="S1169" s="166" t="str">
        <f t="shared" si="266"/>
        <v/>
      </c>
      <c r="T1169" s="314" t="str">
        <f t="shared" si="267"/>
        <v/>
      </c>
      <c r="U1169" s="309" t="s">
        <v>653</v>
      </c>
      <c r="V1169" s="230">
        <v>300000</v>
      </c>
      <c r="W1169" s="229" t="s">
        <v>465</v>
      </c>
      <c r="X1169" s="230">
        <v>400000</v>
      </c>
      <c r="Y1169" s="134" t="s">
        <v>814</v>
      </c>
      <c r="Z1169" s="167"/>
      <c r="AA1169" s="134"/>
      <c r="AC1169" s="537"/>
      <c r="AD1169" s="537"/>
    </row>
    <row r="1170" spans="1:33" ht="14.25" customHeight="1" x14ac:dyDescent="0.2">
      <c r="A1170" s="340" t="s">
        <v>2283</v>
      </c>
      <c r="B1170" s="246" t="str">
        <f t="shared" si="258"/>
        <v>Wood</v>
      </c>
      <c r="C1170" s="253" t="str">
        <f t="shared" si="259"/>
        <v>Alex</v>
      </c>
      <c r="D1170" s="134" t="str">
        <f t="shared" si="260"/>
        <v>A. Wood</v>
      </c>
      <c r="E1170" s="229" t="str">
        <f t="shared" si="261"/>
        <v>Alex Wood</v>
      </c>
      <c r="F1170" s="393" t="s">
        <v>512</v>
      </c>
      <c r="G1170" s="393"/>
      <c r="H1170" s="393"/>
      <c r="I1170" s="393"/>
      <c r="J1170" s="396">
        <v>33250</v>
      </c>
      <c r="K1170" s="340" t="s">
        <v>2081</v>
      </c>
      <c r="L1170" s="135" t="s">
        <v>173</v>
      </c>
      <c r="M1170" s="134" t="str">
        <f t="shared" si="262"/>
        <v>Y3</v>
      </c>
      <c r="N1170" s="147" t="str">
        <f>Aaron!$AE$2</f>
        <v>Pismo Beach</v>
      </c>
      <c r="O1170" s="135" t="s">
        <v>2012</v>
      </c>
      <c r="P1170" s="229" t="str">
        <f t="shared" si="263"/>
        <v>Wood, Alex (Y3)</v>
      </c>
      <c r="Q1170" s="166">
        <f t="shared" si="264"/>
        <v>400000</v>
      </c>
      <c r="R1170" s="166" t="str">
        <f t="shared" si="265"/>
        <v/>
      </c>
      <c r="S1170" s="166" t="str">
        <f t="shared" si="266"/>
        <v/>
      </c>
      <c r="T1170" s="314" t="str">
        <f t="shared" si="267"/>
        <v/>
      </c>
      <c r="U1170" s="147" t="s">
        <v>465</v>
      </c>
      <c r="V1170" s="236">
        <v>400000</v>
      </c>
      <c r="W1170" s="341" t="s">
        <v>814</v>
      </c>
      <c r="X1170" s="236"/>
      <c r="Y1170" s="341"/>
      <c r="Z1170" s="236"/>
      <c r="AA1170" s="341"/>
      <c r="AB1170" s="341"/>
      <c r="AC1170" s="282"/>
      <c r="AD1170" s="282"/>
    </row>
    <row r="1171" spans="1:33" ht="14.25" customHeight="1" x14ac:dyDescent="0.2">
      <c r="A1171" s="134" t="s">
        <v>541</v>
      </c>
      <c r="B1171" s="246" t="str">
        <f t="shared" si="258"/>
        <v>Wood</v>
      </c>
      <c r="C1171" s="253" t="str">
        <f t="shared" si="259"/>
        <v>Travis</v>
      </c>
      <c r="D1171" s="134" t="str">
        <f t="shared" si="260"/>
        <v>T. Wood</v>
      </c>
      <c r="E1171" s="229" t="str">
        <f t="shared" si="261"/>
        <v>Travis Wood</v>
      </c>
      <c r="F1171" s="135"/>
      <c r="G1171" s="135"/>
      <c r="H1171" s="135"/>
      <c r="I1171" s="135"/>
      <c r="J1171" s="201"/>
      <c r="K1171" s="147"/>
      <c r="L1171" s="135" t="s">
        <v>173</v>
      </c>
      <c r="M1171" s="134" t="str">
        <f t="shared" si="262"/>
        <v>3,L5-14M</v>
      </c>
      <c r="N1171" s="147" t="str">
        <f>Mays!$A$2</f>
        <v>Aspen</v>
      </c>
      <c r="O1171" s="169" t="s">
        <v>924</v>
      </c>
      <c r="P1171" s="229" t="str">
        <f t="shared" si="263"/>
        <v>Wood, Travis (3,L5-14M)</v>
      </c>
      <c r="Q1171" s="166">
        <f t="shared" si="264"/>
        <v>2800000</v>
      </c>
      <c r="R1171" s="166">
        <f t="shared" si="265"/>
        <v>2800000</v>
      </c>
      <c r="S1171" s="166">
        <f t="shared" si="266"/>
        <v>2800000</v>
      </c>
      <c r="T1171" s="314" t="str">
        <f t="shared" si="267"/>
        <v/>
      </c>
      <c r="U1171" s="147" t="s">
        <v>389</v>
      </c>
      <c r="V1171" s="167">
        <v>2800000</v>
      </c>
      <c r="W1171" s="134" t="s">
        <v>388</v>
      </c>
      <c r="X1171" s="167">
        <v>2800000</v>
      </c>
      <c r="Y1171" s="134" t="s">
        <v>753</v>
      </c>
      <c r="Z1171" s="167">
        <v>2800000</v>
      </c>
      <c r="AA1171" s="134"/>
      <c r="AC1171" s="537"/>
      <c r="AD1171" s="537"/>
    </row>
    <row r="1172" spans="1:33" ht="14.25" customHeight="1" x14ac:dyDescent="0.2">
      <c r="A1172" s="299" t="s">
        <v>3695</v>
      </c>
      <c r="B1172" s="246" t="str">
        <f t="shared" si="258"/>
        <v>Worley</v>
      </c>
      <c r="C1172" s="253" t="str">
        <f t="shared" si="259"/>
        <v>Vance</v>
      </c>
      <c r="D1172" s="134" t="str">
        <f t="shared" si="260"/>
        <v>V. Worley</v>
      </c>
      <c r="E1172" s="229" t="str">
        <f t="shared" si="261"/>
        <v>Vance Worley</v>
      </c>
      <c r="F1172" s="304"/>
      <c r="G1172" s="304"/>
      <c r="H1172" s="304"/>
      <c r="I1172" s="304"/>
      <c r="J1172" s="299"/>
      <c r="K1172" s="299"/>
      <c r="L1172" s="135" t="s">
        <v>173</v>
      </c>
      <c r="M1172" s="134" t="str">
        <f t="shared" si="262"/>
        <v>2,F4-11.76M</v>
      </c>
      <c r="N1172" s="147" t="s">
        <v>83</v>
      </c>
      <c r="O1172" s="304" t="s">
        <v>5348</v>
      </c>
      <c r="P1172" s="229" t="str">
        <f t="shared" si="263"/>
        <v>Worley, Vance (2,F4-11.76M)</v>
      </c>
      <c r="Q1172" s="166">
        <f t="shared" si="264"/>
        <v>2940000</v>
      </c>
      <c r="R1172" s="166">
        <f t="shared" si="265"/>
        <v>2940000</v>
      </c>
      <c r="S1172" s="166">
        <f t="shared" si="266"/>
        <v>2940000</v>
      </c>
      <c r="T1172" s="314" t="str">
        <f t="shared" si="267"/>
        <v/>
      </c>
      <c r="U1172" s="147" t="s">
        <v>2512</v>
      </c>
      <c r="V1172" s="167">
        <v>2940000</v>
      </c>
      <c r="W1172" s="147" t="s">
        <v>2595</v>
      </c>
      <c r="X1172" s="235">
        <v>2940000</v>
      </c>
      <c r="Y1172" s="147" t="s">
        <v>2653</v>
      </c>
      <c r="Z1172" s="235">
        <v>2940000</v>
      </c>
      <c r="AA1172" s="147" t="s">
        <v>412</v>
      </c>
      <c r="AB1172" s="310"/>
      <c r="AC1172" s="147"/>
      <c r="AD1172" s="167"/>
    </row>
    <row r="1173" spans="1:33" ht="14.25" customHeight="1" x14ac:dyDescent="0.2">
      <c r="A1173" s="134" t="s">
        <v>569</v>
      </c>
      <c r="B1173" s="246" t="str">
        <f t="shared" si="258"/>
        <v>Wright</v>
      </c>
      <c r="C1173" s="253" t="str">
        <f t="shared" si="259"/>
        <v>David</v>
      </c>
      <c r="D1173" s="134" t="str">
        <f t="shared" si="260"/>
        <v>D. Wright</v>
      </c>
      <c r="E1173" s="229" t="str">
        <f t="shared" si="261"/>
        <v>David Wright</v>
      </c>
      <c r="F1173" s="135"/>
      <c r="G1173" s="135"/>
      <c r="H1173" s="135"/>
      <c r="I1173" s="135"/>
      <c r="J1173" s="201"/>
      <c r="K1173" s="147"/>
      <c r="L1173" s="135" t="s">
        <v>11</v>
      </c>
      <c r="M1173" s="134" t="str">
        <f t="shared" si="262"/>
        <v>2,F3-5.906M</v>
      </c>
      <c r="N1173" s="147" t="str">
        <f>Mays!$Y$2</f>
        <v>Los Angeles</v>
      </c>
      <c r="O1173" s="304" t="s">
        <v>2491</v>
      </c>
      <c r="P1173" s="229" t="str">
        <f t="shared" si="263"/>
        <v>Wright, David (2,F3-5.906M)</v>
      </c>
      <c r="Q1173" s="166">
        <f t="shared" si="264"/>
        <v>1968751</v>
      </c>
      <c r="R1173" s="166">
        <f t="shared" si="265"/>
        <v>1968751</v>
      </c>
      <c r="S1173" s="166" t="str">
        <f t="shared" si="266"/>
        <v/>
      </c>
      <c r="T1173" s="314" t="str">
        <f t="shared" si="267"/>
        <v/>
      </c>
      <c r="U1173" s="147" t="s">
        <v>2535</v>
      </c>
      <c r="V1173" s="167">
        <v>1968751</v>
      </c>
      <c r="W1173" s="147" t="s">
        <v>2613</v>
      </c>
      <c r="X1173" s="235">
        <v>1968751</v>
      </c>
      <c r="Y1173" s="147" t="s">
        <v>412</v>
      </c>
      <c r="Z1173" s="235"/>
      <c r="AA1173" s="147"/>
      <c r="AB1173" s="310"/>
      <c r="AC1173" s="147"/>
      <c r="AD1173" s="167"/>
    </row>
    <row r="1174" spans="1:33" ht="14.25" customHeight="1" x14ac:dyDescent="0.2">
      <c r="A1174" s="537" t="s">
        <v>4785</v>
      </c>
      <c r="B1174" s="246" t="str">
        <f t="shared" ref="B1174:B1190" si="268">LEFT(A1174,FIND(", ",A1174,1)-1)</f>
        <v>Wright</v>
      </c>
      <c r="C1174" s="253" t="str">
        <f t="shared" ref="C1174:C1190" si="269">RIGHT(A1174,LEN(A1174)-FIND(", ",A1174,1)-1)</f>
        <v>Mike</v>
      </c>
      <c r="D1174" s="134" t="str">
        <f t="shared" ref="D1174:D1190" si="270">CONCATENATE(MID(C1174,1,1),". ",B1174)</f>
        <v>M. Wright</v>
      </c>
      <c r="E1174" s="229" t="str">
        <f t="shared" si="261"/>
        <v>Mike Wright</v>
      </c>
      <c r="F1174" s="287"/>
      <c r="G1174" s="537">
        <v>170</v>
      </c>
      <c r="H1174" s="537">
        <v>7</v>
      </c>
      <c r="I1174" s="537">
        <v>11</v>
      </c>
      <c r="J1174" s="436">
        <v>32876</v>
      </c>
      <c r="K1174" s="205" t="s">
        <v>966</v>
      </c>
      <c r="L1174" s="135" t="s">
        <v>173</v>
      </c>
      <c r="M1174" s="134" t="str">
        <f t="shared" si="262"/>
        <v>Y1</v>
      </c>
      <c r="N1174" s="147" t="str">
        <f>Aaron!$M$2</f>
        <v>Virginia</v>
      </c>
      <c r="O1174" s="169" t="s">
        <v>4786</v>
      </c>
      <c r="P1174" s="229" t="str">
        <f t="shared" si="263"/>
        <v>Wright, Mike (Y1)</v>
      </c>
      <c r="Q1174" s="166">
        <f t="shared" si="264"/>
        <v>200000</v>
      </c>
      <c r="R1174" s="166">
        <f t="shared" si="265"/>
        <v>300000</v>
      </c>
      <c r="S1174" s="166">
        <f t="shared" si="266"/>
        <v>400000</v>
      </c>
      <c r="T1174" s="314" t="str">
        <f t="shared" ref="T1174:T1190" si="271">IF(ISBLANK($AB1174),"",$AB1174)</f>
        <v/>
      </c>
      <c r="U1174" s="537" t="s">
        <v>652</v>
      </c>
      <c r="V1174" s="167">
        <v>200000</v>
      </c>
      <c r="W1174" s="134" t="s">
        <v>653</v>
      </c>
      <c r="X1174" s="167">
        <v>300000</v>
      </c>
      <c r="Y1174" s="134" t="s">
        <v>465</v>
      </c>
      <c r="Z1174" s="167">
        <v>400000</v>
      </c>
      <c r="AA1174" s="134" t="s">
        <v>814</v>
      </c>
      <c r="AC1174" s="134"/>
      <c r="AD1174" s="134"/>
    </row>
    <row r="1175" spans="1:33" ht="14.25" customHeight="1" x14ac:dyDescent="0.2">
      <c r="A1175" s="537" t="s">
        <v>2685</v>
      </c>
      <c r="B1175" s="246" t="str">
        <f t="shared" si="268"/>
        <v>Wright</v>
      </c>
      <c r="C1175" s="253" t="str">
        <f t="shared" si="269"/>
        <v>Steven</v>
      </c>
      <c r="D1175" s="134" t="str">
        <f t="shared" si="270"/>
        <v>S. Wright</v>
      </c>
      <c r="E1175" s="229" t="str">
        <f t="shared" si="261"/>
        <v>Steven Wright</v>
      </c>
      <c r="F1175" s="135" t="s">
        <v>1667</v>
      </c>
      <c r="G1175" s="135"/>
      <c r="H1175" s="135"/>
      <c r="I1175" s="135"/>
      <c r="J1175" s="335">
        <v>30924</v>
      </c>
      <c r="K1175" s="134" t="s">
        <v>966</v>
      </c>
      <c r="L1175" s="135" t="s">
        <v>173</v>
      </c>
      <c r="M1175" s="134" t="str">
        <f t="shared" si="262"/>
        <v>Y1</v>
      </c>
      <c r="N1175" s="147" t="str">
        <f>Cobb!$G$2</f>
        <v>Alaska</v>
      </c>
      <c r="O1175" s="135" t="s">
        <v>2857</v>
      </c>
      <c r="P1175" s="229" t="str">
        <f t="shared" si="263"/>
        <v>Wright, Steven (Y1)</v>
      </c>
      <c r="Q1175" s="166">
        <f t="shared" si="264"/>
        <v>200000</v>
      </c>
      <c r="R1175" s="166">
        <f t="shared" si="265"/>
        <v>300000</v>
      </c>
      <c r="S1175" s="166">
        <f t="shared" si="266"/>
        <v>400000</v>
      </c>
      <c r="T1175" s="314" t="str">
        <f t="shared" si="271"/>
        <v/>
      </c>
      <c r="U1175" s="537" t="s">
        <v>652</v>
      </c>
      <c r="V1175" s="269">
        <v>200000</v>
      </c>
      <c r="W1175" s="134" t="s">
        <v>653</v>
      </c>
      <c r="X1175" s="269">
        <v>300000</v>
      </c>
      <c r="Y1175" s="134" t="s">
        <v>465</v>
      </c>
      <c r="Z1175" s="269">
        <v>400000</v>
      </c>
      <c r="AA1175" s="134" t="s">
        <v>814</v>
      </c>
      <c r="AB1175" s="537"/>
      <c r="AC1175" s="147"/>
      <c r="AD1175" s="167"/>
    </row>
    <row r="1176" spans="1:33" ht="14.25" customHeight="1" x14ac:dyDescent="0.2">
      <c r="A1176" s="537" t="s">
        <v>3775</v>
      </c>
      <c r="B1176" s="246" t="str">
        <f t="shared" si="268"/>
        <v>Yastrzemski</v>
      </c>
      <c r="C1176" s="253" t="str">
        <f t="shared" si="269"/>
        <v>Mike</v>
      </c>
      <c r="D1176" s="134" t="str">
        <f t="shared" si="270"/>
        <v>M. Yastrzemski</v>
      </c>
      <c r="E1176" s="229" t="str">
        <f t="shared" si="261"/>
        <v>Mike Yastrzemski</v>
      </c>
      <c r="F1176" s="135" t="s">
        <v>512</v>
      </c>
      <c r="G1176" s="135"/>
      <c r="H1176" s="135"/>
      <c r="I1176" s="135"/>
      <c r="J1176" s="335">
        <v>33108</v>
      </c>
      <c r="K1176" s="134" t="s">
        <v>2011</v>
      </c>
      <c r="L1176" s="135" t="s">
        <v>651</v>
      </c>
      <c r="M1176" s="134" t="str">
        <f t="shared" si="262"/>
        <v>min</v>
      </c>
      <c r="N1176" s="147" t="str">
        <f>Cobb!$AE$2</f>
        <v>Chicago</v>
      </c>
      <c r="O1176" s="135" t="s">
        <v>2857</v>
      </c>
      <c r="P1176" s="229" t="str">
        <f t="shared" si="263"/>
        <v>Yastrzemski, Mike (min)</v>
      </c>
      <c r="Q1176" s="166" t="str">
        <f t="shared" si="264"/>
        <v/>
      </c>
      <c r="R1176" s="166" t="str">
        <f t="shared" si="265"/>
        <v/>
      </c>
      <c r="S1176" s="166" t="str">
        <f t="shared" si="266"/>
        <v/>
      </c>
      <c r="T1176" s="314" t="str">
        <f t="shared" si="271"/>
        <v/>
      </c>
      <c r="U1176" s="537" t="s">
        <v>828</v>
      </c>
      <c r="V1176" s="269"/>
      <c r="W1176" s="537"/>
      <c r="X1176" s="269"/>
      <c r="Y1176" s="537"/>
      <c r="Z1176" s="537"/>
      <c r="AA1176" s="537"/>
      <c r="AB1176" s="537"/>
      <c r="AC1176" s="147"/>
      <c r="AD1176" s="167"/>
      <c r="AE1176" s="190"/>
      <c r="AF1176" s="134"/>
      <c r="AG1176" s="167"/>
    </row>
    <row r="1177" spans="1:33" ht="14.25" customHeight="1" x14ac:dyDescent="0.2">
      <c r="A1177" s="134" t="s">
        <v>367</v>
      </c>
      <c r="B1177" s="246" t="str">
        <f t="shared" si="268"/>
        <v>Yelich</v>
      </c>
      <c r="C1177" s="253" t="str">
        <f t="shared" si="269"/>
        <v>Christian</v>
      </c>
      <c r="D1177" s="134" t="str">
        <f t="shared" si="270"/>
        <v>C. Yelich</v>
      </c>
      <c r="E1177" s="229" t="str">
        <f t="shared" si="261"/>
        <v>Christian Yelich</v>
      </c>
      <c r="F1177" s="135"/>
      <c r="G1177" s="135"/>
      <c r="H1177" s="135"/>
      <c r="I1177" s="135"/>
      <c r="J1177" s="201"/>
      <c r="K1177" s="147"/>
      <c r="L1177" s="135" t="s">
        <v>11</v>
      </c>
      <c r="M1177" s="134" t="str">
        <f t="shared" si="262"/>
        <v>Y3</v>
      </c>
      <c r="N1177" s="147" t="str">
        <f>Aaron!$A$2</f>
        <v>Middlesex</v>
      </c>
      <c r="O1177" s="169" t="s">
        <v>1095</v>
      </c>
      <c r="P1177" s="229" t="str">
        <f t="shared" si="263"/>
        <v>Yelich, Christian (Y3)</v>
      </c>
      <c r="Q1177" s="166">
        <f t="shared" si="264"/>
        <v>400000</v>
      </c>
      <c r="R1177" s="166" t="str">
        <f t="shared" si="265"/>
        <v/>
      </c>
      <c r="S1177" s="166" t="str">
        <f t="shared" si="266"/>
        <v/>
      </c>
      <c r="T1177" s="314" t="str">
        <f t="shared" si="271"/>
        <v/>
      </c>
      <c r="U1177" s="147" t="s">
        <v>465</v>
      </c>
      <c r="V1177" s="167">
        <v>400000</v>
      </c>
      <c r="W1177" s="229" t="s">
        <v>814</v>
      </c>
      <c r="X1177" s="167"/>
      <c r="Y1177" s="134"/>
      <c r="Z1177" s="167"/>
      <c r="AA1177" s="134"/>
      <c r="AC1177" s="147"/>
      <c r="AD1177" s="167"/>
    </row>
    <row r="1178" spans="1:33" ht="14.25" customHeight="1" x14ac:dyDescent="0.2">
      <c r="A1178" s="537" t="s">
        <v>2784</v>
      </c>
      <c r="B1178" s="246" t="str">
        <f t="shared" si="268"/>
        <v>Ynoa</v>
      </c>
      <c r="C1178" s="253" t="str">
        <f t="shared" si="269"/>
        <v>Rafael+</v>
      </c>
      <c r="D1178" s="134" t="str">
        <f t="shared" si="270"/>
        <v>R. Ynoa</v>
      </c>
      <c r="E1178" s="229" t="str">
        <f t="shared" si="261"/>
        <v>Rafael+ Ynoa</v>
      </c>
      <c r="F1178" s="135" t="s">
        <v>1674</v>
      </c>
      <c r="G1178" s="135"/>
      <c r="H1178" s="135"/>
      <c r="I1178" s="135"/>
      <c r="J1178" s="335">
        <v>31996</v>
      </c>
      <c r="K1178" s="134" t="s">
        <v>1670</v>
      </c>
      <c r="L1178" s="135" t="s">
        <v>11</v>
      </c>
      <c r="M1178" s="134" t="str">
        <f t="shared" si="262"/>
        <v>Y1</v>
      </c>
      <c r="N1178" s="147" t="str">
        <f>Cobb!$AE$2</f>
        <v>Chicago</v>
      </c>
      <c r="O1178" s="135" t="s">
        <v>2857</v>
      </c>
      <c r="P1178" s="229" t="str">
        <f t="shared" si="263"/>
        <v>Ynoa, Rafael+ (Y1)</v>
      </c>
      <c r="Q1178" s="166">
        <f t="shared" si="264"/>
        <v>200000</v>
      </c>
      <c r="R1178" s="166">
        <f t="shared" si="265"/>
        <v>300000</v>
      </c>
      <c r="S1178" s="166">
        <f t="shared" si="266"/>
        <v>400000</v>
      </c>
      <c r="T1178" s="314" t="str">
        <f t="shared" si="271"/>
        <v/>
      </c>
      <c r="U1178" s="537" t="s">
        <v>652</v>
      </c>
      <c r="V1178" s="269">
        <v>200000</v>
      </c>
      <c r="W1178" s="134" t="s">
        <v>653</v>
      </c>
      <c r="X1178" s="269">
        <v>300000</v>
      </c>
      <c r="Y1178" s="134" t="s">
        <v>465</v>
      </c>
      <c r="Z1178" s="269">
        <v>400000</v>
      </c>
      <c r="AA1178" s="134" t="s">
        <v>814</v>
      </c>
      <c r="AB1178" s="537"/>
      <c r="AC1178" s="147"/>
      <c r="AD1178" s="167"/>
      <c r="AE1178" s="190"/>
      <c r="AF1178" s="134"/>
      <c r="AG1178" s="167"/>
    </row>
    <row r="1179" spans="1:33" ht="14.25" customHeight="1" x14ac:dyDescent="0.2">
      <c r="A1179" s="211" t="s">
        <v>1854</v>
      </c>
      <c r="B1179" s="246" t="str">
        <f t="shared" si="268"/>
        <v>Young</v>
      </c>
      <c r="C1179" s="253" t="str">
        <f t="shared" si="269"/>
        <v>Chris</v>
      </c>
      <c r="D1179" s="134" t="str">
        <f t="shared" si="270"/>
        <v>C. Young</v>
      </c>
      <c r="E1179" s="229" t="str">
        <f t="shared" si="261"/>
        <v>Chris Young</v>
      </c>
      <c r="F1179" s="216" t="s">
        <v>1667</v>
      </c>
      <c r="G1179" s="216"/>
      <c r="H1179" s="216"/>
      <c r="I1179" s="216"/>
      <c r="J1179" s="224">
        <v>30564</v>
      </c>
      <c r="K1179" s="225" t="s">
        <v>1669</v>
      </c>
      <c r="L1179" s="135" t="s">
        <v>11</v>
      </c>
      <c r="M1179" s="134" t="str">
        <f t="shared" si="262"/>
        <v>3,F3-2.4M</v>
      </c>
      <c r="N1179" s="147" t="str">
        <f>Cobb!$M$2</f>
        <v>Mansfield</v>
      </c>
      <c r="O1179" s="216" t="s">
        <v>1992</v>
      </c>
      <c r="P1179" s="229" t="str">
        <f t="shared" si="263"/>
        <v>Young, Chris (3,F3-2.4M)</v>
      </c>
      <c r="Q1179" s="166">
        <f t="shared" si="264"/>
        <v>800000</v>
      </c>
      <c r="R1179" s="166" t="str">
        <f t="shared" si="265"/>
        <v/>
      </c>
      <c r="S1179" s="166" t="str">
        <f t="shared" si="266"/>
        <v/>
      </c>
      <c r="T1179" s="314" t="str">
        <f t="shared" si="271"/>
        <v/>
      </c>
      <c r="U1179" s="297" t="s">
        <v>649</v>
      </c>
      <c r="V1179" s="235">
        <v>800000</v>
      </c>
      <c r="W1179" s="211" t="s">
        <v>412</v>
      </c>
      <c r="X1179" s="235"/>
      <c r="Y1179" s="211"/>
      <c r="Z1179" s="235"/>
      <c r="AA1179" s="229"/>
      <c r="AB1179" s="229"/>
      <c r="AC1179" s="147"/>
      <c r="AD1179" s="167"/>
    </row>
    <row r="1180" spans="1:33" ht="14.25" customHeight="1" x14ac:dyDescent="0.2">
      <c r="A1180" s="148" t="s">
        <v>1854</v>
      </c>
      <c r="B1180" s="246" t="str">
        <f t="shared" si="268"/>
        <v>Young</v>
      </c>
      <c r="C1180" s="253" t="str">
        <f t="shared" si="269"/>
        <v>Chris</v>
      </c>
      <c r="D1180" s="134" t="str">
        <f t="shared" si="270"/>
        <v>C. Young</v>
      </c>
      <c r="E1180" s="229" t="str">
        <f t="shared" si="261"/>
        <v>Chris Young</v>
      </c>
      <c r="F1180" s="135"/>
      <c r="G1180" s="147"/>
      <c r="H1180" s="147"/>
      <c r="I1180" s="147"/>
      <c r="J1180" s="169"/>
      <c r="K1180" s="134"/>
      <c r="L1180" s="135" t="s">
        <v>173</v>
      </c>
      <c r="M1180" s="134" t="str">
        <f t="shared" si="262"/>
        <v>1,F3-$12.969M</v>
      </c>
      <c r="N1180" s="147" t="str">
        <f>Ruth!$S$2</f>
        <v>New York</v>
      </c>
      <c r="O1180" s="412" t="s">
        <v>4104</v>
      </c>
      <c r="P1180" s="229" t="str">
        <f t="shared" si="263"/>
        <v>Young, Chris (1,F3-$12.969M)</v>
      </c>
      <c r="Q1180" s="166">
        <f t="shared" si="264"/>
        <v>4323000</v>
      </c>
      <c r="R1180" s="166">
        <f t="shared" si="265"/>
        <v>4323000</v>
      </c>
      <c r="S1180" s="166">
        <f t="shared" si="266"/>
        <v>4323000</v>
      </c>
      <c r="T1180" s="314" t="str">
        <f t="shared" si="271"/>
        <v/>
      </c>
      <c r="U1180" s="148" t="s">
        <v>4103</v>
      </c>
      <c r="V1180" s="414">
        <v>4323000</v>
      </c>
      <c r="W1180" s="148" t="s">
        <v>4228</v>
      </c>
      <c r="X1180" s="414">
        <v>4323000</v>
      </c>
      <c r="Y1180" s="148" t="s">
        <v>4173</v>
      </c>
      <c r="Z1180" s="414">
        <v>4323000</v>
      </c>
      <c r="AA1180" s="134" t="s">
        <v>412</v>
      </c>
      <c r="AB1180" s="134"/>
      <c r="AC1180" s="134"/>
      <c r="AD1180" s="134"/>
    </row>
    <row r="1181" spans="1:33" ht="14.25" customHeight="1" x14ac:dyDescent="0.2">
      <c r="A1181" s="134" t="s">
        <v>549</v>
      </c>
      <c r="B1181" s="246" t="str">
        <f t="shared" si="268"/>
        <v>Young</v>
      </c>
      <c r="C1181" s="253" t="str">
        <f t="shared" si="269"/>
        <v>Delmon</v>
      </c>
      <c r="D1181" s="134" t="str">
        <f t="shared" si="270"/>
        <v>D. Young</v>
      </c>
      <c r="E1181" s="229" t="str">
        <f t="shared" si="261"/>
        <v>Delmon Young</v>
      </c>
      <c r="F1181" s="135"/>
      <c r="G1181" s="135"/>
      <c r="H1181" s="135"/>
      <c r="I1181" s="135"/>
      <c r="J1181" s="201"/>
      <c r="K1181" s="147"/>
      <c r="L1181" s="135" t="s">
        <v>11</v>
      </c>
      <c r="M1181" s="134" t="str">
        <f t="shared" si="262"/>
        <v>2,F3-4.5M</v>
      </c>
      <c r="N1181" s="147" t="str">
        <f>Ruth!$M$2</f>
        <v>Hoboken</v>
      </c>
      <c r="O1181" s="304" t="s">
        <v>2491</v>
      </c>
      <c r="P1181" s="229" t="str">
        <f t="shared" si="263"/>
        <v>Young, Delmon (2,F3-4.5M)</v>
      </c>
      <c r="Q1181" s="166">
        <f t="shared" si="264"/>
        <v>1500000</v>
      </c>
      <c r="R1181" s="166">
        <f t="shared" si="265"/>
        <v>1500000</v>
      </c>
      <c r="S1181" s="166" t="str">
        <f t="shared" si="266"/>
        <v/>
      </c>
      <c r="T1181" s="314" t="str">
        <f t="shared" si="271"/>
        <v/>
      </c>
      <c r="U1181" s="147" t="s">
        <v>2539</v>
      </c>
      <c r="V1181" s="167">
        <v>1500000</v>
      </c>
      <c r="W1181" s="147" t="s">
        <v>2616</v>
      </c>
      <c r="X1181" s="235">
        <v>1500000</v>
      </c>
      <c r="Y1181" s="147" t="s">
        <v>412</v>
      </c>
      <c r="Z1181" s="235"/>
      <c r="AA1181" s="147"/>
      <c r="AB1181" s="310"/>
      <c r="AC1181" s="147"/>
      <c r="AD1181" s="167"/>
    </row>
    <row r="1182" spans="1:33" ht="14.25" customHeight="1" x14ac:dyDescent="0.2">
      <c r="A1182" s="134" t="s">
        <v>292</v>
      </c>
      <c r="B1182" s="246" t="str">
        <f t="shared" si="268"/>
        <v>Ziegler</v>
      </c>
      <c r="C1182" s="253" t="str">
        <f t="shared" si="269"/>
        <v>Brad</v>
      </c>
      <c r="D1182" s="134" t="str">
        <f t="shared" si="270"/>
        <v>B. Ziegler</v>
      </c>
      <c r="E1182" s="229" t="str">
        <f t="shared" si="261"/>
        <v>Brad Ziegler</v>
      </c>
      <c r="F1182" s="135"/>
      <c r="G1182" s="135"/>
      <c r="H1182" s="135"/>
      <c r="I1182" s="135"/>
      <c r="J1182" s="201"/>
      <c r="K1182" s="147"/>
      <c r="L1182" s="135" t="s">
        <v>173</v>
      </c>
      <c r="M1182" s="134" t="str">
        <f t="shared" si="262"/>
        <v>2,F2-1.12M</v>
      </c>
      <c r="N1182" s="147" t="str">
        <f>Cobb!$S$2</f>
        <v>Waikiki</v>
      </c>
      <c r="O1182" s="304" t="s">
        <v>2491</v>
      </c>
      <c r="P1182" s="229" t="str">
        <f t="shared" si="263"/>
        <v>Ziegler, Brad (2,F2-1.12M)</v>
      </c>
      <c r="Q1182" s="166">
        <f t="shared" si="264"/>
        <v>560000</v>
      </c>
      <c r="R1182" s="166" t="str">
        <f t="shared" si="265"/>
        <v/>
      </c>
      <c r="S1182" s="166" t="str">
        <f t="shared" si="266"/>
        <v/>
      </c>
      <c r="T1182" s="314" t="str">
        <f t="shared" si="271"/>
        <v/>
      </c>
      <c r="U1182" s="147" t="s">
        <v>2562</v>
      </c>
      <c r="V1182" s="167">
        <v>560000</v>
      </c>
      <c r="W1182" s="147" t="s">
        <v>412</v>
      </c>
      <c r="X1182" s="235"/>
      <c r="Y1182" s="147"/>
      <c r="Z1182" s="310"/>
      <c r="AA1182" s="147"/>
      <c r="AB1182" s="310"/>
      <c r="AC1182" s="147"/>
      <c r="AD1182" s="167"/>
    </row>
    <row r="1183" spans="1:33" ht="14.25" customHeight="1" x14ac:dyDescent="0.2">
      <c r="A1183" s="537" t="s">
        <v>3711</v>
      </c>
      <c r="B1183" s="246" t="str">
        <f t="shared" si="268"/>
        <v>Zimmer</v>
      </c>
      <c r="C1183" s="253" t="str">
        <f t="shared" si="269"/>
        <v>Bradley</v>
      </c>
      <c r="D1183" s="134" t="str">
        <f t="shared" si="270"/>
        <v>B. Zimmer</v>
      </c>
      <c r="E1183" s="229" t="str">
        <f t="shared" si="261"/>
        <v>Bradley Zimmer</v>
      </c>
      <c r="F1183" s="135" t="s">
        <v>512</v>
      </c>
      <c r="G1183" s="135"/>
      <c r="H1183" s="135"/>
      <c r="I1183" s="135"/>
      <c r="J1183" s="335">
        <v>33935</v>
      </c>
      <c r="K1183" s="134" t="s">
        <v>1669</v>
      </c>
      <c r="L1183" s="135" t="s">
        <v>651</v>
      </c>
      <c r="M1183" s="134" t="str">
        <f t="shared" si="262"/>
        <v>min</v>
      </c>
      <c r="N1183" s="147" t="str">
        <f>Cobb!$G$2</f>
        <v>Alaska</v>
      </c>
      <c r="O1183" s="135" t="s">
        <v>2857</v>
      </c>
      <c r="P1183" s="229" t="str">
        <f t="shared" si="263"/>
        <v>Zimmer, Bradley (min)</v>
      </c>
      <c r="Q1183" s="166" t="str">
        <f t="shared" si="264"/>
        <v/>
      </c>
      <c r="R1183" s="166" t="str">
        <f t="shared" si="265"/>
        <v/>
      </c>
      <c r="S1183" s="166" t="str">
        <f t="shared" si="266"/>
        <v/>
      </c>
      <c r="T1183" s="314" t="str">
        <f t="shared" si="271"/>
        <v/>
      </c>
      <c r="U1183" s="537" t="s">
        <v>828</v>
      </c>
      <c r="V1183" s="269"/>
      <c r="W1183" s="537"/>
      <c r="X1183" s="269"/>
      <c r="Y1183" s="537"/>
      <c r="Z1183" s="537"/>
      <c r="AA1183" s="537"/>
      <c r="AB1183" s="537"/>
      <c r="AC1183" s="147"/>
      <c r="AD1183" s="167"/>
    </row>
    <row r="1184" spans="1:33" ht="14.25" customHeight="1" x14ac:dyDescent="0.2">
      <c r="A1184" s="146" t="s">
        <v>1253</v>
      </c>
      <c r="B1184" s="246" t="str">
        <f t="shared" si="268"/>
        <v>Zimmer</v>
      </c>
      <c r="C1184" s="253" t="str">
        <f t="shared" si="269"/>
        <v>Kyle</v>
      </c>
      <c r="D1184" s="134" t="str">
        <f t="shared" si="270"/>
        <v>K. Zimmer</v>
      </c>
      <c r="E1184" s="229" t="str">
        <f t="shared" si="261"/>
        <v>Kyle Zimmer</v>
      </c>
      <c r="F1184" s="135" t="s">
        <v>1667</v>
      </c>
      <c r="G1184" s="135"/>
      <c r="H1184" s="135"/>
      <c r="I1184" s="135"/>
      <c r="J1184" s="201">
        <v>33494</v>
      </c>
      <c r="K1184" s="147" t="s">
        <v>966</v>
      </c>
      <c r="L1184" s="135" t="s">
        <v>651</v>
      </c>
      <c r="M1184" s="134" t="str">
        <f t="shared" si="262"/>
        <v>min</v>
      </c>
      <c r="N1184" s="147" t="str">
        <f>Ruth!$G$2</f>
        <v>Gotham City</v>
      </c>
      <c r="O1184" s="135" t="s">
        <v>1171</v>
      </c>
      <c r="P1184" s="229" t="str">
        <f t="shared" si="263"/>
        <v>Zimmer, Kyle (min)</v>
      </c>
      <c r="Q1184" s="166" t="str">
        <f t="shared" si="264"/>
        <v/>
      </c>
      <c r="R1184" s="166" t="str">
        <f t="shared" si="265"/>
        <v/>
      </c>
      <c r="S1184" s="166" t="str">
        <f t="shared" si="266"/>
        <v/>
      </c>
      <c r="T1184" s="314" t="str">
        <f t="shared" si="271"/>
        <v/>
      </c>
      <c r="U1184" s="147" t="s">
        <v>828</v>
      </c>
      <c r="V1184" s="167"/>
      <c r="W1184" s="134"/>
      <c r="X1184" s="167"/>
      <c r="Y1184" s="134"/>
      <c r="Z1184" s="167"/>
      <c r="AA1184" s="134"/>
      <c r="AC1184" s="147"/>
      <c r="AD1184" s="167"/>
    </row>
    <row r="1185" spans="1:36" ht="14.25" customHeight="1" x14ac:dyDescent="0.2">
      <c r="A1185" s="134" t="s">
        <v>464</v>
      </c>
      <c r="B1185" s="246" t="str">
        <f t="shared" si="268"/>
        <v>Zimmerman</v>
      </c>
      <c r="C1185" s="253" t="str">
        <f t="shared" si="269"/>
        <v>Ryan</v>
      </c>
      <c r="D1185" s="134" t="str">
        <f t="shared" si="270"/>
        <v>R. Zimmerman</v>
      </c>
      <c r="E1185" s="229" t="str">
        <f t="shared" si="261"/>
        <v>Ryan Zimmerman</v>
      </c>
      <c r="F1185" s="135"/>
      <c r="G1185" s="135"/>
      <c r="H1185" s="135"/>
      <c r="I1185" s="135"/>
      <c r="J1185" s="201"/>
      <c r="K1185" s="147"/>
      <c r="L1185" s="135" t="s">
        <v>11</v>
      </c>
      <c r="M1185" s="134" t="str">
        <f t="shared" si="262"/>
        <v>2,F5-14.35M</v>
      </c>
      <c r="N1185" s="147" t="str">
        <f>Ruth!$G$2</f>
        <v>Gotham City</v>
      </c>
      <c r="O1185" s="304" t="s">
        <v>2491</v>
      </c>
      <c r="P1185" s="229" t="str">
        <f t="shared" si="263"/>
        <v>Zimmerman, Ryan (2,F5-14.35M)</v>
      </c>
      <c r="Q1185" s="166">
        <f t="shared" si="264"/>
        <v>2870000</v>
      </c>
      <c r="R1185" s="166">
        <f t="shared" si="265"/>
        <v>2870000</v>
      </c>
      <c r="S1185" s="166">
        <f t="shared" si="266"/>
        <v>2870000</v>
      </c>
      <c r="T1185" s="314">
        <f t="shared" si="271"/>
        <v>2870000</v>
      </c>
      <c r="U1185" s="147" t="s">
        <v>2508</v>
      </c>
      <c r="V1185" s="167">
        <v>2870000</v>
      </c>
      <c r="W1185" s="147" t="s">
        <v>2591</v>
      </c>
      <c r="X1185" s="235">
        <v>2870000</v>
      </c>
      <c r="Y1185" s="147" t="s">
        <v>2650</v>
      </c>
      <c r="Z1185" s="235">
        <v>2870000</v>
      </c>
      <c r="AA1185" s="147" t="s">
        <v>2670</v>
      </c>
      <c r="AB1185" s="310">
        <v>2870000</v>
      </c>
      <c r="AC1185" s="147" t="s">
        <v>412</v>
      </c>
      <c r="AD1185" s="167"/>
    </row>
    <row r="1186" spans="1:36" ht="14.25" customHeight="1" x14ac:dyDescent="0.2">
      <c r="A1186" s="134" t="s">
        <v>803</v>
      </c>
      <c r="B1186" s="246" t="str">
        <f t="shared" si="268"/>
        <v>Zimmermann</v>
      </c>
      <c r="C1186" s="253" t="str">
        <f t="shared" si="269"/>
        <v>Jordan</v>
      </c>
      <c r="D1186" s="134" t="str">
        <f t="shared" si="270"/>
        <v>J. Zimmermann</v>
      </c>
      <c r="E1186" s="229" t="str">
        <f t="shared" si="261"/>
        <v>Jordan Zimmermann</v>
      </c>
      <c r="F1186" s="135"/>
      <c r="G1186" s="135"/>
      <c r="H1186" s="135"/>
      <c r="I1186" s="135"/>
      <c r="J1186" s="201"/>
      <c r="K1186" s="147"/>
      <c r="L1186" s="135" t="s">
        <v>173</v>
      </c>
      <c r="M1186" s="134" t="str">
        <f t="shared" si="262"/>
        <v>4,L5-14M</v>
      </c>
      <c r="N1186" s="147" t="str">
        <f>Cobb!$Y$2</f>
        <v>Portsmouth</v>
      </c>
      <c r="O1186" s="169" t="s">
        <v>321</v>
      </c>
      <c r="P1186" s="229" t="str">
        <f t="shared" si="263"/>
        <v>Zimmermann, Jordan (4,L5-14M)</v>
      </c>
      <c r="Q1186" s="166">
        <f t="shared" si="264"/>
        <v>2800000</v>
      </c>
      <c r="R1186" s="166">
        <f t="shared" si="265"/>
        <v>2800000</v>
      </c>
      <c r="S1186" s="166" t="str">
        <f t="shared" si="266"/>
        <v/>
      </c>
      <c r="T1186" s="314" t="str">
        <f t="shared" si="271"/>
        <v/>
      </c>
      <c r="U1186" s="147" t="s">
        <v>388</v>
      </c>
      <c r="V1186" s="166">
        <v>2800000</v>
      </c>
      <c r="W1186" s="134" t="s">
        <v>753</v>
      </c>
      <c r="X1186" s="166">
        <v>2800000</v>
      </c>
      <c r="Y1186" s="134" t="s">
        <v>412</v>
      </c>
      <c r="Z1186" s="167"/>
      <c r="AA1186" s="167"/>
      <c r="AB1186" s="134"/>
      <c r="AC1186" s="147"/>
      <c r="AD1186" s="167"/>
    </row>
    <row r="1187" spans="1:36" ht="14.25" customHeight="1" x14ac:dyDescent="0.2">
      <c r="A1187" s="537" t="s">
        <v>3757</v>
      </c>
      <c r="B1187" s="246" t="str">
        <f t="shared" si="268"/>
        <v>Ziomek</v>
      </c>
      <c r="C1187" s="253" t="str">
        <f t="shared" si="269"/>
        <v>Kevin</v>
      </c>
      <c r="D1187" s="134" t="str">
        <f t="shared" si="270"/>
        <v>K. Ziomek</v>
      </c>
      <c r="E1187" s="229" t="str">
        <f t="shared" si="261"/>
        <v>Kevin Ziomek</v>
      </c>
      <c r="F1187" s="135" t="s">
        <v>512</v>
      </c>
      <c r="G1187" s="135"/>
      <c r="H1187" s="135"/>
      <c r="I1187" s="135"/>
      <c r="J1187" s="335">
        <v>33684</v>
      </c>
      <c r="K1187" s="134" t="s">
        <v>966</v>
      </c>
      <c r="L1187" s="135" t="s">
        <v>651</v>
      </c>
      <c r="M1187" s="134" t="str">
        <f t="shared" si="262"/>
        <v>min</v>
      </c>
      <c r="N1187" s="147" t="str">
        <f>Aaron!$M$2</f>
        <v>Virginia</v>
      </c>
      <c r="O1187" s="135" t="s">
        <v>2857</v>
      </c>
      <c r="P1187" s="229" t="str">
        <f t="shared" si="263"/>
        <v>Ziomek, Kevin (min)</v>
      </c>
      <c r="Q1187" s="166" t="str">
        <f t="shared" si="264"/>
        <v/>
      </c>
      <c r="R1187" s="166" t="str">
        <f t="shared" si="265"/>
        <v/>
      </c>
      <c r="S1187" s="166" t="str">
        <f t="shared" si="266"/>
        <v/>
      </c>
      <c r="T1187" s="314" t="str">
        <f t="shared" si="271"/>
        <v/>
      </c>
      <c r="U1187" s="537" t="s">
        <v>828</v>
      </c>
      <c r="V1187" s="269"/>
      <c r="W1187" s="537"/>
      <c r="X1187" s="269"/>
      <c r="Y1187" s="537"/>
      <c r="Z1187" s="537"/>
      <c r="AA1187" s="537"/>
      <c r="AB1187" s="537"/>
      <c r="AC1187" s="147"/>
      <c r="AD1187" s="167"/>
    </row>
    <row r="1188" spans="1:36" ht="14.25" customHeight="1" x14ac:dyDescent="0.2">
      <c r="A1188" s="211" t="s">
        <v>1932</v>
      </c>
      <c r="B1188" s="246" t="str">
        <f t="shared" si="268"/>
        <v>Zobrist</v>
      </c>
      <c r="C1188" s="253" t="str">
        <f t="shared" si="269"/>
        <v>Ben</v>
      </c>
      <c r="D1188" s="134" t="str">
        <f t="shared" si="270"/>
        <v>B. Zobrist</v>
      </c>
      <c r="E1188" s="229" t="str">
        <f t="shared" si="261"/>
        <v>Ben Zobrist</v>
      </c>
      <c r="F1188" s="216" t="s">
        <v>1674</v>
      </c>
      <c r="G1188" s="216"/>
      <c r="H1188" s="216"/>
      <c r="I1188" s="216"/>
      <c r="J1188" s="222">
        <v>29732</v>
      </c>
      <c r="K1188" s="223" t="s">
        <v>1665</v>
      </c>
      <c r="L1188" s="135" t="s">
        <v>11</v>
      </c>
      <c r="M1188" s="134" t="str">
        <f t="shared" si="262"/>
        <v>3,F5-30.87M</v>
      </c>
      <c r="N1188" s="147" t="str">
        <f>Mays!$AE$2</f>
        <v>West Oakland</v>
      </c>
      <c r="O1188" s="216" t="s">
        <v>1992</v>
      </c>
      <c r="P1188" s="229" t="str">
        <f t="shared" si="263"/>
        <v>Zobrist, Ben (3,F5-30.87M)</v>
      </c>
      <c r="Q1188" s="166">
        <f t="shared" si="264"/>
        <v>6174000</v>
      </c>
      <c r="R1188" s="166">
        <f t="shared" si="265"/>
        <v>6174000</v>
      </c>
      <c r="S1188" s="166">
        <f t="shared" si="266"/>
        <v>6174000</v>
      </c>
      <c r="T1188" s="314" t="str">
        <f t="shared" si="271"/>
        <v/>
      </c>
      <c r="U1188" s="297" t="s">
        <v>1933</v>
      </c>
      <c r="V1188" s="235">
        <v>6174000</v>
      </c>
      <c r="W1188" s="211" t="s">
        <v>1934</v>
      </c>
      <c r="X1188" s="235">
        <v>6174000</v>
      </c>
      <c r="Y1188" s="211" t="s">
        <v>1935</v>
      </c>
      <c r="Z1188" s="235">
        <v>6174000</v>
      </c>
      <c r="AA1188" s="134"/>
      <c r="AC1188" s="147"/>
      <c r="AD1188" s="167"/>
    </row>
    <row r="1189" spans="1:36" ht="14.25" customHeight="1" x14ac:dyDescent="0.2">
      <c r="A1189" s="134" t="s">
        <v>1076</v>
      </c>
      <c r="B1189" s="246" t="str">
        <f t="shared" si="268"/>
        <v>Zunino</v>
      </c>
      <c r="C1189" s="253" t="str">
        <f t="shared" si="269"/>
        <v>Mike</v>
      </c>
      <c r="D1189" s="134" t="str">
        <f t="shared" si="270"/>
        <v>M. Zunino</v>
      </c>
      <c r="E1189" s="229" t="str">
        <f t="shared" si="261"/>
        <v>Mike Zunino</v>
      </c>
      <c r="F1189" s="135"/>
      <c r="G1189" s="135"/>
      <c r="H1189" s="135"/>
      <c r="I1189" s="135"/>
      <c r="J1189" s="201"/>
      <c r="K1189" s="147"/>
      <c r="L1189" s="135" t="s">
        <v>11</v>
      </c>
      <c r="M1189" s="134" t="str">
        <f t="shared" si="262"/>
        <v>Y3</v>
      </c>
      <c r="N1189" s="297" t="str">
        <f>Ruth!$AE$2</f>
        <v>Williamsburg</v>
      </c>
      <c r="O1189" s="169" t="s">
        <v>1077</v>
      </c>
      <c r="P1189" s="229" t="str">
        <f t="shared" si="263"/>
        <v>Zunino, Mike (Y3)</v>
      </c>
      <c r="Q1189" s="166">
        <f t="shared" si="264"/>
        <v>400000</v>
      </c>
      <c r="R1189" s="166" t="str">
        <f t="shared" si="265"/>
        <v/>
      </c>
      <c r="S1189" s="166" t="str">
        <f t="shared" si="266"/>
        <v/>
      </c>
      <c r="T1189" s="314" t="str">
        <f t="shared" si="271"/>
        <v/>
      </c>
      <c r="U1189" s="147" t="s">
        <v>465</v>
      </c>
      <c r="V1189" s="167">
        <v>400000</v>
      </c>
      <c r="W1189" s="229" t="s">
        <v>814</v>
      </c>
      <c r="X1189" s="235"/>
      <c r="Y1189" s="134"/>
      <c r="Z1189" s="235"/>
      <c r="AA1189" s="134"/>
      <c r="AC1189" s="147"/>
      <c r="AD1189" s="167"/>
    </row>
    <row r="1190" spans="1:36" ht="14.25" customHeight="1" x14ac:dyDescent="0.2">
      <c r="A1190" s="537" t="s">
        <v>4710</v>
      </c>
      <c r="B1190" s="246" t="str">
        <f t="shared" si="268"/>
        <v>Zych</v>
      </c>
      <c r="C1190" s="253" t="str">
        <f t="shared" si="269"/>
        <v>Tony</v>
      </c>
      <c r="D1190" s="134" t="str">
        <f t="shared" si="270"/>
        <v>T. Zych</v>
      </c>
      <c r="E1190" s="229" t="str">
        <f t="shared" si="261"/>
        <v>Tony Zych</v>
      </c>
      <c r="F1190" s="287"/>
      <c r="G1190" s="537">
        <v>64</v>
      </c>
      <c r="H1190" s="537">
        <v>3</v>
      </c>
      <c r="I1190" s="537">
        <v>15</v>
      </c>
      <c r="J1190" s="436">
        <v>33092</v>
      </c>
      <c r="K1190" s="205" t="s">
        <v>1664</v>
      </c>
      <c r="L1190" s="135" t="s">
        <v>173</v>
      </c>
      <c r="M1190" s="134" t="str">
        <f t="shared" si="262"/>
        <v>MM</v>
      </c>
      <c r="N1190" s="297" t="str">
        <f>Ruth!$AE$2</f>
        <v>Williamsburg</v>
      </c>
      <c r="O1190" s="169" t="s">
        <v>4786</v>
      </c>
      <c r="P1190" s="229" t="str">
        <f t="shared" si="263"/>
        <v>Zych, Tony (MM)</v>
      </c>
      <c r="Q1190" s="166">
        <f t="shared" si="264"/>
        <v>100000</v>
      </c>
      <c r="R1190" s="166" t="str">
        <f t="shared" si="265"/>
        <v/>
      </c>
      <c r="S1190" s="166" t="str">
        <f t="shared" si="266"/>
        <v/>
      </c>
      <c r="T1190" s="314" t="str">
        <f t="shared" si="271"/>
        <v/>
      </c>
      <c r="U1190" s="537" t="s">
        <v>648</v>
      </c>
      <c r="V1190" s="167">
        <v>100000</v>
      </c>
      <c r="W1190" s="134"/>
      <c r="X1190" s="167"/>
      <c r="Y1190" s="134"/>
      <c r="Z1190" s="167"/>
      <c r="AA1190" s="134"/>
      <c r="AC1190" s="134"/>
      <c r="AD1190" s="134"/>
      <c r="AE1190" s="190"/>
      <c r="AF1190" s="167"/>
      <c r="AG1190" s="134"/>
      <c r="AH1190" s="167"/>
      <c r="AI1190" s="134"/>
      <c r="AJ1190" s="167"/>
    </row>
  </sheetData>
  <autoFilter ref="A1:AE1190">
    <sortState ref="A2:AE1258">
      <sortCondition ref="A36"/>
    </sortState>
  </autoFilter>
  <sortState ref="A2:AE1258">
    <sortCondition descending="1" ref="L192"/>
  </sortState>
  <phoneticPr fontId="0" type="noConversion"/>
  <pageMargins left="0.75" right="0.75" top="1" bottom="1" header="0.5" footer="0.5"/>
  <pageSetup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44"/>
  <sheetViews>
    <sheetView topLeftCell="A317" workbookViewId="0">
      <selection activeCell="P444" sqref="P444"/>
    </sheetView>
  </sheetViews>
  <sheetFormatPr defaultRowHeight="12.75" x14ac:dyDescent="0.2"/>
  <cols>
    <col min="1" max="1" width="22" style="172" customWidth="1"/>
    <col min="2" max="3" width="9.140625" style="172"/>
    <col min="4" max="4" width="14.5703125" style="172" bestFit="1" customWidth="1"/>
    <col min="5" max="5" width="22.28515625" style="172" bestFit="1" customWidth="1"/>
    <col min="6" max="6" width="6.85546875" style="482" bestFit="1" customWidth="1"/>
    <col min="7" max="7" width="11.42578125" style="172" customWidth="1"/>
    <col min="8" max="9" width="9.140625" style="172"/>
    <col min="10" max="10" width="10.7109375" style="172" customWidth="1"/>
    <col min="11" max="11" width="10.28515625" style="172" bestFit="1" customWidth="1"/>
    <col min="12" max="12" width="6.85546875" style="172" bestFit="1" customWidth="1"/>
    <col min="13" max="13" width="12.7109375" style="172" customWidth="1"/>
    <col min="14" max="14" width="11.42578125" style="172" bestFit="1" customWidth="1"/>
    <col min="15" max="15" width="11.28515625" style="172" bestFit="1" customWidth="1"/>
    <col min="16" max="16" width="15.5703125" style="172" customWidth="1"/>
    <col min="17" max="17" width="12.140625" style="172" customWidth="1"/>
    <col min="18" max="18" width="10.5703125" style="172" customWidth="1"/>
    <col min="19" max="22" width="9.140625" style="172"/>
    <col min="23" max="23" width="11.28515625" style="172" bestFit="1" customWidth="1"/>
    <col min="24" max="16384" width="9.140625" style="172"/>
  </cols>
  <sheetData>
    <row r="1" spans="1:36" s="168" customFormat="1" ht="14.25" customHeight="1" x14ac:dyDescent="0.2">
      <c r="A1" s="210" t="s">
        <v>1875</v>
      </c>
      <c r="B1" s="211" t="s">
        <v>1876</v>
      </c>
      <c r="C1" s="211" t="s">
        <v>1399</v>
      </c>
      <c r="D1" s="134" t="str">
        <f>CONCATENATE(MID(C1,2,1),". ",B1)</f>
        <v>D. Aardsma</v>
      </c>
      <c r="E1" s="256" t="str">
        <f t="shared" ref="E1:E32" si="0">CONCATENATE(C1," ",B1)</f>
        <v xml:space="preserve"> David Aardsma</v>
      </c>
      <c r="F1" s="215" t="s">
        <v>1667</v>
      </c>
      <c r="G1" s="215"/>
      <c r="H1" s="215"/>
      <c r="I1" s="215"/>
      <c r="J1" s="213">
        <v>29947</v>
      </c>
      <c r="K1" s="214" t="s">
        <v>1664</v>
      </c>
      <c r="L1" s="216" t="s">
        <v>173</v>
      </c>
      <c r="M1" s="134" t="str">
        <f>$U1</f>
        <v>2,F3-1.002M</v>
      </c>
      <c r="N1" s="297" t="s">
        <v>444</v>
      </c>
      <c r="O1" s="216" t="s">
        <v>4297</v>
      </c>
      <c r="P1" s="134" t="str">
        <f t="shared" ref="P1:P32" si="1">CONCATENATE(A1," (",M1,")")</f>
        <v>Aardsma, David (2,F3-1.002M)</v>
      </c>
      <c r="Q1" s="314">
        <f>IF(ISBLANK($V1),"",$V1)</f>
        <v>334000</v>
      </c>
      <c r="R1" s="166">
        <f>IF(ISBLANK($X1),"",$X1)</f>
        <v>334000</v>
      </c>
      <c r="S1" s="166" t="str">
        <f>IF(ISBLANK($Z1),"",$Z1)</f>
        <v/>
      </c>
      <c r="T1" s="166" t="str">
        <f>IF(ISBLANK($AB1),"",$AB1)</f>
        <v/>
      </c>
      <c r="U1" s="297" t="s">
        <v>311</v>
      </c>
      <c r="V1" s="310">
        <v>334000</v>
      </c>
      <c r="W1" s="297" t="s">
        <v>312</v>
      </c>
      <c r="X1" s="235">
        <v>334000</v>
      </c>
      <c r="Y1" s="211" t="s">
        <v>412</v>
      </c>
      <c r="Z1" s="235"/>
      <c r="AA1" s="211"/>
      <c r="AB1" s="235"/>
      <c r="AC1" s="134"/>
      <c r="AD1" s="167"/>
      <c r="AE1" s="134"/>
      <c r="AF1" s="134"/>
      <c r="AG1" s="167"/>
      <c r="AH1" s="134"/>
      <c r="AI1" s="167"/>
    </row>
    <row r="2" spans="1:36" s="168" customFormat="1" ht="14.25" customHeight="1" x14ac:dyDescent="0.2">
      <c r="A2" s="147" t="s">
        <v>1207</v>
      </c>
      <c r="B2" s="177" t="s">
        <v>1301</v>
      </c>
      <c r="C2" s="253" t="str">
        <f>RIGHT(A2,LEN(A2)-FIND(", ",A2,1)-1)</f>
        <v>Fernando</v>
      </c>
      <c r="D2" s="134" t="str">
        <f>CONCATENATE(MID(C2,1,1),". ",B2)</f>
        <v>F. Abad</v>
      </c>
      <c r="E2" s="256" t="str">
        <f t="shared" si="0"/>
        <v>Fernando Abad</v>
      </c>
      <c r="F2" s="135" t="s">
        <v>512</v>
      </c>
      <c r="G2" s="135"/>
      <c r="H2" s="135"/>
      <c r="I2" s="135"/>
      <c r="J2" s="201">
        <v>31398</v>
      </c>
      <c r="K2" s="147" t="s">
        <v>1664</v>
      </c>
      <c r="L2" s="135" t="s">
        <v>173</v>
      </c>
      <c r="M2" s="134" t="str">
        <f>$U2</f>
        <v>ARB-Y4</v>
      </c>
      <c r="N2" s="147" t="str">
        <f>Mays!$S$2</f>
        <v>Thunder Bay</v>
      </c>
      <c r="O2" s="216" t="s">
        <v>4297</v>
      </c>
      <c r="P2" s="229" t="str">
        <f t="shared" si="1"/>
        <v>Abad, Fernando (ARB-Y4)</v>
      </c>
      <c r="Q2" s="166" t="str">
        <f>IF(ISBLANK($V2),"",$V2)</f>
        <v/>
      </c>
      <c r="R2" s="166" t="str">
        <f>IF(ISBLANK($X2),"",$X2)</f>
        <v/>
      </c>
      <c r="S2" s="166" t="str">
        <f>IF(ISBLANK($Z2),"",$Z2)</f>
        <v/>
      </c>
      <c r="T2" s="314" t="str">
        <f>IF(ISBLANK($AB2),"",$AB2)</f>
        <v/>
      </c>
      <c r="U2" s="147" t="s">
        <v>814</v>
      </c>
      <c r="V2" s="167"/>
      <c r="W2" s="134" t="s">
        <v>1629</v>
      </c>
      <c r="X2" s="167"/>
      <c r="Y2" s="134"/>
      <c r="Z2" s="167"/>
      <c r="AA2" s="134"/>
      <c r="AB2" s="167"/>
      <c r="AC2" s="134"/>
      <c r="AD2" s="134"/>
      <c r="AE2" s="177"/>
      <c r="AF2" s="167"/>
      <c r="AG2" s="134"/>
      <c r="AH2" s="167"/>
      <c r="AI2" s="134"/>
      <c r="AJ2" s="167"/>
    </row>
    <row r="3" spans="1:36" s="168" customFormat="1" ht="14.25" customHeight="1" x14ac:dyDescent="0.2">
      <c r="A3" s="237" t="s">
        <v>2933</v>
      </c>
      <c r="B3" s="246" t="s">
        <v>1712</v>
      </c>
      <c r="C3" s="246" t="s">
        <v>2030</v>
      </c>
      <c r="D3" s="229" t="str">
        <f>CONCATENATE(MID(C3,2,1),". ",B3)</f>
        <v>J. Abreu</v>
      </c>
      <c r="E3" s="256" t="str">
        <f t="shared" si="0"/>
        <v xml:space="preserve"> Jose Dariel Abreu</v>
      </c>
      <c r="F3" s="244" t="s">
        <v>1667</v>
      </c>
      <c r="G3" s="244"/>
      <c r="H3" s="244"/>
      <c r="I3" s="244"/>
      <c r="J3" s="251">
        <v>31806</v>
      </c>
      <c r="K3" s="252" t="s">
        <v>1666</v>
      </c>
      <c r="L3" s="240" t="s">
        <v>11</v>
      </c>
      <c r="M3" s="134" t="str">
        <f>$V3</f>
        <v>1,F1-200k</v>
      </c>
      <c r="N3" s="147" t="s">
        <v>2473</v>
      </c>
      <c r="O3" s="216" t="s">
        <v>4297</v>
      </c>
      <c r="P3" s="229" t="str">
        <f t="shared" si="1"/>
        <v>Abreu, Bobby (1,F1-200k)</v>
      </c>
      <c r="Q3" s="314">
        <f>IF(ISBLANK($W3),"",$W3)</f>
        <v>200000</v>
      </c>
      <c r="R3" s="166" t="str">
        <f>IF(ISBLANK($Y3),"",$Y3)</f>
        <v/>
      </c>
      <c r="S3" s="166" t="str">
        <f>IF(ISBLANK($AA3),"",$AA3)</f>
        <v/>
      </c>
      <c r="T3" s="166" t="str">
        <f>IF(ISBLANK($AC3),"",$AC3)</f>
        <v/>
      </c>
      <c r="U3" s="314" t="str">
        <f>IF(ISBLANK($AE3),"",$AE3)</f>
        <v/>
      </c>
      <c r="V3" s="147" t="s">
        <v>601</v>
      </c>
      <c r="W3" s="315">
        <v>200000</v>
      </c>
      <c r="X3" s="309" t="s">
        <v>412</v>
      </c>
      <c r="Y3" s="230"/>
      <c r="Z3" s="229"/>
      <c r="AA3" s="230"/>
      <c r="AB3" s="134"/>
      <c r="AC3" s="230"/>
      <c r="AD3" s="229"/>
      <c r="AE3" s="229"/>
      <c r="AF3" s="167"/>
      <c r="AG3" s="134"/>
      <c r="AH3" s="167"/>
      <c r="AI3" s="134"/>
      <c r="AJ3" s="167"/>
    </row>
    <row r="4" spans="1:36" s="168" customFormat="1" ht="14.25" customHeight="1" x14ac:dyDescent="0.2">
      <c r="A4" s="210" t="s">
        <v>1711</v>
      </c>
      <c r="B4" s="211" t="s">
        <v>1712</v>
      </c>
      <c r="C4" s="211" t="s">
        <v>1392</v>
      </c>
      <c r="D4" s="134" t="str">
        <f>CONCATENATE(MID(C4,2,1),". ",B4)</f>
        <v>T. Abreu</v>
      </c>
      <c r="E4" s="256" t="str">
        <f t="shared" si="0"/>
        <v xml:space="preserve"> Tony Abreu</v>
      </c>
      <c r="F4" s="215" t="s">
        <v>1674</v>
      </c>
      <c r="G4" s="215"/>
      <c r="H4" s="215"/>
      <c r="I4" s="215"/>
      <c r="J4" s="218">
        <v>30999</v>
      </c>
      <c r="K4" s="219" t="s">
        <v>1665</v>
      </c>
      <c r="L4" s="215" t="s">
        <v>11</v>
      </c>
      <c r="M4" s="134" t="str">
        <f>$U4</f>
        <v>free agent</v>
      </c>
      <c r="N4" s="211" t="str">
        <f>Aaron!$A$2</f>
        <v>Middlesex</v>
      </c>
      <c r="O4" s="216" t="s">
        <v>4297</v>
      </c>
      <c r="P4" s="229" t="str">
        <f t="shared" si="1"/>
        <v>Abreu, Tony (free agent)</v>
      </c>
      <c r="Q4" s="217">
        <v>200000</v>
      </c>
      <c r="R4" s="211" t="s">
        <v>412</v>
      </c>
      <c r="S4" s="217"/>
      <c r="T4" s="217"/>
      <c r="U4" s="211" t="s">
        <v>412</v>
      </c>
      <c r="V4" s="235"/>
      <c r="W4" s="211"/>
      <c r="X4" s="235"/>
      <c r="Y4" s="211"/>
      <c r="Z4" s="235"/>
      <c r="AA4" s="211"/>
      <c r="AB4" s="235"/>
      <c r="AC4" s="134"/>
      <c r="AD4" s="167"/>
      <c r="AE4" s="134"/>
      <c r="AF4" s="167"/>
      <c r="AG4" s="134"/>
      <c r="AH4" s="167"/>
      <c r="AI4" s="134"/>
      <c r="AJ4" s="167"/>
    </row>
    <row r="5" spans="1:36" s="168" customFormat="1" ht="14.25" customHeight="1" x14ac:dyDescent="0.2">
      <c r="A5" s="239" t="s">
        <v>2344</v>
      </c>
      <c r="B5" s="253" t="s">
        <v>1305</v>
      </c>
      <c r="C5" s="253" t="s">
        <v>1399</v>
      </c>
      <c r="D5" s="229" t="str">
        <f>CONCATENATE(MID(C5,2,1),". ",B5)</f>
        <v>D. Adams</v>
      </c>
      <c r="E5" s="256" t="str">
        <f t="shared" si="0"/>
        <v xml:space="preserve"> David Adams</v>
      </c>
      <c r="F5" s="245" t="s">
        <v>1667</v>
      </c>
      <c r="G5" s="245"/>
      <c r="H5" s="245"/>
      <c r="I5" s="245"/>
      <c r="J5" s="257">
        <v>31912</v>
      </c>
      <c r="K5" s="255" t="s">
        <v>11</v>
      </c>
      <c r="L5" s="245" t="s">
        <v>11</v>
      </c>
      <c r="M5" s="229" t="str">
        <f>$Y5</f>
        <v>Y1</v>
      </c>
      <c r="N5" s="134" t="s">
        <v>275</v>
      </c>
      <c r="O5" s="216" t="s">
        <v>4297</v>
      </c>
      <c r="P5" s="229" t="str">
        <f t="shared" si="1"/>
        <v>Adams, David (Y1)</v>
      </c>
      <c r="Q5" s="166">
        <f>IF(ISBLANK($Z5),"",$Z5)</f>
        <v>200000</v>
      </c>
      <c r="R5" s="166">
        <f>IF(ISBLANK($AB5),"",$AB5)</f>
        <v>300000</v>
      </c>
      <c r="S5" s="166">
        <f>IF(ISBLANK($AD5),"",$AD5)</f>
        <v>400000</v>
      </c>
      <c r="T5" s="166" t="str">
        <f>IF(ISBLANK($AF5),"",$AF5)</f>
        <v/>
      </c>
      <c r="U5" s="229"/>
      <c r="V5" s="229"/>
      <c r="W5" s="229"/>
      <c r="X5" s="229"/>
      <c r="Y5" s="229" t="s">
        <v>652</v>
      </c>
      <c r="Z5" s="230">
        <v>200000</v>
      </c>
      <c r="AA5" s="229" t="s">
        <v>653</v>
      </c>
      <c r="AB5" s="230">
        <v>300000</v>
      </c>
      <c r="AC5" s="229" t="s">
        <v>465</v>
      </c>
      <c r="AD5" s="230">
        <v>400000</v>
      </c>
      <c r="AE5" s="229" t="s">
        <v>814</v>
      </c>
      <c r="AF5" s="167"/>
      <c r="AG5" s="134"/>
      <c r="AH5" s="167"/>
      <c r="AI5" s="134"/>
      <c r="AJ5" s="167"/>
    </row>
    <row r="6" spans="1:36" s="168" customFormat="1" ht="14.25" customHeight="1" x14ac:dyDescent="0.2">
      <c r="A6" s="175" t="s">
        <v>332</v>
      </c>
      <c r="B6" s="177" t="s">
        <v>1305</v>
      </c>
      <c r="C6" s="177" t="s">
        <v>1307</v>
      </c>
      <c r="D6" s="134" t="str">
        <f>CONCATENATE(MID(C6,2,1),". ",B6)</f>
        <v>M. Adams</v>
      </c>
      <c r="E6" s="256" t="str">
        <f t="shared" si="0"/>
        <v xml:space="preserve"> Mike Adams</v>
      </c>
      <c r="F6" s="161" t="s">
        <v>1667</v>
      </c>
      <c r="G6" s="190"/>
      <c r="H6" s="190"/>
      <c r="I6" s="190"/>
      <c r="J6" s="192">
        <v>28700</v>
      </c>
      <c r="K6" s="204" t="s">
        <v>1664</v>
      </c>
      <c r="L6" s="161" t="s">
        <v>173</v>
      </c>
      <c r="M6" s="134" t="str">
        <f>$Y6</f>
        <v>3,F3-12M</v>
      </c>
      <c r="N6" s="134" t="str">
        <f>Cobb!$M$2</f>
        <v>Mansfield</v>
      </c>
      <c r="O6" s="216" t="s">
        <v>4297</v>
      </c>
      <c r="P6" s="134" t="str">
        <f t="shared" si="1"/>
        <v>Adams, Mike (3,F3-12M)</v>
      </c>
      <c r="Q6" s="166">
        <f>IF(ISBLANK($Z6),"",$Z6)</f>
        <v>4000000</v>
      </c>
      <c r="R6" s="166" t="str">
        <f>IF(ISBLANK($AB6),"",$AB6)</f>
        <v/>
      </c>
      <c r="S6" s="166" t="str">
        <f>IF(ISBLANK($AD6),"",$AD6)</f>
        <v/>
      </c>
      <c r="T6" s="166" t="str">
        <f>IF(ISBLANK($AF6),"",$AF6)</f>
        <v/>
      </c>
      <c r="U6" s="134" t="s">
        <v>797</v>
      </c>
      <c r="V6" s="167">
        <v>4000000</v>
      </c>
      <c r="W6" s="134" t="s">
        <v>799</v>
      </c>
      <c r="X6" s="167">
        <v>4000000</v>
      </c>
      <c r="Y6" s="134" t="s">
        <v>798</v>
      </c>
      <c r="Z6" s="167">
        <v>4000000</v>
      </c>
      <c r="AA6" s="134" t="s">
        <v>412</v>
      </c>
      <c r="AB6" s="167"/>
      <c r="AC6" s="134"/>
      <c r="AD6" s="167"/>
      <c r="AE6" s="134"/>
      <c r="AF6" s="167"/>
      <c r="AG6" s="134"/>
      <c r="AH6" s="167"/>
      <c r="AI6" s="134"/>
      <c r="AJ6" s="167"/>
    </row>
    <row r="7" spans="1:36" s="168" customFormat="1" ht="14.25" customHeight="1" x14ac:dyDescent="0.2">
      <c r="A7" s="480" t="s">
        <v>3685</v>
      </c>
      <c r="B7" s="134" t="s">
        <v>1305</v>
      </c>
      <c r="C7" s="253" t="str">
        <f>RIGHT(A7,LEN(A7)-FIND(", ",A7,1)-1)</f>
        <v>Spencer</v>
      </c>
      <c r="D7" s="134" t="str">
        <f>CONCATENATE(MID(C7,1,1),". ",B7)</f>
        <v>S. Adams</v>
      </c>
      <c r="E7" s="256" t="str">
        <f t="shared" si="0"/>
        <v>Spencer Adams</v>
      </c>
      <c r="F7" s="135" t="s">
        <v>1667</v>
      </c>
      <c r="G7" s="135"/>
      <c r="H7" s="135"/>
      <c r="I7" s="135"/>
      <c r="J7" s="335">
        <v>35168</v>
      </c>
      <c r="K7" s="134" t="s">
        <v>966</v>
      </c>
      <c r="L7" s="135" t="s">
        <v>651</v>
      </c>
      <c r="M7" s="134" t="s">
        <v>828</v>
      </c>
      <c r="N7" s="147" t="str">
        <f>Cobb!$S$2</f>
        <v>Waikiki</v>
      </c>
      <c r="O7" s="216" t="s">
        <v>4297</v>
      </c>
      <c r="P7" s="229" t="str">
        <f t="shared" si="1"/>
        <v>Adams, Spencer (min)</v>
      </c>
      <c r="Q7" s="166" t="str">
        <f>IF(ISBLANK($V7),"",$V7)</f>
        <v/>
      </c>
      <c r="R7" s="166" t="str">
        <f>IF(ISBLANK($X7),"",$X7)</f>
        <v/>
      </c>
      <c r="S7" s="166" t="str">
        <f>IF(ISBLANK($Z7),"",$Z7)</f>
        <v/>
      </c>
      <c r="T7" s="314" t="str">
        <f>IF(ISBLANK($AB7),"",$AB7)</f>
        <v/>
      </c>
      <c r="U7" s="134" t="s">
        <v>828</v>
      </c>
      <c r="V7" s="269"/>
      <c r="W7" s="480"/>
      <c r="X7" s="269"/>
      <c r="Y7" s="480"/>
      <c r="Z7" s="480"/>
      <c r="AA7" s="480"/>
      <c r="AB7" s="480"/>
      <c r="AC7" s="134"/>
      <c r="AD7" s="134"/>
      <c r="AE7" s="134"/>
      <c r="AF7" s="230"/>
      <c r="AG7" s="229"/>
      <c r="AH7" s="230"/>
      <c r="AI7" s="134"/>
      <c r="AJ7" s="167"/>
    </row>
    <row r="8" spans="1:36" s="168" customFormat="1" ht="14.25" customHeight="1" x14ac:dyDescent="0.2">
      <c r="A8" s="480" t="s">
        <v>2735</v>
      </c>
      <c r="B8" s="134" t="s">
        <v>2839</v>
      </c>
      <c r="C8" s="253" t="str">
        <f>RIGHT(A8,LEN(A8)-FIND(", ",A8,1)-1)</f>
        <v>Jim*</v>
      </c>
      <c r="D8" s="134" t="str">
        <f>CONCATENATE(MID(C8,1,1),". ",B8)</f>
        <v>J. Adduci</v>
      </c>
      <c r="E8" s="256" t="str">
        <f t="shared" si="0"/>
        <v>Jim* Adduci</v>
      </c>
      <c r="F8" s="135" t="s">
        <v>512</v>
      </c>
      <c r="G8" s="135"/>
      <c r="H8" s="135"/>
      <c r="I8" s="135"/>
      <c r="J8" s="335">
        <v>31182</v>
      </c>
      <c r="K8" s="134" t="s">
        <v>1673</v>
      </c>
      <c r="L8" s="135" t="s">
        <v>11</v>
      </c>
      <c r="M8" s="134" t="s">
        <v>304</v>
      </c>
      <c r="N8" s="147" t="str">
        <f>Ruth!$Y$2</f>
        <v>Rock Island</v>
      </c>
      <c r="O8" s="216" t="s">
        <v>4297</v>
      </c>
      <c r="P8" s="229" t="str">
        <f t="shared" si="1"/>
        <v>Adduci, Jim* (Y1*)</v>
      </c>
      <c r="Q8" s="166">
        <f>IF(ISBLANK($V8),"",$V8)</f>
        <v>200000</v>
      </c>
      <c r="R8" s="166">
        <f>IF(ISBLANK($X8),"",$X8)</f>
        <v>300000</v>
      </c>
      <c r="S8" s="166">
        <f>IF(ISBLANK($Z8),"",$Z8)</f>
        <v>400000</v>
      </c>
      <c r="T8" s="314" t="str">
        <f>IF(ISBLANK($AB8),"",$AB8)</f>
        <v/>
      </c>
      <c r="U8" s="134" t="s">
        <v>304</v>
      </c>
      <c r="V8" s="269">
        <v>200000</v>
      </c>
      <c r="W8" s="134" t="s">
        <v>653</v>
      </c>
      <c r="X8" s="269">
        <v>300000</v>
      </c>
      <c r="Y8" s="134" t="s">
        <v>465</v>
      </c>
      <c r="Z8" s="269">
        <v>400000</v>
      </c>
      <c r="AA8" s="134" t="s">
        <v>814</v>
      </c>
      <c r="AB8" s="480"/>
      <c r="AC8" s="134"/>
      <c r="AD8" s="134"/>
      <c r="AE8" s="134"/>
      <c r="AF8" s="230"/>
      <c r="AG8" s="229"/>
      <c r="AH8" s="230"/>
      <c r="AI8" s="134"/>
      <c r="AJ8" s="167"/>
    </row>
    <row r="9" spans="1:36" s="168" customFormat="1" ht="14.25" customHeight="1" x14ac:dyDescent="0.2">
      <c r="A9" s="239" t="s">
        <v>2224</v>
      </c>
      <c r="B9" s="253" t="s">
        <v>2046</v>
      </c>
      <c r="C9" s="253" t="str">
        <f>RIGHT(A9,LEN(A9)-FIND(", ",A9,1)-1)</f>
        <v>Ehire</v>
      </c>
      <c r="D9" s="134" t="str">
        <f>CONCATENATE(MID(C9,1,1),". ",B9)</f>
        <v>E. Adrianza</v>
      </c>
      <c r="E9" s="256" t="str">
        <f t="shared" si="0"/>
        <v>Ehire Adrianza</v>
      </c>
      <c r="F9" s="245" t="s">
        <v>1674</v>
      </c>
      <c r="G9" s="245"/>
      <c r="H9" s="245"/>
      <c r="I9" s="245"/>
      <c r="J9" s="257">
        <v>32741</v>
      </c>
      <c r="K9" s="255" t="s">
        <v>11</v>
      </c>
      <c r="L9" s="240" t="s">
        <v>11</v>
      </c>
      <c r="M9" s="134" t="s">
        <v>653</v>
      </c>
      <c r="N9" s="147" t="str">
        <f>Cobb!$Y$2</f>
        <v>Portsmouth</v>
      </c>
      <c r="O9" s="216" t="s">
        <v>4297</v>
      </c>
      <c r="P9" s="229" t="str">
        <f t="shared" si="1"/>
        <v>Adrianza, Ehire (Y2)</v>
      </c>
      <c r="Q9" s="166">
        <f>IF(ISBLANK($V9),"",$V9)</f>
        <v>300000</v>
      </c>
      <c r="R9" s="166">
        <f>IF(ISBLANK($X9),"",$X9)</f>
        <v>400000</v>
      </c>
      <c r="S9" s="166" t="str">
        <f>IF(ISBLANK($Z9),"",$Z9)</f>
        <v/>
      </c>
      <c r="T9" s="314" t="str">
        <f>IF(ISBLANK($AB9),"",$AB9)</f>
        <v/>
      </c>
      <c r="U9" s="309" t="s">
        <v>653</v>
      </c>
      <c r="V9" s="230">
        <v>300000</v>
      </c>
      <c r="W9" s="229" t="s">
        <v>465</v>
      </c>
      <c r="X9" s="230">
        <v>400000</v>
      </c>
      <c r="Y9" s="134" t="s">
        <v>814</v>
      </c>
      <c r="Z9" s="230"/>
      <c r="AA9" s="134"/>
      <c r="AB9" s="167"/>
      <c r="AC9" s="134"/>
      <c r="AD9" s="134"/>
      <c r="AE9" s="134"/>
      <c r="AF9" s="230"/>
      <c r="AG9" s="229"/>
      <c r="AH9" s="230"/>
      <c r="AI9" s="134"/>
      <c r="AJ9" s="167"/>
    </row>
    <row r="10" spans="1:36" s="168" customFormat="1" ht="14.25" customHeight="1" x14ac:dyDescent="0.2">
      <c r="A10" s="175" t="s">
        <v>525</v>
      </c>
      <c r="B10" s="177" t="s">
        <v>1308</v>
      </c>
      <c r="C10" s="177" t="s">
        <v>1309</v>
      </c>
      <c r="D10" s="134" t="str">
        <f>CONCATENATE(MID(C10,2,1),". ",B10)</f>
        <v>J. Affeldt</v>
      </c>
      <c r="E10" s="256" t="str">
        <f t="shared" si="0"/>
        <v xml:space="preserve"> Jeremy Affeldt</v>
      </c>
      <c r="F10" s="161" t="s">
        <v>512</v>
      </c>
      <c r="G10" s="161"/>
      <c r="H10" s="161"/>
      <c r="I10" s="161"/>
      <c r="J10" s="192">
        <v>29012</v>
      </c>
      <c r="K10" s="204" t="s">
        <v>1664</v>
      </c>
      <c r="L10" s="215" t="s">
        <v>173</v>
      </c>
      <c r="M10" s="134" t="str">
        <f>$V10</f>
        <v>1,F1-2M</v>
      </c>
      <c r="N10" s="147" t="str">
        <f>Cobb!$AE$2</f>
        <v>Chicago</v>
      </c>
      <c r="O10" s="216" t="s">
        <v>4297</v>
      </c>
      <c r="P10" s="229" t="str">
        <f t="shared" si="1"/>
        <v>Affeldt, Jeremy (1,F1-2M)</v>
      </c>
      <c r="Q10" s="314">
        <f>IF(ISBLANK($W10),"",$W10)</f>
        <v>2000000</v>
      </c>
      <c r="R10" s="166" t="str">
        <f>IF(ISBLANK($Y10),"",$Y10)</f>
        <v/>
      </c>
      <c r="S10" s="166" t="str">
        <f>IF(ISBLANK($AA10),"",$AA10)</f>
        <v/>
      </c>
      <c r="T10" s="166" t="str">
        <f>IF(ISBLANK($AC10),"",$AC10)</f>
        <v/>
      </c>
      <c r="U10" s="314" t="str">
        <f>IF(ISBLANK($AE10),"",$AE10)</f>
        <v/>
      </c>
      <c r="V10" s="147" t="s">
        <v>2485</v>
      </c>
      <c r="W10" s="314">
        <v>2000000</v>
      </c>
      <c r="X10" s="147" t="s">
        <v>412</v>
      </c>
      <c r="Y10" s="167"/>
      <c r="Z10" s="147"/>
      <c r="AA10" s="235"/>
      <c r="AB10" s="147"/>
      <c r="AC10" s="310"/>
      <c r="AD10" s="147"/>
      <c r="AE10" s="310"/>
      <c r="AF10" s="230"/>
      <c r="AG10" s="229"/>
      <c r="AH10" s="230"/>
      <c r="AI10" s="134"/>
      <c r="AJ10" s="167"/>
    </row>
    <row r="11" spans="1:36" s="168" customFormat="1" ht="14.25" customHeight="1" x14ac:dyDescent="0.2">
      <c r="A11" s="333" t="s">
        <v>2693</v>
      </c>
      <c r="B11" s="134" t="s">
        <v>2822</v>
      </c>
      <c r="C11" s="253" t="str">
        <f>RIGHT(A11,LEN(A11)-FIND(", ",A11,1)-1)</f>
        <v>Jesus</v>
      </c>
      <c r="D11" s="134" t="str">
        <f>CONCATENATE(MID(C11,1,1),". ",B11)</f>
        <v>J. Aguilar</v>
      </c>
      <c r="E11" s="256" t="str">
        <f t="shared" si="0"/>
        <v>Jesus Aguilar</v>
      </c>
      <c r="F11" s="161" t="s">
        <v>1667</v>
      </c>
      <c r="G11" s="161"/>
      <c r="H11" s="161"/>
      <c r="I11" s="161"/>
      <c r="J11" s="334">
        <v>33054</v>
      </c>
      <c r="K11" s="190" t="s">
        <v>1666</v>
      </c>
      <c r="L11" s="161" t="s">
        <v>11</v>
      </c>
      <c r="M11" s="134" t="s">
        <v>648</v>
      </c>
      <c r="N11" s="297" t="str">
        <f>Aaron!$Y$2</f>
        <v>Columbus</v>
      </c>
      <c r="O11" s="216" t="s">
        <v>4297</v>
      </c>
      <c r="P11" s="229" t="str">
        <f t="shared" si="1"/>
        <v>Aguilar, Jesus (MM)</v>
      </c>
      <c r="Q11" s="166">
        <f t="shared" ref="Q11:Q16" si="2">IF(ISBLANK($V11),"",$V11)</f>
        <v>100000</v>
      </c>
      <c r="R11" s="166" t="str">
        <f t="shared" ref="R11:R16" si="3">IF(ISBLANK($X11),"",$X11)</f>
        <v/>
      </c>
      <c r="S11" s="166" t="str">
        <f t="shared" ref="S11:S16" si="4">IF(ISBLANK($Z11),"",$Z11)</f>
        <v/>
      </c>
      <c r="T11" s="314" t="str">
        <f t="shared" ref="T11:T16" si="5">IF(ISBLANK($AB11),"",$AB11)</f>
        <v/>
      </c>
      <c r="U11" s="480" t="s">
        <v>648</v>
      </c>
      <c r="V11" s="269">
        <v>100000</v>
      </c>
      <c r="W11" s="480"/>
      <c r="X11" s="269"/>
      <c r="Y11" s="480"/>
      <c r="Z11" s="480"/>
      <c r="AA11" s="480"/>
      <c r="AB11" s="480"/>
      <c r="AC11" s="134"/>
      <c r="AD11" s="134"/>
      <c r="AE11" s="134"/>
      <c r="AF11" s="167"/>
      <c r="AG11" s="134"/>
      <c r="AH11" s="167"/>
      <c r="AI11" s="134"/>
      <c r="AJ11" s="167"/>
    </row>
    <row r="12" spans="1:36" s="168" customFormat="1" ht="14.25" customHeight="1" x14ac:dyDescent="0.2">
      <c r="A12" s="247" t="s">
        <v>2341</v>
      </c>
      <c r="B12" s="253" t="s">
        <v>1310</v>
      </c>
      <c r="C12" s="253" t="s">
        <v>1378</v>
      </c>
      <c r="D12" s="229" t="str">
        <f>CONCATENATE(MID(C12,2,1),". ",B12)</f>
        <v>A. Albers</v>
      </c>
      <c r="E12" s="256" t="str">
        <f t="shared" si="0"/>
        <v xml:space="preserve"> Andrew Albers</v>
      </c>
      <c r="F12" s="250" t="s">
        <v>512</v>
      </c>
      <c r="G12" s="250"/>
      <c r="H12" s="250"/>
      <c r="I12" s="250"/>
      <c r="J12" s="261">
        <v>31326</v>
      </c>
      <c r="K12" s="260" t="s">
        <v>173</v>
      </c>
      <c r="L12" s="250" t="s">
        <v>173</v>
      </c>
      <c r="M12" s="134" t="str">
        <f>$U12</f>
        <v>Y1*</v>
      </c>
      <c r="N12" s="134" t="s">
        <v>275</v>
      </c>
      <c r="O12" s="216" t="s">
        <v>4297</v>
      </c>
      <c r="P12" s="229" t="str">
        <f t="shared" si="1"/>
        <v>Albers, Andrew (Y1*)</v>
      </c>
      <c r="Q12" s="166">
        <f t="shared" si="2"/>
        <v>200000</v>
      </c>
      <c r="R12" s="166">
        <f t="shared" si="3"/>
        <v>300000</v>
      </c>
      <c r="S12" s="166">
        <f t="shared" si="4"/>
        <v>400000</v>
      </c>
      <c r="T12" s="166" t="str">
        <f t="shared" si="5"/>
        <v/>
      </c>
      <c r="U12" s="134" t="s">
        <v>304</v>
      </c>
      <c r="V12" s="230">
        <v>200000</v>
      </c>
      <c r="W12" s="229" t="s">
        <v>653</v>
      </c>
      <c r="X12" s="230">
        <v>300000</v>
      </c>
      <c r="Y12" s="229" t="s">
        <v>465</v>
      </c>
      <c r="Z12" s="230">
        <v>400000</v>
      </c>
      <c r="AA12" s="134" t="s">
        <v>814</v>
      </c>
      <c r="AB12" s="230"/>
      <c r="AC12" s="134"/>
      <c r="AD12" s="167"/>
      <c r="AE12" s="134"/>
      <c r="AF12" s="235"/>
      <c r="AG12" s="211"/>
      <c r="AH12" s="235"/>
      <c r="AI12" s="134"/>
      <c r="AJ12" s="167"/>
    </row>
    <row r="13" spans="1:36" s="168" customFormat="1" ht="14.25" customHeight="1" x14ac:dyDescent="0.2">
      <c r="A13" s="246" t="s">
        <v>2290</v>
      </c>
      <c r="B13" s="246" t="s">
        <v>2028</v>
      </c>
      <c r="C13" s="246" t="s">
        <v>2086</v>
      </c>
      <c r="D13" s="229" t="str">
        <f>CONCATENATE(MID(C13,2,1),". ",B13)</f>
        <v>Z. Almonte</v>
      </c>
      <c r="E13" s="256" t="str">
        <f t="shared" si="0"/>
        <v xml:space="preserve"> Zoilo Almonte</v>
      </c>
      <c r="F13" s="241" t="s">
        <v>1674</v>
      </c>
      <c r="G13" s="241"/>
      <c r="H13" s="241"/>
      <c r="I13" s="241"/>
      <c r="J13" s="262">
        <v>32669</v>
      </c>
      <c r="K13" s="263" t="s">
        <v>2011</v>
      </c>
      <c r="L13" s="249" t="s">
        <v>11</v>
      </c>
      <c r="M13" s="134" t="str">
        <f>$U13</f>
        <v>Y1*</v>
      </c>
      <c r="N13" s="134" t="str">
        <f>Aaron!$AE$2</f>
        <v>Pismo Beach</v>
      </c>
      <c r="O13" s="216" t="s">
        <v>4297</v>
      </c>
      <c r="P13" s="229" t="str">
        <f t="shared" si="1"/>
        <v>Almonte, Zoilo (Y1*)</v>
      </c>
      <c r="Q13" s="166">
        <f t="shared" si="2"/>
        <v>200000</v>
      </c>
      <c r="R13" s="166">
        <f t="shared" si="3"/>
        <v>300000</v>
      </c>
      <c r="S13" s="166">
        <f t="shared" si="4"/>
        <v>400000</v>
      </c>
      <c r="T13" s="166" t="str">
        <f t="shared" si="5"/>
        <v/>
      </c>
      <c r="U13" s="134" t="s">
        <v>304</v>
      </c>
      <c r="V13" s="230">
        <v>200000</v>
      </c>
      <c r="W13" s="229" t="s">
        <v>653</v>
      </c>
      <c r="X13" s="230">
        <v>300000</v>
      </c>
      <c r="Y13" s="229" t="s">
        <v>465</v>
      </c>
      <c r="Z13" s="230">
        <v>400000</v>
      </c>
      <c r="AA13" s="134" t="s">
        <v>814</v>
      </c>
      <c r="AB13" s="230"/>
      <c r="AC13" s="229"/>
      <c r="AD13" s="229"/>
      <c r="AE13" s="134"/>
      <c r="AF13" s="167"/>
      <c r="AG13" s="134"/>
      <c r="AH13" s="167"/>
      <c r="AI13" s="134"/>
      <c r="AJ13" s="167"/>
    </row>
    <row r="14" spans="1:36" s="168" customFormat="1" ht="14.25" customHeight="1" x14ac:dyDescent="0.2">
      <c r="A14" s="333" t="s">
        <v>3726</v>
      </c>
      <c r="B14" s="246" t="str">
        <f>LEFT(A14,FIND(", ",A14,1)-1)</f>
        <v>Alvarez</v>
      </c>
      <c r="C14" s="253" t="str">
        <f>RIGHT(A14,LEN(A14)-FIND(", ",A14,1)-1)</f>
        <v>Dariel</v>
      </c>
      <c r="D14" s="134" t="str">
        <f>CONCATENATE(MID(C14,1,1),". ",B14)</f>
        <v>D. Alvarez</v>
      </c>
      <c r="E14" s="256" t="str">
        <f t="shared" si="0"/>
        <v>Dariel Alvarez</v>
      </c>
      <c r="F14" s="161" t="s">
        <v>1667</v>
      </c>
      <c r="G14" s="161"/>
      <c r="H14" s="161"/>
      <c r="I14" s="161"/>
      <c r="J14" s="334">
        <v>32454</v>
      </c>
      <c r="K14" s="190" t="s">
        <v>1669</v>
      </c>
      <c r="L14" s="161" t="s">
        <v>11</v>
      </c>
      <c r="M14" s="134" t="str">
        <f>$U14</f>
        <v>MM</v>
      </c>
      <c r="N14" s="147" t="str">
        <f>Mays!$Y$2</f>
        <v>Los Angeles</v>
      </c>
      <c r="O14" s="135" t="s">
        <v>2857</v>
      </c>
      <c r="P14" s="229" t="str">
        <f t="shared" si="1"/>
        <v>Alvarez, Dariel (MM)</v>
      </c>
      <c r="Q14" s="166">
        <f t="shared" si="2"/>
        <v>100000</v>
      </c>
      <c r="R14" s="166" t="str">
        <f t="shared" si="3"/>
        <v/>
      </c>
      <c r="S14" s="166" t="str">
        <f t="shared" si="4"/>
        <v/>
      </c>
      <c r="T14" s="314" t="str">
        <f t="shared" si="5"/>
        <v/>
      </c>
      <c r="U14" s="134" t="s">
        <v>648</v>
      </c>
      <c r="V14" s="269">
        <v>100000</v>
      </c>
      <c r="W14" s="483"/>
      <c r="X14" s="269"/>
      <c r="Y14" s="483"/>
      <c r="Z14" s="483"/>
      <c r="AA14" s="483"/>
      <c r="AB14" s="483"/>
      <c r="AC14" s="134"/>
      <c r="AD14" s="134"/>
      <c r="AE14" s="134"/>
      <c r="AF14" s="167"/>
      <c r="AG14" s="134"/>
      <c r="AH14" s="167"/>
      <c r="AI14" s="134"/>
      <c r="AJ14" s="167"/>
    </row>
    <row r="15" spans="1:36" s="168" customFormat="1" ht="14.25" customHeight="1" x14ac:dyDescent="0.2">
      <c r="A15" s="237" t="s">
        <v>2186</v>
      </c>
      <c r="B15" s="246" t="s">
        <v>1313</v>
      </c>
      <c r="C15" s="246" t="s">
        <v>2033</v>
      </c>
      <c r="D15" s="229" t="str">
        <f>CONCATENATE(MID(C15,2,1),". ",B15)</f>
        <v>R. Alvarez</v>
      </c>
      <c r="E15" s="256" t="str">
        <f t="shared" si="0"/>
        <v xml:space="preserve"> R.J. Alvarez</v>
      </c>
      <c r="F15" s="244" t="s">
        <v>1667</v>
      </c>
      <c r="G15" s="244"/>
      <c r="H15" s="244"/>
      <c r="I15" s="244"/>
      <c r="J15" s="251">
        <v>33397</v>
      </c>
      <c r="K15" s="252" t="s">
        <v>1664</v>
      </c>
      <c r="L15" s="215" t="s">
        <v>173</v>
      </c>
      <c r="M15" s="134" t="str">
        <f>$U15</f>
        <v>MM</v>
      </c>
      <c r="N15" s="147" t="s">
        <v>473</v>
      </c>
      <c r="O15" s="216" t="s">
        <v>4297</v>
      </c>
      <c r="P15" s="229" t="str">
        <f t="shared" si="1"/>
        <v>Alvarez, RJ (MM)</v>
      </c>
      <c r="Q15" s="314">
        <f t="shared" si="2"/>
        <v>100000</v>
      </c>
      <c r="R15" s="166" t="str">
        <f t="shared" si="3"/>
        <v/>
      </c>
      <c r="S15" s="166" t="str">
        <f t="shared" si="4"/>
        <v/>
      </c>
      <c r="T15" s="166" t="str">
        <f t="shared" si="5"/>
        <v/>
      </c>
      <c r="U15" s="147" t="s">
        <v>648</v>
      </c>
      <c r="V15" s="315">
        <v>100000</v>
      </c>
      <c r="W15" s="309"/>
      <c r="X15" s="230"/>
      <c r="Y15" s="229"/>
      <c r="Z15" s="230"/>
      <c r="AA15" s="229"/>
      <c r="AB15" s="166"/>
      <c r="AC15" s="147"/>
      <c r="AD15" s="314"/>
      <c r="AE15" s="134"/>
      <c r="AF15" s="167"/>
      <c r="AG15" s="134"/>
      <c r="AH15" s="167"/>
      <c r="AI15" s="134"/>
      <c r="AJ15" s="167"/>
    </row>
    <row r="16" spans="1:36" s="168" customFormat="1" ht="14.25" customHeight="1" x14ac:dyDescent="0.2">
      <c r="A16" s="237" t="s">
        <v>2188</v>
      </c>
      <c r="B16" s="246" t="s">
        <v>1316</v>
      </c>
      <c r="C16" s="253" t="str">
        <f>RIGHT(A16,LEN(A16)-FIND(", ",A16,1)-1)</f>
        <v>Chris</v>
      </c>
      <c r="D16" s="134" t="str">
        <f>CONCATENATE(MID(C16,1,1),". ",B16)</f>
        <v>C. Anderson</v>
      </c>
      <c r="E16" s="256" t="str">
        <f t="shared" si="0"/>
        <v>Chris Anderson</v>
      </c>
      <c r="F16" s="244" t="s">
        <v>1667</v>
      </c>
      <c r="G16" s="244"/>
      <c r="H16" s="244"/>
      <c r="I16" s="244"/>
      <c r="J16" s="251">
        <v>33814</v>
      </c>
      <c r="K16" s="252" t="s">
        <v>173</v>
      </c>
      <c r="L16" s="161" t="s">
        <v>651</v>
      </c>
      <c r="M16" s="134" t="s">
        <v>828</v>
      </c>
      <c r="N16" s="297" t="str">
        <f>Mays!$S$2</f>
        <v>Thunder Bay</v>
      </c>
      <c r="O16" s="216" t="s">
        <v>4297</v>
      </c>
      <c r="P16" s="229" t="str">
        <f t="shared" si="1"/>
        <v>Anderson, Chris (min)</v>
      </c>
      <c r="Q16" s="166" t="str">
        <f t="shared" si="2"/>
        <v/>
      </c>
      <c r="R16" s="166" t="str">
        <f t="shared" si="3"/>
        <v/>
      </c>
      <c r="S16" s="166" t="str">
        <f t="shared" si="4"/>
        <v/>
      </c>
      <c r="T16" s="314" t="str">
        <f t="shared" si="5"/>
        <v/>
      </c>
      <c r="U16" s="309" t="s">
        <v>828</v>
      </c>
      <c r="V16" s="230"/>
      <c r="W16" s="229"/>
      <c r="X16" s="230"/>
      <c r="Y16" s="229"/>
      <c r="Z16" s="230"/>
      <c r="AA16" s="229"/>
      <c r="AB16" s="229"/>
      <c r="AC16" s="134"/>
      <c r="AD16" s="134"/>
      <c r="AE16" s="134"/>
      <c r="AF16" s="167"/>
      <c r="AG16" s="134"/>
      <c r="AH16" s="167"/>
      <c r="AI16" s="134"/>
      <c r="AJ16" s="167"/>
    </row>
    <row r="17" spans="1:36" s="168" customFormat="1" ht="14.25" customHeight="1" x14ac:dyDescent="0.2">
      <c r="A17" s="175" t="s">
        <v>858</v>
      </c>
      <c r="B17" s="177" t="s">
        <v>1317</v>
      </c>
      <c r="C17" s="177" t="s">
        <v>1318</v>
      </c>
      <c r="D17" s="134" t="str">
        <f>CONCATENATE(MID(C17,2,1),". ",B17)</f>
        <v>R. Andino</v>
      </c>
      <c r="E17" s="256" t="str">
        <f t="shared" si="0"/>
        <v xml:space="preserve"> Robert Andino</v>
      </c>
      <c r="F17" s="161" t="s">
        <v>1667</v>
      </c>
      <c r="G17" s="190"/>
      <c r="H17" s="190"/>
      <c r="I17" s="190"/>
      <c r="J17" s="192">
        <v>30797</v>
      </c>
      <c r="K17" s="204" t="s">
        <v>1665</v>
      </c>
      <c r="L17" s="161" t="s">
        <v>11</v>
      </c>
      <c r="M17" s="134" t="str">
        <f>$Y17</f>
        <v>2,F2-1.2M</v>
      </c>
      <c r="N17" s="134" t="str">
        <f>Mays!$M$2</f>
        <v>Mudville</v>
      </c>
      <c r="O17" s="216" t="s">
        <v>4297</v>
      </c>
      <c r="P17" s="134" t="str">
        <f t="shared" si="1"/>
        <v>Andino, Robert (2,F2-1.2M)</v>
      </c>
      <c r="Q17" s="166">
        <f>IF(ISBLANK($Z17),"",$Z17)</f>
        <v>600000</v>
      </c>
      <c r="R17" s="166" t="str">
        <f>IF(ISBLANK($AB17),"",$AB17)</f>
        <v/>
      </c>
      <c r="S17" s="166" t="str">
        <f>IF(ISBLANK($AD17),"",$AD17)</f>
        <v/>
      </c>
      <c r="T17" s="166" t="str">
        <f>IF(ISBLANK($AF17),"",$AF17)</f>
        <v/>
      </c>
      <c r="U17" s="134" t="s">
        <v>412</v>
      </c>
      <c r="V17" s="167"/>
      <c r="W17" s="134" t="s">
        <v>192</v>
      </c>
      <c r="X17" s="167">
        <v>600000</v>
      </c>
      <c r="Y17" s="134" t="s">
        <v>193</v>
      </c>
      <c r="Z17" s="167">
        <v>600000</v>
      </c>
      <c r="AA17" s="134" t="s">
        <v>412</v>
      </c>
      <c r="AB17" s="167"/>
      <c r="AC17" s="134"/>
      <c r="AD17" s="167"/>
      <c r="AE17" s="134"/>
      <c r="AF17" s="167"/>
      <c r="AG17" s="134"/>
      <c r="AH17" s="167"/>
      <c r="AI17" s="134"/>
      <c r="AJ17" s="167"/>
    </row>
    <row r="18" spans="1:36" s="168" customFormat="1" ht="14.25" customHeight="1" x14ac:dyDescent="0.2">
      <c r="A18" s="134" t="s">
        <v>752</v>
      </c>
      <c r="B18" s="246" t="str">
        <f>LEFT(A18,FIND(", ",A18,1)-1)</f>
        <v>Arias</v>
      </c>
      <c r="C18" s="253" t="str">
        <f>RIGHT(A18,LEN(A18)-FIND(", ",A18,1)-1)</f>
        <v>Joaquin</v>
      </c>
      <c r="D18" s="134" t="str">
        <f>CONCATENATE(MID(C18,1,1),". ",B18)</f>
        <v>J. Arias</v>
      </c>
      <c r="E18" s="256" t="str">
        <f t="shared" si="0"/>
        <v>Joaquin Arias</v>
      </c>
      <c r="F18" s="135" t="s">
        <v>1667</v>
      </c>
      <c r="G18" s="135"/>
      <c r="H18" s="135"/>
      <c r="I18" s="135"/>
      <c r="J18" s="201">
        <v>30946</v>
      </c>
      <c r="K18" s="147" t="s">
        <v>1670</v>
      </c>
      <c r="L18" s="135" t="s">
        <v>11</v>
      </c>
      <c r="M18" s="134" t="str">
        <f>$U18</f>
        <v>2,F2-1.45M</v>
      </c>
      <c r="N18" s="147" t="str">
        <f>Cobb!$M$2</f>
        <v>Mansfield</v>
      </c>
      <c r="O18" s="304" t="s">
        <v>2491</v>
      </c>
      <c r="P18" s="229" t="str">
        <f t="shared" si="1"/>
        <v>Arias, Joaquin (2,F2-1.45M)</v>
      </c>
      <c r="Q18" s="166">
        <f>IF(ISBLANK($V18),"",$V18)</f>
        <v>725000</v>
      </c>
      <c r="R18" s="166" t="str">
        <f>IF(ISBLANK($X18),"",$X18)</f>
        <v/>
      </c>
      <c r="S18" s="166" t="str">
        <f>IF(ISBLANK($Z18),"",$Z18)</f>
        <v/>
      </c>
      <c r="T18" s="314" t="str">
        <f>IF(ISBLANK($AB18),"",$AB18)</f>
        <v/>
      </c>
      <c r="U18" s="147" t="s">
        <v>2554</v>
      </c>
      <c r="V18" s="167">
        <v>725000</v>
      </c>
      <c r="W18" s="147" t="s">
        <v>412</v>
      </c>
      <c r="X18" s="235"/>
      <c r="Y18" s="147"/>
      <c r="Z18" s="310"/>
      <c r="AA18" s="147"/>
      <c r="AB18" s="310"/>
      <c r="AC18" s="134"/>
      <c r="AD18" s="134"/>
      <c r="AE18" s="134"/>
      <c r="AF18" s="167"/>
      <c r="AG18" s="134"/>
      <c r="AH18" s="167"/>
      <c r="AI18" s="134"/>
      <c r="AJ18" s="167"/>
    </row>
    <row r="19" spans="1:36" s="168" customFormat="1" ht="14.25" customHeight="1" x14ac:dyDescent="0.2">
      <c r="A19" s="175" t="s">
        <v>2</v>
      </c>
      <c r="B19" s="177" t="s">
        <v>1321</v>
      </c>
      <c r="C19" s="177" t="s">
        <v>1312</v>
      </c>
      <c r="D19" s="134" t="str">
        <f>CONCATENATE(MID(C19,2,1),". ",B19)</f>
        <v>J. Arredondo</v>
      </c>
      <c r="E19" s="256" t="str">
        <f t="shared" si="0"/>
        <v xml:space="preserve"> Jose Arredondo</v>
      </c>
      <c r="F19" s="161" t="s">
        <v>1667</v>
      </c>
      <c r="G19" s="190"/>
      <c r="H19" s="190"/>
      <c r="I19" s="190"/>
      <c r="J19" s="192">
        <v>30753</v>
      </c>
      <c r="K19" s="204" t="s">
        <v>1664</v>
      </c>
      <c r="L19" s="161" t="s">
        <v>173</v>
      </c>
      <c r="M19" s="134" t="str">
        <f>$Y19</f>
        <v>3,F3-1.5M</v>
      </c>
      <c r="N19" s="134" t="str">
        <f>Ruth!$AE$2</f>
        <v>Williamsburg</v>
      </c>
      <c r="O19" s="216" t="s">
        <v>4297</v>
      </c>
      <c r="P19" s="134" t="str">
        <f t="shared" si="1"/>
        <v>Arredondo, Jose (3,F3-1.5M)</v>
      </c>
      <c r="Q19" s="166">
        <f>IF(ISBLANK($Z19),"",$Z19)</f>
        <v>500000</v>
      </c>
      <c r="R19" s="166" t="str">
        <f>IF(ISBLANK($AB19),"",$AB19)</f>
        <v/>
      </c>
      <c r="S19" s="166" t="str">
        <f>IF(ISBLANK($AD19),"",$AD19)</f>
        <v/>
      </c>
      <c r="T19" s="166" t="str">
        <f>IF(ISBLANK($AF19),"",$AF19)</f>
        <v/>
      </c>
      <c r="U19" s="134" t="s">
        <v>469</v>
      </c>
      <c r="V19" s="167">
        <v>500000</v>
      </c>
      <c r="W19" s="134" t="s">
        <v>776</v>
      </c>
      <c r="X19" s="167">
        <v>500000</v>
      </c>
      <c r="Y19" s="134" t="s">
        <v>470</v>
      </c>
      <c r="Z19" s="167">
        <v>500000</v>
      </c>
      <c r="AA19" s="134" t="s">
        <v>412</v>
      </c>
      <c r="AB19" s="167"/>
      <c r="AC19" s="134"/>
      <c r="AD19" s="167"/>
      <c r="AE19" s="134"/>
      <c r="AF19" s="167"/>
      <c r="AG19" s="134"/>
      <c r="AH19" s="167"/>
      <c r="AI19" s="134"/>
      <c r="AJ19" s="167"/>
    </row>
    <row r="20" spans="1:36" s="168" customFormat="1" ht="14.25" customHeight="1" x14ac:dyDescent="0.2">
      <c r="A20" s="211" t="s">
        <v>1717</v>
      </c>
      <c r="B20" s="211" t="s">
        <v>1718</v>
      </c>
      <c r="C20" s="211" t="s">
        <v>1982</v>
      </c>
      <c r="D20" s="134" t="str">
        <f>CONCATENATE(MID(C20,2,1),". ",B20)</f>
        <v>B. Arroyo</v>
      </c>
      <c r="E20" s="256" t="str">
        <f t="shared" si="0"/>
        <v xml:space="preserve"> Bronson Arroyo</v>
      </c>
      <c r="F20" s="216" t="s">
        <v>1667</v>
      </c>
      <c r="G20" s="216"/>
      <c r="H20" s="216"/>
      <c r="I20" s="216"/>
      <c r="J20" s="220">
        <v>28180</v>
      </c>
      <c r="K20" s="221" t="s">
        <v>966</v>
      </c>
      <c r="L20" s="135" t="s">
        <v>173</v>
      </c>
      <c r="M20" s="134" t="str">
        <f>$V20</f>
        <v>2,F2-9,726M</v>
      </c>
      <c r="N20" s="297" t="s">
        <v>824</v>
      </c>
      <c r="O20" s="216" t="s">
        <v>4297</v>
      </c>
      <c r="P20" s="229" t="str">
        <f t="shared" si="1"/>
        <v>Arroyo, Bronson (2,F2-9,726M)</v>
      </c>
      <c r="Q20" s="314">
        <f>IF(ISBLANK($W20),"",$W20)</f>
        <v>4863000</v>
      </c>
      <c r="R20" s="166" t="str">
        <f>IF(ISBLANK($Y20),"",$Y20)</f>
        <v/>
      </c>
      <c r="S20" s="166" t="str">
        <f>IF(ISBLANK($AA20),"",$AA20)</f>
        <v/>
      </c>
      <c r="T20" s="166" t="str">
        <f>IF(ISBLANK($AC20),"",$AC20)</f>
        <v/>
      </c>
      <c r="U20" s="314" t="str">
        <f>IF(ISBLANK($AE20),"",$AE20)</f>
        <v/>
      </c>
      <c r="V20" s="297" t="s">
        <v>1719</v>
      </c>
      <c r="W20" s="310">
        <v>4863000</v>
      </c>
      <c r="X20" s="297" t="s">
        <v>412</v>
      </c>
      <c r="Y20" s="235"/>
      <c r="Z20" s="211"/>
      <c r="AA20" s="235"/>
      <c r="AB20" s="211"/>
      <c r="AC20" s="235"/>
      <c r="AD20" s="134"/>
      <c r="AE20" s="167"/>
      <c r="AF20" s="230"/>
      <c r="AG20" s="229"/>
      <c r="AH20" s="230"/>
      <c r="AI20" s="229"/>
      <c r="AJ20" s="229"/>
    </row>
    <row r="21" spans="1:36" s="168" customFormat="1" ht="14.25" customHeight="1" x14ac:dyDescent="0.2">
      <c r="A21" s="483" t="s">
        <v>2753</v>
      </c>
      <c r="B21" s="246" t="str">
        <f>LEFT(A21,FIND(", ",A21,1)-1)</f>
        <v>Arruebarrena</v>
      </c>
      <c r="C21" s="253" t="str">
        <f>RIGHT(A21,LEN(A21)-FIND(", ",A21,1)-1)</f>
        <v>Erisbel</v>
      </c>
      <c r="D21" s="134" t="str">
        <f>CONCATENATE(MID(C21,1,1),". ",B21)</f>
        <v>E. Arruebarrena</v>
      </c>
      <c r="E21" s="256" t="str">
        <f t="shared" si="0"/>
        <v>Erisbel Arruebarrena</v>
      </c>
      <c r="F21" s="135" t="s">
        <v>1667</v>
      </c>
      <c r="G21" s="135"/>
      <c r="H21" s="135"/>
      <c r="I21" s="135"/>
      <c r="J21" s="335">
        <v>32957</v>
      </c>
      <c r="K21" s="134" t="s">
        <v>1671</v>
      </c>
      <c r="L21" s="135" t="s">
        <v>11</v>
      </c>
      <c r="M21" s="134" t="str">
        <f>$U21</f>
        <v>MM</v>
      </c>
      <c r="N21" s="147" t="str">
        <f>Ruth!$S$2</f>
        <v>New York</v>
      </c>
      <c r="O21" s="135" t="s">
        <v>2857</v>
      </c>
      <c r="P21" s="229" t="str">
        <f t="shared" si="1"/>
        <v>Arruebarrena, Erisbel (MM)</v>
      </c>
      <c r="Q21" s="166">
        <f>IF(ISBLANK($V21),"",$V21)</f>
        <v>100000</v>
      </c>
      <c r="R21" s="166" t="str">
        <f>IF(ISBLANK($X21),"",$X21)</f>
        <v/>
      </c>
      <c r="S21" s="166" t="str">
        <f>IF(ISBLANK($Z21),"",$Z21)</f>
        <v/>
      </c>
      <c r="T21" s="314" t="str">
        <f>IF(ISBLANK($AB21),"",$AB21)</f>
        <v/>
      </c>
      <c r="U21" s="483" t="s">
        <v>648</v>
      </c>
      <c r="V21" s="269">
        <v>100000</v>
      </c>
      <c r="W21" s="483"/>
      <c r="X21" s="269"/>
      <c r="Y21" s="483"/>
      <c r="Z21" s="483"/>
      <c r="AA21" s="483"/>
      <c r="AB21" s="483"/>
      <c r="AC21" s="134"/>
      <c r="AD21" s="134"/>
      <c r="AE21" s="134"/>
      <c r="AF21" s="230"/>
      <c r="AG21" s="229"/>
      <c r="AH21" s="230"/>
      <c r="AI21" s="229"/>
      <c r="AJ21" s="229"/>
    </row>
    <row r="22" spans="1:36" s="168" customFormat="1" ht="14.25" customHeight="1" x14ac:dyDescent="0.2">
      <c r="A22" s="175" t="s">
        <v>838</v>
      </c>
      <c r="B22" s="177" t="s">
        <v>1323</v>
      </c>
      <c r="C22" s="177" t="s">
        <v>1324</v>
      </c>
      <c r="D22" s="134" t="str">
        <f>CONCATENATE(MID(C22,2,1),". ",B22)</f>
        <v>S. Atchison</v>
      </c>
      <c r="E22" s="256" t="str">
        <f t="shared" si="0"/>
        <v xml:space="preserve"> Scott Atchison</v>
      </c>
      <c r="F22" s="161" t="s">
        <v>1667</v>
      </c>
      <c r="G22" s="161"/>
      <c r="H22" s="161"/>
      <c r="I22" s="161"/>
      <c r="J22" s="192">
        <v>27848</v>
      </c>
      <c r="K22" s="204" t="s">
        <v>1664</v>
      </c>
      <c r="L22" s="215" t="s">
        <v>173</v>
      </c>
      <c r="M22" s="134" t="str">
        <f>$V22</f>
        <v>3,F3-2.4M</v>
      </c>
      <c r="N22" s="147" t="str">
        <f>Aaron!$S$2</f>
        <v>San Jose</v>
      </c>
      <c r="O22" s="216" t="s">
        <v>4297</v>
      </c>
      <c r="P22" s="229" t="str">
        <f t="shared" si="1"/>
        <v>Atchison, Scott (3,F3-2.4M)</v>
      </c>
      <c r="Q22" s="314">
        <f>IF(ISBLANK($W22),"",$W22)</f>
        <v>800000</v>
      </c>
      <c r="R22" s="166" t="str">
        <f>IF(ISBLANK($Y22),"",$Y22)</f>
        <v/>
      </c>
      <c r="S22" s="166" t="str">
        <f>IF(ISBLANK($AA22),"",$AA22)</f>
        <v/>
      </c>
      <c r="T22" s="166" t="str">
        <f>IF(ISBLANK($AC22),"",$AC22)</f>
        <v/>
      </c>
      <c r="U22" s="314" t="str">
        <f>IF(ISBLANK($AE22),"",$AE22)</f>
        <v/>
      </c>
      <c r="V22" s="147" t="s">
        <v>649</v>
      </c>
      <c r="W22" s="314">
        <v>800000</v>
      </c>
      <c r="X22" s="147" t="s">
        <v>412</v>
      </c>
      <c r="Y22" s="167"/>
      <c r="Z22" s="134"/>
      <c r="AA22" s="167"/>
      <c r="AB22" s="134"/>
      <c r="AC22" s="167"/>
      <c r="AD22" s="229"/>
      <c r="AE22" s="229"/>
      <c r="AF22" s="167"/>
      <c r="AG22" s="134"/>
      <c r="AH22" s="167"/>
      <c r="AI22" s="134"/>
      <c r="AJ22" s="167"/>
    </row>
    <row r="23" spans="1:36" s="168" customFormat="1" ht="14.25" customHeight="1" x14ac:dyDescent="0.2">
      <c r="A23" s="175" t="s">
        <v>995</v>
      </c>
      <c r="B23" s="177" t="s">
        <v>1325</v>
      </c>
      <c r="C23" s="177" t="s">
        <v>1326</v>
      </c>
      <c r="D23" s="134" t="str">
        <f>CONCATENATE(MID(C23,2,1),". ",B23)</f>
        <v>P. Aumont</v>
      </c>
      <c r="E23" s="256" t="str">
        <f t="shared" si="0"/>
        <v xml:space="preserve"> Phillipe Aumont</v>
      </c>
      <c r="F23" s="161" t="s">
        <v>1667</v>
      </c>
      <c r="G23" s="161"/>
      <c r="H23" s="161"/>
      <c r="I23" s="161"/>
      <c r="J23" s="192">
        <v>32515</v>
      </c>
      <c r="K23" s="204" t="s">
        <v>1664</v>
      </c>
      <c r="L23" s="161" t="s">
        <v>173</v>
      </c>
      <c r="M23" s="134" t="str">
        <f>$U23</f>
        <v>MM</v>
      </c>
      <c r="N23" s="147" t="str">
        <f>Aaron!$G$2</f>
        <v>Exeter</v>
      </c>
      <c r="O23" s="216" t="s">
        <v>4297</v>
      </c>
      <c r="P23" s="229" t="str">
        <f t="shared" si="1"/>
        <v>Aumont, Phillipe (MM)</v>
      </c>
      <c r="Q23" s="314">
        <f t="shared" ref="Q23:Q31" si="6">IF(ISBLANK($V23),"",$V23)</f>
        <v>100000</v>
      </c>
      <c r="R23" s="166" t="str">
        <f t="shared" ref="R23:R31" si="7">IF(ISBLANK($X23),"",$X23)</f>
        <v/>
      </c>
      <c r="S23" s="166" t="str">
        <f t="shared" ref="S23:S31" si="8">IF(ISBLANK($Z23),"",$Z23)</f>
        <v/>
      </c>
      <c r="T23" s="166" t="str">
        <f>IF(ISBLANK($AB23),"",$AB23)</f>
        <v/>
      </c>
      <c r="U23" s="147" t="s">
        <v>648</v>
      </c>
      <c r="V23" s="314">
        <v>100000</v>
      </c>
      <c r="W23" s="147"/>
      <c r="X23" s="167"/>
      <c r="Y23" s="134"/>
      <c r="Z23" s="167"/>
      <c r="AA23" s="134"/>
      <c r="AB23" s="167"/>
      <c r="AC23" s="134"/>
      <c r="AD23" s="167"/>
      <c r="AE23" s="134"/>
      <c r="AF23" s="167"/>
      <c r="AG23" s="134"/>
      <c r="AH23" s="167"/>
      <c r="AI23" s="134"/>
      <c r="AJ23" s="167"/>
    </row>
    <row r="24" spans="1:36" s="168" customFormat="1" ht="14.25" customHeight="1" x14ac:dyDescent="0.2">
      <c r="A24" s="176" t="s">
        <v>1263</v>
      </c>
      <c r="B24" s="177" t="s">
        <v>1327</v>
      </c>
      <c r="C24" s="253" t="str">
        <f>RIGHT(A24,LEN(A24)-FIND(", ",A24,1)-1)</f>
        <v>Tyler</v>
      </c>
      <c r="D24" s="134" t="str">
        <f>CONCATENATE(MID(C24,1,1),". ",B24)</f>
        <v>T. Austin</v>
      </c>
      <c r="E24" s="256" t="str">
        <f t="shared" si="0"/>
        <v>Tyler Austin</v>
      </c>
      <c r="F24" s="161" t="s">
        <v>1667</v>
      </c>
      <c r="G24" s="161"/>
      <c r="H24" s="161"/>
      <c r="I24" s="161"/>
      <c r="J24" s="192">
        <v>33487</v>
      </c>
      <c r="K24" s="204" t="s">
        <v>1672</v>
      </c>
      <c r="L24" s="161" t="s">
        <v>651</v>
      </c>
      <c r="M24" s="134" t="s">
        <v>828</v>
      </c>
      <c r="N24" s="147" t="str">
        <f>Cobb!$Y$2</f>
        <v>Portsmouth</v>
      </c>
      <c r="O24" s="216" t="s">
        <v>4297</v>
      </c>
      <c r="P24" s="229" t="str">
        <f t="shared" si="1"/>
        <v>Austin, Tyler (min)</v>
      </c>
      <c r="Q24" s="166" t="str">
        <f t="shared" si="6"/>
        <v/>
      </c>
      <c r="R24" s="166" t="str">
        <f t="shared" si="7"/>
        <v/>
      </c>
      <c r="S24" s="166" t="str">
        <f t="shared" si="8"/>
        <v/>
      </c>
      <c r="T24" s="314" t="str">
        <f>IF(ISBLANK($AB24),"",$AB24)</f>
        <v/>
      </c>
      <c r="U24" s="147" t="s">
        <v>828</v>
      </c>
      <c r="V24" s="167"/>
      <c r="W24" s="134"/>
      <c r="X24" s="167"/>
      <c r="Y24" s="134"/>
      <c r="Z24" s="167"/>
      <c r="AA24" s="134"/>
      <c r="AB24" s="167"/>
      <c r="AC24" s="134"/>
      <c r="AD24" s="134"/>
      <c r="AE24" s="134"/>
      <c r="AF24" s="167"/>
      <c r="AG24" s="134"/>
      <c r="AH24" s="167"/>
      <c r="AI24" s="134"/>
      <c r="AJ24" s="167"/>
    </row>
    <row r="25" spans="1:36" s="168" customFormat="1" ht="14.25" customHeight="1" x14ac:dyDescent="0.2">
      <c r="A25" s="293" t="s">
        <v>1224</v>
      </c>
      <c r="B25" s="177" t="s">
        <v>1330</v>
      </c>
      <c r="C25" s="177" t="s">
        <v>1331</v>
      </c>
      <c r="D25" s="134" t="str">
        <f>CONCATENATE(MID(C25,2,1),". ",B25)</f>
        <v>L. Avilan</v>
      </c>
      <c r="E25" s="256" t="str">
        <f t="shared" si="0"/>
        <v xml:space="preserve"> Luis Avilan</v>
      </c>
      <c r="F25" s="161" t="s">
        <v>512</v>
      </c>
      <c r="G25" s="161"/>
      <c r="H25" s="161"/>
      <c r="I25" s="161"/>
      <c r="J25" s="192">
        <v>32708</v>
      </c>
      <c r="K25" s="204" t="s">
        <v>1664</v>
      </c>
      <c r="L25" s="161" t="s">
        <v>173</v>
      </c>
      <c r="M25" s="134" t="str">
        <f t="shared" ref="M25:M31" si="9">$U25</f>
        <v>Y3</v>
      </c>
      <c r="N25" s="134" t="str">
        <f>Mays!$A$2</f>
        <v>Aspen</v>
      </c>
      <c r="O25" s="216" t="s">
        <v>4297</v>
      </c>
      <c r="P25" s="229" t="str">
        <f t="shared" si="1"/>
        <v>Avilan, Luis (Y3)</v>
      </c>
      <c r="Q25" s="166">
        <f t="shared" si="6"/>
        <v>400000</v>
      </c>
      <c r="R25" s="166" t="str">
        <f t="shared" si="7"/>
        <v/>
      </c>
      <c r="S25" s="166" t="str">
        <f t="shared" si="8"/>
        <v/>
      </c>
      <c r="T25" s="166" t="str">
        <f>IF(ISBLANK($AB25),"",$AB25)</f>
        <v/>
      </c>
      <c r="U25" s="134" t="s">
        <v>465</v>
      </c>
      <c r="V25" s="236">
        <v>400000</v>
      </c>
      <c r="W25" s="134" t="s">
        <v>814</v>
      </c>
      <c r="X25" s="167"/>
      <c r="Y25" s="134" t="s">
        <v>1629</v>
      </c>
      <c r="Z25" s="167"/>
      <c r="AA25" s="134"/>
      <c r="AB25" s="167"/>
      <c r="AC25" s="134"/>
      <c r="AD25" s="167"/>
      <c r="AE25" s="134"/>
      <c r="AF25" s="167"/>
      <c r="AG25" s="134"/>
      <c r="AH25" s="167"/>
      <c r="AI25" s="134"/>
      <c r="AJ25" s="167"/>
    </row>
    <row r="26" spans="1:36" s="168" customFormat="1" ht="14.25" customHeight="1" x14ac:dyDescent="0.2">
      <c r="A26" s="175" t="s">
        <v>684</v>
      </c>
      <c r="B26" s="177" t="s">
        <v>1333</v>
      </c>
      <c r="C26" s="177" t="s">
        <v>1331</v>
      </c>
      <c r="D26" s="134" t="str">
        <f>CONCATENATE(MID(C26,2,1),". ",B26)</f>
        <v>L. Ayala</v>
      </c>
      <c r="E26" s="256" t="str">
        <f t="shared" si="0"/>
        <v xml:space="preserve"> Luis Ayala</v>
      </c>
      <c r="F26" s="161" t="s">
        <v>1667</v>
      </c>
      <c r="G26" s="161"/>
      <c r="H26" s="161"/>
      <c r="I26" s="161"/>
      <c r="J26" s="192">
        <v>28502</v>
      </c>
      <c r="K26" s="204" t="s">
        <v>1664</v>
      </c>
      <c r="L26" s="161" t="s">
        <v>173</v>
      </c>
      <c r="M26" s="134" t="str">
        <f t="shared" si="9"/>
        <v>free agent</v>
      </c>
      <c r="N26" s="134" t="str">
        <f>Ruth!$Y$2</f>
        <v>Rock Island</v>
      </c>
      <c r="O26" s="216" t="s">
        <v>4297</v>
      </c>
      <c r="P26" s="229" t="str">
        <f t="shared" si="1"/>
        <v>Ayala, Luis (free agent)</v>
      </c>
      <c r="Q26" s="166" t="str">
        <f t="shared" si="6"/>
        <v/>
      </c>
      <c r="R26" s="166" t="str">
        <f t="shared" si="7"/>
        <v/>
      </c>
      <c r="S26" s="166" t="str">
        <f t="shared" si="8"/>
        <v/>
      </c>
      <c r="T26" s="166" t="str">
        <f>IF(ISBLANK($Z26),"",$Z26)</f>
        <v/>
      </c>
      <c r="U26" s="134" t="s">
        <v>412</v>
      </c>
      <c r="V26" s="167"/>
      <c r="W26" s="134"/>
      <c r="X26" s="167"/>
      <c r="Y26" s="134"/>
      <c r="Z26" s="167"/>
      <c r="AA26" s="134"/>
      <c r="AB26" s="167"/>
      <c r="AC26" s="134"/>
      <c r="AD26" s="167"/>
      <c r="AE26" s="134"/>
      <c r="AF26" s="167"/>
      <c r="AG26" s="134"/>
      <c r="AH26" s="167"/>
      <c r="AI26" s="134"/>
      <c r="AJ26" s="167"/>
    </row>
    <row r="27" spans="1:36" s="168" customFormat="1" ht="14.25" customHeight="1" x14ac:dyDescent="0.2">
      <c r="A27" s="175" t="s">
        <v>1606</v>
      </c>
      <c r="B27" s="177" t="s">
        <v>1334</v>
      </c>
      <c r="C27" s="177" t="s">
        <v>1378</v>
      </c>
      <c r="D27" s="177" t="str">
        <f>CONCATENATE(MID(C27,2,1),". ",B27)</f>
        <v>A. Bailey</v>
      </c>
      <c r="E27" s="256" t="str">
        <f t="shared" si="0"/>
        <v xml:space="preserve"> Andrew Bailey</v>
      </c>
      <c r="F27" s="286" t="s">
        <v>1667</v>
      </c>
      <c r="G27" s="286"/>
      <c r="H27" s="286"/>
      <c r="I27" s="286"/>
      <c r="J27" s="192">
        <v>30833</v>
      </c>
      <c r="K27" s="203" t="s">
        <v>1664</v>
      </c>
      <c r="L27" s="161" t="s">
        <v>173</v>
      </c>
      <c r="M27" s="134" t="str">
        <f t="shared" si="9"/>
        <v>3,F3-1M</v>
      </c>
      <c r="N27" s="134" t="s">
        <v>432</v>
      </c>
      <c r="O27" s="216" t="s">
        <v>4297</v>
      </c>
      <c r="P27" s="229" t="str">
        <f t="shared" si="1"/>
        <v>Bailey, Andrew (3,F3-1M)</v>
      </c>
      <c r="Q27" s="166">
        <f t="shared" si="6"/>
        <v>333333</v>
      </c>
      <c r="R27" s="166" t="str">
        <f t="shared" si="7"/>
        <v/>
      </c>
      <c r="S27" s="166" t="str">
        <f t="shared" si="8"/>
        <v/>
      </c>
      <c r="T27" s="166" t="str">
        <f>IF(ISBLANK($AB27),"",$AB27)</f>
        <v/>
      </c>
      <c r="U27" s="134" t="s">
        <v>218</v>
      </c>
      <c r="V27" s="167">
        <v>333333</v>
      </c>
      <c r="W27" s="134" t="s">
        <v>412</v>
      </c>
      <c r="X27" s="167"/>
      <c r="Y27" s="134"/>
      <c r="Z27" s="167"/>
      <c r="AA27" s="134"/>
      <c r="AB27" s="167"/>
      <c r="AC27" s="134"/>
      <c r="AD27" s="167"/>
      <c r="AE27" s="134"/>
      <c r="AF27" s="167"/>
      <c r="AG27" s="134"/>
      <c r="AH27" s="167"/>
      <c r="AI27" s="134"/>
      <c r="AJ27" s="167"/>
    </row>
    <row r="28" spans="1:36" s="168" customFormat="1" ht="14.25" customHeight="1" x14ac:dyDescent="0.2">
      <c r="A28" s="210" t="s">
        <v>1870</v>
      </c>
      <c r="B28" s="211" t="s">
        <v>1866</v>
      </c>
      <c r="C28" s="253" t="str">
        <f>RIGHT(A28,LEN(A28)-FIND(", ",A28,1)-1)</f>
        <v>Scott</v>
      </c>
      <c r="D28" s="134" t="str">
        <f>CONCATENATE(MID(C28,1,1),". ",B28)</f>
        <v>S. Baker</v>
      </c>
      <c r="E28" s="256" t="str">
        <f t="shared" si="0"/>
        <v>Scott Baker</v>
      </c>
      <c r="F28" s="215" t="s">
        <v>1667</v>
      </c>
      <c r="G28" s="215"/>
      <c r="H28" s="215"/>
      <c r="I28" s="215"/>
      <c r="J28" s="213">
        <v>29848</v>
      </c>
      <c r="K28" s="214" t="s">
        <v>966</v>
      </c>
      <c r="L28" s="215" t="s">
        <v>173</v>
      </c>
      <c r="M28" s="134" t="str">
        <f t="shared" si="9"/>
        <v>2,F2-882k</v>
      </c>
      <c r="N28" s="300" t="s">
        <v>786</v>
      </c>
      <c r="O28" s="216" t="s">
        <v>4297</v>
      </c>
      <c r="P28" s="229" t="str">
        <f t="shared" si="1"/>
        <v>Baker, Scott (2,F2-882k)</v>
      </c>
      <c r="Q28" s="166">
        <f t="shared" si="6"/>
        <v>441100</v>
      </c>
      <c r="R28" s="166" t="str">
        <f t="shared" si="7"/>
        <v/>
      </c>
      <c r="S28" s="166" t="str">
        <f t="shared" si="8"/>
        <v/>
      </c>
      <c r="T28" s="314" t="str">
        <f>IF(ISBLANK($AB28),"",$AB28)</f>
        <v/>
      </c>
      <c r="U28" s="147" t="s">
        <v>2570</v>
      </c>
      <c r="V28" s="167">
        <v>441100</v>
      </c>
      <c r="W28" s="147" t="s">
        <v>412</v>
      </c>
      <c r="X28" s="235"/>
      <c r="Y28" s="147"/>
      <c r="Z28" s="310"/>
      <c r="AA28" s="147"/>
      <c r="AB28" s="310"/>
      <c r="AC28" s="134"/>
      <c r="AD28" s="134"/>
      <c r="AE28" s="134"/>
      <c r="AF28" s="167"/>
      <c r="AG28" s="134"/>
      <c r="AH28" s="167"/>
      <c r="AI28" s="229"/>
      <c r="AJ28" s="229"/>
    </row>
    <row r="29" spans="1:36" s="168" customFormat="1" ht="14.25" customHeight="1" x14ac:dyDescent="0.2">
      <c r="A29" s="175" t="s">
        <v>170</v>
      </c>
      <c r="B29" s="246" t="str">
        <f>LEFT(A29,FIND(", ",A29,1)-1)</f>
        <v>Balfour</v>
      </c>
      <c r="C29" s="253" t="str">
        <f>RIGHT(A29,LEN(A29)-FIND(", ",A29,1)-1)</f>
        <v>Grant</v>
      </c>
      <c r="D29" s="134" t="str">
        <f>CONCATENATE(MID(C29,1,1),". ",B29)</f>
        <v>G. Balfour</v>
      </c>
      <c r="E29" s="256" t="str">
        <f t="shared" si="0"/>
        <v>Grant Balfour</v>
      </c>
      <c r="F29" s="161" t="s">
        <v>1667</v>
      </c>
      <c r="G29" s="161"/>
      <c r="H29" s="161"/>
      <c r="I29" s="161"/>
      <c r="J29" s="192">
        <v>28489</v>
      </c>
      <c r="K29" s="204" t="s">
        <v>1664</v>
      </c>
      <c r="L29" s="161" t="s">
        <v>173</v>
      </c>
      <c r="M29" s="134" t="str">
        <f t="shared" si="9"/>
        <v>2,F3-1M</v>
      </c>
      <c r="N29" s="147" t="str">
        <f>Mays!$M$2</f>
        <v>Mudville</v>
      </c>
      <c r="O29" s="304" t="s">
        <v>2946</v>
      </c>
      <c r="P29" s="229" t="str">
        <f t="shared" si="1"/>
        <v>Balfour, Grant (2,F3-1M)</v>
      </c>
      <c r="Q29" s="166">
        <f t="shared" si="6"/>
        <v>334000</v>
      </c>
      <c r="R29" s="166">
        <f t="shared" si="7"/>
        <v>334000</v>
      </c>
      <c r="S29" s="166" t="str">
        <f t="shared" si="8"/>
        <v/>
      </c>
      <c r="T29" s="314" t="str">
        <f>IF(ISBLANK($AB29),"",$AB29)</f>
        <v/>
      </c>
      <c r="U29" s="147" t="s">
        <v>219</v>
      </c>
      <c r="V29" s="167">
        <v>334000</v>
      </c>
      <c r="W29" s="147" t="s">
        <v>218</v>
      </c>
      <c r="X29" s="235">
        <v>334000</v>
      </c>
      <c r="Y29" s="147" t="s">
        <v>412</v>
      </c>
      <c r="Z29" s="310"/>
      <c r="AA29" s="147"/>
      <c r="AB29" s="310"/>
      <c r="AC29" s="134"/>
      <c r="AD29" s="134"/>
      <c r="AE29" s="134"/>
      <c r="AF29" s="167"/>
      <c r="AG29" s="134"/>
      <c r="AH29" s="167"/>
      <c r="AI29" s="134"/>
      <c r="AJ29" s="167"/>
    </row>
    <row r="30" spans="1:36" s="168" customFormat="1" ht="14.25" customHeight="1" x14ac:dyDescent="0.2">
      <c r="A30" s="237" t="s">
        <v>2153</v>
      </c>
      <c r="B30" s="246" t="s">
        <v>2023</v>
      </c>
      <c r="C30" s="246" t="s">
        <v>2024</v>
      </c>
      <c r="D30" s="229" t="str">
        <f>CONCATENATE(MID(C30,2,1),". ",B30)</f>
        <v>T. Ball</v>
      </c>
      <c r="E30" s="256" t="str">
        <f t="shared" si="0"/>
        <v xml:space="preserve"> Trey Ball</v>
      </c>
      <c r="F30" s="244" t="s">
        <v>512</v>
      </c>
      <c r="G30" s="244"/>
      <c r="H30" s="244"/>
      <c r="I30" s="244"/>
      <c r="J30" s="251">
        <v>34512</v>
      </c>
      <c r="K30" s="252" t="s">
        <v>173</v>
      </c>
      <c r="L30" s="161" t="s">
        <v>651</v>
      </c>
      <c r="M30" s="134" t="str">
        <f t="shared" si="9"/>
        <v>min</v>
      </c>
      <c r="N30" s="147" t="s">
        <v>83</v>
      </c>
      <c r="O30" s="216" t="s">
        <v>4297</v>
      </c>
      <c r="P30" s="229" t="str">
        <f t="shared" si="1"/>
        <v>Ball, Trey (min)</v>
      </c>
      <c r="Q30" s="314" t="str">
        <f t="shared" si="6"/>
        <v/>
      </c>
      <c r="R30" s="166" t="str">
        <f t="shared" si="7"/>
        <v/>
      </c>
      <c r="S30" s="166" t="str">
        <f t="shared" si="8"/>
        <v/>
      </c>
      <c r="T30" s="166" t="str">
        <f>IF(ISBLANK($AB30),"",$AB30)</f>
        <v/>
      </c>
      <c r="U30" s="147" t="s">
        <v>828</v>
      </c>
      <c r="V30" s="315"/>
      <c r="W30" s="309"/>
      <c r="X30" s="230"/>
      <c r="Y30" s="229"/>
      <c r="Z30" s="230"/>
      <c r="AA30" s="229"/>
      <c r="AB30" s="167"/>
      <c r="AC30" s="229"/>
      <c r="AD30" s="229"/>
      <c r="AE30" s="483"/>
      <c r="AF30" s="167"/>
      <c r="AG30" s="134"/>
      <c r="AH30" s="167"/>
      <c r="AI30" s="167"/>
      <c r="AJ30" s="134"/>
    </row>
    <row r="31" spans="1:36" s="168" customFormat="1" ht="14.25" customHeight="1" x14ac:dyDescent="0.2">
      <c r="A31" s="134" t="s">
        <v>536</v>
      </c>
      <c r="B31" s="177" t="s">
        <v>1335</v>
      </c>
      <c r="C31" s="177" t="s">
        <v>1304</v>
      </c>
      <c r="D31" s="134" t="str">
        <f>CONCATENATE(MID(C31,2,1),". ",B31)</f>
        <v>M. Banuelos</v>
      </c>
      <c r="E31" s="256" t="str">
        <f t="shared" si="0"/>
        <v xml:space="preserve"> Manny Banuelos</v>
      </c>
      <c r="F31" s="135" t="s">
        <v>512</v>
      </c>
      <c r="G31" s="135"/>
      <c r="H31" s="135"/>
      <c r="I31" s="135"/>
      <c r="J31" s="201">
        <v>33310</v>
      </c>
      <c r="K31" s="147" t="s">
        <v>966</v>
      </c>
      <c r="L31" s="135" t="s">
        <v>651</v>
      </c>
      <c r="M31" s="134" t="str">
        <f t="shared" si="9"/>
        <v>min</v>
      </c>
      <c r="N31" s="134" t="str">
        <f>Cobb!$AE$2</f>
        <v>Chicago</v>
      </c>
      <c r="O31" s="216" t="s">
        <v>4297</v>
      </c>
      <c r="P31" s="229" t="str">
        <f t="shared" si="1"/>
        <v>Banuelos, Manny (min)</v>
      </c>
      <c r="Q31" s="166" t="str">
        <f t="shared" si="6"/>
        <v/>
      </c>
      <c r="R31" s="166" t="str">
        <f t="shared" si="7"/>
        <v/>
      </c>
      <c r="S31" s="166" t="str">
        <f t="shared" si="8"/>
        <v/>
      </c>
      <c r="T31" s="166" t="str">
        <f>IF(ISBLANK($AB31),"",$AB31)</f>
        <v/>
      </c>
      <c r="U31" s="134" t="s">
        <v>828</v>
      </c>
      <c r="V31" s="167"/>
      <c r="W31" s="134"/>
      <c r="X31" s="167"/>
      <c r="Y31" s="134"/>
      <c r="Z31" s="167"/>
      <c r="AA31" s="134"/>
      <c r="AB31" s="167"/>
      <c r="AC31" s="134"/>
      <c r="AD31" s="167"/>
      <c r="AE31" s="134"/>
      <c r="AF31" s="235"/>
      <c r="AG31" s="211"/>
      <c r="AH31" s="235"/>
      <c r="AI31" s="229"/>
      <c r="AJ31" s="229"/>
    </row>
    <row r="32" spans="1:36" s="168" customFormat="1" ht="14.25" customHeight="1" x14ac:dyDescent="0.2">
      <c r="A32" s="134" t="s">
        <v>829</v>
      </c>
      <c r="B32" s="177" t="s">
        <v>1336</v>
      </c>
      <c r="C32" s="177" t="s">
        <v>1337</v>
      </c>
      <c r="D32" s="134" t="str">
        <f>CONCATENATE(MID(C32,2,1),". ",B32)</f>
        <v>R. Barajas</v>
      </c>
      <c r="E32" s="256" t="str">
        <f t="shared" si="0"/>
        <v xml:space="preserve"> Rod Barajas</v>
      </c>
      <c r="F32" s="135" t="s">
        <v>1667</v>
      </c>
      <c r="G32" s="134"/>
      <c r="H32" s="134"/>
      <c r="I32" s="134"/>
      <c r="J32" s="201">
        <v>27642</v>
      </c>
      <c r="K32" s="147" t="s">
        <v>1668</v>
      </c>
      <c r="L32" s="135" t="s">
        <v>11</v>
      </c>
      <c r="M32" s="134" t="str">
        <f>$Y32</f>
        <v>3,F3-3.6M</v>
      </c>
      <c r="N32" s="134" t="str">
        <f>Mays!$S$2</f>
        <v>Thunder Bay</v>
      </c>
      <c r="O32" s="216" t="s">
        <v>4297</v>
      </c>
      <c r="P32" s="134" t="str">
        <f t="shared" si="1"/>
        <v>Barajas, Rod (3,F3-3.6M)</v>
      </c>
      <c r="Q32" s="166">
        <f>IF(ISBLANK($Z32),"",$Z32)</f>
        <v>1200000</v>
      </c>
      <c r="R32" s="166" t="str">
        <f>IF(ISBLANK($AB32),"",$AB32)</f>
        <v/>
      </c>
      <c r="S32" s="166" t="str">
        <f>IF(ISBLANK($AD32),"",$AD32)</f>
        <v/>
      </c>
      <c r="T32" s="166" t="str">
        <f>IF(ISBLANK($AF32),"",$AF32)</f>
        <v/>
      </c>
      <c r="U32" s="134" t="s">
        <v>6</v>
      </c>
      <c r="V32" s="167">
        <v>1200000</v>
      </c>
      <c r="W32" s="134" t="s">
        <v>951</v>
      </c>
      <c r="X32" s="167">
        <v>1200000</v>
      </c>
      <c r="Y32" s="134" t="s">
        <v>952</v>
      </c>
      <c r="Z32" s="167">
        <v>1200000</v>
      </c>
      <c r="AA32" s="134" t="s">
        <v>412</v>
      </c>
      <c r="AB32" s="167"/>
      <c r="AC32" s="134"/>
      <c r="AD32" s="167"/>
      <c r="AE32" s="134"/>
      <c r="AF32" s="167"/>
      <c r="AG32" s="134"/>
      <c r="AH32" s="167"/>
      <c r="AI32" s="134"/>
      <c r="AJ32" s="167"/>
    </row>
    <row r="33" spans="1:36" s="168" customFormat="1" ht="14.25" customHeight="1" x14ac:dyDescent="0.2">
      <c r="A33" s="175" t="s">
        <v>126</v>
      </c>
      <c r="B33" s="177" t="s">
        <v>1340</v>
      </c>
      <c r="C33" s="253" t="str">
        <f>RIGHT(A33,LEN(A33)-FIND(", ",A33,1)-1)</f>
        <v>Darwin</v>
      </c>
      <c r="D33" s="134" t="str">
        <f>CONCATENATE(MID(C33,1,1),". ",B33)</f>
        <v>D. Barney</v>
      </c>
      <c r="E33" s="256" t="str">
        <f t="shared" ref="E33:E64" si="10">CONCATENATE(C33," ",B33)</f>
        <v>Darwin Barney</v>
      </c>
      <c r="F33" s="161" t="s">
        <v>1667</v>
      </c>
      <c r="G33" s="161"/>
      <c r="H33" s="161"/>
      <c r="I33" s="161"/>
      <c r="J33" s="192">
        <v>31359</v>
      </c>
      <c r="K33" s="204" t="s">
        <v>1665</v>
      </c>
      <c r="L33" s="161" t="s">
        <v>11</v>
      </c>
      <c r="M33" s="134" t="str">
        <f>$U33</f>
        <v>ARB-Y5</v>
      </c>
      <c r="N33" s="147" t="str">
        <f>Ruth!$S$2</f>
        <v>New York</v>
      </c>
      <c r="O33" s="216" t="s">
        <v>4297</v>
      </c>
      <c r="P33" s="229" t="str">
        <f t="shared" ref="P33:P64" si="11">CONCATENATE(A33," (",M33,")")</f>
        <v>Barney, Darwin (ARB-Y5)</v>
      </c>
      <c r="Q33" s="166" t="str">
        <f>IF(ISBLANK($V33),"",$V33)</f>
        <v/>
      </c>
      <c r="R33" s="166" t="str">
        <f>IF(ISBLANK($X33),"",$X33)</f>
        <v/>
      </c>
      <c r="S33" s="166" t="str">
        <f>IF(ISBLANK($Z33),"",$Z33)</f>
        <v/>
      </c>
      <c r="T33" s="314" t="str">
        <f>IF(ISBLANK($AB33),"",$AB33)</f>
        <v/>
      </c>
      <c r="U33" s="147" t="s">
        <v>1629</v>
      </c>
      <c r="V33" s="167"/>
      <c r="W33" s="134"/>
      <c r="X33" s="167"/>
      <c r="Y33" s="134"/>
      <c r="Z33" s="167"/>
      <c r="AA33" s="134"/>
      <c r="AB33" s="167"/>
      <c r="AC33" s="134"/>
      <c r="AD33" s="134"/>
      <c r="AE33" s="134"/>
      <c r="AF33" s="167"/>
      <c r="AG33" s="134"/>
      <c r="AH33" s="167"/>
      <c r="AI33" s="134"/>
      <c r="AJ33" s="167"/>
    </row>
    <row r="34" spans="1:36" s="168" customFormat="1" ht="14.25" customHeight="1" x14ac:dyDescent="0.2">
      <c r="A34" s="333" t="s">
        <v>4673</v>
      </c>
      <c r="B34" s="246" t="str">
        <f>LEFT(A34,FIND(", ",A34,1)-1)</f>
        <v>Barrios</v>
      </c>
      <c r="C34" s="253" t="str">
        <f>RIGHT(A34,LEN(A34)-FIND(", ",A34,1)-1)</f>
        <v>Yhonathan</v>
      </c>
      <c r="D34" s="134" t="str">
        <f>CONCATENATE(MID(C34,1,1),". ",B34)</f>
        <v>Y. Barrios</v>
      </c>
      <c r="E34" s="256" t="str">
        <f t="shared" si="10"/>
        <v>Yhonathan Barrios</v>
      </c>
      <c r="F34" s="286"/>
      <c r="G34" s="495">
        <v>210</v>
      </c>
      <c r="H34" s="495">
        <v>10</v>
      </c>
      <c r="I34" s="495">
        <v>5</v>
      </c>
      <c r="J34" s="498">
        <v>33573</v>
      </c>
      <c r="K34" s="203" t="s">
        <v>1664</v>
      </c>
      <c r="L34" s="161" t="s">
        <v>173</v>
      </c>
      <c r="M34" s="134" t="str">
        <f>$U34</f>
        <v>MM</v>
      </c>
      <c r="N34" s="297" t="str">
        <f>Aaron!$Y$2</f>
        <v>Columbus</v>
      </c>
      <c r="O34" s="169" t="s">
        <v>4786</v>
      </c>
      <c r="P34" s="229" t="str">
        <f t="shared" si="11"/>
        <v>Barrios, Yhonathan (MM)</v>
      </c>
      <c r="Q34" s="166">
        <f>IF(ISBLANK($V34),"",$V34)</f>
        <v>100000</v>
      </c>
      <c r="R34" s="166" t="str">
        <f>IF(ISBLANK($X34),"",$X34)</f>
        <v/>
      </c>
      <c r="S34" s="166" t="str">
        <f>IF(ISBLANK($Z34),"",$Z34)</f>
        <v/>
      </c>
      <c r="T34" s="314" t="str">
        <f>IF(ISBLANK($AB34),"",$AB34)</f>
        <v/>
      </c>
      <c r="U34" s="483" t="s">
        <v>648</v>
      </c>
      <c r="V34" s="167">
        <v>100000</v>
      </c>
      <c r="W34" s="134"/>
      <c r="X34" s="167"/>
      <c r="Y34" s="134"/>
      <c r="Z34" s="167"/>
      <c r="AA34" s="134"/>
      <c r="AB34" s="167"/>
      <c r="AC34" s="134"/>
      <c r="AD34" s="134"/>
      <c r="AE34" s="134"/>
      <c r="AF34" s="167"/>
      <c r="AG34" s="134"/>
      <c r="AH34" s="167"/>
      <c r="AI34" s="134"/>
      <c r="AJ34" s="167"/>
    </row>
    <row r="35" spans="1:36" s="168" customFormat="1" ht="14.25" customHeight="1" x14ac:dyDescent="0.2">
      <c r="A35" s="175" t="s">
        <v>775</v>
      </c>
      <c r="B35" s="177" t="s">
        <v>1342</v>
      </c>
      <c r="C35" s="177" t="s">
        <v>1341</v>
      </c>
      <c r="D35" s="134" t="str">
        <f>CONCATENATE(MID(C35,2,1),". ",B35)</f>
        <v>J. Bay</v>
      </c>
      <c r="E35" s="256" t="str">
        <f t="shared" si="10"/>
        <v xml:space="preserve"> Jason Bay</v>
      </c>
      <c r="F35" s="161" t="s">
        <v>1667</v>
      </c>
      <c r="G35" s="190"/>
      <c r="H35" s="190"/>
      <c r="I35" s="190"/>
      <c r="J35" s="192">
        <v>28753</v>
      </c>
      <c r="K35" s="204" t="s">
        <v>1673</v>
      </c>
      <c r="L35" s="161" t="s">
        <v>11</v>
      </c>
      <c r="M35" s="134" t="str">
        <f>$Y35</f>
        <v>3,F4-6M</v>
      </c>
      <c r="N35" s="134" t="str">
        <f>Cobb!$Y$2</f>
        <v>Portsmouth</v>
      </c>
      <c r="O35" s="216" t="s">
        <v>4297</v>
      </c>
      <c r="P35" s="134" t="str">
        <f t="shared" si="11"/>
        <v>Bay, Jason (3,F4-6M)</v>
      </c>
      <c r="Q35" s="166">
        <f>IF(ISBLANK($Z35),"",$Z35)</f>
        <v>1500000</v>
      </c>
      <c r="R35" s="166">
        <f>IF(ISBLANK($AB35),"",$AB35)</f>
        <v>1500000</v>
      </c>
      <c r="S35" s="166" t="str">
        <f>IF(ISBLANK($AD35),"",$AD35)</f>
        <v/>
      </c>
      <c r="T35" s="166" t="str">
        <f>IF(ISBLANK($AF35),"",$AF35)</f>
        <v/>
      </c>
      <c r="U35" s="134" t="s">
        <v>416</v>
      </c>
      <c r="V35" s="167">
        <v>1500000</v>
      </c>
      <c r="W35" s="134" t="s">
        <v>417</v>
      </c>
      <c r="X35" s="167">
        <v>1500000</v>
      </c>
      <c r="Y35" s="134" t="s">
        <v>418</v>
      </c>
      <c r="Z35" s="167">
        <v>1500000</v>
      </c>
      <c r="AA35" s="134" t="s">
        <v>419</v>
      </c>
      <c r="AB35" s="167">
        <v>1500000</v>
      </c>
      <c r="AC35" s="134" t="s">
        <v>412</v>
      </c>
      <c r="AD35" s="167"/>
      <c r="AE35" s="134"/>
      <c r="AF35" s="167"/>
      <c r="AG35" s="134"/>
      <c r="AH35" s="167"/>
      <c r="AI35" s="134"/>
      <c r="AJ35" s="167"/>
    </row>
    <row r="36" spans="1:36" s="168" customFormat="1" ht="14.25" customHeight="1" x14ac:dyDescent="0.2">
      <c r="A36" s="134" t="s">
        <v>643</v>
      </c>
      <c r="B36" s="246" t="str">
        <f>LEFT(A36,FIND(", ",A36,1)-1)</f>
        <v>Beachy</v>
      </c>
      <c r="C36" s="253" t="str">
        <f>RIGHT(A36,LEN(A36)-FIND(", ",A36,1)-1)</f>
        <v>Brandon</v>
      </c>
      <c r="D36" s="134" t="str">
        <f>CONCATENATE(MID(C36,1,1),". ",B36)</f>
        <v>B. Beachy</v>
      </c>
      <c r="E36" s="229" t="str">
        <f t="shared" si="10"/>
        <v>Brandon Beachy</v>
      </c>
      <c r="F36" s="135" t="s">
        <v>1667</v>
      </c>
      <c r="G36" s="135"/>
      <c r="H36" s="135"/>
      <c r="I36" s="135"/>
      <c r="J36" s="201">
        <v>31658</v>
      </c>
      <c r="K36" s="147" t="s">
        <v>966</v>
      </c>
      <c r="L36" s="135" t="s">
        <v>173</v>
      </c>
      <c r="M36" s="134" t="str">
        <f>$U36</f>
        <v>2,F3-1.485M</v>
      </c>
      <c r="N36" s="147" t="str">
        <f>Cobb!$S$2</f>
        <v>Waikiki</v>
      </c>
      <c r="O36" s="304" t="s">
        <v>2491</v>
      </c>
      <c r="P36" s="229" t="str">
        <f t="shared" si="11"/>
        <v>Beachy, Brandon (2,F3-1.485M)</v>
      </c>
      <c r="Q36" s="166">
        <f>IF(ISBLANK($V36),"",$V36)</f>
        <v>495000</v>
      </c>
      <c r="R36" s="166">
        <f>IF(ISBLANK($X36),"",$X36)</f>
        <v>495000</v>
      </c>
      <c r="S36" s="166" t="str">
        <f>IF(ISBLANK($Z36),"",$Z36)</f>
        <v/>
      </c>
      <c r="T36" s="314" t="str">
        <f>IF(ISBLANK($AB36),"",$AB36)</f>
        <v/>
      </c>
      <c r="U36" s="147" t="s">
        <v>2560</v>
      </c>
      <c r="V36" s="167">
        <v>495000</v>
      </c>
      <c r="W36" s="147" t="s">
        <v>2632</v>
      </c>
      <c r="X36" s="235">
        <v>495000</v>
      </c>
      <c r="Y36" s="147" t="s">
        <v>412</v>
      </c>
      <c r="Z36" s="310"/>
      <c r="AA36" s="147"/>
      <c r="AB36" s="310"/>
      <c r="AC36" s="134"/>
      <c r="AD36" s="134"/>
    </row>
    <row r="37" spans="1:36" s="168" customFormat="1" ht="14.25" customHeight="1" x14ac:dyDescent="0.2">
      <c r="A37" s="134" t="s">
        <v>535</v>
      </c>
      <c r="B37" s="177" t="s">
        <v>1344</v>
      </c>
      <c r="C37" s="177" t="s">
        <v>1345</v>
      </c>
      <c r="D37" s="134" t="str">
        <f>CONCATENATE(MID(C37,2,1),". ",B37)</f>
        <v>E. Bedard</v>
      </c>
      <c r="E37" s="256" t="str">
        <f t="shared" si="10"/>
        <v xml:space="preserve"> Erik Bedard</v>
      </c>
      <c r="F37" s="135" t="s">
        <v>512</v>
      </c>
      <c r="G37" s="135"/>
      <c r="H37" s="135"/>
      <c r="I37" s="135"/>
      <c r="J37" s="201">
        <v>28919</v>
      </c>
      <c r="K37" s="147" t="s">
        <v>966</v>
      </c>
      <c r="L37" s="216" t="s">
        <v>173</v>
      </c>
      <c r="M37" s="134" t="str">
        <f>$V37</f>
        <v>1,F1-200k</v>
      </c>
      <c r="N37" s="300" t="s">
        <v>2006</v>
      </c>
      <c r="O37" s="216" t="s">
        <v>4297</v>
      </c>
      <c r="P37" s="229" t="str">
        <f t="shared" si="11"/>
        <v>Bedard, Erik (1,F1-200k)</v>
      </c>
      <c r="Q37" s="314">
        <f>IF(ISBLANK($W37),"",$W37)</f>
        <v>200000</v>
      </c>
      <c r="R37" s="166" t="str">
        <f>IF(ISBLANK($Y37),"",$Y37)</f>
        <v/>
      </c>
      <c r="S37" s="166" t="str">
        <f>IF(ISBLANK($AA37),"",$AA37)</f>
        <v/>
      </c>
      <c r="T37" s="166" t="str">
        <f>IF(ISBLANK($AC37),"",$AC37)</f>
        <v/>
      </c>
      <c r="U37" s="314" t="str">
        <f>IF(ISBLANK($AE37),"",$AE37)</f>
        <v/>
      </c>
      <c r="V37" s="147" t="s">
        <v>601</v>
      </c>
      <c r="W37" s="314">
        <v>200000</v>
      </c>
      <c r="X37" s="147" t="s">
        <v>412</v>
      </c>
      <c r="Y37" s="167"/>
      <c r="Z37" s="134"/>
      <c r="AA37" s="167"/>
      <c r="AB37" s="134"/>
      <c r="AC37" s="167"/>
      <c r="AD37" s="167"/>
      <c r="AE37" s="134"/>
      <c r="AF37" s="167"/>
      <c r="AG37" s="134"/>
      <c r="AH37" s="167"/>
      <c r="AI37" s="134"/>
      <c r="AJ37" s="167"/>
    </row>
    <row r="38" spans="1:36" s="168" customFormat="1" ht="14.25" customHeight="1" x14ac:dyDescent="0.2">
      <c r="A38" s="175" t="s">
        <v>883</v>
      </c>
      <c r="B38" s="177" t="s">
        <v>1346</v>
      </c>
      <c r="C38" s="177" t="s">
        <v>1347</v>
      </c>
      <c r="D38" s="134" t="str">
        <f>CONCATENATE(MID(C38,2,1),". ",B38)</f>
        <v>R. Belisario</v>
      </c>
      <c r="E38" s="256" t="str">
        <f t="shared" si="10"/>
        <v xml:space="preserve"> Ronald Belisario</v>
      </c>
      <c r="F38" s="161" t="s">
        <v>1667</v>
      </c>
      <c r="G38" s="161"/>
      <c r="H38" s="161"/>
      <c r="I38" s="161"/>
      <c r="J38" s="192">
        <v>30316</v>
      </c>
      <c r="K38" s="204" t="s">
        <v>1664</v>
      </c>
      <c r="L38" s="215" t="s">
        <v>173</v>
      </c>
      <c r="M38" s="134" t="str">
        <f>$V38</f>
        <v>3,F3-4.8M</v>
      </c>
      <c r="N38" s="147" t="str">
        <f>Cobb!$AE$2</f>
        <v>Chicago</v>
      </c>
      <c r="O38" s="216" t="s">
        <v>4297</v>
      </c>
      <c r="P38" s="229" t="str">
        <f t="shared" si="11"/>
        <v>Belisario, Ronald (3,F3-4.8M)</v>
      </c>
      <c r="Q38" s="314">
        <f>IF(ISBLANK($W38),"",$W38)</f>
        <v>1600000</v>
      </c>
      <c r="R38" s="166" t="str">
        <f>IF(ISBLANK($Y38),"",$Y38)</f>
        <v/>
      </c>
      <c r="S38" s="166" t="str">
        <f>IF(ISBLANK($AA38),"",$AA38)</f>
        <v/>
      </c>
      <c r="T38" s="166" t="str">
        <f>IF(ISBLANK($AC38),"",$AC38)</f>
        <v/>
      </c>
      <c r="U38" s="314" t="str">
        <f>IF(ISBLANK($AE38),"",$AE38)</f>
        <v/>
      </c>
      <c r="V38" s="147" t="s">
        <v>1110</v>
      </c>
      <c r="W38" s="314">
        <v>1600000</v>
      </c>
      <c r="X38" s="147" t="s">
        <v>412</v>
      </c>
      <c r="Y38" s="167"/>
      <c r="Z38" s="134"/>
      <c r="AA38" s="167"/>
      <c r="AB38" s="134"/>
      <c r="AC38" s="167"/>
      <c r="AD38" s="134"/>
      <c r="AE38" s="167"/>
      <c r="AF38" s="167"/>
      <c r="AG38" s="134"/>
      <c r="AH38" s="167"/>
      <c r="AI38" s="134"/>
      <c r="AJ38" s="167"/>
    </row>
    <row r="39" spans="1:36" s="168" customFormat="1" ht="14.25" customHeight="1" x14ac:dyDescent="0.2">
      <c r="A39" s="483" t="s">
        <v>2681</v>
      </c>
      <c r="B39" s="134" t="s">
        <v>2831</v>
      </c>
      <c r="C39" s="253" t="str">
        <f>RIGHT(A39,LEN(A39)-FIND(", ",A39,1)-1)</f>
        <v>Jeff*</v>
      </c>
      <c r="D39" s="134" t="str">
        <f>CONCATENATE(MID(C39,1,1),". ",B39)</f>
        <v>J. Beliveau</v>
      </c>
      <c r="E39" s="256" t="str">
        <f t="shared" si="10"/>
        <v>Jeff* Beliveau</v>
      </c>
      <c r="F39" s="135" t="s">
        <v>512</v>
      </c>
      <c r="G39" s="135"/>
      <c r="H39" s="135"/>
      <c r="I39" s="135"/>
      <c r="J39" s="335">
        <v>31794</v>
      </c>
      <c r="K39" s="134" t="s">
        <v>1664</v>
      </c>
      <c r="L39" s="216" t="s">
        <v>173</v>
      </c>
      <c r="M39" s="134" t="s">
        <v>304</v>
      </c>
      <c r="N39" s="147" t="str">
        <f>Cobb!$G$2</f>
        <v>Alaska</v>
      </c>
      <c r="O39" s="216" t="s">
        <v>4297</v>
      </c>
      <c r="P39" s="229" t="str">
        <f t="shared" si="11"/>
        <v>Beliveau, Jeff* (Y1*)</v>
      </c>
      <c r="Q39" s="166">
        <f>IF(ISBLANK($V39),"",$V39)</f>
        <v>200000</v>
      </c>
      <c r="R39" s="166">
        <f>IF(ISBLANK($X39),"",$X39)</f>
        <v>300000</v>
      </c>
      <c r="S39" s="166">
        <f>IF(ISBLANK($Z39),"",$Z39)</f>
        <v>400000</v>
      </c>
      <c r="T39" s="314" t="str">
        <f>IF(ISBLANK($AB39),"",$AB39)</f>
        <v/>
      </c>
      <c r="U39" s="134" t="s">
        <v>304</v>
      </c>
      <c r="V39" s="269">
        <v>200000</v>
      </c>
      <c r="W39" s="134" t="s">
        <v>653</v>
      </c>
      <c r="X39" s="269">
        <v>300000</v>
      </c>
      <c r="Y39" s="134" t="s">
        <v>465</v>
      </c>
      <c r="Z39" s="269">
        <v>400000</v>
      </c>
      <c r="AA39" s="134" t="s">
        <v>814</v>
      </c>
      <c r="AB39" s="483"/>
      <c r="AC39" s="134"/>
      <c r="AD39" s="134"/>
      <c r="AE39" s="134"/>
      <c r="AF39" s="167"/>
      <c r="AG39" s="134"/>
      <c r="AH39" s="167"/>
      <c r="AI39" s="134"/>
      <c r="AJ39" s="167"/>
    </row>
    <row r="40" spans="1:36" s="168" customFormat="1" ht="14.25" customHeight="1" x14ac:dyDescent="0.2">
      <c r="A40" s="211" t="s">
        <v>1753</v>
      </c>
      <c r="B40" s="211" t="s">
        <v>1348</v>
      </c>
      <c r="C40" s="211" t="s">
        <v>1634</v>
      </c>
      <c r="D40" s="134" t="str">
        <f t="shared" ref="D40:D45" si="12">CONCATENATE(MID(C40,2,1),". ",B40)</f>
        <v>H. Bell</v>
      </c>
      <c r="E40" s="256" t="str">
        <f t="shared" si="10"/>
        <v xml:space="preserve"> Heath Bell</v>
      </c>
      <c r="F40" s="216" t="s">
        <v>1667</v>
      </c>
      <c r="G40" s="216"/>
      <c r="H40" s="216"/>
      <c r="I40" s="216"/>
      <c r="J40" s="220">
        <v>28397</v>
      </c>
      <c r="K40" s="221" t="s">
        <v>1664</v>
      </c>
      <c r="L40" s="135" t="s">
        <v>173</v>
      </c>
      <c r="M40" s="134" t="str">
        <f>$U40</f>
        <v>2,F2-1.68M</v>
      </c>
      <c r="N40" s="147" t="str">
        <f>Ruth!$Y$2</f>
        <v>Rock Island</v>
      </c>
      <c r="O40" s="216" t="s">
        <v>4297</v>
      </c>
      <c r="P40" s="229" t="str">
        <f t="shared" si="11"/>
        <v>Bell, Heath (2,F2-1.68M)</v>
      </c>
      <c r="Q40" s="314">
        <f>IF(ISBLANK($V40),"",$V40)</f>
        <v>840000</v>
      </c>
      <c r="R40" s="166" t="str">
        <f>IF(ISBLANK($X40),"",$X40)</f>
        <v/>
      </c>
      <c r="S40" s="166" t="str">
        <f>IF(ISBLANK($Z40),"",$Z40)</f>
        <v/>
      </c>
      <c r="T40" s="166" t="str">
        <f>IF(ISBLANK($AB40),"",$AB40)</f>
        <v/>
      </c>
      <c r="U40" s="297" t="s">
        <v>1752</v>
      </c>
      <c r="V40" s="310">
        <v>840000</v>
      </c>
      <c r="W40" s="297" t="s">
        <v>412</v>
      </c>
      <c r="X40" s="235"/>
      <c r="Y40" s="211"/>
      <c r="Z40" s="235"/>
      <c r="AA40" s="211"/>
      <c r="AB40" s="235"/>
      <c r="AC40" s="134"/>
      <c r="AD40" s="167"/>
      <c r="AE40" s="134"/>
      <c r="AF40" s="167"/>
      <c r="AG40" s="134"/>
      <c r="AH40" s="167"/>
      <c r="AI40" s="134"/>
      <c r="AJ40" s="167"/>
    </row>
    <row r="41" spans="1:36" s="168" customFormat="1" ht="14.25" customHeight="1" x14ac:dyDescent="0.2">
      <c r="A41" s="247" t="s">
        <v>2231</v>
      </c>
      <c r="B41" s="253" t="s">
        <v>1789</v>
      </c>
      <c r="C41" s="253" t="s">
        <v>2049</v>
      </c>
      <c r="D41" s="229" t="str">
        <f t="shared" si="12"/>
        <v>E. Beltre</v>
      </c>
      <c r="E41" s="256" t="str">
        <f t="shared" si="10"/>
        <v xml:space="preserve"> Engel Beltre</v>
      </c>
      <c r="F41" s="250" t="s">
        <v>512</v>
      </c>
      <c r="G41" s="250"/>
      <c r="H41" s="250"/>
      <c r="I41" s="250"/>
      <c r="J41" s="264">
        <v>32813</v>
      </c>
      <c r="K41" s="260" t="s">
        <v>11</v>
      </c>
      <c r="L41" s="250" t="s">
        <v>11</v>
      </c>
      <c r="M41" s="229" t="str">
        <f>$Y41</f>
        <v>MM</v>
      </c>
      <c r="N41" s="134" t="s">
        <v>1648</v>
      </c>
      <c r="O41" s="216" t="s">
        <v>4297</v>
      </c>
      <c r="P41" s="229" t="str">
        <f t="shared" si="11"/>
        <v>Beltre, Engel (MM)</v>
      </c>
      <c r="Q41" s="166">
        <f>IF(ISBLANK($Z41),"",$Z41)</f>
        <v>100000</v>
      </c>
      <c r="R41" s="166" t="str">
        <f>IF(ISBLANK($AB41),"",$AB41)</f>
        <v/>
      </c>
      <c r="S41" s="166" t="str">
        <f>IF(ISBLANK($AD41),"",$AD41)</f>
        <v/>
      </c>
      <c r="T41" s="166" t="str">
        <f>IF(ISBLANK($AF41),"",$AF41)</f>
        <v/>
      </c>
      <c r="U41" s="229"/>
      <c r="V41" s="229"/>
      <c r="W41" s="229"/>
      <c r="X41" s="229"/>
      <c r="Y41" s="229" t="s">
        <v>648</v>
      </c>
      <c r="Z41" s="230">
        <v>100000</v>
      </c>
      <c r="AA41" s="229"/>
      <c r="AB41" s="230"/>
      <c r="AC41" s="229"/>
      <c r="AD41" s="230"/>
      <c r="AE41" s="229"/>
      <c r="AF41" s="167"/>
      <c r="AG41" s="134"/>
      <c r="AH41" s="167"/>
      <c r="AI41" s="134"/>
      <c r="AJ41" s="167"/>
    </row>
    <row r="42" spans="1:36" s="168" customFormat="1" ht="14.25" customHeight="1" x14ac:dyDescent="0.2">
      <c r="A42" s="247" t="s">
        <v>2252</v>
      </c>
      <c r="B42" s="253" t="s">
        <v>2063</v>
      </c>
      <c r="C42" s="253" t="s">
        <v>1475</v>
      </c>
      <c r="D42" s="229" t="str">
        <f t="shared" si="12"/>
        <v>D. Bernier</v>
      </c>
      <c r="E42" s="256" t="str">
        <f t="shared" si="10"/>
        <v xml:space="preserve"> Doug Bernier</v>
      </c>
      <c r="F42" s="250" t="s">
        <v>1667</v>
      </c>
      <c r="G42" s="250"/>
      <c r="H42" s="250"/>
      <c r="I42" s="250"/>
      <c r="J42" s="264">
        <v>29396</v>
      </c>
      <c r="K42" s="260" t="s">
        <v>11</v>
      </c>
      <c r="L42" s="250" t="s">
        <v>11</v>
      </c>
      <c r="M42" s="134" t="str">
        <f>$U42</f>
        <v>MM</v>
      </c>
      <c r="N42" s="134" t="s">
        <v>2006</v>
      </c>
      <c r="O42" s="216" t="s">
        <v>4297</v>
      </c>
      <c r="P42" s="229" t="str">
        <f t="shared" si="11"/>
        <v>Bernier, Doug (MM)</v>
      </c>
      <c r="Q42" s="166">
        <f>IF(ISBLANK($V42),"",$V42)</f>
        <v>100000</v>
      </c>
      <c r="R42" s="166" t="str">
        <f>IF(ISBLANK($X42),"",$X42)</f>
        <v/>
      </c>
      <c r="S42" s="166" t="str">
        <f>IF(ISBLANK($Z42),"",$Z42)</f>
        <v/>
      </c>
      <c r="T42" s="166" t="str">
        <f>IF(ISBLANK($AB42),"",$AB42)</f>
        <v/>
      </c>
      <c r="U42" s="134" t="s">
        <v>648</v>
      </c>
      <c r="V42" s="230">
        <v>100000</v>
      </c>
      <c r="W42" s="229"/>
      <c r="X42" s="230"/>
      <c r="Y42" s="229"/>
      <c r="Z42" s="230"/>
      <c r="AA42" s="229"/>
      <c r="AB42" s="230"/>
      <c r="AC42" s="134"/>
      <c r="AD42" s="167"/>
      <c r="AE42" s="134"/>
      <c r="AF42" s="235"/>
      <c r="AG42" s="211"/>
      <c r="AH42" s="235"/>
      <c r="AI42" s="134"/>
      <c r="AJ42" s="167"/>
    </row>
    <row r="43" spans="1:36" s="168" customFormat="1" ht="14.25" customHeight="1" x14ac:dyDescent="0.2">
      <c r="A43" s="176" t="s">
        <v>1216</v>
      </c>
      <c r="B43" s="177" t="s">
        <v>1349</v>
      </c>
      <c r="C43" s="177" t="s">
        <v>1350</v>
      </c>
      <c r="D43" s="134" t="str">
        <f t="shared" si="12"/>
        <v>Q. Berry</v>
      </c>
      <c r="E43" s="256" t="str">
        <f t="shared" si="10"/>
        <v xml:space="preserve"> Quintin Berry</v>
      </c>
      <c r="F43" s="161" t="s">
        <v>512</v>
      </c>
      <c r="G43" s="190"/>
      <c r="H43" s="190"/>
      <c r="I43" s="190"/>
      <c r="J43" s="192">
        <v>31007</v>
      </c>
      <c r="K43" s="204" t="s">
        <v>1673</v>
      </c>
      <c r="L43" s="161" t="s">
        <v>11</v>
      </c>
      <c r="M43" s="134" t="str">
        <f>$Y43</f>
        <v>Y1*</v>
      </c>
      <c r="N43" s="134" t="str">
        <f>Cobb!$M$2</f>
        <v>Mansfield</v>
      </c>
      <c r="O43" s="216" t="s">
        <v>4297</v>
      </c>
      <c r="P43" s="134" t="str">
        <f t="shared" si="11"/>
        <v>Berry, Quintin (Y1*)</v>
      </c>
      <c r="Q43" s="166">
        <f>IF(ISBLANK($Z43),"",$Z43)</f>
        <v>200000</v>
      </c>
      <c r="R43" s="166">
        <f>IF(ISBLANK($AB43),"",$AB43)</f>
        <v>300000</v>
      </c>
      <c r="S43" s="166">
        <f>IF(ISBLANK($AD43),"",$AD43)</f>
        <v>400000</v>
      </c>
      <c r="T43" s="166" t="str">
        <f>IF(ISBLANK($AF43),"",$AF43)</f>
        <v/>
      </c>
      <c r="U43" s="134"/>
      <c r="V43" s="167"/>
      <c r="W43" s="134" t="s">
        <v>652</v>
      </c>
      <c r="X43" s="145">
        <v>200000</v>
      </c>
      <c r="Y43" s="134" t="s">
        <v>304</v>
      </c>
      <c r="Z43" s="166">
        <v>200000</v>
      </c>
      <c r="AA43" s="134" t="s">
        <v>653</v>
      </c>
      <c r="AB43" s="167">
        <v>300000</v>
      </c>
      <c r="AC43" s="134" t="s">
        <v>465</v>
      </c>
      <c r="AD43" s="167">
        <v>400000</v>
      </c>
      <c r="AE43" s="134" t="s">
        <v>814</v>
      </c>
      <c r="AF43" s="235"/>
      <c r="AG43" s="211"/>
      <c r="AH43" s="235"/>
      <c r="AI43" s="134"/>
      <c r="AJ43" s="167"/>
    </row>
    <row r="44" spans="1:36" s="168" customFormat="1" ht="14.25" customHeight="1" x14ac:dyDescent="0.2">
      <c r="A44" s="210" t="s">
        <v>1701</v>
      </c>
      <c r="B44" s="211" t="s">
        <v>1351</v>
      </c>
      <c r="C44" s="211" t="s">
        <v>1352</v>
      </c>
      <c r="D44" s="134" t="str">
        <f t="shared" si="12"/>
        <v>R. Betancourt</v>
      </c>
      <c r="E44" s="256" t="str">
        <f t="shared" si="10"/>
        <v xml:space="preserve"> Rafael Betancourt</v>
      </c>
      <c r="F44" s="215" t="s">
        <v>1667</v>
      </c>
      <c r="G44" s="215"/>
      <c r="H44" s="215"/>
      <c r="I44" s="215"/>
      <c r="J44" s="213">
        <v>27513</v>
      </c>
      <c r="K44" s="214" t="s">
        <v>1664</v>
      </c>
      <c r="L44" s="215" t="s">
        <v>173</v>
      </c>
      <c r="M44" s="134" t="str">
        <f>$U44</f>
        <v>free agent</v>
      </c>
      <c r="N44" s="211" t="s">
        <v>83</v>
      </c>
      <c r="O44" s="216" t="s">
        <v>4297</v>
      </c>
      <c r="P44" s="229" t="str">
        <f t="shared" si="11"/>
        <v>Betancourt, Rafael (free agent)</v>
      </c>
      <c r="Q44" s="217"/>
      <c r="R44" s="211"/>
      <c r="S44" s="217"/>
      <c r="T44" s="217"/>
      <c r="U44" s="211" t="s">
        <v>412</v>
      </c>
      <c r="V44" s="235"/>
      <c r="W44" s="211"/>
      <c r="X44" s="235"/>
      <c r="Y44" s="211"/>
      <c r="Z44" s="235"/>
      <c r="AA44" s="211"/>
      <c r="AB44" s="235"/>
      <c r="AC44" s="134"/>
      <c r="AD44" s="167"/>
      <c r="AE44" s="134"/>
      <c r="AF44" s="167"/>
      <c r="AG44" s="134"/>
      <c r="AH44" s="167"/>
      <c r="AI44" s="134"/>
      <c r="AJ44" s="167"/>
    </row>
    <row r="45" spans="1:36" s="168" customFormat="1" ht="14.25" customHeight="1" x14ac:dyDescent="0.2">
      <c r="A45" s="175" t="s">
        <v>836</v>
      </c>
      <c r="B45" s="177" t="s">
        <v>1351</v>
      </c>
      <c r="C45" s="177" t="s">
        <v>1353</v>
      </c>
      <c r="D45" s="134" t="str">
        <f t="shared" si="12"/>
        <v>Y. Betancourt</v>
      </c>
      <c r="E45" s="256" t="str">
        <f t="shared" si="10"/>
        <v xml:space="preserve"> Yuniesky Betancourt</v>
      </c>
      <c r="F45" s="161" t="s">
        <v>1667</v>
      </c>
      <c r="G45" s="161"/>
      <c r="H45" s="161"/>
      <c r="I45" s="161"/>
      <c r="J45" s="192">
        <v>29982</v>
      </c>
      <c r="K45" s="204" t="s">
        <v>1675</v>
      </c>
      <c r="L45" s="161" t="s">
        <v>11</v>
      </c>
      <c r="M45" s="134" t="str">
        <f>$U45</f>
        <v>free agent</v>
      </c>
      <c r="N45" s="134" t="str">
        <f>Aaron!$G$2</f>
        <v>Exeter</v>
      </c>
      <c r="O45" s="216" t="s">
        <v>4297</v>
      </c>
      <c r="P45" s="229" t="str">
        <f t="shared" si="11"/>
        <v>Betancourt, Yuniesky (free agent)</v>
      </c>
      <c r="Q45" s="166" t="str">
        <f t="shared" ref="Q45:Q51" si="13">IF(ISBLANK($V45),"",$V45)</f>
        <v/>
      </c>
      <c r="R45" s="166" t="str">
        <f t="shared" ref="R45:R51" si="14">IF(ISBLANK($X45),"",$X45)</f>
        <v/>
      </c>
      <c r="S45" s="166" t="str">
        <f>IF(ISBLANK($Z45),"",$Z45)</f>
        <v/>
      </c>
      <c r="T45" s="166" t="str">
        <f>IF(ISBLANK($Z45),"",$Z45)</f>
        <v/>
      </c>
      <c r="U45" s="134" t="s">
        <v>412</v>
      </c>
      <c r="V45" s="167"/>
      <c r="W45" s="134"/>
      <c r="X45" s="167"/>
      <c r="Y45" s="134"/>
      <c r="Z45" s="167"/>
      <c r="AA45" s="134"/>
      <c r="AB45" s="167"/>
      <c r="AC45" s="229"/>
      <c r="AD45" s="229"/>
      <c r="AE45" s="134"/>
      <c r="AF45" s="167"/>
      <c r="AG45" s="134"/>
      <c r="AH45" s="167"/>
      <c r="AI45" s="229"/>
      <c r="AJ45" s="229"/>
    </row>
    <row r="46" spans="1:36" s="168" customFormat="1" ht="14.25" customHeight="1" x14ac:dyDescent="0.2">
      <c r="A46" s="176" t="s">
        <v>1184</v>
      </c>
      <c r="B46" s="177" t="s">
        <v>1355</v>
      </c>
      <c r="C46" s="253" t="str">
        <f>RIGHT(A46,LEN(A46)-FIND(", ",A46,1)-1)</f>
        <v>Jeff</v>
      </c>
      <c r="D46" s="134" t="str">
        <f>CONCATENATE(MID(C46,1,1),". ",B46)</f>
        <v>J. Bianchi</v>
      </c>
      <c r="E46" s="256" t="str">
        <f t="shared" si="10"/>
        <v>Jeff Bianchi</v>
      </c>
      <c r="F46" s="161" t="s">
        <v>1667</v>
      </c>
      <c r="G46" s="161"/>
      <c r="H46" s="161"/>
      <c r="I46" s="161"/>
      <c r="J46" s="192">
        <v>31690</v>
      </c>
      <c r="K46" s="204" t="s">
        <v>1675</v>
      </c>
      <c r="L46" s="161" t="s">
        <v>11</v>
      </c>
      <c r="M46" s="134" t="s">
        <v>304</v>
      </c>
      <c r="N46" s="147" t="str">
        <f>Aaron!$M$2</f>
        <v>Virginia</v>
      </c>
      <c r="O46" s="216" t="s">
        <v>4297</v>
      </c>
      <c r="P46" s="229" t="str">
        <f t="shared" si="11"/>
        <v>Bianchi, Jeff (Y1*)</v>
      </c>
      <c r="Q46" s="166">
        <f t="shared" si="13"/>
        <v>200000</v>
      </c>
      <c r="R46" s="166">
        <f t="shared" si="14"/>
        <v>300000</v>
      </c>
      <c r="S46" s="166">
        <f t="shared" ref="S46:S51" si="15">IF(ISBLANK($Z46),"",$Z46)</f>
        <v>400000</v>
      </c>
      <c r="T46" s="314" t="str">
        <f t="shared" ref="T46:T51" si="16">IF(ISBLANK($AB46),"",$AB46)</f>
        <v/>
      </c>
      <c r="U46" s="309" t="s">
        <v>304</v>
      </c>
      <c r="V46" s="269">
        <v>200000</v>
      </c>
      <c r="W46" s="134" t="s">
        <v>653</v>
      </c>
      <c r="X46" s="269">
        <v>300000</v>
      </c>
      <c r="Y46" s="134" t="s">
        <v>465</v>
      </c>
      <c r="Z46" s="269">
        <v>400000</v>
      </c>
      <c r="AA46" s="134" t="s">
        <v>814</v>
      </c>
      <c r="AB46" s="229"/>
      <c r="AC46" s="134"/>
      <c r="AD46" s="134"/>
      <c r="AE46" s="134"/>
      <c r="AF46" s="167"/>
      <c r="AG46" s="134"/>
      <c r="AH46" s="167"/>
      <c r="AI46" s="134"/>
      <c r="AJ46" s="167"/>
    </row>
    <row r="47" spans="1:36" s="168" customFormat="1" ht="14.25" customHeight="1" x14ac:dyDescent="0.2">
      <c r="A47" s="246" t="s">
        <v>2217</v>
      </c>
      <c r="B47" s="246" t="s">
        <v>2042</v>
      </c>
      <c r="C47" s="253" t="str">
        <f>RIGHT(A47,LEN(A47)-FIND(", ",A47,1)-1)</f>
        <v>Vic</v>
      </c>
      <c r="D47" s="134" t="str">
        <f>CONCATENATE(MID(C47,1,1),". ",B47)</f>
        <v>V. Black</v>
      </c>
      <c r="E47" s="256" t="str">
        <f t="shared" si="10"/>
        <v>Vic Black</v>
      </c>
      <c r="F47" s="241" t="s">
        <v>1667</v>
      </c>
      <c r="G47" s="241"/>
      <c r="H47" s="241"/>
      <c r="I47" s="241"/>
      <c r="J47" s="262">
        <v>32286</v>
      </c>
      <c r="K47" s="292" t="s">
        <v>173</v>
      </c>
      <c r="L47" s="135" t="s">
        <v>173</v>
      </c>
      <c r="M47" s="134" t="s">
        <v>304</v>
      </c>
      <c r="N47" s="147" t="str">
        <f>Cobb!$G$2</f>
        <v>Alaska</v>
      </c>
      <c r="O47" s="216" t="s">
        <v>4297</v>
      </c>
      <c r="P47" s="229" t="str">
        <f t="shared" si="11"/>
        <v>Black, Vic (Y1*)</v>
      </c>
      <c r="Q47" s="166">
        <f t="shared" si="13"/>
        <v>200000</v>
      </c>
      <c r="R47" s="166">
        <f t="shared" si="14"/>
        <v>300000</v>
      </c>
      <c r="S47" s="166">
        <f t="shared" si="15"/>
        <v>400000</v>
      </c>
      <c r="T47" s="314" t="str">
        <f t="shared" si="16"/>
        <v/>
      </c>
      <c r="U47" s="309" t="s">
        <v>304</v>
      </c>
      <c r="V47" s="269">
        <v>200000</v>
      </c>
      <c r="W47" s="134" t="s">
        <v>653</v>
      </c>
      <c r="X47" s="269">
        <v>300000</v>
      </c>
      <c r="Y47" s="134" t="s">
        <v>465</v>
      </c>
      <c r="Z47" s="269">
        <v>400000</v>
      </c>
      <c r="AA47" s="134" t="s">
        <v>814</v>
      </c>
      <c r="AB47" s="167"/>
      <c r="AC47" s="134"/>
      <c r="AD47" s="134"/>
      <c r="AE47" s="134"/>
      <c r="AF47" s="235"/>
      <c r="AG47" s="211"/>
      <c r="AH47" s="235"/>
      <c r="AI47" s="134"/>
      <c r="AJ47" s="167"/>
    </row>
    <row r="48" spans="1:36" s="168" customFormat="1" ht="14.25" customHeight="1" x14ac:dyDescent="0.2">
      <c r="A48" s="146" t="s">
        <v>1213</v>
      </c>
      <c r="B48" s="177" t="s">
        <v>1358</v>
      </c>
      <c r="C48" s="177" t="s">
        <v>1359</v>
      </c>
      <c r="D48" s="134" t="str">
        <f>CONCATENATE(MID(C48,2,1),". ",B48)</f>
        <v>T. Blackley</v>
      </c>
      <c r="E48" s="256" t="str">
        <f t="shared" si="10"/>
        <v xml:space="preserve"> Travis Blackley</v>
      </c>
      <c r="F48" s="135" t="s">
        <v>512</v>
      </c>
      <c r="G48" s="135"/>
      <c r="H48" s="135"/>
      <c r="I48" s="135"/>
      <c r="J48" s="201">
        <v>30259</v>
      </c>
      <c r="K48" s="147" t="s">
        <v>1664</v>
      </c>
      <c r="L48" s="135" t="s">
        <v>173</v>
      </c>
      <c r="M48" s="134" t="str">
        <f>$U48</f>
        <v>Y2*</v>
      </c>
      <c r="N48" s="134" t="str">
        <f>Cobb!$Y$2</f>
        <v>Portsmouth</v>
      </c>
      <c r="O48" s="216" t="s">
        <v>4297</v>
      </c>
      <c r="P48" s="229" t="str">
        <f t="shared" si="11"/>
        <v>Blackley, Travis (Y2*)</v>
      </c>
      <c r="Q48" s="166">
        <f t="shared" si="13"/>
        <v>300000</v>
      </c>
      <c r="R48" s="166">
        <f t="shared" si="14"/>
        <v>400000</v>
      </c>
      <c r="S48" s="166" t="str">
        <f t="shared" si="15"/>
        <v/>
      </c>
      <c r="T48" s="166" t="str">
        <f t="shared" si="16"/>
        <v/>
      </c>
      <c r="U48" s="134" t="s">
        <v>303</v>
      </c>
      <c r="V48" s="167">
        <v>300000</v>
      </c>
      <c r="W48" s="134" t="s">
        <v>465</v>
      </c>
      <c r="X48" s="167">
        <v>400000</v>
      </c>
      <c r="Y48" s="229" t="s">
        <v>814</v>
      </c>
      <c r="Z48" s="167"/>
      <c r="AA48" s="134"/>
      <c r="AB48" s="167"/>
      <c r="AC48" s="134"/>
      <c r="AD48" s="167"/>
      <c r="AE48" s="134"/>
      <c r="AF48" s="230"/>
      <c r="AG48" s="229"/>
      <c r="AH48" s="230"/>
      <c r="AI48" s="134"/>
      <c r="AJ48" s="167"/>
    </row>
    <row r="49" spans="1:36" s="168" customFormat="1" ht="14.25" customHeight="1" x14ac:dyDescent="0.2">
      <c r="A49" s="483" t="s">
        <v>4674</v>
      </c>
      <c r="B49" s="246" t="str">
        <f>LEFT(A49,FIND(", ",A49,1)-1)</f>
        <v>Blair</v>
      </c>
      <c r="C49" s="253" t="str">
        <f>RIGHT(A49,LEN(A49)-FIND(", ",A49,1)-1)</f>
        <v>Carson</v>
      </c>
      <c r="D49" s="134" t="str">
        <f>CONCATENATE(MID(C49,1,1),". ",B49)</f>
        <v>C. Blair</v>
      </c>
      <c r="E49" s="256" t="str">
        <f t="shared" si="10"/>
        <v>Carson Blair</v>
      </c>
      <c r="F49" s="287"/>
      <c r="G49" s="483">
        <v>220</v>
      </c>
      <c r="H49" s="483">
        <v>13</v>
      </c>
      <c r="I49" s="483">
        <v>20</v>
      </c>
      <c r="J49" s="436">
        <v>32799</v>
      </c>
      <c r="K49" s="205" t="s">
        <v>1668</v>
      </c>
      <c r="L49" s="135" t="s">
        <v>11</v>
      </c>
      <c r="M49" s="134" t="str">
        <f>$U49</f>
        <v>MM</v>
      </c>
      <c r="N49" s="147" t="str">
        <f>Aaron!$S$2</f>
        <v>San Jose</v>
      </c>
      <c r="O49" s="169" t="s">
        <v>4786</v>
      </c>
      <c r="P49" s="229" t="str">
        <f t="shared" si="11"/>
        <v>Blair, Carson (MM)</v>
      </c>
      <c r="Q49" s="166">
        <f t="shared" si="13"/>
        <v>100000</v>
      </c>
      <c r="R49" s="166" t="str">
        <f t="shared" si="14"/>
        <v/>
      </c>
      <c r="S49" s="166" t="str">
        <f t="shared" si="15"/>
        <v/>
      </c>
      <c r="T49" s="314" t="str">
        <f t="shared" si="16"/>
        <v/>
      </c>
      <c r="U49" s="483" t="s">
        <v>648</v>
      </c>
      <c r="V49" s="167">
        <v>100000</v>
      </c>
      <c r="W49" s="134"/>
      <c r="X49" s="167"/>
      <c r="Y49" s="134"/>
      <c r="Z49" s="167"/>
      <c r="AA49" s="134"/>
      <c r="AB49" s="167"/>
      <c r="AC49" s="134"/>
      <c r="AD49" s="134"/>
      <c r="AE49" s="134"/>
      <c r="AF49" s="167"/>
      <c r="AG49" s="134"/>
      <c r="AH49" s="167"/>
      <c r="AI49" s="134"/>
      <c r="AJ49" s="167"/>
    </row>
    <row r="50" spans="1:36" s="168" customFormat="1" ht="14.25" customHeight="1" x14ac:dyDescent="0.2">
      <c r="A50" s="247" t="s">
        <v>2248</v>
      </c>
      <c r="B50" s="253" t="s">
        <v>2061</v>
      </c>
      <c r="C50" s="253" t="s">
        <v>1368</v>
      </c>
      <c r="D50" s="229" t="str">
        <f>CONCATENATE(MID(C50,2,1),". ",B50)</f>
        <v>M. Blazek</v>
      </c>
      <c r="E50" s="256" t="str">
        <f t="shared" si="10"/>
        <v xml:space="preserve"> Michael Blazek</v>
      </c>
      <c r="F50" s="250" t="s">
        <v>1667</v>
      </c>
      <c r="G50" s="250"/>
      <c r="H50" s="250"/>
      <c r="I50" s="250"/>
      <c r="J50" s="261">
        <v>32583</v>
      </c>
      <c r="K50" s="260" t="s">
        <v>1664</v>
      </c>
      <c r="L50" s="250" t="s">
        <v>173</v>
      </c>
      <c r="M50" s="134" t="str">
        <f>$U50</f>
        <v>MM</v>
      </c>
      <c r="N50" s="134" t="s">
        <v>273</v>
      </c>
      <c r="O50" s="216" t="s">
        <v>4297</v>
      </c>
      <c r="P50" s="229" t="str">
        <f t="shared" si="11"/>
        <v>Blazek, Michael (MM)</v>
      </c>
      <c r="Q50" s="166">
        <f t="shared" si="13"/>
        <v>100000</v>
      </c>
      <c r="R50" s="166" t="str">
        <f t="shared" si="14"/>
        <v/>
      </c>
      <c r="S50" s="166" t="str">
        <f t="shared" si="15"/>
        <v/>
      </c>
      <c r="T50" s="166" t="str">
        <f t="shared" si="16"/>
        <v/>
      </c>
      <c r="U50" s="134" t="s">
        <v>648</v>
      </c>
      <c r="V50" s="167">
        <v>100000</v>
      </c>
      <c r="W50" s="229"/>
      <c r="X50" s="230"/>
      <c r="Y50" s="229"/>
      <c r="Z50" s="230"/>
      <c r="AA50" s="229"/>
      <c r="AB50" s="230"/>
      <c r="AC50" s="134"/>
      <c r="AD50" s="167"/>
      <c r="AE50" s="134"/>
      <c r="AF50" s="232"/>
      <c r="AG50" s="231"/>
      <c r="AH50" s="232"/>
      <c r="AI50" s="134"/>
      <c r="AJ50" s="167"/>
    </row>
    <row r="51" spans="1:36" s="168" customFormat="1" ht="14.25" customHeight="1" x14ac:dyDescent="0.2">
      <c r="A51" s="175" t="s">
        <v>634</v>
      </c>
      <c r="B51" s="177" t="s">
        <v>1362</v>
      </c>
      <c r="C51" s="253" t="str">
        <f>RIGHT(A51,LEN(A51)-FIND(", ",A51,1)-1)</f>
        <v>Jerry</v>
      </c>
      <c r="D51" s="134" t="str">
        <f>CONCATENATE(MID(C51,1,1),". ",B51)</f>
        <v>J. Blevins</v>
      </c>
      <c r="E51" s="256" t="str">
        <f t="shared" si="10"/>
        <v>Jerry Blevins</v>
      </c>
      <c r="F51" s="161" t="s">
        <v>512</v>
      </c>
      <c r="G51" s="161"/>
      <c r="H51" s="161"/>
      <c r="I51" s="161"/>
      <c r="J51" s="192">
        <v>30565</v>
      </c>
      <c r="K51" s="204" t="s">
        <v>1664</v>
      </c>
      <c r="L51" s="215" t="s">
        <v>173</v>
      </c>
      <c r="M51" s="134" t="str">
        <f>$U51</f>
        <v>2,F3-2.441M</v>
      </c>
      <c r="N51" s="300" t="s">
        <v>2473</v>
      </c>
      <c r="O51" s="216" t="s">
        <v>4297</v>
      </c>
      <c r="P51" s="229" t="str">
        <f t="shared" si="11"/>
        <v>Blevins, Jerry (2,F3-2.441M)</v>
      </c>
      <c r="Q51" s="166">
        <f t="shared" si="13"/>
        <v>813751</v>
      </c>
      <c r="R51" s="166">
        <f t="shared" si="14"/>
        <v>813751</v>
      </c>
      <c r="S51" s="166" t="str">
        <f t="shared" si="15"/>
        <v/>
      </c>
      <c r="T51" s="314" t="str">
        <f t="shared" si="16"/>
        <v/>
      </c>
      <c r="U51" s="147" t="s">
        <v>2547</v>
      </c>
      <c r="V51" s="167">
        <v>813751</v>
      </c>
      <c r="W51" s="147" t="s">
        <v>2623</v>
      </c>
      <c r="X51" s="235">
        <v>813751</v>
      </c>
      <c r="Y51" s="147" t="s">
        <v>412</v>
      </c>
      <c r="Z51" s="310"/>
      <c r="AA51" s="147"/>
      <c r="AB51" s="310"/>
      <c r="AC51" s="134"/>
      <c r="AD51" s="134"/>
      <c r="AE51" s="134"/>
      <c r="AF51" s="167"/>
      <c r="AG51" s="134"/>
      <c r="AH51" s="167"/>
      <c r="AI51" s="234"/>
      <c r="AJ51" s="234"/>
    </row>
    <row r="52" spans="1:36" s="168" customFormat="1" ht="14.25" customHeight="1" x14ac:dyDescent="0.2">
      <c r="A52" s="175" t="s">
        <v>655</v>
      </c>
      <c r="B52" s="177" t="s">
        <v>1363</v>
      </c>
      <c r="C52" s="177" t="s">
        <v>1364</v>
      </c>
      <c r="D52" s="134" t="str">
        <f>CONCATENATE(MID(C52,2,1),". ",B52)</f>
        <v>W. Bloomquist</v>
      </c>
      <c r="E52" s="256" t="str">
        <f t="shared" si="10"/>
        <v xml:space="preserve"> Willie Bloomquist</v>
      </c>
      <c r="F52" s="161" t="s">
        <v>1667</v>
      </c>
      <c r="G52" s="161"/>
      <c r="H52" s="161"/>
      <c r="I52" s="161"/>
      <c r="J52" s="192">
        <v>28456</v>
      </c>
      <c r="K52" s="204" t="s">
        <v>1675</v>
      </c>
      <c r="L52" s="161" t="s">
        <v>11</v>
      </c>
      <c r="M52" s="134" t="str">
        <f>$V52</f>
        <v>3,F3-3.6M</v>
      </c>
      <c r="N52" s="147" t="s">
        <v>500</v>
      </c>
      <c r="O52" s="216" t="s">
        <v>4297</v>
      </c>
      <c r="P52" s="229" t="str">
        <f t="shared" si="11"/>
        <v>Bloomquist, Willie (3,F3-3.6M)</v>
      </c>
      <c r="Q52" s="314">
        <f>IF(ISBLANK($W52),"",$W52)</f>
        <v>1200000</v>
      </c>
      <c r="R52" s="166" t="str">
        <f>IF(ISBLANK($Y52),"",$Y52)</f>
        <v/>
      </c>
      <c r="S52" s="166" t="str">
        <f>IF(ISBLANK($AA52),"",$AA52)</f>
        <v/>
      </c>
      <c r="T52" s="166" t="str">
        <f>IF(ISBLANK($AC52),"",$AC52)</f>
        <v/>
      </c>
      <c r="U52" s="314" t="str">
        <f>IF(ISBLANK($AE52),"",$AE52)</f>
        <v/>
      </c>
      <c r="V52" s="147" t="s">
        <v>952</v>
      </c>
      <c r="W52" s="314">
        <v>1200000</v>
      </c>
      <c r="X52" s="147" t="s">
        <v>412</v>
      </c>
      <c r="Y52" s="167"/>
      <c r="Z52" s="134"/>
      <c r="AA52" s="167"/>
      <c r="AB52" s="134"/>
      <c r="AC52" s="167"/>
      <c r="AD52" s="134"/>
      <c r="AE52" s="194"/>
    </row>
    <row r="53" spans="1:36" s="168" customFormat="1" ht="14.25" customHeight="1" x14ac:dyDescent="0.2">
      <c r="A53" s="210" t="s">
        <v>1859</v>
      </c>
      <c r="B53" s="246" t="str">
        <f>LEFT(A53,FIND(", ",A53,1)-1)</f>
        <v>Bogusevic</v>
      </c>
      <c r="C53" s="253" t="str">
        <f>RIGHT(A53,LEN(A53)-FIND(", ",A53,1)-1)</f>
        <v>Brian</v>
      </c>
      <c r="D53" s="134" t="str">
        <f>CONCATENATE(MID(C53,1,1),". ",B53)</f>
        <v>B. Bogusevic</v>
      </c>
      <c r="E53" s="256" t="str">
        <f t="shared" si="10"/>
        <v>Brian Bogusevic</v>
      </c>
      <c r="F53" s="215" t="s">
        <v>512</v>
      </c>
      <c r="G53" s="215"/>
      <c r="H53" s="215"/>
      <c r="I53" s="215"/>
      <c r="J53" s="289">
        <v>30730</v>
      </c>
      <c r="K53" s="291" t="s">
        <v>1673</v>
      </c>
      <c r="L53" s="161" t="s">
        <v>11</v>
      </c>
      <c r="M53" s="134" t="str">
        <f>$U53</f>
        <v>3,F3-1.89M</v>
      </c>
      <c r="N53" s="147" t="str">
        <f>Ruth!$Y$2</f>
        <v>Rock Island</v>
      </c>
      <c r="O53" s="216" t="s">
        <v>1992</v>
      </c>
      <c r="P53" s="229" t="str">
        <f t="shared" si="11"/>
        <v>Bogusevic, Brian (3,F3-1.89M)</v>
      </c>
      <c r="Q53" s="166">
        <f>IF(ISBLANK($V53),"",$V53)</f>
        <v>630000</v>
      </c>
      <c r="R53" s="166" t="str">
        <f>IF(ISBLANK($X53),"",$X53)</f>
        <v/>
      </c>
      <c r="S53" s="166" t="str">
        <f>IF(ISBLANK($Z53),"",$Z53)</f>
        <v/>
      </c>
      <c r="T53" s="314" t="str">
        <f>IF(ISBLANK($AB53),"",$AB53)</f>
        <v/>
      </c>
      <c r="U53" s="297" t="s">
        <v>1860</v>
      </c>
      <c r="V53" s="235">
        <v>630000</v>
      </c>
      <c r="W53" s="211" t="s">
        <v>412</v>
      </c>
      <c r="X53" s="235"/>
      <c r="Y53" s="211"/>
      <c r="Z53" s="235"/>
      <c r="AA53" s="134"/>
      <c r="AB53" s="167"/>
      <c r="AC53" s="134"/>
      <c r="AD53" s="134"/>
    </row>
    <row r="54" spans="1:36" s="168" customFormat="1" ht="14.25" customHeight="1" x14ac:dyDescent="0.2">
      <c r="A54" s="210" t="s">
        <v>1919</v>
      </c>
      <c r="B54" s="246" t="str">
        <f>LEFT(A54,FIND(", ",A54,1)-1)</f>
        <v>Bonifacio</v>
      </c>
      <c r="C54" s="253" t="str">
        <f>RIGHT(A54,LEN(A54)-FIND(", ",A54,1)-1)</f>
        <v>Emilio</v>
      </c>
      <c r="D54" s="134" t="str">
        <f>CONCATENATE(MID(C54,1,1),". ",B54)</f>
        <v>E. Bonifacio</v>
      </c>
      <c r="E54" s="256" t="str">
        <f t="shared" si="10"/>
        <v>Emilio Bonifacio</v>
      </c>
      <c r="F54" s="215" t="s">
        <v>1674</v>
      </c>
      <c r="G54" s="215"/>
      <c r="H54" s="215"/>
      <c r="I54" s="215"/>
      <c r="J54" s="499">
        <v>31160</v>
      </c>
      <c r="K54" s="500" t="s">
        <v>1665</v>
      </c>
      <c r="L54" s="161" t="s">
        <v>11</v>
      </c>
      <c r="M54" s="134" t="str">
        <f>$U54</f>
        <v>3,F3-2.1M</v>
      </c>
      <c r="N54" s="297" t="str">
        <f>Mays!$S$2</f>
        <v>Thunder Bay</v>
      </c>
      <c r="O54" s="216" t="s">
        <v>1992</v>
      </c>
      <c r="P54" s="229" t="str">
        <f t="shared" si="11"/>
        <v>Bonifacio, Emilio (3,F3-2.1M)</v>
      </c>
      <c r="Q54" s="166">
        <f>IF(ISBLANK($V54),"",$V54)</f>
        <v>700000</v>
      </c>
      <c r="R54" s="166" t="str">
        <f>IF(ISBLANK($X54),"",$X54)</f>
        <v/>
      </c>
      <c r="S54" s="166" t="str">
        <f>IF(ISBLANK($Z54),"",$Z54)</f>
        <v/>
      </c>
      <c r="T54" s="314" t="str">
        <f>IF(ISBLANK($AB54),"",$AB54)</f>
        <v/>
      </c>
      <c r="U54" s="297" t="s">
        <v>486</v>
      </c>
      <c r="V54" s="235">
        <v>700000</v>
      </c>
      <c r="W54" s="211" t="s">
        <v>412</v>
      </c>
      <c r="X54" s="235"/>
      <c r="Y54" s="211"/>
      <c r="Z54" s="235"/>
      <c r="AA54" s="134"/>
      <c r="AB54" s="167"/>
      <c r="AC54" s="134"/>
      <c r="AD54" s="134"/>
    </row>
    <row r="55" spans="1:36" s="168" customFormat="1" ht="14.25" customHeight="1" x14ac:dyDescent="0.2">
      <c r="A55" s="333" t="s">
        <v>2766</v>
      </c>
      <c r="B55" s="134" t="s">
        <v>2824</v>
      </c>
      <c r="C55" s="253" t="str">
        <f>RIGHT(A55,LEN(A55)-FIND(", ",A55,1)-1)</f>
        <v>Lisalverto</v>
      </c>
      <c r="D55" s="134" t="str">
        <f>CONCATENATE(MID(C55,1,1),". ",B55)</f>
        <v>L. Bonilla</v>
      </c>
      <c r="E55" s="256" t="str">
        <f t="shared" si="10"/>
        <v>Lisalverto Bonilla</v>
      </c>
      <c r="F55" s="161" t="s">
        <v>1667</v>
      </c>
      <c r="G55" s="161"/>
      <c r="H55" s="161"/>
      <c r="I55" s="161"/>
      <c r="J55" s="334">
        <v>33042</v>
      </c>
      <c r="K55" s="190" t="s">
        <v>1664</v>
      </c>
      <c r="L55" s="215" t="s">
        <v>173</v>
      </c>
      <c r="M55" s="134" t="s">
        <v>648</v>
      </c>
      <c r="N55" s="147" t="str">
        <f>Aaron!$S$2</f>
        <v>San Jose</v>
      </c>
      <c r="O55" s="216" t="s">
        <v>4297</v>
      </c>
      <c r="P55" s="229" t="str">
        <f t="shared" si="11"/>
        <v>Bonilla, Lisalverto (MM)</v>
      </c>
      <c r="Q55" s="166">
        <f>IF(ISBLANK($V55),"",$V55)</f>
        <v>100000</v>
      </c>
      <c r="R55" s="166" t="str">
        <f>IF(ISBLANK($X55),"",$X55)</f>
        <v/>
      </c>
      <c r="S55" s="166" t="str">
        <f>IF(ISBLANK($Z55),"",$Z55)</f>
        <v/>
      </c>
      <c r="T55" s="314" t="str">
        <f>IF(ISBLANK($AB55),"",$AB55)</f>
        <v/>
      </c>
      <c r="U55" s="483" t="s">
        <v>648</v>
      </c>
      <c r="V55" s="269">
        <v>100000</v>
      </c>
      <c r="W55" s="483"/>
      <c r="X55" s="269"/>
      <c r="Y55" s="483"/>
      <c r="Z55" s="483"/>
      <c r="AA55" s="483"/>
      <c r="AB55" s="483"/>
      <c r="AC55" s="134"/>
      <c r="AD55" s="134"/>
    </row>
    <row r="56" spans="1:36" s="168" customFormat="1" ht="14.25" customHeight="1" x14ac:dyDescent="0.2">
      <c r="A56" s="175" t="s">
        <v>158</v>
      </c>
      <c r="B56" s="177" t="s">
        <v>1366</v>
      </c>
      <c r="C56" s="177" t="s">
        <v>1367</v>
      </c>
      <c r="D56" s="134" t="str">
        <f>CONCATENATE(MID(C56,2,1),". ",B56)</f>
        <v>J. Borbon</v>
      </c>
      <c r="E56" s="256" t="str">
        <f t="shared" si="10"/>
        <v xml:space="preserve"> Julio Borbon</v>
      </c>
      <c r="F56" s="161" t="s">
        <v>512</v>
      </c>
      <c r="G56" s="161"/>
      <c r="H56" s="161"/>
      <c r="I56" s="161"/>
      <c r="J56" s="192">
        <v>31463</v>
      </c>
      <c r="K56" s="204" t="s">
        <v>1669</v>
      </c>
      <c r="L56" s="161" t="s">
        <v>11</v>
      </c>
      <c r="M56" s="134" t="str">
        <f>$U56</f>
        <v>ARB-Y4</v>
      </c>
      <c r="N56" s="134" t="str">
        <f>Ruth!$A$2</f>
        <v>Plum Island</v>
      </c>
      <c r="O56" s="216" t="s">
        <v>4297</v>
      </c>
      <c r="P56" s="229" t="str">
        <f t="shared" si="11"/>
        <v>Borbon, Julio (ARB-Y4)</v>
      </c>
      <c r="Q56" s="166" t="str">
        <f>IF(ISBLANK($V56),"",$V56)</f>
        <v/>
      </c>
      <c r="R56" s="166" t="str">
        <f>IF(ISBLANK($X56),"",$X56)</f>
        <v/>
      </c>
      <c r="S56" s="166" t="str">
        <f>IF(ISBLANK($Z56),"",$Z56)</f>
        <v/>
      </c>
      <c r="T56" s="166" t="str">
        <f>IF(ISBLANK($AB56),"",$AB56)</f>
        <v/>
      </c>
      <c r="U56" s="134" t="s">
        <v>814</v>
      </c>
      <c r="V56" s="167"/>
      <c r="W56" s="134" t="s">
        <v>1629</v>
      </c>
      <c r="X56" s="167"/>
      <c r="Y56" s="134"/>
      <c r="Z56" s="167"/>
      <c r="AA56" s="134"/>
      <c r="AB56" s="167"/>
      <c r="AC56" s="134"/>
      <c r="AD56" s="167"/>
    </row>
    <row r="57" spans="1:36" s="168" customFormat="1" ht="14.25" customHeight="1" x14ac:dyDescent="0.2">
      <c r="A57" s="175" t="s">
        <v>227</v>
      </c>
      <c r="B57" s="177" t="s">
        <v>1369</v>
      </c>
      <c r="C57" s="177" t="s">
        <v>1368</v>
      </c>
      <c r="D57" s="134" t="str">
        <f>CONCATENATE(MID(C57,2,1),". ",B57)</f>
        <v>M. Bowden</v>
      </c>
      <c r="E57" s="256" t="str">
        <f t="shared" si="10"/>
        <v xml:space="preserve"> Michael Bowden</v>
      </c>
      <c r="F57" s="161" t="s">
        <v>1667</v>
      </c>
      <c r="G57" s="190"/>
      <c r="H57" s="190"/>
      <c r="I57" s="190"/>
      <c r="J57" s="192">
        <v>31664</v>
      </c>
      <c r="K57" s="204" t="s">
        <v>1664</v>
      </c>
      <c r="L57" s="161" t="s">
        <v>173</v>
      </c>
      <c r="M57" s="134" t="str">
        <f>$Y57</f>
        <v>2,F2-650k</v>
      </c>
      <c r="N57" s="134" t="str">
        <f>Ruth!$A$2</f>
        <v>Plum Island</v>
      </c>
      <c r="O57" s="216" t="s">
        <v>4297</v>
      </c>
      <c r="P57" s="134" t="str">
        <f t="shared" si="11"/>
        <v>Bowden, Michael (2,F2-650k)</v>
      </c>
      <c r="Q57" s="166">
        <f>IF(ISBLANK($Z57),"",$Z57)</f>
        <v>325000</v>
      </c>
      <c r="R57" s="166" t="str">
        <f>IF(ISBLANK($AB57),"",$AB57)</f>
        <v/>
      </c>
      <c r="S57" s="166" t="str">
        <f>IF(ISBLANK($AD57),"",$AD57)</f>
        <v/>
      </c>
      <c r="T57" s="166" t="str">
        <f>IF(ISBLANK($AF57),"",$AF57)</f>
        <v/>
      </c>
      <c r="U57" s="134" t="s">
        <v>412</v>
      </c>
      <c r="V57" s="167"/>
      <c r="W57" s="134" t="s">
        <v>704</v>
      </c>
      <c r="X57" s="167">
        <v>325000</v>
      </c>
      <c r="Y57" s="134" t="s">
        <v>1140</v>
      </c>
      <c r="Z57" s="167">
        <v>325000</v>
      </c>
      <c r="AA57" s="134" t="s">
        <v>412</v>
      </c>
      <c r="AB57" s="167"/>
      <c r="AC57" s="134"/>
      <c r="AD57" s="167"/>
    </row>
    <row r="58" spans="1:36" s="168" customFormat="1" ht="14.25" customHeight="1" x14ac:dyDescent="0.2">
      <c r="A58" s="176" t="s">
        <v>1217</v>
      </c>
      <c r="B58" s="177" t="s">
        <v>1370</v>
      </c>
      <c r="C58" s="177" t="s">
        <v>1371</v>
      </c>
      <c r="D58" s="134" t="str">
        <f>CONCATENATE(MID(C58,2,1),". ",B58)</f>
        <v>R. Brantly</v>
      </c>
      <c r="E58" s="256" t="str">
        <f t="shared" si="10"/>
        <v xml:space="preserve"> Rob Brantly</v>
      </c>
      <c r="F58" s="161" t="s">
        <v>512</v>
      </c>
      <c r="G58" s="161"/>
      <c r="H58" s="161"/>
      <c r="I58" s="161"/>
      <c r="J58" s="192">
        <v>32703</v>
      </c>
      <c r="K58" s="204" t="s">
        <v>1668</v>
      </c>
      <c r="L58" s="161" t="s">
        <v>11</v>
      </c>
      <c r="M58" s="134" t="str">
        <f>$U58</f>
        <v>Y2*</v>
      </c>
      <c r="N58" s="134" t="str">
        <f>Aaron!$S$2</f>
        <v>San Jose</v>
      </c>
      <c r="O58" s="216" t="s">
        <v>4297</v>
      </c>
      <c r="P58" s="229" t="str">
        <f t="shared" si="11"/>
        <v>Brantly, Rob (Y2*)</v>
      </c>
      <c r="Q58" s="166">
        <f>IF(ISBLANK($V58),"",$V58)</f>
        <v>300000</v>
      </c>
      <c r="R58" s="166">
        <f>IF(ISBLANK($X58),"",$X58)</f>
        <v>400000</v>
      </c>
      <c r="S58" s="166" t="str">
        <f>IF(ISBLANK($Z58),"",$Z58)</f>
        <v/>
      </c>
      <c r="T58" s="166" t="str">
        <f>IF(ISBLANK($AB58),"",$AB58)</f>
        <v/>
      </c>
      <c r="U58" s="134" t="s">
        <v>303</v>
      </c>
      <c r="V58" s="167">
        <v>300000</v>
      </c>
      <c r="W58" s="134" t="s">
        <v>465</v>
      </c>
      <c r="X58" s="167">
        <v>400000</v>
      </c>
      <c r="Y58" s="229" t="s">
        <v>814</v>
      </c>
      <c r="Z58" s="167"/>
      <c r="AA58" s="134"/>
      <c r="AB58" s="167"/>
      <c r="AC58" s="134"/>
      <c r="AD58" s="167"/>
    </row>
    <row r="59" spans="1:36" s="168" customFormat="1" ht="14.25" customHeight="1" x14ac:dyDescent="0.2">
      <c r="A59" s="175" t="s">
        <v>1056</v>
      </c>
      <c r="B59" s="177" t="s">
        <v>1372</v>
      </c>
      <c r="C59" s="253" t="str">
        <f>RIGHT(A59,LEN(A59)-FIND(", ",A59,1)-1)</f>
        <v>Bryce</v>
      </c>
      <c r="D59" s="134" t="str">
        <f>CONCATENATE(MID(C59,1,1),". ",B59)</f>
        <v>B. Brentz</v>
      </c>
      <c r="E59" s="256" t="str">
        <f t="shared" si="10"/>
        <v>Bryce Brentz</v>
      </c>
      <c r="F59" s="161" t="s">
        <v>1667</v>
      </c>
      <c r="G59" s="161"/>
      <c r="H59" s="161"/>
      <c r="I59" s="161"/>
      <c r="J59" s="192">
        <v>32507</v>
      </c>
      <c r="K59" s="204" t="s">
        <v>1672</v>
      </c>
      <c r="L59" s="240" t="s">
        <v>11</v>
      </c>
      <c r="M59" s="134" t="s">
        <v>648</v>
      </c>
      <c r="N59" s="147" t="str">
        <f>Aaron!$M$2</f>
        <v>Virginia</v>
      </c>
      <c r="O59" s="216" t="s">
        <v>4297</v>
      </c>
      <c r="P59" s="229" t="str">
        <f t="shared" si="11"/>
        <v>Brentz, Bryce (MM)</v>
      </c>
      <c r="Q59" s="166">
        <f>IF(ISBLANK($V59),"",$V59)</f>
        <v>100000</v>
      </c>
      <c r="R59" s="166" t="str">
        <f>IF(ISBLANK($X59),"",$X59)</f>
        <v/>
      </c>
      <c r="S59" s="166" t="str">
        <f>IF(ISBLANK($Z59),"",$Z59)</f>
        <v/>
      </c>
      <c r="T59" s="314" t="str">
        <f>IF(ISBLANK($AB59),"",$AB59)</f>
        <v/>
      </c>
      <c r="U59" s="147" t="s">
        <v>648</v>
      </c>
      <c r="V59" s="269">
        <v>100000</v>
      </c>
      <c r="W59" s="134"/>
      <c r="X59" s="167"/>
      <c r="Y59" s="134"/>
      <c r="Z59" s="167"/>
      <c r="AA59" s="134"/>
      <c r="AB59" s="167"/>
      <c r="AC59" s="134"/>
      <c r="AD59" s="134"/>
    </row>
    <row r="60" spans="1:36" s="168" customFormat="1" ht="14.25" customHeight="1" x14ac:dyDescent="0.2">
      <c r="A60" s="175" t="s">
        <v>2941</v>
      </c>
      <c r="B60" s="177" t="s">
        <v>1373</v>
      </c>
      <c r="C60" s="177" t="s">
        <v>1374</v>
      </c>
      <c r="D60" s="134" t="str">
        <f>CONCATENATE(MID(C60,2,1),". ",B60)</f>
        <v>Z. Britton</v>
      </c>
      <c r="E60" s="256" t="str">
        <f t="shared" si="10"/>
        <v xml:space="preserve"> Zach Britton</v>
      </c>
      <c r="F60" s="161" t="s">
        <v>512</v>
      </c>
      <c r="G60" s="161"/>
      <c r="H60" s="161"/>
      <c r="I60" s="161"/>
      <c r="J60" s="192">
        <v>32133</v>
      </c>
      <c r="K60" s="204" t="s">
        <v>966</v>
      </c>
      <c r="L60" s="215" t="s">
        <v>11</v>
      </c>
      <c r="M60" s="134" t="str">
        <f>$V60</f>
        <v>1,F1-200K</v>
      </c>
      <c r="N60" s="147" t="s">
        <v>571</v>
      </c>
      <c r="O60" s="216" t="s">
        <v>4297</v>
      </c>
      <c r="P60" s="229" t="str">
        <f t="shared" si="11"/>
        <v>Brignac, Reid (1,F1-200K)</v>
      </c>
      <c r="Q60" s="314">
        <f>IF(ISBLANK($W60),"",$W60)</f>
        <v>200000</v>
      </c>
      <c r="R60" s="166" t="str">
        <f>IF(ISBLANK($Y60),"",$Y60)</f>
        <v/>
      </c>
      <c r="S60" s="166" t="str">
        <f>IF(ISBLANK($AA60),"",$AA60)</f>
        <v/>
      </c>
      <c r="T60" s="166" t="str">
        <f>IF(ISBLANK($AC60),"",$AC60)</f>
        <v/>
      </c>
      <c r="U60" s="314" t="str">
        <f>IF(ISBLANK($AE60),"",$AE60)</f>
        <v/>
      </c>
      <c r="V60" s="147" t="s">
        <v>1704</v>
      </c>
      <c r="W60" s="314">
        <v>200000</v>
      </c>
      <c r="X60" s="147" t="s">
        <v>412</v>
      </c>
      <c r="Y60" s="167"/>
      <c r="Z60" s="134"/>
      <c r="AA60" s="167"/>
      <c r="AB60" s="134"/>
      <c r="AC60" s="167"/>
      <c r="AD60" s="229"/>
      <c r="AE60" s="296"/>
    </row>
    <row r="61" spans="1:36" s="168" customFormat="1" ht="14.25" customHeight="1" x14ac:dyDescent="0.2">
      <c r="A61" s="239" t="s">
        <v>2302</v>
      </c>
      <c r="B61" s="253" t="s">
        <v>1373</v>
      </c>
      <c r="C61" s="253" t="s">
        <v>2096</v>
      </c>
      <c r="D61" s="229" t="str">
        <f>CONCATENATE(MID(C61,2,1),". ",B61)</f>
        <v>D. Britton</v>
      </c>
      <c r="E61" s="256" t="str">
        <f t="shared" si="10"/>
        <v xml:space="preserve"> Drake Britton</v>
      </c>
      <c r="F61" s="245" t="s">
        <v>512</v>
      </c>
      <c r="G61" s="245"/>
      <c r="H61" s="245"/>
      <c r="I61" s="245"/>
      <c r="J61" s="254">
        <v>32650</v>
      </c>
      <c r="K61" s="255" t="s">
        <v>173</v>
      </c>
      <c r="L61" s="245" t="s">
        <v>173</v>
      </c>
      <c r="M61" s="134" t="str">
        <f>$U61</f>
        <v>Y1*</v>
      </c>
      <c r="N61" s="134" t="s">
        <v>547</v>
      </c>
      <c r="O61" s="216" t="s">
        <v>4297</v>
      </c>
      <c r="P61" s="229" t="str">
        <f t="shared" si="11"/>
        <v>Britton, Drake (Y1*)</v>
      </c>
      <c r="Q61" s="166">
        <f>IF(ISBLANK($V61),"",$V61)</f>
        <v>200000</v>
      </c>
      <c r="R61" s="166">
        <f>IF(ISBLANK($X61),"",$X61)</f>
        <v>300000</v>
      </c>
      <c r="S61" s="166">
        <f>IF(ISBLANK($Z61),"",$Z61)</f>
        <v>400000</v>
      </c>
      <c r="T61" s="166" t="str">
        <f>IF(ISBLANK($AB61),"",$AB61)</f>
        <v/>
      </c>
      <c r="U61" s="134" t="s">
        <v>304</v>
      </c>
      <c r="V61" s="230">
        <v>200000</v>
      </c>
      <c r="W61" s="229" t="s">
        <v>653</v>
      </c>
      <c r="X61" s="230">
        <v>300000</v>
      </c>
      <c r="Y61" s="229" t="s">
        <v>465</v>
      </c>
      <c r="Z61" s="230">
        <v>400000</v>
      </c>
      <c r="AA61" s="134" t="s">
        <v>814</v>
      </c>
      <c r="AB61" s="230"/>
      <c r="AC61" s="229"/>
      <c r="AD61" s="229"/>
    </row>
    <row r="62" spans="1:36" s="168" customFormat="1" ht="14.25" customHeight="1" x14ac:dyDescent="0.2">
      <c r="A62" s="175" t="s">
        <v>997</v>
      </c>
      <c r="B62" s="177" t="s">
        <v>1375</v>
      </c>
      <c r="C62" s="177" t="s">
        <v>1376</v>
      </c>
      <c r="D62" s="134" t="str">
        <f>CONCATENATE(MID(C62,2,1),". ",B62)</f>
        <v>R. Brothers</v>
      </c>
      <c r="E62" s="256" t="str">
        <f t="shared" si="10"/>
        <v xml:space="preserve"> Rex Brothers</v>
      </c>
      <c r="F62" s="161" t="s">
        <v>512</v>
      </c>
      <c r="G62" s="161"/>
      <c r="H62" s="161"/>
      <c r="I62" s="161"/>
      <c r="J62" s="192">
        <v>32129</v>
      </c>
      <c r="K62" s="204" t="s">
        <v>1664</v>
      </c>
      <c r="L62" s="161" t="s">
        <v>173</v>
      </c>
      <c r="M62" s="134" t="str">
        <f>$U62</f>
        <v>ARB-Y4</v>
      </c>
      <c r="N62" s="134" t="str">
        <f>Ruth!$G$2</f>
        <v>Gotham City</v>
      </c>
      <c r="O62" s="216" t="s">
        <v>4297</v>
      </c>
      <c r="P62" s="229" t="str">
        <f t="shared" si="11"/>
        <v>Brothers, Rex (ARB-Y4)</v>
      </c>
      <c r="Q62" s="166" t="str">
        <f>IF(ISBLANK($V62),"",$V62)</f>
        <v/>
      </c>
      <c r="R62" s="166" t="str">
        <f>IF(ISBLANK($X62),"",$X62)</f>
        <v/>
      </c>
      <c r="S62" s="166" t="str">
        <f>IF(ISBLANK($Z62),"",$Z62)</f>
        <v/>
      </c>
      <c r="T62" s="166" t="str">
        <f>IF(ISBLANK($AB62),"",$AB62)</f>
        <v/>
      </c>
      <c r="U62" s="134" t="s">
        <v>814</v>
      </c>
      <c r="V62" s="167"/>
      <c r="W62" s="134" t="s">
        <v>1629</v>
      </c>
      <c r="X62" s="167"/>
      <c r="Y62" s="134"/>
      <c r="Z62" s="167"/>
      <c r="AA62" s="134"/>
      <c r="AB62" s="167"/>
      <c r="AC62" s="134"/>
      <c r="AD62" s="167"/>
    </row>
    <row r="63" spans="1:36" s="168" customFormat="1" ht="14.25" customHeight="1" x14ac:dyDescent="0.2">
      <c r="A63" s="176" t="s">
        <v>636</v>
      </c>
      <c r="B63" s="177" t="s">
        <v>1377</v>
      </c>
      <c r="C63" s="177" t="s">
        <v>1378</v>
      </c>
      <c r="D63" s="134" t="str">
        <f>CONCATENATE(MID(C63,2,1),". ",B63)</f>
        <v>A. Brown</v>
      </c>
      <c r="E63" s="256" t="str">
        <f t="shared" si="10"/>
        <v xml:space="preserve"> Andrew Brown</v>
      </c>
      <c r="F63" s="161" t="s">
        <v>1667</v>
      </c>
      <c r="G63" s="161"/>
      <c r="H63" s="161"/>
      <c r="I63" s="161"/>
      <c r="J63" s="192">
        <v>30935</v>
      </c>
      <c r="K63" s="204" t="s">
        <v>1672</v>
      </c>
      <c r="L63" s="161" t="s">
        <v>11</v>
      </c>
      <c r="M63" s="134" t="str">
        <f>$U63</f>
        <v>Y2*</v>
      </c>
      <c r="N63" s="134" t="str">
        <f>Aaron!$A$2</f>
        <v>Middlesex</v>
      </c>
      <c r="O63" s="216" t="s">
        <v>4297</v>
      </c>
      <c r="P63" s="229" t="str">
        <f t="shared" si="11"/>
        <v>Brown, Andrew (Y2*)</v>
      </c>
      <c r="Q63" s="166">
        <f>IF(ISBLANK($V63),"",$V63)</f>
        <v>300000</v>
      </c>
      <c r="R63" s="166">
        <f>IF(ISBLANK($X63),"",$X63)</f>
        <v>400000</v>
      </c>
      <c r="S63" s="166" t="str">
        <f>IF(ISBLANK($Z63),"",$Z63)</f>
        <v/>
      </c>
      <c r="T63" s="166" t="str">
        <f>IF(ISBLANK($AB63),"",$AB63)</f>
        <v/>
      </c>
      <c r="U63" s="134" t="s">
        <v>303</v>
      </c>
      <c r="V63" s="167">
        <v>300000</v>
      </c>
      <c r="W63" s="134" t="s">
        <v>465</v>
      </c>
      <c r="X63" s="167">
        <v>400000</v>
      </c>
      <c r="Y63" s="229" t="s">
        <v>814</v>
      </c>
      <c r="Z63" s="167"/>
      <c r="AA63" s="134"/>
      <c r="AB63" s="167"/>
      <c r="AC63" s="134"/>
      <c r="AD63" s="167"/>
    </row>
    <row r="64" spans="1:36" s="168" customFormat="1" ht="14.25" customHeight="1" x14ac:dyDescent="0.2">
      <c r="A64" s="175" t="s">
        <v>890</v>
      </c>
      <c r="B64" s="246" t="str">
        <f>LEFT(A64,FIND(", ",A64,1)-1)</f>
        <v>Brown</v>
      </c>
      <c r="C64" s="253" t="str">
        <f>RIGHT(A64,LEN(A64)-FIND(", ",A64,1)-1)</f>
        <v>Domonic</v>
      </c>
      <c r="D64" s="134" t="str">
        <f>CONCATENATE(MID(C64,1,1),". ",B64)</f>
        <v>D. Brown</v>
      </c>
      <c r="E64" s="256" t="str">
        <f t="shared" si="10"/>
        <v>Domonic Brown</v>
      </c>
      <c r="F64" s="161" t="s">
        <v>512</v>
      </c>
      <c r="G64" s="161"/>
      <c r="H64" s="161"/>
      <c r="I64" s="161"/>
      <c r="J64" s="192">
        <v>32023</v>
      </c>
      <c r="K64" s="204" t="s">
        <v>1673</v>
      </c>
      <c r="L64" s="161" t="s">
        <v>11</v>
      </c>
      <c r="M64" s="134" t="str">
        <f>$U64</f>
        <v>ARB-Y5</v>
      </c>
      <c r="N64" s="147" t="str">
        <f>Ruth!$S$2</f>
        <v>New York</v>
      </c>
      <c r="O64" s="169" t="s">
        <v>411</v>
      </c>
      <c r="P64" s="229" t="str">
        <f t="shared" si="11"/>
        <v>Brown, Domonic (ARB-Y5)</v>
      </c>
      <c r="Q64" s="166">
        <f>IF(ISBLANK($V64),"",$V64)</f>
        <v>780000</v>
      </c>
      <c r="R64" s="166" t="str">
        <f>IF(ISBLANK($X64),"",$X64)</f>
        <v/>
      </c>
      <c r="S64" s="166" t="str">
        <f>IF(ISBLANK($Z64),"",$Z64)</f>
        <v/>
      </c>
      <c r="T64" s="314" t="str">
        <f>IF(ISBLANK($AB64),"",$AB64)</f>
        <v/>
      </c>
      <c r="U64" s="147" t="s">
        <v>1629</v>
      </c>
      <c r="V64" s="167">
        <v>780000</v>
      </c>
      <c r="W64" s="134"/>
      <c r="X64" s="167"/>
      <c r="Y64" s="134"/>
      <c r="Z64" s="167"/>
      <c r="AA64" s="134"/>
      <c r="AB64" s="167"/>
      <c r="AC64" s="134"/>
      <c r="AD64" s="134"/>
    </row>
    <row r="65" spans="1:31" s="168" customFormat="1" ht="14.25" customHeight="1" x14ac:dyDescent="0.2">
      <c r="A65" s="175" t="s">
        <v>2897</v>
      </c>
      <c r="B65" s="177" t="s">
        <v>1377</v>
      </c>
      <c r="C65" s="177" t="s">
        <v>2887</v>
      </c>
      <c r="D65" s="134" t="str">
        <f>CONCATENATE(MID(C65,1,1),". ",B65)</f>
        <v>B. Brown</v>
      </c>
      <c r="E65" s="256" t="str">
        <f t="shared" ref="E65:E96" si="17">CONCATENATE(C65," ",B65)</f>
        <v>Brooks Brown</v>
      </c>
      <c r="F65" s="161" t="s">
        <v>1667</v>
      </c>
      <c r="G65" s="190"/>
      <c r="H65" s="190"/>
      <c r="I65" s="190"/>
      <c r="J65" s="338">
        <v>31218</v>
      </c>
      <c r="K65" s="190" t="s">
        <v>1664</v>
      </c>
      <c r="L65" s="161" t="s">
        <v>173</v>
      </c>
      <c r="M65" s="134" t="str">
        <f>$V65</f>
        <v>1,F1-200K</v>
      </c>
      <c r="N65" s="177" t="s">
        <v>824</v>
      </c>
      <c r="O65" s="216" t="s">
        <v>4297</v>
      </c>
      <c r="P65" s="229" t="str">
        <f t="shared" ref="P65:P96" si="18">CONCATENATE(A65," (",M65,")")</f>
        <v>Brown,Brooks (1,F1-200K)</v>
      </c>
      <c r="Q65" s="314">
        <f>IF(ISBLANK($W65),"",$W65)</f>
        <v>200000</v>
      </c>
      <c r="R65" s="166" t="str">
        <f>IF(ISBLANK($Y65),"",$Y65)</f>
        <v/>
      </c>
      <c r="S65" s="166" t="str">
        <f>IF(ISBLANK($AA65),"",$AA65)</f>
        <v/>
      </c>
      <c r="T65" s="166" t="str">
        <f>IF(ISBLANK($AC65),"",$AC65)</f>
        <v/>
      </c>
      <c r="U65" s="314" t="str">
        <f>IF(ISBLANK($AE65),"",$AE65)</f>
        <v/>
      </c>
      <c r="V65" s="177" t="s">
        <v>1704</v>
      </c>
      <c r="W65" s="314">
        <v>200000</v>
      </c>
      <c r="X65" s="169" t="s">
        <v>412</v>
      </c>
      <c r="Y65" s="134"/>
      <c r="Z65" s="314"/>
      <c r="AA65" s="166"/>
      <c r="AB65" s="166"/>
      <c r="AC65" s="166"/>
      <c r="AD65" s="147"/>
      <c r="AE65" s="316"/>
    </row>
    <row r="66" spans="1:31" s="168" customFormat="1" ht="14.25" customHeight="1" x14ac:dyDescent="0.2">
      <c r="A66" s="175" t="s">
        <v>509</v>
      </c>
      <c r="B66" s="177" t="s">
        <v>1380</v>
      </c>
      <c r="C66" s="177" t="s">
        <v>1332</v>
      </c>
      <c r="D66" s="134" t="str">
        <f>CONCATENATE(MID(C66,2,1),". ",B66)</f>
        <v>J. Buck</v>
      </c>
      <c r="E66" s="256" t="str">
        <f t="shared" si="17"/>
        <v xml:space="preserve"> John Buck</v>
      </c>
      <c r="F66" s="161" t="s">
        <v>1667</v>
      </c>
      <c r="G66" s="161"/>
      <c r="H66" s="161"/>
      <c r="I66" s="161"/>
      <c r="J66" s="192">
        <v>29409</v>
      </c>
      <c r="K66" s="204" t="s">
        <v>1668</v>
      </c>
      <c r="L66" s="240" t="s">
        <v>11</v>
      </c>
      <c r="M66" s="134" t="str">
        <f>$V66</f>
        <v>4,F4-10M</v>
      </c>
      <c r="N66" s="147" t="str">
        <f>Cobb!$AE$2</f>
        <v>Chicago</v>
      </c>
      <c r="O66" s="216" t="s">
        <v>4297</v>
      </c>
      <c r="P66" s="229" t="str">
        <f t="shared" si="18"/>
        <v>Buck, John (4,F4-10M)</v>
      </c>
      <c r="Q66" s="314">
        <f>IF(ISBLANK($W66),"",$W66)</f>
        <v>2500000</v>
      </c>
      <c r="R66" s="166" t="str">
        <f>IF(ISBLANK($Y66),"",$Y66)</f>
        <v/>
      </c>
      <c r="S66" s="166" t="str">
        <f>IF(ISBLANK($AA66),"",$AA66)</f>
        <v/>
      </c>
      <c r="T66" s="166" t="str">
        <f>IF(ISBLANK($AC66),"",$AC66)</f>
        <v/>
      </c>
      <c r="U66" s="314" t="str">
        <f>IF(ISBLANK($AE66),"",$AE66)</f>
        <v/>
      </c>
      <c r="V66" s="147" t="s">
        <v>708</v>
      </c>
      <c r="W66" s="314">
        <v>2500000</v>
      </c>
      <c r="X66" s="147" t="s">
        <v>412</v>
      </c>
      <c r="Y66" s="167"/>
      <c r="Z66" s="134"/>
      <c r="AA66" s="167"/>
      <c r="AB66" s="134"/>
      <c r="AC66" s="167"/>
      <c r="AD66" s="134"/>
      <c r="AE66" s="194"/>
    </row>
    <row r="67" spans="1:31" s="168" customFormat="1" ht="14.25" customHeight="1" x14ac:dyDescent="0.2">
      <c r="A67" s="176" t="s">
        <v>1281</v>
      </c>
      <c r="B67" s="177" t="s">
        <v>1381</v>
      </c>
      <c r="C67" s="177" t="s">
        <v>1311</v>
      </c>
      <c r="D67" s="134" t="str">
        <f>CONCATENATE(MID(C67,2,1),". ",B67)</f>
        <v>C. Buckel</v>
      </c>
      <c r="E67" s="256" t="str">
        <f t="shared" si="17"/>
        <v xml:space="preserve"> Cody Buckel</v>
      </c>
      <c r="F67" s="161" t="s">
        <v>1667</v>
      </c>
      <c r="G67" s="161"/>
      <c r="H67" s="161"/>
      <c r="I67" s="161"/>
      <c r="J67" s="192">
        <v>33773</v>
      </c>
      <c r="K67" s="204" t="s">
        <v>966</v>
      </c>
      <c r="L67" s="161" t="s">
        <v>173</v>
      </c>
      <c r="M67" s="134" t="str">
        <f>$U67</f>
        <v>min</v>
      </c>
      <c r="N67" s="134" t="str">
        <f>Ruth!$M$2</f>
        <v>Hoboken</v>
      </c>
      <c r="O67" s="216" t="s">
        <v>4297</v>
      </c>
      <c r="P67" s="229" t="str">
        <f t="shared" si="18"/>
        <v>Buckel, Cody (min)</v>
      </c>
      <c r="Q67" s="166" t="str">
        <f>IF(ISBLANK($V67),"",$V67)</f>
        <v/>
      </c>
      <c r="R67" s="166" t="str">
        <f>IF(ISBLANK($X67),"",$X67)</f>
        <v/>
      </c>
      <c r="S67" s="166" t="str">
        <f>IF(ISBLANK($Z67),"",$Z67)</f>
        <v/>
      </c>
      <c r="T67" s="166" t="str">
        <f>IF(ISBLANK($AB67),"",$AB67)</f>
        <v/>
      </c>
      <c r="U67" s="134" t="s">
        <v>828</v>
      </c>
      <c r="V67" s="167"/>
      <c r="W67" s="134"/>
      <c r="X67" s="167"/>
      <c r="Y67" s="134"/>
      <c r="Z67" s="167"/>
      <c r="AA67" s="134"/>
      <c r="AB67" s="167"/>
      <c r="AC67" s="134"/>
      <c r="AD67" s="167"/>
    </row>
    <row r="68" spans="1:31" s="168" customFormat="1" ht="14.25" customHeight="1" x14ac:dyDescent="0.2">
      <c r="A68" s="175" t="s">
        <v>318</v>
      </c>
      <c r="B68" s="177" t="s">
        <v>1382</v>
      </c>
      <c r="C68" s="177" t="s">
        <v>1383</v>
      </c>
      <c r="D68" s="134" t="str">
        <f>CONCATENATE(MID(C68,2,1),". ",B68)</f>
        <v>S. Burnett</v>
      </c>
      <c r="E68" s="256" t="str">
        <f t="shared" si="17"/>
        <v xml:space="preserve"> Sean Burnett</v>
      </c>
      <c r="F68" s="161" t="s">
        <v>512</v>
      </c>
      <c r="G68" s="190"/>
      <c r="H68" s="190"/>
      <c r="I68" s="190"/>
      <c r="J68" s="192">
        <v>30211</v>
      </c>
      <c r="K68" s="204" t="s">
        <v>1664</v>
      </c>
      <c r="L68" s="161" t="s">
        <v>173</v>
      </c>
      <c r="M68" s="134" t="str">
        <f>$Y68</f>
        <v>3,F3-1.77M</v>
      </c>
      <c r="N68" s="134" t="str">
        <f>Mays!$M$2</f>
        <v>Mudville</v>
      </c>
      <c r="O68" s="216" t="s">
        <v>4297</v>
      </c>
      <c r="P68" s="134" t="str">
        <f t="shared" si="18"/>
        <v>Burnett, Sean (3,F3-1.77M)</v>
      </c>
      <c r="Q68" s="166">
        <f>IF(ISBLANK($Z68),"",$Z68)</f>
        <v>590000</v>
      </c>
      <c r="R68" s="166" t="str">
        <f>IF(ISBLANK($AB68),"",$AB68)</f>
        <v/>
      </c>
      <c r="S68" s="166" t="str">
        <f>IF(ISBLANK($AD68),"",$AD68)</f>
        <v/>
      </c>
      <c r="T68" s="166" t="str">
        <f>IF(ISBLANK($AF68),"",$AF68)</f>
        <v/>
      </c>
      <c r="U68" s="134" t="s">
        <v>953</v>
      </c>
      <c r="V68" s="167">
        <v>590000</v>
      </c>
      <c r="W68" s="134" t="s">
        <v>954</v>
      </c>
      <c r="X68" s="167">
        <v>590000</v>
      </c>
      <c r="Y68" s="134" t="s">
        <v>955</v>
      </c>
      <c r="Z68" s="167">
        <v>590000</v>
      </c>
      <c r="AA68" s="134" t="s">
        <v>412</v>
      </c>
      <c r="AB68" s="167"/>
      <c r="AC68" s="175"/>
      <c r="AD68" s="167"/>
    </row>
    <row r="69" spans="1:31" s="168" customFormat="1" ht="14.25" customHeight="1" x14ac:dyDescent="0.2">
      <c r="A69" s="175" t="s">
        <v>832</v>
      </c>
      <c r="B69" s="177" t="s">
        <v>1384</v>
      </c>
      <c r="C69" s="177" t="s">
        <v>1385</v>
      </c>
      <c r="D69" s="134" t="str">
        <f>CONCATENATE(MID(C69,2,1),". ",B69)</f>
        <v>J. Burton</v>
      </c>
      <c r="E69" s="256" t="str">
        <f t="shared" si="17"/>
        <v xml:space="preserve"> Jared Burton</v>
      </c>
      <c r="F69" s="161" t="s">
        <v>1667</v>
      </c>
      <c r="G69" s="161"/>
      <c r="H69" s="161"/>
      <c r="I69" s="161"/>
      <c r="J69" s="192">
        <v>29739</v>
      </c>
      <c r="K69" s="204" t="s">
        <v>1664</v>
      </c>
      <c r="L69" s="215" t="s">
        <v>173</v>
      </c>
      <c r="M69" s="134" t="str">
        <f>$V69</f>
        <v>3,F3-2.7M</v>
      </c>
      <c r="N69" s="147" t="str">
        <f>Aaron!$S$2</f>
        <v>San Jose</v>
      </c>
      <c r="O69" s="216" t="s">
        <v>4297</v>
      </c>
      <c r="P69" s="229" t="str">
        <f t="shared" si="18"/>
        <v>Burton, Jared (3,F3-2.7M)</v>
      </c>
      <c r="Q69" s="314">
        <f>IF(ISBLANK($W69),"",$W69)</f>
        <v>899851</v>
      </c>
      <c r="R69" s="166" t="str">
        <f>IF(ISBLANK($Y69),"",$Y69)</f>
        <v/>
      </c>
      <c r="S69" s="166" t="str">
        <f>IF(ISBLANK($AA69),"",$AA69)</f>
        <v/>
      </c>
      <c r="T69" s="166" t="str">
        <f>IF(ISBLANK($AC69),"",$AC69)</f>
        <v/>
      </c>
      <c r="U69" s="314" t="str">
        <f>IF(ISBLANK($AE69),"",$AE69)</f>
        <v/>
      </c>
      <c r="V69" s="147" t="s">
        <v>568</v>
      </c>
      <c r="W69" s="314">
        <v>899851</v>
      </c>
      <c r="X69" s="147" t="s">
        <v>412</v>
      </c>
      <c r="Y69" s="167"/>
      <c r="Z69" s="134"/>
      <c r="AA69" s="167"/>
      <c r="AB69" s="134"/>
      <c r="AC69" s="167"/>
      <c r="AD69" s="134"/>
      <c r="AE69" s="194"/>
    </row>
    <row r="70" spans="1:31" s="168" customFormat="1" ht="14.25" customHeight="1" x14ac:dyDescent="0.2">
      <c r="A70" s="175" t="s">
        <v>3731</v>
      </c>
      <c r="B70" s="246" t="str">
        <f>LEFT(A70,FIND(", ",A70,1)-1)</f>
        <v>Butera</v>
      </c>
      <c r="C70" s="253" t="str">
        <f>RIGHT(A70,LEN(A70)-FIND(", ",A70,1)-1)</f>
        <v>Drew</v>
      </c>
      <c r="D70" s="134" t="str">
        <f>CONCATENATE(MID(C70,1,1),". ",B70)</f>
        <v>D. Butera</v>
      </c>
      <c r="E70" s="256" t="str">
        <f t="shared" si="17"/>
        <v>Drew Butera</v>
      </c>
      <c r="F70" s="161" t="s">
        <v>1667</v>
      </c>
      <c r="G70" s="161"/>
      <c r="H70" s="161"/>
      <c r="I70" s="161"/>
      <c r="J70" s="338">
        <v>30537</v>
      </c>
      <c r="K70" s="190" t="s">
        <v>1668</v>
      </c>
      <c r="L70" s="161" t="s">
        <v>11</v>
      </c>
      <c r="M70" s="134" t="str">
        <f>$U70</f>
        <v>2,F2-500K</v>
      </c>
      <c r="N70" s="177" t="s">
        <v>824</v>
      </c>
      <c r="O70" s="169" t="s">
        <v>2875</v>
      </c>
      <c r="P70" s="229" t="str">
        <f t="shared" si="18"/>
        <v>Butera, Drew (2,F2-500K)</v>
      </c>
      <c r="Q70" s="166">
        <f>IF(ISBLANK($V70),"",$V70)</f>
        <v>250000</v>
      </c>
      <c r="R70" s="166" t="str">
        <f>IF(ISBLANK($X70),"",$X70)</f>
        <v/>
      </c>
      <c r="S70" s="166" t="str">
        <f>IF(ISBLANK($Z70),"",$Z70)</f>
        <v/>
      </c>
      <c r="T70" s="314" t="str">
        <f>IF(ISBLANK($AB70),"",$AB70)</f>
        <v/>
      </c>
      <c r="U70" s="177" t="s">
        <v>1609</v>
      </c>
      <c r="V70" s="314">
        <v>250000</v>
      </c>
      <c r="W70" s="314" t="s">
        <v>412</v>
      </c>
      <c r="X70" s="166"/>
      <c r="Y70" s="166"/>
      <c r="Z70" s="166"/>
      <c r="AA70" s="147"/>
      <c r="AB70" s="314"/>
      <c r="AC70" s="134"/>
      <c r="AD70" s="134"/>
    </row>
    <row r="71" spans="1:31" s="168" customFormat="1" ht="14.25" customHeight="1" x14ac:dyDescent="0.2">
      <c r="A71" s="239" t="s">
        <v>2340</v>
      </c>
      <c r="B71" s="253" t="s">
        <v>1387</v>
      </c>
      <c r="C71" s="253" t="s">
        <v>2119</v>
      </c>
      <c r="D71" s="229" t="str">
        <f>CONCATENATE(MID(C71,2,1),". ",B71)</f>
        <v>K. Butler</v>
      </c>
      <c r="E71" s="256" t="str">
        <f t="shared" si="17"/>
        <v xml:space="preserve"> Keith Butler</v>
      </c>
      <c r="F71" s="245" t="s">
        <v>1667</v>
      </c>
      <c r="G71" s="245"/>
      <c r="H71" s="245"/>
      <c r="I71" s="245"/>
      <c r="J71" s="254">
        <v>32538</v>
      </c>
      <c r="K71" s="255" t="s">
        <v>173</v>
      </c>
      <c r="L71" s="215" t="s">
        <v>173</v>
      </c>
      <c r="M71" s="134" t="str">
        <f>$U71</f>
        <v>Y1*</v>
      </c>
      <c r="N71" s="147" t="str">
        <f>Aaron!$M$2</f>
        <v>Virginia</v>
      </c>
      <c r="O71" s="216" t="s">
        <v>4297</v>
      </c>
      <c r="P71" s="229" t="str">
        <f t="shared" si="18"/>
        <v>Butler, Keith (Y1*)</v>
      </c>
      <c r="Q71" s="314">
        <f>IF(ISBLANK($V71),"",$V71)</f>
        <v>200000</v>
      </c>
      <c r="R71" s="166">
        <f>IF(ISBLANK($X71),"",$X71)</f>
        <v>300000</v>
      </c>
      <c r="S71" s="166">
        <f>IF(ISBLANK($Z71),"",$Z71)</f>
        <v>400000</v>
      </c>
      <c r="T71" s="166" t="str">
        <f>IF(ISBLANK($AB71),"",$AB71)</f>
        <v/>
      </c>
      <c r="U71" s="147" t="s">
        <v>304</v>
      </c>
      <c r="V71" s="315">
        <v>200000</v>
      </c>
      <c r="W71" s="309" t="s">
        <v>653</v>
      </c>
      <c r="X71" s="230">
        <v>300000</v>
      </c>
      <c r="Y71" s="229" t="s">
        <v>465</v>
      </c>
      <c r="Z71" s="230">
        <v>400000</v>
      </c>
      <c r="AA71" s="134" t="s">
        <v>814</v>
      </c>
      <c r="AB71" s="230"/>
      <c r="AC71" s="134"/>
      <c r="AD71" s="167"/>
    </row>
    <row r="72" spans="1:31" s="168" customFormat="1" ht="14.25" customHeight="1" x14ac:dyDescent="0.2">
      <c r="A72" s="176" t="s">
        <v>1187</v>
      </c>
      <c r="B72" s="177" t="s">
        <v>1388</v>
      </c>
      <c r="C72" s="177" t="s">
        <v>1389</v>
      </c>
      <c r="D72" s="134" t="str">
        <f>CONCATENATE(MID(C72,2,1),". ",B72)</f>
        <v>E. Cabrera</v>
      </c>
      <c r="E72" s="256" t="str">
        <f t="shared" si="17"/>
        <v xml:space="preserve"> Edwar Cabrera</v>
      </c>
      <c r="F72" s="161" t="s">
        <v>512</v>
      </c>
      <c r="G72" s="190"/>
      <c r="H72" s="190"/>
      <c r="I72" s="190"/>
      <c r="J72" s="192">
        <v>32070</v>
      </c>
      <c r="K72" s="204" t="s">
        <v>966</v>
      </c>
      <c r="L72" s="161" t="s">
        <v>173</v>
      </c>
      <c r="M72" s="134" t="str">
        <f>$Y72</f>
        <v>MM</v>
      </c>
      <c r="N72" s="134" t="str">
        <f>Aaron!$S$2</f>
        <v>San Jose</v>
      </c>
      <c r="O72" s="216" t="s">
        <v>4297</v>
      </c>
      <c r="P72" s="134" t="str">
        <f t="shared" si="18"/>
        <v>Cabrera, Edwar (MM)</v>
      </c>
      <c r="Q72" s="166">
        <f>IF(ISBLANK($Z72),"",$Z72)</f>
        <v>100000</v>
      </c>
      <c r="R72" s="166" t="str">
        <f>IF(ISBLANK($AB72),"",$AB72)</f>
        <v/>
      </c>
      <c r="S72" s="166" t="str">
        <f>IF(ISBLANK($AD72),"",$AD72)</f>
        <v/>
      </c>
      <c r="T72" s="166" t="str">
        <f>IF(ISBLANK($AF72),"",$AF72)</f>
        <v/>
      </c>
      <c r="U72" s="134"/>
      <c r="V72" s="167"/>
      <c r="W72" s="134" t="s">
        <v>648</v>
      </c>
      <c r="X72" s="145">
        <v>100000</v>
      </c>
      <c r="Y72" s="134" t="s">
        <v>648</v>
      </c>
      <c r="Z72" s="167">
        <v>100000</v>
      </c>
      <c r="AA72" s="134"/>
      <c r="AB72" s="167"/>
      <c r="AC72" s="134"/>
      <c r="AD72" s="167"/>
    </row>
    <row r="73" spans="1:31" s="168" customFormat="1" ht="14.25" customHeight="1" x14ac:dyDescent="0.2">
      <c r="A73" s="175" t="s">
        <v>787</v>
      </c>
      <c r="B73" s="246" t="str">
        <f>LEFT(A73,FIND(", ",A73,1)-1)</f>
        <v>Cabrera</v>
      </c>
      <c r="C73" s="253" t="str">
        <f>RIGHT(A73,LEN(A73)-FIND(", ",A73,1)-1)</f>
        <v>Everth</v>
      </c>
      <c r="D73" s="134" t="str">
        <f>CONCATENATE(MID(C73,1,1),". ",B73)</f>
        <v>E. Cabrera</v>
      </c>
      <c r="E73" s="256" t="str">
        <f t="shared" si="17"/>
        <v>Everth Cabrera</v>
      </c>
      <c r="F73" s="161" t="s">
        <v>1674</v>
      </c>
      <c r="G73" s="161"/>
      <c r="H73" s="161"/>
      <c r="I73" s="161"/>
      <c r="J73" s="192">
        <v>31733</v>
      </c>
      <c r="K73" s="204" t="s">
        <v>1671</v>
      </c>
      <c r="L73" s="161" t="s">
        <v>11</v>
      </c>
      <c r="M73" s="134" t="str">
        <f>$U73</f>
        <v>2,F3-2.283M</v>
      </c>
      <c r="N73" s="300" t="s">
        <v>2473</v>
      </c>
      <c r="O73" s="304" t="s">
        <v>2491</v>
      </c>
      <c r="P73" s="229" t="str">
        <f t="shared" si="18"/>
        <v>Cabrera, Everth (2,F3-2.283M)</v>
      </c>
      <c r="Q73" s="166">
        <f>IF(ISBLANK($V73),"",$V73)</f>
        <v>761251</v>
      </c>
      <c r="R73" s="166">
        <f>IF(ISBLANK($X73),"",$X73)</f>
        <v>761251</v>
      </c>
      <c r="S73" s="166" t="str">
        <f>IF(ISBLANK($Z73),"",$Z73)</f>
        <v/>
      </c>
      <c r="T73" s="314" t="str">
        <f>IF(ISBLANK($AB73),"",$AB73)</f>
        <v/>
      </c>
      <c r="U73" s="147" t="s">
        <v>2550</v>
      </c>
      <c r="V73" s="167">
        <v>761251</v>
      </c>
      <c r="W73" s="147" t="s">
        <v>2625</v>
      </c>
      <c r="X73" s="235">
        <v>761251</v>
      </c>
      <c r="Y73" s="147" t="s">
        <v>412</v>
      </c>
      <c r="Z73" s="310"/>
      <c r="AA73" s="147"/>
      <c r="AB73" s="310"/>
      <c r="AC73" s="134"/>
      <c r="AD73" s="134"/>
    </row>
    <row r="74" spans="1:31" s="168" customFormat="1" ht="14.25" customHeight="1" x14ac:dyDescent="0.2">
      <c r="A74" s="239" t="s">
        <v>2246</v>
      </c>
      <c r="B74" s="253" t="s">
        <v>2059</v>
      </c>
      <c r="C74" s="253" t="s">
        <v>2060</v>
      </c>
      <c r="D74" s="229" t="str">
        <f>CONCATENATE(MID(C74,2,1),". ",B74)</f>
        <v>A. Caminero</v>
      </c>
      <c r="E74" s="256" t="str">
        <f t="shared" si="17"/>
        <v xml:space="preserve"> Arquimedes Caminero</v>
      </c>
      <c r="F74" s="245" t="s">
        <v>1667</v>
      </c>
      <c r="G74" s="245"/>
      <c r="H74" s="245"/>
      <c r="I74" s="245"/>
      <c r="J74" s="254">
        <v>31944</v>
      </c>
      <c r="K74" s="255" t="s">
        <v>173</v>
      </c>
      <c r="L74" s="245" t="s">
        <v>173</v>
      </c>
      <c r="M74" s="134" t="str">
        <f>$U74</f>
        <v>MM</v>
      </c>
      <c r="N74" s="134" t="s">
        <v>273</v>
      </c>
      <c r="O74" s="216" t="s">
        <v>4297</v>
      </c>
      <c r="P74" s="229" t="str">
        <f t="shared" si="18"/>
        <v>Caminero, Arquimedes (MM)</v>
      </c>
      <c r="Q74" s="166">
        <f>IF(ISBLANK($V74),"",$V74)</f>
        <v>100000</v>
      </c>
      <c r="R74" s="166" t="str">
        <f>IF(ISBLANK($X74),"",$X74)</f>
        <v/>
      </c>
      <c r="S74" s="166" t="str">
        <f>IF(ISBLANK($Z74),"",$Z74)</f>
        <v/>
      </c>
      <c r="T74" s="166" t="str">
        <f>IF(ISBLANK($AB74),"",$AB74)</f>
        <v/>
      </c>
      <c r="U74" s="134" t="s">
        <v>648</v>
      </c>
      <c r="V74" s="167">
        <v>100000</v>
      </c>
      <c r="W74" s="229"/>
      <c r="X74" s="230"/>
      <c r="Y74" s="229"/>
      <c r="Z74" s="230"/>
      <c r="AA74" s="229"/>
      <c r="AB74" s="230"/>
      <c r="AC74" s="134"/>
      <c r="AD74" s="167"/>
    </row>
    <row r="75" spans="1:31" s="168" customFormat="1" ht="14.25" customHeight="1" x14ac:dyDescent="0.2">
      <c r="A75" s="175" t="s">
        <v>1006</v>
      </c>
      <c r="B75" s="177" t="s">
        <v>1391</v>
      </c>
      <c r="C75" s="177" t="s">
        <v>1392</v>
      </c>
      <c r="D75" s="134" t="str">
        <f>CONCATENATE(MID(C75,2,1),". ",B75)</f>
        <v>T. Campana</v>
      </c>
      <c r="E75" s="256" t="str">
        <f t="shared" si="17"/>
        <v xml:space="preserve"> Tony Campana</v>
      </c>
      <c r="F75" s="161" t="s">
        <v>512</v>
      </c>
      <c r="G75" s="161"/>
      <c r="H75" s="161"/>
      <c r="I75" s="161"/>
      <c r="J75" s="192">
        <v>31562</v>
      </c>
      <c r="K75" s="204" t="s">
        <v>1669</v>
      </c>
      <c r="L75" s="161" t="s">
        <v>11</v>
      </c>
      <c r="M75" s="134" t="str">
        <f>$U75</f>
        <v>Y2*</v>
      </c>
      <c r="N75" s="134" t="str">
        <f>Ruth!$M$2</f>
        <v>Hoboken</v>
      </c>
      <c r="O75" s="216" t="s">
        <v>4297</v>
      </c>
      <c r="P75" s="229" t="str">
        <f t="shared" si="18"/>
        <v>Campana, Tony (Y2*)</v>
      </c>
      <c r="Q75" s="166">
        <f>IF(ISBLANK($V75),"",$V75)</f>
        <v>300000</v>
      </c>
      <c r="R75" s="166">
        <f>IF(ISBLANK($X75),"",$X75)</f>
        <v>400000</v>
      </c>
      <c r="S75" s="166" t="str">
        <f>IF(ISBLANK($Z75),"",$Z75)</f>
        <v/>
      </c>
      <c r="T75" s="166" t="str">
        <f>IF(ISBLANK($AB75),"",$AB75)</f>
        <v/>
      </c>
      <c r="U75" s="134" t="s">
        <v>303</v>
      </c>
      <c r="V75" s="167">
        <v>300000</v>
      </c>
      <c r="W75" s="134" t="s">
        <v>465</v>
      </c>
      <c r="X75" s="167">
        <v>400000</v>
      </c>
      <c r="Y75" s="229" t="s">
        <v>814</v>
      </c>
      <c r="Z75" s="167"/>
      <c r="AA75" s="134"/>
      <c r="AB75" s="167"/>
      <c r="AC75" s="167"/>
      <c r="AD75" s="134"/>
    </row>
    <row r="76" spans="1:31" s="168" customFormat="1" ht="14.25" customHeight="1" x14ac:dyDescent="0.2">
      <c r="A76" s="176" t="s">
        <v>1185</v>
      </c>
      <c r="B76" s="177" t="s">
        <v>1393</v>
      </c>
      <c r="C76" s="177" t="s">
        <v>1394</v>
      </c>
      <c r="D76" s="134" t="str">
        <f>CONCATENATE(MID(C76,2,1),". ",B76)</f>
        <v>R. Canzler</v>
      </c>
      <c r="E76" s="256" t="str">
        <f t="shared" si="17"/>
        <v xml:space="preserve"> Russ Canzler</v>
      </c>
      <c r="F76" s="161" t="s">
        <v>1667</v>
      </c>
      <c r="G76" s="161"/>
      <c r="H76" s="161"/>
      <c r="I76" s="161"/>
      <c r="J76" s="192">
        <v>31513</v>
      </c>
      <c r="K76" s="204" t="s">
        <v>1673</v>
      </c>
      <c r="L76" s="161" t="s">
        <v>11</v>
      </c>
      <c r="M76" s="134" t="str">
        <f>$U76</f>
        <v>MM</v>
      </c>
      <c r="N76" s="147" t="str">
        <f>Aaron!$M$2</f>
        <v>Virginia</v>
      </c>
      <c r="O76" s="216" t="s">
        <v>4297</v>
      </c>
      <c r="P76" s="229" t="str">
        <f t="shared" si="18"/>
        <v>Canzler, Russ (MM)</v>
      </c>
      <c r="Q76" s="314">
        <f>IF(ISBLANK($V76),"",$V76)</f>
        <v>100000</v>
      </c>
      <c r="R76" s="166" t="str">
        <f>IF(ISBLANK($X76),"",$X76)</f>
        <v/>
      </c>
      <c r="S76" s="166" t="str">
        <f>IF(ISBLANK($Z76),"",$Z76)</f>
        <v/>
      </c>
      <c r="T76" s="166" t="str">
        <f>IF(ISBLANK($AB76),"",$AB76)</f>
        <v/>
      </c>
      <c r="U76" s="147" t="s">
        <v>648</v>
      </c>
      <c r="V76" s="315">
        <v>100000</v>
      </c>
      <c r="W76" s="147"/>
      <c r="X76" s="167"/>
      <c r="Y76" s="134"/>
      <c r="Z76" s="167"/>
      <c r="AA76" s="134"/>
      <c r="AB76" s="167"/>
      <c r="AC76" s="134"/>
      <c r="AD76" s="167"/>
    </row>
    <row r="77" spans="1:31" s="168" customFormat="1" ht="14.25" customHeight="1" x14ac:dyDescent="0.2">
      <c r="A77" s="175" t="s">
        <v>551</v>
      </c>
      <c r="B77" s="177" t="s">
        <v>1395</v>
      </c>
      <c r="C77" s="177" t="s">
        <v>1320</v>
      </c>
      <c r="D77" s="134" t="str">
        <f>CONCATENATE(MID(C77,2,1),". ",B77)</f>
        <v>C. Capuano</v>
      </c>
      <c r="E77" s="256" t="str">
        <f t="shared" si="17"/>
        <v xml:space="preserve"> Chris Capuano</v>
      </c>
      <c r="F77" s="161" t="s">
        <v>512</v>
      </c>
      <c r="G77" s="161"/>
      <c r="H77" s="161"/>
      <c r="I77" s="161"/>
      <c r="J77" s="192">
        <v>28721</v>
      </c>
      <c r="K77" s="204" t="s">
        <v>966</v>
      </c>
      <c r="L77" s="161" t="s">
        <v>173</v>
      </c>
      <c r="M77" s="134" t="str">
        <f>$V77</f>
        <v>1,F1-907k</v>
      </c>
      <c r="N77" s="300" t="s">
        <v>663</v>
      </c>
      <c r="O77" s="216" t="s">
        <v>4297</v>
      </c>
      <c r="P77" s="229" t="str">
        <f t="shared" si="18"/>
        <v>Capuano, Chris (1,F1-907k)</v>
      </c>
      <c r="Q77" s="314">
        <f>IF(ISBLANK($W77),"",$W77)</f>
        <v>907725</v>
      </c>
      <c r="R77" s="166" t="str">
        <f>IF(ISBLANK($Y77),"",$Y77)</f>
        <v/>
      </c>
      <c r="S77" s="166" t="str">
        <f>IF(ISBLANK($AA77),"",$AA77)</f>
        <v/>
      </c>
      <c r="T77" s="166" t="str">
        <f>IF(ISBLANK($AC77),"",$AC77)</f>
        <v/>
      </c>
      <c r="U77" s="314" t="str">
        <f>IF(ISBLANK($AE77),"",$AE77)</f>
        <v/>
      </c>
      <c r="V77" s="147" t="s">
        <v>2487</v>
      </c>
      <c r="W77" s="314">
        <v>907725</v>
      </c>
      <c r="X77" s="147" t="s">
        <v>412</v>
      </c>
      <c r="Y77" s="167"/>
      <c r="Z77" s="147"/>
      <c r="AA77" s="235"/>
      <c r="AB77" s="147"/>
      <c r="AC77" s="310"/>
      <c r="AD77" s="147"/>
      <c r="AE77" s="388"/>
    </row>
    <row r="78" spans="1:31" s="168" customFormat="1" ht="14.25" customHeight="1" x14ac:dyDescent="0.2">
      <c r="A78" s="175" t="s">
        <v>1024</v>
      </c>
      <c r="B78" s="177" t="s">
        <v>1396</v>
      </c>
      <c r="C78" s="177" t="s">
        <v>1378</v>
      </c>
      <c r="D78" s="134" t="str">
        <f>CONCATENATE(MID(C78,2,1),". ",B78)</f>
        <v>A. Carignan</v>
      </c>
      <c r="E78" s="256" t="str">
        <f t="shared" si="17"/>
        <v xml:space="preserve"> Andrew Carignan</v>
      </c>
      <c r="F78" s="161" t="s">
        <v>1667</v>
      </c>
      <c r="G78" s="161"/>
      <c r="H78" s="161"/>
      <c r="I78" s="161"/>
      <c r="J78" s="192">
        <v>31616</v>
      </c>
      <c r="K78" s="204" t="s">
        <v>1664</v>
      </c>
      <c r="L78" s="161" t="s">
        <v>173</v>
      </c>
      <c r="M78" s="134" t="str">
        <f>$U78</f>
        <v>MM</v>
      </c>
      <c r="N78" s="134" t="str">
        <f>Aaron!$Y$2</f>
        <v>Columbus</v>
      </c>
      <c r="O78" s="216" t="s">
        <v>4297</v>
      </c>
      <c r="P78" s="229" t="str">
        <f t="shared" si="18"/>
        <v>Carignan, Andrew (MM)</v>
      </c>
      <c r="Q78" s="166">
        <f>IF(ISBLANK($V78),"",$V78)</f>
        <v>100000</v>
      </c>
      <c r="R78" s="166" t="str">
        <f>IF(ISBLANK($X78),"",$X78)</f>
        <v/>
      </c>
      <c r="S78" s="166" t="str">
        <f>IF(ISBLANK($Z78),"",$Z78)</f>
        <v/>
      </c>
      <c r="T78" s="166" t="str">
        <f>IF(ISBLANK($AB78),"",$AB78)</f>
        <v/>
      </c>
      <c r="U78" s="134" t="s">
        <v>648</v>
      </c>
      <c r="V78" s="167">
        <v>100000</v>
      </c>
      <c r="W78" s="134"/>
      <c r="X78" s="167"/>
      <c r="Y78" s="134"/>
      <c r="Z78" s="167"/>
      <c r="AA78" s="134"/>
      <c r="AB78" s="167"/>
      <c r="AC78" s="229"/>
      <c r="AD78" s="229"/>
    </row>
    <row r="79" spans="1:31" s="168" customFormat="1" ht="14.25" customHeight="1" x14ac:dyDescent="0.2">
      <c r="A79" s="175" t="s">
        <v>2898</v>
      </c>
      <c r="B79" s="177" t="s">
        <v>2878</v>
      </c>
      <c r="C79" s="177" t="s">
        <v>2879</v>
      </c>
      <c r="D79" s="134" t="str">
        <f>CONCATENATE(MID(C79,1,1),". ",B79)</f>
        <v>B. Carlyle</v>
      </c>
      <c r="E79" s="256" t="str">
        <f t="shared" si="17"/>
        <v>Buddy Carlyle</v>
      </c>
      <c r="F79" s="161" t="s">
        <v>1667</v>
      </c>
      <c r="G79" s="190"/>
      <c r="H79" s="190"/>
      <c r="I79" s="190"/>
      <c r="J79" s="338">
        <v>28480</v>
      </c>
      <c r="K79" s="190" t="s">
        <v>1664</v>
      </c>
      <c r="L79" s="161" t="s">
        <v>173</v>
      </c>
      <c r="M79" s="134" t="str">
        <f>$V79</f>
        <v>1,F1-200K</v>
      </c>
      <c r="N79" s="177" t="s">
        <v>491</v>
      </c>
      <c r="O79" s="216" t="s">
        <v>4297</v>
      </c>
      <c r="P79" s="229" t="str">
        <f t="shared" si="18"/>
        <v>Carlyle,Buddy (1,F1-200K)</v>
      </c>
      <c r="Q79" s="314">
        <f>IF(ISBLANK($W79),"",$W79)</f>
        <v>200000</v>
      </c>
      <c r="R79" s="166" t="str">
        <f>IF(ISBLANK($Y79),"",$Y79)</f>
        <v/>
      </c>
      <c r="S79" s="166" t="str">
        <f>IF(ISBLANK($AA79),"",$AA79)</f>
        <v/>
      </c>
      <c r="T79" s="166" t="str">
        <f>IF(ISBLANK($AC79),"",$AC79)</f>
        <v/>
      </c>
      <c r="U79" s="314" t="str">
        <f>IF(ISBLANK($AE79),"",$AE79)</f>
        <v/>
      </c>
      <c r="V79" s="177" t="s">
        <v>1704</v>
      </c>
      <c r="W79" s="314">
        <v>200000</v>
      </c>
      <c r="X79" s="169" t="s">
        <v>412</v>
      </c>
      <c r="Y79" s="134"/>
      <c r="Z79" s="314"/>
      <c r="AA79" s="166"/>
      <c r="AB79" s="166"/>
      <c r="AC79" s="166"/>
      <c r="AD79" s="147"/>
      <c r="AE79" s="316"/>
    </row>
    <row r="80" spans="1:31" s="168" customFormat="1" ht="14.25" customHeight="1" x14ac:dyDescent="0.2">
      <c r="A80" s="175" t="s">
        <v>302</v>
      </c>
      <c r="B80" s="177" t="s">
        <v>1397</v>
      </c>
      <c r="C80" s="177" t="s">
        <v>1307</v>
      </c>
      <c r="D80" s="134" t="str">
        <f>CONCATENATE(MID(C80,2,1),". ",B80)</f>
        <v>M. Carp</v>
      </c>
      <c r="E80" s="256" t="str">
        <f t="shared" si="17"/>
        <v xml:space="preserve"> Mike Carp</v>
      </c>
      <c r="F80" s="161" t="s">
        <v>512</v>
      </c>
      <c r="G80" s="161"/>
      <c r="H80" s="161"/>
      <c r="I80" s="161"/>
      <c r="J80" s="192">
        <v>31593</v>
      </c>
      <c r="K80" s="204" t="s">
        <v>1673</v>
      </c>
      <c r="L80" s="161" t="s">
        <v>11</v>
      </c>
      <c r="M80" s="134" t="str">
        <f>$U80</f>
        <v>ARB-Y4</v>
      </c>
      <c r="N80" s="134" t="str">
        <f>Mays!$S$2</f>
        <v>Thunder Bay</v>
      </c>
      <c r="O80" s="216" t="s">
        <v>4297</v>
      </c>
      <c r="P80" s="229" t="str">
        <f t="shared" si="18"/>
        <v>Carp, Mike (ARB-Y4)</v>
      </c>
      <c r="Q80" s="166" t="str">
        <f>IF(ISBLANK($V80),"",$V80)</f>
        <v/>
      </c>
      <c r="R80" s="166" t="str">
        <f>IF(ISBLANK($X80),"",$X80)</f>
        <v/>
      </c>
      <c r="S80" s="166" t="str">
        <f>IF(ISBLANK($Z80),"",$Z80)</f>
        <v/>
      </c>
      <c r="T80" s="166" t="str">
        <f>IF(ISBLANK($AB80),"",$AB80)</f>
        <v/>
      </c>
      <c r="U80" s="134" t="s">
        <v>814</v>
      </c>
      <c r="V80" s="167"/>
      <c r="W80" s="134" t="s">
        <v>1629</v>
      </c>
      <c r="X80" s="167"/>
      <c r="Y80" s="134"/>
      <c r="Z80" s="167"/>
      <c r="AA80" s="134"/>
      <c r="AB80" s="167"/>
      <c r="AC80" s="229"/>
      <c r="AD80" s="229"/>
    </row>
    <row r="81" spans="1:31" s="168" customFormat="1" ht="14.25" customHeight="1" x14ac:dyDescent="0.2">
      <c r="A81" s="175" t="s">
        <v>397</v>
      </c>
      <c r="B81" s="177" t="s">
        <v>1398</v>
      </c>
      <c r="C81" s="177" t="s">
        <v>1320</v>
      </c>
      <c r="D81" s="134" t="str">
        <f>CONCATENATE(MID(C81,2,1),". ",B81)</f>
        <v>C. Carpenter</v>
      </c>
      <c r="E81" s="256" t="str">
        <f t="shared" si="17"/>
        <v xml:space="preserve"> Chris Carpenter</v>
      </c>
      <c r="F81" s="161" t="s">
        <v>1667</v>
      </c>
      <c r="G81" s="190"/>
      <c r="H81" s="190"/>
      <c r="I81" s="190"/>
      <c r="J81" s="192">
        <v>27511</v>
      </c>
      <c r="K81" s="204" t="s">
        <v>966</v>
      </c>
      <c r="L81" s="161" t="s">
        <v>173</v>
      </c>
      <c r="M81" s="134" t="str">
        <f>$Y81</f>
        <v>4,F4-24M</v>
      </c>
      <c r="N81" s="134" t="str">
        <f>Aaron!$AE$2</f>
        <v>Pismo Beach</v>
      </c>
      <c r="O81" s="216" t="s">
        <v>4297</v>
      </c>
      <c r="P81" s="134" t="str">
        <f t="shared" si="18"/>
        <v>Carpenter, Chris (4,F4-24M)</v>
      </c>
      <c r="Q81" s="166">
        <f>IF(ISBLANK($Z81),"",$Z81)</f>
        <v>6000000</v>
      </c>
      <c r="R81" s="166" t="str">
        <f>IF(ISBLANK($AB81),"",$AB81)</f>
        <v/>
      </c>
      <c r="S81" s="166" t="str">
        <f>IF(ISBLANK($AD81),"",$AD81)</f>
        <v/>
      </c>
      <c r="T81" s="166" t="str">
        <f>IF(ISBLANK($AF81),"",$AF81)</f>
        <v/>
      </c>
      <c r="U81" s="134" t="s">
        <v>833</v>
      </c>
      <c r="V81" s="167">
        <v>6000000</v>
      </c>
      <c r="W81" s="134" t="s">
        <v>834</v>
      </c>
      <c r="X81" s="167">
        <v>6000000</v>
      </c>
      <c r="Y81" s="134" t="s">
        <v>50</v>
      </c>
      <c r="Z81" s="167">
        <v>6000000</v>
      </c>
      <c r="AA81" s="134" t="s">
        <v>412</v>
      </c>
      <c r="AB81" s="167"/>
      <c r="AC81" s="134"/>
      <c r="AD81" s="167"/>
    </row>
    <row r="82" spans="1:31" s="168" customFormat="1" ht="14.25" customHeight="1" x14ac:dyDescent="0.2">
      <c r="A82" s="210" t="s">
        <v>1808</v>
      </c>
      <c r="B82" s="246" t="str">
        <f>LEFT(A82,FIND(", ",A82,1)-1)</f>
        <v>Carpenter</v>
      </c>
      <c r="C82" s="253" t="str">
        <f>RIGHT(A82,LEN(A82)-FIND(", ",A82,1)-1)</f>
        <v>David D</v>
      </c>
      <c r="D82" s="134" t="str">
        <f>CONCATENATE(MID(C82,1,1),". ",B82)</f>
        <v>D. Carpenter</v>
      </c>
      <c r="E82" s="256" t="str">
        <f t="shared" si="17"/>
        <v>David D Carpenter</v>
      </c>
      <c r="F82" s="215" t="s">
        <v>1667</v>
      </c>
      <c r="G82" s="215"/>
      <c r="H82" s="215"/>
      <c r="I82" s="215"/>
      <c r="J82" s="213">
        <v>31243</v>
      </c>
      <c r="K82" s="214" t="s">
        <v>1664</v>
      </c>
      <c r="L82" s="161" t="s">
        <v>173</v>
      </c>
      <c r="M82" s="134" t="str">
        <f>$U82</f>
        <v>3,F3-7.5M</v>
      </c>
      <c r="N82" s="147" t="str">
        <f>Cobb!$AE$2</f>
        <v>Chicago</v>
      </c>
      <c r="O82" s="216" t="s">
        <v>1992</v>
      </c>
      <c r="P82" s="229" t="str">
        <f t="shared" si="18"/>
        <v>Carpenter, David D (3,F3-7.5M)</v>
      </c>
      <c r="Q82" s="166">
        <f>IF(ISBLANK($V82),"",$V82)</f>
        <v>2500000</v>
      </c>
      <c r="R82" s="166" t="str">
        <f>IF(ISBLANK($X82),"",$X82)</f>
        <v/>
      </c>
      <c r="S82" s="166" t="str">
        <f>IF(ISBLANK($Z82),"",$Z82)</f>
        <v/>
      </c>
      <c r="T82" s="314" t="str">
        <f>IF(ISBLANK($AB82),"",$AB82)</f>
        <v/>
      </c>
      <c r="U82" s="297" t="s">
        <v>333</v>
      </c>
      <c r="V82" s="235">
        <v>2500000</v>
      </c>
      <c r="W82" s="211" t="s">
        <v>412</v>
      </c>
      <c r="X82" s="235"/>
      <c r="Y82" s="211"/>
      <c r="Z82" s="235"/>
      <c r="AA82" s="134"/>
      <c r="AB82" s="167"/>
      <c r="AC82" s="134"/>
      <c r="AD82" s="134"/>
    </row>
    <row r="83" spans="1:31" s="168" customFormat="1" ht="14.25" customHeight="1" x14ac:dyDescent="0.2">
      <c r="A83" s="175" t="s">
        <v>2899</v>
      </c>
      <c r="B83" s="177" t="s">
        <v>1398</v>
      </c>
      <c r="C83" s="177" t="s">
        <v>2880</v>
      </c>
      <c r="D83" s="134" t="str">
        <f>CONCATENATE(MID(C83,1,1),". ",B83)</f>
        <v>D. Carpenter</v>
      </c>
      <c r="E83" s="256" t="str">
        <f t="shared" si="17"/>
        <v>David Lee Carpenter</v>
      </c>
      <c r="F83" s="161" t="s">
        <v>1667</v>
      </c>
      <c r="G83" s="190"/>
      <c r="H83" s="190"/>
      <c r="I83" s="190"/>
      <c r="J83" s="338">
        <v>32021</v>
      </c>
      <c r="K83" s="190" t="s">
        <v>1664</v>
      </c>
      <c r="L83" s="161" t="s">
        <v>173</v>
      </c>
      <c r="M83" s="134" t="str">
        <f>$U83</f>
        <v>1,F2-550K</v>
      </c>
      <c r="N83" s="177" t="s">
        <v>2383</v>
      </c>
      <c r="O83" s="216" t="s">
        <v>4297</v>
      </c>
      <c r="P83" s="229" t="str">
        <f t="shared" si="18"/>
        <v>Carpenter,David Lee (1,F2-550K)</v>
      </c>
      <c r="Q83" s="314">
        <f>IF(ISBLANK($V83),"",$V83)</f>
        <v>275000</v>
      </c>
      <c r="R83" s="166">
        <f>IF(ISBLANK($X83),"",$X83)</f>
        <v>275000</v>
      </c>
      <c r="S83" s="166" t="str">
        <f>IF(ISBLANK($Z83),"",$Z83)</f>
        <v/>
      </c>
      <c r="T83" s="166" t="str">
        <f>IF(ISBLANK($AB83),"",$AB83)</f>
        <v/>
      </c>
      <c r="U83" s="177" t="s">
        <v>2873</v>
      </c>
      <c r="V83" s="314">
        <v>275000</v>
      </c>
      <c r="W83" s="177" t="s">
        <v>1772</v>
      </c>
      <c r="X83" s="314">
        <v>275000</v>
      </c>
      <c r="Y83" s="314" t="s">
        <v>412</v>
      </c>
      <c r="Z83" s="166"/>
      <c r="AA83" s="166"/>
      <c r="AB83" s="235"/>
      <c r="AC83" s="134"/>
      <c r="AD83" s="167"/>
    </row>
    <row r="84" spans="1:31" s="168" customFormat="1" ht="14.25" customHeight="1" x14ac:dyDescent="0.2">
      <c r="A84" s="175" t="s">
        <v>1025</v>
      </c>
      <c r="B84" s="177" t="s">
        <v>1400</v>
      </c>
      <c r="C84" s="177" t="s">
        <v>1401</v>
      </c>
      <c r="D84" s="134" t="str">
        <f>CONCATENATE(MID(C84,2,1),". ",B84)</f>
        <v>J. Carreno</v>
      </c>
      <c r="E84" s="256" t="str">
        <f t="shared" si="17"/>
        <v xml:space="preserve"> Joel Carreno</v>
      </c>
      <c r="F84" s="161" t="s">
        <v>1667</v>
      </c>
      <c r="G84" s="161"/>
      <c r="H84" s="161"/>
      <c r="I84" s="161"/>
      <c r="J84" s="192">
        <v>31843</v>
      </c>
      <c r="K84" s="204" t="s">
        <v>1664</v>
      </c>
      <c r="L84" s="161" t="s">
        <v>173</v>
      </c>
      <c r="M84" s="134" t="str">
        <f>$U84</f>
        <v>MM</v>
      </c>
      <c r="N84" s="134" t="str">
        <f>Aaron!$Y$2</f>
        <v>Columbus</v>
      </c>
      <c r="O84" s="216" t="s">
        <v>4297</v>
      </c>
      <c r="P84" s="229" t="str">
        <f t="shared" si="18"/>
        <v>Carreno, Joel (MM)</v>
      </c>
      <c r="Q84" s="166">
        <f>IF(ISBLANK($V84),"",$V84)</f>
        <v>100000</v>
      </c>
      <c r="R84" s="166" t="str">
        <f>IF(ISBLANK($X84),"",$X84)</f>
        <v/>
      </c>
      <c r="S84" s="166" t="str">
        <f>IF(ISBLANK($Z84),"",$Z84)</f>
        <v/>
      </c>
      <c r="T84" s="166" t="str">
        <f>IF(ISBLANK($AB84),"",$AB84)</f>
        <v/>
      </c>
      <c r="U84" s="134" t="s">
        <v>648</v>
      </c>
      <c r="V84" s="230">
        <v>100000</v>
      </c>
      <c r="W84" s="134"/>
      <c r="X84" s="167"/>
      <c r="Y84" s="134"/>
      <c r="Z84" s="167"/>
      <c r="AA84" s="134"/>
      <c r="AB84" s="167"/>
      <c r="AC84" s="134"/>
      <c r="AD84" s="167"/>
    </row>
    <row r="85" spans="1:31" s="168" customFormat="1" ht="14.25" customHeight="1" x14ac:dyDescent="0.2">
      <c r="A85" s="175" t="s">
        <v>2385</v>
      </c>
      <c r="B85" s="177" t="s">
        <v>2399</v>
      </c>
      <c r="C85" s="177" t="s">
        <v>1985</v>
      </c>
      <c r="D85" s="177" t="str">
        <f>CONCATENATE(MID(C85,2,1),". ",B85)</f>
        <v>J. Carroll</v>
      </c>
      <c r="E85" s="256" t="str">
        <f t="shared" si="17"/>
        <v xml:space="preserve"> Jamey Carroll</v>
      </c>
      <c r="F85" s="286" t="s">
        <v>1667</v>
      </c>
      <c r="G85" s="286"/>
      <c r="H85" s="286"/>
      <c r="I85" s="286"/>
      <c r="J85" s="192">
        <v>27078</v>
      </c>
      <c r="K85" s="203" t="s">
        <v>1665</v>
      </c>
      <c r="L85" s="161" t="s">
        <v>11</v>
      </c>
      <c r="M85" s="134" t="str">
        <f>$U85</f>
        <v>free agent</v>
      </c>
      <c r="N85" s="134" t="str">
        <f>Mays!$G$2</f>
        <v>Palo Alto</v>
      </c>
      <c r="O85" s="216" t="s">
        <v>4297</v>
      </c>
      <c r="P85" s="229" t="str">
        <f t="shared" si="18"/>
        <v>Carroll, Jamey (free agent)</v>
      </c>
      <c r="Q85" s="166"/>
      <c r="R85" s="166"/>
      <c r="S85" s="134"/>
      <c r="T85" s="134"/>
      <c r="U85" s="167" t="s">
        <v>412</v>
      </c>
      <c r="V85" s="167"/>
      <c r="W85" s="167"/>
      <c r="X85" s="167"/>
      <c r="Y85" s="167"/>
      <c r="Z85" s="167"/>
      <c r="AA85" s="167"/>
      <c r="AB85" s="167"/>
      <c r="AC85" s="229"/>
      <c r="AD85" s="229"/>
    </row>
    <row r="86" spans="1:31" s="168" customFormat="1" ht="14.25" customHeight="1" x14ac:dyDescent="0.2">
      <c r="A86" s="175" t="s">
        <v>610</v>
      </c>
      <c r="B86" s="177" t="s">
        <v>1402</v>
      </c>
      <c r="C86" s="177" t="s">
        <v>1315</v>
      </c>
      <c r="D86" s="134" t="str">
        <f>CONCATENATE(MID(C86,2,1),". ",B86)</f>
        <v>A. Casilla</v>
      </c>
      <c r="E86" s="256" t="str">
        <f t="shared" si="17"/>
        <v xml:space="preserve"> Alexi Casilla</v>
      </c>
      <c r="F86" s="161" t="s">
        <v>1674</v>
      </c>
      <c r="G86" s="190"/>
      <c r="H86" s="190"/>
      <c r="I86" s="190"/>
      <c r="J86" s="192">
        <v>30883</v>
      </c>
      <c r="K86" s="204" t="s">
        <v>1665</v>
      </c>
      <c r="L86" s="161" t="s">
        <v>11</v>
      </c>
      <c r="M86" s="134" t="str">
        <f>$Y86</f>
        <v>2,F2-810k</v>
      </c>
      <c r="N86" s="134" t="str">
        <f>Mays!$AE$2</f>
        <v>West Oakland</v>
      </c>
      <c r="O86" s="216" t="s">
        <v>4297</v>
      </c>
      <c r="P86" s="134" t="str">
        <f t="shared" si="18"/>
        <v>Casilla, Alexi (2,F2-810k)</v>
      </c>
      <c r="Q86" s="166">
        <f>IF(ISBLANK($Z86),"",$Z86)</f>
        <v>405000</v>
      </c>
      <c r="R86" s="166" t="str">
        <f>IF(ISBLANK($AB86),"",$AB86)</f>
        <v/>
      </c>
      <c r="S86" s="166" t="str">
        <f>IF(ISBLANK($AD86),"",$AD86)</f>
        <v/>
      </c>
      <c r="T86" s="166" t="str">
        <f>IF(ISBLANK($AF86),"",$AF86)</f>
        <v/>
      </c>
      <c r="U86" s="134" t="s">
        <v>813</v>
      </c>
      <c r="V86" s="167">
        <v>900000</v>
      </c>
      <c r="W86" s="134" t="s">
        <v>840</v>
      </c>
      <c r="X86" s="167">
        <v>405000</v>
      </c>
      <c r="Y86" s="134" t="s">
        <v>841</v>
      </c>
      <c r="Z86" s="167">
        <v>405000</v>
      </c>
      <c r="AA86" s="134" t="s">
        <v>412</v>
      </c>
      <c r="AB86" s="167"/>
      <c r="AC86" s="134"/>
      <c r="AD86" s="167"/>
    </row>
    <row r="87" spans="1:31" s="168" customFormat="1" ht="14.25" customHeight="1" x14ac:dyDescent="0.2">
      <c r="A87" s="175" t="s">
        <v>909</v>
      </c>
      <c r="B87" s="177" t="s">
        <v>1404</v>
      </c>
      <c r="C87" s="177" t="s">
        <v>1405</v>
      </c>
      <c r="D87" s="134" t="str">
        <f>CONCATENATE(MID(C87,2,1),". ",B87)</f>
        <v>S. Castro</v>
      </c>
      <c r="E87" s="256" t="str">
        <f t="shared" si="17"/>
        <v xml:space="preserve"> Simon Castro</v>
      </c>
      <c r="F87" s="161" t="s">
        <v>1667</v>
      </c>
      <c r="G87" s="190"/>
      <c r="H87" s="190"/>
      <c r="I87" s="190"/>
      <c r="J87" s="192">
        <v>32242</v>
      </c>
      <c r="K87" s="204" t="s">
        <v>1664</v>
      </c>
      <c r="L87" s="161" t="s">
        <v>173</v>
      </c>
      <c r="M87" s="134" t="str">
        <f>$Y87</f>
        <v>MM</v>
      </c>
      <c r="N87" s="134" t="str">
        <f>Ruth!$Y$2</f>
        <v>Rock Island</v>
      </c>
      <c r="O87" s="216" t="s">
        <v>4297</v>
      </c>
      <c r="P87" s="134" t="str">
        <f t="shared" si="18"/>
        <v>Castro, Simon (MM)</v>
      </c>
      <c r="Q87" s="166">
        <f>IF(ISBLANK($Z87),"",$Z87)</f>
        <v>100000</v>
      </c>
      <c r="R87" s="166" t="str">
        <f>IF(ISBLANK($AB87),"",$AB87)</f>
        <v/>
      </c>
      <c r="S87" s="166" t="str">
        <f>IF(ISBLANK($AD87),"",$AD87)</f>
        <v/>
      </c>
      <c r="T87" s="166" t="str">
        <f>IF(ISBLANK($AF87),"",$AF87)</f>
        <v/>
      </c>
      <c r="U87" s="134" t="s">
        <v>828</v>
      </c>
      <c r="V87" s="167"/>
      <c r="W87" s="134" t="s">
        <v>828</v>
      </c>
      <c r="X87" s="167"/>
      <c r="Y87" s="134" t="s">
        <v>648</v>
      </c>
      <c r="Z87" s="167">
        <v>100000</v>
      </c>
      <c r="AA87" s="134"/>
      <c r="AB87" s="167"/>
      <c r="AC87" s="134"/>
      <c r="AD87" s="167"/>
    </row>
    <row r="88" spans="1:31" s="168" customFormat="1" ht="14.25" customHeight="1" x14ac:dyDescent="0.2">
      <c r="A88" s="237" t="s">
        <v>2136</v>
      </c>
      <c r="B88" s="246" t="s">
        <v>1406</v>
      </c>
      <c r="C88" s="253" t="str">
        <f>RIGHT(A88,LEN(A88)-FIND(", ",A88,1)-1)</f>
        <v>Garin</v>
      </c>
      <c r="D88" s="134" t="str">
        <f>CONCATENATE(MID(C88,1,1),". ",B88)</f>
        <v>G. Cecchini</v>
      </c>
      <c r="E88" s="256" t="str">
        <f t="shared" si="17"/>
        <v>Garin Cecchini</v>
      </c>
      <c r="F88" s="244" t="s">
        <v>512</v>
      </c>
      <c r="G88" s="244"/>
      <c r="H88" s="244"/>
      <c r="I88" s="244"/>
      <c r="J88" s="251">
        <v>33348</v>
      </c>
      <c r="K88" s="252" t="s">
        <v>1670</v>
      </c>
      <c r="L88" s="240" t="s">
        <v>11</v>
      </c>
      <c r="M88" s="134" t="str">
        <f t="shared" ref="M88:M94" si="19">$U88</f>
        <v>MM</v>
      </c>
      <c r="N88" s="147" t="str">
        <f>Mays!$A$2</f>
        <v>Aspen</v>
      </c>
      <c r="O88" s="216" t="s">
        <v>4297</v>
      </c>
      <c r="P88" s="229" t="str">
        <f t="shared" si="18"/>
        <v>Cecchini, Garin (MM)</v>
      </c>
      <c r="Q88" s="166">
        <f t="shared" ref="Q88:Q94" si="20">IF(ISBLANK($V88),"",$V88)</f>
        <v>100000</v>
      </c>
      <c r="R88" s="166" t="str">
        <f t="shared" ref="R88:R94" si="21">IF(ISBLANK($X88),"",$X88)</f>
        <v/>
      </c>
      <c r="S88" s="166" t="str">
        <f t="shared" ref="S88:S94" si="22">IF(ISBLANK($Z88),"",$Z88)</f>
        <v/>
      </c>
      <c r="T88" s="314" t="str">
        <f t="shared" ref="T88:T94" si="23">IF(ISBLANK($AB88),"",$AB88)</f>
        <v/>
      </c>
      <c r="U88" s="312" t="s">
        <v>648</v>
      </c>
      <c r="V88" s="269">
        <v>100000</v>
      </c>
      <c r="W88" s="231"/>
      <c r="X88" s="232"/>
      <c r="Y88" s="231"/>
      <c r="Z88" s="232"/>
      <c r="AA88" s="229"/>
      <c r="AB88" s="229"/>
      <c r="AC88" s="134"/>
      <c r="AD88" s="134"/>
    </row>
    <row r="89" spans="1:31" s="168" customFormat="1" ht="14.25" customHeight="1" x14ac:dyDescent="0.2">
      <c r="A89" s="175" t="s">
        <v>1074</v>
      </c>
      <c r="B89" s="177" t="s">
        <v>1406</v>
      </c>
      <c r="C89" s="177" t="s">
        <v>1407</v>
      </c>
      <c r="D89" s="134" t="str">
        <f>CONCATENATE(MID(C89,2,1),". ",B89)</f>
        <v>G. Cecchini</v>
      </c>
      <c r="E89" s="256" t="str">
        <f t="shared" si="17"/>
        <v xml:space="preserve"> Gavin Cecchini</v>
      </c>
      <c r="F89" s="161" t="s">
        <v>1667</v>
      </c>
      <c r="G89" s="161"/>
      <c r="H89" s="161"/>
      <c r="I89" s="161"/>
      <c r="J89" s="192">
        <v>34325</v>
      </c>
      <c r="K89" s="204" t="s">
        <v>1671</v>
      </c>
      <c r="L89" s="161" t="s">
        <v>11</v>
      </c>
      <c r="M89" s="134" t="str">
        <f t="shared" si="19"/>
        <v>min</v>
      </c>
      <c r="N89" s="134" t="str">
        <f>Ruth!$AE$2</f>
        <v>Williamsburg</v>
      </c>
      <c r="O89" s="216" t="s">
        <v>4297</v>
      </c>
      <c r="P89" s="229" t="str">
        <f t="shared" si="18"/>
        <v>Cecchini, Gavin (min)</v>
      </c>
      <c r="Q89" s="166" t="str">
        <f t="shared" si="20"/>
        <v/>
      </c>
      <c r="R89" s="166" t="str">
        <f t="shared" si="21"/>
        <v/>
      </c>
      <c r="S89" s="166" t="str">
        <f t="shared" si="22"/>
        <v/>
      </c>
      <c r="T89" s="166" t="str">
        <f t="shared" si="23"/>
        <v/>
      </c>
      <c r="U89" s="134" t="s">
        <v>828</v>
      </c>
      <c r="V89" s="167"/>
      <c r="W89" s="134"/>
      <c r="X89" s="167"/>
      <c r="Y89" s="134"/>
      <c r="Z89" s="167"/>
      <c r="AA89" s="134"/>
      <c r="AB89" s="167"/>
      <c r="AC89" s="134"/>
      <c r="AD89" s="167"/>
    </row>
    <row r="90" spans="1:31" s="168" customFormat="1" ht="14.25" customHeight="1" x14ac:dyDescent="0.2">
      <c r="A90" s="175" t="s">
        <v>330</v>
      </c>
      <c r="B90" s="177" t="s">
        <v>1408</v>
      </c>
      <c r="C90" s="177" t="s">
        <v>1312</v>
      </c>
      <c r="D90" s="134" t="str">
        <f>CONCATENATE(MID(C90,2,1),". ",B90)</f>
        <v>J. Ceda</v>
      </c>
      <c r="E90" s="256" t="str">
        <f t="shared" si="17"/>
        <v xml:space="preserve"> Jose Ceda</v>
      </c>
      <c r="F90" s="161" t="s">
        <v>1667</v>
      </c>
      <c r="G90" s="161"/>
      <c r="H90" s="161"/>
      <c r="I90" s="161"/>
      <c r="J90" s="192">
        <v>31805</v>
      </c>
      <c r="K90" s="204" t="s">
        <v>1664</v>
      </c>
      <c r="L90" s="215" t="s">
        <v>173</v>
      </c>
      <c r="M90" s="134" t="str">
        <f t="shared" si="19"/>
        <v>Y1*</v>
      </c>
      <c r="N90" s="147" t="str">
        <f>Mays!$M$2</f>
        <v>Mudville</v>
      </c>
      <c r="O90" s="216" t="s">
        <v>4297</v>
      </c>
      <c r="P90" s="229" t="str">
        <f t="shared" si="18"/>
        <v>Ceda, Jose (Y1*)</v>
      </c>
      <c r="Q90" s="314">
        <f t="shared" si="20"/>
        <v>200000</v>
      </c>
      <c r="R90" s="166">
        <f t="shared" si="21"/>
        <v>300000</v>
      </c>
      <c r="S90" s="166">
        <f t="shared" si="22"/>
        <v>400000</v>
      </c>
      <c r="T90" s="166" t="str">
        <f t="shared" si="23"/>
        <v/>
      </c>
      <c r="U90" s="147" t="s">
        <v>304</v>
      </c>
      <c r="V90" s="315">
        <v>200000</v>
      </c>
      <c r="W90" s="309" t="s">
        <v>653</v>
      </c>
      <c r="X90" s="230">
        <v>300000</v>
      </c>
      <c r="Y90" s="229" t="s">
        <v>465</v>
      </c>
      <c r="Z90" s="230">
        <v>400000</v>
      </c>
      <c r="AA90" s="134" t="s">
        <v>814</v>
      </c>
      <c r="AB90" s="167"/>
      <c r="AC90" s="134"/>
      <c r="AD90" s="167"/>
    </row>
    <row r="91" spans="1:31" s="168" customFormat="1" ht="14.25" customHeight="1" x14ac:dyDescent="0.2">
      <c r="A91" s="175" t="s">
        <v>837</v>
      </c>
      <c r="B91" s="177" t="s">
        <v>1409</v>
      </c>
      <c r="C91" s="177" t="s">
        <v>1410</v>
      </c>
      <c r="D91" s="134" t="str">
        <f>CONCATENATE(MID(C91,2,1),". ",B91)</f>
        <v>R. Cedeno</v>
      </c>
      <c r="E91" s="256" t="str">
        <f t="shared" si="17"/>
        <v xml:space="preserve"> Ronny Cedeno</v>
      </c>
      <c r="F91" s="161" t="s">
        <v>1667</v>
      </c>
      <c r="G91" s="161"/>
      <c r="H91" s="161"/>
      <c r="I91" s="161"/>
      <c r="J91" s="192">
        <v>30349</v>
      </c>
      <c r="K91" s="204" t="s">
        <v>1671</v>
      </c>
      <c r="L91" s="161" t="s">
        <v>11</v>
      </c>
      <c r="M91" s="134" t="str">
        <f t="shared" si="19"/>
        <v>3,F3-1M</v>
      </c>
      <c r="N91" s="147" t="str">
        <f>Ruth!$M$2</f>
        <v>Hoboken</v>
      </c>
      <c r="O91" s="216" t="s">
        <v>4297</v>
      </c>
      <c r="P91" s="229" t="str">
        <f t="shared" si="18"/>
        <v>Cedeno, Ronny (3,F3-1M)</v>
      </c>
      <c r="Q91" s="314">
        <f t="shared" si="20"/>
        <v>333333</v>
      </c>
      <c r="R91" s="166" t="str">
        <f t="shared" si="21"/>
        <v/>
      </c>
      <c r="S91" s="166" t="str">
        <f t="shared" si="22"/>
        <v/>
      </c>
      <c r="T91" s="166" t="str">
        <f t="shared" si="23"/>
        <v/>
      </c>
      <c r="U91" s="147" t="s">
        <v>218</v>
      </c>
      <c r="V91" s="314">
        <v>333333</v>
      </c>
      <c r="W91" s="147" t="s">
        <v>412</v>
      </c>
      <c r="X91" s="167"/>
      <c r="Y91" s="134"/>
      <c r="Z91" s="167"/>
      <c r="AA91" s="134"/>
      <c r="AB91" s="167"/>
      <c r="AC91" s="134"/>
      <c r="AD91" s="167"/>
    </row>
    <row r="92" spans="1:31" s="168" customFormat="1" ht="14.25" customHeight="1" x14ac:dyDescent="0.2">
      <c r="A92" s="333" t="s">
        <v>2775</v>
      </c>
      <c r="B92" s="246" t="str">
        <f>LEFT(A92,FIND(", ",A92,1)-1)</f>
        <v>Centeno</v>
      </c>
      <c r="C92" s="253" t="str">
        <f>RIGHT(A92,LEN(A92)-FIND(", ",A92,1)-1)</f>
        <v>Juan*</v>
      </c>
      <c r="D92" s="134" t="str">
        <f>CONCATENATE(MID(C92,1,1),". ",B92)</f>
        <v>J. Centeno</v>
      </c>
      <c r="E92" s="256" t="str">
        <f t="shared" si="17"/>
        <v>Juan* Centeno</v>
      </c>
      <c r="F92" s="161" t="s">
        <v>512</v>
      </c>
      <c r="G92" s="161"/>
      <c r="H92" s="161"/>
      <c r="I92" s="161"/>
      <c r="J92" s="334">
        <v>32828</v>
      </c>
      <c r="K92" s="190" t="s">
        <v>1668</v>
      </c>
      <c r="L92" s="161" t="s">
        <v>11</v>
      </c>
      <c r="M92" s="134" t="str">
        <f t="shared" si="19"/>
        <v>MM</v>
      </c>
      <c r="N92" s="147" t="str">
        <f>Cobb!$AE$2</f>
        <v>Chicago</v>
      </c>
      <c r="O92" s="135" t="s">
        <v>2857</v>
      </c>
      <c r="P92" s="229" t="str">
        <f t="shared" si="18"/>
        <v>Centeno, Juan* (MM)</v>
      </c>
      <c r="Q92" s="166">
        <f t="shared" si="20"/>
        <v>100000</v>
      </c>
      <c r="R92" s="166" t="str">
        <f t="shared" si="21"/>
        <v/>
      </c>
      <c r="S92" s="166" t="str">
        <f t="shared" si="22"/>
        <v/>
      </c>
      <c r="T92" s="314" t="str">
        <f t="shared" si="23"/>
        <v/>
      </c>
      <c r="U92" s="514" t="s">
        <v>648</v>
      </c>
      <c r="V92" s="269">
        <v>100000</v>
      </c>
      <c r="W92" s="514"/>
      <c r="X92" s="269"/>
      <c r="Y92" s="514"/>
      <c r="Z92" s="514"/>
      <c r="AA92" s="514"/>
      <c r="AB92" s="514"/>
      <c r="AC92" s="134"/>
      <c r="AD92" s="134"/>
    </row>
    <row r="93" spans="1:31" s="168" customFormat="1" ht="14.25" customHeight="1" x14ac:dyDescent="0.2">
      <c r="A93" s="175" t="s">
        <v>1607</v>
      </c>
      <c r="B93" s="246" t="str">
        <f>LEFT(A93,FIND(", ",A93,1)-1)</f>
        <v>Chamberlain</v>
      </c>
      <c r="C93" s="253" t="str">
        <f>RIGHT(A93,LEN(A93)-FIND(", ",A93,1)-1)</f>
        <v>Joba</v>
      </c>
      <c r="D93" s="134" t="str">
        <f>CONCATENATE(MID(C93,1,1),". ",B93)</f>
        <v>J. Chamberlain</v>
      </c>
      <c r="E93" s="256" t="str">
        <f t="shared" si="17"/>
        <v>Joba Chamberlain</v>
      </c>
      <c r="F93" s="286" t="s">
        <v>1667</v>
      </c>
      <c r="G93" s="286"/>
      <c r="H93" s="286"/>
      <c r="I93" s="286"/>
      <c r="J93" s="192">
        <v>31313</v>
      </c>
      <c r="K93" s="203" t="s">
        <v>1664</v>
      </c>
      <c r="L93" s="161" t="s">
        <v>173</v>
      </c>
      <c r="M93" s="134" t="str">
        <f t="shared" si="19"/>
        <v>2,F3-2.441M</v>
      </c>
      <c r="N93" s="300" t="s">
        <v>786</v>
      </c>
      <c r="O93" s="304" t="s">
        <v>2491</v>
      </c>
      <c r="P93" s="229" t="str">
        <f t="shared" si="18"/>
        <v>Chamberlain, Joba (2,F3-2.441M)</v>
      </c>
      <c r="Q93" s="166">
        <f t="shared" si="20"/>
        <v>813751</v>
      </c>
      <c r="R93" s="166">
        <f t="shared" si="21"/>
        <v>813751</v>
      </c>
      <c r="S93" s="166" t="str">
        <f t="shared" si="22"/>
        <v/>
      </c>
      <c r="T93" s="314" t="str">
        <f t="shared" si="23"/>
        <v/>
      </c>
      <c r="U93" s="147" t="s">
        <v>2547</v>
      </c>
      <c r="V93" s="167">
        <v>813751</v>
      </c>
      <c r="W93" s="147" t="s">
        <v>2623</v>
      </c>
      <c r="X93" s="235">
        <v>813751</v>
      </c>
      <c r="Y93" s="147" t="s">
        <v>412</v>
      </c>
      <c r="Z93" s="310"/>
      <c r="AA93" s="147"/>
      <c r="AB93" s="310"/>
      <c r="AC93" s="134"/>
      <c r="AD93" s="134"/>
    </row>
    <row r="94" spans="1:31" s="168" customFormat="1" ht="14.25" customHeight="1" x14ac:dyDescent="0.2">
      <c r="A94" s="175" t="s">
        <v>379</v>
      </c>
      <c r="B94" s="177" t="s">
        <v>1411</v>
      </c>
      <c r="C94" s="177" t="s">
        <v>1328</v>
      </c>
      <c r="D94" s="134" t="str">
        <f>CONCATENATE(MID(C94,2,1),". ",B94)</f>
        <v>T. Chatwood</v>
      </c>
      <c r="E94" s="256" t="str">
        <f t="shared" si="17"/>
        <v xml:space="preserve"> Tyler Chatwood</v>
      </c>
      <c r="F94" s="161" t="s">
        <v>1667</v>
      </c>
      <c r="G94" s="161"/>
      <c r="H94" s="161"/>
      <c r="I94" s="161"/>
      <c r="J94" s="192">
        <v>32858</v>
      </c>
      <c r="K94" s="204" t="s">
        <v>966</v>
      </c>
      <c r="L94" s="161" t="s">
        <v>173</v>
      </c>
      <c r="M94" s="134" t="str">
        <f t="shared" si="19"/>
        <v>ARB-Y4</v>
      </c>
      <c r="N94" s="134" t="str">
        <f>Aaron!$G$2</f>
        <v>Exeter</v>
      </c>
      <c r="O94" s="216" t="s">
        <v>4297</v>
      </c>
      <c r="P94" s="229" t="str">
        <f t="shared" si="18"/>
        <v>Chatwood, Tyler (ARB-Y4)</v>
      </c>
      <c r="Q94" s="166" t="str">
        <f t="shared" si="20"/>
        <v/>
      </c>
      <c r="R94" s="166" t="str">
        <f t="shared" si="21"/>
        <v/>
      </c>
      <c r="S94" s="166" t="str">
        <f t="shared" si="22"/>
        <v/>
      </c>
      <c r="T94" s="166" t="str">
        <f t="shared" si="23"/>
        <v/>
      </c>
      <c r="U94" s="134" t="s">
        <v>814</v>
      </c>
      <c r="V94" s="167"/>
      <c r="W94" s="134" t="s">
        <v>1629</v>
      </c>
      <c r="X94" s="167"/>
      <c r="Y94" s="134"/>
      <c r="Z94" s="167"/>
      <c r="AA94" s="134"/>
      <c r="AB94" s="167"/>
      <c r="AC94" s="134"/>
      <c r="AD94" s="167"/>
    </row>
    <row r="95" spans="1:31" s="168" customFormat="1" ht="14.25" customHeight="1" x14ac:dyDescent="0.2">
      <c r="A95" s="210" t="s">
        <v>1707</v>
      </c>
      <c r="B95" s="211" t="s">
        <v>1680</v>
      </c>
      <c r="C95" s="211" t="s">
        <v>1980</v>
      </c>
      <c r="D95" s="134" t="str">
        <f>CONCATENATE(MID(C95,2,1),". ",B95)</f>
        <v>E. Chavez</v>
      </c>
      <c r="E95" s="256" t="str">
        <f t="shared" si="17"/>
        <v xml:space="preserve"> Endy Chavez</v>
      </c>
      <c r="F95" s="215" t="s">
        <v>512</v>
      </c>
      <c r="G95" s="215"/>
      <c r="H95" s="215"/>
      <c r="I95" s="215"/>
      <c r="J95" s="218">
        <v>28528</v>
      </c>
      <c r="K95" s="219" t="s">
        <v>1672</v>
      </c>
      <c r="L95" s="240" t="s">
        <v>11</v>
      </c>
      <c r="M95" s="134" t="str">
        <f>$V95</f>
        <v>1,F1-220k</v>
      </c>
      <c r="N95" s="300" t="s">
        <v>701</v>
      </c>
      <c r="O95" s="216" t="s">
        <v>4297</v>
      </c>
      <c r="P95" s="229" t="str">
        <f t="shared" si="18"/>
        <v>Chavez, Endy (1,F1-220k)</v>
      </c>
      <c r="Q95" s="314">
        <f>IF(ISBLANK($W95),"",$W95)</f>
        <v>220000</v>
      </c>
      <c r="R95" s="166" t="str">
        <f>IF(ISBLANK($Y95),"",$Y95)</f>
        <v/>
      </c>
      <c r="S95" s="166" t="str">
        <f>IF(ISBLANK($AA95),"",$AA95)</f>
        <v/>
      </c>
      <c r="T95" s="166" t="str">
        <f>IF(ISBLANK($AC95),"",$AC95)</f>
        <v/>
      </c>
      <c r="U95" s="314" t="str">
        <f>IF(ISBLANK($AE95),"",$AE95)</f>
        <v/>
      </c>
      <c r="V95" s="147" t="s">
        <v>2490</v>
      </c>
      <c r="W95" s="314">
        <v>220000</v>
      </c>
      <c r="X95" s="297" t="s">
        <v>412</v>
      </c>
      <c r="Y95" s="235"/>
      <c r="Z95" s="211"/>
      <c r="AA95" s="235"/>
      <c r="AB95" s="211"/>
      <c r="AC95" s="235"/>
      <c r="AD95" s="134"/>
      <c r="AE95" s="194"/>
    </row>
    <row r="96" spans="1:31" s="168" customFormat="1" ht="14.25" customHeight="1" x14ac:dyDescent="0.2">
      <c r="A96" s="210" t="s">
        <v>1700</v>
      </c>
      <c r="B96" s="246" t="str">
        <f>LEFT(A96,FIND(", ",A96,1)-1)</f>
        <v>Choate</v>
      </c>
      <c r="C96" s="253" t="str">
        <f>RIGHT(A96,LEN(A96)-FIND(", ",A96,1)-1)</f>
        <v>Randy</v>
      </c>
      <c r="D96" s="134" t="str">
        <f>CONCATENATE(MID(C96,1,1),". ",B96)</f>
        <v>R. Choate</v>
      </c>
      <c r="E96" s="256" t="str">
        <f t="shared" si="17"/>
        <v>Randy Choate</v>
      </c>
      <c r="F96" s="215" t="s">
        <v>512</v>
      </c>
      <c r="G96" s="215"/>
      <c r="H96" s="215"/>
      <c r="I96" s="215"/>
      <c r="J96" s="213">
        <v>27642</v>
      </c>
      <c r="K96" s="214" t="s">
        <v>1664</v>
      </c>
      <c r="L96" s="161" t="s">
        <v>173</v>
      </c>
      <c r="M96" s="134" t="str">
        <f>$U96</f>
        <v>2,F2-500k</v>
      </c>
      <c r="N96" s="300" t="s">
        <v>824</v>
      </c>
      <c r="O96" s="304" t="s">
        <v>2491</v>
      </c>
      <c r="P96" s="229" t="str">
        <f t="shared" si="18"/>
        <v>Choate, Randy (2,F2-500k)</v>
      </c>
      <c r="Q96" s="166">
        <f t="shared" ref="Q96:Q101" si="24">IF(ISBLANK($V96),"",$V96)</f>
        <v>250000</v>
      </c>
      <c r="R96" s="166" t="str">
        <f t="shared" ref="R96:R101" si="25">IF(ISBLANK($X96),"",$X96)</f>
        <v/>
      </c>
      <c r="S96" s="166" t="str">
        <f t="shared" ref="S96:S101" si="26">IF(ISBLANK($Z96),"",$Z96)</f>
        <v/>
      </c>
      <c r="T96" s="314" t="str">
        <f t="shared" ref="T96:T101" si="27">IF(ISBLANK($AB96),"",$AB96)</f>
        <v/>
      </c>
      <c r="U96" s="147" t="s">
        <v>860</v>
      </c>
      <c r="V96" s="167">
        <v>250000</v>
      </c>
      <c r="W96" s="147" t="s">
        <v>412</v>
      </c>
      <c r="X96" s="310"/>
      <c r="Y96" s="147"/>
      <c r="Z96" s="310"/>
      <c r="AA96" s="147"/>
      <c r="AB96" s="310"/>
      <c r="AC96" s="134"/>
      <c r="AD96" s="134"/>
    </row>
    <row r="97" spans="1:30" s="168" customFormat="1" ht="14.25" customHeight="1" x14ac:dyDescent="0.2">
      <c r="A97" s="175" t="s">
        <v>371</v>
      </c>
      <c r="B97" s="177" t="s">
        <v>1413</v>
      </c>
      <c r="C97" s="253" t="str">
        <f>RIGHT(A97,LEN(A97)-FIND(", ",A97,1)-1)</f>
        <v>Michael</v>
      </c>
      <c r="D97" s="134" t="str">
        <f>CONCATENATE(MID(C97,1,1),". ",B97)</f>
        <v>M. Choice</v>
      </c>
      <c r="E97" s="256" t="str">
        <f t="shared" ref="E97:E126" si="28">CONCATENATE(C97," ",B97)</f>
        <v>Michael Choice</v>
      </c>
      <c r="F97" s="161" t="s">
        <v>1667</v>
      </c>
      <c r="G97" s="161"/>
      <c r="H97" s="161"/>
      <c r="I97" s="161"/>
      <c r="J97" s="192">
        <v>32822</v>
      </c>
      <c r="K97" s="204" t="s">
        <v>1672</v>
      </c>
      <c r="L97" s="161" t="s">
        <v>11</v>
      </c>
      <c r="M97" s="134" t="s">
        <v>304</v>
      </c>
      <c r="N97" s="147" t="str">
        <f>Aaron!$G$2</f>
        <v>Exeter</v>
      </c>
      <c r="O97" s="216" t="s">
        <v>4297</v>
      </c>
      <c r="P97" s="229" t="str">
        <f t="shared" ref="P97:P126" si="29">CONCATENATE(A97," (",M97,")")</f>
        <v>Choice, Michael (Y1*)</v>
      </c>
      <c r="Q97" s="166">
        <f t="shared" si="24"/>
        <v>200000</v>
      </c>
      <c r="R97" s="166">
        <f t="shared" si="25"/>
        <v>300000</v>
      </c>
      <c r="S97" s="166">
        <f t="shared" si="26"/>
        <v>400000</v>
      </c>
      <c r="T97" s="314" t="str">
        <f t="shared" si="27"/>
        <v/>
      </c>
      <c r="U97" s="309" t="s">
        <v>304</v>
      </c>
      <c r="V97" s="269">
        <v>200000</v>
      </c>
      <c r="W97" s="134" t="s">
        <v>653</v>
      </c>
      <c r="X97" s="269">
        <v>300000</v>
      </c>
      <c r="Y97" s="134" t="s">
        <v>465</v>
      </c>
      <c r="Z97" s="269">
        <v>400000</v>
      </c>
      <c r="AA97" s="134" t="s">
        <v>814</v>
      </c>
      <c r="AB97" s="167"/>
      <c r="AC97" s="134"/>
      <c r="AD97" s="134"/>
    </row>
    <row r="98" spans="1:30" s="168" customFormat="1" ht="14.25" customHeight="1" x14ac:dyDescent="0.2">
      <c r="A98" s="239" t="s">
        <v>2309</v>
      </c>
      <c r="B98" s="253" t="s">
        <v>2101</v>
      </c>
      <c r="C98" s="253" t="s">
        <v>1312</v>
      </c>
      <c r="D98" s="229" t="str">
        <f t="shared" ref="D98:D106" si="30">CONCATENATE(MID(C98,2,1),". ",B98)</f>
        <v>J. Cisnero</v>
      </c>
      <c r="E98" s="256" t="str">
        <f t="shared" si="28"/>
        <v xml:space="preserve"> Jose Cisnero</v>
      </c>
      <c r="F98" s="245" t="s">
        <v>1667</v>
      </c>
      <c r="G98" s="245"/>
      <c r="H98" s="245"/>
      <c r="I98" s="245"/>
      <c r="J98" s="254">
        <v>32609</v>
      </c>
      <c r="K98" s="255" t="s">
        <v>173</v>
      </c>
      <c r="L98" s="245" t="s">
        <v>173</v>
      </c>
      <c r="M98" s="134" t="str">
        <f>$U98</f>
        <v>Y1*</v>
      </c>
      <c r="N98" s="134" t="s">
        <v>446</v>
      </c>
      <c r="O98" s="216" t="s">
        <v>4297</v>
      </c>
      <c r="P98" s="229" t="str">
        <f t="shared" si="29"/>
        <v>Cisnero, Jose (Y1*)</v>
      </c>
      <c r="Q98" s="166">
        <f t="shared" si="24"/>
        <v>200000</v>
      </c>
      <c r="R98" s="166">
        <f t="shared" si="25"/>
        <v>300000</v>
      </c>
      <c r="S98" s="166">
        <f t="shared" si="26"/>
        <v>400000</v>
      </c>
      <c r="T98" s="166" t="str">
        <f t="shared" si="27"/>
        <v/>
      </c>
      <c r="U98" s="134" t="s">
        <v>304</v>
      </c>
      <c r="V98" s="230">
        <v>200000</v>
      </c>
      <c r="W98" s="229" t="s">
        <v>653</v>
      </c>
      <c r="X98" s="230">
        <v>300000</v>
      </c>
      <c r="Y98" s="229" t="s">
        <v>465</v>
      </c>
      <c r="Z98" s="230">
        <v>400000</v>
      </c>
      <c r="AA98" s="134" t="s">
        <v>814</v>
      </c>
      <c r="AB98" s="230"/>
      <c r="AC98" s="229"/>
      <c r="AD98" s="229"/>
    </row>
    <row r="99" spans="1:30" s="168" customFormat="1" ht="14.25" customHeight="1" x14ac:dyDescent="0.2">
      <c r="A99" s="237" t="s">
        <v>2152</v>
      </c>
      <c r="B99" s="246" t="s">
        <v>2022</v>
      </c>
      <c r="C99" s="246" t="s">
        <v>1403</v>
      </c>
      <c r="D99" s="229" t="str">
        <f t="shared" si="30"/>
        <v>N. Ciuffo</v>
      </c>
      <c r="E99" s="256" t="str">
        <f t="shared" si="28"/>
        <v xml:space="preserve"> Nick Ciuffo</v>
      </c>
      <c r="F99" s="244" t="s">
        <v>512</v>
      </c>
      <c r="G99" s="244"/>
      <c r="H99" s="244"/>
      <c r="I99" s="244"/>
      <c r="J99" s="251">
        <v>34765</v>
      </c>
      <c r="K99" s="252" t="s">
        <v>1668</v>
      </c>
      <c r="L99" s="240" t="s">
        <v>11</v>
      </c>
      <c r="M99" s="134" t="str">
        <f>$U99</f>
        <v>min</v>
      </c>
      <c r="N99" s="134" t="s">
        <v>83</v>
      </c>
      <c r="O99" s="216" t="s">
        <v>4297</v>
      </c>
      <c r="P99" s="229" t="str">
        <f t="shared" si="29"/>
        <v>Ciuffo, Nick (min)</v>
      </c>
      <c r="Q99" s="166" t="str">
        <f t="shared" si="24"/>
        <v/>
      </c>
      <c r="R99" s="166" t="str">
        <f t="shared" si="25"/>
        <v/>
      </c>
      <c r="S99" s="166" t="str">
        <f t="shared" si="26"/>
        <v/>
      </c>
      <c r="T99" s="166" t="str">
        <f t="shared" si="27"/>
        <v/>
      </c>
      <c r="U99" s="134" t="s">
        <v>828</v>
      </c>
      <c r="V99" s="230"/>
      <c r="W99" s="229"/>
      <c r="X99" s="230"/>
      <c r="Y99" s="229"/>
      <c r="Z99" s="230"/>
      <c r="AA99" s="229"/>
      <c r="AB99" s="230"/>
      <c r="AC99" s="229"/>
      <c r="AD99" s="229"/>
    </row>
    <row r="100" spans="1:30" s="168" customFormat="1" ht="14.25" customHeight="1" x14ac:dyDescent="0.2">
      <c r="A100" s="239" t="s">
        <v>2345</v>
      </c>
      <c r="B100" s="253" t="s">
        <v>2122</v>
      </c>
      <c r="C100" s="253" t="s">
        <v>2123</v>
      </c>
      <c r="D100" s="229" t="str">
        <f t="shared" si="30"/>
        <v>P. Claiborne</v>
      </c>
      <c r="E100" s="256" t="str">
        <f t="shared" si="28"/>
        <v xml:space="preserve"> Preston Claiborne</v>
      </c>
      <c r="F100" s="245" t="s">
        <v>1667</v>
      </c>
      <c r="G100" s="245"/>
      <c r="H100" s="245"/>
      <c r="I100" s="245"/>
      <c r="J100" s="254">
        <v>32163</v>
      </c>
      <c r="K100" s="255" t="s">
        <v>173</v>
      </c>
      <c r="L100" s="245" t="s">
        <v>173</v>
      </c>
      <c r="M100" s="134" t="str">
        <f>$U100</f>
        <v>Y2</v>
      </c>
      <c r="N100" s="134" t="s">
        <v>275</v>
      </c>
      <c r="O100" s="216" t="s">
        <v>4297</v>
      </c>
      <c r="P100" s="229" t="str">
        <f t="shared" si="29"/>
        <v>Claiborne, Preston (Y2)</v>
      </c>
      <c r="Q100" s="166">
        <f t="shared" si="24"/>
        <v>300000</v>
      </c>
      <c r="R100" s="166">
        <f t="shared" si="25"/>
        <v>400000</v>
      </c>
      <c r="S100" s="166" t="str">
        <f t="shared" si="26"/>
        <v/>
      </c>
      <c r="T100" s="166" t="str">
        <f t="shared" si="27"/>
        <v/>
      </c>
      <c r="U100" s="229" t="s">
        <v>653</v>
      </c>
      <c r="V100" s="230">
        <v>300000</v>
      </c>
      <c r="W100" s="229" t="s">
        <v>465</v>
      </c>
      <c r="X100" s="230">
        <v>400000</v>
      </c>
      <c r="Y100" s="229" t="s">
        <v>814</v>
      </c>
      <c r="Z100" s="230"/>
      <c r="AA100" s="229"/>
      <c r="AB100" s="230"/>
      <c r="AC100" s="134"/>
      <c r="AD100" s="167"/>
    </row>
    <row r="101" spans="1:30" s="168" customFormat="1" ht="14.25" customHeight="1" x14ac:dyDescent="0.2">
      <c r="A101" s="239" t="s">
        <v>2288</v>
      </c>
      <c r="B101" s="253" t="s">
        <v>2084</v>
      </c>
      <c r="C101" s="253" t="s">
        <v>1494</v>
      </c>
      <c r="D101" s="229" t="str">
        <f t="shared" si="30"/>
        <v>P. Clemens</v>
      </c>
      <c r="E101" s="256" t="str">
        <f t="shared" si="28"/>
        <v xml:space="preserve"> Paul Clemens</v>
      </c>
      <c r="F101" s="245" t="s">
        <v>1667</v>
      </c>
      <c r="G101" s="245"/>
      <c r="H101" s="245"/>
      <c r="I101" s="245"/>
      <c r="J101" s="254">
        <v>32187</v>
      </c>
      <c r="K101" s="255" t="s">
        <v>173</v>
      </c>
      <c r="L101" s="245" t="s">
        <v>173</v>
      </c>
      <c r="M101" s="134" t="str">
        <f>$U101</f>
        <v>Y1*</v>
      </c>
      <c r="N101" s="147" t="str">
        <f>Aaron!$AE$2</f>
        <v>Pismo Beach</v>
      </c>
      <c r="O101" s="216" t="s">
        <v>4297</v>
      </c>
      <c r="P101" s="229" t="str">
        <f t="shared" si="29"/>
        <v>Clemens, Paul (Y1*)</v>
      </c>
      <c r="Q101" s="314">
        <f t="shared" si="24"/>
        <v>200000</v>
      </c>
      <c r="R101" s="166">
        <f t="shared" si="25"/>
        <v>300000</v>
      </c>
      <c r="S101" s="166">
        <f t="shared" si="26"/>
        <v>400000</v>
      </c>
      <c r="T101" s="166" t="str">
        <f t="shared" si="27"/>
        <v/>
      </c>
      <c r="U101" s="147" t="s">
        <v>304</v>
      </c>
      <c r="V101" s="315">
        <v>200000</v>
      </c>
      <c r="W101" s="309" t="s">
        <v>653</v>
      </c>
      <c r="X101" s="230">
        <v>300000</v>
      </c>
      <c r="Y101" s="229" t="s">
        <v>465</v>
      </c>
      <c r="Z101" s="230">
        <v>400000</v>
      </c>
      <c r="AA101" s="134" t="s">
        <v>814</v>
      </c>
      <c r="AB101" s="230"/>
      <c r="AC101" s="134"/>
      <c r="AD101" s="167"/>
    </row>
    <row r="102" spans="1:30" s="168" customFormat="1" ht="14.25" customHeight="1" x14ac:dyDescent="0.2">
      <c r="A102" s="175" t="s">
        <v>1026</v>
      </c>
      <c r="B102" s="177" t="s">
        <v>1416</v>
      </c>
      <c r="C102" s="177" t="s">
        <v>1417</v>
      </c>
      <c r="D102" s="134" t="str">
        <f t="shared" si="30"/>
        <v>M. Cleto</v>
      </c>
      <c r="E102" s="256" t="str">
        <f t="shared" si="28"/>
        <v xml:space="preserve"> Maikel Cleto</v>
      </c>
      <c r="F102" s="161" t="s">
        <v>1667</v>
      </c>
      <c r="G102" s="190"/>
      <c r="H102" s="190"/>
      <c r="I102" s="190"/>
      <c r="J102" s="192">
        <v>32629</v>
      </c>
      <c r="K102" s="204" t="s">
        <v>1664</v>
      </c>
      <c r="L102" s="161" t="s">
        <v>173</v>
      </c>
      <c r="M102" s="134" t="str">
        <f>$Y102</f>
        <v>MM</v>
      </c>
      <c r="N102" s="134" t="str">
        <f>Aaron!$Y$2</f>
        <v>Columbus</v>
      </c>
      <c r="O102" s="216" t="s">
        <v>4297</v>
      </c>
      <c r="P102" s="134" t="str">
        <f t="shared" si="29"/>
        <v>Cleto, Maikel (MM)</v>
      </c>
      <c r="Q102" s="166">
        <f>IF(ISBLANK($Z102),"",$Z102)</f>
        <v>100000</v>
      </c>
      <c r="R102" s="166" t="str">
        <f>IF(ISBLANK($AB102),"",$AB102)</f>
        <v/>
      </c>
      <c r="S102" s="166" t="str">
        <f>IF(ISBLANK($AD102),"",$AD102)</f>
        <v/>
      </c>
      <c r="T102" s="166" t="str">
        <f>IF(ISBLANK($AF102),"",$AF102)</f>
        <v/>
      </c>
      <c r="U102" s="134" t="s">
        <v>648</v>
      </c>
      <c r="V102" s="167">
        <v>100000</v>
      </c>
      <c r="W102" s="134" t="s">
        <v>648</v>
      </c>
      <c r="X102" s="167">
        <v>100000</v>
      </c>
      <c r="Y102" s="134" t="s">
        <v>648</v>
      </c>
      <c r="Z102" s="167">
        <v>100000</v>
      </c>
      <c r="AA102" s="134"/>
      <c r="AB102" s="167"/>
      <c r="AC102" s="134"/>
      <c r="AD102" s="167"/>
    </row>
    <row r="103" spans="1:30" s="168" customFormat="1" ht="14.25" customHeight="1" x14ac:dyDescent="0.2">
      <c r="A103" s="175" t="s">
        <v>986</v>
      </c>
      <c r="B103" s="177" t="s">
        <v>1418</v>
      </c>
      <c r="C103" s="177" t="s">
        <v>1419</v>
      </c>
      <c r="D103" s="134" t="str">
        <f t="shared" si="30"/>
        <v>L. Coleman</v>
      </c>
      <c r="E103" s="256" t="str">
        <f t="shared" si="28"/>
        <v xml:space="preserve"> Louis Coleman</v>
      </c>
      <c r="F103" s="161" t="s">
        <v>1667</v>
      </c>
      <c r="G103" s="161"/>
      <c r="H103" s="161"/>
      <c r="I103" s="161"/>
      <c r="J103" s="192">
        <v>31506</v>
      </c>
      <c r="K103" s="204" t="s">
        <v>1664</v>
      </c>
      <c r="L103" s="161" t="s">
        <v>173</v>
      </c>
      <c r="M103" s="134" t="str">
        <f>$U103</f>
        <v>Y3</v>
      </c>
      <c r="N103" s="134" t="str">
        <f>Cobb!$Y$2</f>
        <v>Portsmouth</v>
      </c>
      <c r="O103" s="216" t="s">
        <v>4297</v>
      </c>
      <c r="P103" s="229" t="str">
        <f t="shared" si="29"/>
        <v>Coleman, Louis (Y3)</v>
      </c>
      <c r="Q103" s="166">
        <f>IF(ISBLANK($V103),"",$V103)</f>
        <v>400000</v>
      </c>
      <c r="R103" s="166" t="str">
        <f>IF(ISBLANK($X103),"",$X103)</f>
        <v/>
      </c>
      <c r="S103" s="166" t="str">
        <f>IF(ISBLANK($Z103),"",$Z103)</f>
        <v/>
      </c>
      <c r="T103" s="166" t="str">
        <f>IF(ISBLANK($AB103),"",$AB103)</f>
        <v/>
      </c>
      <c r="U103" s="134" t="s">
        <v>465</v>
      </c>
      <c r="V103" s="167">
        <v>400000</v>
      </c>
      <c r="W103" s="134" t="s">
        <v>814</v>
      </c>
      <c r="X103" s="167"/>
      <c r="Y103" s="134" t="s">
        <v>1629</v>
      </c>
      <c r="Z103" s="167"/>
      <c r="AA103" s="134"/>
      <c r="AB103" s="167"/>
      <c r="AC103" s="134"/>
      <c r="AD103" s="167"/>
    </row>
    <row r="104" spans="1:30" s="168" customFormat="1" ht="14.25" customHeight="1" x14ac:dyDescent="0.2">
      <c r="A104" s="175" t="s">
        <v>979</v>
      </c>
      <c r="B104" s="177" t="s">
        <v>1420</v>
      </c>
      <c r="C104" s="177" t="s">
        <v>1421</v>
      </c>
      <c r="D104" s="134" t="str">
        <f t="shared" si="30"/>
        <v>T. Collins</v>
      </c>
      <c r="E104" s="256" t="str">
        <f t="shared" si="28"/>
        <v xml:space="preserve"> Tim Collins</v>
      </c>
      <c r="F104" s="161" t="s">
        <v>512</v>
      </c>
      <c r="G104" s="161"/>
      <c r="H104" s="161"/>
      <c r="I104" s="161"/>
      <c r="J104" s="192">
        <v>32741</v>
      </c>
      <c r="K104" s="204" t="s">
        <v>1664</v>
      </c>
      <c r="L104" s="215" t="s">
        <v>173</v>
      </c>
      <c r="M104" s="134" t="str">
        <f>$U104</f>
        <v>1,F3-1M</v>
      </c>
      <c r="N104" s="300" t="s">
        <v>444</v>
      </c>
      <c r="O104" s="216" t="s">
        <v>4297</v>
      </c>
      <c r="P104" s="229" t="str">
        <f t="shared" si="29"/>
        <v>Collins, Tim (1,F3-1M)</v>
      </c>
      <c r="Q104" s="314">
        <f>IF(ISBLANK($V104),"",$V104)</f>
        <v>333334</v>
      </c>
      <c r="R104" s="166">
        <f>IF(ISBLANK($X104),"",$X104)</f>
        <v>333334</v>
      </c>
      <c r="S104" s="166">
        <f>IF(ISBLANK($Z104),"",$Z104)</f>
        <v>333334</v>
      </c>
      <c r="T104" s="166" t="str">
        <f>IF(ISBLANK($AB104),"",$AB104)</f>
        <v/>
      </c>
      <c r="U104" s="147" t="s">
        <v>217</v>
      </c>
      <c r="V104" s="314">
        <v>333334</v>
      </c>
      <c r="W104" s="147" t="s">
        <v>219</v>
      </c>
      <c r="X104" s="167">
        <v>333334</v>
      </c>
      <c r="Y104" s="147" t="s">
        <v>218</v>
      </c>
      <c r="Z104" s="235">
        <v>333334</v>
      </c>
      <c r="AA104" s="147" t="s">
        <v>412</v>
      </c>
      <c r="AB104" s="310"/>
      <c r="AC104" s="147"/>
      <c r="AD104" s="310"/>
    </row>
    <row r="105" spans="1:30" s="168" customFormat="1" ht="14.25" customHeight="1" x14ac:dyDescent="0.2">
      <c r="A105" s="175" t="s">
        <v>47</v>
      </c>
      <c r="B105" s="177" t="s">
        <v>1422</v>
      </c>
      <c r="C105" s="177" t="s">
        <v>1328</v>
      </c>
      <c r="D105" s="134" t="str">
        <f t="shared" si="30"/>
        <v>T. Colvin</v>
      </c>
      <c r="E105" s="256" t="str">
        <f t="shared" si="28"/>
        <v xml:space="preserve"> Tyler Colvin</v>
      </c>
      <c r="F105" s="161" t="s">
        <v>512</v>
      </c>
      <c r="G105" s="190"/>
      <c r="H105" s="190"/>
      <c r="I105" s="190"/>
      <c r="J105" s="192">
        <v>31295</v>
      </c>
      <c r="K105" s="204" t="s">
        <v>1669</v>
      </c>
      <c r="L105" s="161" t="s">
        <v>11</v>
      </c>
      <c r="M105" s="134" t="str">
        <f>$Y105</f>
        <v>ARB-Y4</v>
      </c>
      <c r="N105" s="134" t="str">
        <f>Mays!$M$2</f>
        <v>Mudville</v>
      </c>
      <c r="O105" s="216" t="s">
        <v>4297</v>
      </c>
      <c r="P105" s="134" t="str">
        <f t="shared" si="29"/>
        <v>Colvin, Tyler (ARB-Y4)</v>
      </c>
      <c r="Q105" s="166">
        <f>IF(ISBLANK($Z105),"",$Z105)</f>
        <v>600000</v>
      </c>
      <c r="R105" s="166" t="str">
        <f>IF(ISBLANK($AB105),"",$AB105)</f>
        <v/>
      </c>
      <c r="S105" s="166" t="str">
        <f>IF(ISBLANK($AD105),"",$AD105)</f>
        <v/>
      </c>
      <c r="T105" s="166" t="str">
        <f>IF(ISBLANK($AF105),"",$AF105)</f>
        <v/>
      </c>
      <c r="U105" s="134" t="s">
        <v>653</v>
      </c>
      <c r="V105" s="167">
        <v>300000</v>
      </c>
      <c r="W105" s="134" t="s">
        <v>465</v>
      </c>
      <c r="X105" s="167">
        <v>400000</v>
      </c>
      <c r="Y105" s="134" t="s">
        <v>814</v>
      </c>
      <c r="Z105" s="167">
        <v>600000</v>
      </c>
      <c r="AA105" s="134" t="s">
        <v>1629</v>
      </c>
      <c r="AB105" s="167"/>
      <c r="AC105" s="134" t="s">
        <v>1630</v>
      </c>
      <c r="AD105" s="167"/>
    </row>
    <row r="106" spans="1:30" s="168" customFormat="1" ht="14.25" customHeight="1" x14ac:dyDescent="0.2">
      <c r="A106" s="146" t="s">
        <v>1261</v>
      </c>
      <c r="B106" s="177" t="s">
        <v>1423</v>
      </c>
      <c r="C106" s="177" t="s">
        <v>1424</v>
      </c>
      <c r="D106" s="134" t="str">
        <f t="shared" si="30"/>
        <v>A. Conley</v>
      </c>
      <c r="E106" s="256" t="str">
        <f t="shared" si="28"/>
        <v xml:space="preserve"> Adam Conley</v>
      </c>
      <c r="F106" s="135" t="s">
        <v>512</v>
      </c>
      <c r="G106" s="135"/>
      <c r="H106" s="135"/>
      <c r="I106" s="135"/>
      <c r="J106" s="201">
        <v>33017</v>
      </c>
      <c r="K106" s="147" t="s">
        <v>966</v>
      </c>
      <c r="L106" s="135" t="s">
        <v>173</v>
      </c>
      <c r="M106" s="134" t="str">
        <f t="shared" ref="M106:M114" si="31">$U106</f>
        <v>min</v>
      </c>
      <c r="N106" s="134" t="str">
        <f>Aaron!$A$2</f>
        <v>Middlesex</v>
      </c>
      <c r="O106" s="216" t="s">
        <v>4297</v>
      </c>
      <c r="P106" s="229" t="str">
        <f t="shared" si="29"/>
        <v>Conley, Adam (min)</v>
      </c>
      <c r="Q106" s="166" t="str">
        <f t="shared" ref="Q106:Q116" si="32">IF(ISBLANK($V106),"",$V106)</f>
        <v/>
      </c>
      <c r="R106" s="166" t="str">
        <f t="shared" ref="R106:R116" si="33">IF(ISBLANK($X106),"",$X106)</f>
        <v/>
      </c>
      <c r="S106" s="166" t="str">
        <f t="shared" ref="S106:S116" si="34">IF(ISBLANK($Z106),"",$Z106)</f>
        <v/>
      </c>
      <c r="T106" s="166" t="str">
        <f t="shared" ref="T106:T116" si="35">IF(ISBLANK($AB106),"",$AB106)</f>
        <v/>
      </c>
      <c r="U106" s="134" t="s">
        <v>828</v>
      </c>
      <c r="V106" s="167"/>
      <c r="W106" s="134"/>
      <c r="X106" s="167"/>
      <c r="Y106" s="134"/>
      <c r="Z106" s="167"/>
      <c r="AA106" s="134"/>
      <c r="AB106" s="167"/>
      <c r="AC106" s="134"/>
      <c r="AD106" s="167"/>
    </row>
    <row r="107" spans="1:30" s="168" customFormat="1" ht="14.25" customHeight="1" x14ac:dyDescent="0.2">
      <c r="A107" s="146" t="s">
        <v>1225</v>
      </c>
      <c r="B107" s="177" t="s">
        <v>1425</v>
      </c>
      <c r="C107" s="253" t="str">
        <f>RIGHT(A107,LEN(A107)-FIND(", ",A107,1)-1)</f>
        <v>Ryan</v>
      </c>
      <c r="D107" s="134" t="str">
        <f>CONCATENATE(MID(C107,1,1),". ",B107)</f>
        <v>R. Cook</v>
      </c>
      <c r="E107" s="256" t="str">
        <f t="shared" si="28"/>
        <v>Ryan Cook</v>
      </c>
      <c r="F107" s="135" t="s">
        <v>1667</v>
      </c>
      <c r="G107" s="135"/>
      <c r="H107" s="135"/>
      <c r="I107" s="135"/>
      <c r="J107" s="201">
        <v>31958</v>
      </c>
      <c r="K107" s="147" t="s">
        <v>1664</v>
      </c>
      <c r="L107" s="216" t="s">
        <v>173</v>
      </c>
      <c r="M107" s="134" t="str">
        <f t="shared" si="31"/>
        <v>ARB-Y4</v>
      </c>
      <c r="N107" s="147" t="str">
        <f>Mays!$A$2</f>
        <v>Aspen</v>
      </c>
      <c r="O107" s="216" t="s">
        <v>4297</v>
      </c>
      <c r="P107" s="229" t="str">
        <f t="shared" si="29"/>
        <v>Cook, Ryan (ARB-Y4)</v>
      </c>
      <c r="Q107" s="166" t="str">
        <f t="shared" si="32"/>
        <v/>
      </c>
      <c r="R107" s="166" t="str">
        <f t="shared" si="33"/>
        <v/>
      </c>
      <c r="S107" s="166" t="str">
        <f t="shared" si="34"/>
        <v/>
      </c>
      <c r="T107" s="314" t="str">
        <f t="shared" si="35"/>
        <v/>
      </c>
      <c r="U107" s="147" t="s">
        <v>814</v>
      </c>
      <c r="V107" s="167"/>
      <c r="W107" s="134" t="s">
        <v>1629</v>
      </c>
      <c r="X107" s="167"/>
      <c r="Y107" s="134"/>
      <c r="Z107" s="167"/>
      <c r="AA107" s="134"/>
      <c r="AB107" s="167"/>
      <c r="AC107" s="134"/>
      <c r="AD107" s="134"/>
    </row>
    <row r="108" spans="1:30" s="168" customFormat="1" ht="14.25" customHeight="1" x14ac:dyDescent="0.2">
      <c r="A108" s="176" t="s">
        <v>1241</v>
      </c>
      <c r="B108" s="177" t="s">
        <v>1427</v>
      </c>
      <c r="C108" s="177" t="s">
        <v>1338</v>
      </c>
      <c r="D108" s="134" t="str">
        <f>CONCATENATE(MID(C108,2,1),". ",B108)</f>
        <v>D. Corcino</v>
      </c>
      <c r="E108" s="256" t="str">
        <f t="shared" si="28"/>
        <v xml:space="preserve"> Daniel Corcino</v>
      </c>
      <c r="F108" s="161" t="s">
        <v>1667</v>
      </c>
      <c r="G108" s="161"/>
      <c r="H108" s="161"/>
      <c r="I108" s="161"/>
      <c r="J108" s="192">
        <v>33111</v>
      </c>
      <c r="K108" s="204" t="s">
        <v>966</v>
      </c>
      <c r="L108" s="215" t="s">
        <v>173</v>
      </c>
      <c r="M108" s="134" t="str">
        <f t="shared" si="31"/>
        <v>MM</v>
      </c>
      <c r="N108" s="147" t="str">
        <f>Aaron!$AE$2</f>
        <v>Pismo Beach</v>
      </c>
      <c r="O108" s="216" t="s">
        <v>4297</v>
      </c>
      <c r="P108" s="229" t="str">
        <f t="shared" si="29"/>
        <v>Corcino, Daniel (MM)</v>
      </c>
      <c r="Q108" s="314">
        <f t="shared" si="32"/>
        <v>100000</v>
      </c>
      <c r="R108" s="166" t="str">
        <f t="shared" si="33"/>
        <v/>
      </c>
      <c r="S108" s="166" t="str">
        <f t="shared" si="34"/>
        <v/>
      </c>
      <c r="T108" s="166" t="str">
        <f t="shared" si="35"/>
        <v/>
      </c>
      <c r="U108" s="147" t="s">
        <v>648</v>
      </c>
      <c r="V108" s="315">
        <v>100000</v>
      </c>
      <c r="W108" s="147"/>
      <c r="X108" s="167"/>
      <c r="Y108" s="134"/>
      <c r="Z108" s="167"/>
      <c r="AA108" s="134"/>
      <c r="AB108" s="167"/>
      <c r="AC108" s="134"/>
      <c r="AD108" s="167"/>
    </row>
    <row r="109" spans="1:30" s="168" customFormat="1" ht="14.25" customHeight="1" x14ac:dyDescent="0.2">
      <c r="A109" s="514" t="s">
        <v>4680</v>
      </c>
      <c r="B109" s="246" t="str">
        <f>LEFT(A109,FIND(", ",A109,1)-1)</f>
        <v>Cordier</v>
      </c>
      <c r="C109" s="253" t="str">
        <f>RIGHT(A109,LEN(A109)-FIND(", ",A109,1)-1)</f>
        <v>Erik</v>
      </c>
      <c r="D109" s="134" t="str">
        <f>CONCATENATE(MID(C109,1,1),". ",B109)</f>
        <v>E. Cordier</v>
      </c>
      <c r="E109" s="256" t="str">
        <f t="shared" si="28"/>
        <v>Erik Cordier</v>
      </c>
      <c r="F109" s="287"/>
      <c r="G109" s="514">
        <v>223</v>
      </c>
      <c r="H109" s="514">
        <v>16</v>
      </c>
      <c r="I109" s="514">
        <v>20</v>
      </c>
      <c r="J109" s="436">
        <v>31468</v>
      </c>
      <c r="K109" s="205" t="s">
        <v>1664</v>
      </c>
      <c r="L109" s="135" t="s">
        <v>173</v>
      </c>
      <c r="M109" s="134" t="str">
        <f t="shared" si="31"/>
        <v>MM</v>
      </c>
      <c r="N109" s="147" t="str">
        <f>Aaron!$S$2</f>
        <v>San Jose</v>
      </c>
      <c r="O109" s="169" t="s">
        <v>4786</v>
      </c>
      <c r="P109" s="229" t="str">
        <f t="shared" si="29"/>
        <v>Cordier, Erik (MM)</v>
      </c>
      <c r="Q109" s="166">
        <f t="shared" si="32"/>
        <v>100000</v>
      </c>
      <c r="R109" s="166" t="str">
        <f t="shared" si="33"/>
        <v/>
      </c>
      <c r="S109" s="166" t="str">
        <f t="shared" si="34"/>
        <v/>
      </c>
      <c r="T109" s="314" t="str">
        <f t="shared" si="35"/>
        <v/>
      </c>
      <c r="U109" s="514" t="s">
        <v>648</v>
      </c>
      <c r="V109" s="167">
        <v>100000</v>
      </c>
      <c r="W109" s="134"/>
      <c r="X109" s="167"/>
      <c r="Y109" s="134"/>
      <c r="Z109" s="167"/>
      <c r="AA109" s="134"/>
      <c r="AB109" s="167"/>
      <c r="AC109" s="134"/>
      <c r="AD109" s="134"/>
    </row>
    <row r="110" spans="1:30" s="168" customFormat="1" ht="14.25" customHeight="1" x14ac:dyDescent="0.2">
      <c r="A110" s="210" t="s">
        <v>1823</v>
      </c>
      <c r="B110" s="211" t="s">
        <v>1824</v>
      </c>
      <c r="C110" s="253" t="str">
        <f>RIGHT(A110,LEN(A110)-FIND(", ",A110,1)-1)</f>
        <v>Kevin</v>
      </c>
      <c r="D110" s="134" t="str">
        <f>CONCATENATE(MID(C110,1,1),". ",B110)</f>
        <v>K. Correia</v>
      </c>
      <c r="E110" s="256" t="str">
        <f t="shared" si="28"/>
        <v>Kevin Correia</v>
      </c>
      <c r="F110" s="215" t="s">
        <v>1667</v>
      </c>
      <c r="G110" s="215"/>
      <c r="H110" s="215"/>
      <c r="I110" s="215"/>
      <c r="J110" s="213">
        <v>29457</v>
      </c>
      <c r="K110" s="214" t="s">
        <v>966</v>
      </c>
      <c r="L110" s="161" t="s">
        <v>173</v>
      </c>
      <c r="M110" s="134" t="str">
        <f t="shared" si="31"/>
        <v>3,F3-5.7M</v>
      </c>
      <c r="N110" s="147" t="str">
        <f>Cobb!$Y$2</f>
        <v>Portsmouth</v>
      </c>
      <c r="O110" s="216" t="s">
        <v>4297</v>
      </c>
      <c r="P110" s="229" t="str">
        <f t="shared" si="29"/>
        <v>Correia, Kevin (3,F3-5.7M)</v>
      </c>
      <c r="Q110" s="166">
        <f t="shared" si="32"/>
        <v>1900000</v>
      </c>
      <c r="R110" s="166" t="str">
        <f t="shared" si="33"/>
        <v/>
      </c>
      <c r="S110" s="166" t="str">
        <f t="shared" si="34"/>
        <v/>
      </c>
      <c r="T110" s="314" t="str">
        <f t="shared" si="35"/>
        <v/>
      </c>
      <c r="U110" s="297" t="s">
        <v>1825</v>
      </c>
      <c r="V110" s="235">
        <v>1900000</v>
      </c>
      <c r="W110" s="211" t="s">
        <v>412</v>
      </c>
      <c r="X110" s="235"/>
      <c r="Y110" s="211"/>
      <c r="Z110" s="235"/>
      <c r="AA110" s="134"/>
      <c r="AB110" s="167"/>
      <c r="AC110" s="134"/>
      <c r="AD110" s="134"/>
    </row>
    <row r="111" spans="1:30" s="168" customFormat="1" ht="14.25" customHeight="1" x14ac:dyDescent="0.2">
      <c r="A111" s="175" t="s">
        <v>383</v>
      </c>
      <c r="B111" s="177" t="s">
        <v>1429</v>
      </c>
      <c r="C111" s="177" t="s">
        <v>1430</v>
      </c>
      <c r="D111" s="134" t="str">
        <f>CONCATENATE(MID(C111,2,1),". ",B111)</f>
        <v>K. Cowart</v>
      </c>
      <c r="E111" s="256" t="str">
        <f t="shared" si="28"/>
        <v xml:space="preserve"> Kaleb Cowart</v>
      </c>
      <c r="F111" s="161" t="s">
        <v>1674</v>
      </c>
      <c r="G111" s="161"/>
      <c r="H111" s="161"/>
      <c r="I111" s="161"/>
      <c r="J111" s="192">
        <v>33757</v>
      </c>
      <c r="K111" s="204" t="s">
        <v>1670</v>
      </c>
      <c r="L111" s="161" t="s">
        <v>11</v>
      </c>
      <c r="M111" s="134" t="str">
        <f t="shared" si="31"/>
        <v>min</v>
      </c>
      <c r="N111" s="134" t="str">
        <f>Aaron!$AE$2</f>
        <v>Pismo Beach</v>
      </c>
      <c r="O111" s="216" t="s">
        <v>4297</v>
      </c>
      <c r="P111" s="229" t="str">
        <f t="shared" si="29"/>
        <v>Cowart, Kaleb (min)</v>
      </c>
      <c r="Q111" s="166" t="str">
        <f t="shared" si="32"/>
        <v/>
      </c>
      <c r="R111" s="166" t="str">
        <f t="shared" si="33"/>
        <v/>
      </c>
      <c r="S111" s="166" t="str">
        <f t="shared" si="34"/>
        <v/>
      </c>
      <c r="T111" s="166" t="str">
        <f t="shared" si="35"/>
        <v/>
      </c>
      <c r="U111" s="134" t="s">
        <v>828</v>
      </c>
      <c r="V111" s="167"/>
      <c r="W111" s="134"/>
      <c r="X111" s="167"/>
      <c r="Y111" s="134"/>
      <c r="Z111" s="167"/>
      <c r="AA111" s="134"/>
      <c r="AB111" s="167"/>
      <c r="AC111" s="134"/>
      <c r="AD111" s="167"/>
    </row>
    <row r="112" spans="1:30" s="168" customFormat="1" ht="14.25" customHeight="1" x14ac:dyDescent="0.2">
      <c r="A112" s="175" t="s">
        <v>358</v>
      </c>
      <c r="B112" s="177" t="s">
        <v>1431</v>
      </c>
      <c r="C112" s="177" t="s">
        <v>1432</v>
      </c>
      <c r="D112" s="134" t="str">
        <f>CONCATENATE(MID(C112,2,1),". ",B112)</f>
        <v>Z. Cox</v>
      </c>
      <c r="E112" s="256" t="str">
        <f t="shared" si="28"/>
        <v xml:space="preserve"> Zack Cox</v>
      </c>
      <c r="F112" s="161" t="s">
        <v>512</v>
      </c>
      <c r="G112" s="161"/>
      <c r="H112" s="161"/>
      <c r="I112" s="161"/>
      <c r="J112" s="192">
        <v>32637</v>
      </c>
      <c r="K112" s="204" t="s">
        <v>1670</v>
      </c>
      <c r="L112" s="161" t="s">
        <v>11</v>
      </c>
      <c r="M112" s="134" t="str">
        <f t="shared" si="31"/>
        <v>min</v>
      </c>
      <c r="N112" s="134" t="str">
        <f>Ruth!$S$2</f>
        <v>New York</v>
      </c>
      <c r="O112" s="216" t="s">
        <v>4297</v>
      </c>
      <c r="P112" s="229" t="str">
        <f t="shared" si="29"/>
        <v>Cox, Zack (min)</v>
      </c>
      <c r="Q112" s="166" t="str">
        <f t="shared" si="32"/>
        <v/>
      </c>
      <c r="R112" s="166" t="str">
        <f t="shared" si="33"/>
        <v/>
      </c>
      <c r="S112" s="166" t="str">
        <f t="shared" si="34"/>
        <v/>
      </c>
      <c r="T112" s="166" t="str">
        <f t="shared" si="35"/>
        <v/>
      </c>
      <c r="U112" s="134" t="s">
        <v>828</v>
      </c>
      <c r="V112" s="167"/>
      <c r="W112" s="134"/>
      <c r="X112" s="167"/>
      <c r="Y112" s="134"/>
      <c r="Z112" s="167"/>
      <c r="AA112" s="134"/>
      <c r="AB112" s="167"/>
      <c r="AC112" s="134"/>
      <c r="AD112" s="167"/>
    </row>
    <row r="113" spans="1:31" s="168" customFormat="1" ht="14.25" customHeight="1" x14ac:dyDescent="0.2">
      <c r="A113" s="175" t="s">
        <v>742</v>
      </c>
      <c r="B113" s="177" t="s">
        <v>1433</v>
      </c>
      <c r="C113" s="177" t="s">
        <v>1357</v>
      </c>
      <c r="D113" s="134" t="str">
        <f>CONCATENATE(MID(C113,2,1),". ",B113)</f>
        <v>J. Crain</v>
      </c>
      <c r="E113" s="256" t="str">
        <f t="shared" si="28"/>
        <v xml:space="preserve"> Jesse Crain</v>
      </c>
      <c r="F113" s="161" t="s">
        <v>1667</v>
      </c>
      <c r="G113" s="161"/>
      <c r="H113" s="161"/>
      <c r="I113" s="161"/>
      <c r="J113" s="192">
        <v>29772</v>
      </c>
      <c r="K113" s="204" t="s">
        <v>1664</v>
      </c>
      <c r="L113" s="161" t="s">
        <v>173</v>
      </c>
      <c r="M113" s="134" t="str">
        <f t="shared" si="31"/>
        <v>3,F3-2.1M</v>
      </c>
      <c r="N113" s="147" t="str">
        <f>Cobb!$G$2</f>
        <v>Alaska</v>
      </c>
      <c r="O113" s="216" t="s">
        <v>4297</v>
      </c>
      <c r="P113" s="229" t="str">
        <f t="shared" si="29"/>
        <v>Crain, Jesse (3,F3-2.1M)</v>
      </c>
      <c r="Q113" s="314">
        <f t="shared" si="32"/>
        <v>700000</v>
      </c>
      <c r="R113" s="166" t="str">
        <f t="shared" si="33"/>
        <v/>
      </c>
      <c r="S113" s="166" t="str">
        <f t="shared" si="34"/>
        <v/>
      </c>
      <c r="T113" s="166" t="str">
        <f t="shared" si="35"/>
        <v/>
      </c>
      <c r="U113" s="147" t="s">
        <v>486</v>
      </c>
      <c r="V113" s="314">
        <v>700000</v>
      </c>
      <c r="W113" s="147" t="s">
        <v>412</v>
      </c>
      <c r="X113" s="167"/>
      <c r="Y113" s="134"/>
      <c r="Z113" s="167"/>
      <c r="AA113" s="134"/>
      <c r="AB113" s="167"/>
      <c r="AC113" s="134"/>
      <c r="AD113" s="167"/>
    </row>
    <row r="114" spans="1:31" s="168" customFormat="1" ht="14.25" customHeight="1" x14ac:dyDescent="0.2">
      <c r="A114" s="333" t="s">
        <v>4727</v>
      </c>
      <c r="B114" s="246" t="str">
        <f>LEFT(A114,FIND(", ",A114,1)-1)</f>
        <v>Cravy</v>
      </c>
      <c r="C114" s="253" t="str">
        <f>RIGHT(A114,LEN(A114)-FIND(", ",A114,1)-1)</f>
        <v>Tyler</v>
      </c>
      <c r="D114" s="134" t="str">
        <f>CONCATENATE(MID(C114,1,1),". ",B114)</f>
        <v>T. Cravy</v>
      </c>
      <c r="E114" s="256" t="str">
        <f t="shared" si="28"/>
        <v>Tyler Cravy</v>
      </c>
      <c r="F114" s="286"/>
      <c r="G114" s="495">
        <v>154</v>
      </c>
      <c r="H114" s="495">
        <v>6</v>
      </c>
      <c r="I114" s="495">
        <v>16</v>
      </c>
      <c r="J114" s="498">
        <v>32702</v>
      </c>
      <c r="K114" s="203" t="s">
        <v>966</v>
      </c>
      <c r="L114" s="161" t="s">
        <v>173</v>
      </c>
      <c r="M114" s="134" t="str">
        <f t="shared" si="31"/>
        <v>Y1</v>
      </c>
      <c r="N114" s="147" t="str">
        <f>Ruth!$Y$2</f>
        <v>Rock Island</v>
      </c>
      <c r="O114" s="169" t="s">
        <v>4786</v>
      </c>
      <c r="P114" s="229" t="str">
        <f t="shared" si="29"/>
        <v>Cravy, Tyler (Y1)</v>
      </c>
      <c r="Q114" s="166">
        <f t="shared" si="32"/>
        <v>200000</v>
      </c>
      <c r="R114" s="166">
        <f t="shared" si="33"/>
        <v>300000</v>
      </c>
      <c r="S114" s="166">
        <f t="shared" si="34"/>
        <v>400000</v>
      </c>
      <c r="T114" s="314" t="str">
        <f t="shared" si="35"/>
        <v/>
      </c>
      <c r="U114" s="514" t="s">
        <v>652</v>
      </c>
      <c r="V114" s="167">
        <v>200000</v>
      </c>
      <c r="W114" s="134" t="s">
        <v>653</v>
      </c>
      <c r="X114" s="167">
        <v>300000</v>
      </c>
      <c r="Y114" s="134" t="s">
        <v>465</v>
      </c>
      <c r="Z114" s="167">
        <v>400000</v>
      </c>
      <c r="AA114" s="134" t="s">
        <v>814</v>
      </c>
      <c r="AB114" s="167"/>
      <c r="AC114" s="134"/>
      <c r="AD114" s="134"/>
    </row>
    <row r="115" spans="1:31" s="168" customFormat="1" ht="14.25" customHeight="1" x14ac:dyDescent="0.2">
      <c r="A115" s="333" t="s">
        <v>2730</v>
      </c>
      <c r="B115" s="134" t="s">
        <v>2838</v>
      </c>
      <c r="C115" s="253" t="str">
        <f>RIGHT(A115,LEN(A115)-FIND(", ",A115,1)-1)</f>
        <v>Kyle*</v>
      </c>
      <c r="D115" s="134" t="str">
        <f>CONCATENATE(MID(C115,1,1),". ",B115)</f>
        <v>K. Crockett</v>
      </c>
      <c r="E115" s="256" t="str">
        <f t="shared" si="28"/>
        <v>Kyle* Crockett</v>
      </c>
      <c r="F115" s="161" t="s">
        <v>512</v>
      </c>
      <c r="G115" s="161"/>
      <c r="H115" s="161"/>
      <c r="I115" s="161"/>
      <c r="J115" s="334">
        <v>33587</v>
      </c>
      <c r="K115" s="190" t="s">
        <v>1664</v>
      </c>
      <c r="L115" s="215" t="s">
        <v>173</v>
      </c>
      <c r="M115" s="134" t="s">
        <v>304</v>
      </c>
      <c r="N115" s="147" t="str">
        <f>Cobb!$M$2</f>
        <v>Mansfield</v>
      </c>
      <c r="O115" s="216" t="s">
        <v>4297</v>
      </c>
      <c r="P115" s="229" t="str">
        <f t="shared" si="29"/>
        <v>Crockett, Kyle* (Y1*)</v>
      </c>
      <c r="Q115" s="166">
        <f t="shared" si="32"/>
        <v>200000</v>
      </c>
      <c r="R115" s="166">
        <f t="shared" si="33"/>
        <v>300000</v>
      </c>
      <c r="S115" s="166">
        <f t="shared" si="34"/>
        <v>400000</v>
      </c>
      <c r="T115" s="314" t="str">
        <f t="shared" si="35"/>
        <v/>
      </c>
      <c r="U115" s="134" t="s">
        <v>304</v>
      </c>
      <c r="V115" s="269">
        <v>200000</v>
      </c>
      <c r="W115" s="134" t="s">
        <v>653</v>
      </c>
      <c r="X115" s="269">
        <v>300000</v>
      </c>
      <c r="Y115" s="134" t="s">
        <v>465</v>
      </c>
      <c r="Z115" s="269">
        <v>400000</v>
      </c>
      <c r="AA115" s="134" t="s">
        <v>814</v>
      </c>
      <c r="AB115" s="514"/>
      <c r="AC115" s="134"/>
      <c r="AD115" s="134"/>
    </row>
    <row r="116" spans="1:31" s="168" customFormat="1" ht="14.25" customHeight="1" x14ac:dyDescent="0.2">
      <c r="A116" s="175" t="s">
        <v>7</v>
      </c>
      <c r="B116" s="246" t="str">
        <f>LEFT(A116,FIND(", ",A116,1)-1)</f>
        <v>Crow</v>
      </c>
      <c r="C116" s="253" t="str">
        <f>RIGHT(A116,LEN(A116)-FIND(", ",A116,1)-1)</f>
        <v>Aaron</v>
      </c>
      <c r="D116" s="134" t="str">
        <f>CONCATENATE(MID(C116,1,1),". ",B116)</f>
        <v>A. Crow</v>
      </c>
      <c r="E116" s="256" t="str">
        <f t="shared" si="28"/>
        <v>Aaron Crow</v>
      </c>
      <c r="F116" s="161" t="s">
        <v>1667</v>
      </c>
      <c r="G116" s="161"/>
      <c r="H116" s="161"/>
      <c r="I116" s="161"/>
      <c r="J116" s="192">
        <v>31726</v>
      </c>
      <c r="K116" s="204" t="s">
        <v>1664</v>
      </c>
      <c r="L116" s="161" t="s">
        <v>173</v>
      </c>
      <c r="M116" s="134" t="str">
        <f>$U116</f>
        <v>2,F3-1.575M</v>
      </c>
      <c r="N116" s="147" t="str">
        <f>Cobb!$M$2</f>
        <v>Mansfield</v>
      </c>
      <c r="O116" s="304" t="s">
        <v>2491</v>
      </c>
      <c r="P116" s="229" t="str">
        <f t="shared" si="29"/>
        <v>Crow, Aaron (2,F3-1.575M)</v>
      </c>
      <c r="Q116" s="166">
        <f t="shared" si="32"/>
        <v>525000</v>
      </c>
      <c r="R116" s="166">
        <f t="shared" si="33"/>
        <v>525000</v>
      </c>
      <c r="S116" s="166" t="str">
        <f t="shared" si="34"/>
        <v/>
      </c>
      <c r="T116" s="314" t="str">
        <f t="shared" si="35"/>
        <v/>
      </c>
      <c r="U116" s="147" t="s">
        <v>2557</v>
      </c>
      <c r="V116" s="167">
        <v>525000</v>
      </c>
      <c r="W116" s="147" t="s">
        <v>2630</v>
      </c>
      <c r="X116" s="235">
        <v>525000</v>
      </c>
      <c r="Y116" s="147" t="s">
        <v>412</v>
      </c>
      <c r="Z116" s="310"/>
      <c r="AA116" s="147"/>
      <c r="AB116" s="310"/>
      <c r="AC116" s="134"/>
      <c r="AD116" s="134"/>
    </row>
    <row r="117" spans="1:31" s="168" customFormat="1" ht="14.25" customHeight="1" x14ac:dyDescent="0.2">
      <c r="A117" s="146" t="s">
        <v>1218</v>
      </c>
      <c r="B117" s="177" t="s">
        <v>1434</v>
      </c>
      <c r="C117" s="177" t="s">
        <v>1435</v>
      </c>
      <c r="D117" s="134" t="str">
        <f>CONCATENATE(MID(C117,2,1),". ",B117)</f>
        <v>R. Cruz</v>
      </c>
      <c r="E117" s="256" t="str">
        <f t="shared" si="28"/>
        <v xml:space="preserve"> Rhiner Cruz</v>
      </c>
      <c r="F117" s="135" t="s">
        <v>1667</v>
      </c>
      <c r="G117" s="134"/>
      <c r="H117" s="134"/>
      <c r="I117" s="134"/>
      <c r="J117" s="201">
        <v>31717</v>
      </c>
      <c r="K117" s="147" t="s">
        <v>1664</v>
      </c>
      <c r="L117" s="135" t="s">
        <v>173</v>
      </c>
      <c r="M117" s="134" t="str">
        <f>$Y117</f>
        <v>Y1*</v>
      </c>
      <c r="N117" s="134" t="str">
        <f>Aaron!$Y$2</f>
        <v>Columbus</v>
      </c>
      <c r="O117" s="216" t="s">
        <v>4297</v>
      </c>
      <c r="P117" s="134" t="str">
        <f t="shared" si="29"/>
        <v>Cruz, Rhiner (Y1*)</v>
      </c>
      <c r="Q117" s="166">
        <f>IF(ISBLANK($Z117),"",$Z117)</f>
        <v>200000</v>
      </c>
      <c r="R117" s="166">
        <f>IF(ISBLANK($AB117),"",$AB117)</f>
        <v>300000</v>
      </c>
      <c r="S117" s="166">
        <f>IF(ISBLANK($AD117),"",$AD117)</f>
        <v>400000</v>
      </c>
      <c r="T117" s="166" t="str">
        <f>IF(ISBLANK($AF117),"",$AF117)</f>
        <v/>
      </c>
      <c r="U117" s="134"/>
      <c r="V117" s="167"/>
      <c r="W117" s="134" t="s">
        <v>652</v>
      </c>
      <c r="X117" s="145">
        <v>200000</v>
      </c>
      <c r="Y117" s="134" t="s">
        <v>304</v>
      </c>
      <c r="Z117" s="167">
        <v>200000</v>
      </c>
      <c r="AA117" s="134" t="s">
        <v>653</v>
      </c>
      <c r="AB117" s="167">
        <v>300000</v>
      </c>
      <c r="AC117" s="134" t="s">
        <v>465</v>
      </c>
      <c r="AD117" s="167">
        <v>400000</v>
      </c>
      <c r="AE117" s="168" t="s">
        <v>814</v>
      </c>
    </row>
    <row r="118" spans="1:31" s="168" customFormat="1" ht="14.25" customHeight="1" x14ac:dyDescent="0.2">
      <c r="A118" s="239" t="s">
        <v>2301</v>
      </c>
      <c r="B118" s="253" t="s">
        <v>2095</v>
      </c>
      <c r="C118" s="253" t="str">
        <f>RIGHT(A118,LEN(A118)-FIND(", ",A118,1)-1)</f>
        <v>Charlie</v>
      </c>
      <c r="D118" s="134" t="str">
        <f>CONCATENATE(MID(C118,1,1),". ",B118)</f>
        <v>C. Culberson</v>
      </c>
      <c r="E118" s="256" t="str">
        <f t="shared" si="28"/>
        <v>Charlie Culberson</v>
      </c>
      <c r="F118" s="245" t="s">
        <v>1667</v>
      </c>
      <c r="G118" s="245"/>
      <c r="H118" s="245"/>
      <c r="I118" s="245"/>
      <c r="J118" s="257">
        <v>32608</v>
      </c>
      <c r="K118" s="255" t="s">
        <v>11</v>
      </c>
      <c r="L118" s="161" t="s">
        <v>11</v>
      </c>
      <c r="M118" s="134" t="s">
        <v>303</v>
      </c>
      <c r="N118" s="148" t="s">
        <v>547</v>
      </c>
      <c r="O118" s="216" t="s">
        <v>4297</v>
      </c>
      <c r="P118" s="229" t="str">
        <f t="shared" si="29"/>
        <v>Culberson, Charlie (Y2*)</v>
      </c>
      <c r="Q118" s="166">
        <f t="shared" ref="Q118:Q129" si="36">IF(ISBLANK($V118),"",$V118)</f>
        <v>300000</v>
      </c>
      <c r="R118" s="166">
        <f t="shared" ref="R118:R129" si="37">IF(ISBLANK($X118),"",$X118)</f>
        <v>400000</v>
      </c>
      <c r="S118" s="166" t="str">
        <f t="shared" ref="S118:S129" si="38">IF(ISBLANK($Z118),"",$Z118)</f>
        <v/>
      </c>
      <c r="T118" s="314" t="str">
        <f t="shared" ref="T118:T127" si="39">IF(ISBLANK($AB118),"",$AB118)</f>
        <v/>
      </c>
      <c r="U118" s="309" t="s">
        <v>303</v>
      </c>
      <c r="V118" s="230">
        <v>300000</v>
      </c>
      <c r="W118" s="229" t="s">
        <v>465</v>
      </c>
      <c r="X118" s="230">
        <v>400000</v>
      </c>
      <c r="Y118" s="134" t="s">
        <v>814</v>
      </c>
      <c r="Z118" s="230"/>
      <c r="AA118" s="134"/>
      <c r="AB118" s="167"/>
      <c r="AC118" s="134"/>
      <c r="AD118" s="134"/>
    </row>
    <row r="119" spans="1:31" s="168" customFormat="1" ht="14.25" customHeight="1" x14ac:dyDescent="0.2">
      <c r="A119" s="239" t="s">
        <v>2298</v>
      </c>
      <c r="B119" s="253" t="s">
        <v>2094</v>
      </c>
      <c r="C119" s="253" t="str">
        <f>RIGHT(A119,LEN(A119)-FIND(", ",A119,1)-1)</f>
        <v>Brandon</v>
      </c>
      <c r="D119" s="134" t="str">
        <f>CONCATENATE(MID(C119,1,1),". ",B119)</f>
        <v>B. Cumpton</v>
      </c>
      <c r="E119" s="256" t="str">
        <f t="shared" si="28"/>
        <v>Brandon Cumpton</v>
      </c>
      <c r="F119" s="245" t="s">
        <v>1667</v>
      </c>
      <c r="G119" s="245"/>
      <c r="H119" s="245"/>
      <c r="I119" s="245"/>
      <c r="J119" s="254">
        <v>32463</v>
      </c>
      <c r="K119" s="255" t="s">
        <v>173</v>
      </c>
      <c r="L119" s="161" t="s">
        <v>173</v>
      </c>
      <c r="M119" s="134" t="s">
        <v>303</v>
      </c>
      <c r="N119" s="147" t="s">
        <v>824</v>
      </c>
      <c r="O119" s="216" t="s">
        <v>4297</v>
      </c>
      <c r="P119" s="229" t="str">
        <f t="shared" si="29"/>
        <v>Cumpton, Brandon (Y2*)</v>
      </c>
      <c r="Q119" s="166">
        <f t="shared" si="36"/>
        <v>300000</v>
      </c>
      <c r="R119" s="166">
        <f t="shared" si="37"/>
        <v>400000</v>
      </c>
      <c r="S119" s="166" t="str">
        <f t="shared" si="38"/>
        <v/>
      </c>
      <c r="T119" s="314" t="str">
        <f t="shared" si="39"/>
        <v/>
      </c>
      <c r="U119" s="309" t="s">
        <v>303</v>
      </c>
      <c r="V119" s="230">
        <v>300000</v>
      </c>
      <c r="W119" s="229" t="s">
        <v>465</v>
      </c>
      <c r="X119" s="230">
        <v>400000</v>
      </c>
      <c r="Y119" s="134" t="s">
        <v>814</v>
      </c>
      <c r="Z119" s="230"/>
      <c r="AA119" s="134"/>
      <c r="AB119" s="167"/>
      <c r="AC119" s="134"/>
      <c r="AD119" s="134"/>
    </row>
    <row r="120" spans="1:31" s="168" customFormat="1" ht="14.25" customHeight="1" x14ac:dyDescent="0.2">
      <c r="A120" s="333" t="s">
        <v>3678</v>
      </c>
      <c r="B120" s="134" t="s">
        <v>2817</v>
      </c>
      <c r="C120" s="253" t="str">
        <f>RIGHT(A120,LEN(A120)-FIND(", ",A120,1)-1)</f>
        <v>Tyler</v>
      </c>
      <c r="D120" s="134" t="str">
        <f>CONCATENATE(MID(C120,1,1),". ",B120)</f>
        <v>T. Danish</v>
      </c>
      <c r="E120" s="256" t="str">
        <f t="shared" si="28"/>
        <v>Tyler Danish</v>
      </c>
      <c r="F120" s="161" t="s">
        <v>1667</v>
      </c>
      <c r="G120" s="161"/>
      <c r="H120" s="161"/>
      <c r="I120" s="161"/>
      <c r="J120" s="334">
        <v>34589</v>
      </c>
      <c r="K120" s="190" t="s">
        <v>966</v>
      </c>
      <c r="L120" s="161" t="s">
        <v>651</v>
      </c>
      <c r="M120" s="134" t="s">
        <v>828</v>
      </c>
      <c r="N120" s="147" t="str">
        <f>Cobb!$M$2</f>
        <v>Mansfield</v>
      </c>
      <c r="O120" s="216" t="s">
        <v>4297</v>
      </c>
      <c r="P120" s="229" t="str">
        <f t="shared" si="29"/>
        <v>Danish, Tyler (min)</v>
      </c>
      <c r="Q120" s="166" t="str">
        <f t="shared" si="36"/>
        <v/>
      </c>
      <c r="R120" s="166" t="str">
        <f t="shared" si="37"/>
        <v/>
      </c>
      <c r="S120" s="166" t="str">
        <f t="shared" si="38"/>
        <v/>
      </c>
      <c r="T120" s="314" t="str">
        <f t="shared" si="39"/>
        <v/>
      </c>
      <c r="U120" s="514" t="s">
        <v>828</v>
      </c>
      <c r="V120" s="269"/>
      <c r="W120" s="514"/>
      <c r="X120" s="269"/>
      <c r="Y120" s="514"/>
      <c r="Z120" s="514"/>
      <c r="AA120" s="514"/>
      <c r="AB120" s="514"/>
      <c r="AC120" s="134"/>
      <c r="AD120" s="134"/>
    </row>
    <row r="121" spans="1:31" s="168" customFormat="1" ht="14.25" customHeight="1" x14ac:dyDescent="0.2">
      <c r="A121" s="146" t="s">
        <v>1175</v>
      </c>
      <c r="B121" s="177" t="s">
        <v>1437</v>
      </c>
      <c r="C121" s="177" t="s">
        <v>1438</v>
      </c>
      <c r="D121" s="134" t="str">
        <f>CONCATENATE(MID(C121,2,1),". ",B121)</f>
        <v>J. Danks</v>
      </c>
      <c r="E121" s="256" t="str">
        <f t="shared" si="28"/>
        <v xml:space="preserve"> Jordan Danks</v>
      </c>
      <c r="F121" s="135" t="s">
        <v>512</v>
      </c>
      <c r="G121" s="135"/>
      <c r="H121" s="135"/>
      <c r="I121" s="135"/>
      <c r="J121" s="201">
        <v>31631</v>
      </c>
      <c r="K121" s="147" t="s">
        <v>1669</v>
      </c>
      <c r="L121" s="135" t="s">
        <v>11</v>
      </c>
      <c r="M121" s="134" t="str">
        <f>$U121</f>
        <v>Y2</v>
      </c>
      <c r="N121" s="134" t="str">
        <f>Cobb!$M$2</f>
        <v>Mansfield</v>
      </c>
      <c r="O121" s="216" t="s">
        <v>4297</v>
      </c>
      <c r="P121" s="229" t="str">
        <f t="shared" si="29"/>
        <v>Danks, Jordan (Y2)</v>
      </c>
      <c r="Q121" s="166">
        <f t="shared" si="36"/>
        <v>300000</v>
      </c>
      <c r="R121" s="166">
        <f t="shared" si="37"/>
        <v>400000</v>
      </c>
      <c r="S121" s="166" t="str">
        <f t="shared" si="38"/>
        <v/>
      </c>
      <c r="T121" s="166" t="str">
        <f t="shared" si="39"/>
        <v/>
      </c>
      <c r="U121" s="134" t="s">
        <v>653</v>
      </c>
      <c r="V121" s="167">
        <v>300000</v>
      </c>
      <c r="W121" s="134" t="s">
        <v>465</v>
      </c>
      <c r="X121" s="167">
        <v>400000</v>
      </c>
      <c r="Y121" s="134" t="s">
        <v>814</v>
      </c>
      <c r="Z121" s="167"/>
      <c r="AA121" s="134"/>
      <c r="AB121" s="167"/>
      <c r="AC121" s="134"/>
      <c r="AD121" s="167"/>
    </row>
    <row r="122" spans="1:31" s="168" customFormat="1" ht="14.25" customHeight="1" x14ac:dyDescent="0.2">
      <c r="A122" s="237" t="s">
        <v>2194</v>
      </c>
      <c r="B122" s="246" t="s">
        <v>1439</v>
      </c>
      <c r="C122" s="246" t="s">
        <v>2034</v>
      </c>
      <c r="D122" s="229" t="str">
        <f>CONCATENATE(MID(C122,2,1),". ",B122)</f>
        <v>D. Davis</v>
      </c>
      <c r="E122" s="256" t="str">
        <f t="shared" si="28"/>
        <v xml:space="preserve"> D.J Davis</v>
      </c>
      <c r="F122" s="244" t="s">
        <v>512</v>
      </c>
      <c r="G122" s="244"/>
      <c r="H122" s="244"/>
      <c r="I122" s="244"/>
      <c r="J122" s="251">
        <v>34540</v>
      </c>
      <c r="K122" s="252" t="s">
        <v>1669</v>
      </c>
      <c r="L122" s="240" t="s">
        <v>11</v>
      </c>
      <c r="M122" s="134" t="str">
        <f>$U122</f>
        <v>min</v>
      </c>
      <c r="N122" s="134" t="str">
        <f>Aaron!$M$2</f>
        <v>Virginia</v>
      </c>
      <c r="O122" s="216" t="s">
        <v>4297</v>
      </c>
      <c r="P122" s="229" t="str">
        <f t="shared" si="29"/>
        <v>Davis, DJ (min)</v>
      </c>
      <c r="Q122" s="166" t="str">
        <f t="shared" si="36"/>
        <v/>
      </c>
      <c r="R122" s="166" t="str">
        <f t="shared" si="37"/>
        <v/>
      </c>
      <c r="S122" s="166" t="str">
        <f t="shared" si="38"/>
        <v/>
      </c>
      <c r="T122" s="166" t="str">
        <f t="shared" si="39"/>
        <v/>
      </c>
      <c r="U122" s="134" t="s">
        <v>828</v>
      </c>
      <c r="V122" s="230"/>
      <c r="W122" s="229"/>
      <c r="X122" s="230"/>
      <c r="Y122" s="229"/>
      <c r="Z122" s="230"/>
      <c r="AA122" s="229"/>
      <c r="AB122" s="230"/>
      <c r="AC122" s="167"/>
      <c r="AD122" s="134"/>
    </row>
    <row r="123" spans="1:31" s="168" customFormat="1" ht="14.25" customHeight="1" x14ac:dyDescent="0.2">
      <c r="A123" s="239" t="s">
        <v>2257</v>
      </c>
      <c r="B123" s="253" t="s">
        <v>1439</v>
      </c>
      <c r="C123" s="253" t="s">
        <v>1345</v>
      </c>
      <c r="D123" s="229" t="str">
        <f>CONCATENATE(MID(C123,2,1),". ",B123)</f>
        <v>E. Davis</v>
      </c>
      <c r="E123" s="256" t="str">
        <f t="shared" si="28"/>
        <v xml:space="preserve"> Erik Davis</v>
      </c>
      <c r="F123" s="245" t="s">
        <v>1667</v>
      </c>
      <c r="G123" s="245"/>
      <c r="H123" s="245"/>
      <c r="I123" s="245"/>
      <c r="J123" s="254">
        <v>31693</v>
      </c>
      <c r="K123" s="255" t="s">
        <v>173</v>
      </c>
      <c r="L123" s="245" t="s">
        <v>173</v>
      </c>
      <c r="M123" s="134" t="str">
        <f>$U123</f>
        <v>MM</v>
      </c>
      <c r="N123" s="134" t="str">
        <f>Mays!$AE$2</f>
        <v>West Oakland</v>
      </c>
      <c r="O123" s="216" t="s">
        <v>4297</v>
      </c>
      <c r="P123" s="229" t="str">
        <f t="shared" si="29"/>
        <v>Davis, Erik (MM)</v>
      </c>
      <c r="Q123" s="166">
        <f t="shared" si="36"/>
        <v>100000</v>
      </c>
      <c r="R123" s="166" t="str">
        <f t="shared" si="37"/>
        <v/>
      </c>
      <c r="S123" s="166" t="str">
        <f t="shared" si="38"/>
        <v/>
      </c>
      <c r="T123" s="166" t="str">
        <f t="shared" si="39"/>
        <v/>
      </c>
      <c r="U123" s="134" t="s">
        <v>648</v>
      </c>
      <c r="V123" s="230">
        <v>100000</v>
      </c>
      <c r="W123" s="229"/>
      <c r="X123" s="230"/>
      <c r="Y123" s="229"/>
      <c r="Z123" s="230"/>
      <c r="AA123" s="229"/>
      <c r="AB123" s="230"/>
      <c r="AC123" s="229"/>
      <c r="AD123" s="229"/>
    </row>
    <row r="124" spans="1:31" s="168" customFormat="1" ht="14.25" customHeight="1" x14ac:dyDescent="0.2">
      <c r="A124" s="239" t="s">
        <v>2272</v>
      </c>
      <c r="B124" s="253" t="s">
        <v>2073</v>
      </c>
      <c r="C124" s="253" t="s">
        <v>2074</v>
      </c>
      <c r="D124" s="229" t="str">
        <f>CONCATENATE(MID(C124,2,1),". ",B124)</f>
        <v>D. De La Rosa</v>
      </c>
      <c r="E124" s="256" t="str">
        <f t="shared" si="28"/>
        <v xml:space="preserve"> Dane De La Rosa</v>
      </c>
      <c r="F124" s="245" t="s">
        <v>1667</v>
      </c>
      <c r="G124" s="245"/>
      <c r="H124" s="245"/>
      <c r="I124" s="245"/>
      <c r="J124" s="254">
        <v>30348</v>
      </c>
      <c r="K124" s="255" t="s">
        <v>173</v>
      </c>
      <c r="L124" s="215" t="s">
        <v>173</v>
      </c>
      <c r="M124" s="134" t="str">
        <f>$U124</f>
        <v>Y1*</v>
      </c>
      <c r="N124" s="147" t="str">
        <f>Mays!$M$2</f>
        <v>Mudville</v>
      </c>
      <c r="O124" s="216" t="s">
        <v>4297</v>
      </c>
      <c r="P124" s="229" t="str">
        <f t="shared" si="29"/>
        <v>De La Rosa, Dane (Y1*)</v>
      </c>
      <c r="Q124" s="314">
        <f t="shared" si="36"/>
        <v>200000</v>
      </c>
      <c r="R124" s="166">
        <f t="shared" si="37"/>
        <v>300000</v>
      </c>
      <c r="S124" s="166">
        <f t="shared" si="38"/>
        <v>400000</v>
      </c>
      <c r="T124" s="166" t="str">
        <f t="shared" si="39"/>
        <v/>
      </c>
      <c r="U124" s="147" t="s">
        <v>304</v>
      </c>
      <c r="V124" s="315">
        <v>200000</v>
      </c>
      <c r="W124" s="309" t="s">
        <v>653</v>
      </c>
      <c r="X124" s="230">
        <v>300000</v>
      </c>
      <c r="Y124" s="229" t="s">
        <v>465</v>
      </c>
      <c r="Z124" s="230">
        <v>400000</v>
      </c>
      <c r="AA124" s="134" t="s">
        <v>814</v>
      </c>
      <c r="AB124" s="230"/>
      <c r="AC124" s="134"/>
      <c r="AD124" s="167"/>
    </row>
    <row r="125" spans="1:31" s="168" customFormat="1" ht="14.25" customHeight="1" x14ac:dyDescent="0.2">
      <c r="A125" s="333" t="s">
        <v>2721</v>
      </c>
      <c r="B125" s="134" t="s">
        <v>2073</v>
      </c>
      <c r="C125" s="253" t="str">
        <f>RIGHT(A125,LEN(A125)-FIND(", ",A125,1)-1)</f>
        <v>Eury*</v>
      </c>
      <c r="D125" s="134" t="str">
        <f>CONCATENATE(MID(C125,1,1),". ",B125)</f>
        <v>E. De La Rosa</v>
      </c>
      <c r="E125" s="256" t="str">
        <f t="shared" si="28"/>
        <v>Eury* De La Rosa</v>
      </c>
      <c r="F125" s="161" t="s">
        <v>512</v>
      </c>
      <c r="G125" s="161"/>
      <c r="H125" s="161"/>
      <c r="I125" s="161"/>
      <c r="J125" s="334">
        <v>32928</v>
      </c>
      <c r="K125" s="190" t="s">
        <v>1664</v>
      </c>
      <c r="L125" s="161" t="s">
        <v>173</v>
      </c>
      <c r="M125" s="134" t="s">
        <v>304</v>
      </c>
      <c r="N125" s="147" t="str">
        <f>Ruth!$G$2</f>
        <v>Gotham City</v>
      </c>
      <c r="O125" s="216" t="s">
        <v>4297</v>
      </c>
      <c r="P125" s="229" t="str">
        <f t="shared" si="29"/>
        <v>De La Rosa, Eury* (Y1*)</v>
      </c>
      <c r="Q125" s="166">
        <f t="shared" si="36"/>
        <v>200000</v>
      </c>
      <c r="R125" s="166">
        <f t="shared" si="37"/>
        <v>300000</v>
      </c>
      <c r="S125" s="166">
        <f t="shared" si="38"/>
        <v>400000</v>
      </c>
      <c r="T125" s="314" t="str">
        <f t="shared" si="39"/>
        <v/>
      </c>
      <c r="U125" s="134" t="s">
        <v>304</v>
      </c>
      <c r="V125" s="269">
        <v>200000</v>
      </c>
      <c r="W125" s="134" t="s">
        <v>653</v>
      </c>
      <c r="X125" s="269">
        <v>300000</v>
      </c>
      <c r="Y125" s="134" t="s">
        <v>465</v>
      </c>
      <c r="Z125" s="269">
        <v>400000</v>
      </c>
      <c r="AA125" s="134" t="s">
        <v>814</v>
      </c>
      <c r="AB125" s="514"/>
      <c r="AC125" s="134"/>
      <c r="AD125" s="134"/>
    </row>
    <row r="126" spans="1:31" s="168" customFormat="1" ht="14.25" customHeight="1" x14ac:dyDescent="0.2">
      <c r="A126" s="134" t="s">
        <v>495</v>
      </c>
      <c r="B126" s="177" t="s">
        <v>1441</v>
      </c>
      <c r="C126" s="177" t="s">
        <v>1442</v>
      </c>
      <c r="D126" s="134" t="str">
        <f>CONCATENATE(MID(C126,2,1),". ",B126)</f>
        <v>J. Decker</v>
      </c>
      <c r="E126" s="256" t="str">
        <f t="shared" si="28"/>
        <v xml:space="preserve"> Jaff  Decker</v>
      </c>
      <c r="F126" s="135" t="s">
        <v>512</v>
      </c>
      <c r="G126" s="135"/>
      <c r="H126" s="135"/>
      <c r="I126" s="135"/>
      <c r="J126" s="201">
        <v>32927</v>
      </c>
      <c r="K126" s="147" t="s">
        <v>1673</v>
      </c>
      <c r="L126" s="135" t="s">
        <v>11</v>
      </c>
      <c r="M126" s="134" t="str">
        <f t="shared" ref="M126:M131" si="40">$U126</f>
        <v>MM</v>
      </c>
      <c r="N126" s="134" t="str">
        <f>Mays!$G$2</f>
        <v>Palo Alto</v>
      </c>
      <c r="O126" s="216" t="s">
        <v>4297</v>
      </c>
      <c r="P126" s="229" t="str">
        <f t="shared" si="29"/>
        <v>Decker, Jaff  (MM)</v>
      </c>
      <c r="Q126" s="166">
        <f t="shared" si="36"/>
        <v>100000</v>
      </c>
      <c r="R126" s="166" t="str">
        <f t="shared" si="37"/>
        <v/>
      </c>
      <c r="S126" s="166" t="str">
        <f t="shared" si="38"/>
        <v/>
      </c>
      <c r="T126" s="166" t="str">
        <f t="shared" si="39"/>
        <v/>
      </c>
      <c r="U126" s="134" t="s">
        <v>648</v>
      </c>
      <c r="V126" s="167">
        <v>100000</v>
      </c>
      <c r="W126" s="134"/>
      <c r="X126" s="167"/>
      <c r="Y126" s="134"/>
      <c r="Z126" s="167"/>
      <c r="AA126" s="134"/>
      <c r="AB126" s="167"/>
      <c r="AC126" s="134"/>
      <c r="AD126" s="167"/>
    </row>
    <row r="127" spans="1:31" s="168" customFormat="1" ht="14.25" customHeight="1" x14ac:dyDescent="0.2">
      <c r="A127" s="146" t="s">
        <v>3804</v>
      </c>
      <c r="B127" s="177" t="s">
        <v>1443</v>
      </c>
      <c r="C127" s="253" t="str">
        <f>RIGHT(A127,LEN(A127)-FIND(", ",A127,1)-1)</f>
        <v>Sam</v>
      </c>
      <c r="D127" s="134" t="str">
        <f>CONCATENATE(MID(C127,1,1),". ",B127)</f>
        <v>S. Deduno</v>
      </c>
      <c r="E127" s="256" t="str">
        <f t="shared" ref="E127:E190" si="41">CONCATENATE(C127," ",B127)</f>
        <v>Sam Deduno</v>
      </c>
      <c r="F127" s="135" t="s">
        <v>1667</v>
      </c>
      <c r="G127" s="135"/>
      <c r="H127" s="135"/>
      <c r="I127" s="135"/>
      <c r="J127" s="201">
        <v>30499</v>
      </c>
      <c r="K127" s="147" t="s">
        <v>966</v>
      </c>
      <c r="L127" s="216" t="s">
        <v>173</v>
      </c>
      <c r="M127" s="134" t="str">
        <f t="shared" si="40"/>
        <v>ARB-Y4</v>
      </c>
      <c r="N127" s="147" t="str">
        <f>Cobb!$M$2</f>
        <v>Mansfield</v>
      </c>
      <c r="O127" s="216" t="s">
        <v>4297</v>
      </c>
      <c r="P127" s="229" t="str">
        <f t="shared" ref="P127:P190" si="42">CONCATENATE(A127," (",M127,")")</f>
        <v>Deduno, Sam (ARB-Y4)</v>
      </c>
      <c r="Q127" s="166" t="str">
        <f t="shared" si="36"/>
        <v/>
      </c>
      <c r="R127" s="166" t="str">
        <f t="shared" si="37"/>
        <v/>
      </c>
      <c r="S127" s="166" t="str">
        <f t="shared" si="38"/>
        <v/>
      </c>
      <c r="T127" s="314" t="str">
        <f t="shared" si="39"/>
        <v/>
      </c>
      <c r="U127" s="147" t="s">
        <v>814</v>
      </c>
      <c r="V127" s="167"/>
      <c r="W127" s="134" t="s">
        <v>1629</v>
      </c>
      <c r="X127" s="167"/>
      <c r="Y127" s="134"/>
      <c r="Z127" s="167"/>
      <c r="AA127" s="229"/>
      <c r="AB127" s="229"/>
      <c r="AC127" s="134"/>
      <c r="AD127" s="134"/>
    </row>
    <row r="128" spans="1:31" s="168" customFormat="1" ht="14.25" customHeight="1" x14ac:dyDescent="0.2">
      <c r="A128" s="175" t="s">
        <v>1108</v>
      </c>
      <c r="B128" s="177" t="s">
        <v>1444</v>
      </c>
      <c r="C128" s="177" t="s">
        <v>1415</v>
      </c>
      <c r="D128" s="134" t="str">
        <f t="shared" ref="D128:D133" si="43">CONCATENATE(MID(C128,2,1),". ",B128)</f>
        <v>S. Delabar</v>
      </c>
      <c r="E128" s="256" t="str">
        <f t="shared" si="41"/>
        <v xml:space="preserve"> Steve Delabar</v>
      </c>
      <c r="F128" s="161" t="s">
        <v>1667</v>
      </c>
      <c r="G128" s="161"/>
      <c r="H128" s="161"/>
      <c r="I128" s="161"/>
      <c r="J128" s="192">
        <v>30514</v>
      </c>
      <c r="K128" s="204" t="s">
        <v>1664</v>
      </c>
      <c r="L128" s="161" t="s">
        <v>173</v>
      </c>
      <c r="M128" s="134" t="str">
        <f t="shared" si="40"/>
        <v>free agent</v>
      </c>
      <c r="N128" s="134" t="str">
        <f>Cobb!$S$2</f>
        <v>Waikiki</v>
      </c>
      <c r="O128" s="216" t="s">
        <v>4297</v>
      </c>
      <c r="P128" s="229" t="str">
        <f t="shared" si="42"/>
        <v>Delabar, Steve (free agent)</v>
      </c>
      <c r="Q128" s="166" t="str">
        <f t="shared" si="36"/>
        <v/>
      </c>
      <c r="R128" s="166" t="str">
        <f t="shared" si="37"/>
        <v/>
      </c>
      <c r="S128" s="166" t="str">
        <f t="shared" si="38"/>
        <v/>
      </c>
      <c r="T128" s="166" t="str">
        <f>IF(ISBLANK($Z128),"",$Z128)</f>
        <v/>
      </c>
      <c r="U128" s="134" t="s">
        <v>412</v>
      </c>
      <c r="V128" s="167"/>
      <c r="W128" s="134"/>
      <c r="X128" s="167"/>
      <c r="Y128" s="134"/>
      <c r="Z128" s="167"/>
      <c r="AA128" s="134"/>
      <c r="AB128" s="167"/>
      <c r="AC128" s="134"/>
      <c r="AD128" s="167"/>
    </row>
    <row r="129" spans="1:31" s="168" customFormat="1" ht="14.25" customHeight="1" x14ac:dyDescent="0.2">
      <c r="A129" s="210" t="s">
        <v>1816</v>
      </c>
      <c r="B129" s="211" t="s">
        <v>1817</v>
      </c>
      <c r="C129" s="211" t="s">
        <v>1426</v>
      </c>
      <c r="D129" s="134" t="str">
        <f t="shared" si="43"/>
        <v>R. Dempster</v>
      </c>
      <c r="E129" s="256" t="str">
        <f t="shared" si="41"/>
        <v xml:space="preserve"> Ryan Dempster</v>
      </c>
      <c r="F129" s="215" t="s">
        <v>1667</v>
      </c>
      <c r="G129" s="215"/>
      <c r="H129" s="215"/>
      <c r="I129" s="215"/>
      <c r="J129" s="213">
        <v>28248</v>
      </c>
      <c r="K129" s="214" t="s">
        <v>966</v>
      </c>
      <c r="L129" s="161" t="s">
        <v>173</v>
      </c>
      <c r="M129" s="134" t="str">
        <f t="shared" si="40"/>
        <v>2,F3-6.675M</v>
      </c>
      <c r="N129" s="297" t="str">
        <f>Aaron!$Y$2</f>
        <v>Columbus</v>
      </c>
      <c r="O129" s="216" t="s">
        <v>4297</v>
      </c>
      <c r="P129" s="229" t="str">
        <f t="shared" si="42"/>
        <v>Dempster, Ryan (2,F3-6.675M)</v>
      </c>
      <c r="Q129" s="314">
        <f t="shared" si="36"/>
        <v>2225000</v>
      </c>
      <c r="R129" s="166">
        <f t="shared" si="37"/>
        <v>2225000</v>
      </c>
      <c r="S129" s="166" t="str">
        <f t="shared" si="38"/>
        <v/>
      </c>
      <c r="T129" s="166" t="str">
        <f>IF(ISBLANK($AB129),"",$AB129)</f>
        <v/>
      </c>
      <c r="U129" s="297" t="s">
        <v>1818</v>
      </c>
      <c r="V129" s="310">
        <v>2225000</v>
      </c>
      <c r="W129" s="297" t="s">
        <v>1819</v>
      </c>
      <c r="X129" s="235">
        <v>2225000</v>
      </c>
      <c r="Y129" s="211" t="s">
        <v>412</v>
      </c>
      <c r="Z129" s="235"/>
      <c r="AA129" s="211"/>
      <c r="AB129" s="235"/>
      <c r="AC129" s="134"/>
      <c r="AD129" s="167"/>
    </row>
    <row r="130" spans="1:31" s="168" customFormat="1" ht="14.25" customHeight="1" x14ac:dyDescent="0.2">
      <c r="A130" s="211" t="s">
        <v>1689</v>
      </c>
      <c r="B130" s="211" t="s">
        <v>1690</v>
      </c>
      <c r="C130" s="211" t="s">
        <v>1319</v>
      </c>
      <c r="D130" s="134" t="str">
        <f t="shared" si="43"/>
        <v>M. DeRosa</v>
      </c>
      <c r="E130" s="256" t="str">
        <f t="shared" si="41"/>
        <v xml:space="preserve"> Mark DeRosa</v>
      </c>
      <c r="F130" s="216" t="s">
        <v>1667</v>
      </c>
      <c r="G130" s="216"/>
      <c r="H130" s="216"/>
      <c r="I130" s="216"/>
      <c r="J130" s="222">
        <v>27451</v>
      </c>
      <c r="K130" s="223" t="s">
        <v>1665</v>
      </c>
      <c r="L130" s="216" t="s">
        <v>11</v>
      </c>
      <c r="M130" s="134" t="str">
        <f t="shared" si="40"/>
        <v>free agent</v>
      </c>
      <c r="N130" s="211" t="str">
        <f>Aaron!$Y$2</f>
        <v>Columbus</v>
      </c>
      <c r="O130" s="216" t="s">
        <v>4297</v>
      </c>
      <c r="P130" s="229" t="str">
        <f t="shared" si="42"/>
        <v>DeRosa, Mark (free agent)</v>
      </c>
      <c r="Q130" s="217"/>
      <c r="R130" s="211"/>
      <c r="S130" s="217"/>
      <c r="T130" s="217"/>
      <c r="U130" s="211" t="s">
        <v>412</v>
      </c>
      <c r="V130" s="235"/>
      <c r="W130" s="211"/>
      <c r="X130" s="235"/>
      <c r="Y130" s="211"/>
      <c r="Z130" s="235"/>
      <c r="AA130" s="211"/>
      <c r="AB130" s="235"/>
      <c r="AC130" s="134"/>
      <c r="AD130" s="167"/>
    </row>
    <row r="131" spans="1:31" s="168" customFormat="1" ht="14.25" customHeight="1" x14ac:dyDescent="0.2">
      <c r="A131" s="134" t="s">
        <v>1016</v>
      </c>
      <c r="B131" s="177" t="s">
        <v>1445</v>
      </c>
      <c r="C131" s="177" t="s">
        <v>1446</v>
      </c>
      <c r="D131" s="134" t="str">
        <f t="shared" si="43"/>
        <v>D. DeShields Jr.</v>
      </c>
      <c r="E131" s="256" t="str">
        <f t="shared" si="41"/>
        <v xml:space="preserve"> Delino DeShields Jr.</v>
      </c>
      <c r="F131" s="135" t="s">
        <v>1667</v>
      </c>
      <c r="G131" s="135"/>
      <c r="H131" s="135"/>
      <c r="I131" s="135"/>
      <c r="J131" s="201">
        <v>33832</v>
      </c>
      <c r="K131" s="147" t="s">
        <v>1665</v>
      </c>
      <c r="L131" s="135" t="s">
        <v>11</v>
      </c>
      <c r="M131" s="134" t="str">
        <f t="shared" si="40"/>
        <v>min</v>
      </c>
      <c r="N131" s="134" t="str">
        <f>Cobb!$M$2</f>
        <v>Mansfield</v>
      </c>
      <c r="O131" s="216" t="s">
        <v>4297</v>
      </c>
      <c r="P131" s="229" t="str">
        <f t="shared" si="42"/>
        <v>DeShields Jr., Delino (min)</v>
      </c>
      <c r="Q131" s="166" t="str">
        <f>IF(ISBLANK($V131),"",$V131)</f>
        <v/>
      </c>
      <c r="R131" s="166" t="str">
        <f>IF(ISBLANK($X131),"",$X131)</f>
        <v/>
      </c>
      <c r="S131" s="166" t="str">
        <f>IF(ISBLANK($Z131),"",$Z131)</f>
        <v/>
      </c>
      <c r="T131" s="166" t="str">
        <f>IF(ISBLANK($AB131),"",$AB131)</f>
        <v/>
      </c>
      <c r="U131" s="134" t="s">
        <v>828</v>
      </c>
      <c r="V131" s="167"/>
      <c r="W131" s="134"/>
      <c r="X131" s="167"/>
      <c r="Y131" s="134"/>
      <c r="Z131" s="167"/>
      <c r="AA131" s="134"/>
      <c r="AB131" s="167"/>
      <c r="AC131" s="134"/>
      <c r="AD131" s="167"/>
    </row>
    <row r="132" spans="1:31" s="168" customFormat="1" ht="14.25" customHeight="1" x14ac:dyDescent="0.2">
      <c r="A132" s="176" t="s">
        <v>1193</v>
      </c>
      <c r="B132" s="177" t="s">
        <v>1449</v>
      </c>
      <c r="C132" s="177" t="s">
        <v>1450</v>
      </c>
      <c r="D132" s="134" t="str">
        <f t="shared" si="43"/>
        <v>C. Devries</v>
      </c>
      <c r="E132" s="256" t="str">
        <f t="shared" si="41"/>
        <v xml:space="preserve"> Cole Devries</v>
      </c>
      <c r="F132" s="161" t="s">
        <v>1667</v>
      </c>
      <c r="G132" s="190"/>
      <c r="H132" s="190"/>
      <c r="I132" s="190"/>
      <c r="J132" s="192">
        <v>31090</v>
      </c>
      <c r="K132" s="204" t="s">
        <v>966</v>
      </c>
      <c r="L132" s="161" t="s">
        <v>173</v>
      </c>
      <c r="M132" s="134" t="str">
        <f>$Y132</f>
        <v>Y1*</v>
      </c>
      <c r="N132" s="134" t="str">
        <f>Cobb!$A$2</f>
        <v>Greenville</v>
      </c>
      <c r="O132" s="216" t="s">
        <v>4297</v>
      </c>
      <c r="P132" s="134" t="str">
        <f t="shared" si="42"/>
        <v>Devries, Cole (Y1*)</v>
      </c>
      <c r="Q132" s="166">
        <f>IF(ISBLANK($Z132),"",$Z132)</f>
        <v>200000</v>
      </c>
      <c r="R132" s="166">
        <f>IF(ISBLANK($AB132),"",$AB132)</f>
        <v>300000</v>
      </c>
      <c r="S132" s="166">
        <f>IF(ISBLANK($AD132),"",$AD132)</f>
        <v>400000</v>
      </c>
      <c r="T132" s="166" t="str">
        <f>IF(ISBLANK($AF132),"",$AF132)</f>
        <v/>
      </c>
      <c r="U132" s="134"/>
      <c r="V132" s="167"/>
      <c r="W132" s="134" t="s">
        <v>652</v>
      </c>
      <c r="X132" s="145">
        <v>200000</v>
      </c>
      <c r="Y132" s="134" t="s">
        <v>304</v>
      </c>
      <c r="Z132" s="166">
        <v>200000</v>
      </c>
      <c r="AA132" s="134" t="s">
        <v>653</v>
      </c>
      <c r="AB132" s="167">
        <v>300000</v>
      </c>
      <c r="AC132" s="134" t="s">
        <v>465</v>
      </c>
      <c r="AD132" s="167">
        <v>400000</v>
      </c>
      <c r="AE132" s="168" t="s">
        <v>814</v>
      </c>
    </row>
    <row r="133" spans="1:31" s="168" customFormat="1" ht="14.25" customHeight="1" x14ac:dyDescent="0.2">
      <c r="A133" s="134" t="s">
        <v>1088</v>
      </c>
      <c r="B133" s="177" t="s">
        <v>1451</v>
      </c>
      <c r="C133" s="177" t="s">
        <v>1324</v>
      </c>
      <c r="D133" s="134" t="str">
        <f t="shared" si="43"/>
        <v>S. Diamond</v>
      </c>
      <c r="E133" s="256" t="str">
        <f t="shared" si="41"/>
        <v xml:space="preserve"> Scott Diamond</v>
      </c>
      <c r="F133" s="135" t="s">
        <v>512</v>
      </c>
      <c r="G133" s="135"/>
      <c r="H133" s="135"/>
      <c r="I133" s="135"/>
      <c r="J133" s="201">
        <v>31623</v>
      </c>
      <c r="K133" s="147" t="s">
        <v>966</v>
      </c>
      <c r="L133" s="135" t="s">
        <v>173</v>
      </c>
      <c r="M133" s="134" t="str">
        <f>$U133</f>
        <v>3,F4-6.101M</v>
      </c>
      <c r="N133" s="134" t="str">
        <f>Mays!$A$2</f>
        <v>Aspen</v>
      </c>
      <c r="O133" s="216" t="s">
        <v>4297</v>
      </c>
      <c r="P133" s="229" t="str">
        <f t="shared" si="42"/>
        <v>Diamond, Scott (3,F4-6.101M)</v>
      </c>
      <c r="Q133" s="166">
        <f>IF(ISBLANK($V133),"",$V133)</f>
        <v>1525125</v>
      </c>
      <c r="R133" s="166">
        <f>IF(ISBLANK($X133),"",$X133)</f>
        <v>1525125</v>
      </c>
      <c r="S133" s="166" t="str">
        <f>IF(ISBLANK($Z133),"",$Z133)</f>
        <v/>
      </c>
      <c r="T133" s="166" t="str">
        <f>IF(ISBLANK($AB133),"",$AB133)</f>
        <v/>
      </c>
      <c r="U133" s="134" t="s">
        <v>1116</v>
      </c>
      <c r="V133" s="167">
        <v>1525125</v>
      </c>
      <c r="W133" s="134" t="s">
        <v>1117</v>
      </c>
      <c r="X133" s="167">
        <v>1525125</v>
      </c>
      <c r="Y133" s="134" t="s">
        <v>412</v>
      </c>
      <c r="Z133" s="167"/>
      <c r="AA133" s="134"/>
      <c r="AB133" s="167"/>
      <c r="AC133" s="134"/>
      <c r="AD133" s="167"/>
    </row>
    <row r="134" spans="1:31" s="168" customFormat="1" ht="14.25" customHeight="1" x14ac:dyDescent="0.2">
      <c r="A134" s="148" t="s">
        <v>4275</v>
      </c>
      <c r="B134" s="246" t="str">
        <f>LEFT(A134,FIND(", ",A134,1)-1)</f>
        <v>Dickerson</v>
      </c>
      <c r="C134" s="253" t="str">
        <f>RIGHT(A134,LEN(A134)-FIND(", ",A134,1)-1)</f>
        <v>Chris</v>
      </c>
      <c r="D134" s="134" t="str">
        <f>CONCATENATE(MID(C134,1,1),". ",B134)</f>
        <v>C. Dickerson</v>
      </c>
      <c r="E134" s="256" t="str">
        <f t="shared" si="41"/>
        <v>Chris Dickerson</v>
      </c>
      <c r="F134" s="135" t="s">
        <v>512</v>
      </c>
      <c r="G134" s="147"/>
      <c r="H134" s="147"/>
      <c r="I134" s="147"/>
      <c r="J134" s="169">
        <v>30051</v>
      </c>
      <c r="K134" s="134" t="s">
        <v>2011</v>
      </c>
      <c r="L134" s="135" t="s">
        <v>11</v>
      </c>
      <c r="M134" s="134" t="str">
        <f>$U134</f>
        <v>1,F1-$262k</v>
      </c>
      <c r="N134" s="147" t="str">
        <f>Cobb!$M$2</f>
        <v>Mansfield</v>
      </c>
      <c r="O134" s="412" t="s">
        <v>4104</v>
      </c>
      <c r="P134" s="229" t="str">
        <f t="shared" si="42"/>
        <v>Dickerson, Chris (1,F1-$262k)</v>
      </c>
      <c r="Q134" s="166">
        <f>IF(ISBLANK($V134),"",$V134)</f>
        <v>262500</v>
      </c>
      <c r="R134" s="166" t="str">
        <f>IF(ISBLANK($X134),"",$X134)</f>
        <v/>
      </c>
      <c r="S134" s="166" t="str">
        <f>IF(ISBLANK($Z134),"",$Z134)</f>
        <v/>
      </c>
      <c r="T134" s="314" t="str">
        <f>IF(ISBLANK($AB134),"",$AB134)</f>
        <v/>
      </c>
      <c r="U134" s="148" t="s">
        <v>4071</v>
      </c>
      <c r="V134" s="414">
        <v>262500</v>
      </c>
      <c r="W134" s="167" t="s">
        <v>412</v>
      </c>
      <c r="X134" s="134"/>
      <c r="Y134" s="134"/>
      <c r="Z134" s="134"/>
      <c r="AA134" s="134"/>
      <c r="AB134" s="134"/>
      <c r="AC134" s="134"/>
      <c r="AD134" s="134"/>
    </row>
    <row r="135" spans="1:31" s="168" customFormat="1" ht="14.25" customHeight="1" x14ac:dyDescent="0.2">
      <c r="A135" s="134" t="s">
        <v>967</v>
      </c>
      <c r="B135" s="177" t="s">
        <v>1452</v>
      </c>
      <c r="C135" s="177" t="s">
        <v>1453</v>
      </c>
      <c r="D135" s="134" t="str">
        <f>CONCATENATE(MID(C135,2,1),". ",B135)</f>
        <v>A. Dirks</v>
      </c>
      <c r="E135" s="256" t="str">
        <f t="shared" si="41"/>
        <v xml:space="preserve"> Andy Dirks</v>
      </c>
      <c r="F135" s="135" t="s">
        <v>512</v>
      </c>
      <c r="G135" s="135"/>
      <c r="H135" s="135"/>
      <c r="I135" s="135"/>
      <c r="J135" s="201">
        <v>31436</v>
      </c>
      <c r="K135" s="147" t="s">
        <v>1673</v>
      </c>
      <c r="L135" s="135" t="s">
        <v>11</v>
      </c>
      <c r="M135" s="134" t="str">
        <f>$U135</f>
        <v>ARB-Y4</v>
      </c>
      <c r="N135" s="147" t="str">
        <f>Cobb!$G$2</f>
        <v>Alaska</v>
      </c>
      <c r="O135" s="216" t="s">
        <v>4297</v>
      </c>
      <c r="P135" s="229" t="str">
        <f t="shared" si="42"/>
        <v>Dirks, Andy (ARB-Y4)</v>
      </c>
      <c r="Q135" s="314" t="str">
        <f>IF(ISBLANK($V135),"",$V135)</f>
        <v/>
      </c>
      <c r="R135" s="166" t="str">
        <f>IF(ISBLANK($X135),"",$X135)</f>
        <v/>
      </c>
      <c r="S135" s="166" t="str">
        <f>IF(ISBLANK($Z135),"",$Z135)</f>
        <v/>
      </c>
      <c r="T135" s="166" t="str">
        <f>IF(ISBLANK($AB135),"",$AB135)</f>
        <v/>
      </c>
      <c r="U135" s="147" t="s">
        <v>814</v>
      </c>
      <c r="V135" s="314"/>
      <c r="W135" s="147" t="s">
        <v>1629</v>
      </c>
      <c r="X135" s="167"/>
      <c r="Y135" s="134"/>
      <c r="Z135" s="167"/>
      <c r="AA135" s="134"/>
      <c r="AB135" s="167"/>
      <c r="AC135" s="134"/>
      <c r="AD135" s="167"/>
    </row>
    <row r="136" spans="1:31" s="168" customFormat="1" ht="14.25" customHeight="1" x14ac:dyDescent="0.2">
      <c r="A136" s="175" t="s">
        <v>168</v>
      </c>
      <c r="B136" s="177" t="s">
        <v>1454</v>
      </c>
      <c r="C136" s="177" t="s">
        <v>1455</v>
      </c>
      <c r="D136" s="134" t="str">
        <f>CONCATENATE(MID(C136,2,1),". ",B136)</f>
        <v>G. Dobbs</v>
      </c>
      <c r="E136" s="256" t="str">
        <f t="shared" si="41"/>
        <v xml:space="preserve"> Greg Dobbs</v>
      </c>
      <c r="F136" s="161" t="s">
        <v>512</v>
      </c>
      <c r="G136" s="190"/>
      <c r="H136" s="190"/>
      <c r="I136" s="190"/>
      <c r="J136" s="192">
        <v>28673</v>
      </c>
      <c r="K136" s="204" t="s">
        <v>1666</v>
      </c>
      <c r="L136" s="161" t="s">
        <v>11</v>
      </c>
      <c r="M136" s="134" t="str">
        <f>$AA136</f>
        <v>free agent</v>
      </c>
      <c r="N136" s="134" t="str">
        <f>Ruth!$Y$2</f>
        <v>Rock Island</v>
      </c>
      <c r="O136" s="216" t="s">
        <v>4297</v>
      </c>
      <c r="P136" s="229" t="str">
        <f t="shared" si="42"/>
        <v>Dobbs, Greg (free agent)</v>
      </c>
      <c r="Q136" s="166">
        <f>IF(ISBLANK($Z136),"",$Z136)</f>
        <v>200000</v>
      </c>
      <c r="R136" s="166" t="str">
        <f>IF(ISBLANK($AB136),"",$AB136)</f>
        <v/>
      </c>
      <c r="S136" s="166" t="str">
        <f>IF(ISBLANK($AD136),"",$AD136)</f>
        <v/>
      </c>
      <c r="T136" s="166" t="str">
        <f>IF(ISBLANK($AF136),"",$AF136)</f>
        <v/>
      </c>
      <c r="U136" s="134" t="s">
        <v>956</v>
      </c>
      <c r="V136" s="167">
        <v>1560000</v>
      </c>
      <c r="W136" s="134" t="s">
        <v>1109</v>
      </c>
      <c r="X136" s="167">
        <v>501000</v>
      </c>
      <c r="Y136" s="134" t="s">
        <v>1704</v>
      </c>
      <c r="Z136" s="167">
        <v>200000</v>
      </c>
      <c r="AA136" s="134" t="s">
        <v>412</v>
      </c>
      <c r="AB136" s="167"/>
      <c r="AC136" s="134"/>
      <c r="AD136" s="167"/>
    </row>
    <row r="137" spans="1:31" s="168" customFormat="1" ht="14.25" customHeight="1" x14ac:dyDescent="0.2">
      <c r="A137" s="175" t="s">
        <v>1027</v>
      </c>
      <c r="B137" s="177" t="s">
        <v>1456</v>
      </c>
      <c r="C137" s="177" t="s">
        <v>1352</v>
      </c>
      <c r="D137" s="134" t="str">
        <f>CONCATENATE(MID(C137,2,1),". ",B137)</f>
        <v>R. Dolis</v>
      </c>
      <c r="E137" s="256" t="str">
        <f t="shared" si="41"/>
        <v xml:space="preserve"> Rafael Dolis</v>
      </c>
      <c r="F137" s="161" t="s">
        <v>1667</v>
      </c>
      <c r="G137" s="190"/>
      <c r="H137" s="190"/>
      <c r="I137" s="190"/>
      <c r="J137" s="192">
        <v>32152</v>
      </c>
      <c r="K137" s="204" t="s">
        <v>1664</v>
      </c>
      <c r="L137" s="161" t="s">
        <v>173</v>
      </c>
      <c r="M137" s="134" t="str">
        <f>$Y137</f>
        <v>Y1*</v>
      </c>
      <c r="N137" s="134" t="str">
        <f>Aaron!$Y$2</f>
        <v>Columbus</v>
      </c>
      <c r="O137" s="216" t="s">
        <v>4297</v>
      </c>
      <c r="P137" s="134" t="str">
        <f t="shared" si="42"/>
        <v>Dolis, Rafael (Y1*)</v>
      </c>
      <c r="Q137" s="166">
        <f>IF(ISBLANK($Z137),"",$Z137)</f>
        <v>200000</v>
      </c>
      <c r="R137" s="166">
        <f>IF(ISBLANK($AB137),"",$AB137)</f>
        <v>300000</v>
      </c>
      <c r="S137" s="166">
        <f>IF(ISBLANK($AD137),"",$AD137)</f>
        <v>400000</v>
      </c>
      <c r="T137" s="166" t="str">
        <f>IF(ISBLANK($AF137),"",$AF137)</f>
        <v/>
      </c>
      <c r="U137" s="134" t="s">
        <v>648</v>
      </c>
      <c r="V137" s="167">
        <v>100000</v>
      </c>
      <c r="W137" s="134" t="s">
        <v>652</v>
      </c>
      <c r="X137" s="167">
        <v>200000</v>
      </c>
      <c r="Y137" s="134" t="s">
        <v>304</v>
      </c>
      <c r="Z137" s="167">
        <v>200000</v>
      </c>
      <c r="AA137" s="134" t="s">
        <v>653</v>
      </c>
      <c r="AB137" s="167">
        <v>300000</v>
      </c>
      <c r="AC137" s="134" t="s">
        <v>465</v>
      </c>
      <c r="AD137" s="167">
        <v>400000</v>
      </c>
      <c r="AE137" s="168" t="s">
        <v>814</v>
      </c>
    </row>
    <row r="138" spans="1:31" s="168" customFormat="1" ht="14.25" customHeight="1" x14ac:dyDescent="0.2">
      <c r="A138" s="237" t="s">
        <v>2254</v>
      </c>
      <c r="B138" s="246" t="s">
        <v>1457</v>
      </c>
      <c r="C138" s="246" t="s">
        <v>1312</v>
      </c>
      <c r="D138" s="229" t="str">
        <f>CONCATENATE(MID(C138,2,1),". ",B138)</f>
        <v>J. Dominguez</v>
      </c>
      <c r="E138" s="256" t="str">
        <f t="shared" si="41"/>
        <v xml:space="preserve"> Jose Dominguez</v>
      </c>
      <c r="F138" s="244" t="s">
        <v>1667</v>
      </c>
      <c r="G138" s="244"/>
      <c r="H138" s="244"/>
      <c r="I138" s="244"/>
      <c r="J138" s="251">
        <v>33092</v>
      </c>
      <c r="K138" s="252" t="s">
        <v>173</v>
      </c>
      <c r="L138" s="240" t="s">
        <v>173</v>
      </c>
      <c r="M138" s="229" t="str">
        <f>$Y138</f>
        <v>MM</v>
      </c>
      <c r="N138" s="211" t="str">
        <f>Mays!$S$2</f>
        <v>Thunder Bay</v>
      </c>
      <c r="O138" s="216" t="s">
        <v>4297</v>
      </c>
      <c r="P138" s="229" t="str">
        <f t="shared" si="42"/>
        <v>Dominguez, Jose (MM)</v>
      </c>
      <c r="Q138" s="166">
        <f>IF(ISBLANK($Z138),"",$Z138)</f>
        <v>100000</v>
      </c>
      <c r="R138" s="166" t="str">
        <f>IF(ISBLANK($AB138),"",$AB138)</f>
        <v/>
      </c>
      <c r="S138" s="166" t="str">
        <f>IF(ISBLANK($AD138),"",$AD138)</f>
        <v/>
      </c>
      <c r="T138" s="166" t="str">
        <f>IF(ISBLANK($AF138),"",$AF138)</f>
        <v/>
      </c>
      <c r="U138" s="229"/>
      <c r="V138" s="229"/>
      <c r="W138" s="229"/>
      <c r="X138" s="229"/>
      <c r="Y138" s="229" t="s">
        <v>648</v>
      </c>
      <c r="Z138" s="230">
        <v>100000</v>
      </c>
      <c r="AA138" s="229"/>
      <c r="AB138" s="230"/>
      <c r="AC138" s="229"/>
      <c r="AD138" s="230"/>
      <c r="AE138" s="296"/>
    </row>
    <row r="139" spans="1:31" s="168" customFormat="1" ht="14.25" customHeight="1" x14ac:dyDescent="0.2">
      <c r="A139" s="514" t="s">
        <v>2254</v>
      </c>
      <c r="B139" s="246" t="str">
        <f>LEFT(A139,FIND(", ",A139,1)-1)</f>
        <v>Dominguez</v>
      </c>
      <c r="C139" s="253" t="str">
        <f>RIGHT(A139,LEN(A139)-FIND(", ",A139,1)-1)</f>
        <v>Jose</v>
      </c>
      <c r="D139" s="134" t="str">
        <f>CONCATENATE(MID(C139,1,1),". ",B139)</f>
        <v>J. Dominguez</v>
      </c>
      <c r="E139" s="256" t="str">
        <f t="shared" si="41"/>
        <v>Jose Dominguez</v>
      </c>
      <c r="F139" s="287"/>
      <c r="G139" s="514">
        <v>187</v>
      </c>
      <c r="H139" s="514">
        <v>8</v>
      </c>
      <c r="I139" s="514">
        <v>12</v>
      </c>
      <c r="J139" s="436">
        <v>33092</v>
      </c>
      <c r="K139" s="205" t="s">
        <v>1664</v>
      </c>
      <c r="L139" s="135" t="s">
        <v>173</v>
      </c>
      <c r="M139" s="134" t="str">
        <f>$U139</f>
        <v>MM</v>
      </c>
      <c r="N139" s="147" t="str">
        <f>Cobb!$Y$2</f>
        <v>Portsmouth</v>
      </c>
      <c r="O139" s="169" t="s">
        <v>4786</v>
      </c>
      <c r="P139" s="229" t="str">
        <f t="shared" si="42"/>
        <v>Dominguez, Jose (MM)</v>
      </c>
      <c r="Q139" s="166">
        <f>IF(ISBLANK($V139),"",$V139)</f>
        <v>100000</v>
      </c>
      <c r="R139" s="166" t="str">
        <f>IF(ISBLANK($X139),"",$X139)</f>
        <v/>
      </c>
      <c r="S139" s="166" t="str">
        <f>IF(ISBLANK($Z139),"",$Z139)</f>
        <v/>
      </c>
      <c r="T139" s="314" t="str">
        <f>IF(ISBLANK($AB139),"",$AB139)</f>
        <v/>
      </c>
      <c r="U139" s="514" t="s">
        <v>648</v>
      </c>
      <c r="V139" s="167">
        <v>100000</v>
      </c>
      <c r="W139" s="134"/>
      <c r="X139" s="167"/>
      <c r="Y139" s="134"/>
      <c r="Z139" s="167"/>
      <c r="AA139" s="134"/>
      <c r="AB139" s="167"/>
      <c r="AC139" s="134"/>
      <c r="AD139" s="134"/>
    </row>
    <row r="140" spans="1:31" s="168" customFormat="1" ht="14.25" customHeight="1" x14ac:dyDescent="0.2">
      <c r="A140" s="175" t="s">
        <v>69</v>
      </c>
      <c r="B140" s="177" t="s">
        <v>1457</v>
      </c>
      <c r="C140" s="253" t="str">
        <f>RIGHT(A140,LEN(A140)-FIND(", ",A140,1)-1)</f>
        <v>Matt</v>
      </c>
      <c r="D140" s="134" t="str">
        <f>CONCATENATE(MID(C140,1,1),". ",B140)</f>
        <v>M. Dominguez</v>
      </c>
      <c r="E140" s="256" t="str">
        <f t="shared" si="41"/>
        <v>Matt Dominguez</v>
      </c>
      <c r="F140" s="161" t="s">
        <v>1667</v>
      </c>
      <c r="G140" s="161"/>
      <c r="H140" s="161"/>
      <c r="I140" s="161"/>
      <c r="J140" s="192">
        <v>32748</v>
      </c>
      <c r="K140" s="204" t="s">
        <v>1670</v>
      </c>
      <c r="L140" s="240" t="s">
        <v>11</v>
      </c>
      <c r="M140" s="134" t="str">
        <f>$U140</f>
        <v>ARB-Y4</v>
      </c>
      <c r="N140" s="147" t="str">
        <f>Cobb!$M$2</f>
        <v>Mansfield</v>
      </c>
      <c r="O140" s="216" t="s">
        <v>4297</v>
      </c>
      <c r="P140" s="229" t="str">
        <f t="shared" si="42"/>
        <v>Dominguez, Matt (ARB-Y4)</v>
      </c>
      <c r="Q140" s="166" t="str">
        <f>IF(ISBLANK($V140),"",$V140)</f>
        <v/>
      </c>
      <c r="R140" s="166" t="str">
        <f>IF(ISBLANK($X140),"",$X140)</f>
        <v/>
      </c>
      <c r="S140" s="166" t="str">
        <f>IF(ISBLANK($Z140),"",$Z140)</f>
        <v/>
      </c>
      <c r="T140" s="314" t="str">
        <f>IF(ISBLANK($AB140),"",$AB140)</f>
        <v/>
      </c>
      <c r="U140" s="147" t="s">
        <v>814</v>
      </c>
      <c r="V140" s="167"/>
      <c r="W140" s="134" t="s">
        <v>1629</v>
      </c>
      <c r="X140" s="167"/>
      <c r="Y140" s="134"/>
      <c r="Z140" s="167"/>
      <c r="AA140" s="134"/>
      <c r="AB140" s="167"/>
      <c r="AC140" s="134"/>
      <c r="AD140" s="134"/>
    </row>
    <row r="141" spans="1:31" s="168" customFormat="1" ht="14.25" customHeight="1" x14ac:dyDescent="0.2">
      <c r="A141" s="175" t="s">
        <v>507</v>
      </c>
      <c r="B141" s="177" t="s">
        <v>1458</v>
      </c>
      <c r="C141" s="177" t="s">
        <v>1459</v>
      </c>
      <c r="D141" s="134" t="str">
        <f>CONCATENATE(MID(C141,2,1),". ",B141)</f>
        <v>O. Dotel</v>
      </c>
      <c r="E141" s="256" t="str">
        <f t="shared" si="41"/>
        <v xml:space="preserve"> Octavio Dotel</v>
      </c>
      <c r="F141" s="161" t="s">
        <v>1667</v>
      </c>
      <c r="G141" s="190"/>
      <c r="H141" s="190"/>
      <c r="I141" s="190"/>
      <c r="J141" s="192">
        <v>26993</v>
      </c>
      <c r="K141" s="204" t="s">
        <v>1664</v>
      </c>
      <c r="L141" s="161" t="s">
        <v>173</v>
      </c>
      <c r="M141" s="134" t="str">
        <f>$Y141</f>
        <v>2,F2-1.25M</v>
      </c>
      <c r="N141" s="134" t="str">
        <f>Ruth!$G$2</f>
        <v>Gotham City</v>
      </c>
      <c r="O141" s="216" t="s">
        <v>4297</v>
      </c>
      <c r="P141" s="134" t="str">
        <f t="shared" si="42"/>
        <v>Dotel, Octavio (2,F2-1.25M)</v>
      </c>
      <c r="Q141" s="166">
        <f>IF(ISBLANK($Z141),"",$Z141)</f>
        <v>625000</v>
      </c>
      <c r="R141" s="166" t="str">
        <f>IF(ISBLANK($AB141),"",$AB141)</f>
        <v/>
      </c>
      <c r="S141" s="166" t="str">
        <f>IF(ISBLANK($AD141),"",$AD141)</f>
        <v/>
      </c>
      <c r="T141" s="166" t="str">
        <f>IF(ISBLANK($AF141),"",$AF141)</f>
        <v/>
      </c>
      <c r="U141" s="134" t="s">
        <v>957</v>
      </c>
      <c r="V141" s="167">
        <v>1425000</v>
      </c>
      <c r="W141" s="134" t="s">
        <v>493</v>
      </c>
      <c r="X141" s="167">
        <v>625000</v>
      </c>
      <c r="Y141" s="134" t="s">
        <v>59</v>
      </c>
      <c r="Z141" s="167">
        <v>625000</v>
      </c>
      <c r="AA141" s="134" t="s">
        <v>412</v>
      </c>
      <c r="AB141" s="167"/>
      <c r="AC141" s="134"/>
      <c r="AD141" s="167"/>
    </row>
    <row r="142" spans="1:31" s="168" customFormat="1" ht="14.25" customHeight="1" x14ac:dyDescent="0.2">
      <c r="A142" s="175" t="s">
        <v>261</v>
      </c>
      <c r="B142" s="177" t="s">
        <v>1460</v>
      </c>
      <c r="C142" s="177" t="s">
        <v>1426</v>
      </c>
      <c r="D142" s="134" t="str">
        <f>CONCATENATE(MID(C142,2,1),". ",B142)</f>
        <v>R. Doumit</v>
      </c>
      <c r="E142" s="256" t="str">
        <f t="shared" si="41"/>
        <v xml:space="preserve"> Ryan Doumit</v>
      </c>
      <c r="F142" s="161" t="s">
        <v>1674</v>
      </c>
      <c r="G142" s="161"/>
      <c r="H142" s="161"/>
      <c r="I142" s="161"/>
      <c r="J142" s="192">
        <v>29679</v>
      </c>
      <c r="K142" s="204" t="s">
        <v>1668</v>
      </c>
      <c r="L142" s="240" t="s">
        <v>11</v>
      </c>
      <c r="M142" s="134" t="str">
        <f>$U142</f>
        <v>3,F3-6.6M</v>
      </c>
      <c r="N142" s="147" t="str">
        <f>Ruth!$G$2</f>
        <v>Gotham City</v>
      </c>
      <c r="O142" s="216" t="s">
        <v>4297</v>
      </c>
      <c r="P142" s="229" t="str">
        <f t="shared" si="42"/>
        <v>Doumit, Ryan (3,F3-6.6M)</v>
      </c>
      <c r="Q142" s="314">
        <f>IF(ISBLANK($V142),"",$V142)</f>
        <v>2200000</v>
      </c>
      <c r="R142" s="166" t="str">
        <f>IF(ISBLANK($X142),"",$X142)</f>
        <v/>
      </c>
      <c r="S142" s="166" t="str">
        <f>IF(ISBLANK($Z142),"",$Z142)</f>
        <v/>
      </c>
      <c r="T142" s="166" t="str">
        <f>IF(ISBLANK($AB142),"",$AB142)</f>
        <v/>
      </c>
      <c r="U142" s="147" t="s">
        <v>1111</v>
      </c>
      <c r="V142" s="314">
        <v>2200000</v>
      </c>
      <c r="W142" s="147" t="s">
        <v>412</v>
      </c>
      <c r="X142" s="167"/>
      <c r="Y142" s="134"/>
      <c r="Z142" s="167"/>
      <c r="AA142" s="134"/>
      <c r="AB142" s="167"/>
      <c r="AC142" s="134"/>
      <c r="AD142" s="167"/>
    </row>
    <row r="143" spans="1:31" s="168" customFormat="1" ht="14.25" customHeight="1" x14ac:dyDescent="0.2">
      <c r="A143" s="175" t="s">
        <v>638</v>
      </c>
      <c r="B143" s="177" t="s">
        <v>1461</v>
      </c>
      <c r="C143" s="177" t="s">
        <v>1324</v>
      </c>
      <c r="D143" s="134" t="str">
        <f>CONCATENATE(MID(C143,2,1),". ",B143)</f>
        <v>S. Downs</v>
      </c>
      <c r="E143" s="256" t="str">
        <f t="shared" si="41"/>
        <v xml:space="preserve"> Scott Downs</v>
      </c>
      <c r="F143" s="161" t="s">
        <v>512</v>
      </c>
      <c r="G143" s="161"/>
      <c r="H143" s="161"/>
      <c r="I143" s="161"/>
      <c r="J143" s="192">
        <v>27836</v>
      </c>
      <c r="K143" s="204" t="s">
        <v>1664</v>
      </c>
      <c r="L143" s="161" t="s">
        <v>173</v>
      </c>
      <c r="M143" s="134" t="str">
        <f>$V143</f>
        <v>4,F4-6M</v>
      </c>
      <c r="N143" s="147" t="str">
        <f>Aaron!$S$2</f>
        <v>San Jose</v>
      </c>
      <c r="O143" s="216" t="s">
        <v>4297</v>
      </c>
      <c r="P143" s="229" t="str">
        <f t="shared" si="42"/>
        <v>Downs, Scott (4,F4-6M)</v>
      </c>
      <c r="Q143" s="314">
        <f>IF(ISBLANK($W143),"",$W143)</f>
        <v>1500000</v>
      </c>
      <c r="R143" s="166" t="str">
        <f>IF(ISBLANK($Y143),"",$Y143)</f>
        <v/>
      </c>
      <c r="S143" s="166" t="str">
        <f>IF(ISBLANK($AA143),"",$AA143)</f>
        <v/>
      </c>
      <c r="T143" s="166" t="str">
        <f>IF(ISBLANK($AC143),"",$AC143)</f>
        <v/>
      </c>
      <c r="U143" s="314" t="str">
        <f>IF(ISBLANK($AE143),"",$AE143)</f>
        <v/>
      </c>
      <c r="V143" s="147" t="s">
        <v>419</v>
      </c>
      <c r="W143" s="314">
        <v>1500000</v>
      </c>
      <c r="X143" s="147" t="s">
        <v>412</v>
      </c>
      <c r="Y143" s="167"/>
      <c r="Z143" s="134"/>
      <c r="AA143" s="167"/>
      <c r="AB143" s="134"/>
      <c r="AC143" s="167"/>
      <c r="AD143" s="134"/>
      <c r="AE143" s="194"/>
    </row>
    <row r="144" spans="1:31" s="168" customFormat="1" ht="14.25" customHeight="1" x14ac:dyDescent="0.2">
      <c r="A144" s="237" t="s">
        <v>2143</v>
      </c>
      <c r="B144" s="246" t="s">
        <v>1462</v>
      </c>
      <c r="C144" s="246" t="s">
        <v>1562</v>
      </c>
      <c r="D144" s="229" t="str">
        <f>CONCATENATE(MID(C144,2,1),". ",B144)</f>
        <v>H. Dozier</v>
      </c>
      <c r="E144" s="256" t="str">
        <f t="shared" si="41"/>
        <v xml:space="preserve"> Hunter Dozier</v>
      </c>
      <c r="F144" s="244" t="s">
        <v>1667</v>
      </c>
      <c r="G144" s="244"/>
      <c r="H144" s="244"/>
      <c r="I144" s="244"/>
      <c r="J144" s="251">
        <v>33472</v>
      </c>
      <c r="K144" s="252" t="s">
        <v>2017</v>
      </c>
      <c r="L144" s="240" t="s">
        <v>11</v>
      </c>
      <c r="M144" s="134" t="str">
        <f>$U144</f>
        <v>min</v>
      </c>
      <c r="N144" s="134" t="s">
        <v>444</v>
      </c>
      <c r="O144" s="216" t="s">
        <v>4297</v>
      </c>
      <c r="P144" s="229" t="str">
        <f t="shared" si="42"/>
        <v>Dozier, Hunter (min)</v>
      </c>
      <c r="Q144" s="166" t="str">
        <f>IF(ISBLANK($V144),"",$V144)</f>
        <v/>
      </c>
      <c r="R144" s="166" t="str">
        <f>IF(ISBLANK($X144),"",$X144)</f>
        <v/>
      </c>
      <c r="S144" s="166" t="str">
        <f>IF(ISBLANK($Z144),"",$Z144)</f>
        <v/>
      </c>
      <c r="T144" s="166" t="str">
        <f>IF(ISBLANK($AB144),"",$AB144)</f>
        <v/>
      </c>
      <c r="U144" s="134" t="s">
        <v>828</v>
      </c>
      <c r="V144" s="230"/>
      <c r="W144" s="229"/>
      <c r="X144" s="230"/>
      <c r="Y144" s="229"/>
      <c r="Z144" s="230"/>
      <c r="AA144" s="229"/>
      <c r="AB144" s="230"/>
      <c r="AC144" s="134"/>
      <c r="AD144" s="167"/>
    </row>
    <row r="145" spans="1:31" s="168" customFormat="1" ht="14.25" customHeight="1" x14ac:dyDescent="0.2">
      <c r="A145" s="333" t="s">
        <v>2143</v>
      </c>
      <c r="B145" s="134" t="s">
        <v>1462</v>
      </c>
      <c r="C145" s="253" t="str">
        <f>RIGHT(A145,LEN(A145)-FIND(", ",A145,1)-1)</f>
        <v>Hunter</v>
      </c>
      <c r="D145" s="134" t="str">
        <f>CONCATENATE(MID(C145,1,1),". ",B145)</f>
        <v>H. Dozier</v>
      </c>
      <c r="E145" s="256" t="str">
        <f t="shared" si="41"/>
        <v>Hunter Dozier</v>
      </c>
      <c r="F145" s="161" t="s">
        <v>1667</v>
      </c>
      <c r="G145" s="161"/>
      <c r="H145" s="161"/>
      <c r="I145" s="161"/>
      <c r="J145" s="334">
        <v>33472</v>
      </c>
      <c r="K145" s="190" t="s">
        <v>1670</v>
      </c>
      <c r="L145" s="161" t="s">
        <v>651</v>
      </c>
      <c r="M145" s="134" t="s">
        <v>828</v>
      </c>
      <c r="N145" s="147" t="str">
        <f>Ruth!$G$2</f>
        <v>Gotham City</v>
      </c>
      <c r="O145" s="216" t="s">
        <v>4297</v>
      </c>
      <c r="P145" s="229" t="str">
        <f t="shared" si="42"/>
        <v>Dozier, Hunter (min)</v>
      </c>
      <c r="Q145" s="166" t="str">
        <f>IF(ISBLANK($V145),"",$V145)</f>
        <v/>
      </c>
      <c r="R145" s="166" t="str">
        <f>IF(ISBLANK($X145),"",$X145)</f>
        <v/>
      </c>
      <c r="S145" s="166" t="str">
        <f>IF(ISBLANK($Z145),"",$Z145)</f>
        <v/>
      </c>
      <c r="T145" s="314" t="str">
        <f>IF(ISBLANK($AB145),"",$AB145)</f>
        <v/>
      </c>
      <c r="U145" s="514" t="s">
        <v>828</v>
      </c>
      <c r="V145" s="269"/>
      <c r="W145" s="514"/>
      <c r="X145" s="269"/>
      <c r="Y145" s="514"/>
      <c r="Z145" s="514"/>
      <c r="AA145" s="514"/>
      <c r="AB145" s="514"/>
      <c r="AC145" s="134"/>
      <c r="AD145" s="134"/>
    </row>
    <row r="146" spans="1:31" s="168" customFormat="1" ht="14.25" customHeight="1" x14ac:dyDescent="0.2">
      <c r="A146" s="175" t="s">
        <v>774</v>
      </c>
      <c r="B146" s="177" t="s">
        <v>1463</v>
      </c>
      <c r="C146" s="177" t="s">
        <v>1360</v>
      </c>
      <c r="D146" s="134" t="str">
        <f>CONCATENATE(MID(C146,2,1),". ",B146)</f>
        <v>K. Drabek</v>
      </c>
      <c r="E146" s="256" t="str">
        <f t="shared" si="41"/>
        <v xml:space="preserve"> Kyle Drabek</v>
      </c>
      <c r="F146" s="161" t="s">
        <v>1667</v>
      </c>
      <c r="G146" s="161"/>
      <c r="H146" s="161"/>
      <c r="I146" s="161"/>
      <c r="J146" s="192">
        <v>32119</v>
      </c>
      <c r="K146" s="204" t="s">
        <v>966</v>
      </c>
      <c r="L146" s="215" t="s">
        <v>173</v>
      </c>
      <c r="M146" s="134" t="str">
        <f>$U146</f>
        <v>Y2*</v>
      </c>
      <c r="N146" s="147" t="str">
        <f>Aaron!$A$2</f>
        <v>Middlesex</v>
      </c>
      <c r="O146" s="216" t="s">
        <v>4297</v>
      </c>
      <c r="P146" s="229" t="str">
        <f t="shared" si="42"/>
        <v>Drabek, Kyle (Y2*)</v>
      </c>
      <c r="Q146" s="314">
        <f>IF(ISBLANK($V146),"",$V146)</f>
        <v>300000</v>
      </c>
      <c r="R146" s="166">
        <f>IF(ISBLANK($X146),"",$X146)</f>
        <v>400000</v>
      </c>
      <c r="S146" s="166" t="str">
        <f>IF(ISBLANK($Z146),"",$Z146)</f>
        <v/>
      </c>
      <c r="T146" s="166" t="str">
        <f>IF(ISBLANK($AB146),"",$AB146)</f>
        <v/>
      </c>
      <c r="U146" s="147" t="s">
        <v>303</v>
      </c>
      <c r="V146" s="314">
        <v>300000</v>
      </c>
      <c r="W146" s="147" t="s">
        <v>465</v>
      </c>
      <c r="X146" s="167">
        <v>400000</v>
      </c>
      <c r="Y146" s="229" t="s">
        <v>814</v>
      </c>
      <c r="Z146" s="167"/>
      <c r="AA146" s="134"/>
      <c r="AB146" s="167"/>
      <c r="AC146" s="134"/>
      <c r="AD146" s="167"/>
    </row>
    <row r="147" spans="1:31" s="168" customFormat="1" ht="14.25" customHeight="1" x14ac:dyDescent="0.2">
      <c r="A147" s="175" t="s">
        <v>71</v>
      </c>
      <c r="B147" s="177" t="s">
        <v>1466</v>
      </c>
      <c r="C147" s="177" t="s">
        <v>1424</v>
      </c>
      <c r="D147" s="134" t="str">
        <f>CONCATENATE(MID(C147,2,1),". ",B147)</f>
        <v>A. Dunn</v>
      </c>
      <c r="E147" s="256" t="str">
        <f t="shared" si="41"/>
        <v xml:space="preserve"> Adam Dunn</v>
      </c>
      <c r="F147" s="161" t="s">
        <v>512</v>
      </c>
      <c r="G147" s="161"/>
      <c r="H147" s="161"/>
      <c r="I147" s="161"/>
      <c r="J147" s="192">
        <v>29168</v>
      </c>
      <c r="K147" s="204" t="s">
        <v>1666</v>
      </c>
      <c r="L147" s="161" t="s">
        <v>11</v>
      </c>
      <c r="M147" s="134" t="str">
        <f>$V147</f>
        <v>1,F1-1.3M</v>
      </c>
      <c r="N147" s="300" t="str">
        <f>Aaron!$G$2</f>
        <v>Exeter</v>
      </c>
      <c r="O147" s="216" t="s">
        <v>4297</v>
      </c>
      <c r="P147" s="229" t="str">
        <f t="shared" si="42"/>
        <v>Dunn, Adam (1,F1-1.3M)</v>
      </c>
      <c r="Q147" s="314">
        <f>IF(ISBLANK($W147),"",$W147)</f>
        <v>1300000</v>
      </c>
      <c r="R147" s="166" t="str">
        <f>IF(ISBLANK($Y147),"",$Y147)</f>
        <v/>
      </c>
      <c r="S147" s="166" t="str">
        <f>IF(ISBLANK($AA147),"",$AA147)</f>
        <v/>
      </c>
      <c r="T147" s="166" t="str">
        <f>IF(ISBLANK($AC147),"",$AC147)</f>
        <v/>
      </c>
      <c r="U147" s="314" t="str">
        <f>IF(ISBLANK($AE147),"",$AE147)</f>
        <v/>
      </c>
      <c r="V147" s="147" t="s">
        <v>2486</v>
      </c>
      <c r="W147" s="314">
        <v>1300000</v>
      </c>
      <c r="X147" s="147" t="s">
        <v>412</v>
      </c>
      <c r="Y147" s="167"/>
      <c r="Z147" s="147"/>
      <c r="AA147" s="235"/>
      <c r="AB147" s="147"/>
      <c r="AC147" s="310"/>
      <c r="AD147" s="147"/>
      <c r="AE147" s="388"/>
    </row>
    <row r="148" spans="1:31" s="168" customFormat="1" ht="14.25" customHeight="1" x14ac:dyDescent="0.2">
      <c r="A148" s="239" t="s">
        <v>2348</v>
      </c>
      <c r="B148" s="253" t="s">
        <v>2124</v>
      </c>
      <c r="C148" s="253" t="s">
        <v>1322</v>
      </c>
      <c r="D148" s="229" t="str">
        <f>CONCATENATE(MID(C148,2,1),". ",B148)</f>
        <v>J. Dunning</v>
      </c>
      <c r="E148" s="256" t="str">
        <f t="shared" si="41"/>
        <v xml:space="preserve"> Jake Dunning</v>
      </c>
      <c r="F148" s="245" t="s">
        <v>1667</v>
      </c>
      <c r="G148" s="245"/>
      <c r="H148" s="245"/>
      <c r="I148" s="245"/>
      <c r="J148" s="254">
        <v>32367</v>
      </c>
      <c r="K148" s="255" t="s">
        <v>173</v>
      </c>
      <c r="L148" s="245" t="s">
        <v>173</v>
      </c>
      <c r="M148" s="134" t="str">
        <f>$U148</f>
        <v>Y1*</v>
      </c>
      <c r="N148" s="134" t="str">
        <f>Mays!$AE$2</f>
        <v>West Oakland</v>
      </c>
      <c r="O148" s="216" t="s">
        <v>4297</v>
      </c>
      <c r="P148" s="229" t="str">
        <f t="shared" si="42"/>
        <v>Dunning, Jake (Y1*)</v>
      </c>
      <c r="Q148" s="166">
        <f t="shared" ref="Q148:Q153" si="44">IF(ISBLANK($V148),"",$V148)</f>
        <v>200000</v>
      </c>
      <c r="R148" s="166">
        <f t="shared" ref="R148:R153" si="45">IF(ISBLANK($X148),"",$X148)</f>
        <v>300000</v>
      </c>
      <c r="S148" s="166">
        <f t="shared" ref="S148:S153" si="46">IF(ISBLANK($Z148),"",$Z148)</f>
        <v>400000</v>
      </c>
      <c r="T148" s="166" t="str">
        <f>IF(ISBLANK($AB148),"",$AB148)</f>
        <v/>
      </c>
      <c r="U148" s="134" t="s">
        <v>304</v>
      </c>
      <c r="V148" s="230">
        <v>200000</v>
      </c>
      <c r="W148" s="229" t="s">
        <v>653</v>
      </c>
      <c r="X148" s="230">
        <v>300000</v>
      </c>
      <c r="Y148" s="229" t="s">
        <v>465</v>
      </c>
      <c r="Z148" s="230">
        <v>400000</v>
      </c>
      <c r="AA148" s="134" t="s">
        <v>814</v>
      </c>
      <c r="AB148" s="230"/>
      <c r="AC148" s="134"/>
      <c r="AD148" s="167"/>
    </row>
    <row r="149" spans="1:31" s="168" customFormat="1" ht="14.25" customHeight="1" x14ac:dyDescent="0.2">
      <c r="A149" s="134" t="s">
        <v>48</v>
      </c>
      <c r="B149" s="177" t="s">
        <v>1467</v>
      </c>
      <c r="C149" s="177" t="s">
        <v>1354</v>
      </c>
      <c r="D149" s="134" t="str">
        <f>CONCATENATE(MID(C149,2,1),". ",B149)</f>
        <v>C. Durbin</v>
      </c>
      <c r="E149" s="256" t="str">
        <f t="shared" si="41"/>
        <v xml:space="preserve"> Chad Durbin</v>
      </c>
      <c r="F149" s="135" t="s">
        <v>1667</v>
      </c>
      <c r="G149" s="135"/>
      <c r="H149" s="135"/>
      <c r="I149" s="135"/>
      <c r="J149" s="201">
        <v>28462</v>
      </c>
      <c r="K149" s="147" t="s">
        <v>1664</v>
      </c>
      <c r="L149" s="135" t="s">
        <v>173</v>
      </c>
      <c r="M149" s="134" t="str">
        <f>$U149</f>
        <v>free agent</v>
      </c>
      <c r="N149" s="134" t="str">
        <f>Aaron!$G$2</f>
        <v>Exeter</v>
      </c>
      <c r="O149" s="216" t="s">
        <v>4297</v>
      </c>
      <c r="P149" s="229" t="str">
        <f t="shared" si="42"/>
        <v>Durbin, Chad (free agent)</v>
      </c>
      <c r="Q149" s="166" t="str">
        <f t="shared" si="44"/>
        <v/>
      </c>
      <c r="R149" s="166" t="str">
        <f t="shared" si="45"/>
        <v/>
      </c>
      <c r="S149" s="166" t="str">
        <f t="shared" si="46"/>
        <v/>
      </c>
      <c r="T149" s="166" t="str">
        <f>IF(ISBLANK($Z149),"",$Z149)</f>
        <v/>
      </c>
      <c r="U149" s="134" t="s">
        <v>412</v>
      </c>
      <c r="V149" s="167"/>
      <c r="W149" s="134"/>
      <c r="X149" s="167"/>
      <c r="Y149" s="134"/>
      <c r="Z149" s="167"/>
      <c r="AA149" s="134"/>
      <c r="AB149" s="167"/>
      <c r="AC149" s="134"/>
      <c r="AD149" s="167"/>
    </row>
    <row r="150" spans="1:31" s="168" customFormat="1" ht="14.25" customHeight="1" x14ac:dyDescent="0.2">
      <c r="A150" s="333" t="s">
        <v>4687</v>
      </c>
      <c r="B150" s="246" t="str">
        <f>LEFT(A150,FIND(", ",A150,1)-1)</f>
        <v>Easley</v>
      </c>
      <c r="C150" s="253" t="str">
        <f>RIGHT(A150,LEN(A150)-FIND(", ",A150,1)-1)</f>
        <v>Ed</v>
      </c>
      <c r="D150" s="134" t="str">
        <f>CONCATENATE(MID(C150,1,1),". ",B150)</f>
        <v>E. Easley</v>
      </c>
      <c r="E150" s="256" t="str">
        <f t="shared" si="41"/>
        <v>Ed Easley</v>
      </c>
      <c r="F150" s="286"/>
      <c r="G150" s="495">
        <v>202</v>
      </c>
      <c r="H150" s="495">
        <v>9</v>
      </c>
      <c r="I150" s="495">
        <v>13</v>
      </c>
      <c r="J150" s="498">
        <v>31402</v>
      </c>
      <c r="K150" s="203" t="s">
        <v>1668</v>
      </c>
      <c r="L150" s="161" t="s">
        <v>11</v>
      </c>
      <c r="M150" s="134" t="str">
        <f>$U150</f>
        <v>MM</v>
      </c>
      <c r="N150" s="147" t="str">
        <f>Mays!$M$2</f>
        <v>Mudville</v>
      </c>
      <c r="O150" s="169" t="s">
        <v>4786</v>
      </c>
      <c r="P150" s="229" t="str">
        <f t="shared" si="42"/>
        <v>Easley, Ed (MM)</v>
      </c>
      <c r="Q150" s="166">
        <f t="shared" si="44"/>
        <v>100000</v>
      </c>
      <c r="R150" s="166" t="str">
        <f t="shared" si="45"/>
        <v/>
      </c>
      <c r="S150" s="166" t="str">
        <f t="shared" si="46"/>
        <v/>
      </c>
      <c r="T150" s="314" t="str">
        <f>IF(ISBLANK($AB150),"",$AB150)</f>
        <v/>
      </c>
      <c r="U150" s="514" t="s">
        <v>648</v>
      </c>
      <c r="V150" s="167">
        <v>100000</v>
      </c>
      <c r="W150" s="134"/>
      <c r="X150" s="167"/>
      <c r="Y150" s="134"/>
      <c r="Z150" s="167"/>
      <c r="AA150" s="134"/>
      <c r="AB150" s="167"/>
      <c r="AC150" s="134"/>
      <c r="AD150" s="134"/>
    </row>
    <row r="151" spans="1:31" s="168" customFormat="1" ht="14.25" customHeight="1" x14ac:dyDescent="0.2">
      <c r="A151" s="146" t="s">
        <v>1209</v>
      </c>
      <c r="B151" s="177" t="s">
        <v>1468</v>
      </c>
      <c r="C151" s="253" t="str">
        <f>RIGHT(A151,LEN(A151)-FIND(", ",A151,1)-1)</f>
        <v>Josh</v>
      </c>
      <c r="D151" s="134" t="str">
        <f>CONCATENATE(MID(C151,1,1),". ",B151)</f>
        <v>J. Edgin</v>
      </c>
      <c r="E151" s="256" t="str">
        <f t="shared" si="41"/>
        <v>Josh Edgin</v>
      </c>
      <c r="F151" s="135" t="s">
        <v>512</v>
      </c>
      <c r="G151" s="135"/>
      <c r="H151" s="135"/>
      <c r="I151" s="135"/>
      <c r="J151" s="201">
        <v>31763</v>
      </c>
      <c r="K151" s="147" t="s">
        <v>1664</v>
      </c>
      <c r="L151" s="216" t="s">
        <v>173</v>
      </c>
      <c r="M151" s="134" t="s">
        <v>304</v>
      </c>
      <c r="N151" s="147" t="str">
        <f>Aaron!$G$2</f>
        <v>Exeter</v>
      </c>
      <c r="O151" s="216" t="s">
        <v>4297</v>
      </c>
      <c r="P151" s="229" t="str">
        <f t="shared" si="42"/>
        <v>Edgin, Josh (Y1*)</v>
      </c>
      <c r="Q151" s="166">
        <f t="shared" si="44"/>
        <v>200000</v>
      </c>
      <c r="R151" s="166">
        <f t="shared" si="45"/>
        <v>300000</v>
      </c>
      <c r="S151" s="166">
        <f t="shared" si="46"/>
        <v>400000</v>
      </c>
      <c r="T151" s="314" t="str">
        <f>IF(ISBLANK($AB151),"",$AB151)</f>
        <v/>
      </c>
      <c r="U151" s="309" t="s">
        <v>304</v>
      </c>
      <c r="V151" s="269">
        <v>200000</v>
      </c>
      <c r="W151" s="134" t="s">
        <v>653</v>
      </c>
      <c r="X151" s="269">
        <v>300000</v>
      </c>
      <c r="Y151" s="134" t="s">
        <v>465</v>
      </c>
      <c r="Z151" s="269">
        <v>400000</v>
      </c>
      <c r="AA151" s="134" t="s">
        <v>814</v>
      </c>
      <c r="AB151" s="167"/>
      <c r="AC151" s="134"/>
      <c r="AD151" s="134"/>
    </row>
    <row r="152" spans="1:31" s="168" customFormat="1" ht="14.25" customHeight="1" x14ac:dyDescent="0.2">
      <c r="A152" s="238" t="s">
        <v>3366</v>
      </c>
      <c r="B152" s="246" t="str">
        <f>LEFT(A152,FIND(", ",A152,1)-1)</f>
        <v>Edwards</v>
      </c>
      <c r="C152" s="253" t="str">
        <f>RIGHT(A152,LEN(A152)-FIND(", ",A152,1)-1)</f>
        <v>Carl</v>
      </c>
      <c r="D152" s="134" t="str">
        <f>CONCATENATE(MID(C152,1,1),". ",B152)</f>
        <v>C. Edwards</v>
      </c>
      <c r="E152" s="256" t="str">
        <f t="shared" si="41"/>
        <v>Carl Edwards</v>
      </c>
      <c r="F152" s="243" t="s">
        <v>1667</v>
      </c>
      <c r="G152" s="243"/>
      <c r="H152" s="243"/>
      <c r="I152" s="243"/>
      <c r="J152" s="251">
        <v>33484</v>
      </c>
      <c r="K152" s="256" t="s">
        <v>173</v>
      </c>
      <c r="L152" s="161" t="s">
        <v>173</v>
      </c>
      <c r="M152" s="134" t="str">
        <f>$U152</f>
        <v>MM</v>
      </c>
      <c r="N152" s="147" t="str">
        <f>Mays!$Y$2</f>
        <v>Los Angeles</v>
      </c>
      <c r="O152" s="241" t="s">
        <v>2012</v>
      </c>
      <c r="P152" s="229" t="str">
        <f t="shared" si="42"/>
        <v>Edwards, Carl (MM)</v>
      </c>
      <c r="Q152" s="166">
        <f t="shared" si="44"/>
        <v>100000</v>
      </c>
      <c r="R152" s="166" t="str">
        <f t="shared" si="45"/>
        <v/>
      </c>
      <c r="S152" s="166" t="str">
        <f t="shared" si="46"/>
        <v/>
      </c>
      <c r="T152" s="314" t="str">
        <f>IF(ISBLANK($AB152),"",$AB152)</f>
        <v/>
      </c>
      <c r="U152" s="312" t="s">
        <v>648</v>
      </c>
      <c r="V152" s="269">
        <v>100000</v>
      </c>
      <c r="W152" s="231"/>
      <c r="X152" s="232"/>
      <c r="Y152" s="231"/>
      <c r="Z152" s="232"/>
      <c r="AA152" s="229"/>
      <c r="AB152" s="229"/>
      <c r="AC152" s="134"/>
      <c r="AD152" s="134"/>
    </row>
    <row r="153" spans="1:31" s="168" customFormat="1" ht="14.25" customHeight="1" x14ac:dyDescent="0.2">
      <c r="A153" s="175" t="s">
        <v>851</v>
      </c>
      <c r="B153" s="177" t="s">
        <v>1469</v>
      </c>
      <c r="C153" s="177" t="s">
        <v>1324</v>
      </c>
      <c r="D153" s="134" t="str">
        <f>CONCATENATE(MID(C153,2,1),". ",B153)</f>
        <v>S. Elbert</v>
      </c>
      <c r="E153" s="256" t="str">
        <f t="shared" si="41"/>
        <v xml:space="preserve"> Scott Elbert</v>
      </c>
      <c r="F153" s="161" t="s">
        <v>512</v>
      </c>
      <c r="G153" s="161"/>
      <c r="H153" s="161"/>
      <c r="I153" s="161"/>
      <c r="J153" s="192">
        <v>31272</v>
      </c>
      <c r="K153" s="204" t="s">
        <v>1664</v>
      </c>
      <c r="L153" s="215" t="s">
        <v>173</v>
      </c>
      <c r="M153" s="134" t="str">
        <f>$U153</f>
        <v>Y2*</v>
      </c>
      <c r="N153" s="147" t="str">
        <f>Ruth!$A$2</f>
        <v>Plum Island</v>
      </c>
      <c r="O153" s="216" t="s">
        <v>4297</v>
      </c>
      <c r="P153" s="229" t="str">
        <f t="shared" si="42"/>
        <v>Elbert, Scott (Y2*)</v>
      </c>
      <c r="Q153" s="314">
        <f t="shared" si="44"/>
        <v>300000</v>
      </c>
      <c r="R153" s="166">
        <f t="shared" si="45"/>
        <v>400000</v>
      </c>
      <c r="S153" s="166" t="str">
        <f t="shared" si="46"/>
        <v/>
      </c>
      <c r="T153" s="166" t="str">
        <f>IF(ISBLANK($AB153),"",$AB153)</f>
        <v/>
      </c>
      <c r="U153" s="147" t="s">
        <v>303</v>
      </c>
      <c r="V153" s="314">
        <v>300000</v>
      </c>
      <c r="W153" s="147" t="s">
        <v>465</v>
      </c>
      <c r="X153" s="167">
        <v>400000</v>
      </c>
      <c r="Y153" s="229" t="s">
        <v>814</v>
      </c>
      <c r="Z153" s="167"/>
      <c r="AA153" s="134"/>
      <c r="AB153" s="167"/>
      <c r="AC153" s="134"/>
      <c r="AD153" s="167"/>
    </row>
    <row r="154" spans="1:31" s="168" customFormat="1" ht="14.25" customHeight="1" x14ac:dyDescent="0.2">
      <c r="A154" s="175" t="s">
        <v>528</v>
      </c>
      <c r="B154" s="177" t="s">
        <v>1470</v>
      </c>
      <c r="C154" s="177" t="s">
        <v>1319</v>
      </c>
      <c r="D154" s="134" t="str">
        <f>CONCATENATE(MID(C154,2,1),". ",B154)</f>
        <v>M. Ellis</v>
      </c>
      <c r="E154" s="256" t="str">
        <f t="shared" si="41"/>
        <v xml:space="preserve"> Mark Ellis</v>
      </c>
      <c r="F154" s="161" t="s">
        <v>1667</v>
      </c>
      <c r="G154" s="161"/>
      <c r="H154" s="161"/>
      <c r="I154" s="161"/>
      <c r="J154" s="192">
        <v>28282</v>
      </c>
      <c r="K154" s="204" t="s">
        <v>1665</v>
      </c>
      <c r="L154" s="161" t="s">
        <v>11</v>
      </c>
      <c r="M154" s="134" t="str">
        <f>$V154</f>
        <v>1,F1-200k</v>
      </c>
      <c r="N154" s="134" t="s">
        <v>2006</v>
      </c>
      <c r="O154" s="216" t="s">
        <v>4297</v>
      </c>
      <c r="P154" s="229" t="str">
        <f t="shared" si="42"/>
        <v>Ellis, Mark (1,F1-200k)</v>
      </c>
      <c r="Q154" s="166">
        <f>IF(ISBLANK($W154),"",$W154)</f>
        <v>200000</v>
      </c>
      <c r="R154" s="166" t="str">
        <f>IF(ISBLANK($Y154),"",$Y154)</f>
        <v/>
      </c>
      <c r="S154" s="166" t="str">
        <f>IF(ISBLANK($AA154),"",$AA154)</f>
        <v/>
      </c>
      <c r="T154" s="166" t="str">
        <f>IF(ISBLANK($AA154),"",$AA154)</f>
        <v/>
      </c>
      <c r="U154" s="314" t="str">
        <f>IF(ISBLANK($AE154),"",$AE154)</f>
        <v/>
      </c>
      <c r="V154" s="134" t="s">
        <v>601</v>
      </c>
      <c r="W154" s="167">
        <v>200000</v>
      </c>
      <c r="X154" s="134" t="s">
        <v>412</v>
      </c>
      <c r="Y154" s="167"/>
      <c r="Z154" s="134"/>
      <c r="AA154" s="167"/>
      <c r="AB154" s="134"/>
      <c r="AC154" s="167"/>
      <c r="AD154" s="134"/>
      <c r="AE154" s="194"/>
    </row>
    <row r="155" spans="1:31" s="168" customFormat="1" ht="14.25" customHeight="1" x14ac:dyDescent="0.2">
      <c r="A155" s="175" t="s">
        <v>375</v>
      </c>
      <c r="B155" s="177" t="s">
        <v>1471</v>
      </c>
      <c r="C155" s="253" t="str">
        <f>RIGHT(A155,LEN(A155)-FIND(", ",A155,1)-1)</f>
        <v>Robbie</v>
      </c>
      <c r="D155" s="134" t="str">
        <f>CONCATENATE(MID(C155,1,1),". ",B155)</f>
        <v>R. Erlin</v>
      </c>
      <c r="E155" s="256" t="str">
        <f t="shared" si="41"/>
        <v>Robbie Erlin</v>
      </c>
      <c r="F155" s="161" t="s">
        <v>512</v>
      </c>
      <c r="G155" s="161"/>
      <c r="H155" s="161"/>
      <c r="I155" s="161"/>
      <c r="J155" s="192">
        <v>33154</v>
      </c>
      <c r="K155" s="204" t="s">
        <v>966</v>
      </c>
      <c r="L155" s="161" t="s">
        <v>173</v>
      </c>
      <c r="M155" s="134" t="s">
        <v>303</v>
      </c>
      <c r="N155" s="147" t="str">
        <f>Ruth!$AE$2</f>
        <v>Williamsburg</v>
      </c>
      <c r="O155" s="216" t="s">
        <v>4297</v>
      </c>
      <c r="P155" s="229" t="str">
        <f t="shared" si="42"/>
        <v>Erlin, Robbie (Y2*)</v>
      </c>
      <c r="Q155" s="166">
        <f t="shared" ref="Q155:Q164" si="47">IF(ISBLANK($V155),"",$V155)</f>
        <v>300000</v>
      </c>
      <c r="R155" s="166">
        <f t="shared" ref="R155:R164" si="48">IF(ISBLANK($X155),"",$X155)</f>
        <v>400000</v>
      </c>
      <c r="S155" s="166" t="str">
        <f t="shared" ref="S155:S164" si="49">IF(ISBLANK($Z155),"",$Z155)</f>
        <v/>
      </c>
      <c r="T155" s="314" t="str">
        <f t="shared" ref="T155:T164" si="50">IF(ISBLANK($AB155),"",$AB155)</f>
        <v/>
      </c>
      <c r="U155" s="147" t="s">
        <v>303</v>
      </c>
      <c r="V155" s="230">
        <v>300000</v>
      </c>
      <c r="W155" s="229" t="s">
        <v>465</v>
      </c>
      <c r="X155" s="230">
        <v>400000</v>
      </c>
      <c r="Y155" s="134" t="s">
        <v>814</v>
      </c>
      <c r="Z155" s="167"/>
      <c r="AA155" s="134"/>
      <c r="AB155" s="167"/>
      <c r="AC155" s="134"/>
      <c r="AD155" s="134"/>
    </row>
    <row r="156" spans="1:31" s="168" customFormat="1" ht="14.25" customHeight="1" x14ac:dyDescent="0.2">
      <c r="A156" s="246" t="s">
        <v>3733</v>
      </c>
      <c r="B156" s="246" t="s">
        <v>1473</v>
      </c>
      <c r="C156" s="253" t="str">
        <f>RIGHT(A156,LEN(A156)-FIND(", ",A156,1)-1)</f>
        <v>Edwin</v>
      </c>
      <c r="D156" s="134" t="str">
        <f>CONCATENATE(MID(C156,1,1),". ",B156)</f>
        <v>E. Escobar</v>
      </c>
      <c r="E156" s="256" t="str">
        <f t="shared" si="41"/>
        <v>Edwin Escobar</v>
      </c>
      <c r="F156" s="241" t="s">
        <v>512</v>
      </c>
      <c r="G156" s="241"/>
      <c r="H156" s="241"/>
      <c r="I156" s="241"/>
      <c r="J156" s="262">
        <v>33716</v>
      </c>
      <c r="K156" s="263" t="s">
        <v>966</v>
      </c>
      <c r="L156" s="216" t="s">
        <v>173</v>
      </c>
      <c r="M156" s="134" t="s">
        <v>648</v>
      </c>
      <c r="N156" s="147" t="str">
        <f>Mays!$A$2</f>
        <v>Aspen</v>
      </c>
      <c r="O156" s="216" t="s">
        <v>4297</v>
      </c>
      <c r="P156" s="229" t="str">
        <f t="shared" si="42"/>
        <v>Escobar, Edwin (MM)</v>
      </c>
      <c r="Q156" s="166">
        <f t="shared" si="47"/>
        <v>100000</v>
      </c>
      <c r="R156" s="166" t="str">
        <f t="shared" si="48"/>
        <v/>
      </c>
      <c r="S156" s="166" t="str">
        <f t="shared" si="49"/>
        <v/>
      </c>
      <c r="T156" s="314" t="str">
        <f t="shared" si="50"/>
        <v/>
      </c>
      <c r="U156" s="309" t="s">
        <v>648</v>
      </c>
      <c r="V156" s="269">
        <v>100000</v>
      </c>
      <c r="W156" s="229"/>
      <c r="X156" s="230"/>
      <c r="Y156" s="229"/>
      <c r="Z156" s="230"/>
      <c r="AA156" s="134"/>
      <c r="AB156" s="167"/>
      <c r="AC156" s="134"/>
      <c r="AD156" s="134"/>
    </row>
    <row r="157" spans="1:31" s="168" customFormat="1" ht="14.25" customHeight="1" x14ac:dyDescent="0.2">
      <c r="A157" s="247" t="s">
        <v>2329</v>
      </c>
      <c r="B157" s="253" t="s">
        <v>2111</v>
      </c>
      <c r="C157" s="253" t="str">
        <f>RIGHT(A157,LEN(A157)-FIND(", ",A157,1)-1)</f>
        <v>Tim</v>
      </c>
      <c r="D157" s="134" t="str">
        <f>CONCATENATE(MID(C157,1,1),". ",B157)</f>
        <v>T. Federowicz</v>
      </c>
      <c r="E157" s="256" t="str">
        <f t="shared" si="41"/>
        <v>Tim Federowicz</v>
      </c>
      <c r="F157" s="250" t="s">
        <v>1667</v>
      </c>
      <c r="G157" s="250"/>
      <c r="H157" s="250"/>
      <c r="I157" s="250"/>
      <c r="J157" s="264">
        <v>31994</v>
      </c>
      <c r="K157" s="260" t="s">
        <v>11</v>
      </c>
      <c r="L157" s="249" t="s">
        <v>11</v>
      </c>
      <c r="M157" s="134" t="s">
        <v>304</v>
      </c>
      <c r="N157" s="147" t="s">
        <v>2006</v>
      </c>
      <c r="O157" s="216" t="s">
        <v>4297</v>
      </c>
      <c r="P157" s="229" t="str">
        <f t="shared" si="42"/>
        <v>Federowicz, Tim (Y1*)</v>
      </c>
      <c r="Q157" s="166">
        <f t="shared" si="47"/>
        <v>200000</v>
      </c>
      <c r="R157" s="166">
        <f t="shared" si="48"/>
        <v>300000</v>
      </c>
      <c r="S157" s="166">
        <f t="shared" si="49"/>
        <v>400000</v>
      </c>
      <c r="T157" s="314" t="str">
        <f t="shared" si="50"/>
        <v/>
      </c>
      <c r="U157" s="309" t="s">
        <v>304</v>
      </c>
      <c r="V157" s="269">
        <v>200000</v>
      </c>
      <c r="W157" s="134" t="s">
        <v>653</v>
      </c>
      <c r="X157" s="269">
        <v>300000</v>
      </c>
      <c r="Y157" s="134" t="s">
        <v>465</v>
      </c>
      <c r="Z157" s="269">
        <v>400000</v>
      </c>
      <c r="AA157" s="134" t="s">
        <v>814</v>
      </c>
      <c r="AB157" s="167"/>
      <c r="AC157" s="134"/>
      <c r="AD157" s="134"/>
    </row>
    <row r="158" spans="1:31" s="168" customFormat="1" ht="14.25" customHeight="1" x14ac:dyDescent="0.2">
      <c r="A158" s="175" t="s">
        <v>1636</v>
      </c>
      <c r="B158" s="177" t="s">
        <v>1474</v>
      </c>
      <c r="C158" s="253" t="str">
        <f>RIGHT(A158,LEN(A158)-FIND(", ",A158,1)-1)</f>
        <v>Jose Manuel</v>
      </c>
      <c r="D158" s="134" t="str">
        <f>CONCATENATE(MID(C158,1,1),". ",B158)</f>
        <v>J. Fernandez</v>
      </c>
      <c r="E158" s="256" t="str">
        <f t="shared" si="41"/>
        <v>Jose Manuel Fernandez</v>
      </c>
      <c r="F158" s="161" t="s">
        <v>512</v>
      </c>
      <c r="G158" s="161"/>
      <c r="H158" s="161"/>
      <c r="I158" s="161"/>
      <c r="J158" s="192">
        <v>34013</v>
      </c>
      <c r="K158" s="204" t="s">
        <v>1664</v>
      </c>
      <c r="L158" s="161" t="s">
        <v>651</v>
      </c>
      <c r="M158" s="134" t="s">
        <v>828</v>
      </c>
      <c r="N158" s="147" t="str">
        <f>Ruth!$Y$2</f>
        <v>Rock Island</v>
      </c>
      <c r="O158" s="216" t="s">
        <v>4297</v>
      </c>
      <c r="P158" s="229" t="str">
        <f t="shared" si="42"/>
        <v>Fernandez, Jose Manuel (min)</v>
      </c>
      <c r="Q158" s="166" t="str">
        <f t="shared" si="47"/>
        <v/>
      </c>
      <c r="R158" s="166" t="str">
        <f t="shared" si="48"/>
        <v/>
      </c>
      <c r="S158" s="166" t="str">
        <f t="shared" si="49"/>
        <v/>
      </c>
      <c r="T158" s="314" t="str">
        <f t="shared" si="50"/>
        <v/>
      </c>
      <c r="U158" s="147" t="s">
        <v>828</v>
      </c>
      <c r="V158" s="167"/>
      <c r="W158" s="134"/>
      <c r="X158" s="167"/>
      <c r="Y158" s="134"/>
      <c r="Z158" s="167"/>
      <c r="AA158" s="229"/>
      <c r="AB158" s="229"/>
      <c r="AC158" s="134"/>
      <c r="AD158" s="134"/>
    </row>
    <row r="159" spans="1:31" s="168" customFormat="1" ht="14.25" customHeight="1" x14ac:dyDescent="0.2">
      <c r="A159" s="239" t="s">
        <v>2266</v>
      </c>
      <c r="B159" s="253" t="s">
        <v>2069</v>
      </c>
      <c r="C159" s="253" t="s">
        <v>1464</v>
      </c>
      <c r="D159" s="229" t="str">
        <f t="shared" ref="D159:D167" si="51">CONCATENATE(MID(C159,2,1),". ",B159)</f>
        <v>S. Fife</v>
      </c>
      <c r="E159" s="256" t="str">
        <f t="shared" si="41"/>
        <v xml:space="preserve"> Stephen Fife</v>
      </c>
      <c r="F159" s="245" t="s">
        <v>1667</v>
      </c>
      <c r="G159" s="245"/>
      <c r="H159" s="245"/>
      <c r="I159" s="245"/>
      <c r="J159" s="254">
        <v>31689</v>
      </c>
      <c r="K159" s="255" t="s">
        <v>173</v>
      </c>
      <c r="L159" s="245" t="s">
        <v>173</v>
      </c>
      <c r="M159" s="134" t="str">
        <f t="shared" ref="M159:M164" si="52">$U159</f>
        <v>Y1*</v>
      </c>
      <c r="N159" s="134" t="str">
        <f>Aaron!$A$2</f>
        <v>Middlesex</v>
      </c>
      <c r="O159" s="216" t="s">
        <v>4297</v>
      </c>
      <c r="P159" s="229" t="str">
        <f t="shared" si="42"/>
        <v>Fife, Stephen (Y1*)</v>
      </c>
      <c r="Q159" s="166">
        <f t="shared" si="47"/>
        <v>200000</v>
      </c>
      <c r="R159" s="166">
        <f t="shared" si="48"/>
        <v>300000</v>
      </c>
      <c r="S159" s="166">
        <f t="shared" si="49"/>
        <v>400000</v>
      </c>
      <c r="T159" s="166" t="str">
        <f t="shared" si="50"/>
        <v/>
      </c>
      <c r="U159" s="134" t="s">
        <v>304</v>
      </c>
      <c r="V159" s="230">
        <v>200000</v>
      </c>
      <c r="W159" s="229" t="s">
        <v>653</v>
      </c>
      <c r="X159" s="230">
        <v>300000</v>
      </c>
      <c r="Y159" s="229" t="s">
        <v>465</v>
      </c>
      <c r="Z159" s="230">
        <v>400000</v>
      </c>
      <c r="AA159" s="134" t="s">
        <v>814</v>
      </c>
      <c r="AB159" s="230"/>
      <c r="AC159" s="134"/>
      <c r="AD159" s="167"/>
    </row>
    <row r="160" spans="1:31" s="168" customFormat="1" ht="14.25" customHeight="1" x14ac:dyDescent="0.2">
      <c r="A160" s="239" t="s">
        <v>2307</v>
      </c>
      <c r="B160" s="253" t="s">
        <v>2099</v>
      </c>
      <c r="C160" s="253" t="s">
        <v>1990</v>
      </c>
      <c r="D160" s="229" t="str">
        <f t="shared" si="51"/>
        <v>A. Figaro</v>
      </c>
      <c r="E160" s="256" t="str">
        <f t="shared" si="41"/>
        <v xml:space="preserve"> Alfredo Figaro</v>
      </c>
      <c r="F160" s="245" t="s">
        <v>1667</v>
      </c>
      <c r="G160" s="245"/>
      <c r="H160" s="245"/>
      <c r="I160" s="245"/>
      <c r="J160" s="254">
        <v>30870</v>
      </c>
      <c r="K160" s="255" t="s">
        <v>173</v>
      </c>
      <c r="L160" s="245" t="s">
        <v>173</v>
      </c>
      <c r="M160" s="134" t="str">
        <f t="shared" si="52"/>
        <v>Y1*</v>
      </c>
      <c r="N160" s="134" t="s">
        <v>446</v>
      </c>
      <c r="O160" s="216" t="s">
        <v>4297</v>
      </c>
      <c r="P160" s="229" t="str">
        <f t="shared" si="42"/>
        <v>Figaro, Alfredo (Y1*)</v>
      </c>
      <c r="Q160" s="166">
        <f t="shared" si="47"/>
        <v>200000</v>
      </c>
      <c r="R160" s="166">
        <f t="shared" si="48"/>
        <v>300000</v>
      </c>
      <c r="S160" s="166">
        <f t="shared" si="49"/>
        <v>400000</v>
      </c>
      <c r="T160" s="166" t="str">
        <f t="shared" si="50"/>
        <v/>
      </c>
      <c r="U160" s="134" t="s">
        <v>304</v>
      </c>
      <c r="V160" s="230">
        <v>200000</v>
      </c>
      <c r="W160" s="229" t="s">
        <v>653</v>
      </c>
      <c r="X160" s="230">
        <v>300000</v>
      </c>
      <c r="Y160" s="229" t="s">
        <v>465</v>
      </c>
      <c r="Z160" s="230">
        <v>400000</v>
      </c>
      <c r="AA160" s="134" t="s">
        <v>814</v>
      </c>
      <c r="AB160" s="230"/>
      <c r="AC160" s="134"/>
      <c r="AD160" s="167"/>
    </row>
    <row r="161" spans="1:36" s="168" customFormat="1" ht="14.25" customHeight="1" x14ac:dyDescent="0.2">
      <c r="A161" s="176" t="s">
        <v>1223</v>
      </c>
      <c r="B161" s="177" t="s">
        <v>1477</v>
      </c>
      <c r="C161" s="177" t="s">
        <v>1314</v>
      </c>
      <c r="D161" s="134" t="str">
        <f t="shared" si="51"/>
        <v>P. Florimon</v>
      </c>
      <c r="E161" s="256" t="str">
        <f t="shared" si="41"/>
        <v xml:space="preserve"> Pedro Florimon</v>
      </c>
      <c r="F161" s="161" t="s">
        <v>1674</v>
      </c>
      <c r="G161" s="161"/>
      <c r="H161" s="161"/>
      <c r="I161" s="161"/>
      <c r="J161" s="192">
        <v>31756</v>
      </c>
      <c r="K161" s="204" t="s">
        <v>1671</v>
      </c>
      <c r="L161" s="161" t="s">
        <v>11</v>
      </c>
      <c r="M161" s="134" t="str">
        <f t="shared" si="52"/>
        <v>Y2*</v>
      </c>
      <c r="N161" s="134" t="str">
        <f>Aaron!$Y$2</f>
        <v>Columbus</v>
      </c>
      <c r="O161" s="216" t="s">
        <v>4297</v>
      </c>
      <c r="P161" s="229" t="str">
        <f t="shared" si="42"/>
        <v>Florimon, Pedro (Y2*)</v>
      </c>
      <c r="Q161" s="166">
        <f t="shared" si="47"/>
        <v>300000</v>
      </c>
      <c r="R161" s="166">
        <f t="shared" si="48"/>
        <v>400000</v>
      </c>
      <c r="S161" s="166" t="str">
        <f t="shared" si="49"/>
        <v/>
      </c>
      <c r="T161" s="166" t="str">
        <f t="shared" si="50"/>
        <v/>
      </c>
      <c r="U161" s="134" t="s">
        <v>303</v>
      </c>
      <c r="V161" s="167">
        <v>300000</v>
      </c>
      <c r="W161" s="134" t="s">
        <v>465</v>
      </c>
      <c r="X161" s="167">
        <v>400000</v>
      </c>
      <c r="Y161" s="229" t="s">
        <v>814</v>
      </c>
      <c r="Z161" s="167"/>
      <c r="AA161" s="134"/>
      <c r="AB161" s="167"/>
      <c r="AC161" s="134"/>
      <c r="AD161" s="167"/>
    </row>
    <row r="162" spans="1:36" s="168" customFormat="1" ht="14.25" customHeight="1" x14ac:dyDescent="0.2">
      <c r="A162" s="247" t="s">
        <v>2215</v>
      </c>
      <c r="B162" s="253" t="s">
        <v>2041</v>
      </c>
      <c r="C162" s="253" t="s">
        <v>1365</v>
      </c>
      <c r="D162" s="229" t="str">
        <f t="shared" si="51"/>
        <v>B. Flynn</v>
      </c>
      <c r="E162" s="256" t="str">
        <f t="shared" si="41"/>
        <v xml:space="preserve"> Brian Flynn</v>
      </c>
      <c r="F162" s="250" t="s">
        <v>512</v>
      </c>
      <c r="G162" s="250"/>
      <c r="H162" s="250"/>
      <c r="I162" s="250"/>
      <c r="J162" s="261">
        <v>32982</v>
      </c>
      <c r="K162" s="260" t="s">
        <v>173</v>
      </c>
      <c r="L162" s="250" t="s">
        <v>173</v>
      </c>
      <c r="M162" s="134" t="str">
        <f t="shared" si="52"/>
        <v>MM</v>
      </c>
      <c r="N162" s="134" t="str">
        <f>Cobb!$G$2</f>
        <v>Alaska</v>
      </c>
      <c r="O162" s="216" t="s">
        <v>4297</v>
      </c>
      <c r="P162" s="229" t="str">
        <f t="shared" si="42"/>
        <v>Flynn, Brian (MM)</v>
      </c>
      <c r="Q162" s="166">
        <f t="shared" si="47"/>
        <v>100000</v>
      </c>
      <c r="R162" s="166" t="str">
        <f t="shared" si="48"/>
        <v/>
      </c>
      <c r="S162" s="166" t="str">
        <f t="shared" si="49"/>
        <v/>
      </c>
      <c r="T162" s="166" t="str">
        <f t="shared" si="50"/>
        <v/>
      </c>
      <c r="U162" s="134" t="s">
        <v>648</v>
      </c>
      <c r="V162" s="167">
        <v>100000</v>
      </c>
      <c r="W162" s="229"/>
      <c r="X162" s="230"/>
      <c r="Y162" s="229"/>
      <c r="Z162" s="230"/>
      <c r="AA162" s="229"/>
      <c r="AB162" s="230"/>
      <c r="AC162" s="229"/>
      <c r="AD162" s="229"/>
    </row>
    <row r="163" spans="1:36" s="168" customFormat="1" ht="14.25" customHeight="1" x14ac:dyDescent="0.2">
      <c r="A163" s="175" t="s">
        <v>868</v>
      </c>
      <c r="B163" s="177" t="s">
        <v>1478</v>
      </c>
      <c r="C163" s="177" t="s">
        <v>1476</v>
      </c>
      <c r="D163" s="134" t="str">
        <f t="shared" si="51"/>
        <v>W. Font</v>
      </c>
      <c r="E163" s="256" t="str">
        <f t="shared" si="41"/>
        <v xml:space="preserve"> Wilmer Font</v>
      </c>
      <c r="F163" s="161" t="s">
        <v>1667</v>
      </c>
      <c r="G163" s="161"/>
      <c r="H163" s="161"/>
      <c r="I163" s="161"/>
      <c r="J163" s="192">
        <v>33017</v>
      </c>
      <c r="K163" s="204" t="s">
        <v>1664</v>
      </c>
      <c r="L163" s="161" t="s">
        <v>173</v>
      </c>
      <c r="M163" s="134" t="str">
        <f t="shared" si="52"/>
        <v>MM</v>
      </c>
      <c r="N163" s="134" t="str">
        <f>Mays!$G$2</f>
        <v>Palo Alto</v>
      </c>
      <c r="O163" s="216" t="s">
        <v>4297</v>
      </c>
      <c r="P163" s="229" t="str">
        <f t="shared" si="42"/>
        <v>Font, Wilmer (MM)</v>
      </c>
      <c r="Q163" s="166">
        <f t="shared" si="47"/>
        <v>100000</v>
      </c>
      <c r="R163" s="166" t="str">
        <f t="shared" si="48"/>
        <v/>
      </c>
      <c r="S163" s="166" t="str">
        <f t="shared" si="49"/>
        <v/>
      </c>
      <c r="T163" s="166" t="str">
        <f t="shared" si="50"/>
        <v/>
      </c>
      <c r="U163" s="134" t="s">
        <v>648</v>
      </c>
      <c r="V163" s="230">
        <v>100000</v>
      </c>
      <c r="W163" s="134"/>
      <c r="X163" s="167"/>
      <c r="Y163" s="134"/>
      <c r="Z163" s="167"/>
      <c r="AA163" s="134"/>
      <c r="AB163" s="167"/>
      <c r="AC163" s="134"/>
      <c r="AD163" s="167"/>
    </row>
    <row r="164" spans="1:36" s="168" customFormat="1" ht="14.25" customHeight="1" x14ac:dyDescent="0.2">
      <c r="A164" s="134" t="s">
        <v>647</v>
      </c>
      <c r="B164" s="177" t="s">
        <v>1480</v>
      </c>
      <c r="C164" s="177" t="s">
        <v>1356</v>
      </c>
      <c r="D164" s="134" t="str">
        <f t="shared" si="51"/>
        <v>J. Francis</v>
      </c>
      <c r="E164" s="256" t="str">
        <f t="shared" si="41"/>
        <v xml:space="preserve"> Jeff Francis</v>
      </c>
      <c r="F164" s="135" t="s">
        <v>512</v>
      </c>
      <c r="G164" s="135"/>
      <c r="H164" s="135"/>
      <c r="I164" s="135"/>
      <c r="J164" s="201">
        <v>29594</v>
      </c>
      <c r="K164" s="147" t="s">
        <v>966</v>
      </c>
      <c r="L164" s="216" t="s">
        <v>173</v>
      </c>
      <c r="M164" s="134" t="str">
        <f t="shared" si="52"/>
        <v>3,F3-1.635M</v>
      </c>
      <c r="N164" s="147" t="s">
        <v>2407</v>
      </c>
      <c r="O164" s="216" t="s">
        <v>4297</v>
      </c>
      <c r="P164" s="229" t="str">
        <f t="shared" si="42"/>
        <v>Francis, Jeff (3,F3-1.635M)</v>
      </c>
      <c r="Q164" s="314">
        <f t="shared" si="47"/>
        <v>545000</v>
      </c>
      <c r="R164" s="166" t="str">
        <f t="shared" si="48"/>
        <v/>
      </c>
      <c r="S164" s="166" t="str">
        <f t="shared" si="49"/>
        <v/>
      </c>
      <c r="T164" s="166" t="str">
        <f t="shared" si="50"/>
        <v/>
      </c>
      <c r="U164" s="147" t="s">
        <v>1112</v>
      </c>
      <c r="V164" s="314">
        <v>545000</v>
      </c>
      <c r="W164" s="147" t="s">
        <v>412</v>
      </c>
      <c r="X164" s="167"/>
      <c r="Y164" s="134"/>
      <c r="Z164" s="167"/>
      <c r="AA164" s="134"/>
      <c r="AB164" s="167"/>
      <c r="AC164" s="134"/>
      <c r="AD164" s="167"/>
    </row>
    <row r="165" spans="1:36" s="168" customFormat="1" ht="14.25" customHeight="1" x14ac:dyDescent="0.2">
      <c r="A165" s="175" t="s">
        <v>664</v>
      </c>
      <c r="B165" s="177" t="s">
        <v>1481</v>
      </c>
      <c r="C165" s="177" t="s">
        <v>1482</v>
      </c>
      <c r="D165" s="134" t="str">
        <f t="shared" si="51"/>
        <v>J. Francisco</v>
      </c>
      <c r="E165" s="256" t="str">
        <f t="shared" si="41"/>
        <v xml:space="preserve"> Juan Francisco</v>
      </c>
      <c r="F165" s="161" t="s">
        <v>512</v>
      </c>
      <c r="G165" s="161"/>
      <c r="H165" s="161"/>
      <c r="I165" s="161"/>
      <c r="J165" s="192">
        <v>31952</v>
      </c>
      <c r="K165" s="204" t="s">
        <v>1666</v>
      </c>
      <c r="L165" s="161" t="s">
        <v>11</v>
      </c>
      <c r="M165" s="134" t="str">
        <f>$V165</f>
        <v>1,F1-200K</v>
      </c>
      <c r="N165" s="147" t="s">
        <v>584</v>
      </c>
      <c r="O165" s="216" t="s">
        <v>4297</v>
      </c>
      <c r="P165" s="229" t="str">
        <f t="shared" si="42"/>
        <v>Francisco, Juan (1,F1-200K)</v>
      </c>
      <c r="Q165" s="314">
        <f>IF(ISBLANK($W165),"",$W165)</f>
        <v>200000</v>
      </c>
      <c r="R165" s="166" t="str">
        <f>IF(ISBLANK($Y165),"",$Y165)</f>
        <v/>
      </c>
      <c r="S165" s="166" t="str">
        <f>IF(ISBLANK($AA165),"",$AA165)</f>
        <v/>
      </c>
      <c r="T165" s="166" t="str">
        <f>IF(ISBLANK($AC165),"",$AC165)</f>
        <v/>
      </c>
      <c r="U165" s="314" t="str">
        <f>IF(ISBLANK($AE165),"",$AE165)</f>
        <v/>
      </c>
      <c r="V165" s="147" t="s">
        <v>1704</v>
      </c>
      <c r="W165" s="314">
        <v>200000</v>
      </c>
      <c r="X165" s="147" t="s">
        <v>412</v>
      </c>
      <c r="Y165" s="167"/>
      <c r="Z165" s="134"/>
      <c r="AA165" s="167"/>
      <c r="AB165" s="134"/>
      <c r="AC165" s="167"/>
      <c r="AD165" s="134"/>
      <c r="AE165" s="194"/>
    </row>
    <row r="166" spans="1:36" s="168" customFormat="1" ht="14.25" customHeight="1" x14ac:dyDescent="0.2">
      <c r="A166" s="175" t="s">
        <v>758</v>
      </c>
      <c r="B166" s="177" t="s">
        <v>1483</v>
      </c>
      <c r="C166" s="177" t="s">
        <v>1428</v>
      </c>
      <c r="D166" s="134" t="str">
        <f t="shared" si="51"/>
        <v>K. Frandsen</v>
      </c>
      <c r="E166" s="256" t="str">
        <f t="shared" si="41"/>
        <v xml:space="preserve"> Kevin Frandsen</v>
      </c>
      <c r="F166" s="161" t="s">
        <v>1667</v>
      </c>
      <c r="G166" s="161"/>
      <c r="H166" s="161"/>
      <c r="I166" s="161"/>
      <c r="J166" s="192">
        <v>30095</v>
      </c>
      <c r="K166" s="204" t="s">
        <v>1675</v>
      </c>
      <c r="L166" s="161" t="s">
        <v>11</v>
      </c>
      <c r="M166" s="134" t="str">
        <f>$V166</f>
        <v>1,F1-200k</v>
      </c>
      <c r="N166" s="300" t="s">
        <v>2473</v>
      </c>
      <c r="O166" s="216" t="s">
        <v>4297</v>
      </c>
      <c r="P166" s="229" t="str">
        <f t="shared" si="42"/>
        <v>Frandsen, Kevin (1,F1-200k)</v>
      </c>
      <c r="Q166" s="314">
        <f>IF(ISBLANK($W166),"",$W166)</f>
        <v>200000</v>
      </c>
      <c r="R166" s="166" t="str">
        <f>IF(ISBLANK($Y166),"",$Y166)</f>
        <v/>
      </c>
      <c r="S166" s="166" t="str">
        <f>IF(ISBLANK($AA166),"",$AA166)</f>
        <v/>
      </c>
      <c r="T166" s="166" t="str">
        <f>IF(ISBLANK($AC166),"",$AC166)</f>
        <v/>
      </c>
      <c r="U166" s="314" t="str">
        <f>IF(ISBLANK($AE166),"",$AE166)</f>
        <v/>
      </c>
      <c r="V166" s="147" t="s">
        <v>601</v>
      </c>
      <c r="W166" s="314">
        <v>200000</v>
      </c>
      <c r="X166" s="147" t="s">
        <v>412</v>
      </c>
      <c r="Y166" s="167"/>
      <c r="Z166" s="134"/>
      <c r="AA166" s="167"/>
      <c r="AB166" s="134"/>
      <c r="AC166" s="305"/>
      <c r="AD166" s="134"/>
      <c r="AE166" s="194"/>
    </row>
    <row r="167" spans="1:36" s="168" customFormat="1" ht="14.25" customHeight="1" x14ac:dyDescent="0.2">
      <c r="A167" s="210" t="s">
        <v>1730</v>
      </c>
      <c r="B167" s="211" t="s">
        <v>1731</v>
      </c>
      <c r="C167" s="211" t="s">
        <v>1341</v>
      </c>
      <c r="D167" s="134" t="str">
        <f t="shared" si="51"/>
        <v>J. Frasor</v>
      </c>
      <c r="E167" s="256" t="str">
        <f t="shared" si="41"/>
        <v xml:space="preserve"> Jason Frasor</v>
      </c>
      <c r="F167" s="215" t="s">
        <v>1667</v>
      </c>
      <c r="G167" s="215"/>
      <c r="H167" s="215"/>
      <c r="I167" s="215"/>
      <c r="J167" s="213">
        <v>28346</v>
      </c>
      <c r="K167" s="214" t="s">
        <v>1664</v>
      </c>
      <c r="L167" s="161" t="s">
        <v>173</v>
      </c>
      <c r="M167" s="134" t="str">
        <f>$V167</f>
        <v>2,F2-2.967M</v>
      </c>
      <c r="N167" s="147" t="str">
        <f>Mays!$G$2</f>
        <v>Palo Alto</v>
      </c>
      <c r="O167" s="216" t="s">
        <v>4297</v>
      </c>
      <c r="P167" s="229" t="str">
        <f t="shared" si="42"/>
        <v>Frasor, Jason (2,F2-2.967M)</v>
      </c>
      <c r="Q167" s="314">
        <f>IF(ISBLANK($W167),"",$W167)</f>
        <v>1484000</v>
      </c>
      <c r="R167" s="166" t="str">
        <f>IF(ISBLANK($Y167),"",$Y167)</f>
        <v/>
      </c>
      <c r="S167" s="166" t="str">
        <f>IF(ISBLANK($AA167),"",$AA167)</f>
        <v/>
      </c>
      <c r="T167" s="166" t="str">
        <f>IF(ISBLANK($AC167),"",$AC167)</f>
        <v/>
      </c>
      <c r="U167" s="314" t="str">
        <f>IF(ISBLANK($AE167),"",$AE167)</f>
        <v/>
      </c>
      <c r="V167" s="297" t="s">
        <v>1732</v>
      </c>
      <c r="W167" s="310">
        <v>1484000</v>
      </c>
      <c r="X167" s="297" t="s">
        <v>412</v>
      </c>
      <c r="Y167" s="235"/>
      <c r="Z167" s="211"/>
      <c r="AA167" s="235"/>
      <c r="AB167" s="211"/>
      <c r="AC167" s="405"/>
      <c r="AD167" s="134"/>
      <c r="AE167" s="194"/>
    </row>
    <row r="168" spans="1:36" s="168" customFormat="1" ht="14.25" customHeight="1" x14ac:dyDescent="0.2">
      <c r="A168" s="491" t="s">
        <v>2940</v>
      </c>
      <c r="B168" s="246" t="str">
        <f>LEFT(A168,FIND(", ",A168,1)-1)</f>
        <v>Freeman</v>
      </c>
      <c r="C168" s="253" t="str">
        <f>RIGHT(A168,LEN(A168)-FIND(", ",A168,1)-1)</f>
        <v>Sam</v>
      </c>
      <c r="D168" s="134" t="str">
        <f>CONCATENATE(MID(C168,1,1),". ",B168)</f>
        <v>S. Freeman</v>
      </c>
      <c r="E168" s="256" t="str">
        <f t="shared" si="41"/>
        <v>Sam Freeman</v>
      </c>
      <c r="F168" s="161" t="s">
        <v>512</v>
      </c>
      <c r="G168" s="204"/>
      <c r="H168" s="204"/>
      <c r="I168" s="204"/>
      <c r="J168" s="496">
        <v>31952</v>
      </c>
      <c r="K168" s="190" t="s">
        <v>1664</v>
      </c>
      <c r="L168" s="161" t="s">
        <v>173</v>
      </c>
      <c r="M168" s="134" t="str">
        <f t="shared" ref="M168:M173" si="53">$U168</f>
        <v>1,F1-$352K</v>
      </c>
      <c r="N168" s="147" t="str">
        <f>Cobb!$M$2</f>
        <v>Mansfield</v>
      </c>
      <c r="O168" s="412" t="s">
        <v>5176</v>
      </c>
      <c r="P168" s="229" t="str">
        <f t="shared" si="42"/>
        <v>Freeman, Sam (1,F1-$352K)</v>
      </c>
      <c r="Q168" s="166">
        <f>IF(ISBLANK($V168),"",$V168)</f>
        <v>352000</v>
      </c>
      <c r="R168" s="166" t="str">
        <f>IF(ISBLANK($X168),"",$X168)</f>
        <v/>
      </c>
      <c r="S168" s="166" t="str">
        <f>IF(ISBLANK($Z168),"",$Z168)</f>
        <v/>
      </c>
      <c r="T168" s="314" t="str">
        <f>IF(ISBLANK($AB168),"",$AB168)</f>
        <v/>
      </c>
      <c r="U168" s="148" t="s">
        <v>4077</v>
      </c>
      <c r="V168" s="414">
        <v>352000</v>
      </c>
      <c r="W168" s="167" t="s">
        <v>412</v>
      </c>
      <c r="X168" s="134"/>
      <c r="Y168" s="134"/>
      <c r="Z168" s="134"/>
      <c r="AA168" s="134"/>
      <c r="AB168" s="134"/>
      <c r="AC168" s="175"/>
      <c r="AD168" s="134"/>
    </row>
    <row r="169" spans="1:36" s="168" customFormat="1" ht="14.25" customHeight="1" x14ac:dyDescent="0.2">
      <c r="A169" s="239" t="s">
        <v>2317</v>
      </c>
      <c r="B169" s="253" t="s">
        <v>2105</v>
      </c>
      <c r="C169" s="253" t="s">
        <v>1544</v>
      </c>
      <c r="D169" s="229" t="str">
        <f>CONCATENATE(MID(C169,2,1),". ",B169)</f>
        <v>N. Freiman</v>
      </c>
      <c r="E169" s="256" t="str">
        <f t="shared" si="41"/>
        <v xml:space="preserve"> Nate Freiman</v>
      </c>
      <c r="F169" s="245" t="s">
        <v>1667</v>
      </c>
      <c r="G169" s="245"/>
      <c r="H169" s="245"/>
      <c r="I169" s="245"/>
      <c r="J169" s="257">
        <v>31777</v>
      </c>
      <c r="K169" s="255" t="s">
        <v>11</v>
      </c>
      <c r="L169" s="161" t="s">
        <v>11</v>
      </c>
      <c r="M169" s="134" t="str">
        <f t="shared" si="53"/>
        <v>Y1*</v>
      </c>
      <c r="N169" s="147" t="str">
        <f>Mays!$G$2</f>
        <v>Palo Alto</v>
      </c>
      <c r="O169" s="216" t="s">
        <v>4297</v>
      </c>
      <c r="P169" s="229" t="str">
        <f t="shared" si="42"/>
        <v>Freiman, Nate (Y1*)</v>
      </c>
      <c r="Q169" s="314">
        <f>IF(ISBLANK($V169),"",$V169)</f>
        <v>200000</v>
      </c>
      <c r="R169" s="166">
        <f>IF(ISBLANK($X169),"",$X169)</f>
        <v>300000</v>
      </c>
      <c r="S169" s="166">
        <f>IF(ISBLANK($Z169),"",$Z169)</f>
        <v>400000</v>
      </c>
      <c r="T169" s="166" t="str">
        <f>IF(ISBLANK($AB169),"",$AB169)</f>
        <v/>
      </c>
      <c r="U169" s="147" t="s">
        <v>304</v>
      </c>
      <c r="V169" s="315">
        <v>200000</v>
      </c>
      <c r="W169" s="309" t="s">
        <v>653</v>
      </c>
      <c r="X169" s="230">
        <v>300000</v>
      </c>
      <c r="Y169" s="229" t="s">
        <v>465</v>
      </c>
      <c r="Z169" s="230">
        <v>400000</v>
      </c>
      <c r="AA169" s="134" t="s">
        <v>814</v>
      </c>
      <c r="AB169" s="230"/>
      <c r="AC169" s="306"/>
      <c r="AD169" s="229"/>
    </row>
    <row r="170" spans="1:36" s="168" customFormat="1" ht="14.25" customHeight="1" x14ac:dyDescent="0.2">
      <c r="A170" s="134" t="s">
        <v>119</v>
      </c>
      <c r="B170" s="177" t="s">
        <v>1487</v>
      </c>
      <c r="C170" s="177" t="s">
        <v>1488</v>
      </c>
      <c r="D170" s="134" t="str">
        <f>CONCATENATE(MID(C170,2,1),". ",B170)</f>
        <v>E. Frieri</v>
      </c>
      <c r="E170" s="256" t="str">
        <f t="shared" si="41"/>
        <v xml:space="preserve"> Ernesto Frieri</v>
      </c>
      <c r="F170" s="135" t="s">
        <v>1667</v>
      </c>
      <c r="G170" s="135"/>
      <c r="H170" s="135"/>
      <c r="I170" s="135"/>
      <c r="J170" s="201">
        <v>31247</v>
      </c>
      <c r="K170" s="147" t="s">
        <v>1664</v>
      </c>
      <c r="L170" s="135" t="s">
        <v>173</v>
      </c>
      <c r="M170" s="134" t="str">
        <f t="shared" si="53"/>
        <v>ARB-Y5</v>
      </c>
      <c r="N170" s="134" t="str">
        <f>Cobb!$S$2</f>
        <v>Waikiki</v>
      </c>
      <c r="O170" s="216" t="s">
        <v>4297</v>
      </c>
      <c r="P170" s="229" t="str">
        <f t="shared" si="42"/>
        <v>Frieri, Ernesto (ARB-Y5)</v>
      </c>
      <c r="Q170" s="166" t="str">
        <f>IF(ISBLANK($V170),"",$V170)</f>
        <v/>
      </c>
      <c r="R170" s="166" t="str">
        <f>IF(ISBLANK($X170),"",$X170)</f>
        <v/>
      </c>
      <c r="S170" s="166" t="str">
        <f>IF(ISBLANK($Z170),"",$Z170)</f>
        <v/>
      </c>
      <c r="T170" s="166" t="str">
        <f>IF(ISBLANK($AB170),"",$AB170)</f>
        <v/>
      </c>
      <c r="U170" s="134" t="s">
        <v>1629</v>
      </c>
      <c r="V170" s="167"/>
      <c r="W170" s="134" t="s">
        <v>1630</v>
      </c>
      <c r="X170" s="167"/>
      <c r="Y170" s="134"/>
      <c r="Z170" s="167"/>
      <c r="AA170" s="134"/>
      <c r="AB170" s="167"/>
      <c r="AC170" s="307"/>
      <c r="AD170" s="231"/>
      <c r="AF170" s="302"/>
      <c r="AG170" s="296"/>
      <c r="AH170" s="302"/>
      <c r="AJ170" s="194"/>
    </row>
    <row r="171" spans="1:36" ht="15" x14ac:dyDescent="0.2">
      <c r="A171" s="247" t="s">
        <v>2259</v>
      </c>
      <c r="B171" s="253" t="s">
        <v>2066</v>
      </c>
      <c r="C171" s="253" t="s">
        <v>2067</v>
      </c>
      <c r="D171" s="229" t="str">
        <f>CONCATENATE(MID(C171,2,1),". ",B171)</f>
        <v>K. Fujikawa</v>
      </c>
      <c r="E171" s="256" t="str">
        <f t="shared" si="41"/>
        <v xml:space="preserve"> Kyuji Fujikawa</v>
      </c>
      <c r="F171" s="250" t="s">
        <v>1667</v>
      </c>
      <c r="G171" s="250"/>
      <c r="H171" s="250"/>
      <c r="I171" s="250"/>
      <c r="J171" s="261">
        <v>29423</v>
      </c>
      <c r="K171" s="260" t="s">
        <v>173</v>
      </c>
      <c r="L171" s="250" t="s">
        <v>173</v>
      </c>
      <c r="M171" s="134" t="str">
        <f t="shared" si="53"/>
        <v>MM</v>
      </c>
      <c r="N171" s="134" t="str">
        <f>Mays!$AE$2</f>
        <v>West Oakland</v>
      </c>
      <c r="O171" s="216" t="s">
        <v>4297</v>
      </c>
      <c r="P171" s="229" t="str">
        <f t="shared" si="42"/>
        <v>Fujikawa, Kyuji (MM)</v>
      </c>
      <c r="Q171" s="166">
        <f>IF(ISBLANK($V171),"",$V171)</f>
        <v>100000</v>
      </c>
      <c r="R171" s="166" t="str">
        <f>IF(ISBLANK($X171),"",$X171)</f>
        <v/>
      </c>
      <c r="S171" s="166" t="str">
        <f>IF(ISBLANK($Z171),"",$Z171)</f>
        <v/>
      </c>
      <c r="T171" s="166" t="str">
        <f>IF(ISBLANK($AB171),"",$AB171)</f>
        <v/>
      </c>
      <c r="U171" s="134" t="s">
        <v>648</v>
      </c>
      <c r="V171" s="167">
        <v>100000</v>
      </c>
      <c r="W171" s="229"/>
      <c r="X171" s="230"/>
      <c r="Y171" s="229"/>
      <c r="Z171" s="230"/>
      <c r="AA171" s="229"/>
      <c r="AB171" s="230"/>
      <c r="AC171" s="134"/>
      <c r="AD171" s="167"/>
      <c r="AE171" s="168"/>
    </row>
    <row r="172" spans="1:36" s="168" customFormat="1" ht="14.25" customHeight="1" x14ac:dyDescent="0.2">
      <c r="A172" s="514" t="s">
        <v>2259</v>
      </c>
      <c r="B172" s="134" t="s">
        <v>2066</v>
      </c>
      <c r="C172" s="134" t="s">
        <v>2855</v>
      </c>
      <c r="D172" s="134" t="str">
        <f>CONCATENATE(MID(C172,1,1),". ",B172)</f>
        <v>K. Fujikawa</v>
      </c>
      <c r="E172" s="256" t="str">
        <f t="shared" si="41"/>
        <v>Kyuji Fujikawa</v>
      </c>
      <c r="F172" s="135" t="s">
        <v>1667</v>
      </c>
      <c r="G172" s="134"/>
      <c r="H172" s="134"/>
      <c r="I172" s="134"/>
      <c r="J172" s="335">
        <v>29423</v>
      </c>
      <c r="K172" s="134" t="s">
        <v>1664</v>
      </c>
      <c r="L172" s="161" t="s">
        <v>173</v>
      </c>
      <c r="M172" s="134" t="str">
        <f t="shared" si="53"/>
        <v>MM</v>
      </c>
      <c r="N172" s="147" t="str">
        <f>Mays!$AE$2</f>
        <v>West Oakland</v>
      </c>
      <c r="O172" s="216" t="s">
        <v>4297</v>
      </c>
      <c r="P172" s="134" t="str">
        <f t="shared" si="42"/>
        <v>Fujikawa, Kyuji (MM)</v>
      </c>
      <c r="Q172" s="314">
        <f>IF(ISBLANK($V172),"",$V172)</f>
        <v>100000</v>
      </c>
      <c r="R172" s="166" t="str">
        <f>IF(ISBLANK($X172),"",$X172)</f>
        <v/>
      </c>
      <c r="S172" s="166" t="str">
        <f>IF(ISBLANK($Z172),"",$Z172)</f>
        <v/>
      </c>
      <c r="T172" s="166" t="str">
        <f>IF(ISBLANK($AB172),"",$AB172)</f>
        <v/>
      </c>
      <c r="U172" s="134" t="s">
        <v>648</v>
      </c>
      <c r="V172" s="269">
        <v>100000</v>
      </c>
      <c r="W172" s="514"/>
      <c r="X172" s="269"/>
      <c r="Y172" s="514"/>
      <c r="Z172" s="269"/>
      <c r="AA172" s="514"/>
      <c r="AB172" s="514"/>
      <c r="AC172" s="333"/>
      <c r="AD172" s="514"/>
      <c r="AE172" s="271"/>
    </row>
    <row r="173" spans="1:36" s="168" customFormat="1" ht="14.25" customHeight="1" x14ac:dyDescent="0.2">
      <c r="A173" s="210" t="s">
        <v>1691</v>
      </c>
      <c r="B173" s="211" t="s">
        <v>1490</v>
      </c>
      <c r="C173" s="211" t="s">
        <v>1489</v>
      </c>
      <c r="D173" s="134" t="str">
        <f>CONCATENATE(MID(C173,2,1),". ",B173)</f>
        <v>F. Garcia</v>
      </c>
      <c r="E173" s="256" t="str">
        <f t="shared" si="41"/>
        <v xml:space="preserve"> Freddy Garcia</v>
      </c>
      <c r="F173" s="215" t="s">
        <v>1667</v>
      </c>
      <c r="G173" s="215"/>
      <c r="H173" s="215"/>
      <c r="I173" s="215"/>
      <c r="J173" s="213">
        <v>28039</v>
      </c>
      <c r="K173" s="214" t="s">
        <v>1664</v>
      </c>
      <c r="L173" s="215" t="s">
        <v>173</v>
      </c>
      <c r="M173" s="134" t="str">
        <f t="shared" si="53"/>
        <v>free agent</v>
      </c>
      <c r="N173" s="211" t="s">
        <v>275</v>
      </c>
      <c r="O173" s="216" t="s">
        <v>4297</v>
      </c>
      <c r="P173" s="229" t="str">
        <f t="shared" si="42"/>
        <v>Garcia, Freddy (free agent)</v>
      </c>
      <c r="Q173" s="217"/>
      <c r="R173" s="211"/>
      <c r="S173" s="217"/>
      <c r="T173" s="217"/>
      <c r="U173" s="211" t="s">
        <v>412</v>
      </c>
      <c r="V173" s="235"/>
      <c r="W173" s="211"/>
      <c r="X173" s="235"/>
      <c r="Y173" s="211"/>
      <c r="Z173" s="235"/>
      <c r="AA173" s="211"/>
      <c r="AB173" s="235"/>
      <c r="AC173" s="306"/>
      <c r="AD173" s="229"/>
    </row>
    <row r="174" spans="1:36" ht="15" x14ac:dyDescent="0.2">
      <c r="A174" s="247" t="s">
        <v>2286</v>
      </c>
      <c r="B174" s="253" t="s">
        <v>1490</v>
      </c>
      <c r="C174" s="253" t="str">
        <f>RIGHT(A174,LEN(A174)-FIND(", ",A174,1)-1)</f>
        <v>Leury</v>
      </c>
      <c r="D174" s="134" t="str">
        <f>CONCATENATE(MID(C174,1,1),". ",B174)</f>
        <v>L. Garcia</v>
      </c>
      <c r="E174" s="256" t="str">
        <f t="shared" si="41"/>
        <v>Leury Garcia</v>
      </c>
      <c r="F174" s="250" t="s">
        <v>1667</v>
      </c>
      <c r="G174" s="250"/>
      <c r="H174" s="250"/>
      <c r="I174" s="250"/>
      <c r="J174" s="264">
        <v>33315</v>
      </c>
      <c r="K174" s="260" t="s">
        <v>11</v>
      </c>
      <c r="L174" s="135" t="s">
        <v>11</v>
      </c>
      <c r="M174" s="134" t="s">
        <v>303</v>
      </c>
      <c r="N174" s="147" t="str">
        <f>Aaron!$AE$2</f>
        <v>Pismo Beach</v>
      </c>
      <c r="O174" s="216" t="s">
        <v>4297</v>
      </c>
      <c r="P174" s="229" t="str">
        <f t="shared" si="42"/>
        <v>Garcia, Leury (Y2*)</v>
      </c>
      <c r="Q174" s="166">
        <f t="shared" ref="Q174:Q180" si="54">IF(ISBLANK($V174),"",$V174)</f>
        <v>300000</v>
      </c>
      <c r="R174" s="166">
        <f t="shared" ref="R174:R180" si="55">IF(ISBLANK($X174),"",$X174)</f>
        <v>400000</v>
      </c>
      <c r="S174" s="166" t="str">
        <f t="shared" ref="S174:S180" si="56">IF(ISBLANK($Z174),"",$Z174)</f>
        <v/>
      </c>
      <c r="T174" s="314" t="str">
        <f t="shared" ref="T174:T179" si="57">IF(ISBLANK($AB174),"",$AB174)</f>
        <v/>
      </c>
      <c r="U174" s="309" t="s">
        <v>303</v>
      </c>
      <c r="V174" s="230">
        <v>300000</v>
      </c>
      <c r="W174" s="229" t="s">
        <v>465</v>
      </c>
      <c r="X174" s="230">
        <v>400000</v>
      </c>
      <c r="Y174" s="134" t="s">
        <v>814</v>
      </c>
      <c r="Z174" s="230"/>
      <c r="AA174" s="134"/>
      <c r="AB174" s="167"/>
      <c r="AC174" s="134"/>
      <c r="AD174" s="134"/>
      <c r="AE174" s="168"/>
    </row>
    <row r="175" spans="1:36" x14ac:dyDescent="0.2">
      <c r="A175" s="246" t="s">
        <v>2258</v>
      </c>
      <c r="B175" s="246" t="s">
        <v>2065</v>
      </c>
      <c r="C175" s="246" t="s">
        <v>1332</v>
      </c>
      <c r="D175" s="229" t="str">
        <f>CONCATENATE(MID(C175,2,1),". ",B175)</f>
        <v>J. Gast</v>
      </c>
      <c r="E175" s="256" t="str">
        <f t="shared" si="41"/>
        <v xml:space="preserve"> John Gast</v>
      </c>
      <c r="F175" s="241" t="s">
        <v>512</v>
      </c>
      <c r="G175" s="241"/>
      <c r="H175" s="241"/>
      <c r="I175" s="241"/>
      <c r="J175" s="262">
        <v>32555</v>
      </c>
      <c r="K175" s="292" t="s">
        <v>173</v>
      </c>
      <c r="L175" s="527" t="s">
        <v>173</v>
      </c>
      <c r="M175" s="134" t="str">
        <f>$U175</f>
        <v>MM</v>
      </c>
      <c r="N175" s="134" t="str">
        <f>Mays!$AE$2</f>
        <v>West Oakland</v>
      </c>
      <c r="O175" s="216" t="s">
        <v>4297</v>
      </c>
      <c r="P175" s="229" t="str">
        <f t="shared" si="42"/>
        <v>Gast, John (MM)</v>
      </c>
      <c r="Q175" s="166">
        <f t="shared" si="54"/>
        <v>100000</v>
      </c>
      <c r="R175" s="166" t="str">
        <f t="shared" si="55"/>
        <v/>
      </c>
      <c r="S175" s="166" t="str">
        <f t="shared" si="56"/>
        <v/>
      </c>
      <c r="T175" s="166" t="str">
        <f t="shared" si="57"/>
        <v/>
      </c>
      <c r="U175" s="134" t="s">
        <v>648</v>
      </c>
      <c r="V175" s="230">
        <v>100000</v>
      </c>
      <c r="W175" s="229"/>
      <c r="X175" s="230"/>
      <c r="Y175" s="229"/>
      <c r="Z175" s="230"/>
      <c r="AA175" s="229"/>
      <c r="AB175" s="230"/>
      <c r="AC175" s="134"/>
      <c r="AD175" s="167"/>
      <c r="AE175" s="168"/>
    </row>
    <row r="176" spans="1:36" s="168" customFormat="1" ht="14.25" customHeight="1" x14ac:dyDescent="0.2">
      <c r="A176" s="210" t="s">
        <v>1809</v>
      </c>
      <c r="B176" s="211" t="s">
        <v>1810</v>
      </c>
      <c r="C176" s="211" t="s">
        <v>1354</v>
      </c>
      <c r="D176" s="134" t="str">
        <f>CONCATENATE(MID(C176,2,1),". ",B176)</f>
        <v>C. Gaudin</v>
      </c>
      <c r="E176" s="256" t="str">
        <f t="shared" si="41"/>
        <v xml:space="preserve"> Chad Gaudin</v>
      </c>
      <c r="F176" s="215" t="s">
        <v>1667</v>
      </c>
      <c r="G176" s="215"/>
      <c r="H176" s="215"/>
      <c r="I176" s="215"/>
      <c r="J176" s="213">
        <v>30399</v>
      </c>
      <c r="K176" s="214" t="s">
        <v>1664</v>
      </c>
      <c r="L176" s="161" t="s">
        <v>173</v>
      </c>
      <c r="M176" s="134" t="str">
        <f>$U176</f>
        <v>2,F3-7.323M</v>
      </c>
      <c r="N176" s="147" t="str">
        <f>Mays!$M$2</f>
        <v>Mudville</v>
      </c>
      <c r="O176" s="216" t="s">
        <v>4297</v>
      </c>
      <c r="P176" s="229" t="str">
        <f t="shared" si="42"/>
        <v>Gaudin, Chad (2,F3-7.323M)</v>
      </c>
      <c r="Q176" s="314">
        <f t="shared" si="54"/>
        <v>2441000</v>
      </c>
      <c r="R176" s="166">
        <f t="shared" si="55"/>
        <v>2441000</v>
      </c>
      <c r="S176" s="166" t="str">
        <f t="shared" si="56"/>
        <v/>
      </c>
      <c r="T176" s="166" t="str">
        <f t="shared" si="57"/>
        <v/>
      </c>
      <c r="U176" s="297" t="s">
        <v>1811</v>
      </c>
      <c r="V176" s="310">
        <v>2441000</v>
      </c>
      <c r="W176" s="297" t="s">
        <v>1812</v>
      </c>
      <c r="X176" s="235">
        <v>2441000</v>
      </c>
      <c r="Y176" s="211" t="s">
        <v>412</v>
      </c>
      <c r="Z176" s="235"/>
      <c r="AA176" s="211"/>
      <c r="AB176" s="514"/>
      <c r="AC176" s="333"/>
      <c r="AD176" s="514"/>
      <c r="AE176" s="371"/>
    </row>
    <row r="177" spans="1:31" x14ac:dyDescent="0.2">
      <c r="A177" s="134" t="s">
        <v>331</v>
      </c>
      <c r="B177" s="177" t="s">
        <v>1491</v>
      </c>
      <c r="C177" s="253" t="str">
        <f>RIGHT(A177,LEN(A177)-FIND(", ",A177,1)-1)</f>
        <v>Dillon</v>
      </c>
      <c r="D177" s="134" t="str">
        <f>CONCATENATE(MID(C177,1,1),". ",B177)</f>
        <v>D. Gee</v>
      </c>
      <c r="E177" s="256" t="str">
        <f t="shared" si="41"/>
        <v>Dillon Gee</v>
      </c>
      <c r="F177" s="135" t="s">
        <v>1667</v>
      </c>
      <c r="G177" s="135"/>
      <c r="H177" s="135"/>
      <c r="I177" s="135"/>
      <c r="J177" s="201">
        <v>31530</v>
      </c>
      <c r="K177" s="147" t="s">
        <v>966</v>
      </c>
      <c r="L177" s="135" t="s">
        <v>173</v>
      </c>
      <c r="M177" s="134" t="str">
        <f>$U177</f>
        <v>ARB-Y6</v>
      </c>
      <c r="N177" s="147" t="str">
        <f>Cobb!$A$2</f>
        <v>Greenville</v>
      </c>
      <c r="O177" s="216" t="s">
        <v>4297</v>
      </c>
      <c r="P177" s="229" t="str">
        <f t="shared" si="42"/>
        <v>Gee, Dillon (ARB-Y6)</v>
      </c>
      <c r="Q177" s="166" t="str">
        <f t="shared" si="54"/>
        <v/>
      </c>
      <c r="R177" s="166" t="str">
        <f t="shared" si="55"/>
        <v/>
      </c>
      <c r="S177" s="166" t="str">
        <f t="shared" si="56"/>
        <v/>
      </c>
      <c r="T177" s="314" t="str">
        <f t="shared" si="57"/>
        <v/>
      </c>
      <c r="U177" s="147" t="s">
        <v>1630</v>
      </c>
      <c r="V177" s="167"/>
      <c r="W177" s="134"/>
      <c r="X177" s="167"/>
      <c r="Y177" s="134"/>
      <c r="Z177" s="167"/>
      <c r="AA177" s="229"/>
      <c r="AB177" s="229"/>
      <c r="AC177" s="134"/>
      <c r="AD177" s="134"/>
      <c r="AE177" s="371"/>
    </row>
    <row r="178" spans="1:31" s="168" customFormat="1" ht="14.25" customHeight="1" x14ac:dyDescent="0.2">
      <c r="A178" s="247" t="s">
        <v>2335</v>
      </c>
      <c r="B178" s="253" t="s">
        <v>2115</v>
      </c>
      <c r="C178" s="253" t="s">
        <v>2116</v>
      </c>
      <c r="D178" s="229" t="str">
        <f>CONCATENATE(MID(C178,2,1),". ",B178)</f>
        <v>G. Germen</v>
      </c>
      <c r="E178" s="256" t="str">
        <f t="shared" si="41"/>
        <v xml:space="preserve"> Gonzalez Germen</v>
      </c>
      <c r="F178" s="250" t="s">
        <v>1667</v>
      </c>
      <c r="G178" s="250"/>
      <c r="H178" s="250"/>
      <c r="I178" s="250"/>
      <c r="J178" s="261">
        <v>32043</v>
      </c>
      <c r="K178" s="260" t="s">
        <v>173</v>
      </c>
      <c r="L178" s="245" t="s">
        <v>173</v>
      </c>
      <c r="M178" s="134" t="str">
        <f>$U178</f>
        <v>Y2</v>
      </c>
      <c r="N178" s="211" t="str">
        <f>Mays!$S$2</f>
        <v>Thunder Bay</v>
      </c>
      <c r="O178" s="216" t="s">
        <v>4297</v>
      </c>
      <c r="P178" s="229" t="str">
        <f t="shared" si="42"/>
        <v>Germen, Gonzalez (Y2)</v>
      </c>
      <c r="Q178" s="166">
        <f t="shared" si="54"/>
        <v>300000</v>
      </c>
      <c r="R178" s="166">
        <f t="shared" si="55"/>
        <v>400000</v>
      </c>
      <c r="S178" s="166" t="str">
        <f t="shared" si="56"/>
        <v/>
      </c>
      <c r="T178" s="166" t="str">
        <f t="shared" si="57"/>
        <v/>
      </c>
      <c r="U178" s="229" t="s">
        <v>653</v>
      </c>
      <c r="V178" s="230">
        <v>300000</v>
      </c>
      <c r="W178" s="229" t="s">
        <v>465</v>
      </c>
      <c r="X178" s="230">
        <v>400000</v>
      </c>
      <c r="Y178" s="229" t="s">
        <v>814</v>
      </c>
      <c r="Z178" s="230"/>
      <c r="AA178" s="229"/>
      <c r="AB178" s="230"/>
      <c r="AC178" s="175"/>
      <c r="AD178" s="167"/>
    </row>
    <row r="179" spans="1:31" x14ac:dyDescent="0.2">
      <c r="A179" s="514" t="s">
        <v>3774</v>
      </c>
      <c r="B179" s="134" t="s">
        <v>2818</v>
      </c>
      <c r="C179" s="253" t="str">
        <f>RIGHT(A179,LEN(A179)-FIND(", ",A179,1)-1)</f>
        <v>Michael</v>
      </c>
      <c r="D179" s="134" t="str">
        <f>CONCATENATE(MID(C179,1,1),". ",B179)</f>
        <v>M. Gettys</v>
      </c>
      <c r="E179" s="256" t="str">
        <f t="shared" si="41"/>
        <v>Michael Gettys</v>
      </c>
      <c r="F179" s="135" t="s">
        <v>1667</v>
      </c>
      <c r="G179" s="135"/>
      <c r="H179" s="135"/>
      <c r="I179" s="135"/>
      <c r="J179" s="335">
        <v>34994</v>
      </c>
      <c r="K179" s="134" t="s">
        <v>1669</v>
      </c>
      <c r="L179" s="135" t="s">
        <v>651</v>
      </c>
      <c r="M179" s="134" t="s">
        <v>828</v>
      </c>
      <c r="N179" s="147" t="str">
        <f>Cobb!$M$2</f>
        <v>Mansfield</v>
      </c>
      <c r="O179" s="216" t="s">
        <v>4297</v>
      </c>
      <c r="P179" s="229" t="str">
        <f t="shared" si="42"/>
        <v>Gettys, Michael (min)</v>
      </c>
      <c r="Q179" s="166" t="str">
        <f t="shared" si="54"/>
        <v/>
      </c>
      <c r="R179" s="166" t="str">
        <f t="shared" si="55"/>
        <v/>
      </c>
      <c r="S179" s="166" t="str">
        <f t="shared" si="56"/>
        <v/>
      </c>
      <c r="T179" s="314" t="str">
        <f t="shared" si="57"/>
        <v/>
      </c>
      <c r="U179" s="514" t="s">
        <v>828</v>
      </c>
      <c r="V179" s="269"/>
      <c r="W179" s="514"/>
      <c r="X179" s="269"/>
      <c r="Y179" s="514"/>
      <c r="Z179" s="514"/>
      <c r="AA179" s="514"/>
      <c r="AB179" s="514"/>
      <c r="AC179" s="134"/>
      <c r="AD179" s="134"/>
      <c r="AE179" s="168"/>
    </row>
    <row r="180" spans="1:31" s="168" customFormat="1" ht="14.25" customHeight="1" x14ac:dyDescent="0.2">
      <c r="A180" s="175" t="s">
        <v>749</v>
      </c>
      <c r="B180" s="177" t="s">
        <v>1492</v>
      </c>
      <c r="C180" s="177" t="s">
        <v>1320</v>
      </c>
      <c r="D180" s="134" t="str">
        <f>CONCATENATE(MID(C180,2,1),". ",B180)</f>
        <v>C. Getz</v>
      </c>
      <c r="E180" s="256" t="str">
        <f t="shared" si="41"/>
        <v xml:space="preserve"> Chris Getz</v>
      </c>
      <c r="F180" s="161" t="s">
        <v>512</v>
      </c>
      <c r="G180" s="161"/>
      <c r="H180" s="161"/>
      <c r="I180" s="161"/>
      <c r="J180" s="192">
        <v>30558</v>
      </c>
      <c r="K180" s="204" t="s">
        <v>1665</v>
      </c>
      <c r="L180" s="161" t="s">
        <v>11</v>
      </c>
      <c r="M180" s="134" t="str">
        <f>$U180</f>
        <v>free agent</v>
      </c>
      <c r="N180" s="134" t="str">
        <f>Aaron!$Y$2</f>
        <v>Columbus</v>
      </c>
      <c r="O180" s="216" t="s">
        <v>4297</v>
      </c>
      <c r="P180" s="229" t="str">
        <f t="shared" si="42"/>
        <v>Getz, Chris (free agent)</v>
      </c>
      <c r="Q180" s="166" t="str">
        <f t="shared" si="54"/>
        <v/>
      </c>
      <c r="R180" s="166" t="str">
        <f t="shared" si="55"/>
        <v/>
      </c>
      <c r="S180" s="166" t="str">
        <f t="shared" si="56"/>
        <v/>
      </c>
      <c r="T180" s="166" t="str">
        <f>IF(ISBLANK($Z180),"",$Z180)</f>
        <v/>
      </c>
      <c r="U180" s="134" t="s">
        <v>412</v>
      </c>
      <c r="V180" s="167"/>
      <c r="W180" s="134"/>
      <c r="X180" s="167"/>
      <c r="Y180" s="134"/>
      <c r="Z180" s="167"/>
      <c r="AA180" s="134"/>
      <c r="AB180" s="167"/>
      <c r="AC180" s="175"/>
      <c r="AD180" s="167"/>
    </row>
    <row r="181" spans="1:31" s="168" customFormat="1" ht="14.25" customHeight="1" x14ac:dyDescent="0.2">
      <c r="A181" s="175" t="s">
        <v>18</v>
      </c>
      <c r="B181" s="177" t="s">
        <v>1493</v>
      </c>
      <c r="C181" s="177" t="s">
        <v>1341</v>
      </c>
      <c r="D181" s="134" t="str">
        <f>CONCATENATE(MID(C181,2,1),". ",B181)</f>
        <v>J. Giambi</v>
      </c>
      <c r="E181" s="256" t="str">
        <f t="shared" si="41"/>
        <v xml:space="preserve"> Jason Giambi</v>
      </c>
      <c r="F181" s="161" t="s">
        <v>512</v>
      </c>
      <c r="G181" s="190"/>
      <c r="H181" s="190"/>
      <c r="I181" s="190"/>
      <c r="J181" s="192">
        <v>25941</v>
      </c>
      <c r="K181" s="204" t="s">
        <v>1715</v>
      </c>
      <c r="L181" s="161" t="s">
        <v>11</v>
      </c>
      <c r="M181" s="134" t="str">
        <f>$Y181</f>
        <v>3,F3-1.68M</v>
      </c>
      <c r="N181" s="134" t="str">
        <f>Aaron!$S$2</f>
        <v>San Jose</v>
      </c>
      <c r="O181" s="216" t="s">
        <v>4297</v>
      </c>
      <c r="P181" s="134" t="str">
        <f t="shared" si="42"/>
        <v>Giambi, Jason (3,F3-1.68M)</v>
      </c>
      <c r="Q181" s="166">
        <f>IF(ISBLANK($Z181),"",$Z181)</f>
        <v>560000</v>
      </c>
      <c r="R181" s="166" t="str">
        <f>IF(ISBLANK($AB181),"",$AB181)</f>
        <v/>
      </c>
      <c r="S181" s="166" t="str">
        <f>IF(ISBLANK($AD181),"",$AD181)</f>
        <v/>
      </c>
      <c r="T181" s="166" t="str">
        <f>IF(ISBLANK($AF181),"",$AF181)</f>
        <v/>
      </c>
      <c r="U181" s="134" t="s">
        <v>958</v>
      </c>
      <c r="V181" s="167">
        <v>560000</v>
      </c>
      <c r="W181" s="134" t="s">
        <v>959</v>
      </c>
      <c r="X181" s="167">
        <v>560000</v>
      </c>
      <c r="Y181" s="134" t="s">
        <v>960</v>
      </c>
      <c r="Z181" s="167">
        <v>560000</v>
      </c>
      <c r="AA181" s="134" t="s">
        <v>412</v>
      </c>
      <c r="AB181" s="167"/>
      <c r="AC181" s="175"/>
      <c r="AD181" s="167"/>
      <c r="AE181" s="371"/>
    </row>
    <row r="182" spans="1:31" s="168" customFormat="1" ht="14.25" customHeight="1" x14ac:dyDescent="0.2">
      <c r="A182" s="239" t="s">
        <v>2221</v>
      </c>
      <c r="B182" s="253" t="s">
        <v>1632</v>
      </c>
      <c r="C182" s="253" t="s">
        <v>1496</v>
      </c>
      <c r="D182" s="229" t="str">
        <f>CONCATENATE(MID(C182,2,1),". ",B182)</f>
        <v>H. Gimenez</v>
      </c>
      <c r="E182" s="256" t="str">
        <f t="shared" si="41"/>
        <v xml:space="preserve"> Hector Gimenez</v>
      </c>
      <c r="F182" s="245" t="s">
        <v>1674</v>
      </c>
      <c r="G182" s="245"/>
      <c r="H182" s="245"/>
      <c r="I182" s="245"/>
      <c r="J182" s="257">
        <v>30222</v>
      </c>
      <c r="K182" s="255" t="s">
        <v>11</v>
      </c>
      <c r="L182" s="245" t="s">
        <v>11</v>
      </c>
      <c r="M182" s="229" t="str">
        <f>$Y182</f>
        <v>MM</v>
      </c>
      <c r="N182" s="134" t="str">
        <f>Mays!$M$2</f>
        <v>Mudville</v>
      </c>
      <c r="O182" s="216" t="s">
        <v>4297</v>
      </c>
      <c r="P182" s="229" t="str">
        <f t="shared" si="42"/>
        <v>Gimenez, Hector (MM)</v>
      </c>
      <c r="Q182" s="166">
        <f>IF(ISBLANK($Z182),"",$Z182)</f>
        <v>100000</v>
      </c>
      <c r="R182" s="166" t="str">
        <f>IF(ISBLANK($AB182),"",$AB182)</f>
        <v/>
      </c>
      <c r="S182" s="166" t="str">
        <f>IF(ISBLANK($AD182),"",$AD182)</f>
        <v/>
      </c>
      <c r="T182" s="166" t="str">
        <f>IF(ISBLANK($AF182),"",$AF182)</f>
        <v/>
      </c>
      <c r="U182" s="229"/>
      <c r="V182" s="229"/>
      <c r="W182" s="229"/>
      <c r="X182" s="229"/>
      <c r="Y182" s="229" t="s">
        <v>648</v>
      </c>
      <c r="Z182" s="230">
        <v>100000</v>
      </c>
      <c r="AA182" s="229"/>
      <c r="AB182" s="230"/>
      <c r="AC182" s="306"/>
      <c r="AD182" s="230"/>
      <c r="AE182" s="296"/>
    </row>
    <row r="183" spans="1:31" ht="15" x14ac:dyDescent="0.2">
      <c r="A183" s="247" t="s">
        <v>2313</v>
      </c>
      <c r="B183" s="253" t="s">
        <v>2103</v>
      </c>
      <c r="C183" s="253" t="s">
        <v>2071</v>
      </c>
      <c r="D183" s="229" t="str">
        <f>CONCATENATE(MID(C183,2,1),". ",B183)</f>
        <v>C. Gindl</v>
      </c>
      <c r="E183" s="256" t="str">
        <f t="shared" si="41"/>
        <v xml:space="preserve"> Caleb Gindl</v>
      </c>
      <c r="F183" s="250" t="s">
        <v>512</v>
      </c>
      <c r="G183" s="250"/>
      <c r="H183" s="250"/>
      <c r="I183" s="250"/>
      <c r="J183" s="264">
        <v>32386</v>
      </c>
      <c r="K183" s="260" t="s">
        <v>11</v>
      </c>
      <c r="L183" s="250" t="s">
        <v>11</v>
      </c>
      <c r="M183" s="134" t="str">
        <f>$U183</f>
        <v>Y1*</v>
      </c>
      <c r="N183" s="134" t="str">
        <f>Mays!$G$2</f>
        <v>Palo Alto</v>
      </c>
      <c r="O183" s="216" t="s">
        <v>4297</v>
      </c>
      <c r="P183" s="229" t="str">
        <f t="shared" si="42"/>
        <v>Gindl, Caleb (Y1*)</v>
      </c>
      <c r="Q183" s="166">
        <f t="shared" ref="Q183:Q189" si="58">IF(ISBLANK($V183),"",$V183)</f>
        <v>200000</v>
      </c>
      <c r="R183" s="166">
        <f t="shared" ref="R183:R189" si="59">IF(ISBLANK($X183),"",$X183)</f>
        <v>300000</v>
      </c>
      <c r="S183" s="166">
        <f t="shared" ref="S183:S189" si="60">IF(ISBLANK($Z183),"",$Z183)</f>
        <v>400000</v>
      </c>
      <c r="T183" s="166" t="str">
        <f t="shared" ref="T183:T189" si="61">IF(ISBLANK($AB183),"",$AB183)</f>
        <v/>
      </c>
      <c r="U183" s="134" t="s">
        <v>304</v>
      </c>
      <c r="V183" s="230">
        <v>200000</v>
      </c>
      <c r="W183" s="229" t="s">
        <v>653</v>
      </c>
      <c r="X183" s="230">
        <v>300000</v>
      </c>
      <c r="Y183" s="229" t="s">
        <v>465</v>
      </c>
      <c r="Z183" s="230">
        <v>400000</v>
      </c>
      <c r="AA183" s="134" t="s">
        <v>814</v>
      </c>
      <c r="AB183" s="230"/>
      <c r="AC183" s="229"/>
      <c r="AD183" s="229"/>
      <c r="AE183" s="168"/>
    </row>
    <row r="184" spans="1:31" x14ac:dyDescent="0.2">
      <c r="A184" s="514" t="s">
        <v>2708</v>
      </c>
      <c r="B184" s="134" t="s">
        <v>2834</v>
      </c>
      <c r="C184" s="134" t="s">
        <v>2856</v>
      </c>
      <c r="D184" s="134" t="str">
        <f>CONCATENATE(MID(C184,1,1),". ",B184)</f>
        <v>J. Goebbert</v>
      </c>
      <c r="E184" s="256" t="str">
        <f t="shared" si="41"/>
        <v>Jake* Goebbert</v>
      </c>
      <c r="F184" s="135" t="s">
        <v>512</v>
      </c>
      <c r="G184" s="134"/>
      <c r="H184" s="134"/>
      <c r="I184" s="134"/>
      <c r="J184" s="335">
        <v>32044</v>
      </c>
      <c r="K184" s="134" t="s">
        <v>1666</v>
      </c>
      <c r="L184" s="135" t="s">
        <v>11</v>
      </c>
      <c r="M184" s="134" t="str">
        <f>$U184</f>
        <v>Y1</v>
      </c>
      <c r="N184" s="147" t="str">
        <f>Mays!$M$2</f>
        <v>Mudville</v>
      </c>
      <c r="O184" s="216" t="s">
        <v>4297</v>
      </c>
      <c r="P184" s="134" t="str">
        <f t="shared" si="42"/>
        <v>Goebbert, Jake* (Y1)</v>
      </c>
      <c r="Q184" s="314">
        <f t="shared" si="58"/>
        <v>200000</v>
      </c>
      <c r="R184" s="166">
        <f t="shared" si="59"/>
        <v>300000</v>
      </c>
      <c r="S184" s="166">
        <f t="shared" si="60"/>
        <v>400000</v>
      </c>
      <c r="T184" s="166" t="str">
        <f t="shared" si="61"/>
        <v/>
      </c>
      <c r="U184" s="134" t="s">
        <v>652</v>
      </c>
      <c r="V184" s="269">
        <v>200000</v>
      </c>
      <c r="W184" s="134" t="s">
        <v>653</v>
      </c>
      <c r="X184" s="269">
        <v>300000</v>
      </c>
      <c r="Y184" s="134" t="s">
        <v>465</v>
      </c>
      <c r="Z184" s="269">
        <v>400000</v>
      </c>
      <c r="AA184" s="134" t="s">
        <v>814</v>
      </c>
      <c r="AB184" s="166"/>
      <c r="AC184" s="147"/>
      <c r="AD184" s="314"/>
      <c r="AE184" s="168"/>
    </row>
    <row r="185" spans="1:31" s="168" customFormat="1" ht="14.25" customHeight="1" x14ac:dyDescent="0.2">
      <c r="A185" s="175" t="s">
        <v>128</v>
      </c>
      <c r="B185" s="177" t="s">
        <v>1495</v>
      </c>
      <c r="C185" s="177" t="s">
        <v>1497</v>
      </c>
      <c r="D185" s="134" t="str">
        <f>CONCATENATE(MID(C185,2,1),". ",B185)</f>
        <v>J. Gomez</v>
      </c>
      <c r="E185" s="256" t="str">
        <f t="shared" si="41"/>
        <v xml:space="preserve"> Jeanmar Gomez</v>
      </c>
      <c r="F185" s="161" t="s">
        <v>1667</v>
      </c>
      <c r="G185" s="161"/>
      <c r="H185" s="161"/>
      <c r="I185" s="161"/>
      <c r="J185" s="192">
        <v>32183</v>
      </c>
      <c r="K185" s="204" t="s">
        <v>1664</v>
      </c>
      <c r="L185" s="161" t="s">
        <v>173</v>
      </c>
      <c r="M185" s="134" t="str">
        <f>$U185</f>
        <v>ARB-Y5</v>
      </c>
      <c r="N185" s="134" t="str">
        <f>Cobb!$M$2</f>
        <v>Mansfield</v>
      </c>
      <c r="O185" s="216" t="s">
        <v>4297</v>
      </c>
      <c r="P185" s="229" t="str">
        <f t="shared" si="42"/>
        <v>Gomez, Jeanmar (ARB-Y5)</v>
      </c>
      <c r="Q185" s="166" t="str">
        <f t="shared" si="58"/>
        <v/>
      </c>
      <c r="R185" s="166" t="str">
        <f t="shared" si="59"/>
        <v/>
      </c>
      <c r="S185" s="166" t="str">
        <f t="shared" si="60"/>
        <v/>
      </c>
      <c r="T185" s="166" t="str">
        <f t="shared" si="61"/>
        <v/>
      </c>
      <c r="U185" s="134" t="s">
        <v>1629</v>
      </c>
      <c r="V185" s="167"/>
      <c r="W185" s="134" t="s">
        <v>1630</v>
      </c>
      <c r="X185" s="167"/>
      <c r="Y185" s="134"/>
      <c r="Z185" s="167"/>
      <c r="AA185" s="134"/>
      <c r="AB185" s="167"/>
      <c r="AC185" s="175"/>
      <c r="AD185" s="167"/>
      <c r="AE185" s="371"/>
    </row>
    <row r="186" spans="1:31" s="168" customFormat="1" ht="14.25" customHeight="1" x14ac:dyDescent="0.2">
      <c r="A186" s="146" t="s">
        <v>1203</v>
      </c>
      <c r="B186" s="177" t="s">
        <v>1495</v>
      </c>
      <c r="C186" s="253" t="str">
        <f>RIGHT(A186,LEN(A186)-FIND(", ",A186,1)-1)</f>
        <v>Mauro</v>
      </c>
      <c r="D186" s="134" t="str">
        <f>CONCATENATE(MID(C186,1,1),". ",B186)</f>
        <v>M. Gomez</v>
      </c>
      <c r="E186" s="256" t="str">
        <f t="shared" si="41"/>
        <v>Mauro Gomez</v>
      </c>
      <c r="F186" s="135" t="s">
        <v>1667</v>
      </c>
      <c r="G186" s="135"/>
      <c r="H186" s="135"/>
      <c r="I186" s="135"/>
      <c r="J186" s="201">
        <v>30932</v>
      </c>
      <c r="K186" s="147" t="s">
        <v>1666</v>
      </c>
      <c r="L186" s="240" t="s">
        <v>11</v>
      </c>
      <c r="M186" s="134" t="s">
        <v>304</v>
      </c>
      <c r="N186" s="147" t="str">
        <f>Ruth!$Y$2</f>
        <v>Rock Island</v>
      </c>
      <c r="O186" s="216" t="s">
        <v>4297</v>
      </c>
      <c r="P186" s="229" t="str">
        <f t="shared" si="42"/>
        <v>Gomez, Mauro (Y1*)</v>
      </c>
      <c r="Q186" s="166">
        <f t="shared" si="58"/>
        <v>200000</v>
      </c>
      <c r="R186" s="166">
        <f t="shared" si="59"/>
        <v>300000</v>
      </c>
      <c r="S186" s="166">
        <f t="shared" si="60"/>
        <v>400000</v>
      </c>
      <c r="T186" s="314" t="str">
        <f t="shared" si="61"/>
        <v/>
      </c>
      <c r="U186" s="309" t="s">
        <v>304</v>
      </c>
      <c r="V186" s="269">
        <v>200000</v>
      </c>
      <c r="W186" s="134" t="s">
        <v>653</v>
      </c>
      <c r="X186" s="269">
        <v>300000</v>
      </c>
      <c r="Y186" s="134" t="s">
        <v>465</v>
      </c>
      <c r="Z186" s="269">
        <v>400000</v>
      </c>
      <c r="AA186" s="134" t="s">
        <v>814</v>
      </c>
      <c r="AB186" s="229"/>
      <c r="AC186" s="175"/>
      <c r="AD186" s="134"/>
      <c r="AE186" s="371"/>
    </row>
    <row r="187" spans="1:31" x14ac:dyDescent="0.2">
      <c r="A187" s="134" t="s">
        <v>552</v>
      </c>
      <c r="B187" s="177" t="s">
        <v>1498</v>
      </c>
      <c r="C187" s="177" t="s">
        <v>1329</v>
      </c>
      <c r="D187" s="134" t="str">
        <f>CONCATENATE(MID(C187,2,1),". ",B187)</f>
        <v>A. Gonzalez</v>
      </c>
      <c r="E187" s="256" t="str">
        <f t="shared" si="41"/>
        <v xml:space="preserve"> Alex Gonzalez</v>
      </c>
      <c r="F187" s="135" t="s">
        <v>1667</v>
      </c>
      <c r="G187" s="135"/>
      <c r="H187" s="135"/>
      <c r="I187" s="135"/>
      <c r="J187" s="201">
        <v>28171</v>
      </c>
      <c r="K187" s="147" t="s">
        <v>1675</v>
      </c>
      <c r="L187" s="135" t="s">
        <v>11</v>
      </c>
      <c r="M187" s="134" t="str">
        <f>$U187</f>
        <v>3,F3-1M</v>
      </c>
      <c r="N187" s="147" t="str">
        <f>Ruth!$M$2</f>
        <v>Hoboken</v>
      </c>
      <c r="O187" s="216" t="s">
        <v>4297</v>
      </c>
      <c r="P187" s="229" t="str">
        <f t="shared" si="42"/>
        <v>Gonzalez, Alex (3,F3-1M)</v>
      </c>
      <c r="Q187" s="314">
        <f t="shared" si="58"/>
        <v>333333</v>
      </c>
      <c r="R187" s="166" t="str">
        <f t="shared" si="59"/>
        <v/>
      </c>
      <c r="S187" s="166" t="str">
        <f t="shared" si="60"/>
        <v/>
      </c>
      <c r="T187" s="166" t="str">
        <f t="shared" si="61"/>
        <v/>
      </c>
      <c r="U187" s="147" t="s">
        <v>218</v>
      </c>
      <c r="V187" s="314">
        <v>333333</v>
      </c>
      <c r="W187" s="147" t="s">
        <v>412</v>
      </c>
      <c r="X187" s="167"/>
      <c r="Y187" s="134"/>
      <c r="Z187" s="167"/>
      <c r="AA187" s="134"/>
      <c r="AB187" s="167"/>
      <c r="AC187" s="134"/>
      <c r="AD187" s="167"/>
      <c r="AE187" s="168"/>
    </row>
    <row r="188" spans="1:31" s="168" customFormat="1" ht="14.25" customHeight="1" x14ac:dyDescent="0.2">
      <c r="A188" s="246" t="s">
        <v>2139</v>
      </c>
      <c r="B188" s="246" t="s">
        <v>1498</v>
      </c>
      <c r="C188" s="253" t="str">
        <f>RIGHT(A188,LEN(A188)-FIND(", ",A188,1)-1)</f>
        <v>Miguel Alfredo</v>
      </c>
      <c r="D188" s="134" t="str">
        <f>CONCATENATE(MID(C188,1,1),". ",B188)</f>
        <v>M. Gonzalez</v>
      </c>
      <c r="E188" s="256" t="str">
        <f t="shared" si="41"/>
        <v>Miguel Alfredo Gonzalez</v>
      </c>
      <c r="F188" s="241" t="s">
        <v>1667</v>
      </c>
      <c r="G188" s="241"/>
      <c r="H188" s="241"/>
      <c r="I188" s="241"/>
      <c r="J188" s="262">
        <v>1987</v>
      </c>
      <c r="K188" s="246" t="s">
        <v>173</v>
      </c>
      <c r="L188" s="215" t="s">
        <v>173</v>
      </c>
      <c r="M188" s="134" t="s">
        <v>652</v>
      </c>
      <c r="N188" s="147" t="str">
        <f>Mays!$A$2</f>
        <v>Aspen</v>
      </c>
      <c r="O188" s="216" t="s">
        <v>4297</v>
      </c>
      <c r="P188" s="229" t="str">
        <f t="shared" si="42"/>
        <v>Gonzalez, Miguel Alfredo (Y1)</v>
      </c>
      <c r="Q188" s="166">
        <f t="shared" si="58"/>
        <v>200000</v>
      </c>
      <c r="R188" s="166">
        <f t="shared" si="59"/>
        <v>300000</v>
      </c>
      <c r="S188" s="166">
        <f t="shared" si="60"/>
        <v>400000</v>
      </c>
      <c r="T188" s="314" t="str">
        <f t="shared" si="61"/>
        <v/>
      </c>
      <c r="U188" s="309" t="s">
        <v>652</v>
      </c>
      <c r="V188" s="269">
        <v>200000</v>
      </c>
      <c r="W188" s="134" t="s">
        <v>653</v>
      </c>
      <c r="X188" s="269">
        <v>300000</v>
      </c>
      <c r="Y188" s="134" t="s">
        <v>465</v>
      </c>
      <c r="Z188" s="269">
        <v>400000</v>
      </c>
      <c r="AA188" s="134" t="s">
        <v>814</v>
      </c>
      <c r="AB188" s="167"/>
      <c r="AC188" s="175"/>
      <c r="AD188" s="134"/>
    </row>
    <row r="189" spans="1:31" s="168" customFormat="1" ht="14.25" customHeight="1" x14ac:dyDescent="0.2">
      <c r="A189" s="294" t="s">
        <v>2448</v>
      </c>
      <c r="B189" s="258" t="s">
        <v>1498</v>
      </c>
      <c r="C189" s="258" t="s">
        <v>1390</v>
      </c>
      <c r="D189" s="229" t="str">
        <f>CONCATENATE(MID(C189,2,1),". ",B189)</f>
        <v>M. Gonzalez</v>
      </c>
      <c r="E189" s="256" t="str">
        <f t="shared" si="41"/>
        <v xml:space="preserve"> Miguel Gonzalez</v>
      </c>
      <c r="F189" s="242" t="s">
        <v>1667</v>
      </c>
      <c r="G189" s="242"/>
      <c r="H189" s="242"/>
      <c r="I189" s="242"/>
      <c r="J189" s="525">
        <v>33210</v>
      </c>
      <c r="K189" s="259" t="s">
        <v>1668</v>
      </c>
      <c r="L189" s="242" t="s">
        <v>11</v>
      </c>
      <c r="M189" s="134" t="str">
        <f>$U189</f>
        <v>MM</v>
      </c>
      <c r="N189" s="134" t="str">
        <f>Aaron!$AE$2</f>
        <v>Pismo Beach</v>
      </c>
      <c r="O189" s="216" t="s">
        <v>4297</v>
      </c>
      <c r="P189" s="229" t="str">
        <f t="shared" si="42"/>
        <v>Gonzalez, Miguel Antonio (MM)</v>
      </c>
      <c r="Q189" s="166">
        <f t="shared" si="58"/>
        <v>100000</v>
      </c>
      <c r="R189" s="166" t="str">
        <f t="shared" si="59"/>
        <v/>
      </c>
      <c r="S189" s="166" t="str">
        <f t="shared" si="60"/>
        <v/>
      </c>
      <c r="T189" s="166" t="str">
        <f t="shared" si="61"/>
        <v/>
      </c>
      <c r="U189" s="134" t="s">
        <v>648</v>
      </c>
      <c r="V189" s="167">
        <v>100000</v>
      </c>
      <c r="W189" s="229"/>
      <c r="X189" s="230"/>
      <c r="Y189" s="229"/>
      <c r="Z189" s="230"/>
      <c r="AA189" s="229"/>
      <c r="AB189" s="230"/>
      <c r="AC189" s="175"/>
      <c r="AD189" s="167"/>
    </row>
    <row r="190" spans="1:31" s="168" customFormat="1" ht="14.25" customHeight="1" x14ac:dyDescent="0.2">
      <c r="A190" s="211" t="s">
        <v>1716</v>
      </c>
      <c r="B190" s="211" t="s">
        <v>1498</v>
      </c>
      <c r="C190" s="211" t="s">
        <v>1307</v>
      </c>
      <c r="D190" s="134" t="str">
        <f>CONCATENATE(MID(C190,2,1),". ",B190)</f>
        <v>M. Gonzalez</v>
      </c>
      <c r="E190" s="256" t="str">
        <f t="shared" si="41"/>
        <v xml:space="preserve"> Mike Gonzalez</v>
      </c>
      <c r="F190" s="216" t="s">
        <v>512</v>
      </c>
      <c r="G190" s="216"/>
      <c r="H190" s="216"/>
      <c r="I190" s="216"/>
      <c r="J190" s="220">
        <v>28633</v>
      </c>
      <c r="K190" s="221" t="s">
        <v>1664</v>
      </c>
      <c r="L190" s="215" t="s">
        <v>173</v>
      </c>
      <c r="M190" s="134" t="str">
        <f>$U190</f>
        <v>free agent</v>
      </c>
      <c r="N190" s="211" t="s">
        <v>83</v>
      </c>
      <c r="O190" s="216" t="s">
        <v>4297</v>
      </c>
      <c r="P190" s="229" t="str">
        <f t="shared" si="42"/>
        <v>Gonzalez, Mike (free agent)</v>
      </c>
      <c r="Q190" s="217"/>
      <c r="R190" s="211"/>
      <c r="S190" s="217"/>
      <c r="T190" s="217"/>
      <c r="U190" s="211" t="s">
        <v>412</v>
      </c>
      <c r="V190" s="235"/>
      <c r="W190" s="211"/>
      <c r="X190" s="235"/>
      <c r="Y190" s="211"/>
      <c r="Z190" s="235"/>
      <c r="AA190" s="211"/>
      <c r="AB190" s="235"/>
      <c r="AC190" s="175"/>
      <c r="AD190" s="167"/>
    </row>
    <row r="191" spans="1:31" s="168" customFormat="1" ht="14.25" customHeight="1" x14ac:dyDescent="0.2">
      <c r="A191" s="176" t="s">
        <v>1268</v>
      </c>
      <c r="B191" s="177" t="s">
        <v>1499</v>
      </c>
      <c r="C191" s="253" t="str">
        <f>RIGHT(A191,LEN(A191)-FIND(", ",A191,1)-1)</f>
        <v>Brian</v>
      </c>
      <c r="D191" s="134" t="str">
        <f>CONCATENATE(MID(C191,1,1),". ",B191)</f>
        <v>B. Goodwin</v>
      </c>
      <c r="E191" s="256" t="str">
        <f t="shared" ref="E191:E254" si="62">CONCATENATE(C191," ",B191)</f>
        <v>Brian Goodwin</v>
      </c>
      <c r="F191" s="161" t="s">
        <v>512</v>
      </c>
      <c r="G191" s="161"/>
      <c r="H191" s="161"/>
      <c r="I191" s="161"/>
      <c r="J191" s="192">
        <v>33179</v>
      </c>
      <c r="K191" s="204" t="s">
        <v>1669</v>
      </c>
      <c r="L191" s="161" t="s">
        <v>651</v>
      </c>
      <c r="M191" s="134" t="s">
        <v>828</v>
      </c>
      <c r="N191" s="297" t="str">
        <f>Mays!$S$2</f>
        <v>Thunder Bay</v>
      </c>
      <c r="O191" s="216" t="s">
        <v>4297</v>
      </c>
      <c r="P191" s="229" t="str">
        <f t="shared" ref="P191:P254" si="63">CONCATENATE(A191," (",M191,")")</f>
        <v>Goodwin, Brian (min)</v>
      </c>
      <c r="Q191" s="166" t="str">
        <f t="shared" ref="Q191:Q196" si="64">IF(ISBLANK($V191),"",$V191)</f>
        <v/>
      </c>
      <c r="R191" s="166" t="str">
        <f t="shared" ref="R191:R196" si="65">IF(ISBLANK($X191),"",$X191)</f>
        <v/>
      </c>
      <c r="S191" s="166" t="str">
        <f t="shared" ref="S191:S196" si="66">IF(ISBLANK($Z191),"",$Z191)</f>
        <v/>
      </c>
      <c r="T191" s="314" t="str">
        <f t="shared" ref="T191:T196" si="67">IF(ISBLANK($AB191),"",$AB191)</f>
        <v/>
      </c>
      <c r="U191" s="147" t="s">
        <v>828</v>
      </c>
      <c r="V191" s="167"/>
      <c r="W191" s="134"/>
      <c r="X191" s="167"/>
      <c r="Y191" s="134"/>
      <c r="Z191" s="167"/>
      <c r="AA191" s="134"/>
      <c r="AB191" s="167"/>
      <c r="AC191" s="175"/>
      <c r="AD191" s="134"/>
    </row>
    <row r="192" spans="1:31" s="168" customFormat="1" ht="14.25" customHeight="1" x14ac:dyDescent="0.2">
      <c r="A192" s="333" t="s">
        <v>2769</v>
      </c>
      <c r="B192" s="134" t="s">
        <v>2825</v>
      </c>
      <c r="C192" s="134" t="s">
        <v>2853</v>
      </c>
      <c r="D192" s="134" t="str">
        <f>CONCATENATE(MID(C192,1,1),". ",B192)</f>
        <v>T. Gore</v>
      </c>
      <c r="E192" s="256" t="str">
        <f t="shared" si="62"/>
        <v>Terrance Gore</v>
      </c>
      <c r="F192" s="161" t="s">
        <v>1667</v>
      </c>
      <c r="G192" s="190"/>
      <c r="H192" s="190"/>
      <c r="I192" s="190"/>
      <c r="J192" s="334">
        <v>33397</v>
      </c>
      <c r="K192" s="190" t="s">
        <v>1673</v>
      </c>
      <c r="L192" s="240" t="s">
        <v>11</v>
      </c>
      <c r="M192" s="134" t="str">
        <f>$U192</f>
        <v>MM</v>
      </c>
      <c r="N192" s="147" t="str">
        <f>Aaron!$S$2</f>
        <v>San Jose</v>
      </c>
      <c r="O192" s="216" t="s">
        <v>4297</v>
      </c>
      <c r="P192" s="134" t="str">
        <f t="shared" si="63"/>
        <v>Gore, Terrance (MM)</v>
      </c>
      <c r="Q192" s="314">
        <f t="shared" si="64"/>
        <v>100000</v>
      </c>
      <c r="R192" s="166" t="str">
        <f t="shared" si="65"/>
        <v/>
      </c>
      <c r="S192" s="166" t="str">
        <f t="shared" si="66"/>
        <v/>
      </c>
      <c r="T192" s="166" t="str">
        <f t="shared" si="67"/>
        <v/>
      </c>
      <c r="U192" s="134" t="s">
        <v>648</v>
      </c>
      <c r="V192" s="269">
        <v>100000</v>
      </c>
      <c r="W192" s="514"/>
      <c r="X192" s="269"/>
      <c r="Y192" s="514"/>
      <c r="Z192" s="269"/>
      <c r="AA192" s="514"/>
      <c r="AB192" s="514"/>
      <c r="AC192" s="333"/>
      <c r="AD192" s="514"/>
    </row>
    <row r="193" spans="1:31" x14ac:dyDescent="0.2">
      <c r="A193" s="134" t="s">
        <v>38</v>
      </c>
      <c r="B193" s="177" t="s">
        <v>1500</v>
      </c>
      <c r="C193" s="177" t="s">
        <v>1501</v>
      </c>
      <c r="D193" s="134" t="str">
        <f>CONCATENATE(MID(C193,2,1),". ",B193)</f>
        <v>T. Gorzelanny</v>
      </c>
      <c r="E193" s="256" t="str">
        <f t="shared" si="62"/>
        <v xml:space="preserve"> Tom Gorzelanny</v>
      </c>
      <c r="F193" s="135" t="s">
        <v>512</v>
      </c>
      <c r="G193" s="135"/>
      <c r="H193" s="135"/>
      <c r="I193" s="135"/>
      <c r="J193" s="201">
        <v>30144</v>
      </c>
      <c r="K193" s="147" t="s">
        <v>1664</v>
      </c>
      <c r="L193" s="216" t="s">
        <v>173</v>
      </c>
      <c r="M193" s="134" t="str">
        <f>$U193</f>
        <v>3,F3-1.467M</v>
      </c>
      <c r="N193" s="147" t="str">
        <f>Cobb!$G$2</f>
        <v>Alaska</v>
      </c>
      <c r="O193" s="216" t="s">
        <v>4297</v>
      </c>
      <c r="P193" s="229" t="str">
        <f t="shared" si="63"/>
        <v>Gorzelanny, Tom (3,F3-1.467M)</v>
      </c>
      <c r="Q193" s="314">
        <f t="shared" si="64"/>
        <v>489000</v>
      </c>
      <c r="R193" s="166" t="str">
        <f t="shared" si="65"/>
        <v/>
      </c>
      <c r="S193" s="166" t="str">
        <f t="shared" si="66"/>
        <v/>
      </c>
      <c r="T193" s="166" t="str">
        <f t="shared" si="67"/>
        <v/>
      </c>
      <c r="U193" s="147" t="s">
        <v>1113</v>
      </c>
      <c r="V193" s="314">
        <v>489000</v>
      </c>
      <c r="W193" s="147" t="s">
        <v>412</v>
      </c>
      <c r="X193" s="167"/>
      <c r="Y193" s="134"/>
      <c r="Z193" s="167"/>
      <c r="AA193" s="134"/>
      <c r="AB193" s="167"/>
      <c r="AC193" s="134"/>
      <c r="AD193" s="167"/>
      <c r="AE193" s="168"/>
    </row>
    <row r="194" spans="1:31" s="168" customFormat="1" ht="14.25" customHeight="1" x14ac:dyDescent="0.2">
      <c r="A194" s="239" t="s">
        <v>2233</v>
      </c>
      <c r="B194" s="253" t="s">
        <v>2052</v>
      </c>
      <c r="C194" s="253" t="s">
        <v>2053</v>
      </c>
      <c r="D194" s="229" t="str">
        <f>CONCATENATE(MID(C194,2,1),". ",B194)</f>
        <v>T. Gosewisch</v>
      </c>
      <c r="E194" s="256" t="str">
        <f t="shared" si="62"/>
        <v xml:space="preserve"> Tuffy Gosewisch</v>
      </c>
      <c r="F194" s="245" t="s">
        <v>1667</v>
      </c>
      <c r="G194" s="245"/>
      <c r="H194" s="245"/>
      <c r="I194" s="245"/>
      <c r="J194" s="257">
        <v>30545</v>
      </c>
      <c r="K194" s="255" t="s">
        <v>11</v>
      </c>
      <c r="L194" s="245" t="s">
        <v>11</v>
      </c>
      <c r="M194" s="134" t="str">
        <f>$U194</f>
        <v>Y1</v>
      </c>
      <c r="N194" s="134" t="str">
        <f>Aaron!$AE$2</f>
        <v>Pismo Beach</v>
      </c>
      <c r="O194" s="216" t="s">
        <v>4297</v>
      </c>
      <c r="P194" s="229" t="str">
        <f t="shared" si="63"/>
        <v>Gosewisch, Tuffy (Y1)</v>
      </c>
      <c r="Q194" s="166">
        <f t="shared" si="64"/>
        <v>200000</v>
      </c>
      <c r="R194" s="166">
        <f t="shared" si="65"/>
        <v>300000</v>
      </c>
      <c r="S194" s="166">
        <f t="shared" si="66"/>
        <v>400000</v>
      </c>
      <c r="T194" s="166" t="str">
        <f t="shared" si="67"/>
        <v/>
      </c>
      <c r="U194" s="134" t="s">
        <v>652</v>
      </c>
      <c r="V194" s="230">
        <v>200000</v>
      </c>
      <c r="W194" s="229" t="s">
        <v>653</v>
      </c>
      <c r="X194" s="230">
        <v>300000</v>
      </c>
      <c r="Y194" s="229" t="s">
        <v>465</v>
      </c>
      <c r="Z194" s="230">
        <v>400000</v>
      </c>
      <c r="AA194" s="134" t="s">
        <v>814</v>
      </c>
      <c r="AB194" s="230"/>
      <c r="AC194" s="175"/>
      <c r="AD194" s="167"/>
    </row>
    <row r="195" spans="1:31" s="168" customFormat="1" ht="14.25" customHeight="1" x14ac:dyDescent="0.2">
      <c r="A195" s="176" t="s">
        <v>1247</v>
      </c>
      <c r="B195" s="177" t="s">
        <v>1502</v>
      </c>
      <c r="C195" s="177" t="s">
        <v>1503</v>
      </c>
      <c r="D195" s="134" t="str">
        <f>CONCATENATE(MID(C195,2,1),". ",B195)</f>
        <v>J. Graham</v>
      </c>
      <c r="E195" s="256" t="str">
        <f t="shared" si="62"/>
        <v xml:space="preserve"> JR Graham</v>
      </c>
      <c r="F195" s="161" t="s">
        <v>1667</v>
      </c>
      <c r="G195" s="161"/>
      <c r="H195" s="161"/>
      <c r="I195" s="161"/>
      <c r="J195" s="192">
        <v>32887</v>
      </c>
      <c r="K195" s="204" t="s">
        <v>966</v>
      </c>
      <c r="L195" s="161" t="s">
        <v>173</v>
      </c>
      <c r="M195" s="134" t="str">
        <f>$U195</f>
        <v>min</v>
      </c>
      <c r="N195" s="134" t="s">
        <v>432</v>
      </c>
      <c r="O195" s="216" t="s">
        <v>4297</v>
      </c>
      <c r="P195" s="229" t="str">
        <f t="shared" si="63"/>
        <v>Graham, JR (min)</v>
      </c>
      <c r="Q195" s="166" t="str">
        <f t="shared" si="64"/>
        <v/>
      </c>
      <c r="R195" s="166" t="str">
        <f t="shared" si="65"/>
        <v/>
      </c>
      <c r="S195" s="166" t="str">
        <f t="shared" si="66"/>
        <v/>
      </c>
      <c r="T195" s="166" t="str">
        <f t="shared" si="67"/>
        <v/>
      </c>
      <c r="U195" s="134" t="s">
        <v>828</v>
      </c>
      <c r="V195" s="167"/>
      <c r="W195" s="134"/>
      <c r="X195" s="167"/>
      <c r="Y195" s="134"/>
      <c r="Z195" s="167"/>
      <c r="AA195" s="134"/>
      <c r="AB195" s="167"/>
      <c r="AC195" s="175"/>
      <c r="AD195" s="167"/>
    </row>
    <row r="196" spans="1:31" s="168" customFormat="1" ht="14.25" customHeight="1" x14ac:dyDescent="0.2">
      <c r="A196" s="175" t="s">
        <v>897</v>
      </c>
      <c r="B196" s="177" t="s">
        <v>1504</v>
      </c>
      <c r="C196" s="253" t="str">
        <f>RIGHT(A196,LEN(A196)-FIND(", ",A196,1)-1)</f>
        <v>Grant</v>
      </c>
      <c r="D196" s="134" t="str">
        <f>CONCATENATE(MID(C196,1,1),". ",B196)</f>
        <v>G. Green</v>
      </c>
      <c r="E196" s="256" t="str">
        <f t="shared" si="62"/>
        <v>Grant Green</v>
      </c>
      <c r="F196" s="161" t="s">
        <v>1667</v>
      </c>
      <c r="G196" s="161"/>
      <c r="H196" s="161"/>
      <c r="I196" s="161"/>
      <c r="J196" s="192">
        <v>32047</v>
      </c>
      <c r="K196" s="204" t="s">
        <v>1665</v>
      </c>
      <c r="L196" s="240" t="s">
        <v>11</v>
      </c>
      <c r="M196" s="134" t="s">
        <v>303</v>
      </c>
      <c r="N196" s="147" t="str">
        <f>Mays!$G$2</f>
        <v>Palo Alto</v>
      </c>
      <c r="O196" s="216" t="s">
        <v>4297</v>
      </c>
      <c r="P196" s="229" t="str">
        <f t="shared" si="63"/>
        <v>Green, Grant (Y2*)</v>
      </c>
      <c r="Q196" s="166">
        <f t="shared" si="64"/>
        <v>300000</v>
      </c>
      <c r="R196" s="166">
        <f t="shared" si="65"/>
        <v>400000</v>
      </c>
      <c r="S196" s="166" t="str">
        <f t="shared" si="66"/>
        <v/>
      </c>
      <c r="T196" s="314" t="str">
        <f t="shared" si="67"/>
        <v/>
      </c>
      <c r="U196" s="147" t="s">
        <v>303</v>
      </c>
      <c r="V196" s="230">
        <v>300000</v>
      </c>
      <c r="W196" s="229" t="s">
        <v>465</v>
      </c>
      <c r="X196" s="230">
        <v>400000</v>
      </c>
      <c r="Y196" s="134" t="s">
        <v>814</v>
      </c>
      <c r="Z196" s="167"/>
      <c r="AA196" s="134"/>
      <c r="AB196" s="167"/>
      <c r="AC196" s="175"/>
      <c r="AD196" s="134"/>
    </row>
    <row r="197" spans="1:31" s="168" customFormat="1" ht="14.25" customHeight="1" x14ac:dyDescent="0.2">
      <c r="A197" s="175" t="s">
        <v>301</v>
      </c>
      <c r="B197" s="177" t="s">
        <v>1506</v>
      </c>
      <c r="C197" s="177" t="s">
        <v>1328</v>
      </c>
      <c r="D197" s="134" t="str">
        <f>CONCATENATE(MID(C197,2,1),". ",B197)</f>
        <v>T. Greene</v>
      </c>
      <c r="E197" s="256" t="str">
        <f t="shared" si="62"/>
        <v xml:space="preserve"> Tyler Greene</v>
      </c>
      <c r="F197" s="161" t="s">
        <v>1667</v>
      </c>
      <c r="G197" s="190"/>
      <c r="H197" s="190"/>
      <c r="I197" s="190"/>
      <c r="J197" s="192">
        <v>30545</v>
      </c>
      <c r="K197" s="204" t="s">
        <v>1665</v>
      </c>
      <c r="L197" s="161" t="s">
        <v>11</v>
      </c>
      <c r="M197" s="134" t="str">
        <f>$Y197</f>
        <v>2,F2-500k</v>
      </c>
      <c r="N197" s="134" t="str">
        <f>Cobb!$M$2</f>
        <v>Mansfield</v>
      </c>
      <c r="O197" s="216" t="s">
        <v>4297</v>
      </c>
      <c r="P197" s="134" t="str">
        <f t="shared" si="63"/>
        <v>Greene, Tyler (2,F2-500k)</v>
      </c>
      <c r="Q197" s="166">
        <f>IF(ISBLANK($Z197),"",$Z197)</f>
        <v>250000</v>
      </c>
      <c r="R197" s="166" t="str">
        <f>IF(ISBLANK($AB197),"",$AB197)</f>
        <v/>
      </c>
      <c r="S197" s="166" t="str">
        <f>IF(ISBLANK($AD197),"",$AD197)</f>
        <v/>
      </c>
      <c r="T197" s="166" t="str">
        <f>IF(ISBLANK($AF197),"",$AF197)</f>
        <v/>
      </c>
      <c r="U197" s="134" t="s">
        <v>601</v>
      </c>
      <c r="V197" s="167">
        <v>200000</v>
      </c>
      <c r="W197" s="134" t="s">
        <v>777</v>
      </c>
      <c r="X197" s="167">
        <v>250000</v>
      </c>
      <c r="Y197" s="134" t="s">
        <v>860</v>
      </c>
      <c r="Z197" s="167">
        <v>250000</v>
      </c>
      <c r="AA197" s="134" t="s">
        <v>412</v>
      </c>
      <c r="AB197" s="167"/>
      <c r="AC197" s="175"/>
      <c r="AD197" s="167"/>
    </row>
    <row r="198" spans="1:31" x14ac:dyDescent="0.2">
      <c r="A198" s="514" t="s">
        <v>2700</v>
      </c>
      <c r="B198" s="134" t="s">
        <v>2833</v>
      </c>
      <c r="C198" s="253" t="str">
        <f>RIGHT(A198,LEN(A198)-FIND(", ",A198,1)-1)</f>
        <v>Nick*</v>
      </c>
      <c r="D198" s="134" t="str">
        <f>CONCATENATE(MID(C198,1,1),". ",B198)</f>
        <v>N. Greenwood</v>
      </c>
      <c r="E198" s="256" t="str">
        <f t="shared" si="62"/>
        <v>Nick* Greenwood</v>
      </c>
      <c r="F198" s="135" t="s">
        <v>512</v>
      </c>
      <c r="G198" s="135"/>
      <c r="H198" s="135"/>
      <c r="I198" s="135"/>
      <c r="J198" s="335">
        <v>32048</v>
      </c>
      <c r="K198" s="134" t="s">
        <v>1664</v>
      </c>
      <c r="L198" s="135" t="s">
        <v>173</v>
      </c>
      <c r="M198" s="134" t="s">
        <v>304</v>
      </c>
      <c r="N198" s="297" t="str">
        <f>Aaron!$Y$2</f>
        <v>Columbus</v>
      </c>
      <c r="O198" s="216" t="s">
        <v>4297</v>
      </c>
      <c r="P198" s="229" t="str">
        <f t="shared" si="63"/>
        <v>Greenwood, Nick* (Y1*)</v>
      </c>
      <c r="Q198" s="166">
        <f>IF(ISBLANK($V198),"",$V198)</f>
        <v>200000</v>
      </c>
      <c r="R198" s="166">
        <f>IF(ISBLANK($X198),"",$X198)</f>
        <v>300000</v>
      </c>
      <c r="S198" s="166">
        <f>IF(ISBLANK($Z198),"",$Z198)</f>
        <v>400000</v>
      </c>
      <c r="T198" s="314" t="str">
        <f>IF(ISBLANK($AB198),"",$AB198)</f>
        <v/>
      </c>
      <c r="U198" s="134" t="s">
        <v>304</v>
      </c>
      <c r="V198" s="269">
        <v>200000</v>
      </c>
      <c r="W198" s="134" t="s">
        <v>653</v>
      </c>
      <c r="X198" s="269">
        <v>300000</v>
      </c>
      <c r="Y198" s="134" t="s">
        <v>465</v>
      </c>
      <c r="Z198" s="269">
        <v>400000</v>
      </c>
      <c r="AA198" s="134" t="s">
        <v>814</v>
      </c>
      <c r="AB198" s="514"/>
      <c r="AC198" s="134"/>
      <c r="AD198" s="134"/>
      <c r="AE198" s="168"/>
    </row>
    <row r="199" spans="1:31" s="168" customFormat="1" ht="14.25" customHeight="1" x14ac:dyDescent="0.2">
      <c r="A199" s="210" t="s">
        <v>1760</v>
      </c>
      <c r="B199" s="211" t="s">
        <v>1761</v>
      </c>
      <c r="C199" s="211" t="s">
        <v>1428</v>
      </c>
      <c r="D199" s="134" t="str">
        <f>CONCATENATE(MID(C199,2,1),". ",B199)</f>
        <v>K. Gregg</v>
      </c>
      <c r="E199" s="256" t="str">
        <f t="shared" si="62"/>
        <v xml:space="preserve"> Kevin Gregg</v>
      </c>
      <c r="F199" s="215" t="s">
        <v>1667</v>
      </c>
      <c r="G199" s="215"/>
      <c r="H199" s="215"/>
      <c r="I199" s="215"/>
      <c r="J199" s="213">
        <v>28661</v>
      </c>
      <c r="K199" s="214" t="s">
        <v>1664</v>
      </c>
      <c r="L199" s="161" t="s">
        <v>173</v>
      </c>
      <c r="M199" s="134" t="str">
        <f>$U199</f>
        <v>2,F2-760K</v>
      </c>
      <c r="N199" s="147" t="str">
        <f>Ruth!$Y$2</f>
        <v>Rock Island</v>
      </c>
      <c r="O199" s="216" t="s">
        <v>4297</v>
      </c>
      <c r="P199" s="229" t="str">
        <f t="shared" si="63"/>
        <v>Gregg, Kevin (2,F2-760K)</v>
      </c>
      <c r="Q199" s="314">
        <f>IF(ISBLANK($V199),"",$V199)</f>
        <v>380000</v>
      </c>
      <c r="R199" s="166" t="str">
        <f>IF(ISBLANK($X199),"",$X199)</f>
        <v/>
      </c>
      <c r="S199" s="166" t="str">
        <f>IF(ISBLANK($Z199),"",$Z199)</f>
        <v/>
      </c>
      <c r="T199" s="166" t="str">
        <f>IF(ISBLANK($AB199),"",$AB199)</f>
        <v/>
      </c>
      <c r="U199" s="297" t="s">
        <v>1762</v>
      </c>
      <c r="V199" s="310">
        <v>380000</v>
      </c>
      <c r="W199" s="297" t="s">
        <v>412</v>
      </c>
      <c r="X199" s="235"/>
      <c r="Y199" s="211"/>
      <c r="Z199" s="235"/>
      <c r="AA199" s="211"/>
      <c r="AB199" s="514"/>
      <c r="AC199" s="333"/>
      <c r="AD199" s="514"/>
      <c r="AE199" s="172"/>
    </row>
    <row r="200" spans="1:31" s="168" customFormat="1" ht="14.25" customHeight="1" x14ac:dyDescent="0.2">
      <c r="A200" s="134" t="s">
        <v>1070</v>
      </c>
      <c r="B200" s="177" t="s">
        <v>1508</v>
      </c>
      <c r="C200" s="253" t="str">
        <f>RIGHT(A200,LEN(A200)-FIND(", ",A200,1)-1)</f>
        <v>Robbie</v>
      </c>
      <c r="D200" s="134" t="str">
        <f>CONCATENATE(MID(C200,1,1),". ",B200)</f>
        <v>R. Grossman</v>
      </c>
      <c r="E200" s="256" t="str">
        <f t="shared" si="62"/>
        <v>Robbie Grossman</v>
      </c>
      <c r="F200" s="135" t="s">
        <v>1674</v>
      </c>
      <c r="G200" s="135"/>
      <c r="H200" s="135"/>
      <c r="I200" s="135"/>
      <c r="J200" s="201">
        <v>32767</v>
      </c>
      <c r="K200" s="147" t="s">
        <v>1669</v>
      </c>
      <c r="L200" s="161" t="s">
        <v>11</v>
      </c>
      <c r="M200" s="134" t="s">
        <v>303</v>
      </c>
      <c r="N200" s="147" t="str">
        <f>Mays!$AE$2</f>
        <v>West Oakland</v>
      </c>
      <c r="O200" s="216" t="s">
        <v>4297</v>
      </c>
      <c r="P200" s="229" t="str">
        <f t="shared" si="63"/>
        <v>Grossman, Robbie (Y2*)</v>
      </c>
      <c r="Q200" s="166">
        <f>IF(ISBLANK($V200),"",$V200)</f>
        <v>300000</v>
      </c>
      <c r="R200" s="166">
        <f>IF(ISBLANK($X200),"",$X200)</f>
        <v>400000</v>
      </c>
      <c r="S200" s="166" t="str">
        <f>IF(ISBLANK($Z200),"",$Z200)</f>
        <v/>
      </c>
      <c r="T200" s="314" t="str">
        <f>IF(ISBLANK($AB200),"",$AB200)</f>
        <v/>
      </c>
      <c r="U200" s="147" t="s">
        <v>303</v>
      </c>
      <c r="V200" s="230">
        <v>300000</v>
      </c>
      <c r="W200" s="229" t="s">
        <v>465</v>
      </c>
      <c r="X200" s="230">
        <v>400000</v>
      </c>
      <c r="Y200" s="134" t="s">
        <v>814</v>
      </c>
      <c r="Z200" s="167"/>
      <c r="AA200" s="134"/>
      <c r="AB200" s="167"/>
      <c r="AC200" s="175"/>
      <c r="AD200" s="134"/>
      <c r="AE200" s="371"/>
    </row>
    <row r="201" spans="1:31" s="168" customFormat="1" ht="14.25" customHeight="1" x14ac:dyDescent="0.2">
      <c r="A201" s="492" t="s">
        <v>2676</v>
      </c>
      <c r="B201" s="246" t="str">
        <f>LEFT(A201,FIND(", ",A201,1)-1)</f>
        <v>Guerra</v>
      </c>
      <c r="C201" s="253" t="str">
        <f>RIGHT(A201,LEN(A201)-FIND(", ",A201,1)-1)</f>
        <v>Javy</v>
      </c>
      <c r="D201" s="134" t="str">
        <f>CONCATENATE(MID(C201,1,1),". ",B201)</f>
        <v>J. Guerra</v>
      </c>
      <c r="E201" s="256" t="str">
        <f t="shared" si="62"/>
        <v>Javy Guerra</v>
      </c>
      <c r="F201" s="493"/>
      <c r="G201" s="493"/>
      <c r="H201" s="493"/>
      <c r="I201" s="493"/>
      <c r="J201" s="497"/>
      <c r="K201" s="497"/>
      <c r="L201" s="161" t="s">
        <v>173</v>
      </c>
      <c r="M201" s="134" t="str">
        <f>$U201</f>
        <v>2,F3-1.2M</v>
      </c>
      <c r="N201" s="147" t="str">
        <f>Cobb!$M$2</f>
        <v>Mansfield</v>
      </c>
      <c r="O201" s="304" t="s">
        <v>2491</v>
      </c>
      <c r="P201" s="229" t="str">
        <f t="shared" si="63"/>
        <v>Guerra, Javy (2,F3-1.2M)</v>
      </c>
      <c r="Q201" s="166">
        <f>IF(ISBLANK($V201),"",$V201)</f>
        <v>400000</v>
      </c>
      <c r="R201" s="166">
        <f>IF(ISBLANK($X201),"",$X201)</f>
        <v>400000</v>
      </c>
      <c r="S201" s="166" t="str">
        <f>IF(ISBLANK($Z201),"",$Z201)</f>
        <v/>
      </c>
      <c r="T201" s="314" t="str">
        <f>IF(ISBLANK($AB201),"",$AB201)</f>
        <v/>
      </c>
      <c r="U201" s="147" t="s">
        <v>73</v>
      </c>
      <c r="V201" s="167">
        <v>400000</v>
      </c>
      <c r="W201" s="147" t="s">
        <v>72</v>
      </c>
      <c r="X201" s="235">
        <v>400000</v>
      </c>
      <c r="Y201" s="147" t="s">
        <v>412</v>
      </c>
      <c r="Z201" s="310"/>
      <c r="AA201" s="147"/>
      <c r="AB201" s="310"/>
      <c r="AC201" s="175"/>
      <c r="AD201" s="134"/>
    </row>
    <row r="202" spans="1:31" s="168" customFormat="1" ht="14.25" customHeight="1" x14ac:dyDescent="0.2">
      <c r="A202" s="211" t="s">
        <v>1698</v>
      </c>
      <c r="B202" s="211" t="s">
        <v>1699</v>
      </c>
      <c r="C202" s="211" t="s">
        <v>1306</v>
      </c>
      <c r="D202" s="134" t="str">
        <f>CONCATENATE(MID(C202,2,1),". ",B202)</f>
        <v>M. Guerrier</v>
      </c>
      <c r="E202" s="256" t="str">
        <f t="shared" si="62"/>
        <v xml:space="preserve"> Matt Guerrier</v>
      </c>
      <c r="F202" s="216" t="s">
        <v>1667</v>
      </c>
      <c r="G202" s="216"/>
      <c r="H202" s="216"/>
      <c r="I202" s="216"/>
      <c r="J202" s="220">
        <v>28704</v>
      </c>
      <c r="K202" s="221" t="s">
        <v>1664</v>
      </c>
      <c r="L202" s="215" t="s">
        <v>173</v>
      </c>
      <c r="M202" s="134" t="str">
        <f>$U202</f>
        <v>free agent</v>
      </c>
      <c r="N202" s="134" t="str">
        <f>Aaron!$AE$2</f>
        <v>Pismo Beach</v>
      </c>
      <c r="O202" s="216" t="s">
        <v>4297</v>
      </c>
      <c r="P202" s="229" t="str">
        <f t="shared" si="63"/>
        <v>Guerrier, Matt (free agent)</v>
      </c>
      <c r="Q202" s="217"/>
      <c r="R202" s="211"/>
      <c r="S202" s="217"/>
      <c r="T202" s="217"/>
      <c r="U202" s="211" t="s">
        <v>412</v>
      </c>
      <c r="V202" s="235"/>
      <c r="W202" s="211"/>
      <c r="X202" s="235"/>
      <c r="Y202" s="211"/>
      <c r="Z202" s="235"/>
      <c r="AA202" s="211"/>
      <c r="AB202" s="235"/>
      <c r="AC202" s="175"/>
      <c r="AD202" s="167"/>
    </row>
    <row r="203" spans="1:31" s="168" customFormat="1" ht="14.25" customHeight="1" x14ac:dyDescent="0.2">
      <c r="A203" s="175" t="s">
        <v>2900</v>
      </c>
      <c r="B203" s="177" t="s">
        <v>1509</v>
      </c>
      <c r="C203" s="177" t="s">
        <v>2881</v>
      </c>
      <c r="D203" s="134" t="str">
        <f>CONCATENATE(MID(C203,1,1),". ",B203)</f>
        <v>J. Gutierrez</v>
      </c>
      <c r="E203" s="256" t="str">
        <f t="shared" si="62"/>
        <v>J.C. Gutierrez</v>
      </c>
      <c r="F203" s="161" t="s">
        <v>1667</v>
      </c>
      <c r="G203" s="190"/>
      <c r="H203" s="190"/>
      <c r="I203" s="190"/>
      <c r="J203" s="338">
        <v>30511</v>
      </c>
      <c r="K203" s="190" t="s">
        <v>1664</v>
      </c>
      <c r="L203" s="161" t="s">
        <v>173</v>
      </c>
      <c r="M203" s="134" t="str">
        <f>$U203</f>
        <v>1,F1-200K</v>
      </c>
      <c r="N203" s="177" t="s">
        <v>786</v>
      </c>
      <c r="O203" s="216" t="s">
        <v>4297</v>
      </c>
      <c r="P203" s="229" t="str">
        <f t="shared" si="63"/>
        <v>Gutierrez,JC (1,F1-200K)</v>
      </c>
      <c r="Q203" s="314">
        <f>IF(ISBLANK($V203),"",$V203)</f>
        <v>200000</v>
      </c>
      <c r="R203" s="166" t="str">
        <f>IF(ISBLANK($X203),"",$X203)</f>
        <v/>
      </c>
      <c r="S203" s="166" t="str">
        <f>IF(ISBLANK($Z203),"",$Z203)</f>
        <v/>
      </c>
      <c r="T203" s="166" t="str">
        <f>IF(ISBLANK($AB203),"",$AB203)</f>
        <v/>
      </c>
      <c r="U203" s="177" t="s">
        <v>1704</v>
      </c>
      <c r="V203" s="314">
        <v>200000</v>
      </c>
      <c r="W203" s="169" t="s">
        <v>412</v>
      </c>
      <c r="X203" s="134"/>
      <c r="Y203" s="314"/>
      <c r="Z203" s="166"/>
      <c r="AA203" s="166"/>
      <c r="AB203" s="166"/>
      <c r="AC203" s="293"/>
      <c r="AD203" s="314"/>
    </row>
    <row r="204" spans="1:31" s="168" customFormat="1" ht="14.25" customHeight="1" x14ac:dyDescent="0.2">
      <c r="A204" s="175" t="s">
        <v>1043</v>
      </c>
      <c r="B204" s="177" t="s">
        <v>1510</v>
      </c>
      <c r="C204" s="177" t="s">
        <v>1511</v>
      </c>
      <c r="D204" s="134" t="str">
        <f t="shared" ref="D204:D215" si="68">CONCATENATE(MID(C204,2,1),". ",B204)</f>
        <v>J. Guzman</v>
      </c>
      <c r="E204" s="256" t="str">
        <f t="shared" si="62"/>
        <v xml:space="preserve"> Jesus Guzman</v>
      </c>
      <c r="F204" s="161" t="s">
        <v>1667</v>
      </c>
      <c r="G204" s="161"/>
      <c r="H204" s="161"/>
      <c r="I204" s="161"/>
      <c r="J204" s="192">
        <v>30847</v>
      </c>
      <c r="K204" s="204" t="s">
        <v>1666</v>
      </c>
      <c r="L204" s="161" t="s">
        <v>11</v>
      </c>
      <c r="M204" s="134" t="str">
        <f>$U204</f>
        <v>ARB-Y4</v>
      </c>
      <c r="N204" s="134" t="str">
        <f>Aaron!$S$2</f>
        <v>San Jose</v>
      </c>
      <c r="O204" s="216" t="s">
        <v>4297</v>
      </c>
      <c r="P204" s="229" t="str">
        <f t="shared" si="63"/>
        <v>Guzman, Jesus (ARB-Y4)</v>
      </c>
      <c r="Q204" s="166" t="str">
        <f>IF(ISBLANK($V204),"",$V204)</f>
        <v/>
      </c>
      <c r="R204" s="166" t="str">
        <f>IF(ISBLANK($X204),"",$X204)</f>
        <v/>
      </c>
      <c r="S204" s="166" t="str">
        <f>IF(ISBLANK($Z204),"",$Z204)</f>
        <v/>
      </c>
      <c r="T204" s="166" t="str">
        <f>IF(ISBLANK($AB204),"",$AB204)</f>
        <v/>
      </c>
      <c r="U204" s="134" t="s">
        <v>814</v>
      </c>
      <c r="V204" s="167"/>
      <c r="W204" s="134" t="s">
        <v>1629</v>
      </c>
      <c r="X204" s="167"/>
      <c r="Y204" s="134"/>
      <c r="Z204" s="167"/>
      <c r="AA204" s="134"/>
      <c r="AB204" s="167"/>
      <c r="AC204" s="175"/>
      <c r="AD204" s="167"/>
    </row>
    <row r="205" spans="1:31" x14ac:dyDescent="0.2">
      <c r="A205" s="211" t="s">
        <v>1713</v>
      </c>
      <c r="B205" s="211" t="s">
        <v>1714</v>
      </c>
      <c r="C205" s="211" t="s">
        <v>1359</v>
      </c>
      <c r="D205" s="134" t="str">
        <f t="shared" si="68"/>
        <v>T. Hafner</v>
      </c>
      <c r="E205" s="256" t="str">
        <f t="shared" si="62"/>
        <v xml:space="preserve"> Travis Hafner</v>
      </c>
      <c r="F205" s="216" t="s">
        <v>512</v>
      </c>
      <c r="G205" s="216"/>
      <c r="H205" s="216"/>
      <c r="I205" s="216"/>
      <c r="J205" s="222">
        <v>28279</v>
      </c>
      <c r="K205" s="223" t="s">
        <v>1715</v>
      </c>
      <c r="L205" s="216" t="s">
        <v>11</v>
      </c>
      <c r="M205" s="134" t="str">
        <f>$U205</f>
        <v>free agent</v>
      </c>
      <c r="N205" s="134" t="str">
        <f>Ruth!$AE$2</f>
        <v>Williamsburg</v>
      </c>
      <c r="O205" s="216" t="s">
        <v>4297</v>
      </c>
      <c r="P205" s="229" t="str">
        <f t="shared" si="63"/>
        <v>Hafner, Travis (free agent)</v>
      </c>
      <c r="Q205" s="217"/>
      <c r="R205" s="211"/>
      <c r="S205" s="217"/>
      <c r="T205" s="217"/>
      <c r="U205" s="211" t="s">
        <v>412</v>
      </c>
      <c r="V205" s="235"/>
      <c r="W205" s="211"/>
      <c r="X205" s="235"/>
      <c r="Y205" s="211"/>
      <c r="Z205" s="235"/>
      <c r="AA205" s="211"/>
      <c r="AB205" s="235"/>
      <c r="AC205" s="134"/>
      <c r="AD205" s="167"/>
      <c r="AE205" s="168"/>
    </row>
    <row r="206" spans="1:31" s="168" customFormat="1" ht="14.25" customHeight="1" x14ac:dyDescent="0.2">
      <c r="A206" s="176" t="s">
        <v>921</v>
      </c>
      <c r="B206" s="177" t="s">
        <v>1512</v>
      </c>
      <c r="C206" s="177" t="s">
        <v>1403</v>
      </c>
      <c r="D206" s="134" t="str">
        <f t="shared" si="68"/>
        <v>N. Hagadone</v>
      </c>
      <c r="E206" s="256" t="str">
        <f t="shared" si="62"/>
        <v xml:space="preserve"> Nick Hagadone</v>
      </c>
      <c r="F206" s="161" t="s">
        <v>512</v>
      </c>
      <c r="G206" s="190"/>
      <c r="H206" s="190"/>
      <c r="I206" s="190"/>
      <c r="J206" s="192">
        <v>31413</v>
      </c>
      <c r="K206" s="204" t="s">
        <v>1664</v>
      </c>
      <c r="L206" s="161" t="s">
        <v>173</v>
      </c>
      <c r="M206" s="134" t="str">
        <f>$V206</f>
        <v>1,F1-200k</v>
      </c>
      <c r="N206" s="300" t="s">
        <v>547</v>
      </c>
      <c r="O206" s="216" t="s">
        <v>4297</v>
      </c>
      <c r="P206" s="229" t="str">
        <f t="shared" si="63"/>
        <v>Hagadone, Nick (1,F1-200k)</v>
      </c>
      <c r="Q206" s="314">
        <f>IF(ISBLANK($W206),"",$W206)</f>
        <v>200000</v>
      </c>
      <c r="R206" s="166" t="str">
        <f>IF(ISBLANK($Y206),"",$Y206)</f>
        <v/>
      </c>
      <c r="S206" s="166" t="str">
        <f>IF(ISBLANK($AA206),"",$AA206)</f>
        <v/>
      </c>
      <c r="T206" s="166" t="str">
        <f>IF(ISBLANK($AC206),"",$AC206)</f>
        <v/>
      </c>
      <c r="U206" s="314" t="str">
        <f>IF(ISBLANK($AE206),"",$AE206)</f>
        <v/>
      </c>
      <c r="V206" s="147" t="s">
        <v>601</v>
      </c>
      <c r="W206" s="314">
        <v>200000</v>
      </c>
      <c r="X206" s="147" t="s">
        <v>412</v>
      </c>
      <c r="Y206" s="145"/>
      <c r="Z206" s="134"/>
      <c r="AA206" s="166"/>
      <c r="AB206" s="134"/>
      <c r="AC206" s="404"/>
      <c r="AD206" s="134"/>
      <c r="AE206" s="194"/>
    </row>
    <row r="207" spans="1:31" s="168" customFormat="1" ht="14.25" customHeight="1" x14ac:dyDescent="0.2">
      <c r="A207" s="175" t="s">
        <v>305</v>
      </c>
      <c r="B207" s="177" t="s">
        <v>1513</v>
      </c>
      <c r="C207" s="177" t="s">
        <v>1324</v>
      </c>
      <c r="D207" s="134" t="str">
        <f t="shared" si="68"/>
        <v>S. Hairston</v>
      </c>
      <c r="E207" s="256" t="str">
        <f t="shared" si="62"/>
        <v xml:space="preserve"> Scott Hairston</v>
      </c>
      <c r="F207" s="161" t="s">
        <v>1667</v>
      </c>
      <c r="G207" s="161"/>
      <c r="H207" s="161"/>
      <c r="I207" s="161"/>
      <c r="J207" s="192">
        <v>29366</v>
      </c>
      <c r="K207" s="204" t="s">
        <v>1673</v>
      </c>
      <c r="L207" s="161" t="s">
        <v>11</v>
      </c>
      <c r="M207" s="134" t="str">
        <f>$U207</f>
        <v>3,F3-1.977M</v>
      </c>
      <c r="N207" s="147" t="str">
        <f>Aaron!$M$2</f>
        <v>Virginia</v>
      </c>
      <c r="O207" s="216" t="s">
        <v>4297</v>
      </c>
      <c r="P207" s="229" t="str">
        <f t="shared" si="63"/>
        <v>Hairston, Scott (3,F3-1.977M)</v>
      </c>
      <c r="Q207" s="314">
        <f>IF(ISBLANK($V207),"",$V207)</f>
        <v>659000</v>
      </c>
      <c r="R207" s="166" t="str">
        <f>IF(ISBLANK($X207),"",$X207)</f>
        <v/>
      </c>
      <c r="S207" s="166" t="str">
        <f>IF(ISBLANK($Z207),"",$Z207)</f>
        <v/>
      </c>
      <c r="T207" s="166" t="str">
        <f>IF(ISBLANK($AB207),"",$AB207)</f>
        <v/>
      </c>
      <c r="U207" s="147" t="s">
        <v>1114</v>
      </c>
      <c r="V207" s="314">
        <v>659000</v>
      </c>
      <c r="W207" s="147" t="s">
        <v>412</v>
      </c>
      <c r="X207" s="167"/>
      <c r="Y207" s="134"/>
      <c r="Z207" s="167"/>
      <c r="AA207" s="134"/>
      <c r="AB207" s="166"/>
      <c r="AC207" s="293"/>
      <c r="AD207" s="314"/>
    </row>
    <row r="208" spans="1:31" s="168" customFormat="1" ht="14.25" customHeight="1" x14ac:dyDescent="0.2">
      <c r="A208" s="134" t="s">
        <v>463</v>
      </c>
      <c r="B208" s="177" t="s">
        <v>1514</v>
      </c>
      <c r="C208" s="177" t="s">
        <v>1515</v>
      </c>
      <c r="D208" s="134" t="str">
        <f t="shared" si="68"/>
        <v>R. Halladay</v>
      </c>
      <c r="E208" s="256" t="str">
        <f t="shared" si="62"/>
        <v xml:space="preserve"> Roy Halladay</v>
      </c>
      <c r="F208" s="135" t="s">
        <v>1667</v>
      </c>
      <c r="G208" s="134"/>
      <c r="H208" s="134"/>
      <c r="I208" s="134"/>
      <c r="J208" s="201">
        <v>28259</v>
      </c>
      <c r="K208" s="147" t="s">
        <v>966</v>
      </c>
      <c r="L208" s="161" t="s">
        <v>173</v>
      </c>
      <c r="M208" s="134" t="str">
        <f>$Y208</f>
        <v>2,F4-12.9M</v>
      </c>
      <c r="N208" s="134" t="str">
        <f>Mays!$AE$2</f>
        <v>West Oakland</v>
      </c>
      <c r="O208" s="216" t="s">
        <v>4297</v>
      </c>
      <c r="P208" s="134" t="str">
        <f t="shared" si="63"/>
        <v>Halladay, Roy (2,F4-12.9M)</v>
      </c>
      <c r="Q208" s="166">
        <f>IF(ISBLANK($Z208),"",$Z208)</f>
        <v>3225000</v>
      </c>
      <c r="R208" s="166">
        <f>IF(ISBLANK($AB208),"",$AB208)</f>
        <v>3225000</v>
      </c>
      <c r="S208" s="166">
        <f>IF(ISBLANK($AD208),"",$AD208)</f>
        <v>3225000</v>
      </c>
      <c r="T208" s="166" t="str">
        <f>IF(ISBLANK($AF208),"",$AF208)</f>
        <v/>
      </c>
      <c r="U208" s="134" t="s">
        <v>602</v>
      </c>
      <c r="V208" s="167">
        <v>8750000</v>
      </c>
      <c r="W208" s="134" t="s">
        <v>1118</v>
      </c>
      <c r="X208" s="167">
        <v>3225000</v>
      </c>
      <c r="Y208" s="134" t="s">
        <v>1119</v>
      </c>
      <c r="Z208" s="167">
        <v>3225000</v>
      </c>
      <c r="AA208" s="134" t="s">
        <v>1120</v>
      </c>
      <c r="AB208" s="167">
        <v>3225000</v>
      </c>
      <c r="AC208" s="175" t="s">
        <v>1121</v>
      </c>
      <c r="AD208" s="167">
        <v>3225000</v>
      </c>
      <c r="AE208" s="168" t="s">
        <v>412</v>
      </c>
    </row>
    <row r="209" spans="1:33" ht="15" x14ac:dyDescent="0.2">
      <c r="A209" s="247" t="s">
        <v>2278</v>
      </c>
      <c r="B209" s="253" t="s">
        <v>2078</v>
      </c>
      <c r="C209" s="253" t="s">
        <v>1383</v>
      </c>
      <c r="D209" s="229" t="str">
        <f t="shared" si="68"/>
        <v>S. Halton</v>
      </c>
      <c r="E209" s="256" t="str">
        <f t="shared" si="62"/>
        <v xml:space="preserve"> Sean Halton</v>
      </c>
      <c r="F209" s="250" t="s">
        <v>1667</v>
      </c>
      <c r="G209" s="250"/>
      <c r="H209" s="250"/>
      <c r="I209" s="250"/>
      <c r="J209" s="526">
        <v>31935</v>
      </c>
      <c r="K209" s="260" t="s">
        <v>11</v>
      </c>
      <c r="L209" s="250" t="s">
        <v>11</v>
      </c>
      <c r="M209" s="229" t="str">
        <f>$Y209</f>
        <v>Y1</v>
      </c>
      <c r="N209" s="134" t="str">
        <f>Mays!$M$2</f>
        <v>Mudville</v>
      </c>
      <c r="O209" s="216" t="s">
        <v>4297</v>
      </c>
      <c r="P209" s="229" t="str">
        <f t="shared" si="63"/>
        <v>Halton, Sean (Y1)</v>
      </c>
      <c r="Q209" s="166">
        <f>IF(ISBLANK($Z209),"",$Z209)</f>
        <v>200000</v>
      </c>
      <c r="R209" s="166">
        <f>IF(ISBLANK($AB209),"",$AB209)</f>
        <v>300000</v>
      </c>
      <c r="S209" s="166">
        <f>IF(ISBLANK($AD209),"",$AD209)</f>
        <v>400000</v>
      </c>
      <c r="T209" s="166" t="str">
        <f>IF(ISBLANK($AF209),"",$AF209)</f>
        <v/>
      </c>
      <c r="U209" s="229"/>
      <c r="V209" s="229"/>
      <c r="W209" s="229"/>
      <c r="X209" s="229"/>
      <c r="Y209" s="229" t="s">
        <v>652</v>
      </c>
      <c r="Z209" s="230">
        <v>200000</v>
      </c>
      <c r="AA209" s="229" t="s">
        <v>653</v>
      </c>
      <c r="AB209" s="230">
        <v>300000</v>
      </c>
      <c r="AC209" s="229" t="s">
        <v>465</v>
      </c>
      <c r="AD209" s="230">
        <v>400000</v>
      </c>
      <c r="AE209" s="296" t="s">
        <v>814</v>
      </c>
    </row>
    <row r="210" spans="1:33" s="168" customFormat="1" ht="14.25" customHeight="1" x14ac:dyDescent="0.2">
      <c r="A210" s="239" t="s">
        <v>2284</v>
      </c>
      <c r="B210" s="253" t="s">
        <v>2082</v>
      </c>
      <c r="C210" s="253" t="s">
        <v>1580</v>
      </c>
      <c r="D210" s="229" t="str">
        <f t="shared" si="68"/>
        <v>D. Hand</v>
      </c>
      <c r="E210" s="256" t="str">
        <f t="shared" si="62"/>
        <v xml:space="preserve"> Donovan Hand</v>
      </c>
      <c r="F210" s="245" t="s">
        <v>1667</v>
      </c>
      <c r="G210" s="245"/>
      <c r="H210" s="245"/>
      <c r="I210" s="245"/>
      <c r="J210" s="254">
        <v>31522</v>
      </c>
      <c r="K210" s="255" t="s">
        <v>173</v>
      </c>
      <c r="L210" s="245" t="s">
        <v>173</v>
      </c>
      <c r="M210" s="229" t="str">
        <f>$Y210</f>
        <v>Y1</v>
      </c>
      <c r="N210" s="134" t="s">
        <v>1648</v>
      </c>
      <c r="O210" s="216" t="s">
        <v>4297</v>
      </c>
      <c r="P210" s="229" t="str">
        <f t="shared" si="63"/>
        <v>Hand, Donovan (Y1)</v>
      </c>
      <c r="Q210" s="166">
        <f>IF(ISBLANK($Z210),"",$Z210)</f>
        <v>200000</v>
      </c>
      <c r="R210" s="166">
        <f>IF(ISBLANK($AB210),"",$AB210)</f>
        <v>300000</v>
      </c>
      <c r="S210" s="166">
        <f>IF(ISBLANK($AD210),"",$AD210)</f>
        <v>400000</v>
      </c>
      <c r="T210" s="166" t="str">
        <f>IF(ISBLANK($AF210),"",$AF210)</f>
        <v/>
      </c>
      <c r="U210" s="229"/>
      <c r="V210" s="229"/>
      <c r="W210" s="229"/>
      <c r="X210" s="229"/>
      <c r="Y210" s="229" t="s">
        <v>652</v>
      </c>
      <c r="Z210" s="230">
        <v>200000</v>
      </c>
      <c r="AA210" s="229" t="s">
        <v>653</v>
      </c>
      <c r="AB210" s="230">
        <v>300000</v>
      </c>
      <c r="AC210" s="229" t="s">
        <v>465</v>
      </c>
      <c r="AD210" s="406">
        <v>400000</v>
      </c>
      <c r="AE210" s="229" t="s">
        <v>814</v>
      </c>
      <c r="AF210" s="147"/>
      <c r="AG210" s="167"/>
    </row>
    <row r="211" spans="1:33" s="168" customFormat="1" ht="14.25" customHeight="1" x14ac:dyDescent="0.2">
      <c r="A211" s="175" t="s">
        <v>143</v>
      </c>
      <c r="B211" s="177" t="s">
        <v>1516</v>
      </c>
      <c r="C211" s="177" t="s">
        <v>1517</v>
      </c>
      <c r="D211" s="134" t="str">
        <f t="shared" si="68"/>
        <v>J. Hannahan</v>
      </c>
      <c r="E211" s="256" t="str">
        <f t="shared" si="62"/>
        <v xml:space="preserve"> Jack Hannahan</v>
      </c>
      <c r="F211" s="161" t="s">
        <v>512</v>
      </c>
      <c r="G211" s="161"/>
      <c r="H211" s="161"/>
      <c r="I211" s="161"/>
      <c r="J211" s="192">
        <v>29284</v>
      </c>
      <c r="K211" s="204" t="s">
        <v>1670</v>
      </c>
      <c r="L211" s="161" t="s">
        <v>11</v>
      </c>
      <c r="M211" s="134" t="str">
        <f t="shared" ref="M211:M216" si="69">$U211</f>
        <v>free agent</v>
      </c>
      <c r="N211" s="134" t="str">
        <f>Aaron!$G$2</f>
        <v>Exeter</v>
      </c>
      <c r="O211" s="216" t="s">
        <v>4297</v>
      </c>
      <c r="P211" s="229" t="str">
        <f t="shared" si="63"/>
        <v>Hannahan, Jack (free agent)</v>
      </c>
      <c r="Q211" s="166" t="str">
        <f t="shared" ref="Q211:Q218" si="70">IF(ISBLANK($V211),"",$V211)</f>
        <v/>
      </c>
      <c r="R211" s="166" t="str">
        <f t="shared" ref="R211:R218" si="71">IF(ISBLANK($X211),"",$X211)</f>
        <v/>
      </c>
      <c r="S211" s="166" t="str">
        <f>IF(ISBLANK($Z211),"",$Z211)</f>
        <v/>
      </c>
      <c r="T211" s="166" t="str">
        <f>IF(ISBLANK($Z211),"",$Z211)</f>
        <v/>
      </c>
      <c r="U211" s="134" t="s">
        <v>412</v>
      </c>
      <c r="V211" s="167"/>
      <c r="W211" s="134"/>
      <c r="X211" s="167"/>
      <c r="Y211" s="134"/>
      <c r="Z211" s="167"/>
      <c r="AA211" s="134"/>
      <c r="AB211" s="167"/>
      <c r="AC211" s="134"/>
      <c r="AD211" s="305"/>
      <c r="AE211" s="134"/>
      <c r="AF211" s="134"/>
      <c r="AG211" s="134"/>
    </row>
    <row r="212" spans="1:33" s="168" customFormat="1" ht="14.25" customHeight="1" x14ac:dyDescent="0.2">
      <c r="A212" s="175" t="s">
        <v>142</v>
      </c>
      <c r="B212" s="177" t="s">
        <v>1518</v>
      </c>
      <c r="C212" s="177" t="s">
        <v>1401</v>
      </c>
      <c r="D212" s="134" t="str">
        <f t="shared" si="68"/>
        <v>J. Hanrahan</v>
      </c>
      <c r="E212" s="256" t="str">
        <f t="shared" si="62"/>
        <v xml:space="preserve"> Joel Hanrahan</v>
      </c>
      <c r="F212" s="161" t="s">
        <v>1667</v>
      </c>
      <c r="G212" s="161"/>
      <c r="H212" s="161"/>
      <c r="I212" s="161"/>
      <c r="J212" s="192">
        <v>29865</v>
      </c>
      <c r="K212" s="204" t="s">
        <v>1664</v>
      </c>
      <c r="L212" s="161" t="s">
        <v>173</v>
      </c>
      <c r="M212" s="134" t="str">
        <f t="shared" si="69"/>
        <v>3,F3-6M</v>
      </c>
      <c r="N212" s="147" t="str">
        <f>Cobb!$AE$2</f>
        <v>Chicago</v>
      </c>
      <c r="O212" s="216" t="s">
        <v>4297</v>
      </c>
      <c r="P212" s="229" t="str">
        <f t="shared" si="63"/>
        <v>Hanrahan, Joel (3,F3-6M)</v>
      </c>
      <c r="Q212" s="314">
        <f t="shared" si="70"/>
        <v>2000000</v>
      </c>
      <c r="R212" s="166" t="str">
        <f t="shared" si="71"/>
        <v/>
      </c>
      <c r="S212" s="166" t="str">
        <f t="shared" ref="S212:S218" si="72">IF(ISBLANK($Z212),"",$Z212)</f>
        <v/>
      </c>
      <c r="T212" s="166" t="str">
        <f t="shared" ref="T212:T218" si="73">IF(ISBLANK($AB212),"",$AB212)</f>
        <v/>
      </c>
      <c r="U212" s="147" t="s">
        <v>738</v>
      </c>
      <c r="V212" s="314">
        <v>2000000</v>
      </c>
      <c r="W212" s="147" t="s">
        <v>412</v>
      </c>
      <c r="X212" s="167"/>
      <c r="Y212" s="134"/>
      <c r="Z212" s="167"/>
      <c r="AA212" s="134"/>
      <c r="AB212" s="167"/>
      <c r="AC212" s="134"/>
      <c r="AD212" s="305"/>
      <c r="AE212" s="134"/>
      <c r="AF212" s="480"/>
      <c r="AG212" s="480"/>
    </row>
    <row r="213" spans="1:33" s="168" customFormat="1" ht="14.25" customHeight="1" x14ac:dyDescent="0.2">
      <c r="A213" s="175" t="s">
        <v>744</v>
      </c>
      <c r="B213" s="177" t="s">
        <v>1519</v>
      </c>
      <c r="C213" s="177" t="s">
        <v>1520</v>
      </c>
      <c r="D213" s="134" t="str">
        <f t="shared" si="68"/>
        <v>T. Hanson</v>
      </c>
      <c r="E213" s="256" t="str">
        <f t="shared" si="62"/>
        <v xml:space="preserve"> Tommy Hanson</v>
      </c>
      <c r="F213" s="161" t="s">
        <v>1667</v>
      </c>
      <c r="G213" s="161"/>
      <c r="H213" s="161"/>
      <c r="I213" s="161"/>
      <c r="J213" s="192">
        <v>31652</v>
      </c>
      <c r="K213" s="204" t="s">
        <v>966</v>
      </c>
      <c r="L213" s="215" t="s">
        <v>173</v>
      </c>
      <c r="M213" s="134" t="str">
        <f t="shared" si="69"/>
        <v>3,L5-14M</v>
      </c>
      <c r="N213" s="147" t="str">
        <f>Ruth!$A$2</f>
        <v>Plum Island</v>
      </c>
      <c r="O213" s="216" t="s">
        <v>4297</v>
      </c>
      <c r="P213" s="229" t="str">
        <f t="shared" si="63"/>
        <v>Hanson, Tommy (3,L5-14M)</v>
      </c>
      <c r="Q213" s="314">
        <f t="shared" si="70"/>
        <v>2800000</v>
      </c>
      <c r="R213" s="166">
        <f t="shared" si="71"/>
        <v>2800000</v>
      </c>
      <c r="S213" s="166">
        <f t="shared" si="72"/>
        <v>2800000</v>
      </c>
      <c r="T213" s="166" t="str">
        <f t="shared" si="73"/>
        <v/>
      </c>
      <c r="U213" s="147" t="s">
        <v>389</v>
      </c>
      <c r="V213" s="314">
        <v>2800000</v>
      </c>
      <c r="W213" s="147" t="s">
        <v>388</v>
      </c>
      <c r="X213" s="166">
        <v>2800000</v>
      </c>
      <c r="Y213" s="134" t="s">
        <v>753</v>
      </c>
      <c r="Z213" s="166">
        <v>2800000</v>
      </c>
      <c r="AA213" s="134" t="s">
        <v>412</v>
      </c>
      <c r="AB213" s="167"/>
      <c r="AC213" s="134"/>
      <c r="AD213" s="305"/>
      <c r="AE213" s="134"/>
      <c r="AF213" s="134"/>
      <c r="AG213" s="134"/>
    </row>
    <row r="214" spans="1:33" s="168" customFormat="1" ht="14.25" customHeight="1" x14ac:dyDescent="0.2">
      <c r="A214" s="176" t="s">
        <v>1219</v>
      </c>
      <c r="B214" s="177" t="s">
        <v>1521</v>
      </c>
      <c r="C214" s="177" t="s">
        <v>1465</v>
      </c>
      <c r="D214" s="134" t="str">
        <f t="shared" si="68"/>
        <v>L. Harrell</v>
      </c>
      <c r="E214" s="256" t="str">
        <f t="shared" si="62"/>
        <v xml:space="preserve"> Lucas Harrell</v>
      </c>
      <c r="F214" s="161" t="s">
        <v>1667</v>
      </c>
      <c r="G214" s="161"/>
      <c r="H214" s="161"/>
      <c r="I214" s="161"/>
      <c r="J214" s="192">
        <v>31201</v>
      </c>
      <c r="K214" s="204" t="s">
        <v>966</v>
      </c>
      <c r="L214" s="161" t="s">
        <v>173</v>
      </c>
      <c r="M214" s="134" t="str">
        <f t="shared" si="69"/>
        <v>Y2*</v>
      </c>
      <c r="N214" s="134" t="str">
        <f>Aaron!$Y$2</f>
        <v>Columbus</v>
      </c>
      <c r="O214" s="216" t="s">
        <v>4297</v>
      </c>
      <c r="P214" s="229" t="str">
        <f t="shared" si="63"/>
        <v>Harrell, Lucas (Y2*)</v>
      </c>
      <c r="Q214" s="166">
        <f t="shared" si="70"/>
        <v>300000</v>
      </c>
      <c r="R214" s="166">
        <f t="shared" si="71"/>
        <v>400000</v>
      </c>
      <c r="S214" s="166" t="str">
        <f t="shared" si="72"/>
        <v/>
      </c>
      <c r="T214" s="166" t="str">
        <f t="shared" si="73"/>
        <v/>
      </c>
      <c r="U214" s="134" t="s">
        <v>303</v>
      </c>
      <c r="V214" s="167">
        <v>300000</v>
      </c>
      <c r="W214" s="134" t="s">
        <v>465</v>
      </c>
      <c r="X214" s="167">
        <v>400000</v>
      </c>
      <c r="Y214" s="229" t="s">
        <v>814</v>
      </c>
      <c r="Z214" s="167"/>
      <c r="AA214" s="134"/>
      <c r="AB214" s="167"/>
      <c r="AC214" s="229"/>
      <c r="AD214" s="306"/>
      <c r="AE214" s="134"/>
      <c r="AF214" s="134"/>
      <c r="AG214" s="134"/>
    </row>
    <row r="215" spans="1:33" s="168" customFormat="1" ht="14.25" customHeight="1" x14ac:dyDescent="0.2">
      <c r="A215" s="175" t="s">
        <v>759</v>
      </c>
      <c r="B215" s="177" t="s">
        <v>1522</v>
      </c>
      <c r="C215" s="177" t="s">
        <v>1306</v>
      </c>
      <c r="D215" s="134" t="str">
        <f t="shared" si="68"/>
        <v>M. Harrison</v>
      </c>
      <c r="E215" s="256" t="str">
        <f t="shared" si="62"/>
        <v xml:space="preserve"> Matt Harrison</v>
      </c>
      <c r="F215" s="161" t="s">
        <v>512</v>
      </c>
      <c r="G215" s="161"/>
      <c r="H215" s="161"/>
      <c r="I215" s="161"/>
      <c r="J215" s="192">
        <v>31306</v>
      </c>
      <c r="K215" s="204" t="s">
        <v>966</v>
      </c>
      <c r="L215" s="161" t="s">
        <v>173</v>
      </c>
      <c r="M215" s="134" t="str">
        <f t="shared" si="69"/>
        <v>ARB-Y7</v>
      </c>
      <c r="N215" s="134" t="str">
        <f>Mays!$G$2</f>
        <v>Palo Alto</v>
      </c>
      <c r="O215" s="216" t="s">
        <v>4297</v>
      </c>
      <c r="P215" s="229" t="str">
        <f t="shared" si="63"/>
        <v>Harrison, Matt (ARB-Y7)</v>
      </c>
      <c r="Q215" s="166" t="str">
        <f t="shared" si="70"/>
        <v/>
      </c>
      <c r="R215" s="166" t="str">
        <f t="shared" si="71"/>
        <v/>
      </c>
      <c r="S215" s="166" t="str">
        <f t="shared" si="72"/>
        <v/>
      </c>
      <c r="T215" s="166" t="str">
        <f t="shared" si="73"/>
        <v/>
      </c>
      <c r="U215" s="134" t="s">
        <v>1631</v>
      </c>
      <c r="V215" s="167"/>
      <c r="W215" s="134" t="s">
        <v>412</v>
      </c>
      <c r="X215" s="167"/>
      <c r="Y215" s="134"/>
      <c r="Z215" s="167"/>
      <c r="AA215" s="134"/>
      <c r="AB215" s="167"/>
      <c r="AC215" s="134"/>
      <c r="AD215" s="305"/>
      <c r="AE215" s="134"/>
      <c r="AF215" s="134"/>
      <c r="AG215" s="134"/>
    </row>
    <row r="216" spans="1:33" s="168" customFormat="1" ht="14.25" customHeight="1" x14ac:dyDescent="0.2">
      <c r="A216" s="175" t="s">
        <v>3725</v>
      </c>
      <c r="B216" s="177" t="s">
        <v>2882</v>
      </c>
      <c r="C216" s="253" t="str">
        <f>RIGHT(A216,LEN(A216)-FIND(", ",A216,1)-1)</f>
        <v>Corey</v>
      </c>
      <c r="D216" s="134" t="str">
        <f>CONCATENATE(MID(C216,1,1),". ",B216)</f>
        <v>C. Hart</v>
      </c>
      <c r="E216" s="256" t="str">
        <f t="shared" si="62"/>
        <v>Corey Hart</v>
      </c>
      <c r="F216" s="161" t="s">
        <v>1667</v>
      </c>
      <c r="G216" s="161"/>
      <c r="H216" s="161"/>
      <c r="I216" s="161"/>
      <c r="J216" s="338">
        <v>30034</v>
      </c>
      <c r="K216" s="190" t="s">
        <v>1666</v>
      </c>
      <c r="L216" s="161" t="s">
        <v>11</v>
      </c>
      <c r="M216" s="134" t="str">
        <f t="shared" si="69"/>
        <v>2,F3-1.050M</v>
      </c>
      <c r="N216" s="177" t="s">
        <v>83</v>
      </c>
      <c r="O216" s="216" t="s">
        <v>4297</v>
      </c>
      <c r="P216" s="229" t="str">
        <f t="shared" si="63"/>
        <v>Hart, Corey (2,F3-1.050M)</v>
      </c>
      <c r="Q216" s="166">
        <f t="shared" si="70"/>
        <v>350000</v>
      </c>
      <c r="R216" s="166">
        <f t="shared" si="71"/>
        <v>350000</v>
      </c>
      <c r="S216" s="166" t="str">
        <f t="shared" si="72"/>
        <v/>
      </c>
      <c r="T216" s="314" t="str">
        <f t="shared" si="73"/>
        <v/>
      </c>
      <c r="U216" s="177" t="s">
        <v>2888</v>
      </c>
      <c r="V216" s="314">
        <v>350000</v>
      </c>
      <c r="W216" s="177" t="s">
        <v>2891</v>
      </c>
      <c r="X216" s="314">
        <v>350000</v>
      </c>
      <c r="Y216" s="166" t="s">
        <v>412</v>
      </c>
      <c r="Z216" s="166"/>
      <c r="AA216" s="147"/>
      <c r="AB216" s="314"/>
      <c r="AC216" s="134"/>
      <c r="AD216" s="175"/>
      <c r="AE216" s="134"/>
      <c r="AF216" s="134"/>
      <c r="AG216" s="134"/>
    </row>
    <row r="217" spans="1:33" s="168" customFormat="1" ht="14.25" customHeight="1" x14ac:dyDescent="0.2">
      <c r="A217" s="176" t="s">
        <v>1254</v>
      </c>
      <c r="B217" s="177" t="s">
        <v>1523</v>
      </c>
      <c r="C217" s="253" t="str">
        <f>RIGHT(A217,LEN(A217)-FIND(", ",A217,1)-1)</f>
        <v>Courtney</v>
      </c>
      <c r="D217" s="134" t="str">
        <f>CONCATENATE(MID(C217,1,1),". ",B217)</f>
        <v>C. Hawkins</v>
      </c>
      <c r="E217" s="256" t="str">
        <f t="shared" si="62"/>
        <v>Courtney Hawkins</v>
      </c>
      <c r="F217" s="161" t="s">
        <v>1667</v>
      </c>
      <c r="G217" s="161"/>
      <c r="H217" s="161"/>
      <c r="I217" s="161"/>
      <c r="J217" s="192">
        <v>34285</v>
      </c>
      <c r="K217" s="204" t="s">
        <v>1669</v>
      </c>
      <c r="L217" s="161" t="s">
        <v>651</v>
      </c>
      <c r="M217" s="134" t="s">
        <v>828</v>
      </c>
      <c r="N217" s="147" t="str">
        <f>Ruth!$M$2</f>
        <v>Hoboken</v>
      </c>
      <c r="O217" s="216" t="s">
        <v>4297</v>
      </c>
      <c r="P217" s="229" t="str">
        <f t="shared" si="63"/>
        <v>Hawkins, Courtney (min)</v>
      </c>
      <c r="Q217" s="166" t="str">
        <f t="shared" si="70"/>
        <v/>
      </c>
      <c r="R217" s="166" t="str">
        <f t="shared" si="71"/>
        <v/>
      </c>
      <c r="S217" s="166" t="str">
        <f t="shared" si="72"/>
        <v/>
      </c>
      <c r="T217" s="314" t="str">
        <f t="shared" si="73"/>
        <v/>
      </c>
      <c r="U217" s="147" t="s">
        <v>828</v>
      </c>
      <c r="V217" s="167"/>
      <c r="W217" s="134"/>
      <c r="X217" s="167"/>
      <c r="Y217" s="134"/>
      <c r="Z217" s="167"/>
      <c r="AA217" s="134"/>
      <c r="AB217" s="167"/>
      <c r="AC217" s="134"/>
      <c r="AD217" s="175"/>
      <c r="AE217" s="134"/>
      <c r="AF217" s="134"/>
      <c r="AG217" s="134"/>
    </row>
    <row r="218" spans="1:33" s="168" customFormat="1" ht="14.25" customHeight="1" x14ac:dyDescent="0.2">
      <c r="A218" s="176" t="s">
        <v>1256</v>
      </c>
      <c r="B218" s="246" t="str">
        <f>LEFT(A218,FIND(", ",A218,1)-1)</f>
        <v>Heathcott</v>
      </c>
      <c r="C218" s="253" t="str">
        <f>RIGHT(A218,LEN(A218)-FIND(", ",A218,1)-1)</f>
        <v>Slade</v>
      </c>
      <c r="D218" s="134" t="str">
        <f>CONCATENATE(MID(C218,1,1),". ",B218)</f>
        <v>S. Heathcott</v>
      </c>
      <c r="E218" s="256" t="str">
        <f t="shared" si="62"/>
        <v>Slade Heathcott</v>
      </c>
      <c r="F218" s="161" t="s">
        <v>512</v>
      </c>
      <c r="G218" s="161"/>
      <c r="H218" s="161"/>
      <c r="I218" s="161"/>
      <c r="J218" s="192">
        <v>33144</v>
      </c>
      <c r="K218" s="204" t="s">
        <v>1669</v>
      </c>
      <c r="L218" s="161" t="s">
        <v>11</v>
      </c>
      <c r="M218" s="134" t="str">
        <f>$U218</f>
        <v>MM</v>
      </c>
      <c r="N218" s="147" t="str">
        <f>Ruth!$S$2</f>
        <v>New York</v>
      </c>
      <c r="O218" s="135" t="s">
        <v>1171</v>
      </c>
      <c r="P218" s="229" t="str">
        <f t="shared" si="63"/>
        <v>Heathcott, Slade (MM)</v>
      </c>
      <c r="Q218" s="166">
        <f t="shared" si="70"/>
        <v>100000</v>
      </c>
      <c r="R218" s="166" t="str">
        <f t="shared" si="71"/>
        <v/>
      </c>
      <c r="S218" s="166" t="str">
        <f t="shared" si="72"/>
        <v/>
      </c>
      <c r="T218" s="314" t="str">
        <f t="shared" si="73"/>
        <v/>
      </c>
      <c r="U218" s="147" t="s">
        <v>648</v>
      </c>
      <c r="V218" s="269">
        <v>100000</v>
      </c>
      <c r="W218" s="134"/>
      <c r="X218" s="167"/>
      <c r="Y218" s="134"/>
      <c r="Z218" s="167"/>
      <c r="AA218" s="134"/>
      <c r="AB218" s="167"/>
      <c r="AC218" s="134"/>
      <c r="AD218" s="175"/>
      <c r="AE218" s="134"/>
      <c r="AF218" s="134"/>
      <c r="AG218" s="134"/>
    </row>
    <row r="219" spans="1:33" s="168" customFormat="1" ht="14.25" customHeight="1" x14ac:dyDescent="0.2">
      <c r="A219" s="176" t="s">
        <v>1235</v>
      </c>
      <c r="B219" s="177" t="s">
        <v>1524</v>
      </c>
      <c r="C219" s="177" t="s">
        <v>1309</v>
      </c>
      <c r="D219" s="134" t="str">
        <f>CONCATENATE(MID(C219,2,1),". ",B219)</f>
        <v>J. Hefner</v>
      </c>
      <c r="E219" s="256" t="str">
        <f t="shared" si="62"/>
        <v xml:space="preserve"> Jeremy Hefner</v>
      </c>
      <c r="F219" s="161" t="s">
        <v>1667</v>
      </c>
      <c r="G219" s="190"/>
      <c r="H219" s="190"/>
      <c r="I219" s="190"/>
      <c r="J219" s="192">
        <v>31482</v>
      </c>
      <c r="K219" s="204" t="s">
        <v>966</v>
      </c>
      <c r="L219" s="161" t="s">
        <v>173</v>
      </c>
      <c r="M219" s="134" t="str">
        <f>$Y219</f>
        <v>Y2</v>
      </c>
      <c r="N219" s="211" t="str">
        <f>Mays!$S$2</f>
        <v>Thunder Bay</v>
      </c>
      <c r="O219" s="216" t="s">
        <v>4297</v>
      </c>
      <c r="P219" s="134" t="str">
        <f t="shared" si="63"/>
        <v>Hefner, Jeremy (Y2)</v>
      </c>
      <c r="Q219" s="166">
        <f>IF(ISBLANK($Z219),"",$Z219)</f>
        <v>300000</v>
      </c>
      <c r="R219" s="166">
        <f>IF(ISBLANK($AB219),"",$AB219)</f>
        <v>400000</v>
      </c>
      <c r="S219" s="166" t="str">
        <f>IF(ISBLANK($AD219),"",$AD219)</f>
        <v/>
      </c>
      <c r="T219" s="166" t="str">
        <f>IF(ISBLANK($AF219),"",$AF219)</f>
        <v/>
      </c>
      <c r="U219" s="134"/>
      <c r="V219" s="167"/>
      <c r="W219" s="134" t="s">
        <v>652</v>
      </c>
      <c r="X219" s="145">
        <v>200000</v>
      </c>
      <c r="Y219" s="134" t="s">
        <v>653</v>
      </c>
      <c r="Z219" s="166">
        <v>300000</v>
      </c>
      <c r="AA219" s="134" t="s">
        <v>465</v>
      </c>
      <c r="AB219" s="166">
        <v>400000</v>
      </c>
      <c r="AC219" s="134" t="s">
        <v>814</v>
      </c>
      <c r="AD219" s="305"/>
      <c r="AE219" s="134" t="s">
        <v>1629</v>
      </c>
      <c r="AF219" s="134"/>
      <c r="AG219" s="134"/>
    </row>
    <row r="220" spans="1:33" s="168" customFormat="1" ht="14.25" customHeight="1" x14ac:dyDescent="0.2">
      <c r="A220" s="175" t="s">
        <v>914</v>
      </c>
      <c r="B220" s="177" t="s">
        <v>1525</v>
      </c>
      <c r="C220" s="253" t="str">
        <f>RIGHT(A220,LEN(A220)-FIND(", ",A220,1)-1)</f>
        <v>Chris</v>
      </c>
      <c r="D220" s="134" t="str">
        <f>CONCATENATE(MID(C220,1,1),". ",B220)</f>
        <v>C. Heisey</v>
      </c>
      <c r="E220" s="256" t="str">
        <f t="shared" si="62"/>
        <v>Chris Heisey</v>
      </c>
      <c r="F220" s="161" t="s">
        <v>1667</v>
      </c>
      <c r="G220" s="161"/>
      <c r="H220" s="161"/>
      <c r="I220" s="161"/>
      <c r="J220" s="192">
        <v>31030</v>
      </c>
      <c r="K220" s="204" t="s">
        <v>1673</v>
      </c>
      <c r="L220" s="161" t="s">
        <v>11</v>
      </c>
      <c r="M220" s="134" t="str">
        <f>$U220</f>
        <v>2,F2-500k</v>
      </c>
      <c r="N220" s="300" t="s">
        <v>2473</v>
      </c>
      <c r="O220" s="216" t="s">
        <v>4297</v>
      </c>
      <c r="P220" s="229" t="str">
        <f t="shared" si="63"/>
        <v>Heisey, Chris (2,F2-500k)</v>
      </c>
      <c r="Q220" s="166">
        <f>IF(ISBLANK($V220),"",$V220)</f>
        <v>250000</v>
      </c>
      <c r="R220" s="166" t="str">
        <f>IF(ISBLANK($X220),"",$X220)</f>
        <v/>
      </c>
      <c r="S220" s="166" t="str">
        <f>IF(ISBLANK($Z220),"",$Z220)</f>
        <v/>
      </c>
      <c r="T220" s="314" t="str">
        <f>IF(ISBLANK($AB220),"",$AB220)</f>
        <v/>
      </c>
      <c r="U220" s="147" t="s">
        <v>860</v>
      </c>
      <c r="V220" s="167">
        <v>250000</v>
      </c>
      <c r="W220" s="147" t="s">
        <v>412</v>
      </c>
      <c r="X220" s="310"/>
      <c r="Y220" s="147"/>
      <c r="Z220" s="310"/>
      <c r="AA220" s="147"/>
      <c r="AB220" s="310"/>
      <c r="AC220" s="134"/>
      <c r="AD220" s="175"/>
      <c r="AE220" s="134"/>
      <c r="AF220" s="134"/>
      <c r="AG220" s="167"/>
    </row>
    <row r="221" spans="1:33" s="168" customFormat="1" ht="14.25" customHeight="1" x14ac:dyDescent="0.2">
      <c r="A221" s="176" t="s">
        <v>1288</v>
      </c>
      <c r="B221" s="177" t="s">
        <v>1526</v>
      </c>
      <c r="C221" s="177" t="s">
        <v>1436</v>
      </c>
      <c r="D221" s="134" t="str">
        <f t="shared" ref="D221:D226" si="74">CONCATENATE(MID(C221,2,1),". ",B221)</f>
        <v>J. Hellweg</v>
      </c>
      <c r="E221" s="256" t="str">
        <f t="shared" si="62"/>
        <v xml:space="preserve"> Johnny Hellweg</v>
      </c>
      <c r="F221" s="161" t="s">
        <v>1667</v>
      </c>
      <c r="G221" s="161"/>
      <c r="H221" s="161"/>
      <c r="I221" s="161"/>
      <c r="J221" s="192">
        <v>32445</v>
      </c>
      <c r="K221" s="204" t="s">
        <v>966</v>
      </c>
      <c r="L221" s="215" t="s">
        <v>173</v>
      </c>
      <c r="M221" s="134" t="str">
        <f>$U221</f>
        <v>Y1*</v>
      </c>
      <c r="N221" s="147" t="str">
        <f>Mays!$A$2</f>
        <v>Aspen</v>
      </c>
      <c r="O221" s="216" t="s">
        <v>4297</v>
      </c>
      <c r="P221" s="229" t="str">
        <f t="shared" si="63"/>
        <v>Hellweg, Johnny (Y1*)</v>
      </c>
      <c r="Q221" s="314">
        <f>IF(ISBLANK($V221),"",$V221)</f>
        <v>200000</v>
      </c>
      <c r="R221" s="166">
        <f>IF(ISBLANK($X221),"",$X221)</f>
        <v>300000</v>
      </c>
      <c r="S221" s="166">
        <f>IF(ISBLANK($Z221),"",$Z221)</f>
        <v>400000</v>
      </c>
      <c r="T221" s="166" t="str">
        <f>IF(ISBLANK($AB221),"",$AB221)</f>
        <v/>
      </c>
      <c r="U221" s="147" t="s">
        <v>304</v>
      </c>
      <c r="V221" s="315">
        <v>200000</v>
      </c>
      <c r="W221" s="309" t="s">
        <v>653</v>
      </c>
      <c r="X221" s="230">
        <v>300000</v>
      </c>
      <c r="Y221" s="229" t="s">
        <v>465</v>
      </c>
      <c r="Z221" s="230">
        <v>400000</v>
      </c>
      <c r="AA221" s="134" t="s">
        <v>814</v>
      </c>
      <c r="AB221" s="167"/>
      <c r="AC221" s="134"/>
      <c r="AD221" s="305"/>
      <c r="AE221" s="134"/>
      <c r="AF221" s="134"/>
      <c r="AG221" s="134"/>
    </row>
    <row r="222" spans="1:33" s="168" customFormat="1" ht="14.25" customHeight="1" x14ac:dyDescent="0.2">
      <c r="A222" s="210" t="s">
        <v>1683</v>
      </c>
      <c r="B222" s="211" t="s">
        <v>1684</v>
      </c>
      <c r="C222" s="211" t="s">
        <v>1484</v>
      </c>
      <c r="D222" s="134" t="str">
        <f t="shared" si="74"/>
        <v>T. Helton</v>
      </c>
      <c r="E222" s="256" t="str">
        <f t="shared" si="62"/>
        <v xml:space="preserve"> Todd Helton</v>
      </c>
      <c r="F222" s="215" t="s">
        <v>512</v>
      </c>
      <c r="G222" s="215"/>
      <c r="H222" s="215"/>
      <c r="I222" s="215"/>
      <c r="J222" s="218">
        <v>26896</v>
      </c>
      <c r="K222" s="219" t="s">
        <v>1666</v>
      </c>
      <c r="L222" s="215" t="s">
        <v>11</v>
      </c>
      <c r="M222" s="134" t="str">
        <f>$U222</f>
        <v>free agent</v>
      </c>
      <c r="N222" s="211" t="s">
        <v>83</v>
      </c>
      <c r="O222" s="216" t="s">
        <v>4297</v>
      </c>
      <c r="P222" s="229" t="str">
        <f t="shared" si="63"/>
        <v>Helton, Todd (free agent)</v>
      </c>
      <c r="Q222" s="217"/>
      <c r="R222" s="211"/>
      <c r="S222" s="217"/>
      <c r="T222" s="217"/>
      <c r="U222" s="211" t="s">
        <v>412</v>
      </c>
      <c r="V222" s="235"/>
      <c r="W222" s="211"/>
      <c r="X222" s="235"/>
      <c r="Y222" s="211"/>
      <c r="Z222" s="235"/>
      <c r="AA222" s="211"/>
      <c r="AB222" s="235"/>
      <c r="AC222" s="134"/>
      <c r="AD222" s="305"/>
      <c r="AE222" s="134"/>
      <c r="AF222" s="134"/>
      <c r="AG222" s="134"/>
    </row>
    <row r="223" spans="1:33" s="168" customFormat="1" ht="14.25" customHeight="1" x14ac:dyDescent="0.2">
      <c r="A223" s="175" t="s">
        <v>1603</v>
      </c>
      <c r="B223" s="177" t="s">
        <v>1633</v>
      </c>
      <c r="C223" s="177" t="s">
        <v>1634</v>
      </c>
      <c r="D223" s="134" t="str">
        <f t="shared" si="74"/>
        <v>H. Hembree</v>
      </c>
      <c r="E223" s="256" t="str">
        <f t="shared" si="62"/>
        <v xml:space="preserve"> Heath Hembree</v>
      </c>
      <c r="F223" s="161" t="s">
        <v>1667</v>
      </c>
      <c r="G223" s="161"/>
      <c r="H223" s="161"/>
      <c r="I223" s="161"/>
      <c r="J223" s="192">
        <v>32521</v>
      </c>
      <c r="K223" s="204" t="s">
        <v>1664</v>
      </c>
      <c r="L223" s="161" t="s">
        <v>173</v>
      </c>
      <c r="M223" s="134" t="str">
        <f>$U223</f>
        <v>MM</v>
      </c>
      <c r="N223" s="147" t="s">
        <v>571</v>
      </c>
      <c r="O223" s="216" t="s">
        <v>4297</v>
      </c>
      <c r="P223" s="229" t="str">
        <f t="shared" si="63"/>
        <v>Hembree, Heath (MM)</v>
      </c>
      <c r="Q223" s="314">
        <f>IF(ISBLANK($V223),"",$V223)</f>
        <v>100000</v>
      </c>
      <c r="R223" s="166" t="str">
        <f>IF(ISBLANK($X223),"",$X223)</f>
        <v/>
      </c>
      <c r="S223" s="166" t="str">
        <f>IF(ISBLANK($Z223),"",$Z223)</f>
        <v/>
      </c>
      <c r="T223" s="166" t="str">
        <f>IF(ISBLANK($AB223),"",$AB223)</f>
        <v/>
      </c>
      <c r="U223" s="147" t="s">
        <v>648</v>
      </c>
      <c r="V223" s="315">
        <v>100000</v>
      </c>
      <c r="W223" s="147"/>
      <c r="X223" s="167"/>
      <c r="Y223" s="134"/>
      <c r="Z223" s="167"/>
      <c r="AA223" s="134"/>
      <c r="AB223" s="167"/>
      <c r="AC223" s="134"/>
      <c r="AD223" s="305"/>
      <c r="AE223" s="134"/>
      <c r="AF223" s="134"/>
      <c r="AG223" s="134"/>
    </row>
    <row r="224" spans="1:33" s="168" customFormat="1" ht="14.25" customHeight="1" x14ac:dyDescent="0.2">
      <c r="A224" s="176" t="s">
        <v>1205</v>
      </c>
      <c r="B224" s="177" t="s">
        <v>1299</v>
      </c>
      <c r="C224" s="177" t="s">
        <v>1527</v>
      </c>
      <c r="D224" s="134" t="str">
        <f t="shared" si="74"/>
        <v>J. Henderson</v>
      </c>
      <c r="E224" s="256" t="str">
        <f t="shared" si="62"/>
        <v xml:space="preserve"> Jim Henderson</v>
      </c>
      <c r="F224" s="161" t="s">
        <v>1667</v>
      </c>
      <c r="G224" s="161"/>
      <c r="H224" s="161"/>
      <c r="I224" s="161"/>
      <c r="J224" s="192">
        <v>30245</v>
      </c>
      <c r="K224" s="204" t="s">
        <v>1664</v>
      </c>
      <c r="L224" s="161" t="s">
        <v>173</v>
      </c>
      <c r="M224" s="134" t="str">
        <f>$U224</f>
        <v>Y2*</v>
      </c>
      <c r="N224" s="134" t="str">
        <f>Ruth!$AE$2</f>
        <v>Williamsburg</v>
      </c>
      <c r="O224" s="216" t="s">
        <v>4297</v>
      </c>
      <c r="P224" s="229" t="str">
        <f t="shared" si="63"/>
        <v>Henderson, Jim (Y2*)</v>
      </c>
      <c r="Q224" s="166">
        <f>IF(ISBLANK($V224),"",$V224)</f>
        <v>300000</v>
      </c>
      <c r="R224" s="166">
        <f>IF(ISBLANK($X224),"",$X224)</f>
        <v>400000</v>
      </c>
      <c r="S224" s="166" t="str">
        <f>IF(ISBLANK($Z224),"",$Z224)</f>
        <v/>
      </c>
      <c r="T224" s="166" t="str">
        <f>IF(ISBLANK($AB224),"",$AB224)</f>
        <v/>
      </c>
      <c r="U224" s="134" t="s">
        <v>303</v>
      </c>
      <c r="V224" s="167">
        <v>300000</v>
      </c>
      <c r="W224" s="134" t="s">
        <v>465</v>
      </c>
      <c r="X224" s="167">
        <v>400000</v>
      </c>
      <c r="Y224" s="229" t="s">
        <v>814</v>
      </c>
      <c r="Z224" s="167"/>
      <c r="AA224" s="134"/>
      <c r="AB224" s="167"/>
      <c r="AC224" s="134"/>
      <c r="AD224" s="305"/>
      <c r="AE224" s="134"/>
      <c r="AF224" s="134"/>
      <c r="AG224" s="134"/>
    </row>
    <row r="225" spans="1:33" s="168" customFormat="1" ht="14.25" customHeight="1" x14ac:dyDescent="0.2">
      <c r="A225" s="175" t="s">
        <v>526</v>
      </c>
      <c r="B225" s="177" t="s">
        <v>1528</v>
      </c>
      <c r="C225" s="177" t="s">
        <v>1379</v>
      </c>
      <c r="D225" s="134" t="str">
        <f t="shared" si="74"/>
        <v>C. Hensley</v>
      </c>
      <c r="E225" s="256" t="str">
        <f t="shared" si="62"/>
        <v xml:space="preserve"> Clay Hensley</v>
      </c>
      <c r="F225" s="161" t="s">
        <v>1667</v>
      </c>
      <c r="G225" s="190"/>
      <c r="H225" s="190"/>
      <c r="I225" s="190"/>
      <c r="J225" s="192">
        <v>29098</v>
      </c>
      <c r="K225" s="204" t="s">
        <v>1664</v>
      </c>
      <c r="L225" s="161" t="s">
        <v>173</v>
      </c>
      <c r="M225" s="134" t="str">
        <f>$Y225</f>
        <v>4,F4-7.2M</v>
      </c>
      <c r="N225" s="134" t="str">
        <f>Aaron!$A$2</f>
        <v>Middlesex</v>
      </c>
      <c r="O225" s="216" t="s">
        <v>4297</v>
      </c>
      <c r="P225" s="134" t="str">
        <f t="shared" si="63"/>
        <v>Hensley, Clay (4,F4-7.2M)</v>
      </c>
      <c r="Q225" s="166">
        <f>IF(ISBLANK($Z225),"",$Z225)</f>
        <v>1800000</v>
      </c>
      <c r="R225" s="166" t="str">
        <f>IF(ISBLANK($AB225),"",$AB225)</f>
        <v/>
      </c>
      <c r="S225" s="166" t="str">
        <f>IF(ISBLANK($AD225),"",$AD225)</f>
        <v/>
      </c>
      <c r="T225" s="166" t="str">
        <f>IF(ISBLANK($AF225),"",$AF225)</f>
        <v/>
      </c>
      <c r="U225" s="134" t="s">
        <v>746</v>
      </c>
      <c r="V225" s="167">
        <v>1800000</v>
      </c>
      <c r="W225" s="134" t="s">
        <v>747</v>
      </c>
      <c r="X225" s="167">
        <v>1800000</v>
      </c>
      <c r="Y225" s="134" t="s">
        <v>748</v>
      </c>
      <c r="Z225" s="167">
        <v>1800000</v>
      </c>
      <c r="AA225" s="134" t="s">
        <v>412</v>
      </c>
      <c r="AB225" s="167"/>
      <c r="AC225" s="134"/>
      <c r="AD225" s="305"/>
      <c r="AE225" s="134"/>
      <c r="AF225" s="134"/>
      <c r="AG225" s="134"/>
    </row>
    <row r="226" spans="1:33" s="168" customFormat="1" ht="14.25" customHeight="1" x14ac:dyDescent="0.2">
      <c r="A226" s="176" t="s">
        <v>1249</v>
      </c>
      <c r="B226" s="177" t="s">
        <v>1528</v>
      </c>
      <c r="C226" s="177" t="s">
        <v>1529</v>
      </c>
      <c r="D226" s="134" t="str">
        <f t="shared" si="74"/>
        <v>T. Hensley</v>
      </c>
      <c r="E226" s="256" t="str">
        <f t="shared" si="62"/>
        <v xml:space="preserve"> Ty Hensley</v>
      </c>
      <c r="F226" s="161" t="s">
        <v>1667</v>
      </c>
      <c r="G226" s="161"/>
      <c r="H226" s="161"/>
      <c r="I226" s="161"/>
      <c r="J226" s="192">
        <v>34180</v>
      </c>
      <c r="K226" s="204" t="s">
        <v>966</v>
      </c>
      <c r="L226" s="161" t="s">
        <v>173</v>
      </c>
      <c r="M226" s="134" t="str">
        <f>$U226</f>
        <v>min</v>
      </c>
      <c r="N226" s="134" t="str">
        <f>Cobb!$M$2</f>
        <v>Mansfield</v>
      </c>
      <c r="O226" s="216" t="s">
        <v>4297</v>
      </c>
      <c r="P226" s="229" t="str">
        <f t="shared" si="63"/>
        <v>Hensley, Ty (min)</v>
      </c>
      <c r="Q226" s="166" t="str">
        <f>IF(ISBLANK($V226),"",$V226)</f>
        <v/>
      </c>
      <c r="R226" s="166" t="str">
        <f>IF(ISBLANK($X226),"",$X226)</f>
        <v/>
      </c>
      <c r="S226" s="166" t="str">
        <f>IF(ISBLANK($Z226),"",$Z226)</f>
        <v/>
      </c>
      <c r="T226" s="166" t="str">
        <f>IF(ISBLANK($AB226),"",$AB226)</f>
        <v/>
      </c>
      <c r="U226" s="134" t="s">
        <v>828</v>
      </c>
      <c r="V226" s="167"/>
      <c r="W226" s="134"/>
      <c r="X226" s="167"/>
      <c r="Y226" s="134"/>
      <c r="Z226" s="167"/>
      <c r="AA226" s="134"/>
      <c r="AB226" s="167"/>
      <c r="AC226" s="134"/>
      <c r="AD226" s="305"/>
      <c r="AE226" s="134"/>
      <c r="AF226" s="134"/>
      <c r="AG226" s="134"/>
    </row>
    <row r="227" spans="1:33" s="168" customFormat="1" ht="14.25" customHeight="1" x14ac:dyDescent="0.2">
      <c r="A227" s="176" t="s">
        <v>1243</v>
      </c>
      <c r="B227" s="177" t="s">
        <v>1530</v>
      </c>
      <c r="C227" s="253" t="str">
        <f>RIGHT(A227,LEN(A227)-FIND(", ",A227,1)-1)</f>
        <v>Luis</v>
      </c>
      <c r="D227" s="134" t="str">
        <f>CONCATENATE(MID(C227,1,1),". ",B227)</f>
        <v>L. Heredia</v>
      </c>
      <c r="E227" s="256" t="str">
        <f t="shared" si="62"/>
        <v>Luis Heredia</v>
      </c>
      <c r="F227" s="161" t="s">
        <v>1667</v>
      </c>
      <c r="G227" s="161"/>
      <c r="H227" s="161"/>
      <c r="I227" s="161"/>
      <c r="J227" s="192">
        <v>34556</v>
      </c>
      <c r="K227" s="204" t="s">
        <v>966</v>
      </c>
      <c r="L227" s="161" t="s">
        <v>651</v>
      </c>
      <c r="M227" s="134" t="s">
        <v>828</v>
      </c>
      <c r="N227" s="147" t="str">
        <f>Cobb!$A$2</f>
        <v>Greenville</v>
      </c>
      <c r="O227" s="216" t="s">
        <v>4297</v>
      </c>
      <c r="P227" s="229" t="str">
        <f t="shared" si="63"/>
        <v>Heredia, Luis (min)</v>
      </c>
      <c r="Q227" s="166" t="str">
        <f>IF(ISBLANK($V227),"",$V227)</f>
        <v/>
      </c>
      <c r="R227" s="166" t="str">
        <f>IF(ISBLANK($X227),"",$X227)</f>
        <v/>
      </c>
      <c r="S227" s="166" t="str">
        <f>IF(ISBLANK($Z227),"",$Z227)</f>
        <v/>
      </c>
      <c r="T227" s="314" t="str">
        <f>IF(ISBLANK($AB227),"",$AB227)</f>
        <v/>
      </c>
      <c r="U227" s="147" t="s">
        <v>828</v>
      </c>
      <c r="V227" s="167"/>
      <c r="W227" s="134"/>
      <c r="X227" s="167"/>
      <c r="Y227" s="134"/>
      <c r="Z227" s="167"/>
      <c r="AA227" s="229"/>
      <c r="AB227" s="229"/>
      <c r="AC227" s="134"/>
      <c r="AD227" s="175"/>
      <c r="AE227" s="134"/>
      <c r="AF227" s="134"/>
      <c r="AG227" s="134"/>
    </row>
    <row r="228" spans="1:33" s="168" customFormat="1" ht="14.25" customHeight="1" x14ac:dyDescent="0.2">
      <c r="A228" s="175" t="s">
        <v>885</v>
      </c>
      <c r="B228" s="177" t="s">
        <v>1531</v>
      </c>
      <c r="C228" s="177" t="s">
        <v>1399</v>
      </c>
      <c r="D228" s="134" t="str">
        <f>CONCATENATE(MID(C228,2,1),". ",B228)</f>
        <v>D. Hernandez</v>
      </c>
      <c r="E228" s="256" t="str">
        <f t="shared" si="62"/>
        <v xml:space="preserve"> David Hernandez</v>
      </c>
      <c r="F228" s="161" t="s">
        <v>1667</v>
      </c>
      <c r="G228" s="190"/>
      <c r="H228" s="190"/>
      <c r="I228" s="190"/>
      <c r="J228" s="192">
        <v>31180</v>
      </c>
      <c r="K228" s="204" t="s">
        <v>1664</v>
      </c>
      <c r="L228" s="161" t="s">
        <v>173</v>
      </c>
      <c r="M228" s="134" t="str">
        <f>$AA228</f>
        <v>free agent</v>
      </c>
      <c r="N228" s="134" t="s">
        <v>547</v>
      </c>
      <c r="O228" s="216" t="s">
        <v>4297</v>
      </c>
      <c r="P228" s="229" t="str">
        <f t="shared" si="63"/>
        <v>Hernandez, David (free agent)</v>
      </c>
      <c r="Q228" s="166">
        <f>IF(ISBLANK($Z228),"",$Z228)</f>
        <v>200000</v>
      </c>
      <c r="R228" s="166" t="str">
        <f>IF(ISBLANK($AB228),"",$AB228)</f>
        <v/>
      </c>
      <c r="S228" s="166" t="str">
        <f>IF(ISBLANK($AD228),"",$AD228)</f>
        <v/>
      </c>
      <c r="T228" s="166" t="str">
        <f>IF(ISBLANK($AF228),"",$AF228)</f>
        <v/>
      </c>
      <c r="U228" s="134" t="s">
        <v>465</v>
      </c>
      <c r="V228" s="167">
        <v>400000</v>
      </c>
      <c r="W228" s="134" t="s">
        <v>35</v>
      </c>
      <c r="X228" s="167">
        <v>840000</v>
      </c>
      <c r="Y228" s="134" t="s">
        <v>1704</v>
      </c>
      <c r="Z228" s="167">
        <v>200000</v>
      </c>
      <c r="AA228" s="134" t="s">
        <v>412</v>
      </c>
      <c r="AB228" s="167"/>
      <c r="AC228" s="134"/>
      <c r="AD228" s="305"/>
      <c r="AE228" s="134"/>
      <c r="AF228" s="134"/>
      <c r="AG228" s="134"/>
    </row>
    <row r="229" spans="1:33" s="168" customFormat="1" ht="14.25" customHeight="1" x14ac:dyDescent="0.2">
      <c r="A229" s="239" t="s">
        <v>2289</v>
      </c>
      <c r="B229" s="253" t="s">
        <v>1531</v>
      </c>
      <c r="C229" s="253" t="s">
        <v>2085</v>
      </c>
      <c r="D229" s="229" t="str">
        <f>CONCATENATE(MID(C229,2,1),". ",B229)</f>
        <v>P. Hernandez</v>
      </c>
      <c r="E229" s="256" t="str">
        <f t="shared" si="62"/>
        <v xml:space="preserve"> Pedro Michel Hernandez</v>
      </c>
      <c r="F229" s="245" t="s">
        <v>512</v>
      </c>
      <c r="G229" s="245"/>
      <c r="H229" s="245"/>
      <c r="I229" s="245"/>
      <c r="J229" s="254">
        <v>32610</v>
      </c>
      <c r="K229" s="255" t="s">
        <v>966</v>
      </c>
      <c r="L229" s="245" t="s">
        <v>173</v>
      </c>
      <c r="M229" s="134" t="str">
        <f>$U229</f>
        <v>Y1*</v>
      </c>
      <c r="N229" s="134" t="s">
        <v>1648</v>
      </c>
      <c r="O229" s="216" t="s">
        <v>4297</v>
      </c>
      <c r="P229" s="229" t="str">
        <f t="shared" si="63"/>
        <v>Hernandez, Pedro Michel (Y1*)</v>
      </c>
      <c r="Q229" s="166">
        <f>IF(ISBLANK($V229),"",$V229)</f>
        <v>200000</v>
      </c>
      <c r="R229" s="166">
        <f>IF(ISBLANK($X229),"",$X229)</f>
        <v>300000</v>
      </c>
      <c r="S229" s="166">
        <f>IF(ISBLANK($Z229),"",$Z229)</f>
        <v>400000</v>
      </c>
      <c r="T229" s="166" t="str">
        <f>IF(ISBLANK($AB229),"",$AB229)</f>
        <v/>
      </c>
      <c r="U229" s="134" t="s">
        <v>304</v>
      </c>
      <c r="V229" s="230">
        <v>200000</v>
      </c>
      <c r="W229" s="229" t="s">
        <v>653</v>
      </c>
      <c r="X229" s="230">
        <v>300000</v>
      </c>
      <c r="Y229" s="229" t="s">
        <v>465</v>
      </c>
      <c r="Z229" s="230">
        <v>400000</v>
      </c>
      <c r="AA229" s="134" t="s">
        <v>814</v>
      </c>
      <c r="AB229" s="230"/>
      <c r="AC229" s="134"/>
      <c r="AD229" s="305"/>
      <c r="AE229" s="134"/>
      <c r="AF229" s="480"/>
      <c r="AG229" s="480"/>
    </row>
    <row r="230" spans="1:33" s="168" customFormat="1" ht="14.25" customHeight="1" x14ac:dyDescent="0.2">
      <c r="A230" s="175" t="s">
        <v>800</v>
      </c>
      <c r="B230" s="177" t="s">
        <v>1531</v>
      </c>
      <c r="C230" s="177" t="s">
        <v>1532</v>
      </c>
      <c r="D230" s="134" t="str">
        <f>CONCATENATE(MID(C230,2,1),". ",B230)</f>
        <v>R. Hernandez</v>
      </c>
      <c r="E230" s="256" t="str">
        <f t="shared" si="62"/>
        <v xml:space="preserve"> Ramon Hernandez</v>
      </c>
      <c r="F230" s="161" t="s">
        <v>1667</v>
      </c>
      <c r="G230" s="161"/>
      <c r="H230" s="161"/>
      <c r="I230" s="161"/>
      <c r="J230" s="192">
        <v>27900</v>
      </c>
      <c r="K230" s="204" t="s">
        <v>1668</v>
      </c>
      <c r="L230" s="161" t="s">
        <v>11</v>
      </c>
      <c r="M230" s="134" t="str">
        <f>$U230</f>
        <v>free agent</v>
      </c>
      <c r="N230" s="134" t="str">
        <f>Aaron!$G$2</f>
        <v>Exeter</v>
      </c>
      <c r="O230" s="216" t="s">
        <v>4297</v>
      </c>
      <c r="P230" s="229" t="str">
        <f t="shared" si="63"/>
        <v>Hernandez, Ramon (free agent)</v>
      </c>
      <c r="Q230" s="166" t="str">
        <f>IF(ISBLANK($V230),"",$V230)</f>
        <v/>
      </c>
      <c r="R230" s="166" t="str">
        <f>IF(ISBLANK($X230),"",$X230)</f>
        <v/>
      </c>
      <c r="S230" s="166" t="str">
        <f>IF(ISBLANK($Z230),"",$Z230)</f>
        <v/>
      </c>
      <c r="T230" s="166" t="str">
        <f>IF(ISBLANK($Z230),"",$Z230)</f>
        <v/>
      </c>
      <c r="U230" s="134" t="s">
        <v>412</v>
      </c>
      <c r="V230" s="167"/>
      <c r="W230" s="134"/>
      <c r="X230" s="167"/>
      <c r="Y230" s="134"/>
      <c r="Z230" s="167"/>
      <c r="AA230" s="134"/>
      <c r="AB230" s="167"/>
      <c r="AC230" s="229"/>
      <c r="AD230" s="306"/>
      <c r="AE230" s="134"/>
      <c r="AF230" s="134"/>
      <c r="AG230" s="134"/>
    </row>
    <row r="231" spans="1:33" s="168" customFormat="1" ht="14.25" customHeight="1" x14ac:dyDescent="0.2">
      <c r="A231" s="210" t="s">
        <v>1725</v>
      </c>
      <c r="B231" s="211" t="s">
        <v>1531</v>
      </c>
      <c r="C231" s="211" t="s">
        <v>1984</v>
      </c>
      <c r="D231" s="134" t="str">
        <f>CONCATENATE(MID(C231,2,1),". ",B231)</f>
        <v>R. Hernandez</v>
      </c>
      <c r="E231" s="256" t="str">
        <f t="shared" si="62"/>
        <v xml:space="preserve"> Roberto Hernandez</v>
      </c>
      <c r="F231" s="215" t="s">
        <v>1667</v>
      </c>
      <c r="G231" s="215"/>
      <c r="H231" s="215"/>
      <c r="I231" s="215"/>
      <c r="J231" s="213">
        <v>29463</v>
      </c>
      <c r="K231" s="214" t="s">
        <v>966</v>
      </c>
      <c r="L231" s="215" t="s">
        <v>173</v>
      </c>
      <c r="M231" s="134" t="str">
        <f>$V231</f>
        <v>2,F2-5.2M</v>
      </c>
      <c r="N231" s="297" t="str">
        <f>Ruth!$G$2</f>
        <v>Gotham City</v>
      </c>
      <c r="O231" s="216" t="s">
        <v>4297</v>
      </c>
      <c r="P231" s="229" t="str">
        <f t="shared" si="63"/>
        <v>Hernandez, Roberto (2,F2-5.2M)</v>
      </c>
      <c r="Q231" s="314">
        <f>IF(ISBLANK($W231),"",$W231)</f>
        <v>2600000</v>
      </c>
      <c r="R231" s="166" t="str">
        <f>IF(ISBLANK($Y231),"",$Y231)</f>
        <v/>
      </c>
      <c r="S231" s="166" t="str">
        <f>IF(ISBLANK($AA231),"",$AA231)</f>
        <v/>
      </c>
      <c r="T231" s="166" t="str">
        <f>IF(ISBLANK($AC231),"",$AC231)</f>
        <v/>
      </c>
      <c r="U231" s="314" t="str">
        <f>IF(ISBLANK($AE231),"",$AE231)</f>
        <v/>
      </c>
      <c r="V231" s="297" t="s">
        <v>1726</v>
      </c>
      <c r="W231" s="310">
        <v>2600000</v>
      </c>
      <c r="X231" s="297" t="s">
        <v>412</v>
      </c>
      <c r="Y231" s="235"/>
      <c r="Z231" s="211"/>
      <c r="AA231" s="235"/>
      <c r="AB231" s="211"/>
      <c r="AC231" s="235"/>
      <c r="AD231" s="175"/>
      <c r="AE231" s="167"/>
      <c r="AF231" s="134"/>
      <c r="AG231" s="134"/>
    </row>
    <row r="232" spans="1:33" s="168" customFormat="1" ht="14.25" customHeight="1" x14ac:dyDescent="0.2">
      <c r="A232" s="333" t="s">
        <v>3683</v>
      </c>
      <c r="B232" s="134" t="s">
        <v>1531</v>
      </c>
      <c r="C232" s="253" t="str">
        <f>RIGHT(A232,LEN(A232)-FIND(", ",A232,1)-1)</f>
        <v>Teoscar</v>
      </c>
      <c r="D232" s="134" t="str">
        <f>CONCATENATE(MID(C232,1,1),". ",B232)</f>
        <v>T. Hernandez</v>
      </c>
      <c r="E232" s="256" t="str">
        <f t="shared" si="62"/>
        <v>Teoscar Hernandez</v>
      </c>
      <c r="F232" s="161" t="s">
        <v>1667</v>
      </c>
      <c r="G232" s="161"/>
      <c r="H232" s="161"/>
      <c r="I232" s="161"/>
      <c r="J232" s="334">
        <v>33892</v>
      </c>
      <c r="K232" s="190" t="s">
        <v>1669</v>
      </c>
      <c r="L232" s="161" t="s">
        <v>651</v>
      </c>
      <c r="M232" s="134" t="s">
        <v>828</v>
      </c>
      <c r="N232" s="297" t="str">
        <f>Mays!$S$2</f>
        <v>Thunder Bay</v>
      </c>
      <c r="O232" s="216" t="s">
        <v>4297</v>
      </c>
      <c r="P232" s="229" t="str">
        <f t="shared" si="63"/>
        <v>Hernandez, Teoscar (min)</v>
      </c>
      <c r="Q232" s="166" t="str">
        <f>IF(ISBLANK($V232),"",$V232)</f>
        <v/>
      </c>
      <c r="R232" s="166" t="str">
        <f>IF(ISBLANK($X232),"",$X232)</f>
        <v/>
      </c>
      <c r="S232" s="166" t="str">
        <f>IF(ISBLANK($Z232),"",$Z232)</f>
        <v/>
      </c>
      <c r="T232" s="314" t="str">
        <f>IF(ISBLANK($AB232),"",$AB232)</f>
        <v/>
      </c>
      <c r="U232" s="514" t="s">
        <v>828</v>
      </c>
      <c r="V232" s="269"/>
      <c r="W232" s="514"/>
      <c r="X232" s="269"/>
      <c r="Y232" s="514"/>
      <c r="Z232" s="514"/>
      <c r="AA232" s="514"/>
      <c r="AB232" s="514"/>
      <c r="AC232" s="134"/>
      <c r="AD232" s="175"/>
      <c r="AE232" s="134"/>
      <c r="AF232" s="134"/>
      <c r="AG232" s="134"/>
    </row>
    <row r="233" spans="1:33" s="168" customFormat="1" ht="14.25" customHeight="1" x14ac:dyDescent="0.2">
      <c r="A233" s="237" t="s">
        <v>2129</v>
      </c>
      <c r="B233" s="246" t="s">
        <v>1533</v>
      </c>
      <c r="C233" s="253" t="str">
        <f>RIGHT(A233,LEN(A233)-FIND(", ",A233,1)-1)</f>
        <v>Rosell</v>
      </c>
      <c r="D233" s="134" t="str">
        <f>CONCATENATE(MID(C233,1,1),". ",B233)</f>
        <v>R. Herrera</v>
      </c>
      <c r="E233" s="256" t="str">
        <f t="shared" si="62"/>
        <v>Rosell Herrera</v>
      </c>
      <c r="F233" s="244" t="s">
        <v>1674</v>
      </c>
      <c r="G233" s="244"/>
      <c r="H233" s="244"/>
      <c r="I233" s="244"/>
      <c r="J233" s="251">
        <v>33893</v>
      </c>
      <c r="K233" s="252" t="s">
        <v>1671</v>
      </c>
      <c r="L233" s="161" t="s">
        <v>651</v>
      </c>
      <c r="M233" s="134" t="s">
        <v>828</v>
      </c>
      <c r="N233" s="147" t="s">
        <v>432</v>
      </c>
      <c r="O233" s="216" t="s">
        <v>4297</v>
      </c>
      <c r="P233" s="229" t="str">
        <f t="shared" si="63"/>
        <v>Herrera, Rosell (min)</v>
      </c>
      <c r="Q233" s="166" t="str">
        <f>IF(ISBLANK($V233),"",$V233)</f>
        <v/>
      </c>
      <c r="R233" s="166" t="str">
        <f>IF(ISBLANK($X233),"",$X233)</f>
        <v/>
      </c>
      <c r="S233" s="166" t="str">
        <f>IF(ISBLANK($Z233),"",$Z233)</f>
        <v/>
      </c>
      <c r="T233" s="314" t="str">
        <f>IF(ISBLANK($AB233),"",$AB233)</f>
        <v/>
      </c>
      <c r="U233" s="312" t="s">
        <v>828</v>
      </c>
      <c r="V233" s="232"/>
      <c r="W233" s="231"/>
      <c r="X233" s="232"/>
      <c r="Y233" s="231"/>
      <c r="Z233" s="232"/>
      <c r="AA233" s="229"/>
      <c r="AB233" s="229"/>
      <c r="AC233" s="134"/>
      <c r="AD233" s="175"/>
      <c r="AE233" s="134"/>
      <c r="AF233" s="480"/>
      <c r="AG233" s="480"/>
    </row>
    <row r="234" spans="1:33" s="168" customFormat="1" ht="14.25" customHeight="1" x14ac:dyDescent="0.2">
      <c r="A234" s="333" t="s">
        <v>2701</v>
      </c>
      <c r="B234" s="134" t="s">
        <v>1534</v>
      </c>
      <c r="C234" s="253" t="str">
        <f>RIGHT(A234,LEN(A234)-FIND(", ",A234,1)-1)</f>
        <v>Brandon</v>
      </c>
      <c r="D234" s="134" t="str">
        <f>CONCATENATE(MID(C234,1,1),". ",B234)</f>
        <v>B. Hicks</v>
      </c>
      <c r="E234" s="256" t="str">
        <f t="shared" si="62"/>
        <v>Brandon Hicks</v>
      </c>
      <c r="F234" s="161" t="s">
        <v>1667</v>
      </c>
      <c r="G234" s="161"/>
      <c r="H234" s="161"/>
      <c r="I234" s="161"/>
      <c r="J234" s="334">
        <v>31304</v>
      </c>
      <c r="K234" s="190" t="s">
        <v>1665</v>
      </c>
      <c r="L234" s="240" t="s">
        <v>11</v>
      </c>
      <c r="M234" s="134" t="s">
        <v>304</v>
      </c>
      <c r="N234" s="297" t="str">
        <f>Aaron!$Y$2</f>
        <v>Columbus</v>
      </c>
      <c r="O234" s="216" t="s">
        <v>4297</v>
      </c>
      <c r="P234" s="229" t="str">
        <f t="shared" si="63"/>
        <v>Hicks, Brandon (Y1*)</v>
      </c>
      <c r="Q234" s="166">
        <f>IF(ISBLANK($V234),"",$V234)</f>
        <v>200000</v>
      </c>
      <c r="R234" s="166">
        <f>IF(ISBLANK($X234),"",$X234)</f>
        <v>300000</v>
      </c>
      <c r="S234" s="166">
        <f>IF(ISBLANK($Z234),"",$Z234)</f>
        <v>400000</v>
      </c>
      <c r="T234" s="314" t="str">
        <f>IF(ISBLANK($AB234),"",$AB234)</f>
        <v/>
      </c>
      <c r="U234" s="134" t="s">
        <v>304</v>
      </c>
      <c r="V234" s="269">
        <v>200000</v>
      </c>
      <c r="W234" s="134" t="s">
        <v>653</v>
      </c>
      <c r="X234" s="269">
        <v>300000</v>
      </c>
      <c r="Y234" s="134" t="s">
        <v>465</v>
      </c>
      <c r="Z234" s="269">
        <v>400000</v>
      </c>
      <c r="AA234" s="134" t="s">
        <v>814</v>
      </c>
      <c r="AB234" s="514"/>
      <c r="AC234" s="134"/>
      <c r="AD234" s="175"/>
      <c r="AE234" s="134"/>
      <c r="AF234" s="134"/>
      <c r="AG234" s="134"/>
    </row>
    <row r="235" spans="1:33" s="168" customFormat="1" ht="14.25" customHeight="1" x14ac:dyDescent="0.2">
      <c r="A235" s="176" t="s">
        <v>1180</v>
      </c>
      <c r="B235" s="177" t="s">
        <v>1535</v>
      </c>
      <c r="C235" s="177" t="s">
        <v>1536</v>
      </c>
      <c r="D235" s="134" t="str">
        <f>CONCATENATE(MID(C235,2,1),". ",B235)</f>
        <v>L. Hoes</v>
      </c>
      <c r="E235" s="256" t="str">
        <f t="shared" si="62"/>
        <v xml:space="preserve"> LJ Hoes</v>
      </c>
      <c r="F235" s="161" t="s">
        <v>1667</v>
      </c>
      <c r="G235" s="161"/>
      <c r="H235" s="161"/>
      <c r="I235" s="161"/>
      <c r="J235" s="192">
        <v>32937</v>
      </c>
      <c r="K235" s="204" t="s">
        <v>1672</v>
      </c>
      <c r="L235" s="240" t="s">
        <v>11</v>
      </c>
      <c r="M235" s="134" t="str">
        <f>$U235</f>
        <v>Y2</v>
      </c>
      <c r="N235" s="147" t="str">
        <f>Ruth!$S$2</f>
        <v>New York</v>
      </c>
      <c r="O235" s="216" t="s">
        <v>4297</v>
      </c>
      <c r="P235" s="229" t="str">
        <f t="shared" si="63"/>
        <v>Hoes, LJ (Y2)</v>
      </c>
      <c r="Q235" s="314">
        <f>IF(ISBLANK($V235),"",$V235)</f>
        <v>300000</v>
      </c>
      <c r="R235" s="166">
        <f>IF(ISBLANK($X235),"",$X235)</f>
        <v>400000</v>
      </c>
      <c r="S235" s="166" t="str">
        <f>IF(ISBLANK($Z235),"",$Z235)</f>
        <v/>
      </c>
      <c r="T235" s="166" t="str">
        <f>IF(ISBLANK($AB235),"",$AB235)</f>
        <v/>
      </c>
      <c r="U235" s="147" t="s">
        <v>653</v>
      </c>
      <c r="V235" s="314">
        <v>300000</v>
      </c>
      <c r="W235" s="147" t="s">
        <v>465</v>
      </c>
      <c r="X235" s="167">
        <v>400000</v>
      </c>
      <c r="Y235" s="134" t="s">
        <v>814</v>
      </c>
      <c r="Z235" s="167"/>
      <c r="AA235" s="134"/>
      <c r="AB235" s="235"/>
      <c r="AC235" s="134"/>
      <c r="AD235" s="305"/>
      <c r="AE235" s="134"/>
      <c r="AF235" s="134"/>
      <c r="AG235" s="134"/>
    </row>
    <row r="236" spans="1:33" s="168" customFormat="1" ht="14.25" customHeight="1" x14ac:dyDescent="0.2">
      <c r="A236" s="333" t="s">
        <v>2799</v>
      </c>
      <c r="B236" s="134" t="s">
        <v>2845</v>
      </c>
      <c r="C236" s="253" t="str">
        <f>RIGHT(A236,LEN(A236)-FIND(", ",A236,1)-1)</f>
        <v>Mario*</v>
      </c>
      <c r="D236" s="134" t="str">
        <f>CONCATENATE(MID(C236,1,1),". ",B236)</f>
        <v>M. Hollands</v>
      </c>
      <c r="E236" s="256" t="str">
        <f t="shared" si="62"/>
        <v>Mario* Hollands</v>
      </c>
      <c r="F236" s="161" t="s">
        <v>512</v>
      </c>
      <c r="G236" s="161"/>
      <c r="H236" s="161"/>
      <c r="I236" s="161"/>
      <c r="J236" s="334">
        <v>32381</v>
      </c>
      <c r="K236" s="190" t="s">
        <v>1664</v>
      </c>
      <c r="L236" s="161" t="s">
        <v>173</v>
      </c>
      <c r="M236" s="134" t="s">
        <v>304</v>
      </c>
      <c r="N236" s="147" t="str">
        <f>Cobb!$S$2</f>
        <v>Waikiki</v>
      </c>
      <c r="O236" s="216" t="s">
        <v>4297</v>
      </c>
      <c r="P236" s="229" t="str">
        <f t="shared" si="63"/>
        <v>Hollands, Mario* (Y1*)</v>
      </c>
      <c r="Q236" s="166">
        <f>IF(ISBLANK($V236),"",$V236)</f>
        <v>200000</v>
      </c>
      <c r="R236" s="166">
        <f>IF(ISBLANK($X236),"",$X236)</f>
        <v>300000</v>
      </c>
      <c r="S236" s="166">
        <f>IF(ISBLANK($Z236),"",$Z236)</f>
        <v>400000</v>
      </c>
      <c r="T236" s="314" t="str">
        <f>IF(ISBLANK($AB236),"",$AB236)</f>
        <v/>
      </c>
      <c r="U236" s="134" t="s">
        <v>304</v>
      </c>
      <c r="V236" s="269">
        <v>200000</v>
      </c>
      <c r="W236" s="134" t="s">
        <v>653</v>
      </c>
      <c r="X236" s="269">
        <v>300000</v>
      </c>
      <c r="Y236" s="134" t="s">
        <v>465</v>
      </c>
      <c r="Z236" s="269">
        <v>400000</v>
      </c>
      <c r="AA236" s="134" t="s">
        <v>814</v>
      </c>
      <c r="AB236" s="483"/>
      <c r="AC236" s="134"/>
      <c r="AD236" s="175"/>
      <c r="AE236" s="134"/>
      <c r="AF236" s="134"/>
      <c r="AG236" s="134"/>
    </row>
    <row r="237" spans="1:33" s="168" customFormat="1" ht="14.25" customHeight="1" x14ac:dyDescent="0.2">
      <c r="A237" s="175" t="s">
        <v>1020</v>
      </c>
      <c r="B237" s="177" t="s">
        <v>1537</v>
      </c>
      <c r="C237" s="177" t="s">
        <v>1399</v>
      </c>
      <c r="D237" s="134" t="str">
        <f>CONCATENATE(MID(C237,2,1),". ",B237)</f>
        <v>D. Holmberg</v>
      </c>
      <c r="E237" s="256" t="str">
        <f t="shared" si="62"/>
        <v xml:space="preserve"> David Holmberg</v>
      </c>
      <c r="F237" s="161" t="s">
        <v>512</v>
      </c>
      <c r="G237" s="190"/>
      <c r="H237" s="190"/>
      <c r="I237" s="190"/>
      <c r="J237" s="192">
        <v>33438</v>
      </c>
      <c r="K237" s="204" t="s">
        <v>966</v>
      </c>
      <c r="L237" s="161" t="s">
        <v>173</v>
      </c>
      <c r="M237" s="134" t="str">
        <f>$Y237</f>
        <v>MM</v>
      </c>
      <c r="N237" s="134" t="str">
        <f>Mays!$Y$2</f>
        <v>Los Angeles</v>
      </c>
      <c r="O237" s="216" t="s">
        <v>4297</v>
      </c>
      <c r="P237" s="134" t="str">
        <f t="shared" si="63"/>
        <v>Holmberg, David (MM)</v>
      </c>
      <c r="Q237" s="166">
        <f>IF(ISBLANK($Z237),"",$Z237)</f>
        <v>100000</v>
      </c>
      <c r="R237" s="166" t="str">
        <f>IF(ISBLANK($AB237),"",$AB237)</f>
        <v/>
      </c>
      <c r="S237" s="166" t="str">
        <f>IF(ISBLANK($AD237),"",$AD237)</f>
        <v/>
      </c>
      <c r="T237" s="166" t="str">
        <f>IF(ISBLANK($AF237),"",$AF237)</f>
        <v/>
      </c>
      <c r="U237" s="134" t="s">
        <v>828</v>
      </c>
      <c r="V237" s="167"/>
      <c r="W237" s="134" t="s">
        <v>828</v>
      </c>
      <c r="X237" s="167"/>
      <c r="Y237" s="134" t="s">
        <v>648</v>
      </c>
      <c r="Z237" s="167">
        <v>100000</v>
      </c>
      <c r="AA237" s="134"/>
      <c r="AB237" s="167"/>
      <c r="AC237" s="134"/>
      <c r="AD237" s="305"/>
      <c r="AE237" s="134"/>
      <c r="AF237" s="134"/>
      <c r="AG237" s="134"/>
    </row>
    <row r="238" spans="1:33" s="168" customFormat="1" ht="14.25" customHeight="1" x14ac:dyDescent="0.2">
      <c r="A238" s="333" t="s">
        <v>2770</v>
      </c>
      <c r="B238" s="246" t="str">
        <f>LEFT(A238,FIND(", ",A238,1)-1)</f>
        <v>Holt</v>
      </c>
      <c r="C238" s="253" t="str">
        <f>RIGHT(A238,LEN(A238)-FIND(", ",A238,1)-1)</f>
        <v>Tyler</v>
      </c>
      <c r="D238" s="134" t="str">
        <f>CONCATENATE(MID(C238,1,1),". ",B238)</f>
        <v>T. Holt</v>
      </c>
      <c r="E238" s="256" t="str">
        <f t="shared" si="62"/>
        <v>Tyler Holt</v>
      </c>
      <c r="F238" s="161" t="s">
        <v>1667</v>
      </c>
      <c r="G238" s="161"/>
      <c r="H238" s="161"/>
      <c r="I238" s="161"/>
      <c r="J238" s="334">
        <v>32577</v>
      </c>
      <c r="K238" s="190" t="s">
        <v>1672</v>
      </c>
      <c r="L238" s="161" t="s">
        <v>11</v>
      </c>
      <c r="M238" s="134" t="str">
        <f>$U238</f>
        <v>MM</v>
      </c>
      <c r="N238" s="147" t="str">
        <f>Mays!$M$2</f>
        <v>Mudville</v>
      </c>
      <c r="O238" s="135" t="s">
        <v>2946</v>
      </c>
      <c r="P238" s="229" t="str">
        <f t="shared" si="63"/>
        <v>Holt, Tyler (MM)</v>
      </c>
      <c r="Q238" s="166">
        <f>IF(ISBLANK($V238),"",$V238)</f>
        <v>100000</v>
      </c>
      <c r="R238" s="166" t="str">
        <f>IF(ISBLANK($X238),"",$X238)</f>
        <v/>
      </c>
      <c r="S238" s="166" t="str">
        <f>IF(ISBLANK($Z238),"",$Z238)</f>
        <v/>
      </c>
      <c r="T238" s="314" t="str">
        <f>IF(ISBLANK($AB238),"",$AB238)</f>
        <v/>
      </c>
      <c r="U238" s="514" t="s">
        <v>648</v>
      </c>
      <c r="V238" s="269">
        <v>100000</v>
      </c>
      <c r="W238" s="514"/>
      <c r="X238" s="269"/>
      <c r="Y238" s="514"/>
      <c r="Z238" s="514"/>
      <c r="AA238" s="514"/>
      <c r="AB238" s="514"/>
      <c r="AC238" s="134"/>
      <c r="AD238" s="175"/>
      <c r="AE238" s="134"/>
      <c r="AF238" s="134"/>
      <c r="AG238" s="134"/>
    </row>
    <row r="239" spans="1:33" s="168" customFormat="1" ht="14.25" customHeight="1" x14ac:dyDescent="0.2">
      <c r="A239" s="333" t="s">
        <v>2748</v>
      </c>
      <c r="B239" s="134" t="s">
        <v>2840</v>
      </c>
      <c r="C239" s="253" t="str">
        <f>RIGHT(A239,LEN(A239)-FIND(", ",A239,1)-1)</f>
        <v>T.J.*</v>
      </c>
      <c r="D239" s="134" t="str">
        <f>CONCATENATE(MID(C239,1,1),". ",B239)</f>
        <v>T. House</v>
      </c>
      <c r="E239" s="256" t="str">
        <f t="shared" si="62"/>
        <v>T.J.* House</v>
      </c>
      <c r="F239" s="161" t="s">
        <v>512</v>
      </c>
      <c r="G239" s="161"/>
      <c r="H239" s="161"/>
      <c r="I239" s="161"/>
      <c r="J239" s="334">
        <v>32780</v>
      </c>
      <c r="K239" s="190" t="s">
        <v>966</v>
      </c>
      <c r="L239" s="161" t="s">
        <v>173</v>
      </c>
      <c r="M239" s="134" t="s">
        <v>304</v>
      </c>
      <c r="N239" s="147" t="str">
        <f>Aaron!$A$2</f>
        <v>Middlesex</v>
      </c>
      <c r="O239" s="216" t="s">
        <v>4297</v>
      </c>
      <c r="P239" s="229" t="str">
        <f t="shared" si="63"/>
        <v>House, T.J.* (Y1*)</v>
      </c>
      <c r="Q239" s="166">
        <f>IF(ISBLANK($V239),"",$V239)</f>
        <v>200000</v>
      </c>
      <c r="R239" s="166">
        <f>IF(ISBLANK($X239),"",$X239)</f>
        <v>300000</v>
      </c>
      <c r="S239" s="166">
        <f>IF(ISBLANK($Z239),"",$Z239)</f>
        <v>400000</v>
      </c>
      <c r="T239" s="314" t="str">
        <f>IF(ISBLANK($AB239),"",$AB239)</f>
        <v/>
      </c>
      <c r="U239" s="134" t="s">
        <v>304</v>
      </c>
      <c r="V239" s="269">
        <v>200000</v>
      </c>
      <c r="W239" s="134" t="s">
        <v>653</v>
      </c>
      <c r="X239" s="269">
        <v>300000</v>
      </c>
      <c r="Y239" s="134" t="s">
        <v>465</v>
      </c>
      <c r="Z239" s="269">
        <v>400000</v>
      </c>
      <c r="AA239" s="134" t="s">
        <v>814</v>
      </c>
      <c r="AB239" s="514"/>
      <c r="AC239" s="134"/>
      <c r="AD239" s="175"/>
      <c r="AE239" s="134"/>
      <c r="AF239" s="480"/>
      <c r="AG239" s="480"/>
    </row>
    <row r="240" spans="1:33" s="168" customFormat="1" ht="14.25" customHeight="1" x14ac:dyDescent="0.2">
      <c r="A240" s="333" t="s">
        <v>3781</v>
      </c>
      <c r="B240" s="134" t="s">
        <v>1831</v>
      </c>
      <c r="C240" s="253" t="str">
        <f>RIGHT(A240,LEN(A240)-FIND(", ",A240,1)-1)</f>
        <v>Nick</v>
      </c>
      <c r="D240" s="134" t="str">
        <f>CONCATENATE(MID(C240,1,1),". ",B240)</f>
        <v>N. Howard</v>
      </c>
      <c r="E240" s="256" t="str">
        <f t="shared" si="62"/>
        <v>Nick Howard</v>
      </c>
      <c r="F240" s="161" t="s">
        <v>1667</v>
      </c>
      <c r="G240" s="161"/>
      <c r="H240" s="161"/>
      <c r="I240" s="161"/>
      <c r="J240" s="334">
        <v>34065</v>
      </c>
      <c r="K240" s="190" t="s">
        <v>1664</v>
      </c>
      <c r="L240" s="161" t="s">
        <v>651</v>
      </c>
      <c r="M240" s="134" t="s">
        <v>828</v>
      </c>
      <c r="N240" s="147" t="str">
        <f>Aaron!$A$2</f>
        <v>Middlesex</v>
      </c>
      <c r="O240" s="216" t="s">
        <v>4297</v>
      </c>
      <c r="P240" s="229" t="str">
        <f t="shared" si="63"/>
        <v>Howard, Nick (min)</v>
      </c>
      <c r="Q240" s="166" t="str">
        <f>IF(ISBLANK($V240),"",$V240)</f>
        <v/>
      </c>
      <c r="R240" s="166" t="str">
        <f>IF(ISBLANK($X240),"",$X240)</f>
        <v/>
      </c>
      <c r="S240" s="166" t="str">
        <f>IF(ISBLANK($Z240),"",$Z240)</f>
        <v/>
      </c>
      <c r="T240" s="314" t="str">
        <f>IF(ISBLANK($AB240),"",$AB240)</f>
        <v/>
      </c>
      <c r="U240" s="514" t="s">
        <v>828</v>
      </c>
      <c r="V240" s="269"/>
      <c r="W240" s="514"/>
      <c r="X240" s="269"/>
      <c r="Y240" s="514"/>
      <c r="Z240" s="514"/>
      <c r="AA240" s="514"/>
      <c r="AB240" s="514"/>
      <c r="AC240" s="134"/>
      <c r="AD240" s="175"/>
      <c r="AE240" s="134"/>
      <c r="AF240" s="134"/>
      <c r="AG240" s="134"/>
    </row>
    <row r="241" spans="1:33" s="168" customFormat="1" ht="14.25" customHeight="1" x14ac:dyDescent="0.2">
      <c r="A241" s="175" t="s">
        <v>337</v>
      </c>
      <c r="B241" s="177" t="s">
        <v>1538</v>
      </c>
      <c r="C241" s="177" t="s">
        <v>1399</v>
      </c>
      <c r="D241" s="134" t="str">
        <f>CONCATENATE(MID(C241,2,1),". ",B241)</f>
        <v>D. Huff</v>
      </c>
      <c r="E241" s="256" t="str">
        <f t="shared" si="62"/>
        <v xml:space="preserve"> David Huff</v>
      </c>
      <c r="F241" s="161" t="s">
        <v>512</v>
      </c>
      <c r="G241" s="161"/>
      <c r="H241" s="161"/>
      <c r="I241" s="161"/>
      <c r="J241" s="192">
        <v>30916</v>
      </c>
      <c r="K241" s="204" t="s">
        <v>1664</v>
      </c>
      <c r="L241" s="215" t="s">
        <v>173</v>
      </c>
      <c r="M241" s="134" t="str">
        <f>$V241</f>
        <v>1,F1-735k</v>
      </c>
      <c r="N241" s="300" t="str">
        <f>Cobb!$S$2</f>
        <v>Waikiki</v>
      </c>
      <c r="O241" s="216" t="s">
        <v>4297</v>
      </c>
      <c r="P241" s="229" t="str">
        <f t="shared" si="63"/>
        <v>Huff, David (1,F1-735k)</v>
      </c>
      <c r="Q241" s="314">
        <f>IF(ISBLANK($W241),"",$W241)</f>
        <v>735000</v>
      </c>
      <c r="R241" s="166" t="str">
        <f>IF(ISBLANK($Y241),"",$Y241)</f>
        <v/>
      </c>
      <c r="S241" s="166" t="str">
        <f>IF(ISBLANK($AA241),"",$AA241)</f>
        <v/>
      </c>
      <c r="T241" s="166" t="str">
        <f>IF(ISBLANK($AC241),"",$AC241)</f>
        <v/>
      </c>
      <c r="U241" s="314" t="str">
        <f>IF(ISBLANK($AE241),"",$AE241)</f>
        <v/>
      </c>
      <c r="V241" s="147" t="s">
        <v>2488</v>
      </c>
      <c r="W241" s="314">
        <v>735000</v>
      </c>
      <c r="X241" s="147" t="s">
        <v>412</v>
      </c>
      <c r="Y241" s="167"/>
      <c r="Z241" s="147"/>
      <c r="AA241" s="235"/>
      <c r="AB241" s="147"/>
      <c r="AC241" s="310"/>
      <c r="AD241" s="293"/>
      <c r="AE241" s="310"/>
      <c r="AF241" s="134"/>
      <c r="AG241" s="134"/>
    </row>
    <row r="242" spans="1:33" s="168" customFormat="1" ht="14.25" customHeight="1" x14ac:dyDescent="0.2">
      <c r="A242" s="210" t="s">
        <v>1861</v>
      </c>
      <c r="B242" s="246" t="str">
        <f>LEFT(A242,FIND(", ",A242,1)-1)</f>
        <v>Izturis</v>
      </c>
      <c r="C242" s="253" t="str">
        <f>RIGHT(A242,LEN(A242)-FIND(", ",A242,1)-1)</f>
        <v>Maicer</v>
      </c>
      <c r="D242" s="134" t="str">
        <f>CONCATENATE(MID(C242,1,1),". ",B242)</f>
        <v>M. Izturis</v>
      </c>
      <c r="E242" s="256" t="str">
        <f t="shared" si="62"/>
        <v>Maicer Izturis</v>
      </c>
      <c r="F242" s="215" t="s">
        <v>1674</v>
      </c>
      <c r="G242" s="215"/>
      <c r="H242" s="215"/>
      <c r="I242" s="215"/>
      <c r="J242" s="218">
        <v>29476</v>
      </c>
      <c r="K242" s="219" t="s">
        <v>1665</v>
      </c>
      <c r="L242" s="161" t="s">
        <v>11</v>
      </c>
      <c r="M242" s="134" t="str">
        <f>$U242</f>
        <v>3,F3-1.8M</v>
      </c>
      <c r="N242" s="147" t="str">
        <f>Cobb!$M$2</f>
        <v>Mansfield</v>
      </c>
      <c r="O242" s="216" t="s">
        <v>1992</v>
      </c>
      <c r="P242" s="229" t="str">
        <f t="shared" si="63"/>
        <v>Izturis, Maicer (3,F3-1.8M)</v>
      </c>
      <c r="Q242" s="166">
        <f>IF(ISBLANK($V242),"",$V242)</f>
        <v>600000</v>
      </c>
      <c r="R242" s="166" t="str">
        <f>IF(ISBLANK($X242),"",$X242)</f>
        <v/>
      </c>
      <c r="S242" s="166" t="str">
        <f>IF(ISBLANK($Z242),"",$Z242)</f>
        <v/>
      </c>
      <c r="T242" s="314" t="str">
        <f>IF(ISBLANK($AB242),"",$AB242)</f>
        <v/>
      </c>
      <c r="U242" s="297" t="s">
        <v>1862</v>
      </c>
      <c r="V242" s="235">
        <v>600000</v>
      </c>
      <c r="W242" s="211" t="s">
        <v>412</v>
      </c>
      <c r="X242" s="235"/>
      <c r="Y242" s="211"/>
      <c r="Z242" s="235"/>
      <c r="AA242" s="134"/>
      <c r="AB242" s="167"/>
      <c r="AC242" s="134"/>
      <c r="AD242" s="175"/>
      <c r="AE242" s="134"/>
      <c r="AF242" s="134"/>
      <c r="AG242" s="134"/>
    </row>
    <row r="243" spans="1:33" s="168" customFormat="1" ht="14.25" customHeight="1" x14ac:dyDescent="0.2">
      <c r="A243" s="237" t="s">
        <v>2138</v>
      </c>
      <c r="B243" s="246" t="s">
        <v>1539</v>
      </c>
      <c r="C243" s="253" t="str">
        <f>RIGHT(A243,LEN(A243)-FIND(", ",A243,1)-1)</f>
        <v>Luke</v>
      </c>
      <c r="D243" s="134" t="str">
        <f>CONCATENATE(MID(C243,1,1),". ",B243)</f>
        <v>L. Jackson</v>
      </c>
      <c r="E243" s="256" t="str">
        <f t="shared" si="62"/>
        <v>Luke Jackson</v>
      </c>
      <c r="F243" s="244" t="s">
        <v>1667</v>
      </c>
      <c r="G243" s="244"/>
      <c r="H243" s="244"/>
      <c r="I243" s="244"/>
      <c r="J243" s="251">
        <v>33474</v>
      </c>
      <c r="K243" s="252" t="s">
        <v>173</v>
      </c>
      <c r="L243" s="161" t="s">
        <v>173</v>
      </c>
      <c r="M243" s="134" t="s">
        <v>648</v>
      </c>
      <c r="N243" s="147" t="str">
        <f>Mays!$A$2</f>
        <v>Aspen</v>
      </c>
      <c r="O243" s="216" t="s">
        <v>4297</v>
      </c>
      <c r="P243" s="229" t="str">
        <f t="shared" si="63"/>
        <v>Jackson, Luke (MM)</v>
      </c>
      <c r="Q243" s="166">
        <f>IF(ISBLANK($V243),"",$V243)</f>
        <v>100000</v>
      </c>
      <c r="R243" s="166" t="str">
        <f>IF(ISBLANK($X243),"",$X243)</f>
        <v/>
      </c>
      <c r="S243" s="166" t="str">
        <f>IF(ISBLANK($Z243),"",$Z243)</f>
        <v/>
      </c>
      <c r="T243" s="314" t="str">
        <f>IF(ISBLANK($AB243),"",$AB243)</f>
        <v/>
      </c>
      <c r="U243" s="312" t="s">
        <v>648</v>
      </c>
      <c r="V243" s="269">
        <v>100000</v>
      </c>
      <c r="W243" s="231"/>
      <c r="X243" s="232"/>
      <c r="Y243" s="231"/>
      <c r="Z243" s="232"/>
      <c r="AA243" s="134"/>
      <c r="AB243" s="167"/>
      <c r="AC243" s="134"/>
      <c r="AD243" s="175"/>
      <c r="AE243" s="134"/>
      <c r="AF243" s="134"/>
      <c r="AG243" s="134"/>
    </row>
    <row r="244" spans="1:33" s="168" customFormat="1" ht="14.25" customHeight="1" x14ac:dyDescent="0.2">
      <c r="A244" s="237" t="s">
        <v>2206</v>
      </c>
      <c r="B244" s="246" t="s">
        <v>2039</v>
      </c>
      <c r="C244" s="246" t="s">
        <v>1412</v>
      </c>
      <c r="D244" s="229" t="str">
        <f>CONCATENATE(MID(C244,2,1),". ",B244)</f>
        <v>E. Jagielo</v>
      </c>
      <c r="E244" s="256" t="str">
        <f t="shared" si="62"/>
        <v xml:space="preserve"> Eric Jagielo</v>
      </c>
      <c r="F244" s="244" t="s">
        <v>512</v>
      </c>
      <c r="G244" s="244"/>
      <c r="H244" s="244"/>
      <c r="I244" s="244"/>
      <c r="J244" s="251">
        <v>33741</v>
      </c>
      <c r="K244" s="252" t="s">
        <v>1670</v>
      </c>
      <c r="L244" s="240" t="s">
        <v>11</v>
      </c>
      <c r="M244" s="134" t="str">
        <f>$U244</f>
        <v>min</v>
      </c>
      <c r="N244" s="134" t="str">
        <f>Mays!$AE$2</f>
        <v>West Oakland</v>
      </c>
      <c r="O244" s="216" t="s">
        <v>4297</v>
      </c>
      <c r="P244" s="229" t="str">
        <f t="shared" si="63"/>
        <v>Jagielo, Eric (min)</v>
      </c>
      <c r="Q244" s="166" t="str">
        <f>IF(ISBLANK($V244),"",$V244)</f>
        <v/>
      </c>
      <c r="R244" s="166" t="str">
        <f>IF(ISBLANK($X244),"",$X244)</f>
        <v/>
      </c>
      <c r="S244" s="166" t="str">
        <f>IF(ISBLANK($Z244),"",$Z244)</f>
        <v/>
      </c>
      <c r="T244" s="166" t="str">
        <f>IF(ISBLANK($AB244),"",$AB244)</f>
        <v/>
      </c>
      <c r="U244" s="134" t="s">
        <v>828</v>
      </c>
      <c r="V244" s="232"/>
      <c r="W244" s="231"/>
      <c r="X244" s="232"/>
      <c r="Y244" s="231"/>
      <c r="Z244" s="232"/>
      <c r="AA244" s="231"/>
      <c r="AB244" s="232"/>
      <c r="AC244" s="229"/>
      <c r="AD244" s="306"/>
      <c r="AE244" s="134"/>
      <c r="AF244" s="147"/>
      <c r="AG244" s="167"/>
    </row>
    <row r="245" spans="1:33" s="168" customFormat="1" ht="14.25" customHeight="1" x14ac:dyDescent="0.2">
      <c r="A245" s="239" t="s">
        <v>2287</v>
      </c>
      <c r="B245" s="253" t="s">
        <v>1540</v>
      </c>
      <c r="C245" s="253" t="s">
        <v>1331</v>
      </c>
      <c r="D245" s="229" t="str">
        <f>CONCATENATE(MID(C245,2,1),". ",B245)</f>
        <v>L. Jimenez</v>
      </c>
      <c r="E245" s="256" t="str">
        <f t="shared" si="62"/>
        <v xml:space="preserve"> Luis Jimenez</v>
      </c>
      <c r="F245" s="245" t="s">
        <v>1667</v>
      </c>
      <c r="G245" s="245"/>
      <c r="H245" s="245"/>
      <c r="I245" s="245"/>
      <c r="J245" s="257">
        <v>32160</v>
      </c>
      <c r="K245" s="255" t="s">
        <v>1670</v>
      </c>
      <c r="L245" s="245" t="s">
        <v>11</v>
      </c>
      <c r="M245" s="134" t="str">
        <f>$U245</f>
        <v>Y1*</v>
      </c>
      <c r="N245" s="134" t="str">
        <f>Aaron!$AE$2</f>
        <v>Pismo Beach</v>
      </c>
      <c r="O245" s="216" t="s">
        <v>4297</v>
      </c>
      <c r="P245" s="229" t="str">
        <f t="shared" si="63"/>
        <v>Jimenez, Luis Domingo (Y1*)</v>
      </c>
      <c r="Q245" s="166">
        <f>IF(ISBLANK($V245),"",$V245)</f>
        <v>200000</v>
      </c>
      <c r="R245" s="166">
        <f>IF(ISBLANK($X245),"",$X245)</f>
        <v>300000</v>
      </c>
      <c r="S245" s="166">
        <f>IF(ISBLANK($Z245),"",$Z245)</f>
        <v>400000</v>
      </c>
      <c r="T245" s="166" t="str">
        <f>IF(ISBLANK($AB245),"",$AB245)</f>
        <v/>
      </c>
      <c r="U245" s="134" t="s">
        <v>304</v>
      </c>
      <c r="V245" s="230">
        <v>200000</v>
      </c>
      <c r="W245" s="229" t="s">
        <v>653</v>
      </c>
      <c r="X245" s="230">
        <v>300000</v>
      </c>
      <c r="Y245" s="229" t="s">
        <v>465</v>
      </c>
      <c r="Z245" s="230">
        <v>400000</v>
      </c>
      <c r="AA245" s="134" t="s">
        <v>814</v>
      </c>
      <c r="AB245" s="230"/>
      <c r="AC245" s="134"/>
      <c r="AD245" s="305"/>
      <c r="AE245" s="134"/>
      <c r="AF245" s="134"/>
      <c r="AG245" s="134"/>
    </row>
    <row r="246" spans="1:33" s="168" customFormat="1" ht="14.25" customHeight="1" x14ac:dyDescent="0.2">
      <c r="A246" s="237" t="s">
        <v>2234</v>
      </c>
      <c r="B246" s="246" t="s">
        <v>1541</v>
      </c>
      <c r="C246" s="246" t="s">
        <v>1345</v>
      </c>
      <c r="D246" s="229" t="str">
        <f>CONCATENATE(MID(C246,2,1),". ",B246)</f>
        <v>E. Johnson</v>
      </c>
      <c r="E246" s="256" t="str">
        <f t="shared" si="62"/>
        <v xml:space="preserve"> Erik Johnson</v>
      </c>
      <c r="F246" s="244" t="s">
        <v>1667</v>
      </c>
      <c r="G246" s="244"/>
      <c r="H246" s="244"/>
      <c r="I246" s="244"/>
      <c r="J246" s="251">
        <v>32872</v>
      </c>
      <c r="K246" s="252" t="s">
        <v>173</v>
      </c>
      <c r="L246" s="240" t="s">
        <v>173</v>
      </c>
      <c r="M246" s="229" t="str">
        <f>$Y246</f>
        <v>MM</v>
      </c>
      <c r="N246" s="134" t="str">
        <f>Ruth!$Y$2</f>
        <v>Rock Island</v>
      </c>
      <c r="O246" s="216" t="s">
        <v>4297</v>
      </c>
      <c r="P246" s="229" t="str">
        <f t="shared" si="63"/>
        <v>Johnson, Erik (MM)</v>
      </c>
      <c r="Q246" s="166">
        <f>IF(ISBLANK($Z246),"",$Z246)</f>
        <v>100000</v>
      </c>
      <c r="R246" s="166" t="str">
        <f>IF(ISBLANK($AB246),"",$AB246)</f>
        <v/>
      </c>
      <c r="S246" s="166" t="str">
        <f>IF(ISBLANK($AD246),"",$AD246)</f>
        <v/>
      </c>
      <c r="T246" s="166" t="str">
        <f>IF(ISBLANK($AF246),"",$AF246)</f>
        <v/>
      </c>
      <c r="U246" s="229"/>
      <c r="V246" s="229"/>
      <c r="W246" s="229"/>
      <c r="X246" s="229"/>
      <c r="Y246" s="229" t="s">
        <v>648</v>
      </c>
      <c r="Z246" s="230">
        <v>100000</v>
      </c>
      <c r="AA246" s="229"/>
      <c r="AB246" s="230"/>
      <c r="AC246" s="229"/>
      <c r="AD246" s="406"/>
      <c r="AE246" s="229"/>
      <c r="AF246" s="134"/>
      <c r="AG246" s="134"/>
    </row>
    <row r="247" spans="1:33" s="168" customFormat="1" ht="14.25" customHeight="1" x14ac:dyDescent="0.2">
      <c r="A247" s="333" t="s">
        <v>2688</v>
      </c>
      <c r="B247" s="134" t="s">
        <v>1543</v>
      </c>
      <c r="C247" s="253" t="str">
        <f>RIGHT(A247,LEN(A247)-FIND(", ",A247,1)-1)</f>
        <v>James*</v>
      </c>
      <c r="D247" s="134" t="str">
        <f>CONCATENATE(MID(C247,1,1),". ",B247)</f>
        <v>J. Jones</v>
      </c>
      <c r="E247" s="256" t="str">
        <f t="shared" si="62"/>
        <v>James* Jones</v>
      </c>
      <c r="F247" s="161" t="s">
        <v>512</v>
      </c>
      <c r="G247" s="161"/>
      <c r="H247" s="161"/>
      <c r="I247" s="161"/>
      <c r="J247" s="334">
        <v>32410</v>
      </c>
      <c r="K247" s="190" t="s">
        <v>1669</v>
      </c>
      <c r="L247" s="240" t="s">
        <v>11</v>
      </c>
      <c r="M247" s="134" t="s">
        <v>304</v>
      </c>
      <c r="N247" s="147" t="str">
        <f>Mays!$A$2</f>
        <v>Aspen</v>
      </c>
      <c r="O247" s="216" t="s">
        <v>4297</v>
      </c>
      <c r="P247" s="229" t="str">
        <f t="shared" si="63"/>
        <v>Jones, James* (Y1*)</v>
      </c>
      <c r="Q247" s="166">
        <f t="shared" ref="Q247:Q252" si="75">IF(ISBLANK($V247),"",$V247)</f>
        <v>200000</v>
      </c>
      <c r="R247" s="166">
        <f t="shared" ref="R247:R252" si="76">IF(ISBLANK($X247),"",$X247)</f>
        <v>300000</v>
      </c>
      <c r="S247" s="166">
        <f t="shared" ref="S247:S252" si="77">IF(ISBLANK($Z247),"",$Z247)</f>
        <v>400000</v>
      </c>
      <c r="T247" s="314" t="str">
        <f t="shared" ref="T247:T252" si="78">IF(ISBLANK($AB247),"",$AB247)</f>
        <v/>
      </c>
      <c r="U247" s="134" t="s">
        <v>304</v>
      </c>
      <c r="V247" s="269">
        <v>200000</v>
      </c>
      <c r="W247" s="134" t="s">
        <v>653</v>
      </c>
      <c r="X247" s="269">
        <v>300000</v>
      </c>
      <c r="Y247" s="134" t="s">
        <v>465</v>
      </c>
      <c r="Z247" s="269">
        <v>400000</v>
      </c>
      <c r="AA247" s="134" t="s">
        <v>814</v>
      </c>
      <c r="AB247" s="483"/>
      <c r="AC247" s="134"/>
      <c r="AD247" s="175"/>
      <c r="AE247" s="134"/>
      <c r="AF247" s="134"/>
      <c r="AG247" s="134"/>
    </row>
    <row r="248" spans="1:33" s="168" customFormat="1" ht="14.25" customHeight="1" x14ac:dyDescent="0.2">
      <c r="A248" s="239" t="s">
        <v>2296</v>
      </c>
      <c r="B248" s="253" t="s">
        <v>2092</v>
      </c>
      <c r="C248" s="253" t="s">
        <v>1505</v>
      </c>
      <c r="D248" s="229" t="str">
        <f>CONCATENATE(MID(C248,2,1),". ",B248)</f>
        <v>T. Jordan</v>
      </c>
      <c r="E248" s="256" t="str">
        <f t="shared" si="62"/>
        <v xml:space="preserve"> Taylor Jordan</v>
      </c>
      <c r="F248" s="245" t="s">
        <v>1667</v>
      </c>
      <c r="G248" s="245"/>
      <c r="H248" s="245"/>
      <c r="I248" s="245"/>
      <c r="J248" s="254">
        <v>32525</v>
      </c>
      <c r="K248" s="255" t="s">
        <v>173</v>
      </c>
      <c r="L248" s="245" t="s">
        <v>173</v>
      </c>
      <c r="M248" s="134" t="str">
        <f>$U248</f>
        <v>Y1*</v>
      </c>
      <c r="N248" s="134" t="s">
        <v>826</v>
      </c>
      <c r="O248" s="216" t="s">
        <v>4297</v>
      </c>
      <c r="P248" s="229" t="str">
        <f t="shared" si="63"/>
        <v>Jordan, Taylor (Y1*)</v>
      </c>
      <c r="Q248" s="166">
        <f t="shared" si="75"/>
        <v>200000</v>
      </c>
      <c r="R248" s="166">
        <f t="shared" si="76"/>
        <v>300000</v>
      </c>
      <c r="S248" s="166">
        <f t="shared" si="77"/>
        <v>400000</v>
      </c>
      <c r="T248" s="166" t="str">
        <f t="shared" si="78"/>
        <v/>
      </c>
      <c r="U248" s="134" t="s">
        <v>304</v>
      </c>
      <c r="V248" s="230">
        <v>200000</v>
      </c>
      <c r="W248" s="229" t="s">
        <v>653</v>
      </c>
      <c r="X248" s="230">
        <v>300000</v>
      </c>
      <c r="Y248" s="229" t="s">
        <v>465</v>
      </c>
      <c r="Z248" s="230">
        <v>400000</v>
      </c>
      <c r="AA248" s="134" t="s">
        <v>814</v>
      </c>
      <c r="AB248" s="230"/>
      <c r="AC248" s="134"/>
      <c r="AD248" s="305"/>
      <c r="AE248" s="134"/>
      <c r="AF248" s="134"/>
      <c r="AG248" s="134"/>
    </row>
    <row r="249" spans="1:33" s="168" customFormat="1" ht="14.25" customHeight="1" x14ac:dyDescent="0.2">
      <c r="A249" s="175" t="s">
        <v>3803</v>
      </c>
      <c r="B249" s="246" t="str">
        <f>LEFT(A249,FIND(", ",A249,1)-1)</f>
        <v>Joyce</v>
      </c>
      <c r="C249" s="253" t="str">
        <f>RIGHT(A249,LEN(A249)-FIND(", ",A249,1)-1)</f>
        <v>Matthew</v>
      </c>
      <c r="D249" s="134" t="str">
        <f>CONCATENATE(MID(C249,1,1),". ",B249)</f>
        <v>M. Joyce</v>
      </c>
      <c r="E249" s="256" t="str">
        <f t="shared" si="62"/>
        <v>Matthew Joyce</v>
      </c>
      <c r="F249" s="161"/>
      <c r="G249" s="161"/>
      <c r="H249" s="161"/>
      <c r="I249" s="161"/>
      <c r="J249" s="192"/>
      <c r="K249" s="204"/>
      <c r="L249" s="161" t="s">
        <v>11</v>
      </c>
      <c r="M249" s="134" t="str">
        <f>$U249</f>
        <v>5,L5-14M</v>
      </c>
      <c r="N249" s="147" t="str">
        <f>Aaron!$S$2</f>
        <v>San Jose</v>
      </c>
      <c r="O249" s="169" t="s">
        <v>790</v>
      </c>
      <c r="P249" s="229" t="str">
        <f t="shared" si="63"/>
        <v>Joyce, Matthew (5,L5-14M)</v>
      </c>
      <c r="Q249" s="166">
        <f t="shared" si="75"/>
        <v>2800000</v>
      </c>
      <c r="R249" s="166" t="str">
        <f t="shared" si="76"/>
        <v/>
      </c>
      <c r="S249" s="166" t="str">
        <f t="shared" si="77"/>
        <v/>
      </c>
      <c r="T249" s="314" t="str">
        <f t="shared" si="78"/>
        <v/>
      </c>
      <c r="U249" s="147" t="s">
        <v>753</v>
      </c>
      <c r="V249" s="167">
        <v>2800000</v>
      </c>
      <c r="W249" s="134" t="s">
        <v>412</v>
      </c>
      <c r="X249" s="167"/>
      <c r="Y249" s="134"/>
      <c r="Z249" s="167"/>
      <c r="AA249" s="134"/>
      <c r="AB249" s="167"/>
      <c r="AC249" s="134"/>
      <c r="AD249" s="175"/>
      <c r="AE249" s="134"/>
      <c r="AF249" s="134"/>
      <c r="AG249" s="134"/>
    </row>
    <row r="250" spans="1:33" s="168" customFormat="1" ht="14.25" customHeight="1" x14ac:dyDescent="0.2">
      <c r="A250" s="333" t="s">
        <v>2800</v>
      </c>
      <c r="B250" s="134" t="s">
        <v>2846</v>
      </c>
      <c r="C250" s="253" t="str">
        <f>RIGHT(A250,LEN(A250)-FIND(", ",A250,1)-1)</f>
        <v>Tommy</v>
      </c>
      <c r="D250" s="134" t="str">
        <f>CONCATENATE(MID(C250,1,1),". ",B250)</f>
        <v>T. Kahnle</v>
      </c>
      <c r="E250" s="256" t="str">
        <f t="shared" si="62"/>
        <v>Tommy Kahnle</v>
      </c>
      <c r="F250" s="161" t="s">
        <v>1667</v>
      </c>
      <c r="G250" s="161"/>
      <c r="H250" s="161"/>
      <c r="I250" s="161"/>
      <c r="J250" s="334">
        <v>32727</v>
      </c>
      <c r="K250" s="190" t="s">
        <v>1664</v>
      </c>
      <c r="L250" s="215" t="s">
        <v>173</v>
      </c>
      <c r="M250" s="134" t="s">
        <v>653</v>
      </c>
      <c r="N250" s="147" t="str">
        <f>Cobb!$S$2</f>
        <v>Waikiki</v>
      </c>
      <c r="O250" s="216" t="s">
        <v>4297</v>
      </c>
      <c r="P250" s="229" t="str">
        <f t="shared" si="63"/>
        <v>Kahnle, Tommy (Y2)</v>
      </c>
      <c r="Q250" s="166">
        <f t="shared" si="75"/>
        <v>300000</v>
      </c>
      <c r="R250" s="166">
        <f t="shared" si="76"/>
        <v>400000</v>
      </c>
      <c r="S250" s="166" t="str">
        <f t="shared" si="77"/>
        <v/>
      </c>
      <c r="T250" s="314" t="str">
        <f t="shared" si="78"/>
        <v/>
      </c>
      <c r="U250" s="134" t="s">
        <v>653</v>
      </c>
      <c r="V250" s="230">
        <v>300000</v>
      </c>
      <c r="W250" s="229" t="s">
        <v>465</v>
      </c>
      <c r="X250" s="230">
        <v>400000</v>
      </c>
      <c r="Y250" s="134" t="s">
        <v>814</v>
      </c>
      <c r="Z250" s="514"/>
      <c r="AA250" s="514"/>
      <c r="AB250" s="514"/>
      <c r="AC250" s="134"/>
      <c r="AD250" s="175"/>
      <c r="AE250" s="134"/>
      <c r="AF250" s="134"/>
      <c r="AG250" s="134"/>
    </row>
    <row r="251" spans="1:33" s="168" customFormat="1" ht="14.25" customHeight="1" x14ac:dyDescent="0.2">
      <c r="A251" s="238" t="s">
        <v>2195</v>
      </c>
      <c r="B251" s="248" t="s">
        <v>2035</v>
      </c>
      <c r="C251" s="248" t="s">
        <v>2036</v>
      </c>
      <c r="D251" s="229" t="str">
        <f>CONCATENATE(MID(C251,2,1),". ",B251)</f>
        <v>G. Katoh</v>
      </c>
      <c r="E251" s="256" t="str">
        <f t="shared" si="62"/>
        <v xml:space="preserve"> Gosuke Katoh</v>
      </c>
      <c r="F251" s="243" t="s">
        <v>512</v>
      </c>
      <c r="G251" s="243"/>
      <c r="H251" s="243"/>
      <c r="I251" s="243"/>
      <c r="J251" s="251">
        <v>34615</v>
      </c>
      <c r="K251" s="256" t="s">
        <v>1665</v>
      </c>
      <c r="L251" s="244" t="s">
        <v>11</v>
      </c>
      <c r="M251" s="134" t="str">
        <f>$U251</f>
        <v>min</v>
      </c>
      <c r="N251" s="134" t="str">
        <f>Aaron!$M$2</f>
        <v>Virginia</v>
      </c>
      <c r="O251" s="216" t="s">
        <v>4297</v>
      </c>
      <c r="P251" s="229" t="str">
        <f t="shared" si="63"/>
        <v>Katoh, Gosuke (min)</v>
      </c>
      <c r="Q251" s="166" t="str">
        <f t="shared" si="75"/>
        <v/>
      </c>
      <c r="R251" s="166" t="str">
        <f t="shared" si="76"/>
        <v/>
      </c>
      <c r="S251" s="166" t="str">
        <f t="shared" si="77"/>
        <v/>
      </c>
      <c r="T251" s="166" t="str">
        <f t="shared" si="78"/>
        <v/>
      </c>
      <c r="U251" s="134" t="s">
        <v>828</v>
      </c>
      <c r="V251" s="230"/>
      <c r="W251" s="229"/>
      <c r="X251" s="230"/>
      <c r="Y251" s="229"/>
      <c r="Z251" s="230"/>
      <c r="AA251" s="229"/>
      <c r="AB251" s="230"/>
      <c r="AC251" s="229"/>
      <c r="AD251" s="306"/>
      <c r="AE251" s="134"/>
      <c r="AF251" s="134"/>
      <c r="AG251" s="134"/>
    </row>
    <row r="252" spans="1:33" s="168" customFormat="1" ht="14.25" customHeight="1" x14ac:dyDescent="0.2">
      <c r="A252" s="210" t="s">
        <v>1692</v>
      </c>
      <c r="B252" s="211" t="s">
        <v>1693</v>
      </c>
      <c r="C252" s="253" t="str">
        <f>RIGHT(A252,LEN(A252)-FIND(", ",A252,1)-1)</f>
        <v>Munenori</v>
      </c>
      <c r="D252" s="134" t="str">
        <f>CONCATENATE(MID(C252,1,1),". ",B252)</f>
        <v>M. Kawasaki</v>
      </c>
      <c r="E252" s="256" t="str">
        <f t="shared" si="62"/>
        <v>Munenori Kawasaki</v>
      </c>
      <c r="F252" s="215" t="s">
        <v>512</v>
      </c>
      <c r="G252" s="215"/>
      <c r="H252" s="215"/>
      <c r="I252" s="215"/>
      <c r="J252" s="218">
        <v>29740</v>
      </c>
      <c r="K252" s="219" t="s">
        <v>1671</v>
      </c>
      <c r="L252" s="161" t="s">
        <v>11</v>
      </c>
      <c r="M252" s="134" t="str">
        <f>$U252</f>
        <v>2,F2-1.653M</v>
      </c>
      <c r="N252" s="300" t="s">
        <v>2473</v>
      </c>
      <c r="O252" s="216" t="s">
        <v>4297</v>
      </c>
      <c r="P252" s="229" t="str">
        <f t="shared" si="63"/>
        <v>Kawasaki, Munenori (2,F2-1.653M)</v>
      </c>
      <c r="Q252" s="166">
        <f t="shared" si="75"/>
        <v>826875</v>
      </c>
      <c r="R252" s="166" t="str">
        <f t="shared" si="76"/>
        <v/>
      </c>
      <c r="S252" s="166" t="str">
        <f t="shared" si="77"/>
        <v/>
      </c>
      <c r="T252" s="314" t="str">
        <f t="shared" si="78"/>
        <v/>
      </c>
      <c r="U252" s="147" t="s">
        <v>2552</v>
      </c>
      <c r="V252" s="167">
        <v>826875</v>
      </c>
      <c r="W252" s="147" t="s">
        <v>412</v>
      </c>
      <c r="X252" s="235"/>
      <c r="Y252" s="147"/>
      <c r="Z252" s="310"/>
      <c r="AA252" s="147"/>
      <c r="AB252" s="310"/>
      <c r="AC252" s="134"/>
      <c r="AD252" s="175"/>
      <c r="AE252" s="134"/>
      <c r="AF252" s="134"/>
      <c r="AG252" s="134"/>
    </row>
    <row r="253" spans="1:33" s="168" customFormat="1" ht="14.25" customHeight="1" x14ac:dyDescent="0.2">
      <c r="A253" s="210" t="s">
        <v>1780</v>
      </c>
      <c r="B253" s="211" t="s">
        <v>1545</v>
      </c>
      <c r="C253" s="211" t="s">
        <v>1987</v>
      </c>
      <c r="D253" s="134" t="str">
        <f>CONCATENATE(MID(C253,2,1),". ",B253)</f>
        <v>D. Kelly</v>
      </c>
      <c r="E253" s="256" t="str">
        <f t="shared" si="62"/>
        <v xml:space="preserve"> Don Kelly</v>
      </c>
      <c r="F253" s="215" t="s">
        <v>512</v>
      </c>
      <c r="G253" s="215"/>
      <c r="H253" s="215"/>
      <c r="I253" s="215"/>
      <c r="J253" s="218">
        <v>29266</v>
      </c>
      <c r="K253" s="219" t="s">
        <v>1673</v>
      </c>
      <c r="L253" s="240" t="s">
        <v>11</v>
      </c>
      <c r="M253" s="134" t="str">
        <f>$V253</f>
        <v>2,F2-500K</v>
      </c>
      <c r="N253" s="147" t="str">
        <f>Ruth!$Y$2</f>
        <v>Rock Island</v>
      </c>
      <c r="O253" s="216" t="s">
        <v>4297</v>
      </c>
      <c r="P253" s="229" t="str">
        <f t="shared" si="63"/>
        <v>Kelly, Don (2,F2-500K)</v>
      </c>
      <c r="Q253" s="314">
        <f>IF(ISBLANK($W253),"",$W253)</f>
        <v>250000</v>
      </c>
      <c r="R253" s="166" t="str">
        <f>IF(ISBLANK($Y253),"",$Y253)</f>
        <v/>
      </c>
      <c r="S253" s="166" t="str">
        <f>IF(ISBLANK($AA253),"",$AA253)</f>
        <v/>
      </c>
      <c r="T253" s="166" t="str">
        <f>IF(ISBLANK($AC253),"",$AC253)</f>
        <v/>
      </c>
      <c r="U253" s="314" t="str">
        <f>IF(ISBLANK($AE253),"",$AE253)</f>
        <v/>
      </c>
      <c r="V253" s="297" t="s">
        <v>1609</v>
      </c>
      <c r="W253" s="310">
        <v>250000</v>
      </c>
      <c r="X253" s="297" t="s">
        <v>412</v>
      </c>
      <c r="Y253" s="235"/>
      <c r="Z253" s="211"/>
      <c r="AA253" s="235"/>
      <c r="AB253" s="211"/>
      <c r="AC253" s="235"/>
      <c r="AD253" s="175"/>
      <c r="AE253" s="167"/>
      <c r="AF253" s="134"/>
      <c r="AG253" s="134"/>
    </row>
    <row r="254" spans="1:33" s="168" customFormat="1" ht="14.25" customHeight="1" x14ac:dyDescent="0.2">
      <c r="A254" s="175" t="s">
        <v>805</v>
      </c>
      <c r="B254" s="246" t="str">
        <f>LEFT(A254,FIND(", ",A254,1)-1)</f>
        <v>Keppinger</v>
      </c>
      <c r="C254" s="253" t="str">
        <f>RIGHT(A254,LEN(A254)-FIND(", ",A254,1)-1)</f>
        <v>Jeff</v>
      </c>
      <c r="D254" s="134" t="str">
        <f>CONCATENATE(MID(C254,1,1),". ",B254)</f>
        <v>J. Keppinger</v>
      </c>
      <c r="E254" s="256" t="str">
        <f t="shared" si="62"/>
        <v>Jeff Keppinger</v>
      </c>
      <c r="F254" s="161"/>
      <c r="G254" s="161"/>
      <c r="H254" s="161"/>
      <c r="I254" s="161"/>
      <c r="J254" s="192"/>
      <c r="K254" s="204"/>
      <c r="L254" s="161" t="s">
        <v>11</v>
      </c>
      <c r="M254" s="134" t="str">
        <f>$U254</f>
        <v>4,F4-7.844M</v>
      </c>
      <c r="N254" s="147" t="str">
        <f>Ruth!$M$2</f>
        <v>Hoboken</v>
      </c>
      <c r="O254" s="169" t="s">
        <v>1141</v>
      </c>
      <c r="P254" s="229" t="str">
        <f t="shared" si="63"/>
        <v>Keppinger, Jeff (4,F4-7.844M)</v>
      </c>
      <c r="Q254" s="166">
        <f>IF(ISBLANK($V254),"",$V254)</f>
        <v>1960875</v>
      </c>
      <c r="R254" s="166" t="str">
        <f>IF(ISBLANK($X254),"",$X254)</f>
        <v/>
      </c>
      <c r="S254" s="166" t="str">
        <f>IF(ISBLANK($Z254),"",$Z254)</f>
        <v/>
      </c>
      <c r="T254" s="314" t="str">
        <f>IF(ISBLANK($AB254),"",$AB254)</f>
        <v/>
      </c>
      <c r="U254" s="147" t="s">
        <v>1124</v>
      </c>
      <c r="V254" s="167">
        <v>1960875</v>
      </c>
      <c r="W254" s="134" t="s">
        <v>412</v>
      </c>
      <c r="X254" s="167"/>
      <c r="Y254" s="134"/>
      <c r="Z254" s="167"/>
      <c r="AA254" s="134"/>
      <c r="AB254" s="167"/>
      <c r="AC254" s="134"/>
      <c r="AD254" s="175"/>
      <c r="AE254" s="134"/>
      <c r="AF254" s="134"/>
      <c r="AG254" s="134"/>
    </row>
    <row r="255" spans="1:33" s="168" customFormat="1" ht="14.25" customHeight="1" x14ac:dyDescent="0.2">
      <c r="A255" s="239" t="s">
        <v>2232</v>
      </c>
      <c r="B255" s="253" t="s">
        <v>2050</v>
      </c>
      <c r="C255" s="253" t="s">
        <v>2051</v>
      </c>
      <c r="D255" s="229" t="str">
        <f>CONCATENATE(MID(C255,2,1),". ",B255)</f>
        <v>R. Kieschnick</v>
      </c>
      <c r="E255" s="256" t="str">
        <f t="shared" ref="E255:E290" si="79">CONCATENATE(C255," ",B255)</f>
        <v xml:space="preserve"> Roger Kieschnick</v>
      </c>
      <c r="F255" s="245" t="s">
        <v>512</v>
      </c>
      <c r="G255" s="245"/>
      <c r="H255" s="245"/>
      <c r="I255" s="245"/>
      <c r="J255" s="257">
        <v>31798</v>
      </c>
      <c r="K255" s="255" t="s">
        <v>11</v>
      </c>
      <c r="L255" s="245" t="s">
        <v>11</v>
      </c>
      <c r="M255" s="134" t="str">
        <f>$U255</f>
        <v>MM</v>
      </c>
      <c r="N255" s="134" t="s">
        <v>1648</v>
      </c>
      <c r="O255" s="216" t="s">
        <v>4297</v>
      </c>
      <c r="P255" s="229" t="str">
        <f t="shared" ref="P255:P290" si="80">CONCATENATE(A255," (",M255,")")</f>
        <v>Kieschnick, Roger (MM)</v>
      </c>
      <c r="Q255" s="166">
        <f>IF(ISBLANK($V255),"",$V255)</f>
        <v>100000</v>
      </c>
      <c r="R255" s="166" t="str">
        <f>IF(ISBLANK($X255),"",$X255)</f>
        <v/>
      </c>
      <c r="S255" s="166" t="str">
        <f>IF(ISBLANK($Z255),"",$Z255)</f>
        <v/>
      </c>
      <c r="T255" s="166" t="str">
        <f>IF(ISBLANK($AB255),"",$AB255)</f>
        <v/>
      </c>
      <c r="U255" s="134" t="s">
        <v>648</v>
      </c>
      <c r="V255" s="167">
        <v>100000</v>
      </c>
      <c r="W255" s="229"/>
      <c r="X255" s="230"/>
      <c r="Y255" s="229"/>
      <c r="Z255" s="230"/>
      <c r="AA255" s="229"/>
      <c r="AB255" s="230"/>
      <c r="AC255" s="134"/>
      <c r="AD255" s="305"/>
      <c r="AE255" s="134"/>
      <c r="AF255" s="134"/>
      <c r="AG255" s="134"/>
    </row>
    <row r="256" spans="1:33" s="168" customFormat="1" ht="14.25" customHeight="1" x14ac:dyDescent="0.2">
      <c r="A256" s="238" t="s">
        <v>2204</v>
      </c>
      <c r="B256" s="248" t="s">
        <v>2037</v>
      </c>
      <c r="C256" s="253" t="str">
        <f>RIGHT(A256,LEN(A256)-FIND(", ",A256,1)-1)</f>
        <v>Nick</v>
      </c>
      <c r="D256" s="134" t="str">
        <f>CONCATENATE(MID(C256,1,1),". ",B256)</f>
        <v>N. Kingham</v>
      </c>
      <c r="E256" s="256" t="str">
        <f t="shared" si="79"/>
        <v>Nick Kingham</v>
      </c>
      <c r="F256" s="243" t="s">
        <v>1667</v>
      </c>
      <c r="G256" s="243"/>
      <c r="H256" s="243"/>
      <c r="I256" s="243"/>
      <c r="J256" s="463">
        <v>33550</v>
      </c>
      <c r="K256" s="256" t="s">
        <v>173</v>
      </c>
      <c r="L256" s="161" t="s">
        <v>651</v>
      </c>
      <c r="M256" s="134" t="s">
        <v>828</v>
      </c>
      <c r="N256" s="147" t="s">
        <v>275</v>
      </c>
      <c r="O256" s="216" t="s">
        <v>4297</v>
      </c>
      <c r="P256" s="229" t="str">
        <f t="shared" si="80"/>
        <v>Kingham, Nick (min)</v>
      </c>
      <c r="Q256" s="166" t="str">
        <f>IF(ISBLANK($V256),"",$V256)</f>
        <v/>
      </c>
      <c r="R256" s="166" t="str">
        <f>IF(ISBLANK($X256),"",$X256)</f>
        <v/>
      </c>
      <c r="S256" s="166" t="str">
        <f>IF(ISBLANK($Z256),"",$Z256)</f>
        <v/>
      </c>
      <c r="T256" s="314" t="str">
        <f>IF(ISBLANK($AB256),"",$AB256)</f>
        <v/>
      </c>
      <c r="U256" s="309" t="s">
        <v>828</v>
      </c>
      <c r="V256" s="230"/>
      <c r="W256" s="229"/>
      <c r="X256" s="230"/>
      <c r="Y256" s="229"/>
      <c r="Z256" s="230"/>
      <c r="AA256" s="229"/>
      <c r="AB256" s="229"/>
      <c r="AC256" s="134"/>
      <c r="AD256" s="175"/>
      <c r="AE256" s="134"/>
      <c r="AF256" s="134"/>
      <c r="AG256" s="134"/>
    </row>
    <row r="257" spans="1:33" s="168" customFormat="1" ht="14.25" customHeight="1" x14ac:dyDescent="0.2">
      <c r="A257" s="239" t="s">
        <v>2303</v>
      </c>
      <c r="B257" s="253" t="s">
        <v>2097</v>
      </c>
      <c r="C257" s="253" t="str">
        <f>RIGHT(A257,LEN(A257)-FIND(", ",A257,1)-1)</f>
        <v>Brandon</v>
      </c>
      <c r="D257" s="134" t="str">
        <f>CONCATENATE(MID(C257,1,1),". ",B257)</f>
        <v>B. Kintzler</v>
      </c>
      <c r="E257" s="256" t="str">
        <f t="shared" si="79"/>
        <v>Brandon Kintzler</v>
      </c>
      <c r="F257" s="245" t="s">
        <v>1667</v>
      </c>
      <c r="G257" s="245"/>
      <c r="H257" s="245"/>
      <c r="I257" s="245"/>
      <c r="J257" s="254">
        <v>30895</v>
      </c>
      <c r="K257" s="255" t="s">
        <v>173</v>
      </c>
      <c r="L257" s="215" t="s">
        <v>173</v>
      </c>
      <c r="M257" s="134" t="s">
        <v>303</v>
      </c>
      <c r="N257" s="147" t="s">
        <v>500</v>
      </c>
      <c r="O257" s="216" t="s">
        <v>4297</v>
      </c>
      <c r="P257" s="229" t="str">
        <f t="shared" si="80"/>
        <v>Kintzler, Brandon (Y2*)</v>
      </c>
      <c r="Q257" s="166">
        <f>IF(ISBLANK($V257),"",$V257)</f>
        <v>300000</v>
      </c>
      <c r="R257" s="166">
        <f>IF(ISBLANK($X257),"",$X257)</f>
        <v>400000</v>
      </c>
      <c r="S257" s="166" t="str">
        <f>IF(ISBLANK($Z257),"",$Z257)</f>
        <v/>
      </c>
      <c r="T257" s="314" t="str">
        <f>IF(ISBLANK($AB257),"",$AB257)</f>
        <v/>
      </c>
      <c r="U257" s="309" t="s">
        <v>303</v>
      </c>
      <c r="V257" s="230">
        <v>300000</v>
      </c>
      <c r="W257" s="229" t="s">
        <v>465</v>
      </c>
      <c r="X257" s="230">
        <v>400000</v>
      </c>
      <c r="Y257" s="134" t="s">
        <v>814</v>
      </c>
      <c r="Z257" s="230"/>
      <c r="AA257" s="134"/>
      <c r="AB257" s="167"/>
      <c r="AC257" s="134"/>
      <c r="AD257" s="175"/>
      <c r="AE257" s="134"/>
      <c r="AF257" s="134"/>
      <c r="AG257" s="134"/>
    </row>
    <row r="258" spans="1:33" s="168" customFormat="1" ht="14.25" customHeight="1" x14ac:dyDescent="0.2">
      <c r="A258" s="210" t="s">
        <v>1773</v>
      </c>
      <c r="B258" s="211" t="s">
        <v>1774</v>
      </c>
      <c r="C258" s="211" t="s">
        <v>1368</v>
      </c>
      <c r="D258" s="134" t="str">
        <f>CONCATENATE(MID(C258,2,1),". ",B258)</f>
        <v>M. Kohn</v>
      </c>
      <c r="E258" s="256" t="str">
        <f t="shared" si="79"/>
        <v xml:space="preserve"> Michael Kohn</v>
      </c>
      <c r="F258" s="215" t="s">
        <v>1667</v>
      </c>
      <c r="G258" s="215"/>
      <c r="H258" s="215"/>
      <c r="I258" s="215"/>
      <c r="J258" s="213">
        <v>31589</v>
      </c>
      <c r="K258" s="214" t="s">
        <v>1664</v>
      </c>
      <c r="L258" s="161" t="s">
        <v>173</v>
      </c>
      <c r="M258" s="134" t="str">
        <f>$U258</f>
        <v>2,F2-550K</v>
      </c>
      <c r="N258" s="297" t="s">
        <v>275</v>
      </c>
      <c r="O258" s="216" t="s">
        <v>4297</v>
      </c>
      <c r="P258" s="229" t="str">
        <f t="shared" si="80"/>
        <v>Kohn, Michael (2,F2-550K)</v>
      </c>
      <c r="Q258" s="314">
        <f>IF(ISBLANK($V258),"",$V258)</f>
        <v>275000</v>
      </c>
      <c r="R258" s="166" t="str">
        <f>IF(ISBLANK($X258),"",$X258)</f>
        <v/>
      </c>
      <c r="S258" s="166" t="str">
        <f>IF(ISBLANK($Z258),"",$Z258)</f>
        <v/>
      </c>
      <c r="T258" s="166" t="str">
        <f>IF(ISBLANK($AB258),"",$AB258)</f>
        <v/>
      </c>
      <c r="U258" s="297" t="s">
        <v>1772</v>
      </c>
      <c r="V258" s="310">
        <v>275000</v>
      </c>
      <c r="W258" s="297" t="s">
        <v>412</v>
      </c>
      <c r="X258" s="235"/>
      <c r="Y258" s="211"/>
      <c r="Z258" s="235"/>
      <c r="AA258" s="211"/>
      <c r="AB258" s="235"/>
      <c r="AC258" s="134"/>
      <c r="AD258" s="305"/>
      <c r="AE258" s="134"/>
      <c r="AF258" s="480"/>
      <c r="AG258" s="480"/>
    </row>
    <row r="259" spans="1:33" s="168" customFormat="1" ht="14.25" customHeight="1" x14ac:dyDescent="0.2">
      <c r="A259" s="210" t="s">
        <v>2943</v>
      </c>
      <c r="B259" s="211" t="s">
        <v>1680</v>
      </c>
      <c r="C259" s="211" t="s">
        <v>1412</v>
      </c>
      <c r="D259" s="134" t="str">
        <f>CONCATENATE(MID(C259,2,1),". ",B259)</f>
        <v>E. Chavez</v>
      </c>
      <c r="E259" s="256" t="str">
        <f t="shared" si="79"/>
        <v xml:space="preserve"> Eric Chavez</v>
      </c>
      <c r="F259" s="215" t="s">
        <v>512</v>
      </c>
      <c r="G259" s="215"/>
      <c r="H259" s="215"/>
      <c r="I259" s="215"/>
      <c r="J259" s="218">
        <v>28466</v>
      </c>
      <c r="K259" s="219" t="s">
        <v>1670</v>
      </c>
      <c r="L259" s="215" t="s">
        <v>11</v>
      </c>
      <c r="M259" s="134" t="str">
        <f>$V259</f>
        <v>1,F1-200k</v>
      </c>
      <c r="N259" s="134" t="s">
        <v>432</v>
      </c>
      <c r="O259" s="216" t="s">
        <v>4297</v>
      </c>
      <c r="P259" s="229" t="str">
        <f t="shared" si="80"/>
        <v>Kouzmanoff, Kevin (1,F1-200k)</v>
      </c>
      <c r="Q259" s="217">
        <f>IF(ISBLANK($W259),"",$W259)</f>
        <v>200000</v>
      </c>
      <c r="R259" s="211"/>
      <c r="S259" s="217"/>
      <c r="T259" s="217"/>
      <c r="U259" s="314" t="str">
        <f>IF(ISBLANK($AE259),"",$AE259)</f>
        <v/>
      </c>
      <c r="V259" s="211" t="s">
        <v>601</v>
      </c>
      <c r="W259" s="235">
        <v>200000</v>
      </c>
      <c r="X259" s="211" t="s">
        <v>412</v>
      </c>
      <c r="Y259" s="235"/>
      <c r="Z259" s="211"/>
      <c r="AA259" s="235"/>
      <c r="AB259" s="211"/>
      <c r="AC259" s="235"/>
      <c r="AD259" s="175"/>
      <c r="AE259" s="167"/>
      <c r="AF259" s="134"/>
      <c r="AG259" s="230"/>
    </row>
    <row r="260" spans="1:33" s="168" customFormat="1" ht="14.25" customHeight="1" x14ac:dyDescent="0.2">
      <c r="A260" s="239" t="s">
        <v>2265</v>
      </c>
      <c r="B260" s="253" t="s">
        <v>2068</v>
      </c>
      <c r="C260" s="253" t="str">
        <f>RIGHT(A260,LEN(A260)-FIND(", ",A260,1)-1)</f>
        <v>Marc</v>
      </c>
      <c r="D260" s="134" t="str">
        <f>CONCATENATE(MID(C260,1,1),". ",B260)</f>
        <v>M. Krauss</v>
      </c>
      <c r="E260" s="256" t="str">
        <f t="shared" si="79"/>
        <v>Marc Krauss</v>
      </c>
      <c r="F260" s="245" t="s">
        <v>512</v>
      </c>
      <c r="G260" s="245"/>
      <c r="H260" s="245"/>
      <c r="I260" s="245"/>
      <c r="J260" s="257">
        <v>32055</v>
      </c>
      <c r="K260" s="255" t="s">
        <v>11</v>
      </c>
      <c r="L260" s="161" t="s">
        <v>11</v>
      </c>
      <c r="M260" s="134" t="s">
        <v>303</v>
      </c>
      <c r="N260" s="147" t="str">
        <f>Aaron!$A$2</f>
        <v>Middlesex</v>
      </c>
      <c r="O260" s="216" t="s">
        <v>4297</v>
      </c>
      <c r="P260" s="229" t="str">
        <f t="shared" si="80"/>
        <v>Krauss, Marc (Y2*)</v>
      </c>
      <c r="Q260" s="166">
        <f t="shared" ref="Q260:Q275" si="81">IF(ISBLANK($V260),"",$V260)</f>
        <v>300000</v>
      </c>
      <c r="R260" s="166">
        <f t="shared" ref="R260:R275" si="82">IF(ISBLANK($X260),"",$X260)</f>
        <v>400000</v>
      </c>
      <c r="S260" s="166" t="str">
        <f t="shared" ref="S260:S275" si="83">IF(ISBLANK($Z260),"",$Z260)</f>
        <v/>
      </c>
      <c r="T260" s="314" t="str">
        <f t="shared" ref="T260:T275" si="84">IF(ISBLANK($AB260),"",$AB260)</f>
        <v/>
      </c>
      <c r="U260" s="309" t="s">
        <v>303</v>
      </c>
      <c r="V260" s="230">
        <v>300000</v>
      </c>
      <c r="W260" s="229" t="s">
        <v>465</v>
      </c>
      <c r="X260" s="230">
        <v>400000</v>
      </c>
      <c r="Y260" s="134" t="s">
        <v>814</v>
      </c>
      <c r="Z260" s="230"/>
      <c r="AA260" s="134"/>
      <c r="AB260" s="167"/>
      <c r="AC260" s="134"/>
      <c r="AD260" s="175"/>
      <c r="AE260" s="134"/>
      <c r="AF260" s="480"/>
      <c r="AG260" s="480"/>
    </row>
    <row r="261" spans="1:33" s="168" customFormat="1" ht="14.25" customHeight="1" x14ac:dyDescent="0.2">
      <c r="A261" s="239" t="s">
        <v>2336</v>
      </c>
      <c r="B261" s="253" t="s">
        <v>2117</v>
      </c>
      <c r="C261" s="253" t="s">
        <v>1447</v>
      </c>
      <c r="D261" s="229" t="str">
        <f>CONCATENATE(MID(C261,2,1),". ",B261)</f>
        <v>I. Krol</v>
      </c>
      <c r="E261" s="256" t="str">
        <f t="shared" si="79"/>
        <v xml:space="preserve"> Ian Krol</v>
      </c>
      <c r="F261" s="245" t="s">
        <v>512</v>
      </c>
      <c r="G261" s="245"/>
      <c r="H261" s="245"/>
      <c r="I261" s="245"/>
      <c r="J261" s="254">
        <v>33367</v>
      </c>
      <c r="K261" s="255" t="s">
        <v>173</v>
      </c>
      <c r="L261" s="245" t="s">
        <v>173</v>
      </c>
      <c r="M261" s="134" t="str">
        <f t="shared" ref="M261:M270" si="85">$U261</f>
        <v>Y2</v>
      </c>
      <c r="N261" s="211" t="str">
        <f>Mays!$S$2</f>
        <v>Thunder Bay</v>
      </c>
      <c r="O261" s="216" t="s">
        <v>4297</v>
      </c>
      <c r="P261" s="229" t="str">
        <f t="shared" si="80"/>
        <v>Krol, Ian (Y2)</v>
      </c>
      <c r="Q261" s="166">
        <f t="shared" si="81"/>
        <v>300000</v>
      </c>
      <c r="R261" s="166">
        <f t="shared" si="82"/>
        <v>400000</v>
      </c>
      <c r="S261" s="166" t="str">
        <f t="shared" si="83"/>
        <v/>
      </c>
      <c r="T261" s="166" t="str">
        <f t="shared" si="84"/>
        <v/>
      </c>
      <c r="U261" s="229" t="s">
        <v>653</v>
      </c>
      <c r="V261" s="230">
        <v>300000</v>
      </c>
      <c r="W261" s="229" t="s">
        <v>465</v>
      </c>
      <c r="X261" s="230">
        <v>400000</v>
      </c>
      <c r="Y261" s="229" t="s">
        <v>814</v>
      </c>
      <c r="Z261" s="230"/>
      <c r="AA261" s="229"/>
      <c r="AB261" s="230"/>
      <c r="AC261" s="134"/>
      <c r="AD261" s="305"/>
      <c r="AE261" s="134"/>
      <c r="AF261" s="134"/>
      <c r="AG261" s="134"/>
    </row>
    <row r="262" spans="1:33" s="168" customFormat="1" ht="14.25" customHeight="1" x14ac:dyDescent="0.2">
      <c r="A262" s="210" t="s">
        <v>1871</v>
      </c>
      <c r="B262" s="246" t="str">
        <f>LEFT(A262,FIND(", ",A262,1)-1)</f>
        <v>Kubel</v>
      </c>
      <c r="C262" s="253" t="str">
        <f>RIGHT(A262,LEN(A262)-FIND(", ",A262,1)-1)</f>
        <v>Jason</v>
      </c>
      <c r="D262" s="134" t="str">
        <f>CONCATENATE(MID(C262,1,1),". ",B262)</f>
        <v>J. Kubel</v>
      </c>
      <c r="E262" s="256" t="str">
        <f t="shared" si="79"/>
        <v>Jason Kubel</v>
      </c>
      <c r="F262" s="215" t="s">
        <v>512</v>
      </c>
      <c r="G262" s="215"/>
      <c r="H262" s="215"/>
      <c r="I262" s="215"/>
      <c r="J262" s="218">
        <v>30096</v>
      </c>
      <c r="K262" s="219" t="s">
        <v>1673</v>
      </c>
      <c r="L262" s="161" t="s">
        <v>11</v>
      </c>
      <c r="M262" s="134" t="str">
        <f t="shared" si="85"/>
        <v>3,F3-1.2M</v>
      </c>
      <c r="N262" s="297" t="s">
        <v>824</v>
      </c>
      <c r="O262" s="216" t="s">
        <v>1992</v>
      </c>
      <c r="P262" s="229" t="str">
        <f t="shared" si="80"/>
        <v>Kubel, Jason (3,F3-1.2M)</v>
      </c>
      <c r="Q262" s="166">
        <f t="shared" si="81"/>
        <v>400000</v>
      </c>
      <c r="R262" s="166" t="str">
        <f t="shared" si="82"/>
        <v/>
      </c>
      <c r="S262" s="166" t="str">
        <f t="shared" si="83"/>
        <v/>
      </c>
      <c r="T262" s="314" t="str">
        <f t="shared" si="84"/>
        <v/>
      </c>
      <c r="U262" s="297" t="s">
        <v>72</v>
      </c>
      <c r="V262" s="235">
        <v>400000</v>
      </c>
      <c r="W262" s="211" t="s">
        <v>412</v>
      </c>
      <c r="X262" s="235"/>
      <c r="Y262" s="211"/>
      <c r="Z262" s="235"/>
      <c r="AA262" s="134"/>
      <c r="AB262" s="167"/>
      <c r="AC262" s="134"/>
      <c r="AD262" s="175"/>
      <c r="AE262" s="134"/>
      <c r="AF262" s="134"/>
      <c r="AG262" s="134"/>
    </row>
    <row r="263" spans="1:33" s="168" customFormat="1" ht="14.25" customHeight="1" x14ac:dyDescent="0.2">
      <c r="A263" s="333" t="s">
        <v>3758</v>
      </c>
      <c r="B263" s="246" t="str">
        <f>LEFT(A263,FIND(", ",A263,1)-1)</f>
        <v>Kubitza</v>
      </c>
      <c r="C263" s="253" t="str">
        <f>RIGHT(A263,LEN(A263)-FIND(", ",A263,1)-1)</f>
        <v>Kyle</v>
      </c>
      <c r="D263" s="134" t="str">
        <f>CONCATENATE(MID(C263,1,1),". ",B263)</f>
        <v>K. Kubitza</v>
      </c>
      <c r="E263" s="256" t="str">
        <f t="shared" si="79"/>
        <v>Kyle Kubitza</v>
      </c>
      <c r="F263" s="161" t="s">
        <v>512</v>
      </c>
      <c r="G263" s="161"/>
      <c r="H263" s="161"/>
      <c r="I263" s="161"/>
      <c r="J263" s="334">
        <v>33069</v>
      </c>
      <c r="K263" s="190" t="s">
        <v>1670</v>
      </c>
      <c r="L263" s="161" t="s">
        <v>11</v>
      </c>
      <c r="M263" s="134" t="str">
        <f t="shared" si="85"/>
        <v>MM</v>
      </c>
      <c r="N263" s="297" t="str">
        <f>Ruth!$AE$2</f>
        <v>Williamsburg</v>
      </c>
      <c r="O263" s="135" t="s">
        <v>2857</v>
      </c>
      <c r="P263" s="229" t="str">
        <f t="shared" si="80"/>
        <v>Kubitza, Kyle (MM)</v>
      </c>
      <c r="Q263" s="166">
        <f t="shared" si="81"/>
        <v>100000</v>
      </c>
      <c r="R263" s="166" t="str">
        <f t="shared" si="82"/>
        <v/>
      </c>
      <c r="S263" s="166" t="str">
        <f t="shared" si="83"/>
        <v/>
      </c>
      <c r="T263" s="314" t="str">
        <f t="shared" si="84"/>
        <v/>
      </c>
      <c r="U263" s="514" t="s">
        <v>648</v>
      </c>
      <c r="V263" s="269">
        <v>100000</v>
      </c>
      <c r="W263" s="514"/>
      <c r="X263" s="269"/>
      <c r="Y263" s="514"/>
      <c r="Z263" s="514"/>
      <c r="AA263" s="514"/>
      <c r="AB263" s="514"/>
      <c r="AC263" s="134"/>
      <c r="AD263" s="175"/>
      <c r="AE263" s="134"/>
      <c r="AF263" s="134"/>
      <c r="AG263" s="134"/>
    </row>
    <row r="264" spans="1:33" s="168" customFormat="1" ht="14.25" customHeight="1" x14ac:dyDescent="0.2">
      <c r="A264" s="210" t="s">
        <v>1791</v>
      </c>
      <c r="B264" s="211" t="s">
        <v>1792</v>
      </c>
      <c r="C264" s="253" t="str">
        <f>RIGHT(A264,LEN(A264)-FIND(", ",A264,1)-1)</f>
        <v>Hiroki</v>
      </c>
      <c r="D264" s="134" t="str">
        <f>CONCATENATE(MID(C264,1,1),". ",B264)</f>
        <v>H. Kuroda</v>
      </c>
      <c r="E264" s="256" t="str">
        <f t="shared" si="79"/>
        <v>Hiroki Kuroda</v>
      </c>
      <c r="F264" s="215" t="s">
        <v>1667</v>
      </c>
      <c r="G264" s="215"/>
      <c r="H264" s="215"/>
      <c r="I264" s="215"/>
      <c r="J264" s="213">
        <v>27435</v>
      </c>
      <c r="K264" s="214" t="s">
        <v>966</v>
      </c>
      <c r="L264" s="161" t="s">
        <v>173</v>
      </c>
      <c r="M264" s="134" t="str">
        <f t="shared" si="85"/>
        <v>3,F3-18M</v>
      </c>
      <c r="N264" s="147" t="str">
        <f>Aaron!$AE$2</f>
        <v>Pismo Beach</v>
      </c>
      <c r="O264" s="216" t="s">
        <v>4297</v>
      </c>
      <c r="P264" s="229" t="str">
        <f t="shared" si="80"/>
        <v>Kuroda, Hiroki (3,F3-18M)</v>
      </c>
      <c r="Q264" s="166">
        <f t="shared" si="81"/>
        <v>6000000</v>
      </c>
      <c r="R264" s="166" t="str">
        <f t="shared" si="82"/>
        <v/>
      </c>
      <c r="S264" s="166" t="str">
        <f t="shared" si="83"/>
        <v/>
      </c>
      <c r="T264" s="314" t="str">
        <f t="shared" si="84"/>
        <v/>
      </c>
      <c r="U264" s="297" t="s">
        <v>1793</v>
      </c>
      <c r="V264" s="235">
        <v>6000000</v>
      </c>
      <c r="W264" s="211" t="s">
        <v>412</v>
      </c>
      <c r="X264" s="235"/>
      <c r="Y264" s="211"/>
      <c r="Z264" s="235"/>
      <c r="AA264" s="134"/>
      <c r="AB264" s="167"/>
      <c r="AC264" s="134"/>
      <c r="AD264" s="175"/>
      <c r="AE264" s="134"/>
      <c r="AF264" s="147"/>
      <c r="AG264" s="167"/>
    </row>
    <row r="265" spans="1:33" s="168" customFormat="1" ht="14.25" customHeight="1" x14ac:dyDescent="0.2">
      <c r="A265" s="239" t="s">
        <v>2228</v>
      </c>
      <c r="B265" s="253" t="s">
        <v>1837</v>
      </c>
      <c r="C265" s="253" t="s">
        <v>1339</v>
      </c>
      <c r="D265" s="229" t="str">
        <f>CONCATENATE(MID(C265,2,1),". ",B265)</f>
        <v>B. Laird</v>
      </c>
      <c r="E265" s="256" t="str">
        <f t="shared" si="79"/>
        <v xml:space="preserve"> Brandon Laird</v>
      </c>
      <c r="F265" s="245" t="s">
        <v>1667</v>
      </c>
      <c r="G265" s="245"/>
      <c r="H265" s="245"/>
      <c r="I265" s="245"/>
      <c r="J265" s="257">
        <v>32031</v>
      </c>
      <c r="K265" s="255" t="s">
        <v>11</v>
      </c>
      <c r="L265" s="245" t="s">
        <v>11</v>
      </c>
      <c r="M265" s="134" t="str">
        <f t="shared" si="85"/>
        <v>MM</v>
      </c>
      <c r="N265" s="134" t="s">
        <v>1648</v>
      </c>
      <c r="O265" s="216" t="s">
        <v>4297</v>
      </c>
      <c r="P265" s="229" t="str">
        <f t="shared" si="80"/>
        <v>Laird, Brandon (MM)</v>
      </c>
      <c r="Q265" s="166">
        <f t="shared" si="81"/>
        <v>100000</v>
      </c>
      <c r="R265" s="166" t="str">
        <f t="shared" si="82"/>
        <v/>
      </c>
      <c r="S265" s="166" t="str">
        <f t="shared" si="83"/>
        <v/>
      </c>
      <c r="T265" s="166" t="str">
        <f t="shared" si="84"/>
        <v/>
      </c>
      <c r="U265" s="134" t="s">
        <v>648</v>
      </c>
      <c r="V265" s="167">
        <v>100000</v>
      </c>
      <c r="W265" s="229"/>
      <c r="X265" s="230"/>
      <c r="Y265" s="229"/>
      <c r="Z265" s="230"/>
      <c r="AA265" s="229"/>
      <c r="AB265" s="230"/>
      <c r="AC265" s="134"/>
      <c r="AD265" s="305"/>
      <c r="AE265" s="134"/>
      <c r="AF265" s="480"/>
      <c r="AG265" s="480"/>
    </row>
    <row r="266" spans="1:33" s="168" customFormat="1" ht="14.25" customHeight="1" x14ac:dyDescent="0.2">
      <c r="A266" s="210" t="s">
        <v>1836</v>
      </c>
      <c r="B266" s="246" t="str">
        <f>LEFT(A266,FIND(", ",A266,1)-1)</f>
        <v>Laird</v>
      </c>
      <c r="C266" s="253" t="str">
        <f>RIGHT(A266,LEN(A266)-FIND(", ",A266,1)-1)</f>
        <v>Gerald</v>
      </c>
      <c r="D266" s="134" t="str">
        <f>CONCATENATE(MID(C266,1,1),". ",B266)</f>
        <v>G. Laird</v>
      </c>
      <c r="E266" s="256" t="str">
        <f t="shared" si="79"/>
        <v>Gerald Laird</v>
      </c>
      <c r="F266" s="215" t="s">
        <v>1667</v>
      </c>
      <c r="G266" s="215"/>
      <c r="H266" s="215"/>
      <c r="I266" s="215"/>
      <c r="J266" s="218">
        <v>29172</v>
      </c>
      <c r="K266" s="219" t="s">
        <v>1668</v>
      </c>
      <c r="L266" s="161" t="s">
        <v>11</v>
      </c>
      <c r="M266" s="134" t="str">
        <f t="shared" si="85"/>
        <v>3,F3-3.03M</v>
      </c>
      <c r="N266" s="147" t="str">
        <f>Mays!$Y$2</f>
        <v>Los Angeles</v>
      </c>
      <c r="O266" s="216" t="s">
        <v>2427</v>
      </c>
      <c r="P266" s="229" t="str">
        <f t="shared" si="80"/>
        <v>Laird, Gerald (3,F3-3.03M)</v>
      </c>
      <c r="Q266" s="166">
        <f t="shared" si="81"/>
        <v>1010000</v>
      </c>
      <c r="R266" s="166" t="str">
        <f t="shared" si="82"/>
        <v/>
      </c>
      <c r="S266" s="166" t="str">
        <f t="shared" si="83"/>
        <v/>
      </c>
      <c r="T266" s="314" t="str">
        <f t="shared" si="84"/>
        <v/>
      </c>
      <c r="U266" s="297" t="s">
        <v>1838</v>
      </c>
      <c r="V266" s="235">
        <v>1010000</v>
      </c>
      <c r="W266" s="211" t="s">
        <v>412</v>
      </c>
      <c r="X266" s="235"/>
      <c r="Y266" s="211"/>
      <c r="Z266" s="235"/>
      <c r="AA266" s="134"/>
      <c r="AB266" s="167"/>
      <c r="AC266" s="134"/>
      <c r="AD266" s="175"/>
      <c r="AE266" s="134"/>
      <c r="AF266" s="134"/>
      <c r="AG266" s="134"/>
    </row>
    <row r="267" spans="1:33" s="168" customFormat="1" ht="14.25" customHeight="1" x14ac:dyDescent="0.2">
      <c r="A267" s="175" t="s">
        <v>1057</v>
      </c>
      <c r="B267" s="246" t="str">
        <f>LEFT(A267,FIND(", ",A267,1)-1)</f>
        <v>Lake</v>
      </c>
      <c r="C267" s="253" t="str">
        <f>RIGHT(A267,LEN(A267)-FIND(", ",A267,1)-1)</f>
        <v>Junior</v>
      </c>
      <c r="D267" s="134" t="str">
        <f>CONCATENATE(MID(C267,1,1),". ",B267)</f>
        <v>J. Lake</v>
      </c>
      <c r="E267" s="256" t="str">
        <f t="shared" si="79"/>
        <v>Junior Lake</v>
      </c>
      <c r="F267" s="161"/>
      <c r="G267" s="161"/>
      <c r="H267" s="161"/>
      <c r="I267" s="161"/>
      <c r="J267" s="192"/>
      <c r="K267" s="204"/>
      <c r="L267" s="161" t="s">
        <v>11</v>
      </c>
      <c r="M267" s="134" t="str">
        <f t="shared" si="85"/>
        <v>2,F2-500k</v>
      </c>
      <c r="N267" s="147" t="str">
        <f>Mays!$G$2</f>
        <v>Palo Alto</v>
      </c>
      <c r="O267" s="304" t="s">
        <v>2491</v>
      </c>
      <c r="P267" s="229" t="str">
        <f t="shared" si="80"/>
        <v>Lake, Junior (2,F2-500k)</v>
      </c>
      <c r="Q267" s="166">
        <f t="shared" si="81"/>
        <v>250000</v>
      </c>
      <c r="R267" s="166" t="str">
        <f t="shared" si="82"/>
        <v/>
      </c>
      <c r="S267" s="166" t="str">
        <f t="shared" si="83"/>
        <v/>
      </c>
      <c r="T267" s="314" t="str">
        <f t="shared" si="84"/>
        <v/>
      </c>
      <c r="U267" s="147" t="s">
        <v>860</v>
      </c>
      <c r="V267" s="167">
        <v>250000</v>
      </c>
      <c r="W267" s="147" t="s">
        <v>412</v>
      </c>
      <c r="X267" s="310"/>
      <c r="Y267" s="147"/>
      <c r="Z267" s="310"/>
      <c r="AA267" s="147"/>
      <c r="AB267" s="310"/>
      <c r="AC267" s="134"/>
      <c r="AD267" s="175"/>
      <c r="AE267" s="134"/>
      <c r="AF267" s="134"/>
      <c r="AG267" s="134"/>
    </row>
    <row r="268" spans="1:33" s="168" customFormat="1" ht="14.25" customHeight="1" x14ac:dyDescent="0.2">
      <c r="A268" s="239" t="s">
        <v>2242</v>
      </c>
      <c r="B268" s="253" t="s">
        <v>2058</v>
      </c>
      <c r="C268" s="253" t="s">
        <v>1378</v>
      </c>
      <c r="D268" s="229" t="str">
        <f>CONCATENATE(MID(C268,2,1),". ",B268)</f>
        <v>A. Lambo</v>
      </c>
      <c r="E268" s="256" t="str">
        <f t="shared" si="79"/>
        <v xml:space="preserve"> Andrew Lambo</v>
      </c>
      <c r="F268" s="245" t="s">
        <v>512</v>
      </c>
      <c r="G268" s="245"/>
      <c r="H268" s="245"/>
      <c r="I268" s="245"/>
      <c r="J268" s="257">
        <v>32366</v>
      </c>
      <c r="K268" s="255" t="s">
        <v>11</v>
      </c>
      <c r="L268" s="245" t="s">
        <v>11</v>
      </c>
      <c r="M268" s="134" t="str">
        <f t="shared" si="85"/>
        <v>MM</v>
      </c>
      <c r="N268" s="134" t="s">
        <v>446</v>
      </c>
      <c r="O268" s="216" t="s">
        <v>4297</v>
      </c>
      <c r="P268" s="229" t="str">
        <f t="shared" si="80"/>
        <v>Lambo, Andrew (MM)</v>
      </c>
      <c r="Q268" s="166">
        <f t="shared" si="81"/>
        <v>100000</v>
      </c>
      <c r="R268" s="166" t="str">
        <f t="shared" si="82"/>
        <v/>
      </c>
      <c r="S268" s="166" t="str">
        <f t="shared" si="83"/>
        <v/>
      </c>
      <c r="T268" s="166" t="str">
        <f t="shared" si="84"/>
        <v/>
      </c>
      <c r="U268" s="134" t="s">
        <v>648</v>
      </c>
      <c r="V268" s="230">
        <v>100000</v>
      </c>
      <c r="W268" s="229"/>
      <c r="X268" s="230"/>
      <c r="Y268" s="229"/>
      <c r="Z268" s="230"/>
      <c r="AA268" s="229"/>
      <c r="AB268" s="230"/>
      <c r="AC268" s="134"/>
      <c r="AD268" s="305"/>
      <c r="AE268" s="134"/>
      <c r="AF268" s="134"/>
      <c r="AG268" s="134"/>
    </row>
    <row r="269" spans="1:33" s="168" customFormat="1" ht="14.25" customHeight="1" x14ac:dyDescent="0.2">
      <c r="A269" s="333" t="s">
        <v>2755</v>
      </c>
      <c r="B269" s="246" t="str">
        <f>LEFT(A269,FIND(", ",A269,1)-1)</f>
        <v>Lambo</v>
      </c>
      <c r="C269" s="253" t="str">
        <f>RIGHT(A269,LEN(A269)-FIND(", ",A269,1)-1)</f>
        <v>Andrew*</v>
      </c>
      <c r="D269" s="134" t="str">
        <f t="shared" ref="D269:D274" si="86">CONCATENATE(MID(C269,1,1),". ",B269)</f>
        <v>A. Lambo</v>
      </c>
      <c r="E269" s="256" t="str">
        <f t="shared" si="79"/>
        <v>Andrew* Lambo</v>
      </c>
      <c r="F269" s="161" t="s">
        <v>512</v>
      </c>
      <c r="G269" s="161"/>
      <c r="H269" s="161"/>
      <c r="I269" s="161"/>
      <c r="J269" s="334">
        <v>32366</v>
      </c>
      <c r="K269" s="190" t="s">
        <v>1672</v>
      </c>
      <c r="L269" s="161" t="s">
        <v>11</v>
      </c>
      <c r="M269" s="134" t="str">
        <f t="shared" si="85"/>
        <v>MM</v>
      </c>
      <c r="N269" s="147" t="str">
        <f>Ruth!$S$2</f>
        <v>New York</v>
      </c>
      <c r="O269" s="135" t="s">
        <v>2857</v>
      </c>
      <c r="P269" s="229" t="str">
        <f t="shared" si="80"/>
        <v>Lambo, Andrew* (MM)</v>
      </c>
      <c r="Q269" s="166">
        <f t="shared" si="81"/>
        <v>100000</v>
      </c>
      <c r="R269" s="166" t="str">
        <f t="shared" si="82"/>
        <v/>
      </c>
      <c r="S269" s="166" t="str">
        <f t="shared" si="83"/>
        <v/>
      </c>
      <c r="T269" s="314" t="str">
        <f t="shared" si="84"/>
        <v/>
      </c>
      <c r="U269" s="514" t="s">
        <v>648</v>
      </c>
      <c r="V269" s="269">
        <v>100000</v>
      </c>
      <c r="W269" s="514"/>
      <c r="X269" s="269"/>
      <c r="Y269" s="514"/>
      <c r="Z269" s="514"/>
      <c r="AA269" s="514"/>
      <c r="AB269" s="514"/>
      <c r="AC269" s="134"/>
      <c r="AD269" s="175"/>
      <c r="AE269" s="134"/>
      <c r="AF269" s="480"/>
      <c r="AG269" s="480"/>
    </row>
    <row r="270" spans="1:33" s="168" customFormat="1" ht="14.25" customHeight="1" x14ac:dyDescent="0.2">
      <c r="A270" s="210" t="s">
        <v>1835</v>
      </c>
      <c r="B270" s="246" t="str">
        <f>LEFT(A270,FIND(", ",A270,1)-1)</f>
        <v>LaRoche</v>
      </c>
      <c r="C270" s="253" t="str">
        <f>RIGHT(A270,LEN(A270)-FIND(", ",A270,1)-1)</f>
        <v>Adam</v>
      </c>
      <c r="D270" s="134" t="str">
        <f t="shared" si="86"/>
        <v>A. LaRoche</v>
      </c>
      <c r="E270" s="256" t="str">
        <f t="shared" si="79"/>
        <v>Adam LaRoche</v>
      </c>
      <c r="F270" s="215" t="s">
        <v>512</v>
      </c>
      <c r="G270" s="215"/>
      <c r="H270" s="215"/>
      <c r="I270" s="215"/>
      <c r="J270" s="218">
        <v>29165</v>
      </c>
      <c r="K270" s="219" t="s">
        <v>1666</v>
      </c>
      <c r="L270" s="161" t="s">
        <v>11</v>
      </c>
      <c r="M270" s="134" t="str">
        <f t="shared" si="85"/>
        <v>3,F3-3.3M</v>
      </c>
      <c r="N270" s="147" t="str">
        <f>Cobb!$Y$2</f>
        <v>Portsmouth</v>
      </c>
      <c r="O270" s="216" t="s">
        <v>1992</v>
      </c>
      <c r="P270" s="229" t="str">
        <f t="shared" si="80"/>
        <v>LaRoche, Adam (3,F3-3.3M)</v>
      </c>
      <c r="Q270" s="166">
        <f t="shared" si="81"/>
        <v>1100000</v>
      </c>
      <c r="R270" s="166" t="str">
        <f t="shared" si="82"/>
        <v/>
      </c>
      <c r="S270" s="166" t="str">
        <f t="shared" si="83"/>
        <v/>
      </c>
      <c r="T270" s="314" t="str">
        <f t="shared" si="84"/>
        <v/>
      </c>
      <c r="U270" s="297" t="s">
        <v>961</v>
      </c>
      <c r="V270" s="235">
        <v>1100000</v>
      </c>
      <c r="W270" s="211" t="s">
        <v>412</v>
      </c>
      <c r="X270" s="235"/>
      <c r="Y270" s="211"/>
      <c r="Z270" s="235"/>
      <c r="AA270" s="134"/>
      <c r="AB270" s="167"/>
      <c r="AC270" s="134"/>
      <c r="AD270" s="175"/>
      <c r="AE270" s="134"/>
      <c r="AF270" s="134"/>
      <c r="AG270" s="134"/>
    </row>
    <row r="271" spans="1:33" s="168" customFormat="1" ht="14.25" customHeight="1" x14ac:dyDescent="0.2">
      <c r="A271" s="239" t="s">
        <v>2261</v>
      </c>
      <c r="B271" s="253" t="s">
        <v>1546</v>
      </c>
      <c r="C271" s="253" t="str">
        <f>RIGHT(A271,LEN(A271)-FIND(", ",A271,1)-1)</f>
        <v>CC</v>
      </c>
      <c r="D271" s="134" t="str">
        <f t="shared" si="86"/>
        <v>C. Lee</v>
      </c>
      <c r="E271" s="256" t="str">
        <f t="shared" si="79"/>
        <v>CC Lee</v>
      </c>
      <c r="F271" s="245" t="s">
        <v>1667</v>
      </c>
      <c r="G271" s="245"/>
      <c r="H271" s="245"/>
      <c r="I271" s="245"/>
      <c r="J271" s="254">
        <v>31706</v>
      </c>
      <c r="K271" s="255" t="s">
        <v>173</v>
      </c>
      <c r="L271" s="161" t="s">
        <v>173</v>
      </c>
      <c r="M271" s="134" t="s">
        <v>304</v>
      </c>
      <c r="N271" s="147" t="str">
        <f>Ruth!$AE$2</f>
        <v>Williamsburg</v>
      </c>
      <c r="O271" s="216" t="s">
        <v>4297</v>
      </c>
      <c r="P271" s="229" t="str">
        <f t="shared" si="80"/>
        <v>Lee, CC (Y1*)</v>
      </c>
      <c r="Q271" s="166">
        <f t="shared" si="81"/>
        <v>200000</v>
      </c>
      <c r="R271" s="166">
        <f t="shared" si="82"/>
        <v>300000</v>
      </c>
      <c r="S271" s="166">
        <f t="shared" si="83"/>
        <v>400000</v>
      </c>
      <c r="T271" s="314" t="str">
        <f t="shared" si="84"/>
        <v/>
      </c>
      <c r="U271" s="309" t="s">
        <v>304</v>
      </c>
      <c r="V271" s="269">
        <v>200000</v>
      </c>
      <c r="W271" s="134" t="s">
        <v>653</v>
      </c>
      <c r="X271" s="269">
        <v>300000</v>
      </c>
      <c r="Y271" s="134" t="s">
        <v>465</v>
      </c>
      <c r="Z271" s="269">
        <v>400000</v>
      </c>
      <c r="AA271" s="134" t="s">
        <v>814</v>
      </c>
      <c r="AB271" s="167"/>
      <c r="AC271" s="134"/>
      <c r="AD271" s="175"/>
      <c r="AE271" s="134"/>
      <c r="AF271" s="134"/>
      <c r="AG271" s="134"/>
    </row>
    <row r="272" spans="1:33" s="168" customFormat="1" ht="14.25" customHeight="1" x14ac:dyDescent="0.2">
      <c r="A272" s="333" t="s">
        <v>2814</v>
      </c>
      <c r="B272" s="134" t="s">
        <v>2847</v>
      </c>
      <c r="C272" s="253" t="str">
        <f>RIGHT(A272,LEN(A272)-FIND(", ",A272,1)-1)</f>
        <v>Dominic</v>
      </c>
      <c r="D272" s="134" t="str">
        <f t="shared" si="86"/>
        <v>D. Leone</v>
      </c>
      <c r="E272" s="256" t="str">
        <f t="shared" si="79"/>
        <v>Dominic Leone</v>
      </c>
      <c r="F272" s="161" t="s">
        <v>1667</v>
      </c>
      <c r="G272" s="161"/>
      <c r="H272" s="161"/>
      <c r="I272" s="161"/>
      <c r="J272" s="334">
        <v>33537</v>
      </c>
      <c r="K272" s="190" t="s">
        <v>1664</v>
      </c>
      <c r="L272" s="215" t="s">
        <v>173</v>
      </c>
      <c r="M272" s="134" t="s">
        <v>304</v>
      </c>
      <c r="N272" s="147" t="str">
        <f>Ruth!$AE$2</f>
        <v>Williamsburg</v>
      </c>
      <c r="O272" s="216" t="s">
        <v>4297</v>
      </c>
      <c r="P272" s="229" t="str">
        <f t="shared" si="80"/>
        <v>Leone, Dominic (Y1*)</v>
      </c>
      <c r="Q272" s="166">
        <f t="shared" si="81"/>
        <v>200000</v>
      </c>
      <c r="R272" s="166">
        <f t="shared" si="82"/>
        <v>300000</v>
      </c>
      <c r="S272" s="166">
        <f t="shared" si="83"/>
        <v>400000</v>
      </c>
      <c r="T272" s="314" t="str">
        <f t="shared" si="84"/>
        <v/>
      </c>
      <c r="U272" s="134" t="s">
        <v>304</v>
      </c>
      <c r="V272" s="269">
        <v>200000</v>
      </c>
      <c r="W272" s="134" t="s">
        <v>653</v>
      </c>
      <c r="X272" s="269">
        <v>300000</v>
      </c>
      <c r="Y272" s="134" t="s">
        <v>465</v>
      </c>
      <c r="Z272" s="269">
        <v>400000</v>
      </c>
      <c r="AA272" s="134" t="s">
        <v>814</v>
      </c>
      <c r="AB272" s="514"/>
      <c r="AC272" s="134"/>
      <c r="AD272" s="175"/>
      <c r="AE272" s="134"/>
      <c r="AF272" s="134"/>
      <c r="AG272" s="134"/>
    </row>
    <row r="273" spans="1:33" s="168" customFormat="1" ht="14.25" customHeight="1" x14ac:dyDescent="0.2">
      <c r="A273" s="237" t="s">
        <v>2132</v>
      </c>
      <c r="B273" s="246" t="s">
        <v>2013</v>
      </c>
      <c r="C273" s="253" t="str">
        <f>RIGHT(A273,LEN(A273)-FIND(", ",A273,1)-1)</f>
        <v>Taylor</v>
      </c>
      <c r="D273" s="134" t="str">
        <f t="shared" si="86"/>
        <v>T. Lindsey</v>
      </c>
      <c r="E273" s="256" t="str">
        <f t="shared" si="79"/>
        <v>Taylor Lindsey</v>
      </c>
      <c r="F273" s="244" t="s">
        <v>512</v>
      </c>
      <c r="G273" s="244"/>
      <c r="H273" s="244"/>
      <c r="I273" s="244"/>
      <c r="J273" s="251">
        <v>33574</v>
      </c>
      <c r="K273" s="252" t="s">
        <v>1665</v>
      </c>
      <c r="L273" s="161" t="s">
        <v>651</v>
      </c>
      <c r="M273" s="134" t="s">
        <v>828</v>
      </c>
      <c r="N273" s="147" t="str">
        <f>Aaron!$A$2</f>
        <v>Middlesex</v>
      </c>
      <c r="O273" s="216" t="s">
        <v>4297</v>
      </c>
      <c r="P273" s="229" t="str">
        <f t="shared" si="80"/>
        <v>Lindsey, Taylor (min)</v>
      </c>
      <c r="Q273" s="166" t="str">
        <f t="shared" si="81"/>
        <v/>
      </c>
      <c r="R273" s="166" t="str">
        <f t="shared" si="82"/>
        <v/>
      </c>
      <c r="S273" s="166" t="str">
        <f t="shared" si="83"/>
        <v/>
      </c>
      <c r="T273" s="314" t="str">
        <f t="shared" si="84"/>
        <v/>
      </c>
      <c r="U273" s="484" t="s">
        <v>828</v>
      </c>
      <c r="V273" s="485"/>
      <c r="W273" s="233"/>
      <c r="X273" s="485"/>
      <c r="Y273" s="233"/>
      <c r="Z273" s="485"/>
      <c r="AA273" s="134"/>
      <c r="AB273" s="167"/>
      <c r="AC273" s="134"/>
      <c r="AD273" s="175"/>
      <c r="AE273" s="134"/>
      <c r="AF273" s="134"/>
      <c r="AG273" s="134"/>
    </row>
    <row r="274" spans="1:33" s="168" customFormat="1" ht="14.25" customHeight="1" x14ac:dyDescent="0.2">
      <c r="A274" s="175" t="s">
        <v>2901</v>
      </c>
      <c r="B274" s="177" t="s">
        <v>1547</v>
      </c>
      <c r="C274" s="177" t="s">
        <v>2850</v>
      </c>
      <c r="D274" s="134" t="str">
        <f t="shared" si="86"/>
        <v>M. Lindstrom</v>
      </c>
      <c r="E274" s="256" t="str">
        <f t="shared" si="79"/>
        <v>Matt Lindstrom</v>
      </c>
      <c r="F274" s="161" t="s">
        <v>1667</v>
      </c>
      <c r="G274" s="190"/>
      <c r="H274" s="190"/>
      <c r="I274" s="190"/>
      <c r="J274" s="338">
        <v>29262</v>
      </c>
      <c r="K274" s="190" t="s">
        <v>1664</v>
      </c>
      <c r="L274" s="161" t="s">
        <v>173</v>
      </c>
      <c r="M274" s="134" t="str">
        <f>$U274</f>
        <v>1,F2-500K</v>
      </c>
      <c r="N274" s="177" t="s">
        <v>83</v>
      </c>
      <c r="O274" s="216" t="s">
        <v>4297</v>
      </c>
      <c r="P274" s="229" t="str">
        <f t="shared" si="80"/>
        <v>Lindstrom,Matt (1,F2-500K)</v>
      </c>
      <c r="Q274" s="314">
        <f t="shared" si="81"/>
        <v>250000</v>
      </c>
      <c r="R274" s="166">
        <f t="shared" si="82"/>
        <v>250000</v>
      </c>
      <c r="S274" s="166" t="str">
        <f t="shared" si="83"/>
        <v/>
      </c>
      <c r="T274" s="166" t="str">
        <f t="shared" si="84"/>
        <v/>
      </c>
      <c r="U274" s="177" t="s">
        <v>1608</v>
      </c>
      <c r="V274" s="314">
        <v>250000</v>
      </c>
      <c r="W274" s="177" t="s">
        <v>1609</v>
      </c>
      <c r="X274" s="314">
        <v>250000</v>
      </c>
      <c r="Y274" s="314" t="s">
        <v>412</v>
      </c>
      <c r="Z274" s="166"/>
      <c r="AA274" s="166"/>
      <c r="AB274" s="167"/>
      <c r="AC274" s="134"/>
      <c r="AD274" s="305"/>
      <c r="AE274" s="134"/>
      <c r="AF274" s="134"/>
      <c r="AG274" s="134"/>
    </row>
    <row r="275" spans="1:33" s="168" customFormat="1" ht="14.25" customHeight="1" x14ac:dyDescent="0.2">
      <c r="A275" s="239" t="s">
        <v>2236</v>
      </c>
      <c r="B275" s="253" t="s">
        <v>2054</v>
      </c>
      <c r="C275" s="253" t="s">
        <v>2055</v>
      </c>
      <c r="D275" s="229" t="str">
        <f>CONCATENATE(MID(C275,2,1),". ",B275)</f>
        <v>C. Lo</v>
      </c>
      <c r="E275" s="256" t="str">
        <f t="shared" si="79"/>
        <v xml:space="preserve"> Chia-Jen Lo</v>
      </c>
      <c r="F275" s="245" t="s">
        <v>1667</v>
      </c>
      <c r="G275" s="245"/>
      <c r="H275" s="245"/>
      <c r="I275" s="245"/>
      <c r="J275" s="254">
        <v>31509</v>
      </c>
      <c r="K275" s="255" t="s">
        <v>173</v>
      </c>
      <c r="L275" s="245" t="s">
        <v>173</v>
      </c>
      <c r="M275" s="134" t="str">
        <f>$U275</f>
        <v>MM</v>
      </c>
      <c r="N275" s="134" t="s">
        <v>824</v>
      </c>
      <c r="O275" s="216" t="s">
        <v>4297</v>
      </c>
      <c r="P275" s="229" t="str">
        <f t="shared" si="80"/>
        <v>Lo, Chia-Jen (MM)</v>
      </c>
      <c r="Q275" s="166">
        <f t="shared" si="81"/>
        <v>100000</v>
      </c>
      <c r="R275" s="166" t="str">
        <f t="shared" si="82"/>
        <v/>
      </c>
      <c r="S275" s="166" t="str">
        <f t="shared" si="83"/>
        <v/>
      </c>
      <c r="T275" s="166" t="str">
        <f t="shared" si="84"/>
        <v/>
      </c>
      <c r="U275" s="134" t="s">
        <v>648</v>
      </c>
      <c r="V275" s="167">
        <v>100000</v>
      </c>
      <c r="W275" s="229"/>
      <c r="X275" s="230"/>
      <c r="Y275" s="229"/>
      <c r="Z275" s="230"/>
      <c r="AA275" s="229"/>
      <c r="AB275" s="230"/>
      <c r="AC275" s="134"/>
      <c r="AD275" s="305"/>
      <c r="AE275" s="134"/>
      <c r="AF275" s="134"/>
      <c r="AG275" s="134"/>
    </row>
    <row r="276" spans="1:33" s="168" customFormat="1" ht="14.25" customHeight="1" x14ac:dyDescent="0.2">
      <c r="A276" s="211" t="s">
        <v>1756</v>
      </c>
      <c r="B276" s="211" t="s">
        <v>1757</v>
      </c>
      <c r="C276" s="211" t="s">
        <v>1415</v>
      </c>
      <c r="D276" s="134" t="str">
        <f>CONCATENATE(MID(C276,2,1),". ",B276)</f>
        <v>S. Lombardozzi</v>
      </c>
      <c r="E276" s="229" t="str">
        <f t="shared" si="79"/>
        <v xml:space="preserve"> Steve Lombardozzi</v>
      </c>
      <c r="F276" s="216" t="s">
        <v>1674</v>
      </c>
      <c r="G276" s="216"/>
      <c r="H276" s="216"/>
      <c r="I276" s="216"/>
      <c r="J276" s="222">
        <v>32406</v>
      </c>
      <c r="K276" s="223" t="s">
        <v>1665</v>
      </c>
      <c r="L276" s="135" t="s">
        <v>11</v>
      </c>
      <c r="M276" s="134" t="str">
        <f>$V276</f>
        <v>1,F1-200k</v>
      </c>
      <c r="N276" s="300" t="s">
        <v>701</v>
      </c>
      <c r="O276" s="216" t="s">
        <v>4297</v>
      </c>
      <c r="P276" s="229" t="str">
        <f t="shared" si="80"/>
        <v>Lombardozzi, Steve (1,F1-200k)</v>
      </c>
      <c r="Q276" s="314">
        <f>IF(ISBLANK($W276),"",$W276)</f>
        <v>200000</v>
      </c>
      <c r="R276" s="166" t="str">
        <f>IF(ISBLANK($Y276),"",$Y276)</f>
        <v/>
      </c>
      <c r="S276" s="166" t="str">
        <f>IF(ISBLANK($AA276),"",$AA276)</f>
        <v/>
      </c>
      <c r="T276" s="166" t="str">
        <f>IF(ISBLANK($AC276),"",$AC276)</f>
        <v/>
      </c>
      <c r="U276" s="314" t="str">
        <f>IF(ISBLANK($AE276),"",$AE276)</f>
        <v/>
      </c>
      <c r="V276" s="147" t="s">
        <v>601</v>
      </c>
      <c r="W276" s="314">
        <v>200000</v>
      </c>
      <c r="X276" s="297" t="s">
        <v>412</v>
      </c>
      <c r="Y276" s="235"/>
      <c r="Z276" s="211"/>
      <c r="AA276" s="235"/>
      <c r="AB276" s="211"/>
      <c r="AC276" s="235"/>
      <c r="AD276" s="134"/>
      <c r="AE276" s="194"/>
    </row>
    <row r="277" spans="1:33" s="168" customFormat="1" ht="14.25" customHeight="1" x14ac:dyDescent="0.2">
      <c r="A277" s="491" t="s">
        <v>1755</v>
      </c>
      <c r="B277" s="246" t="str">
        <f>LEFT(A277,FIND(", ",A277,1)-1)</f>
        <v>Lopez</v>
      </c>
      <c r="C277" s="253" t="str">
        <f>RIGHT(A277,LEN(A277)-FIND(", ",A277,1)-1)</f>
        <v>Javier</v>
      </c>
      <c r="D277" s="134" t="str">
        <f>CONCATENATE(MID(C277,1,1),". ",B277)</f>
        <v>J. Lopez</v>
      </c>
      <c r="E277" s="256" t="str">
        <f t="shared" si="79"/>
        <v>Javier Lopez</v>
      </c>
      <c r="F277" s="215" t="s">
        <v>512</v>
      </c>
      <c r="G277" s="215"/>
      <c r="H277" s="215"/>
      <c r="I277" s="215"/>
      <c r="J277" s="213">
        <v>28317</v>
      </c>
      <c r="K277" s="214" t="s">
        <v>1664</v>
      </c>
      <c r="L277" s="161" t="s">
        <v>173</v>
      </c>
      <c r="M277" s="134" t="str">
        <f>$U277</f>
        <v>1,F1-$700k</v>
      </c>
      <c r="N277" s="147" t="str">
        <f>Aaron!$M$2</f>
        <v>Virginia</v>
      </c>
      <c r="O277" s="412" t="s">
        <v>4104</v>
      </c>
      <c r="P277" s="229" t="str">
        <f t="shared" si="80"/>
        <v>Lopez, Javier (1,F1-$700k)</v>
      </c>
      <c r="Q277" s="166">
        <f>IF(ISBLANK($V277),"",$V277)</f>
        <v>700000</v>
      </c>
      <c r="R277" s="166" t="str">
        <f>IF(ISBLANK($X277),"",$X277)</f>
        <v/>
      </c>
      <c r="S277" s="166" t="str">
        <f>IF(ISBLANK($Z277),"",$Z277)</f>
        <v/>
      </c>
      <c r="T277" s="314" t="str">
        <f>IF(ISBLANK($AB277),"",$AB277)</f>
        <v/>
      </c>
      <c r="U277" s="148" t="s">
        <v>4055</v>
      </c>
      <c r="V277" s="414">
        <v>700000</v>
      </c>
      <c r="W277" s="167" t="s">
        <v>412</v>
      </c>
      <c r="X277" s="134"/>
      <c r="Y277" s="134"/>
      <c r="Z277" s="134"/>
      <c r="AA277" s="134"/>
      <c r="AB277" s="134"/>
      <c r="AC277" s="134"/>
      <c r="AD277" s="175"/>
      <c r="AE277" s="134"/>
      <c r="AF277" s="134"/>
      <c r="AG277" s="134"/>
    </row>
    <row r="278" spans="1:33" s="168" customFormat="1" ht="14.25" customHeight="1" x14ac:dyDescent="0.2">
      <c r="A278" s="294" t="s">
        <v>2322</v>
      </c>
      <c r="B278" s="258" t="s">
        <v>2107</v>
      </c>
      <c r="C278" s="253" t="str">
        <f>RIGHT(A278,LEN(A278)-FIND(", ",A278,1)-1)</f>
        <v>David</v>
      </c>
      <c r="D278" s="134" t="str">
        <f>CONCATENATE(MID(C278,1,1),". ",B278)</f>
        <v>D. Lough</v>
      </c>
      <c r="E278" s="256" t="str">
        <f t="shared" si="79"/>
        <v>David Lough</v>
      </c>
      <c r="F278" s="242" t="s">
        <v>512</v>
      </c>
      <c r="G278" s="242"/>
      <c r="H278" s="242"/>
      <c r="I278" s="242"/>
      <c r="J278" s="486">
        <v>31432</v>
      </c>
      <c r="K278" s="259" t="s">
        <v>2108</v>
      </c>
      <c r="L278" s="240" t="s">
        <v>11</v>
      </c>
      <c r="M278" s="134" t="s">
        <v>465</v>
      </c>
      <c r="N278" s="147" t="s">
        <v>571</v>
      </c>
      <c r="O278" s="216" t="s">
        <v>4297</v>
      </c>
      <c r="P278" s="229" t="str">
        <f t="shared" si="80"/>
        <v>Lough, David (Y3)</v>
      </c>
      <c r="Q278" s="166">
        <f>IF(ISBLANK($V278),"",$V278)</f>
        <v>400000</v>
      </c>
      <c r="R278" s="166" t="str">
        <f>IF(ISBLANK($X278),"",$X278)</f>
        <v/>
      </c>
      <c r="S278" s="166" t="str">
        <f>IF(ISBLANK($Z278),"",$Z278)</f>
        <v/>
      </c>
      <c r="T278" s="314" t="str">
        <f>IF(ISBLANK($AB278),"",$AB278)</f>
        <v/>
      </c>
      <c r="U278" s="309" t="s">
        <v>465</v>
      </c>
      <c r="V278" s="230">
        <v>400000</v>
      </c>
      <c r="W278" s="229" t="s">
        <v>814</v>
      </c>
      <c r="X278" s="230"/>
      <c r="Y278" s="229"/>
      <c r="Z278" s="230"/>
      <c r="AA278" s="167"/>
      <c r="AB278" s="134"/>
      <c r="AC278" s="134"/>
      <c r="AD278" s="175"/>
      <c r="AE278" s="134"/>
      <c r="AF278" s="480"/>
      <c r="AG278" s="480"/>
    </row>
    <row r="279" spans="1:33" s="168" customFormat="1" ht="14.25" customHeight="1" x14ac:dyDescent="0.2">
      <c r="A279" s="239" t="s">
        <v>2305</v>
      </c>
      <c r="B279" s="253" t="s">
        <v>2098</v>
      </c>
      <c r="C279" s="253" t="str">
        <f>RIGHT(A279,LEN(A279)-FIND(", ",A279,1)-1)</f>
        <v>Ed</v>
      </c>
      <c r="D279" s="134" t="str">
        <f>CONCATENATE(MID(C279,1,1),". ",B279)</f>
        <v>E. Lucas</v>
      </c>
      <c r="E279" s="256" t="str">
        <f t="shared" si="79"/>
        <v>Ed Lucas</v>
      </c>
      <c r="F279" s="245" t="s">
        <v>1667</v>
      </c>
      <c r="G279" s="245"/>
      <c r="H279" s="245"/>
      <c r="I279" s="245"/>
      <c r="J279" s="257">
        <v>30092</v>
      </c>
      <c r="K279" s="255" t="s">
        <v>11</v>
      </c>
      <c r="L279" s="240" t="s">
        <v>11</v>
      </c>
      <c r="M279" s="134" t="s">
        <v>303</v>
      </c>
      <c r="N279" s="147" t="s">
        <v>500</v>
      </c>
      <c r="O279" s="216" t="s">
        <v>4297</v>
      </c>
      <c r="P279" s="229" t="str">
        <f t="shared" si="80"/>
        <v>Lucas, Ed (Y2*)</v>
      </c>
      <c r="Q279" s="166">
        <f>IF(ISBLANK($V279),"",$V279)</f>
        <v>300000</v>
      </c>
      <c r="R279" s="166">
        <f>IF(ISBLANK($X279),"",$X279)</f>
        <v>400000</v>
      </c>
      <c r="S279" s="166" t="str">
        <f>IF(ISBLANK($Z279),"",$Z279)</f>
        <v/>
      </c>
      <c r="T279" s="314" t="str">
        <f>IF(ISBLANK($AB279),"",$AB279)</f>
        <v/>
      </c>
      <c r="U279" s="309" t="s">
        <v>303</v>
      </c>
      <c r="V279" s="230">
        <v>300000</v>
      </c>
      <c r="W279" s="229" t="s">
        <v>465</v>
      </c>
      <c r="X279" s="230">
        <v>400000</v>
      </c>
      <c r="Y279" s="134" t="s">
        <v>814</v>
      </c>
      <c r="Z279" s="230"/>
      <c r="AA279" s="134"/>
      <c r="AB279" s="167"/>
      <c r="AC279" s="134"/>
      <c r="AD279" s="175"/>
      <c r="AE279" s="134"/>
      <c r="AF279" s="134"/>
      <c r="AG279" s="134"/>
    </row>
    <row r="280" spans="1:33" s="168" customFormat="1" ht="14.25" customHeight="1" x14ac:dyDescent="0.2">
      <c r="A280" s="175" t="s">
        <v>2390</v>
      </c>
      <c r="B280" s="177" t="s">
        <v>2400</v>
      </c>
      <c r="C280" s="177" t="s">
        <v>1426</v>
      </c>
      <c r="D280" s="177" t="str">
        <f>CONCATENATE(MID(C280,2,1),". ",B280)</f>
        <v>R. Ludwick</v>
      </c>
      <c r="E280" s="256" t="str">
        <f t="shared" si="79"/>
        <v xml:space="preserve"> Ryan Ludwick</v>
      </c>
      <c r="F280" s="286" t="s">
        <v>1667</v>
      </c>
      <c r="G280" s="286"/>
      <c r="H280" s="286"/>
      <c r="I280" s="286"/>
      <c r="J280" s="192">
        <v>28684</v>
      </c>
      <c r="K280" s="203" t="s">
        <v>1673</v>
      </c>
      <c r="L280" s="240" t="s">
        <v>11</v>
      </c>
      <c r="M280" s="134" t="str">
        <f>$V280</f>
        <v>2,F2-1M</v>
      </c>
      <c r="N280" s="147" t="str">
        <f>Mays!$G$2</f>
        <v>Palo Alto</v>
      </c>
      <c r="O280" s="216" t="s">
        <v>4297</v>
      </c>
      <c r="P280" s="229" t="str">
        <f t="shared" si="80"/>
        <v>Ludwick, Ryan (2,F2-1M)</v>
      </c>
      <c r="Q280" s="314">
        <f>IF(ISBLANK($W280),"",$W280)</f>
        <v>500000</v>
      </c>
      <c r="R280" s="166" t="str">
        <f>IF(ISBLANK($Y280),"",$Y280)</f>
        <v/>
      </c>
      <c r="S280" s="166" t="str">
        <f>IF(ISBLANK($AA280),"",$AA280)</f>
        <v/>
      </c>
      <c r="T280" s="166" t="str">
        <f>IF(ISBLANK($AC280),"",$AC280)</f>
        <v/>
      </c>
      <c r="U280" s="314" t="str">
        <f>IF(ISBLANK($AE280),"",$AE280)</f>
        <v/>
      </c>
      <c r="V280" s="166" t="s">
        <v>2403</v>
      </c>
      <c r="W280" s="314">
        <v>500000</v>
      </c>
      <c r="X280" s="166" t="s">
        <v>412</v>
      </c>
      <c r="Y280" s="167"/>
      <c r="Z280" s="167"/>
      <c r="AA280" s="167"/>
      <c r="AB280" s="167"/>
      <c r="AC280" s="167"/>
      <c r="AD280" s="306"/>
      <c r="AE280" s="229"/>
      <c r="AF280" s="480"/>
      <c r="AG280" s="480"/>
    </row>
    <row r="281" spans="1:33" s="168" customFormat="1" ht="14.25" customHeight="1" x14ac:dyDescent="0.2">
      <c r="A281" s="239" t="s">
        <v>2230</v>
      </c>
      <c r="B281" s="253" t="s">
        <v>2047</v>
      </c>
      <c r="C281" s="253" t="s">
        <v>2048</v>
      </c>
      <c r="D281" s="229" t="str">
        <f>CONCATENATE(MID(C281,2,1),". ",B281)</f>
        <v>D. Lutz</v>
      </c>
      <c r="E281" s="256" t="str">
        <f t="shared" si="79"/>
        <v xml:space="preserve"> Donald Lutz</v>
      </c>
      <c r="F281" s="245" t="s">
        <v>512</v>
      </c>
      <c r="G281" s="245"/>
      <c r="H281" s="245"/>
      <c r="I281" s="245"/>
      <c r="J281" s="257">
        <v>32545</v>
      </c>
      <c r="K281" s="255" t="s">
        <v>11</v>
      </c>
      <c r="L281" s="161" t="s">
        <v>11</v>
      </c>
      <c r="M281" s="134" t="str">
        <f>$U281</f>
        <v>MM</v>
      </c>
      <c r="N281" s="147" t="str">
        <f>Aaron!$AE$2</f>
        <v>Pismo Beach</v>
      </c>
      <c r="O281" s="216" t="s">
        <v>4297</v>
      </c>
      <c r="P281" s="229" t="str">
        <f t="shared" si="80"/>
        <v>Lutz, Donald (MM)</v>
      </c>
      <c r="Q281" s="314">
        <f>IF(ISBLANK($V281),"",$V281)</f>
        <v>100000</v>
      </c>
      <c r="R281" s="166" t="str">
        <f>IF(ISBLANK($X281),"",$X281)</f>
        <v/>
      </c>
      <c r="S281" s="166" t="str">
        <f>IF(ISBLANK($Z281),"",$Z281)</f>
        <v/>
      </c>
      <c r="T281" s="166" t="str">
        <f>IF(ISBLANK($AB281),"",$AB281)</f>
        <v/>
      </c>
      <c r="U281" s="147" t="s">
        <v>648</v>
      </c>
      <c r="V281" s="315">
        <v>100000</v>
      </c>
      <c r="W281" s="309"/>
      <c r="X281" s="230"/>
      <c r="Y281" s="229"/>
      <c r="Z281" s="230"/>
      <c r="AA281" s="229"/>
      <c r="AB281" s="230"/>
      <c r="AC281" s="134"/>
      <c r="AD281" s="305"/>
      <c r="AE281" s="134"/>
      <c r="AF281" s="134"/>
      <c r="AG281" s="134"/>
    </row>
    <row r="282" spans="1:33" s="168" customFormat="1" ht="14.25" customHeight="1" x14ac:dyDescent="0.2">
      <c r="A282" s="210" t="s">
        <v>1678</v>
      </c>
      <c r="B282" s="211" t="s">
        <v>1679</v>
      </c>
      <c r="C282" s="211" t="s">
        <v>1341</v>
      </c>
      <c r="D282" s="134" t="str">
        <f>CONCATENATE(MID(C282,2,1),". ",B282)</f>
        <v>J. Marquis</v>
      </c>
      <c r="E282" s="256" t="str">
        <f t="shared" si="79"/>
        <v xml:space="preserve"> Jason Marquis</v>
      </c>
      <c r="F282" s="215" t="s">
        <v>1667</v>
      </c>
      <c r="G282" s="215"/>
      <c r="H282" s="215"/>
      <c r="I282" s="215"/>
      <c r="J282" s="213">
        <v>28723</v>
      </c>
      <c r="K282" s="214" t="s">
        <v>966</v>
      </c>
      <c r="L282" s="215" t="s">
        <v>173</v>
      </c>
      <c r="M282" s="134" t="str">
        <f>$U282</f>
        <v>free agent</v>
      </c>
      <c r="N282" s="211" t="s">
        <v>83</v>
      </c>
      <c r="O282" s="216" t="s">
        <v>4297</v>
      </c>
      <c r="P282" s="229" t="str">
        <f t="shared" si="80"/>
        <v>Marquis, Jason (free agent)</v>
      </c>
      <c r="Q282" s="217"/>
      <c r="R282" s="211"/>
      <c r="S282" s="217"/>
      <c r="T282" s="217"/>
      <c r="U282" s="211" t="s">
        <v>412</v>
      </c>
      <c r="V282" s="235"/>
      <c r="W282" s="211"/>
      <c r="X282" s="235"/>
      <c r="Y282" s="211"/>
      <c r="Z282" s="235"/>
      <c r="AA282" s="211"/>
      <c r="AB282" s="235"/>
      <c r="AC282" s="134"/>
      <c r="AD282" s="305"/>
      <c r="AE282" s="134"/>
      <c r="AF282" s="134"/>
      <c r="AG282" s="134"/>
    </row>
    <row r="283" spans="1:33" s="168" customFormat="1" ht="14.25" customHeight="1" x14ac:dyDescent="0.2">
      <c r="A283" s="333" t="s">
        <v>2716</v>
      </c>
      <c r="B283" s="134" t="s">
        <v>1548</v>
      </c>
      <c r="C283" s="253" t="str">
        <f>RIGHT(A283,LEN(A283)-FIND(", ",A283,1)-1)</f>
        <v>Evan</v>
      </c>
      <c r="D283" s="134" t="str">
        <f>CONCATENATE(MID(C283,1,1),". ",B283)</f>
        <v>E. Marshall</v>
      </c>
      <c r="E283" s="256" t="str">
        <f t="shared" si="79"/>
        <v>Evan Marshall</v>
      </c>
      <c r="F283" s="161" t="s">
        <v>1667</v>
      </c>
      <c r="G283" s="161"/>
      <c r="H283" s="161"/>
      <c r="I283" s="161"/>
      <c r="J283" s="334">
        <v>32981</v>
      </c>
      <c r="K283" s="190" t="s">
        <v>1664</v>
      </c>
      <c r="L283" s="215" t="s">
        <v>173</v>
      </c>
      <c r="M283" s="134" t="s">
        <v>304</v>
      </c>
      <c r="N283" s="297" t="str">
        <f>Aaron!$G$2</f>
        <v>Exeter</v>
      </c>
      <c r="O283" s="216" t="s">
        <v>4297</v>
      </c>
      <c r="P283" s="229" t="str">
        <f t="shared" si="80"/>
        <v>Marshall, Evan (Y1*)</v>
      </c>
      <c r="Q283" s="166">
        <f t="shared" ref="Q283:Q289" si="87">IF(ISBLANK($V283),"",$V283)</f>
        <v>200000</v>
      </c>
      <c r="R283" s="166">
        <f t="shared" ref="R283:R289" si="88">IF(ISBLANK($X283),"",$X283)</f>
        <v>300000</v>
      </c>
      <c r="S283" s="166">
        <f t="shared" ref="S283:S289" si="89">IF(ISBLANK($Z283),"",$Z283)</f>
        <v>400000</v>
      </c>
      <c r="T283" s="314" t="str">
        <f t="shared" ref="T283:T289" si="90">IF(ISBLANK($AB283),"",$AB283)</f>
        <v/>
      </c>
      <c r="U283" s="134" t="s">
        <v>304</v>
      </c>
      <c r="V283" s="269">
        <v>200000</v>
      </c>
      <c r="W283" s="134" t="s">
        <v>653</v>
      </c>
      <c r="X283" s="269">
        <v>300000</v>
      </c>
      <c r="Y283" s="134" t="s">
        <v>465</v>
      </c>
      <c r="Z283" s="269">
        <v>400000</v>
      </c>
      <c r="AA283" s="134" t="s">
        <v>814</v>
      </c>
      <c r="AB283" s="514"/>
      <c r="AC283" s="134"/>
      <c r="AD283" s="175"/>
      <c r="AE283" s="134"/>
      <c r="AF283" s="134"/>
      <c r="AG283" s="134"/>
    </row>
    <row r="284" spans="1:33" s="168" customFormat="1" ht="14.25" customHeight="1" x14ac:dyDescent="0.2">
      <c r="A284" s="333" t="s">
        <v>2779</v>
      </c>
      <c r="B284" s="246" t="str">
        <f>LEFT(A284,FIND(", ",A284,1)-1)</f>
        <v>Marte</v>
      </c>
      <c r="C284" s="253" t="str">
        <f>RIGHT(A284,LEN(A284)-FIND(", ",A284,1)-1)</f>
        <v>Alfredo</v>
      </c>
      <c r="D284" s="134" t="str">
        <f>CONCATENATE(MID(C284,1,1),". ",B284)</f>
        <v>A. Marte</v>
      </c>
      <c r="E284" s="256" t="str">
        <f t="shared" si="79"/>
        <v>Alfredo Marte</v>
      </c>
      <c r="F284" s="161" t="s">
        <v>1667</v>
      </c>
      <c r="G284" s="161"/>
      <c r="H284" s="161"/>
      <c r="I284" s="161"/>
      <c r="J284" s="334">
        <v>32598</v>
      </c>
      <c r="K284" s="190" t="s">
        <v>1673</v>
      </c>
      <c r="L284" s="161" t="s">
        <v>11</v>
      </c>
      <c r="M284" s="134" t="str">
        <f>$U284</f>
        <v>Y1*</v>
      </c>
      <c r="N284" s="147" t="str">
        <f>Cobb!$AE$2</f>
        <v>Chicago</v>
      </c>
      <c r="O284" s="135" t="s">
        <v>2857</v>
      </c>
      <c r="P284" s="229" t="str">
        <f t="shared" si="80"/>
        <v>Marte, Alfredo (Y1*)</v>
      </c>
      <c r="Q284" s="166">
        <f t="shared" si="87"/>
        <v>200000</v>
      </c>
      <c r="R284" s="166">
        <f t="shared" si="88"/>
        <v>300000</v>
      </c>
      <c r="S284" s="166">
        <f t="shared" si="89"/>
        <v>400000</v>
      </c>
      <c r="T284" s="314" t="str">
        <f t="shared" si="90"/>
        <v/>
      </c>
      <c r="U284" s="134" t="s">
        <v>304</v>
      </c>
      <c r="V284" s="269">
        <v>200000</v>
      </c>
      <c r="W284" s="134" t="s">
        <v>653</v>
      </c>
      <c r="X284" s="269">
        <v>300000</v>
      </c>
      <c r="Y284" s="134" t="s">
        <v>465</v>
      </c>
      <c r="Z284" s="269">
        <v>400000</v>
      </c>
      <c r="AA284" s="134" t="s">
        <v>814</v>
      </c>
      <c r="AB284" s="514"/>
      <c r="AC284" s="134"/>
      <c r="AD284" s="175"/>
      <c r="AE284" s="134"/>
      <c r="AF284" s="134"/>
      <c r="AG284" s="134"/>
    </row>
    <row r="285" spans="1:33" s="168" customFormat="1" ht="14.25" customHeight="1" x14ac:dyDescent="0.2">
      <c r="A285" s="237" t="s">
        <v>2331</v>
      </c>
      <c r="B285" s="246" t="s">
        <v>1549</v>
      </c>
      <c r="C285" s="246" t="s">
        <v>2112</v>
      </c>
      <c r="D285" s="229" t="str">
        <f>CONCATENATE(MID(C285,2,1),". ",B285)</f>
        <v>E. Martin</v>
      </c>
      <c r="E285" s="256" t="str">
        <f t="shared" si="79"/>
        <v xml:space="preserve"> Ethan Martin</v>
      </c>
      <c r="F285" s="244" t="s">
        <v>1667</v>
      </c>
      <c r="G285" s="244"/>
      <c r="H285" s="244"/>
      <c r="I285" s="244"/>
      <c r="J285" s="251">
        <v>32665</v>
      </c>
      <c r="K285" s="252" t="s">
        <v>173</v>
      </c>
      <c r="L285" s="240" t="s">
        <v>173</v>
      </c>
      <c r="M285" s="134" t="str">
        <f>$U285</f>
        <v>Y1*</v>
      </c>
      <c r="N285" s="134" t="s">
        <v>473</v>
      </c>
      <c r="O285" s="216" t="s">
        <v>4297</v>
      </c>
      <c r="P285" s="229" t="str">
        <f t="shared" si="80"/>
        <v>Martin, Ethan (Y1*)</v>
      </c>
      <c r="Q285" s="166">
        <f t="shared" si="87"/>
        <v>200000</v>
      </c>
      <c r="R285" s="166">
        <f t="shared" si="88"/>
        <v>300000</v>
      </c>
      <c r="S285" s="166">
        <f t="shared" si="89"/>
        <v>400000</v>
      </c>
      <c r="T285" s="166" t="str">
        <f t="shared" si="90"/>
        <v/>
      </c>
      <c r="U285" s="134" t="s">
        <v>304</v>
      </c>
      <c r="V285" s="230">
        <v>200000</v>
      </c>
      <c r="W285" s="229" t="s">
        <v>653</v>
      </c>
      <c r="X285" s="230">
        <v>300000</v>
      </c>
      <c r="Y285" s="229" t="s">
        <v>465</v>
      </c>
      <c r="Z285" s="230">
        <v>400000</v>
      </c>
      <c r="AA285" s="134" t="s">
        <v>814</v>
      </c>
      <c r="AB285" s="230"/>
      <c r="AC285" s="134"/>
      <c r="AD285" s="305"/>
      <c r="AE285" s="134"/>
      <c r="AF285" s="134"/>
      <c r="AG285" s="134"/>
    </row>
    <row r="286" spans="1:33" s="168" customFormat="1" ht="14.25" customHeight="1" x14ac:dyDescent="0.2">
      <c r="A286" s="175" t="s">
        <v>531</v>
      </c>
      <c r="B286" s="246" t="str">
        <f>LEFT(A286,FIND(", ",A286,1)-1)</f>
        <v>Masterson</v>
      </c>
      <c r="C286" s="253" t="str">
        <f>RIGHT(A286,LEN(A286)-FIND(", ",A286,1)-1)</f>
        <v>Justin</v>
      </c>
      <c r="D286" s="134" t="str">
        <f>CONCATENATE(MID(C286,1,1),". ",B286)</f>
        <v>J. Masterson</v>
      </c>
      <c r="E286" s="256" t="str">
        <f t="shared" si="79"/>
        <v>Justin Masterson</v>
      </c>
      <c r="F286" s="161"/>
      <c r="G286" s="161"/>
      <c r="H286" s="161"/>
      <c r="I286" s="161"/>
      <c r="J286" s="192"/>
      <c r="K286" s="204"/>
      <c r="L286" s="161" t="s">
        <v>173</v>
      </c>
      <c r="M286" s="134" t="str">
        <f>$U286</f>
        <v>4,F5-11.25M</v>
      </c>
      <c r="N286" s="147" t="str">
        <f>Mays!$M$2</f>
        <v>Mudville</v>
      </c>
      <c r="O286" s="169" t="s">
        <v>1141</v>
      </c>
      <c r="P286" s="229" t="str">
        <f t="shared" si="80"/>
        <v>Masterson, Justin (4,F5-11.25M)</v>
      </c>
      <c r="Q286" s="166">
        <f t="shared" si="87"/>
        <v>2250000</v>
      </c>
      <c r="R286" s="166">
        <f t="shared" si="88"/>
        <v>2250000</v>
      </c>
      <c r="S286" s="166" t="str">
        <f t="shared" si="89"/>
        <v/>
      </c>
      <c r="T286" s="314" t="str">
        <f t="shared" si="90"/>
        <v/>
      </c>
      <c r="U286" s="147" t="s">
        <v>603</v>
      </c>
      <c r="V286" s="167">
        <v>2250000</v>
      </c>
      <c r="W286" s="134" t="s">
        <v>604</v>
      </c>
      <c r="X286" s="167">
        <v>2250000</v>
      </c>
      <c r="Y286" s="134" t="s">
        <v>412</v>
      </c>
      <c r="Z286" s="167"/>
      <c r="AA286" s="134"/>
      <c r="AB286" s="167"/>
      <c r="AC286" s="134"/>
      <c r="AD286" s="175"/>
      <c r="AE286" s="134"/>
      <c r="AF286" s="134"/>
      <c r="AG286" s="134"/>
    </row>
    <row r="287" spans="1:33" s="168" customFormat="1" ht="14.25" customHeight="1" x14ac:dyDescent="0.2">
      <c r="A287" s="333" t="s">
        <v>2717</v>
      </c>
      <c r="B287" s="134" t="s">
        <v>2835</v>
      </c>
      <c r="C287" s="253" t="str">
        <f>RIGHT(A287,LEN(A287)-FIND(", ",A287,1)-1)</f>
        <v>Tyler*</v>
      </c>
      <c r="D287" s="134" t="str">
        <f>CONCATENATE(MID(C287,1,1),". ",B287)</f>
        <v>T. Matzek</v>
      </c>
      <c r="E287" s="256" t="str">
        <f t="shared" si="79"/>
        <v>Tyler* Matzek</v>
      </c>
      <c r="F287" s="161" t="s">
        <v>512</v>
      </c>
      <c r="G287" s="161"/>
      <c r="H287" s="161"/>
      <c r="I287" s="161"/>
      <c r="J287" s="334">
        <v>33165</v>
      </c>
      <c r="K287" s="190" t="s">
        <v>966</v>
      </c>
      <c r="L287" s="215" t="s">
        <v>173</v>
      </c>
      <c r="M287" s="134" t="s">
        <v>304</v>
      </c>
      <c r="N287" s="297" t="str">
        <f>Aaron!$G$2</f>
        <v>Exeter</v>
      </c>
      <c r="O287" s="216" t="s">
        <v>4297</v>
      </c>
      <c r="P287" s="229" t="str">
        <f t="shared" si="80"/>
        <v>Matzek, Tyler* (Y1*)</v>
      </c>
      <c r="Q287" s="166">
        <f t="shared" si="87"/>
        <v>200000</v>
      </c>
      <c r="R287" s="166">
        <f t="shared" si="88"/>
        <v>300000</v>
      </c>
      <c r="S287" s="166">
        <f t="shared" si="89"/>
        <v>400000</v>
      </c>
      <c r="T287" s="314" t="str">
        <f t="shared" si="90"/>
        <v/>
      </c>
      <c r="U287" s="134" t="s">
        <v>304</v>
      </c>
      <c r="V287" s="269">
        <v>200000</v>
      </c>
      <c r="W287" s="134" t="s">
        <v>653</v>
      </c>
      <c r="X287" s="269">
        <v>300000</v>
      </c>
      <c r="Y287" s="134" t="s">
        <v>465</v>
      </c>
      <c r="Z287" s="269">
        <v>400000</v>
      </c>
      <c r="AA287" s="134" t="s">
        <v>814</v>
      </c>
      <c r="AB287" s="514"/>
      <c r="AC287" s="134"/>
      <c r="AD287" s="175"/>
      <c r="AE287" s="134"/>
      <c r="AF287" s="134"/>
      <c r="AG287" s="134"/>
    </row>
    <row r="288" spans="1:33" s="168" customFormat="1" ht="14.25" customHeight="1" x14ac:dyDescent="0.2">
      <c r="A288" s="210" t="s">
        <v>1745</v>
      </c>
      <c r="B288" s="211" t="s">
        <v>1746</v>
      </c>
      <c r="C288" s="211" t="s">
        <v>1440</v>
      </c>
      <c r="D288" s="134" t="str">
        <f>CONCATENATE(MID(C288,2,1),". ",B288)</f>
        <v>J. Maxwell</v>
      </c>
      <c r="E288" s="256" t="str">
        <f t="shared" si="79"/>
        <v xml:space="preserve"> Justin Maxwell</v>
      </c>
      <c r="F288" s="215" t="s">
        <v>1667</v>
      </c>
      <c r="G288" s="215"/>
      <c r="H288" s="215"/>
      <c r="I288" s="215"/>
      <c r="J288" s="289">
        <v>30626</v>
      </c>
      <c r="K288" s="291" t="s">
        <v>1672</v>
      </c>
      <c r="L288" s="240" t="s">
        <v>11</v>
      </c>
      <c r="M288" s="134" t="str">
        <f>$U288</f>
        <v>2,F2-1.702M</v>
      </c>
      <c r="N288" s="147" t="str">
        <f>Mays!$AE$2</f>
        <v>West Oakland</v>
      </c>
      <c r="O288" s="216" t="s">
        <v>4297</v>
      </c>
      <c r="P288" s="229" t="str">
        <f t="shared" si="80"/>
        <v>Maxwell, Justin (2,F2-1.702M)</v>
      </c>
      <c r="Q288" s="314">
        <f t="shared" si="87"/>
        <v>851000</v>
      </c>
      <c r="R288" s="166" t="str">
        <f t="shared" si="88"/>
        <v/>
      </c>
      <c r="S288" s="166" t="str">
        <f t="shared" si="89"/>
        <v/>
      </c>
      <c r="T288" s="166" t="str">
        <f t="shared" si="90"/>
        <v/>
      </c>
      <c r="U288" s="297" t="s">
        <v>1747</v>
      </c>
      <c r="V288" s="310">
        <v>851000</v>
      </c>
      <c r="W288" s="297" t="s">
        <v>412</v>
      </c>
      <c r="X288" s="235"/>
      <c r="Y288" s="211"/>
      <c r="Z288" s="235"/>
      <c r="AA288" s="211"/>
      <c r="AB288" s="235"/>
      <c r="AC288" s="134"/>
      <c r="AD288" s="305"/>
      <c r="AE288" s="134"/>
      <c r="AF288" s="480"/>
      <c r="AG288" s="480"/>
    </row>
    <row r="289" spans="1:33" s="168" customFormat="1" ht="14.25" customHeight="1" x14ac:dyDescent="0.2">
      <c r="A289" s="134" t="s">
        <v>151</v>
      </c>
      <c r="B289" s="246" t="str">
        <f>LEFT(A289,FIND(", ",A289,1)-1)</f>
        <v>McCarthy</v>
      </c>
      <c r="C289" s="253" t="str">
        <f>RIGHT(A289,LEN(A289)-FIND(", ",A289,1)-1)</f>
        <v>Brandon</v>
      </c>
      <c r="D289" s="134" t="str">
        <f>CONCATENATE(MID(C289,1,1),". ",B289)</f>
        <v>B. McCarthy</v>
      </c>
      <c r="E289" s="256" t="str">
        <f t="shared" si="79"/>
        <v>Brandon McCarthy</v>
      </c>
      <c r="F289" s="135"/>
      <c r="G289" s="135"/>
      <c r="H289" s="135"/>
      <c r="I289" s="135"/>
      <c r="J289" s="201"/>
      <c r="K289" s="147"/>
      <c r="L289" s="161" t="s">
        <v>173</v>
      </c>
      <c r="M289" s="134" t="str">
        <f>$U289</f>
        <v>5,F5-17.375M</v>
      </c>
      <c r="N289" s="147" t="str">
        <f>Aaron!$M$2</f>
        <v>Virginia</v>
      </c>
      <c r="O289" s="169" t="s">
        <v>2427</v>
      </c>
      <c r="P289" s="229" t="str">
        <f t="shared" si="80"/>
        <v>McCarthy, Brandon (5,F5-17.375M)</v>
      </c>
      <c r="Q289" s="166">
        <f t="shared" si="87"/>
        <v>3475000</v>
      </c>
      <c r="R289" s="166" t="str">
        <f t="shared" si="88"/>
        <v/>
      </c>
      <c r="S289" s="166" t="str">
        <f t="shared" si="89"/>
        <v/>
      </c>
      <c r="T289" s="314" t="str">
        <f t="shared" si="90"/>
        <v/>
      </c>
      <c r="U289" s="147" t="s">
        <v>948</v>
      </c>
      <c r="V289" s="167">
        <v>3475000</v>
      </c>
      <c r="W289" s="134" t="s">
        <v>412</v>
      </c>
      <c r="X289" s="167"/>
      <c r="Y289" s="134"/>
      <c r="Z289" s="167"/>
      <c r="AA289" s="134"/>
      <c r="AB289" s="167"/>
      <c r="AC289" s="134"/>
      <c r="AD289" s="175"/>
      <c r="AE289" s="134"/>
      <c r="AF289" s="134"/>
      <c r="AG289" s="134"/>
    </row>
    <row r="290" spans="1:33" s="168" customFormat="1" ht="14.25" customHeight="1" x14ac:dyDescent="0.2">
      <c r="A290" s="211" t="s">
        <v>1781</v>
      </c>
      <c r="B290" s="211" t="s">
        <v>1782</v>
      </c>
      <c r="C290" s="211" t="s">
        <v>1303</v>
      </c>
      <c r="D290" s="134" t="str">
        <f>CONCATENATE(MID(C290,2,1),". ",B290)</f>
        <v>D. McGowan</v>
      </c>
      <c r="E290" s="256" t="str">
        <f t="shared" si="79"/>
        <v xml:space="preserve"> Dustin McGowan</v>
      </c>
      <c r="F290" s="216" t="s">
        <v>1667</v>
      </c>
      <c r="G290" s="216"/>
      <c r="H290" s="216"/>
      <c r="I290" s="216"/>
      <c r="J290" s="220">
        <v>30034</v>
      </c>
      <c r="K290" s="221" t="s">
        <v>1664</v>
      </c>
      <c r="L290" s="161" t="s">
        <v>173</v>
      </c>
      <c r="M290" s="134" t="str">
        <f>$V290</f>
        <v>2,F2-500K</v>
      </c>
      <c r="N290" s="297" t="s">
        <v>824</v>
      </c>
      <c r="O290" s="216" t="s">
        <v>4297</v>
      </c>
      <c r="P290" s="229" t="str">
        <f t="shared" si="80"/>
        <v>McGowan, Dustin (2,F2-500K)</v>
      </c>
      <c r="Q290" s="314">
        <f>IF(ISBLANK($W290),"",$W290)</f>
        <v>250000</v>
      </c>
      <c r="R290" s="166" t="str">
        <f>IF(ISBLANK($Y290),"",$Y290)</f>
        <v/>
      </c>
      <c r="S290" s="166" t="str">
        <f>IF(ISBLANK($AA290),"",$AA290)</f>
        <v/>
      </c>
      <c r="T290" s="166" t="str">
        <f>IF(ISBLANK($AC290),"",$AC290)</f>
        <v/>
      </c>
      <c r="U290" s="314" t="str">
        <f>IF(ISBLANK($AE290),"",$AE290)</f>
        <v/>
      </c>
      <c r="V290" s="297" t="s">
        <v>1609</v>
      </c>
      <c r="W290" s="310">
        <v>250000</v>
      </c>
      <c r="X290" s="297" t="s">
        <v>412</v>
      </c>
      <c r="Y290" s="235"/>
      <c r="Z290" s="211"/>
      <c r="AA290" s="235"/>
      <c r="AB290" s="211"/>
      <c r="AC290" s="235"/>
      <c r="AD290" s="175"/>
      <c r="AE290" s="167"/>
      <c r="AF290" s="134"/>
      <c r="AG290" s="134"/>
    </row>
    <row r="292" spans="1:33" s="168" customFormat="1" ht="14.25" customHeight="1" x14ac:dyDescent="0.2">
      <c r="A292" s="211" t="s">
        <v>1813</v>
      </c>
      <c r="B292" s="211" t="s">
        <v>1814</v>
      </c>
      <c r="C292" s="253" t="str">
        <f t="shared" ref="C292:C298" si="91">RIGHT(A292,LEN(A292)-FIND(", ",A292,1)-1)</f>
        <v>Nate</v>
      </c>
      <c r="D292" s="134" t="str">
        <f t="shared" ref="D292:D298" si="92">CONCATENATE(MID(C292,1,1),". ",B292)</f>
        <v>N. McLouth</v>
      </c>
      <c r="E292" s="256" t="str">
        <f t="shared" ref="E292:E318" si="93">CONCATENATE(C292," ",B292)</f>
        <v>Nate McLouth</v>
      </c>
      <c r="F292" s="216" t="s">
        <v>512</v>
      </c>
      <c r="G292" s="216"/>
      <c r="H292" s="216"/>
      <c r="I292" s="216"/>
      <c r="J292" s="222">
        <v>29887</v>
      </c>
      <c r="K292" s="223" t="s">
        <v>1673</v>
      </c>
      <c r="L292" s="161" t="s">
        <v>11</v>
      </c>
      <c r="M292" s="134" t="str">
        <f>$U292</f>
        <v>3,F3-7.32M</v>
      </c>
      <c r="N292" s="147" t="s">
        <v>2006</v>
      </c>
      <c r="O292" s="216" t="s">
        <v>4297</v>
      </c>
      <c r="P292" s="229" t="str">
        <f t="shared" ref="P292:P318" si="94">CONCATENATE(A292," (",M292,")")</f>
        <v>McLouth, Nate (3,F3-7.32M)</v>
      </c>
      <c r="Q292" s="166">
        <f t="shared" ref="Q292:Q300" si="95">IF(ISBLANK($V292),"",$V292)</f>
        <v>2440000</v>
      </c>
      <c r="R292" s="166" t="str">
        <f t="shared" ref="R292:R300" si="96">IF(ISBLANK($X292),"",$X292)</f>
        <v/>
      </c>
      <c r="S292" s="166" t="str">
        <f t="shared" ref="S292:S300" si="97">IF(ISBLANK($Z292),"",$Z292)</f>
        <v/>
      </c>
      <c r="T292" s="314" t="str">
        <f t="shared" ref="T292:T300" si="98">IF(ISBLANK($AB292),"",$AB292)</f>
        <v/>
      </c>
      <c r="U292" s="297" t="s">
        <v>1815</v>
      </c>
      <c r="V292" s="235">
        <v>2440000</v>
      </c>
      <c r="W292" s="211" t="s">
        <v>412</v>
      </c>
      <c r="X292" s="235"/>
      <c r="Y292" s="211"/>
      <c r="Z292" s="235"/>
      <c r="AA292" s="229"/>
      <c r="AB292" s="229"/>
      <c r="AC292" s="134"/>
      <c r="AD292" s="175"/>
      <c r="AE292" s="134"/>
      <c r="AF292" s="134"/>
      <c r="AG292" s="134"/>
    </row>
    <row r="293" spans="1:33" s="168" customFormat="1" ht="14.25" customHeight="1" x14ac:dyDescent="0.2">
      <c r="A293" s="247" t="s">
        <v>2250</v>
      </c>
      <c r="B293" s="246" t="str">
        <f>LEFT(A293,FIND(", ",A293,1)-1)</f>
        <v>Medica</v>
      </c>
      <c r="C293" s="253" t="str">
        <f t="shared" si="91"/>
        <v>Tommy</v>
      </c>
      <c r="D293" s="134" t="str">
        <f t="shared" si="92"/>
        <v>T. Medica</v>
      </c>
      <c r="E293" s="256" t="str">
        <f t="shared" si="93"/>
        <v>Tommy Medica</v>
      </c>
      <c r="F293" s="250" t="s">
        <v>1667</v>
      </c>
      <c r="G293" s="250"/>
      <c r="H293" s="250"/>
      <c r="I293" s="250"/>
      <c r="J293" s="264">
        <v>32242</v>
      </c>
      <c r="K293" s="260" t="s">
        <v>11</v>
      </c>
      <c r="L293" s="161" t="s">
        <v>11</v>
      </c>
      <c r="M293" s="134" t="str">
        <f>$U293</f>
        <v>Y1*</v>
      </c>
      <c r="N293" s="147" t="str">
        <f>Ruth!$A$2</f>
        <v>Plum Island</v>
      </c>
      <c r="O293" s="241" t="s">
        <v>2012</v>
      </c>
      <c r="P293" s="229" t="str">
        <f t="shared" si="94"/>
        <v>Medica, Tommy (Y1*)</v>
      </c>
      <c r="Q293" s="166">
        <f t="shared" si="95"/>
        <v>200000</v>
      </c>
      <c r="R293" s="166">
        <f t="shared" si="96"/>
        <v>300000</v>
      </c>
      <c r="S293" s="166">
        <f t="shared" si="97"/>
        <v>400000</v>
      </c>
      <c r="T293" s="314" t="str">
        <f t="shared" si="98"/>
        <v/>
      </c>
      <c r="U293" s="309" t="s">
        <v>304</v>
      </c>
      <c r="V293" s="269">
        <v>200000</v>
      </c>
      <c r="W293" s="134" t="s">
        <v>653</v>
      </c>
      <c r="X293" s="269">
        <v>300000</v>
      </c>
      <c r="Y293" s="134" t="s">
        <v>465</v>
      </c>
      <c r="Z293" s="269">
        <v>400000</v>
      </c>
      <c r="AA293" s="175" t="s">
        <v>814</v>
      </c>
      <c r="AB293" s="167"/>
      <c r="AC293" s="134"/>
      <c r="AD293" s="134"/>
    </row>
    <row r="294" spans="1:33" ht="15" x14ac:dyDescent="0.2">
      <c r="A294" s="247" t="s">
        <v>2297</v>
      </c>
      <c r="B294" s="253" t="s">
        <v>2093</v>
      </c>
      <c r="C294" s="253" t="str">
        <f t="shared" si="91"/>
        <v>Yoervis</v>
      </c>
      <c r="D294" s="134" t="str">
        <f t="shared" si="92"/>
        <v>Y. Medina</v>
      </c>
      <c r="E294" s="256" t="str">
        <f t="shared" si="93"/>
        <v>Yoervis Medina</v>
      </c>
      <c r="F294" s="250" t="s">
        <v>1667</v>
      </c>
      <c r="G294" s="250"/>
      <c r="H294" s="250"/>
      <c r="I294" s="250"/>
      <c r="J294" s="261">
        <v>32351</v>
      </c>
      <c r="K294" s="260" t="s">
        <v>173</v>
      </c>
      <c r="L294" s="135" t="s">
        <v>173</v>
      </c>
      <c r="M294" s="134" t="s">
        <v>465</v>
      </c>
      <c r="N294" s="147" t="s">
        <v>826</v>
      </c>
      <c r="O294" s="216" t="s">
        <v>4297</v>
      </c>
      <c r="P294" s="229" t="str">
        <f t="shared" si="94"/>
        <v>Medina, Yoervis (Y3)</v>
      </c>
      <c r="Q294" s="166">
        <f t="shared" si="95"/>
        <v>400000</v>
      </c>
      <c r="R294" s="166" t="str">
        <f t="shared" si="96"/>
        <v/>
      </c>
      <c r="S294" s="166" t="str">
        <f t="shared" si="97"/>
        <v/>
      </c>
      <c r="T294" s="314" t="str">
        <f t="shared" si="98"/>
        <v/>
      </c>
      <c r="U294" s="309" t="s">
        <v>465</v>
      </c>
      <c r="V294" s="230">
        <v>400000</v>
      </c>
      <c r="W294" s="229" t="s">
        <v>814</v>
      </c>
      <c r="X294" s="230"/>
      <c r="Y294" s="229"/>
      <c r="Z294" s="230"/>
      <c r="AA294" s="134"/>
      <c r="AB294" s="167"/>
      <c r="AC294" s="134"/>
      <c r="AD294" s="134"/>
      <c r="AE294" s="371"/>
    </row>
    <row r="295" spans="1:33" x14ac:dyDescent="0.2">
      <c r="A295" s="246" t="s">
        <v>2210</v>
      </c>
      <c r="B295" s="246" t="s">
        <v>1551</v>
      </c>
      <c r="C295" s="253" t="str">
        <f t="shared" si="91"/>
        <v>Adalberto</v>
      </c>
      <c r="D295" s="134" t="str">
        <f t="shared" si="92"/>
        <v>A. Mejia</v>
      </c>
      <c r="E295" s="256" t="str">
        <f t="shared" si="93"/>
        <v>Adalberto Mejia</v>
      </c>
      <c r="F295" s="241" t="s">
        <v>512</v>
      </c>
      <c r="G295" s="241"/>
      <c r="H295" s="241"/>
      <c r="I295" s="241"/>
      <c r="J295" s="262">
        <v>34150</v>
      </c>
      <c r="K295" s="263" t="s">
        <v>966</v>
      </c>
      <c r="L295" s="135" t="s">
        <v>651</v>
      </c>
      <c r="M295" s="134" t="s">
        <v>828</v>
      </c>
      <c r="N295" s="147" t="str">
        <f>Ruth!$AE$2</f>
        <v>Williamsburg</v>
      </c>
      <c r="O295" s="216" t="s">
        <v>4297</v>
      </c>
      <c r="P295" s="229" t="str">
        <f t="shared" si="94"/>
        <v>Mejia, Adalberto (min)</v>
      </c>
      <c r="Q295" s="166" t="str">
        <f t="shared" si="95"/>
        <v/>
      </c>
      <c r="R295" s="166" t="str">
        <f t="shared" si="96"/>
        <v/>
      </c>
      <c r="S295" s="166" t="str">
        <f t="shared" si="97"/>
        <v/>
      </c>
      <c r="T295" s="314" t="str">
        <f t="shared" si="98"/>
        <v/>
      </c>
      <c r="U295" s="309" t="s">
        <v>828</v>
      </c>
      <c r="V295" s="230"/>
      <c r="W295" s="229"/>
      <c r="X295" s="230"/>
      <c r="Y295" s="229"/>
      <c r="Z295" s="230"/>
      <c r="AA295" s="229"/>
      <c r="AB295" s="229"/>
      <c r="AC295" s="134"/>
      <c r="AD295" s="134"/>
      <c r="AE295" s="168"/>
    </row>
    <row r="296" spans="1:33" ht="25.5" x14ac:dyDescent="0.2">
      <c r="A296" s="134" t="s">
        <v>872</v>
      </c>
      <c r="B296" s="246" t="str">
        <f>LEFT(A296,FIND(", ",A296,1)-1)</f>
        <v>Mejia</v>
      </c>
      <c r="C296" s="253" t="str">
        <f t="shared" si="91"/>
        <v>Jenrry</v>
      </c>
      <c r="D296" s="134" t="str">
        <f t="shared" si="92"/>
        <v>J. Mejia</v>
      </c>
      <c r="E296" s="256" t="str">
        <f t="shared" si="93"/>
        <v>Jenrry Mejia</v>
      </c>
      <c r="F296" s="135"/>
      <c r="G296" s="135"/>
      <c r="H296" s="135"/>
      <c r="I296" s="135"/>
      <c r="J296" s="201"/>
      <c r="K296" s="147"/>
      <c r="L296" s="135" t="s">
        <v>173</v>
      </c>
      <c r="M296" s="134" t="str">
        <f>$U296</f>
        <v>Y2*</v>
      </c>
      <c r="N296" s="297" t="str">
        <f>Ruth!$AE$2</f>
        <v>Williamsburg</v>
      </c>
      <c r="O296" s="169" t="s">
        <v>788</v>
      </c>
      <c r="P296" s="229" t="str">
        <f t="shared" si="94"/>
        <v>Mejia, Jenrry (Y2*)</v>
      </c>
      <c r="Q296" s="166">
        <f t="shared" si="95"/>
        <v>300000</v>
      </c>
      <c r="R296" s="166">
        <f t="shared" si="96"/>
        <v>400000</v>
      </c>
      <c r="S296" s="166" t="str">
        <f t="shared" si="97"/>
        <v/>
      </c>
      <c r="T296" s="314" t="str">
        <f t="shared" si="98"/>
        <v/>
      </c>
      <c r="U296" s="147" t="s">
        <v>303</v>
      </c>
      <c r="V296" s="230">
        <v>300000</v>
      </c>
      <c r="W296" s="229" t="s">
        <v>465</v>
      </c>
      <c r="X296" s="230">
        <v>400000</v>
      </c>
      <c r="Y296" s="134" t="s">
        <v>814</v>
      </c>
      <c r="Z296" s="167"/>
      <c r="AA296" s="231"/>
      <c r="AB296" s="231"/>
      <c r="AC296" s="134"/>
      <c r="AD296" s="134"/>
      <c r="AE296" s="168"/>
    </row>
    <row r="297" spans="1:33" s="168" customFormat="1" ht="14.25" customHeight="1" x14ac:dyDescent="0.2">
      <c r="A297" s="333" t="s">
        <v>2740</v>
      </c>
      <c r="B297" s="246" t="str">
        <f>LEFT(A297,FIND(", ",A297,1)-1)</f>
        <v>Mendez</v>
      </c>
      <c r="C297" s="253" t="str">
        <f t="shared" si="91"/>
        <v>Roman</v>
      </c>
      <c r="D297" s="134" t="str">
        <f t="shared" si="92"/>
        <v>R. Mendez</v>
      </c>
      <c r="E297" s="256" t="str">
        <f t="shared" si="93"/>
        <v>Roman Mendez</v>
      </c>
      <c r="F297" s="161" t="s">
        <v>1667</v>
      </c>
      <c r="G297" s="161"/>
      <c r="H297" s="161"/>
      <c r="I297" s="161"/>
      <c r="J297" s="334">
        <v>33079</v>
      </c>
      <c r="K297" s="190" t="s">
        <v>1664</v>
      </c>
      <c r="L297" s="161" t="s">
        <v>173</v>
      </c>
      <c r="M297" s="134" t="str">
        <f>$U297</f>
        <v>Y1*</v>
      </c>
      <c r="N297" s="147" t="str">
        <f>Ruth!$Y$2</f>
        <v>Rock Island</v>
      </c>
      <c r="O297" s="135" t="s">
        <v>2857</v>
      </c>
      <c r="P297" s="229" t="str">
        <f t="shared" si="94"/>
        <v>Mendez, Roman (Y1*)</v>
      </c>
      <c r="Q297" s="166">
        <f t="shared" si="95"/>
        <v>200000</v>
      </c>
      <c r="R297" s="166">
        <f t="shared" si="96"/>
        <v>300000</v>
      </c>
      <c r="S297" s="166">
        <f t="shared" si="97"/>
        <v>400000</v>
      </c>
      <c r="T297" s="314" t="str">
        <f t="shared" si="98"/>
        <v/>
      </c>
      <c r="U297" s="134" t="s">
        <v>304</v>
      </c>
      <c r="V297" s="269">
        <v>200000</v>
      </c>
      <c r="W297" s="134" t="s">
        <v>653</v>
      </c>
      <c r="X297" s="269">
        <v>300000</v>
      </c>
      <c r="Y297" s="134" t="s">
        <v>465</v>
      </c>
      <c r="Z297" s="269">
        <v>400000</v>
      </c>
      <c r="AA297" s="175" t="s">
        <v>814</v>
      </c>
      <c r="AB297" s="514"/>
      <c r="AC297" s="134"/>
      <c r="AD297" s="134"/>
    </row>
    <row r="298" spans="1:33" s="168" customFormat="1" ht="14.25" customHeight="1" x14ac:dyDescent="0.2">
      <c r="A298" s="514" t="s">
        <v>3766</v>
      </c>
      <c r="B298" s="134" t="s">
        <v>1552</v>
      </c>
      <c r="C298" s="253" t="str">
        <f t="shared" si="91"/>
        <v>Marcos</v>
      </c>
      <c r="D298" s="134" t="str">
        <f t="shared" si="92"/>
        <v>M. Molina</v>
      </c>
      <c r="E298" s="256" t="str">
        <f t="shared" si="93"/>
        <v>Marcos Molina</v>
      </c>
      <c r="F298" s="135" t="s">
        <v>1667</v>
      </c>
      <c r="G298" s="135"/>
      <c r="H298" s="135"/>
      <c r="I298" s="135"/>
      <c r="J298" s="335">
        <v>34766</v>
      </c>
      <c r="K298" s="134" t="s">
        <v>966</v>
      </c>
      <c r="L298" s="161" t="s">
        <v>651</v>
      </c>
      <c r="M298" s="134" t="s">
        <v>828</v>
      </c>
      <c r="N298" s="297" t="str">
        <f>Mays!$S$2</f>
        <v>Thunder Bay</v>
      </c>
      <c r="O298" s="216" t="s">
        <v>4297</v>
      </c>
      <c r="P298" s="229" t="str">
        <f t="shared" si="94"/>
        <v>Molina, Marcos (min)</v>
      </c>
      <c r="Q298" s="166" t="str">
        <f t="shared" si="95"/>
        <v/>
      </c>
      <c r="R298" s="166" t="str">
        <f t="shared" si="96"/>
        <v/>
      </c>
      <c r="S298" s="166" t="str">
        <f t="shared" si="97"/>
        <v/>
      </c>
      <c r="T298" s="314" t="str">
        <f t="shared" si="98"/>
        <v/>
      </c>
      <c r="U298" s="514" t="s">
        <v>828</v>
      </c>
      <c r="V298" s="269"/>
      <c r="W298" s="514"/>
      <c r="X298" s="269"/>
      <c r="Y298" s="514"/>
      <c r="Z298" s="514"/>
      <c r="AA298" s="333"/>
      <c r="AB298" s="514"/>
      <c r="AC298" s="134"/>
      <c r="AD298" s="134"/>
    </row>
    <row r="299" spans="1:33" x14ac:dyDescent="0.2">
      <c r="A299" s="529" t="s">
        <v>2196</v>
      </c>
      <c r="B299" s="529" t="s">
        <v>1554</v>
      </c>
      <c r="C299" s="530" t="s">
        <v>1562</v>
      </c>
      <c r="D299" s="373" t="str">
        <f>CONCATENATE(MID(C299,2,1),". ",B299)</f>
        <v>H. Morris</v>
      </c>
      <c r="E299" s="373" t="str">
        <f t="shared" si="93"/>
        <v xml:space="preserve"> Hunter Morris</v>
      </c>
      <c r="F299" s="494" t="s">
        <v>512</v>
      </c>
      <c r="G299" s="494"/>
      <c r="H299" s="494"/>
      <c r="I299" s="494"/>
      <c r="J299" s="531">
        <v>32423</v>
      </c>
      <c r="K299" s="373" t="s">
        <v>1666</v>
      </c>
      <c r="L299" s="532" t="s">
        <v>11</v>
      </c>
      <c r="M299" s="371" t="str">
        <f>$U299</f>
        <v>min</v>
      </c>
      <c r="N299" s="371" t="str">
        <f>Aaron!$M$2</f>
        <v>Virginia</v>
      </c>
      <c r="O299" s="216" t="s">
        <v>4297</v>
      </c>
      <c r="P299" s="373" t="str">
        <f t="shared" si="94"/>
        <v>Morris, Hunter (min)</v>
      </c>
      <c r="Q299" s="199" t="str">
        <f t="shared" si="95"/>
        <v/>
      </c>
      <c r="R299" s="199" t="str">
        <f t="shared" si="96"/>
        <v/>
      </c>
      <c r="S299" s="199" t="str">
        <f t="shared" si="97"/>
        <v/>
      </c>
      <c r="T299" s="199" t="str">
        <f t="shared" si="98"/>
        <v/>
      </c>
      <c r="U299" s="168" t="s">
        <v>828</v>
      </c>
      <c r="V299" s="302"/>
      <c r="W299" s="296"/>
      <c r="X299" s="302"/>
      <c r="Y299" s="296"/>
      <c r="Z299" s="302"/>
      <c r="AA299" s="296"/>
      <c r="AB299" s="302"/>
      <c r="AC299" s="168"/>
      <c r="AD299" s="194"/>
      <c r="AE299" s="168"/>
    </row>
    <row r="300" spans="1:33" s="168" customFormat="1" ht="14.25" customHeight="1" x14ac:dyDescent="0.2">
      <c r="A300" s="134" t="s">
        <v>323</v>
      </c>
      <c r="B300" s="246" t="str">
        <f>LEFT(A300,FIND(", ",A300,1)-1)</f>
        <v>Morse</v>
      </c>
      <c r="C300" s="253" t="str">
        <f>RIGHT(A300,LEN(A300)-FIND(", ",A300,1)-1)</f>
        <v>Mike</v>
      </c>
      <c r="D300" s="134" t="str">
        <f>CONCATENATE(MID(C300,1,1),". ",B300)</f>
        <v>M. Morse</v>
      </c>
      <c r="E300" s="256" t="str">
        <f t="shared" si="93"/>
        <v>Mike Morse</v>
      </c>
      <c r="F300" s="135"/>
      <c r="G300" s="135"/>
      <c r="H300" s="135"/>
      <c r="I300" s="135"/>
      <c r="J300" s="201"/>
      <c r="K300" s="147"/>
      <c r="L300" s="161" t="s">
        <v>11</v>
      </c>
      <c r="M300" s="134" t="str">
        <f>$U300</f>
        <v>4,F4-4M</v>
      </c>
      <c r="N300" s="147" t="str">
        <f>Cobb!$G$2</f>
        <v>Alaska</v>
      </c>
      <c r="O300" s="169" t="s">
        <v>1141</v>
      </c>
      <c r="P300" s="229" t="str">
        <f t="shared" si="94"/>
        <v>Morse, Mike (4,F4-4M)</v>
      </c>
      <c r="Q300" s="166">
        <f t="shared" si="95"/>
        <v>1000000</v>
      </c>
      <c r="R300" s="166" t="str">
        <f t="shared" si="96"/>
        <v/>
      </c>
      <c r="S300" s="166" t="str">
        <f t="shared" si="97"/>
        <v/>
      </c>
      <c r="T300" s="314" t="str">
        <f t="shared" si="98"/>
        <v/>
      </c>
      <c r="U300" s="147" t="s">
        <v>410</v>
      </c>
      <c r="V300" s="167">
        <v>1000000</v>
      </c>
      <c r="W300" s="134" t="s">
        <v>412</v>
      </c>
      <c r="X300" s="167"/>
      <c r="Y300" s="134"/>
      <c r="Z300" s="167"/>
      <c r="AA300" s="175"/>
      <c r="AB300" s="167"/>
      <c r="AC300" s="134"/>
      <c r="AD300" s="134"/>
    </row>
    <row r="301" spans="1:33" s="168" customFormat="1" ht="14.25" customHeight="1" x14ac:dyDescent="0.2">
      <c r="A301" s="211" t="s">
        <v>1685</v>
      </c>
      <c r="B301" s="211" t="s">
        <v>1555</v>
      </c>
      <c r="C301" s="211" t="s">
        <v>1978</v>
      </c>
      <c r="D301" s="134" t="str">
        <f>CONCATENATE(MID(C301,2,1),". ",B301)</f>
        <v>D. Murphy</v>
      </c>
      <c r="E301" s="256" t="str">
        <f t="shared" si="93"/>
        <v xml:space="preserve"> Donnie Murphy</v>
      </c>
      <c r="F301" s="216" t="s">
        <v>1667</v>
      </c>
      <c r="G301" s="216"/>
      <c r="H301" s="216"/>
      <c r="I301" s="216"/>
      <c r="J301" s="222">
        <v>30385</v>
      </c>
      <c r="K301" s="223" t="s">
        <v>1670</v>
      </c>
      <c r="L301" s="215" t="s">
        <v>11</v>
      </c>
      <c r="M301" s="134" t="str">
        <f>$U301</f>
        <v>free agent</v>
      </c>
      <c r="N301" s="211" t="s">
        <v>275</v>
      </c>
      <c r="O301" s="216" t="s">
        <v>4297</v>
      </c>
      <c r="P301" s="229" t="str">
        <f t="shared" si="94"/>
        <v>Murphy, Donnie (free agent)</v>
      </c>
      <c r="Q301" s="217"/>
      <c r="R301" s="211"/>
      <c r="S301" s="217"/>
      <c r="T301" s="217"/>
      <c r="U301" s="211" t="s">
        <v>412</v>
      </c>
      <c r="V301" s="235"/>
      <c r="W301" s="211"/>
      <c r="X301" s="235"/>
      <c r="Y301" s="211"/>
      <c r="Z301" s="235"/>
      <c r="AA301" s="210"/>
      <c r="AB301" s="235"/>
      <c r="AC301" s="134"/>
      <c r="AD301" s="167"/>
      <c r="AE301" s="371"/>
    </row>
    <row r="302" spans="1:33" s="168" customFormat="1" ht="14.25" customHeight="1" x14ac:dyDescent="0.2">
      <c r="A302" s="246" t="s">
        <v>2133</v>
      </c>
      <c r="B302" s="246" t="s">
        <v>2014</v>
      </c>
      <c r="C302" s="253" t="str">
        <f>RIGHT(A302,LEN(A302)-FIND(", ",A302,1)-1)</f>
        <v>Tyler</v>
      </c>
      <c r="D302" s="134" t="str">
        <f>CONCATENATE(MID(C302,1,1),". ",B302)</f>
        <v>T. Naquin</v>
      </c>
      <c r="E302" s="256" t="str">
        <f t="shared" si="93"/>
        <v>Tyler Naquin</v>
      </c>
      <c r="F302" s="241" t="s">
        <v>512</v>
      </c>
      <c r="G302" s="241"/>
      <c r="H302" s="241"/>
      <c r="I302" s="241"/>
      <c r="J302" s="262">
        <v>33352</v>
      </c>
      <c r="K302" s="263" t="s">
        <v>2011</v>
      </c>
      <c r="L302" s="161" t="s">
        <v>651</v>
      </c>
      <c r="M302" s="134" t="s">
        <v>828</v>
      </c>
      <c r="N302" s="147" t="str">
        <f>Aaron!$A$2</f>
        <v>Middlesex</v>
      </c>
      <c r="O302" s="216" t="s">
        <v>4297</v>
      </c>
      <c r="P302" s="229" t="str">
        <f t="shared" si="94"/>
        <v>Naquin, Tyler (min)</v>
      </c>
      <c r="Q302" s="166" t="str">
        <f>IF(ISBLANK($V302),"",$V302)</f>
        <v/>
      </c>
      <c r="R302" s="166" t="str">
        <f>IF(ISBLANK($X302),"",$X302)</f>
        <v/>
      </c>
      <c r="S302" s="166" t="str">
        <f>IF(ISBLANK($Z302),"",$Z302)</f>
        <v/>
      </c>
      <c r="T302" s="314" t="str">
        <f>IF(ISBLANK($AB302),"",$AB302)</f>
        <v/>
      </c>
      <c r="U302" s="312" t="s">
        <v>828</v>
      </c>
      <c r="V302" s="232"/>
      <c r="W302" s="231"/>
      <c r="X302" s="232"/>
      <c r="Y302" s="231"/>
      <c r="Z302" s="232"/>
      <c r="AA302" s="175"/>
      <c r="AB302" s="167"/>
      <c r="AC302" s="134"/>
      <c r="AD302" s="134"/>
    </row>
    <row r="303" spans="1:33" x14ac:dyDescent="0.2">
      <c r="A303" s="134" t="s">
        <v>2902</v>
      </c>
      <c r="B303" s="177" t="s">
        <v>1298</v>
      </c>
      <c r="C303" s="177" t="s">
        <v>2883</v>
      </c>
      <c r="D303" s="134" t="str">
        <f>CONCATENATE(MID(C303,1,1),". ",B303)</f>
        <v>J. Nathan</v>
      </c>
      <c r="E303" s="256" t="str">
        <f t="shared" si="93"/>
        <v>Joe Nathan</v>
      </c>
      <c r="F303" s="135" t="s">
        <v>1667</v>
      </c>
      <c r="G303" s="134"/>
      <c r="H303" s="134"/>
      <c r="I303" s="134"/>
      <c r="J303" s="321">
        <v>27355</v>
      </c>
      <c r="K303" s="134" t="s">
        <v>1664</v>
      </c>
      <c r="L303" s="135" t="s">
        <v>173</v>
      </c>
      <c r="M303" s="134" t="str">
        <f>$V303</f>
        <v>1,F1-368K</v>
      </c>
      <c r="N303" s="177" t="s">
        <v>2006</v>
      </c>
      <c r="O303" s="216" t="s">
        <v>4297</v>
      </c>
      <c r="P303" s="229" t="str">
        <f t="shared" si="94"/>
        <v>Nathan,Joe (1,F1-368K)</v>
      </c>
      <c r="Q303" s="314">
        <f>IF(ISBLANK($W303),"",$W303)</f>
        <v>368000</v>
      </c>
      <c r="R303" s="166" t="str">
        <f>IF(ISBLANK($Y303),"",$Y303)</f>
        <v/>
      </c>
      <c r="S303" s="166" t="str">
        <f>IF(ISBLANK($AA303),"",$AA303)</f>
        <v/>
      </c>
      <c r="T303" s="166" t="str">
        <f>IF(ISBLANK($AC303),"",$AC303)</f>
        <v/>
      </c>
      <c r="U303" s="314" t="str">
        <f>IF(ISBLANK($AE303),"",$AE303)</f>
        <v/>
      </c>
      <c r="V303" s="177" t="s">
        <v>2874</v>
      </c>
      <c r="W303" s="314">
        <v>368000</v>
      </c>
      <c r="X303" s="169" t="s">
        <v>412</v>
      </c>
      <c r="Y303" s="134"/>
      <c r="Z303" s="314"/>
      <c r="AA303" s="166"/>
      <c r="AB303" s="166"/>
      <c r="AC303" s="166"/>
      <c r="AD303" s="147"/>
      <c r="AE303" s="316"/>
    </row>
    <row r="304" spans="1:33" s="168" customFormat="1" ht="14.25" customHeight="1" x14ac:dyDescent="0.2">
      <c r="A304" s="134" t="s">
        <v>123</v>
      </c>
      <c r="B304" s="246" t="str">
        <f>LEFT(A304,FIND(", ",A304,1)-1)</f>
        <v>Nava</v>
      </c>
      <c r="C304" s="253" t="str">
        <f>RIGHT(A304,LEN(A304)-FIND(", ",A304,1)-1)</f>
        <v>Daniel</v>
      </c>
      <c r="D304" s="134" t="str">
        <f>CONCATENATE(MID(C304,1,1),". ",B304)</f>
        <v>D. Nava</v>
      </c>
      <c r="E304" s="256" t="str">
        <f t="shared" si="93"/>
        <v>Daniel Nava</v>
      </c>
      <c r="F304" s="135"/>
      <c r="G304" s="135"/>
      <c r="H304" s="135"/>
      <c r="I304" s="135"/>
      <c r="J304" s="201"/>
      <c r="K304" s="147"/>
      <c r="L304" s="161" t="s">
        <v>11</v>
      </c>
      <c r="M304" s="134" t="str">
        <f>$U304</f>
        <v>2,F2-3.078M</v>
      </c>
      <c r="N304" s="147" t="str">
        <f>Cobb!$M$2</f>
        <v>Mansfield</v>
      </c>
      <c r="O304" s="304" t="s">
        <v>2491</v>
      </c>
      <c r="P304" s="229" t="str">
        <f t="shared" si="94"/>
        <v>Nava, Daniel (2,F2-3.078M)</v>
      </c>
      <c r="Q304" s="166">
        <f>IF(ISBLANK($V304),"",$V304)</f>
        <v>1539474</v>
      </c>
      <c r="R304" s="166" t="str">
        <f>IF(ISBLANK($X304),"",$X304)</f>
        <v/>
      </c>
      <c r="S304" s="166" t="str">
        <f>IF(ISBLANK($Z304),"",$Z304)</f>
        <v/>
      </c>
      <c r="T304" s="314" t="str">
        <f>IF(ISBLANK($AB304),"",$AB304)</f>
        <v/>
      </c>
      <c r="U304" s="147" t="s">
        <v>2542</v>
      </c>
      <c r="V304" s="167">
        <v>1539474</v>
      </c>
      <c r="W304" s="147" t="s">
        <v>412</v>
      </c>
      <c r="X304" s="235"/>
      <c r="Y304" s="147"/>
      <c r="Z304" s="235"/>
      <c r="AA304" s="147"/>
      <c r="AB304" s="310"/>
      <c r="AC304" s="134"/>
      <c r="AD304" s="134"/>
    </row>
    <row r="305" spans="1:34" s="168" customFormat="1" ht="14.25" customHeight="1" x14ac:dyDescent="0.2">
      <c r="A305" s="246" t="s">
        <v>2157</v>
      </c>
      <c r="B305" s="246" t="s">
        <v>2025</v>
      </c>
      <c r="C305" s="246" t="s">
        <v>1553</v>
      </c>
      <c r="D305" s="229" t="str">
        <f>CONCATENATE(MID(C305,2,1),". ",B305)</f>
        <v>M. Nay</v>
      </c>
      <c r="E305" s="256" t="str">
        <f t="shared" si="93"/>
        <v xml:space="preserve"> Mitch Nay</v>
      </c>
      <c r="F305" s="241" t="s">
        <v>1667</v>
      </c>
      <c r="G305" s="241"/>
      <c r="H305" s="241"/>
      <c r="I305" s="241"/>
      <c r="J305" s="262">
        <v>34232</v>
      </c>
      <c r="K305" s="263" t="s">
        <v>1670</v>
      </c>
      <c r="L305" s="249" t="s">
        <v>11</v>
      </c>
      <c r="M305" s="134" t="str">
        <f>$U305</f>
        <v>min</v>
      </c>
      <c r="N305" s="134" t="s">
        <v>826</v>
      </c>
      <c r="O305" s="216" t="s">
        <v>4297</v>
      </c>
      <c r="P305" s="229" t="str">
        <f t="shared" si="94"/>
        <v>Nay, Mitch (min)</v>
      </c>
      <c r="Q305" s="166" t="str">
        <f>IF(ISBLANK($V305),"",$V305)</f>
        <v/>
      </c>
      <c r="R305" s="166" t="str">
        <f>IF(ISBLANK($X305),"",$X305)</f>
        <v/>
      </c>
      <c r="S305" s="166" t="str">
        <f>IF(ISBLANK($Z305),"",$Z305)</f>
        <v/>
      </c>
      <c r="T305" s="166" t="str">
        <f>IF(ISBLANK($AB305),"",$AB305)</f>
        <v/>
      </c>
      <c r="U305" s="134" t="s">
        <v>828</v>
      </c>
      <c r="V305" s="230"/>
      <c r="W305" s="229"/>
      <c r="X305" s="230"/>
      <c r="Y305" s="229"/>
      <c r="Z305" s="230"/>
      <c r="AA305" s="229"/>
      <c r="AB305" s="230"/>
      <c r="AC305" s="134"/>
      <c r="AD305" s="167"/>
    </row>
    <row r="306" spans="1:34" ht="25.5" x14ac:dyDescent="0.2">
      <c r="A306" s="514" t="s">
        <v>2732</v>
      </c>
      <c r="B306" s="246" t="str">
        <f>LEFT(A306,FIND(", ",A306,1)-1)</f>
        <v>Negron</v>
      </c>
      <c r="C306" s="253" t="str">
        <f>RIGHT(A306,LEN(A306)-FIND(", ",A306,1)-1)</f>
        <v>Kristopher</v>
      </c>
      <c r="D306" s="134" t="str">
        <f>CONCATENATE(MID(C306,1,1),". ",B306)</f>
        <v>K. Negron</v>
      </c>
      <c r="E306" s="256" t="str">
        <f t="shared" si="93"/>
        <v>Kristopher Negron</v>
      </c>
      <c r="F306" s="135" t="s">
        <v>1667</v>
      </c>
      <c r="G306" s="135"/>
      <c r="H306" s="135"/>
      <c r="I306" s="135"/>
      <c r="J306" s="335">
        <v>31444</v>
      </c>
      <c r="K306" s="134" t="s">
        <v>1670</v>
      </c>
      <c r="L306" s="135" t="s">
        <v>11</v>
      </c>
      <c r="M306" s="134" t="str">
        <f>$U306</f>
        <v>Y2</v>
      </c>
      <c r="N306" s="147" t="str">
        <f>Cobb!$M$2</f>
        <v>Mansfield</v>
      </c>
      <c r="O306" s="135" t="s">
        <v>2857</v>
      </c>
      <c r="P306" s="229" t="str">
        <f t="shared" si="94"/>
        <v>Negron, Kristopher (Y2)</v>
      </c>
      <c r="Q306" s="166">
        <f>IF(ISBLANK($V306),"",$V306)</f>
        <v>300000</v>
      </c>
      <c r="R306" s="166">
        <f>IF(ISBLANK($X306),"",$X306)</f>
        <v>400000</v>
      </c>
      <c r="S306" s="166" t="str">
        <f>IF(ISBLANK($Z306),"",$Z306)</f>
        <v/>
      </c>
      <c r="T306" s="314" t="str">
        <f>IF(ISBLANK($AB306),"",$AB306)</f>
        <v/>
      </c>
      <c r="U306" s="134" t="s">
        <v>653</v>
      </c>
      <c r="V306" s="230">
        <v>300000</v>
      </c>
      <c r="W306" s="229" t="s">
        <v>465</v>
      </c>
      <c r="X306" s="230">
        <v>400000</v>
      </c>
      <c r="Y306" s="134" t="s">
        <v>814</v>
      </c>
      <c r="Z306" s="514"/>
      <c r="AA306" s="514"/>
      <c r="AB306" s="514"/>
      <c r="AC306" s="134"/>
      <c r="AD306" s="134"/>
      <c r="AE306" s="168"/>
    </row>
    <row r="307" spans="1:34" s="168" customFormat="1" ht="14.25" customHeight="1" x14ac:dyDescent="0.2">
      <c r="A307" s="514" t="s">
        <v>2692</v>
      </c>
      <c r="B307" s="134" t="s">
        <v>2832</v>
      </c>
      <c r="C307" s="253" t="str">
        <f>RIGHT(A307,LEN(A307)-FIND(", ",A307,1)-1)</f>
        <v>Adrian+</v>
      </c>
      <c r="D307" s="134" t="str">
        <f>CONCATENATE(MID(C307,1,1),". ",B307)</f>
        <v>A. Nieto</v>
      </c>
      <c r="E307" s="256" t="str">
        <f t="shared" si="93"/>
        <v>Adrian+ Nieto</v>
      </c>
      <c r="F307" s="135" t="s">
        <v>1674</v>
      </c>
      <c r="G307" s="135"/>
      <c r="H307" s="135"/>
      <c r="I307" s="135"/>
      <c r="J307" s="335">
        <v>32824</v>
      </c>
      <c r="K307" s="134" t="s">
        <v>1668</v>
      </c>
      <c r="L307" s="240" t="s">
        <v>11</v>
      </c>
      <c r="M307" s="134" t="s">
        <v>304</v>
      </c>
      <c r="N307" s="147" t="str">
        <f>Cobb!$Y$2</f>
        <v>Portsmouth</v>
      </c>
      <c r="O307" s="216" t="s">
        <v>4297</v>
      </c>
      <c r="P307" s="229" t="str">
        <f t="shared" si="94"/>
        <v>Nieto, Adrian+ (Y1*)</v>
      </c>
      <c r="Q307" s="166">
        <f>IF(ISBLANK($V307),"",$V307)</f>
        <v>200000</v>
      </c>
      <c r="R307" s="166">
        <f>IF(ISBLANK($X307),"",$X307)</f>
        <v>300000</v>
      </c>
      <c r="S307" s="166">
        <f>IF(ISBLANK($Z307),"",$Z307)</f>
        <v>400000</v>
      </c>
      <c r="T307" s="314" t="str">
        <f>IF(ISBLANK($AB307),"",$AB307)</f>
        <v/>
      </c>
      <c r="U307" s="134" t="s">
        <v>304</v>
      </c>
      <c r="V307" s="269">
        <v>200000</v>
      </c>
      <c r="W307" s="134" t="s">
        <v>653</v>
      </c>
      <c r="X307" s="269">
        <v>300000</v>
      </c>
      <c r="Y307" s="134" t="s">
        <v>465</v>
      </c>
      <c r="Z307" s="269">
        <v>400000</v>
      </c>
      <c r="AA307" s="175" t="s">
        <v>814</v>
      </c>
      <c r="AB307" s="514"/>
      <c r="AC307" s="134"/>
      <c r="AD307" s="134"/>
    </row>
    <row r="308" spans="1:34" s="168" customFormat="1" ht="14.25" customHeight="1" x14ac:dyDescent="0.2">
      <c r="A308" s="211" t="s">
        <v>1743</v>
      </c>
      <c r="B308" s="211" t="s">
        <v>1744</v>
      </c>
      <c r="C308" s="211" t="s">
        <v>1556</v>
      </c>
      <c r="D308" s="134" t="str">
        <f>CONCATENATE(MID(C308,2,1),". ",B308)</f>
        <v>W. Nieves</v>
      </c>
      <c r="E308" s="256" t="str">
        <f t="shared" si="93"/>
        <v xml:space="preserve"> Wil Nieves</v>
      </c>
      <c r="F308" s="216" t="s">
        <v>1667</v>
      </c>
      <c r="G308" s="216"/>
      <c r="H308" s="216"/>
      <c r="I308" s="216"/>
      <c r="J308" s="222">
        <v>28393</v>
      </c>
      <c r="K308" s="223" t="s">
        <v>1668</v>
      </c>
      <c r="L308" s="215" t="s">
        <v>11</v>
      </c>
      <c r="M308" s="134" t="str">
        <f>$V308</f>
        <v>1,F1-200k</v>
      </c>
      <c r="N308" s="134" t="str">
        <f>Mays!$A$2</f>
        <v>Aspen</v>
      </c>
      <c r="O308" s="216" t="s">
        <v>4297</v>
      </c>
      <c r="P308" s="229" t="str">
        <f t="shared" si="94"/>
        <v>Nieves, Wil (1,F1-200k)</v>
      </c>
      <c r="Q308" s="166">
        <f>IF(ISBLANK($W308),"",$W308)</f>
        <v>200000</v>
      </c>
      <c r="R308" s="166" t="str">
        <f>IF(ISBLANK($Y308),"",$Y308)</f>
        <v/>
      </c>
      <c r="S308" s="166" t="str">
        <f>IF(ISBLANK($AA308),"",$AA308)</f>
        <v/>
      </c>
      <c r="T308" s="166" t="str">
        <f>IF(ISBLANK($AC308),"",$AC308)</f>
        <v/>
      </c>
      <c r="U308" s="314" t="str">
        <f>IF(ISBLANK($AE308),"",$AE308)</f>
        <v/>
      </c>
      <c r="V308" s="211" t="s">
        <v>601</v>
      </c>
      <c r="W308" s="235">
        <v>200000</v>
      </c>
      <c r="X308" s="211" t="s">
        <v>412</v>
      </c>
      <c r="Y308" s="235"/>
      <c r="Z308" s="211"/>
      <c r="AA308" s="405"/>
      <c r="AB308" s="211"/>
      <c r="AC308" s="235"/>
      <c r="AD308" s="229"/>
      <c r="AE308" s="373"/>
    </row>
    <row r="309" spans="1:34" s="168" customFormat="1" ht="14.25" customHeight="1" x14ac:dyDescent="0.2">
      <c r="A309" s="211" t="s">
        <v>1687</v>
      </c>
      <c r="B309" s="211" t="s">
        <v>1688</v>
      </c>
      <c r="C309" s="211" t="s">
        <v>1597</v>
      </c>
      <c r="D309" s="134" t="str">
        <f>CONCATENATE(MID(C309,2,1),". ",B309)</f>
        <v>J. Nix</v>
      </c>
      <c r="E309" s="256" t="str">
        <f t="shared" si="93"/>
        <v xml:space="preserve"> Jayson Nix</v>
      </c>
      <c r="F309" s="216" t="s">
        <v>1667</v>
      </c>
      <c r="G309" s="216"/>
      <c r="H309" s="216"/>
      <c r="I309" s="216"/>
      <c r="J309" s="222">
        <v>30189</v>
      </c>
      <c r="K309" s="223" t="s">
        <v>1671</v>
      </c>
      <c r="L309" s="215" t="s">
        <v>11</v>
      </c>
      <c r="M309" s="134" t="str">
        <f>$U309</f>
        <v>free agent</v>
      </c>
      <c r="N309" s="211" t="s">
        <v>275</v>
      </c>
      <c r="O309" s="216" t="s">
        <v>4297</v>
      </c>
      <c r="P309" s="229" t="str">
        <f t="shared" si="94"/>
        <v>Nix, Jayson (free agent)</v>
      </c>
      <c r="Q309" s="217"/>
      <c r="R309" s="211"/>
      <c r="S309" s="217"/>
      <c r="T309" s="217"/>
      <c r="U309" s="211" t="s">
        <v>412</v>
      </c>
      <c r="V309" s="235"/>
      <c r="W309" s="211"/>
      <c r="X309" s="235"/>
      <c r="Y309" s="211"/>
      <c r="Z309" s="235"/>
      <c r="AA309" s="210"/>
      <c r="AB309" s="235"/>
      <c r="AC309" s="134"/>
      <c r="AD309" s="167"/>
    </row>
    <row r="310" spans="1:34" s="168" customFormat="1" ht="14.25" customHeight="1" x14ac:dyDescent="0.2">
      <c r="A310" s="134" t="s">
        <v>981</v>
      </c>
      <c r="B310" s="246" t="str">
        <f>LEFT(A310,FIND(", ",A310,1)-1)</f>
        <v>Noesi</v>
      </c>
      <c r="C310" s="253" t="str">
        <f>RIGHT(A310,LEN(A310)-FIND(", ",A310,1)-1)</f>
        <v>Hector</v>
      </c>
      <c r="D310" s="134" t="str">
        <f>CONCATENATE(MID(C310,1,1),". ",B310)</f>
        <v>H. Noesi</v>
      </c>
      <c r="E310" s="256" t="str">
        <f t="shared" si="93"/>
        <v>Hector Noesi</v>
      </c>
      <c r="F310" s="135"/>
      <c r="G310" s="135"/>
      <c r="H310" s="135"/>
      <c r="I310" s="135"/>
      <c r="J310" s="201"/>
      <c r="K310" s="147"/>
      <c r="L310" s="161" t="s">
        <v>173</v>
      </c>
      <c r="M310" s="134" t="str">
        <f>$U310</f>
        <v>2,F3-1M</v>
      </c>
      <c r="N310" s="147" t="str">
        <f>Ruth!$Y$2</f>
        <v>Rock Island</v>
      </c>
      <c r="O310" s="304" t="s">
        <v>2942</v>
      </c>
      <c r="P310" s="229" t="str">
        <f t="shared" si="94"/>
        <v>Noesi, Hector (2,F3-1M)</v>
      </c>
      <c r="Q310" s="166">
        <f>IF(ISBLANK($V310),"",$V310)</f>
        <v>333333</v>
      </c>
      <c r="R310" s="166">
        <f>IF(ISBLANK($X310),"",$X310)</f>
        <v>333333</v>
      </c>
      <c r="S310" s="166" t="str">
        <f>IF(ISBLANK($Z310),"",$Z310)</f>
        <v/>
      </c>
      <c r="T310" s="314" t="str">
        <f>IF(ISBLANK($AB310),"",$AB310)</f>
        <v/>
      </c>
      <c r="U310" s="147" t="s">
        <v>219</v>
      </c>
      <c r="V310" s="167">
        <v>333333</v>
      </c>
      <c r="W310" s="147" t="s">
        <v>218</v>
      </c>
      <c r="X310" s="235">
        <v>333333</v>
      </c>
      <c r="Y310" s="147" t="s">
        <v>412</v>
      </c>
      <c r="Z310" s="310"/>
      <c r="AA310" s="293"/>
      <c r="AB310" s="310"/>
      <c r="AC310" s="134"/>
      <c r="AD310" s="134"/>
    </row>
    <row r="311" spans="1:34" s="168" customFormat="1" ht="14.25" customHeight="1" x14ac:dyDescent="0.2">
      <c r="A311" s="246" t="s">
        <v>2255</v>
      </c>
      <c r="B311" s="246" t="str">
        <f>LEFT(A311,FIND(", ",A311,1)-1)</f>
        <v>Nolin</v>
      </c>
      <c r="C311" s="253" t="str">
        <f>RIGHT(A311,LEN(A311)-FIND(", ",A311,1)-1)</f>
        <v>Sean</v>
      </c>
      <c r="D311" s="134" t="str">
        <f>CONCATENATE(MID(C311,1,1),". ",B311)</f>
        <v>S. Nolin</v>
      </c>
      <c r="E311" s="256" t="str">
        <f t="shared" si="93"/>
        <v>Sean Nolin</v>
      </c>
      <c r="F311" s="241" t="s">
        <v>512</v>
      </c>
      <c r="G311" s="241"/>
      <c r="H311" s="241"/>
      <c r="I311" s="241"/>
      <c r="J311" s="262">
        <v>32868</v>
      </c>
      <c r="K311" s="263" t="s">
        <v>173</v>
      </c>
      <c r="L311" s="135" t="s">
        <v>173</v>
      </c>
      <c r="M311" s="134" t="str">
        <f>$U311</f>
        <v>MM</v>
      </c>
      <c r="N311" s="297" t="str">
        <f>Mays!$S$2</f>
        <v>Thunder Bay</v>
      </c>
      <c r="O311" s="241" t="s">
        <v>2012</v>
      </c>
      <c r="P311" s="229" t="str">
        <f t="shared" si="94"/>
        <v>Nolin, Sean (MM)</v>
      </c>
      <c r="Q311" s="166">
        <f>IF(ISBLANK($V311),"",$V311)</f>
        <v>100000</v>
      </c>
      <c r="R311" s="166" t="str">
        <f>IF(ISBLANK($X311),"",$X311)</f>
        <v/>
      </c>
      <c r="S311" s="166" t="str">
        <f>IF(ISBLANK($Z311),"",$Z311)</f>
        <v/>
      </c>
      <c r="T311" s="314" t="str">
        <f>IF(ISBLANK($AB311),"",$AB311)</f>
        <v/>
      </c>
      <c r="U311" s="309" t="s">
        <v>648</v>
      </c>
      <c r="V311" s="269">
        <v>100000</v>
      </c>
      <c r="W311" s="229"/>
      <c r="X311" s="230"/>
      <c r="Y311" s="229"/>
      <c r="Z311" s="230"/>
      <c r="AA311" s="134"/>
      <c r="AB311" s="167"/>
      <c r="AC311" s="134"/>
      <c r="AD311" s="134"/>
      <c r="AE311" s="371"/>
      <c r="AF311" s="194"/>
      <c r="AG311" s="303"/>
      <c r="AH311" s="303"/>
    </row>
    <row r="312" spans="1:34" s="168" customFormat="1" ht="14.25" customHeight="1" x14ac:dyDescent="0.2">
      <c r="A312" s="239" t="s">
        <v>2275</v>
      </c>
      <c r="B312" s="253" t="s">
        <v>2075</v>
      </c>
      <c r="C312" s="253" t="s">
        <v>1403</v>
      </c>
      <c r="D312" s="229" t="str">
        <f>CONCATENATE(MID(C312,2,1),". ",B312)</f>
        <v>N. Noonan</v>
      </c>
      <c r="E312" s="256" t="str">
        <f t="shared" si="93"/>
        <v xml:space="preserve"> Nick Noonan</v>
      </c>
      <c r="F312" s="245" t="s">
        <v>512</v>
      </c>
      <c r="G312" s="245"/>
      <c r="H312" s="245"/>
      <c r="I312" s="245"/>
      <c r="J312" s="257">
        <v>32632</v>
      </c>
      <c r="K312" s="255" t="s">
        <v>11</v>
      </c>
      <c r="L312" s="245" t="s">
        <v>11</v>
      </c>
      <c r="M312" s="229" t="str">
        <f>$Y312</f>
        <v>Y1</v>
      </c>
      <c r="N312" s="134" t="s">
        <v>1650</v>
      </c>
      <c r="O312" s="216" t="s">
        <v>4297</v>
      </c>
      <c r="P312" s="229" t="str">
        <f t="shared" si="94"/>
        <v>Noonan, Nick (Y1)</v>
      </c>
      <c r="Q312" s="166">
        <f>IF(ISBLANK($Z312),"",$Z312)</f>
        <v>200000</v>
      </c>
      <c r="R312" s="166">
        <f>IF(ISBLANK($AB312),"",$AB312)</f>
        <v>300000</v>
      </c>
      <c r="S312" s="166">
        <f>IF(ISBLANK($AD312),"",$AD312)</f>
        <v>400000</v>
      </c>
      <c r="T312" s="166" t="str">
        <f>IF(ISBLANK($AF312),"",$AF312)</f>
        <v/>
      </c>
      <c r="U312" s="229"/>
      <c r="V312" s="229"/>
      <c r="W312" s="229"/>
      <c r="X312" s="229"/>
      <c r="Y312" s="229" t="s">
        <v>652</v>
      </c>
      <c r="Z312" s="230">
        <v>200000</v>
      </c>
      <c r="AA312" s="306" t="s">
        <v>653</v>
      </c>
      <c r="AB312" s="230">
        <v>300000</v>
      </c>
      <c r="AC312" s="229" t="s">
        <v>465</v>
      </c>
      <c r="AD312" s="230">
        <v>400000</v>
      </c>
      <c r="AE312" s="296" t="s">
        <v>814</v>
      </c>
    </row>
    <row r="313" spans="1:34" ht="25.5" x14ac:dyDescent="0.2">
      <c r="A313" s="247" t="s">
        <v>2308</v>
      </c>
      <c r="B313" s="253" t="s">
        <v>2100</v>
      </c>
      <c r="C313" s="253" t="str">
        <f>RIGHT(A313,LEN(A313)-FIND(", ",A313,1)-1)</f>
        <v>Brett</v>
      </c>
      <c r="D313" s="134" t="str">
        <f>CONCATENATE(MID(C313,1,1),". ",B313)</f>
        <v>B. Oberholtzer</v>
      </c>
      <c r="E313" s="256" t="str">
        <f t="shared" si="93"/>
        <v>Brett Oberholtzer</v>
      </c>
      <c r="F313" s="250" t="s">
        <v>512</v>
      </c>
      <c r="G313" s="250"/>
      <c r="H313" s="250"/>
      <c r="I313" s="250"/>
      <c r="J313" s="261">
        <v>32690</v>
      </c>
      <c r="K313" s="260" t="s">
        <v>173</v>
      </c>
      <c r="L313" s="216" t="s">
        <v>173</v>
      </c>
      <c r="M313" s="134" t="s">
        <v>465</v>
      </c>
      <c r="N313" s="147" t="s">
        <v>446</v>
      </c>
      <c r="O313" s="216" t="s">
        <v>4297</v>
      </c>
      <c r="P313" s="229" t="str">
        <f t="shared" si="94"/>
        <v>Oberholtzer, Brett (Y3)</v>
      </c>
      <c r="Q313" s="166">
        <f>IF(ISBLANK($V313),"",$V313)</f>
        <v>400000</v>
      </c>
      <c r="R313" s="166" t="str">
        <f>IF(ISBLANK($X313),"",$X313)</f>
        <v/>
      </c>
      <c r="S313" s="166" t="str">
        <f>IF(ISBLANK($Z313),"",$Z313)</f>
        <v/>
      </c>
      <c r="T313" s="314" t="str">
        <f>IF(ISBLANK($AB313),"",$AB313)</f>
        <v/>
      </c>
      <c r="U313" s="309" t="s">
        <v>465</v>
      </c>
      <c r="V313" s="230">
        <v>400000</v>
      </c>
      <c r="W313" s="229" t="s">
        <v>814</v>
      </c>
      <c r="X313" s="230"/>
      <c r="Y313" s="229"/>
      <c r="Z313" s="230"/>
      <c r="AA313" s="134"/>
      <c r="AB313" s="167"/>
      <c r="AC313" s="134"/>
      <c r="AD313" s="134"/>
      <c r="AE313" s="168"/>
    </row>
    <row r="314" spans="1:34" s="168" customFormat="1" ht="14.25" customHeight="1" x14ac:dyDescent="0.2">
      <c r="A314" s="211" t="s">
        <v>1705</v>
      </c>
      <c r="B314" s="211" t="s">
        <v>1706</v>
      </c>
      <c r="C314" s="211" t="s">
        <v>1558</v>
      </c>
      <c r="D314" s="134" t="str">
        <f>CONCATENATE(MID(C314,2,1),". ",B314)</f>
        <v>D. Oliver</v>
      </c>
      <c r="E314" s="256" t="str">
        <f t="shared" si="93"/>
        <v xml:space="preserve"> Darren Oliver</v>
      </c>
      <c r="F314" s="216" t="s">
        <v>512</v>
      </c>
      <c r="G314" s="216"/>
      <c r="H314" s="216"/>
      <c r="I314" s="216"/>
      <c r="J314" s="220">
        <v>25847</v>
      </c>
      <c r="K314" s="221" t="s">
        <v>1664</v>
      </c>
      <c r="L314" s="216" t="s">
        <v>173</v>
      </c>
      <c r="M314" s="134" t="str">
        <f>$U314</f>
        <v>free agent</v>
      </c>
      <c r="N314" s="134" t="str">
        <f>Ruth!$Y$2</f>
        <v>Rock Island</v>
      </c>
      <c r="O314" s="216" t="s">
        <v>4297</v>
      </c>
      <c r="P314" s="229" t="str">
        <f t="shared" si="94"/>
        <v>Oliver, Darren (free agent)</v>
      </c>
      <c r="Q314" s="217"/>
      <c r="R314" s="211"/>
      <c r="S314" s="217"/>
      <c r="T314" s="217"/>
      <c r="U314" s="211" t="s">
        <v>412</v>
      </c>
      <c r="V314" s="235"/>
      <c r="W314" s="211"/>
      <c r="X314" s="235"/>
      <c r="Y314" s="211"/>
      <c r="Z314" s="235"/>
      <c r="AA314" s="211"/>
      <c r="AB314" s="235"/>
      <c r="AC314" s="134"/>
      <c r="AD314" s="167"/>
    </row>
    <row r="315" spans="1:34" s="168" customFormat="1" ht="14.25" customHeight="1" x14ac:dyDescent="0.2">
      <c r="A315" s="333" t="s">
        <v>4698</v>
      </c>
      <c r="B315" s="246" t="str">
        <f>LEFT(A315,FIND(", ",A315,1)-1)</f>
        <v>Olivera</v>
      </c>
      <c r="C315" s="253" t="str">
        <f>RIGHT(A315,LEN(A315)-FIND(", ",A315,1)-1)</f>
        <v>Hector</v>
      </c>
      <c r="D315" s="134" t="str">
        <f>CONCATENATE(MID(C315,1,1),". ",B315)</f>
        <v>H. Olivera</v>
      </c>
      <c r="E315" s="256" t="str">
        <f t="shared" si="93"/>
        <v>Hector Olivera</v>
      </c>
      <c r="F315" s="286"/>
      <c r="G315" s="495">
        <v>69</v>
      </c>
      <c r="H315" s="495">
        <v>3</v>
      </c>
      <c r="I315" s="495">
        <v>20</v>
      </c>
      <c r="J315" s="498">
        <v>31142</v>
      </c>
      <c r="K315" s="203" t="s">
        <v>1670</v>
      </c>
      <c r="L315" s="161" t="s">
        <v>11</v>
      </c>
      <c r="M315" s="134" t="str">
        <f>$U315</f>
        <v>MM</v>
      </c>
      <c r="N315" s="147" t="str">
        <f>Aaron!$AE$2</f>
        <v>Pismo Beach</v>
      </c>
      <c r="O315" s="169" t="s">
        <v>4786</v>
      </c>
      <c r="P315" s="229" t="str">
        <f t="shared" si="94"/>
        <v>Olivera, Hector (MM)</v>
      </c>
      <c r="Q315" s="166">
        <f>IF(ISBLANK($V315),"",$V315)</f>
        <v>100000</v>
      </c>
      <c r="R315" s="166" t="str">
        <f>IF(ISBLANK($X315),"",$X315)</f>
        <v/>
      </c>
      <c r="S315" s="166" t="str">
        <f>IF(ISBLANK($Z315),"",$Z315)</f>
        <v/>
      </c>
      <c r="T315" s="314" t="str">
        <f>IF(ISBLANK($AB315),"",$AB315)</f>
        <v/>
      </c>
      <c r="U315" s="514" t="s">
        <v>648</v>
      </c>
      <c r="V315" s="167">
        <v>100000</v>
      </c>
      <c r="W315" s="134"/>
      <c r="X315" s="167"/>
      <c r="Y315" s="134"/>
      <c r="Z315" s="167"/>
      <c r="AA315" s="175"/>
      <c r="AB315" s="167"/>
      <c r="AC315" s="134"/>
      <c r="AD315" s="134"/>
    </row>
    <row r="316" spans="1:34" s="168" customFormat="1" ht="14.25" customHeight="1" x14ac:dyDescent="0.2">
      <c r="A316" s="248" t="s">
        <v>2216</v>
      </c>
      <c r="B316" s="246" t="str">
        <f>LEFT(A316,FIND(", ",A316,1)-1)</f>
        <v>Olt</v>
      </c>
      <c r="C316" s="253" t="str">
        <f>RIGHT(A316,LEN(A316)-FIND(", ",A316,1)-1)</f>
        <v>Mike</v>
      </c>
      <c r="D316" s="134" t="str">
        <f>CONCATENATE(MID(C316,1,1),". ",B316)</f>
        <v>M. Olt</v>
      </c>
      <c r="E316" s="256" t="str">
        <f t="shared" si="93"/>
        <v>Mike Olt</v>
      </c>
      <c r="F316" s="241" t="s">
        <v>1667</v>
      </c>
      <c r="G316" s="241"/>
      <c r="H316" s="241"/>
      <c r="I316" s="241"/>
      <c r="J316" s="290">
        <v>32382</v>
      </c>
      <c r="K316" s="229" t="s">
        <v>2016</v>
      </c>
      <c r="L316" s="161" t="s">
        <v>11</v>
      </c>
      <c r="M316" s="134" t="str">
        <f>$U316</f>
        <v>Y2</v>
      </c>
      <c r="N316" s="147" t="str">
        <f>Cobb!$G$2</f>
        <v>Alaska</v>
      </c>
      <c r="O316" s="241" t="s">
        <v>2012</v>
      </c>
      <c r="P316" s="229" t="str">
        <f t="shared" si="94"/>
        <v>Olt, Mike (Y2)</v>
      </c>
      <c r="Q316" s="166">
        <f>IF(ISBLANK($V316),"",$V316)</f>
        <v>300000</v>
      </c>
      <c r="R316" s="166">
        <f>IF(ISBLANK($X316),"",$X316)</f>
        <v>400000</v>
      </c>
      <c r="S316" s="166" t="str">
        <f>IF(ISBLANK($Z316),"",$Z316)</f>
        <v/>
      </c>
      <c r="T316" s="314" t="str">
        <f>IF(ISBLANK($AB316),"",$AB316)</f>
        <v/>
      </c>
      <c r="U316" s="309" t="s">
        <v>653</v>
      </c>
      <c r="V316" s="230">
        <v>300000</v>
      </c>
      <c r="W316" s="229" t="s">
        <v>465</v>
      </c>
      <c r="X316" s="230">
        <v>400000</v>
      </c>
      <c r="Y316" s="134" t="s">
        <v>814</v>
      </c>
      <c r="Z316" s="230"/>
      <c r="AA316" s="134"/>
      <c r="AB316" s="167"/>
      <c r="AC316" s="134"/>
      <c r="AD316" s="134"/>
    </row>
    <row r="317" spans="1:34" s="168" customFormat="1" ht="14.25" customHeight="1" x14ac:dyDescent="0.2">
      <c r="A317" s="239" t="s">
        <v>2274</v>
      </c>
      <c r="B317" s="253" t="s">
        <v>1559</v>
      </c>
      <c r="C317" s="253" t="s">
        <v>1361</v>
      </c>
      <c r="D317" s="229" t="str">
        <f>CONCATENATE(MID(C317,2,1),". ",B317)</f>
        <v>J. Ortiz</v>
      </c>
      <c r="E317" s="256" t="str">
        <f t="shared" si="93"/>
        <v xml:space="preserve"> Joe Ortiz</v>
      </c>
      <c r="F317" s="245" t="s">
        <v>512</v>
      </c>
      <c r="G317" s="245"/>
      <c r="H317" s="245"/>
      <c r="I317" s="245"/>
      <c r="J317" s="254">
        <v>33098</v>
      </c>
      <c r="K317" s="255" t="s">
        <v>173</v>
      </c>
      <c r="L317" s="245" t="s">
        <v>173</v>
      </c>
      <c r="M317" s="134" t="str">
        <f>$AA317</f>
        <v>free agent</v>
      </c>
      <c r="N317" s="134" t="str">
        <f>Mays!$A$2</f>
        <v>Aspen</v>
      </c>
      <c r="O317" s="216" t="s">
        <v>4297</v>
      </c>
      <c r="P317" s="229" t="str">
        <f t="shared" si="94"/>
        <v>Ortiz, Joseph (free agent)</v>
      </c>
      <c r="Q317" s="166">
        <f>IF(ISBLANK($Z317),"",$Z317)</f>
        <v>200000</v>
      </c>
      <c r="R317" s="166" t="str">
        <f>IF(ISBLANK($AB317),"",$AB317)</f>
        <v/>
      </c>
      <c r="S317" s="166" t="str">
        <f>IF(ISBLANK($AD317),"",$AD317)</f>
        <v/>
      </c>
      <c r="T317" s="166" t="str">
        <f>IF(ISBLANK($AF317),"",$AF317)</f>
        <v/>
      </c>
      <c r="U317" s="229"/>
      <c r="V317" s="229"/>
      <c r="W317" s="229"/>
      <c r="X317" s="229"/>
      <c r="Y317" s="229" t="s">
        <v>1704</v>
      </c>
      <c r="Z317" s="230">
        <v>200000</v>
      </c>
      <c r="AA317" s="229" t="s">
        <v>412</v>
      </c>
      <c r="AB317" s="230"/>
      <c r="AC317" s="229"/>
      <c r="AD317" s="230"/>
      <c r="AE317" s="296"/>
    </row>
    <row r="318" spans="1:34" s="168" customFormat="1" ht="14.25" customHeight="1" x14ac:dyDescent="0.2">
      <c r="A318" s="239" t="s">
        <v>2343</v>
      </c>
      <c r="B318" s="253" t="s">
        <v>2121</v>
      </c>
      <c r="C318" s="253" t="str">
        <f>RIGHT(A318,LEN(A318)-FIND(", ",A318,1)-1)</f>
        <v>Dan</v>
      </c>
      <c r="D318" s="134" t="str">
        <f>CONCATENATE(MID(C318,1,1),". ",B318)</f>
        <v>D. Otero</v>
      </c>
      <c r="E318" s="256" t="str">
        <f t="shared" si="93"/>
        <v>Dan Otero</v>
      </c>
      <c r="F318" s="245" t="s">
        <v>1667</v>
      </c>
      <c r="G318" s="245"/>
      <c r="H318" s="245"/>
      <c r="I318" s="245"/>
      <c r="J318" s="254">
        <v>31097</v>
      </c>
      <c r="K318" s="255" t="s">
        <v>173</v>
      </c>
      <c r="L318" s="215" t="s">
        <v>173</v>
      </c>
      <c r="M318" s="134" t="s">
        <v>465</v>
      </c>
      <c r="N318" s="147" t="s">
        <v>275</v>
      </c>
      <c r="O318" s="216" t="s">
        <v>4297</v>
      </c>
      <c r="P318" s="229" t="str">
        <f t="shared" si="94"/>
        <v>Otero, Dan (Y3)</v>
      </c>
      <c r="Q318" s="166">
        <f>IF(ISBLANK($V318),"",$V318)</f>
        <v>400000</v>
      </c>
      <c r="R318" s="166" t="str">
        <f>IF(ISBLANK($X318),"",$X318)</f>
        <v/>
      </c>
      <c r="S318" s="166" t="str">
        <f>IF(ISBLANK($Z318),"",$Z318)</f>
        <v/>
      </c>
      <c r="T318" s="314" t="str">
        <f>IF(ISBLANK($AB318),"",$AB318)</f>
        <v/>
      </c>
      <c r="U318" s="309" t="s">
        <v>465</v>
      </c>
      <c r="V318" s="230">
        <v>400000</v>
      </c>
      <c r="W318" s="229" t="s">
        <v>814</v>
      </c>
      <c r="X318" s="230"/>
      <c r="Y318" s="229"/>
      <c r="Z318" s="230"/>
      <c r="AA318" s="306"/>
      <c r="AB318" s="229"/>
      <c r="AC318" s="134"/>
      <c r="AD318" s="134"/>
    </row>
    <row r="319" spans="1:34" s="168" customFormat="1" ht="14.25" customHeight="1" x14ac:dyDescent="0.2">
      <c r="A319" s="211" t="s">
        <v>1768</v>
      </c>
      <c r="B319" s="211" t="s">
        <v>1769</v>
      </c>
      <c r="C319" s="211" t="s">
        <v>1343</v>
      </c>
      <c r="D319" s="134" t="str">
        <f>CONCATENATE(MID(C319,2,1),". ",B319)</f>
        <v>J. Outman</v>
      </c>
      <c r="E319" s="256" t="str">
        <f t="shared" ref="E319:E382" si="99">CONCATENATE(C319," ",B319)</f>
        <v xml:space="preserve"> Josh Outman</v>
      </c>
      <c r="F319" s="216" t="s">
        <v>512</v>
      </c>
      <c r="G319" s="216"/>
      <c r="H319" s="216"/>
      <c r="I319" s="216"/>
      <c r="J319" s="220">
        <v>30939</v>
      </c>
      <c r="K319" s="221" t="s">
        <v>1664</v>
      </c>
      <c r="L319" s="215" t="s">
        <v>173</v>
      </c>
      <c r="M319" s="134" t="str">
        <f>$U319</f>
        <v>2,F2-560K</v>
      </c>
      <c r="N319" s="147" t="str">
        <f>Ruth!$AE$2</f>
        <v>Williamsburg</v>
      </c>
      <c r="O319" s="216" t="s">
        <v>4297</v>
      </c>
      <c r="P319" s="229" t="str">
        <f t="shared" ref="P319:P345" si="100">CONCATENATE(A319," (",M319,")")</f>
        <v>Outman, Josh (2,F2-560K)</v>
      </c>
      <c r="Q319" s="314">
        <f>IF(ISBLANK($V319),"",$V319)</f>
        <v>280000</v>
      </c>
      <c r="R319" s="166" t="str">
        <f>IF(ISBLANK($X319),"",$X319)</f>
        <v/>
      </c>
      <c r="S319" s="166" t="str">
        <f>IF(ISBLANK($Z319),"",$Z319)</f>
        <v/>
      </c>
      <c r="T319" s="166" t="str">
        <f>IF(ISBLANK($AB319),"",$AB319)</f>
        <v/>
      </c>
      <c r="U319" s="297" t="s">
        <v>1770</v>
      </c>
      <c r="V319" s="310">
        <v>280000</v>
      </c>
      <c r="W319" s="297" t="s">
        <v>412</v>
      </c>
      <c r="X319" s="235"/>
      <c r="Y319" s="211"/>
      <c r="Z319" s="235"/>
      <c r="AA319" s="210"/>
      <c r="AB319" s="230"/>
      <c r="AC319" s="134"/>
      <c r="AD319" s="167"/>
    </row>
    <row r="320" spans="1:34" s="168" customFormat="1" ht="14.25" customHeight="1" x14ac:dyDescent="0.2">
      <c r="A320" s="210" t="s">
        <v>1694</v>
      </c>
      <c r="B320" s="211" t="s">
        <v>1695</v>
      </c>
      <c r="C320" s="211" t="s">
        <v>1979</v>
      </c>
      <c r="D320" s="134" t="str">
        <f>CONCATENATE(MID(C320,2,1),". ",B320)</f>
        <v>L. Overbay</v>
      </c>
      <c r="E320" s="256" t="str">
        <f t="shared" si="99"/>
        <v xml:space="preserve"> Lyle Overbay</v>
      </c>
      <c r="F320" s="215" t="s">
        <v>512</v>
      </c>
      <c r="G320" s="215"/>
      <c r="H320" s="215"/>
      <c r="I320" s="215"/>
      <c r="J320" s="218">
        <v>28153</v>
      </c>
      <c r="K320" s="219" t="s">
        <v>1666</v>
      </c>
      <c r="L320" s="240" t="s">
        <v>11</v>
      </c>
      <c r="M320" s="134" t="str">
        <f>$V320</f>
        <v>1,F1-200k</v>
      </c>
      <c r="N320" s="147" t="str">
        <f>Aaron!$A$2</f>
        <v>Middlesex</v>
      </c>
      <c r="O320" s="216" t="s">
        <v>4297</v>
      </c>
      <c r="P320" s="229" t="str">
        <f t="shared" si="100"/>
        <v>Overbay, Lyle (1,F1-200k)</v>
      </c>
      <c r="Q320" s="314">
        <f>IF(ISBLANK($W320),"",$W320)</f>
        <v>200000</v>
      </c>
      <c r="R320" s="166" t="str">
        <f>IF(ISBLANK($Y320),"",$Y320)</f>
        <v/>
      </c>
      <c r="S320" s="166" t="str">
        <f>IF(ISBLANK($AA320),"",$AA320)</f>
        <v/>
      </c>
      <c r="T320" s="166" t="str">
        <f>IF(ISBLANK($AC320),"",$AC320)</f>
        <v/>
      </c>
      <c r="U320" s="314" t="str">
        <f>IF(ISBLANK($AE320),"",$AE320)</f>
        <v/>
      </c>
      <c r="V320" s="147" t="s">
        <v>601</v>
      </c>
      <c r="W320" s="314">
        <v>200000</v>
      </c>
      <c r="X320" s="297" t="s">
        <v>412</v>
      </c>
      <c r="Y320" s="235"/>
      <c r="Z320" s="211"/>
      <c r="AA320" s="405"/>
      <c r="AB320" s="211"/>
      <c r="AC320" s="235"/>
      <c r="AD320" s="134"/>
      <c r="AE320" s="194"/>
    </row>
    <row r="321" spans="1:31" s="168" customFormat="1" ht="14.25" customHeight="1" x14ac:dyDescent="0.2">
      <c r="A321" s="239" t="s">
        <v>2339</v>
      </c>
      <c r="B321" s="253" t="s">
        <v>1560</v>
      </c>
      <c r="C321" s="253" t="str">
        <f>RIGHT(A321,LEN(A321)-FIND(", ",A321,1)-1)</f>
        <v>Blake</v>
      </c>
      <c r="D321" s="134" t="str">
        <f>CONCATENATE(MID(C321,1,1),". ",B321)</f>
        <v>B. Parker</v>
      </c>
      <c r="E321" s="256" t="str">
        <f t="shared" si="99"/>
        <v>Blake Parker</v>
      </c>
      <c r="F321" s="245" t="s">
        <v>1667</v>
      </c>
      <c r="G321" s="245"/>
      <c r="H321" s="245"/>
      <c r="I321" s="245"/>
      <c r="J321" s="254">
        <v>31217</v>
      </c>
      <c r="K321" s="255" t="s">
        <v>173</v>
      </c>
      <c r="L321" s="161" t="s">
        <v>173</v>
      </c>
      <c r="M321" s="134" t="s">
        <v>304</v>
      </c>
      <c r="N321" s="147" t="str">
        <f>Aaron!$M$2</f>
        <v>Virginia</v>
      </c>
      <c r="O321" s="216" t="s">
        <v>4297</v>
      </c>
      <c r="P321" s="229" t="str">
        <f t="shared" si="100"/>
        <v>Parker, Blake (Y1*)</v>
      </c>
      <c r="Q321" s="166">
        <f>IF(ISBLANK($V321),"",$V321)</f>
        <v>200000</v>
      </c>
      <c r="R321" s="166">
        <f>IF(ISBLANK($X321),"",$X321)</f>
        <v>300000</v>
      </c>
      <c r="S321" s="166">
        <f>IF(ISBLANK($Z321),"",$Z321)</f>
        <v>400000</v>
      </c>
      <c r="T321" s="314" t="str">
        <f>IF(ISBLANK($AB321),"",$AB321)</f>
        <v/>
      </c>
      <c r="U321" s="309" t="s">
        <v>304</v>
      </c>
      <c r="V321" s="269">
        <v>200000</v>
      </c>
      <c r="W321" s="134" t="s">
        <v>653</v>
      </c>
      <c r="X321" s="269">
        <v>300000</v>
      </c>
      <c r="Y321" s="134" t="s">
        <v>465</v>
      </c>
      <c r="Z321" s="269">
        <v>400000</v>
      </c>
      <c r="AA321" s="134" t="s">
        <v>814</v>
      </c>
      <c r="AB321" s="167"/>
      <c r="AC321" s="134"/>
      <c r="AD321" s="134"/>
    </row>
    <row r="322" spans="1:31" s="168" customFormat="1" ht="14.25" customHeight="1" x14ac:dyDescent="0.2">
      <c r="A322" s="134" t="s">
        <v>315</v>
      </c>
      <c r="B322" s="246" t="str">
        <f>LEFT(A322,FIND(", ",A322,1)-1)</f>
        <v>Parker</v>
      </c>
      <c r="C322" s="253" t="str">
        <f>RIGHT(A322,LEN(A322)-FIND(", ",A322,1)-1)</f>
        <v>Jarrod</v>
      </c>
      <c r="D322" s="134" t="str">
        <f>CONCATENATE(MID(C322,1,1),". ",B322)</f>
        <v>J. Parker</v>
      </c>
      <c r="E322" s="256" t="str">
        <f t="shared" si="99"/>
        <v>Jarrod Parker</v>
      </c>
      <c r="F322" s="135"/>
      <c r="G322" s="135"/>
      <c r="H322" s="135"/>
      <c r="I322" s="135"/>
      <c r="J322" s="201"/>
      <c r="K322" s="147"/>
      <c r="L322" s="135" t="s">
        <v>173</v>
      </c>
      <c r="M322" s="134" t="str">
        <f>$U322</f>
        <v>Y2*</v>
      </c>
      <c r="N322" s="147" t="str">
        <f>Mays!$Y$2</f>
        <v>Los Angeles</v>
      </c>
      <c r="O322" s="169" t="s">
        <v>321</v>
      </c>
      <c r="P322" s="229" t="str">
        <f t="shared" si="100"/>
        <v>Parker, Jarrod (Y2*)</v>
      </c>
      <c r="Q322" s="166">
        <f>IF(ISBLANK($V322),"",$V322)</f>
        <v>300000</v>
      </c>
      <c r="R322" s="166">
        <f>IF(ISBLANK($X322),"",$X322)</f>
        <v>400000</v>
      </c>
      <c r="S322" s="166" t="str">
        <f>IF(ISBLANK($Z322),"",$Z322)</f>
        <v/>
      </c>
      <c r="T322" s="314" t="str">
        <f>IF(ISBLANK($AB322),"",$AB322)</f>
        <v/>
      </c>
      <c r="U322" s="147" t="s">
        <v>303</v>
      </c>
      <c r="V322" s="230">
        <v>300000</v>
      </c>
      <c r="W322" s="229" t="s">
        <v>465</v>
      </c>
      <c r="X322" s="230">
        <v>400000</v>
      </c>
      <c r="Y322" s="134" t="s">
        <v>814</v>
      </c>
      <c r="Z322" s="167"/>
      <c r="AA322" s="134"/>
      <c r="AB322" s="167"/>
      <c r="AC322" s="134"/>
      <c r="AD322" s="134"/>
    </row>
    <row r="323" spans="1:31" s="168" customFormat="1" ht="14.25" customHeight="1" x14ac:dyDescent="0.2">
      <c r="A323" s="491" t="s">
        <v>4274</v>
      </c>
      <c r="B323" s="246" t="str">
        <f>LEFT(A323,FIND(", ",A323,1)-1)</f>
        <v>Parra</v>
      </c>
      <c r="C323" s="253" t="str">
        <f>RIGHT(A323,LEN(A323)-FIND(", ",A323,1)-1)</f>
        <v>Manny</v>
      </c>
      <c r="D323" s="134" t="str">
        <f>CONCATENATE(MID(C323,1,1),". ",B323)</f>
        <v>M. Parra</v>
      </c>
      <c r="E323" s="256" t="str">
        <f t="shared" si="99"/>
        <v>Manny Parra</v>
      </c>
      <c r="F323" s="161"/>
      <c r="G323" s="204"/>
      <c r="H323" s="204"/>
      <c r="I323" s="204"/>
      <c r="J323" s="496"/>
      <c r="K323" s="190"/>
      <c r="L323" s="161" t="s">
        <v>173</v>
      </c>
      <c r="M323" s="134" t="str">
        <f>$U323</f>
        <v>1,F1-$200k</v>
      </c>
      <c r="N323" s="147" t="str">
        <f>Mays!$AE$2</f>
        <v>West Oakland</v>
      </c>
      <c r="O323" s="412" t="s">
        <v>4104</v>
      </c>
      <c r="P323" s="229" t="str">
        <f t="shared" si="100"/>
        <v>Parra, Manny (1,F1-$200k)</v>
      </c>
      <c r="Q323" s="166">
        <f>IF(ISBLANK($V323),"",$V323)</f>
        <v>200000</v>
      </c>
      <c r="R323" s="166" t="str">
        <f>IF(ISBLANK($X323),"",$X323)</f>
        <v/>
      </c>
      <c r="S323" s="166" t="str">
        <f>IF(ISBLANK($Z323),"",$Z323)</f>
        <v/>
      </c>
      <c r="T323" s="314" t="str">
        <f>IF(ISBLANK($AB323),"",$AB323)</f>
        <v/>
      </c>
      <c r="U323" s="148" t="s">
        <v>3991</v>
      </c>
      <c r="V323" s="414">
        <v>200000</v>
      </c>
      <c r="W323" s="167" t="s">
        <v>412</v>
      </c>
      <c r="X323" s="134"/>
      <c r="Y323" s="134"/>
      <c r="Z323" s="134"/>
      <c r="AA323" s="175"/>
      <c r="AB323" s="134"/>
      <c r="AC323" s="134"/>
      <c r="AD323" s="134"/>
    </row>
    <row r="324" spans="1:31" s="168" customFormat="1" ht="14.25" customHeight="1" x14ac:dyDescent="0.2">
      <c r="A324" s="211" t="s">
        <v>1785</v>
      </c>
      <c r="B324" s="211" t="s">
        <v>1561</v>
      </c>
      <c r="C324" s="211" t="s">
        <v>1989</v>
      </c>
      <c r="D324" s="134" t="str">
        <f>CONCATENATE(MID(C324,2,1),". ",B324)</f>
        <v>R. Pena</v>
      </c>
      <c r="E324" s="256" t="str">
        <f t="shared" si="99"/>
        <v xml:space="preserve"> Ramiro Pena</v>
      </c>
      <c r="F324" s="216" t="s">
        <v>1674</v>
      </c>
      <c r="G324" s="216"/>
      <c r="H324" s="216"/>
      <c r="I324" s="216"/>
      <c r="J324" s="222">
        <v>31246</v>
      </c>
      <c r="K324" s="223" t="s">
        <v>1675</v>
      </c>
      <c r="L324" s="161" t="s">
        <v>11</v>
      </c>
      <c r="M324" s="134" t="str">
        <f>$V324</f>
        <v>2,F2-500K</v>
      </c>
      <c r="N324" s="297" t="s">
        <v>571</v>
      </c>
      <c r="O324" s="216" t="s">
        <v>4297</v>
      </c>
      <c r="P324" s="229" t="str">
        <f t="shared" si="100"/>
        <v>Pena, Ramiro (2,F2-500K)</v>
      </c>
      <c r="Q324" s="314">
        <f>IF(ISBLANK($W324),"",$W324)</f>
        <v>250000</v>
      </c>
      <c r="R324" s="166" t="str">
        <f>IF(ISBLANK($Y324),"",$Y324)</f>
        <v/>
      </c>
      <c r="S324" s="166" t="str">
        <f>IF(ISBLANK($AA324),"",$AA324)</f>
        <v/>
      </c>
      <c r="T324" s="166" t="str">
        <f>IF(ISBLANK($AC324),"",$AC324)</f>
        <v/>
      </c>
      <c r="U324" s="314" t="str">
        <f>IF(ISBLANK($AE324),"",$AE324)</f>
        <v/>
      </c>
      <c r="V324" s="297" t="s">
        <v>1609</v>
      </c>
      <c r="W324" s="310">
        <v>250000</v>
      </c>
      <c r="X324" s="297" t="s">
        <v>412</v>
      </c>
      <c r="Y324" s="235"/>
      <c r="Z324" s="211"/>
      <c r="AA324" s="405"/>
      <c r="AB324" s="211"/>
      <c r="AC324" s="235"/>
      <c r="AD324" s="229"/>
      <c r="AE324" s="296"/>
    </row>
    <row r="325" spans="1:31" s="168" customFormat="1" ht="14.25" customHeight="1" x14ac:dyDescent="0.2">
      <c r="A325" s="299" t="s">
        <v>3696</v>
      </c>
      <c r="B325" s="246" t="str">
        <f>LEFT(A325,FIND(", ",A325,1)-1)</f>
        <v>Pena</v>
      </c>
      <c r="C325" s="253" t="str">
        <f>RIGHT(A325,LEN(A325)-FIND(", ",A325,1)-1)</f>
        <v>Wily Mo</v>
      </c>
      <c r="D325" s="134" t="str">
        <f>CONCATENATE(MID(C325,1,1),". ",B325)</f>
        <v>W. Pena</v>
      </c>
      <c r="E325" s="256" t="str">
        <f t="shared" si="99"/>
        <v>Wily Mo Pena</v>
      </c>
      <c r="F325" s="304"/>
      <c r="G325" s="304"/>
      <c r="H325" s="304"/>
      <c r="I325" s="304"/>
      <c r="J325" s="299"/>
      <c r="K325" s="299"/>
      <c r="L325" s="161" t="s">
        <v>11</v>
      </c>
      <c r="M325" s="134" t="str">
        <f>$U325</f>
        <v>2,F3-1M</v>
      </c>
      <c r="N325" s="300" t="s">
        <v>547</v>
      </c>
      <c r="O325" s="304" t="s">
        <v>2491</v>
      </c>
      <c r="P325" s="229" t="str">
        <f t="shared" si="100"/>
        <v>Pena, Wily Mo (2,F3-1M)</v>
      </c>
      <c r="Q325" s="166">
        <f>IF(ISBLANK($V325),"",$V325)</f>
        <v>333334</v>
      </c>
      <c r="R325" s="166">
        <f>IF(ISBLANK($X325),"",$X325)</f>
        <v>333334</v>
      </c>
      <c r="S325" s="166" t="str">
        <f>IF(ISBLANK($Z325),"",$Z325)</f>
        <v/>
      </c>
      <c r="T325" s="314" t="str">
        <f>IF(ISBLANK($AB325),"",$AB325)</f>
        <v/>
      </c>
      <c r="U325" s="147" t="s">
        <v>219</v>
      </c>
      <c r="V325" s="167">
        <v>333334</v>
      </c>
      <c r="W325" s="147" t="s">
        <v>218</v>
      </c>
      <c r="X325" s="235">
        <v>333334</v>
      </c>
      <c r="Y325" s="147" t="s">
        <v>412</v>
      </c>
      <c r="Z325" s="310"/>
      <c r="AA325" s="147"/>
      <c r="AB325" s="310"/>
      <c r="AC325" s="134"/>
      <c r="AD325" s="134"/>
    </row>
    <row r="326" spans="1:31" s="168" customFormat="1" ht="14.25" customHeight="1" x14ac:dyDescent="0.2">
      <c r="A326" s="333" t="s">
        <v>3769</v>
      </c>
      <c r="B326" s="134" t="s">
        <v>2820</v>
      </c>
      <c r="C326" s="253" t="str">
        <f>RIGHT(A326,LEN(A326)-FIND(", ",A326,1)-1)</f>
        <v>Max</v>
      </c>
      <c r="D326" s="134" t="str">
        <f>CONCATENATE(MID(C326,1,1),". ",B326)</f>
        <v>M. Pentecost</v>
      </c>
      <c r="E326" s="256" t="str">
        <f t="shared" si="99"/>
        <v>Max Pentecost</v>
      </c>
      <c r="F326" s="161" t="s">
        <v>1667</v>
      </c>
      <c r="G326" s="161"/>
      <c r="H326" s="161"/>
      <c r="I326" s="161"/>
      <c r="J326" s="334">
        <v>34038</v>
      </c>
      <c r="K326" s="190" t="s">
        <v>1668</v>
      </c>
      <c r="L326" s="161" t="s">
        <v>651</v>
      </c>
      <c r="M326" s="134" t="s">
        <v>828</v>
      </c>
      <c r="N326" s="147" t="str">
        <f>Aaron!$AE$2</f>
        <v>Pismo Beach</v>
      </c>
      <c r="O326" s="216" t="s">
        <v>4297</v>
      </c>
      <c r="P326" s="229" t="str">
        <f t="shared" si="100"/>
        <v>Pentecost, Max (min)</v>
      </c>
      <c r="Q326" s="166" t="str">
        <f>IF(ISBLANK($V326),"",$V326)</f>
        <v/>
      </c>
      <c r="R326" s="166" t="str">
        <f>IF(ISBLANK($X326),"",$X326)</f>
        <v/>
      </c>
      <c r="S326" s="166" t="str">
        <f>IF(ISBLANK($Z326),"",$Z326)</f>
        <v/>
      </c>
      <c r="T326" s="314" t="str">
        <f>IF(ISBLANK($AB326),"",$AB326)</f>
        <v/>
      </c>
      <c r="U326" s="514" t="s">
        <v>828</v>
      </c>
      <c r="V326" s="269"/>
      <c r="W326" s="514"/>
      <c r="X326" s="269"/>
      <c r="Y326" s="514"/>
      <c r="Z326" s="514"/>
      <c r="AA326" s="333"/>
      <c r="AB326" s="514"/>
      <c r="AC326" s="134"/>
      <c r="AD326" s="167"/>
    </row>
    <row r="327" spans="1:31" s="168" customFormat="1" ht="14.25" customHeight="1" x14ac:dyDescent="0.2">
      <c r="A327" s="210" t="s">
        <v>1728</v>
      </c>
      <c r="B327" s="211" t="s">
        <v>1563</v>
      </c>
      <c r="C327" s="211" t="s">
        <v>1401</v>
      </c>
      <c r="D327" s="134" t="str">
        <f>CONCATENATE(MID(C327,2,1),". ",B327)</f>
        <v>J. Peralta</v>
      </c>
      <c r="E327" s="256" t="str">
        <f t="shared" si="99"/>
        <v xml:space="preserve"> Joel Peralta</v>
      </c>
      <c r="F327" s="215" t="s">
        <v>1667</v>
      </c>
      <c r="G327" s="215"/>
      <c r="H327" s="215"/>
      <c r="I327" s="215"/>
      <c r="J327" s="213">
        <v>27842</v>
      </c>
      <c r="K327" s="214" t="s">
        <v>1664</v>
      </c>
      <c r="L327" s="215" t="s">
        <v>173</v>
      </c>
      <c r="M327" s="134" t="str">
        <f>$V327</f>
        <v>2,F2-3M</v>
      </c>
      <c r="N327" s="147" t="str">
        <f>Cobb!$G$2</f>
        <v>Alaska</v>
      </c>
      <c r="O327" s="216" t="s">
        <v>4297</v>
      </c>
      <c r="P327" s="229" t="str">
        <f t="shared" si="100"/>
        <v>Peralta, Joel (2,F2-3M)</v>
      </c>
      <c r="Q327" s="314">
        <f>IF(ISBLANK($W327),"",$W327)</f>
        <v>1500000</v>
      </c>
      <c r="R327" s="166" t="str">
        <f>IF(ISBLANK($Y327),"",$Y327)</f>
        <v/>
      </c>
      <c r="S327" s="166" t="str">
        <f>IF(ISBLANK($AA327),"",$AA327)</f>
        <v/>
      </c>
      <c r="T327" s="166" t="str">
        <f>IF(ISBLANK($AC327),"",$AC327)</f>
        <v/>
      </c>
      <c r="U327" s="314" t="str">
        <f>IF(ISBLANK($AE327),"",$AE327)</f>
        <v/>
      </c>
      <c r="V327" s="297" t="s">
        <v>1729</v>
      </c>
      <c r="W327" s="310">
        <v>1500000</v>
      </c>
      <c r="X327" s="297" t="s">
        <v>412</v>
      </c>
      <c r="Y327" s="235"/>
      <c r="Z327" s="211"/>
      <c r="AA327" s="405"/>
      <c r="AB327" s="211"/>
      <c r="AC327" s="235"/>
      <c r="AD327" s="134"/>
      <c r="AE327" s="194"/>
    </row>
    <row r="328" spans="1:31" s="168" customFormat="1" ht="14.25" customHeight="1" x14ac:dyDescent="0.2">
      <c r="A328" s="333" t="s">
        <v>2712</v>
      </c>
      <c r="B328" s="134" t="s">
        <v>1564</v>
      </c>
      <c r="C328" s="134" t="s">
        <v>2848</v>
      </c>
      <c r="D328" s="134" t="str">
        <f>CONCATENATE(MID(C328,1,1),". ",B328)</f>
        <v>J. Perez</v>
      </c>
      <c r="E328" s="256" t="str">
        <f t="shared" si="99"/>
        <v>Juan Perez</v>
      </c>
      <c r="F328" s="161" t="s">
        <v>1667</v>
      </c>
      <c r="G328" s="190"/>
      <c r="H328" s="190"/>
      <c r="I328" s="190"/>
      <c r="J328" s="334">
        <v>31729</v>
      </c>
      <c r="K328" s="190" t="s">
        <v>2011</v>
      </c>
      <c r="L328" s="240" t="s">
        <v>11</v>
      </c>
      <c r="M328" s="134" t="str">
        <f>$U328</f>
        <v>Y1</v>
      </c>
      <c r="N328" s="147" t="str">
        <f>Mays!$M$2</f>
        <v>Mudville</v>
      </c>
      <c r="O328" s="216" t="s">
        <v>4297</v>
      </c>
      <c r="P328" s="134" t="str">
        <f t="shared" si="100"/>
        <v>Perez, Juan (Y1)</v>
      </c>
      <c r="Q328" s="314">
        <f>IF(ISBLANK($V328),"",$V328)</f>
        <v>200000</v>
      </c>
      <c r="R328" s="166">
        <f>IF(ISBLANK($X328),"",$X328)</f>
        <v>300000</v>
      </c>
      <c r="S328" s="166">
        <f>IF(ISBLANK($Z328),"",$Z328)</f>
        <v>400000</v>
      </c>
      <c r="T328" s="166" t="str">
        <f>IF(ISBLANK($AB328),"",$AB328)</f>
        <v/>
      </c>
      <c r="U328" s="134" t="s">
        <v>652</v>
      </c>
      <c r="V328" s="269">
        <v>200000</v>
      </c>
      <c r="W328" s="134" t="s">
        <v>653</v>
      </c>
      <c r="X328" s="269">
        <v>300000</v>
      </c>
      <c r="Y328" s="134" t="s">
        <v>465</v>
      </c>
      <c r="Z328" s="269">
        <v>400000</v>
      </c>
      <c r="AA328" s="175" t="s">
        <v>814</v>
      </c>
      <c r="AB328" s="167"/>
      <c r="AC328" s="229"/>
      <c r="AD328" s="229"/>
    </row>
    <row r="329" spans="1:31" s="168" customFormat="1" ht="14.25" customHeight="1" x14ac:dyDescent="0.2">
      <c r="A329" s="247" t="s">
        <v>2251</v>
      </c>
      <c r="B329" s="253" t="s">
        <v>1564</v>
      </c>
      <c r="C329" s="253" t="s">
        <v>2062</v>
      </c>
      <c r="D329" s="229" t="str">
        <f>CONCATENATE(MID(C329,2,1),". ",B329)</f>
        <v>J. Perez</v>
      </c>
      <c r="E329" s="256" t="str">
        <f t="shared" si="99"/>
        <v xml:space="preserve"> Juan Carlos Perez</v>
      </c>
      <c r="F329" s="250" t="s">
        <v>1667</v>
      </c>
      <c r="G329" s="250"/>
      <c r="H329" s="250"/>
      <c r="I329" s="250"/>
      <c r="J329" s="264">
        <v>31729</v>
      </c>
      <c r="K329" s="260" t="s">
        <v>11</v>
      </c>
      <c r="L329" s="245" t="s">
        <v>11</v>
      </c>
      <c r="M329" s="134" t="str">
        <f>$U329</f>
        <v>Y1</v>
      </c>
      <c r="N329" s="260" t="s">
        <v>571</v>
      </c>
      <c r="O329" s="216" t="s">
        <v>4297</v>
      </c>
      <c r="P329" s="229" t="str">
        <f t="shared" si="100"/>
        <v>Perez, Juan Carlos (Y1)</v>
      </c>
      <c r="Q329" s="166">
        <f>IF(ISBLANK($V329),"",$V329)</f>
        <v>200000</v>
      </c>
      <c r="R329" s="166">
        <f>IF(ISBLANK($X329),"",$X329)</f>
        <v>300000</v>
      </c>
      <c r="S329" s="166">
        <f>IF(ISBLANK($Z329),"",$Z329)</f>
        <v>400000</v>
      </c>
      <c r="T329" s="166" t="str">
        <f>IF(ISBLANK($AB329),"",$AB329)</f>
        <v/>
      </c>
      <c r="U329" s="134" t="s">
        <v>652</v>
      </c>
      <c r="V329" s="230">
        <v>200000</v>
      </c>
      <c r="W329" s="229" t="s">
        <v>653</v>
      </c>
      <c r="X329" s="230">
        <v>300000</v>
      </c>
      <c r="Y329" s="229" t="s">
        <v>465</v>
      </c>
      <c r="Z329" s="230">
        <v>400000</v>
      </c>
      <c r="AA329" s="306" t="s">
        <v>814</v>
      </c>
      <c r="AB329" s="230"/>
      <c r="AC329" s="229"/>
      <c r="AD329" s="229"/>
    </row>
    <row r="330" spans="1:31" s="168" customFormat="1" ht="14.25" customHeight="1" x14ac:dyDescent="0.2">
      <c r="A330" s="239" t="s">
        <v>2295</v>
      </c>
      <c r="B330" s="253" t="s">
        <v>1564</v>
      </c>
      <c r="C330" s="253" t="s">
        <v>2091</v>
      </c>
      <c r="D330" s="229" t="str">
        <f>CONCATENATE(MID(C330,2,1),". ",B330)</f>
        <v>J. Perez</v>
      </c>
      <c r="E330" s="256" t="str">
        <f t="shared" si="99"/>
        <v xml:space="preserve"> Juan Pablo Perez</v>
      </c>
      <c r="F330" s="245" t="s">
        <v>512</v>
      </c>
      <c r="G330" s="245"/>
      <c r="H330" s="245"/>
      <c r="I330" s="245"/>
      <c r="J330" s="254">
        <v>28736</v>
      </c>
      <c r="K330" s="255" t="s">
        <v>173</v>
      </c>
      <c r="L330" s="245" t="s">
        <v>173</v>
      </c>
      <c r="M330" s="134" t="str">
        <f>$U330</f>
        <v>Y1*</v>
      </c>
      <c r="N330" s="260" t="s">
        <v>826</v>
      </c>
      <c r="O330" s="216" t="s">
        <v>4297</v>
      </c>
      <c r="P330" s="229" t="str">
        <f t="shared" si="100"/>
        <v>Perez, Juan Pablo (Y1*)</v>
      </c>
      <c r="Q330" s="166">
        <f>IF(ISBLANK($V330),"",$V330)</f>
        <v>200000</v>
      </c>
      <c r="R330" s="166">
        <f>IF(ISBLANK($X330),"",$X330)</f>
        <v>300000</v>
      </c>
      <c r="S330" s="166">
        <f>IF(ISBLANK($Z330),"",$Z330)</f>
        <v>400000</v>
      </c>
      <c r="T330" s="166" t="str">
        <f>IF(ISBLANK($AB330),"",$AB330)</f>
        <v/>
      </c>
      <c r="U330" s="134" t="s">
        <v>304</v>
      </c>
      <c r="V330" s="230">
        <v>200000</v>
      </c>
      <c r="W330" s="229" t="s">
        <v>653</v>
      </c>
      <c r="X330" s="230">
        <v>300000</v>
      </c>
      <c r="Y330" s="229" t="s">
        <v>465</v>
      </c>
      <c r="Z330" s="230">
        <v>400000</v>
      </c>
      <c r="AA330" s="175" t="s">
        <v>814</v>
      </c>
      <c r="AB330" s="230"/>
      <c r="AC330" s="134"/>
      <c r="AD330" s="167"/>
    </row>
    <row r="331" spans="1:31" s="168" customFormat="1" ht="14.25" customHeight="1" x14ac:dyDescent="0.2">
      <c r="A331" s="134" t="s">
        <v>2903</v>
      </c>
      <c r="B331" s="177" t="s">
        <v>1564</v>
      </c>
      <c r="C331" s="177" t="s">
        <v>2884</v>
      </c>
      <c r="D331" s="134" t="str">
        <f>CONCATENATE(MID(C331,1,1),". ",B331)</f>
        <v>C. Perez</v>
      </c>
      <c r="E331" s="256" t="str">
        <f t="shared" si="99"/>
        <v>Chris  Perez</v>
      </c>
      <c r="F331" s="135" t="s">
        <v>1667</v>
      </c>
      <c r="G331" s="134"/>
      <c r="H331" s="134"/>
      <c r="I331" s="134"/>
      <c r="J331" s="321">
        <v>31229</v>
      </c>
      <c r="K331" s="134" t="s">
        <v>1664</v>
      </c>
      <c r="L331" s="161" t="s">
        <v>173</v>
      </c>
      <c r="M331" s="134" t="str">
        <f>$V331</f>
        <v>1,F1-200K</v>
      </c>
      <c r="N331" s="177" t="s">
        <v>2481</v>
      </c>
      <c r="O331" s="216" t="s">
        <v>4297</v>
      </c>
      <c r="P331" s="229" t="str">
        <f t="shared" si="100"/>
        <v>Perez,Chris (1,F1-200K)</v>
      </c>
      <c r="Q331" s="314">
        <f>IF(ISBLANK($W331),"",$W331)</f>
        <v>200000</v>
      </c>
      <c r="R331" s="166" t="str">
        <f>IF(ISBLANK($Y331),"",$Y331)</f>
        <v/>
      </c>
      <c r="S331" s="166" t="str">
        <f>IF(ISBLANK($AA331),"",$AA331)</f>
        <v/>
      </c>
      <c r="T331" s="166" t="str">
        <f>IF(ISBLANK($AC331),"",$AC331)</f>
        <v/>
      </c>
      <c r="U331" s="314" t="str">
        <f>IF(ISBLANK($AE331),"",$AE331)</f>
        <v/>
      </c>
      <c r="V331" s="177" t="s">
        <v>1704</v>
      </c>
      <c r="W331" s="314">
        <v>200000</v>
      </c>
      <c r="X331" s="169" t="s">
        <v>412</v>
      </c>
      <c r="Y331" s="134"/>
      <c r="Z331" s="314"/>
      <c r="AA331" s="404"/>
      <c r="AB331" s="166"/>
      <c r="AC331" s="166"/>
      <c r="AD331" s="147"/>
      <c r="AE331" s="316"/>
    </row>
    <row r="332" spans="1:31" x14ac:dyDescent="0.2">
      <c r="A332" s="514" t="s">
        <v>2805</v>
      </c>
      <c r="B332" s="134" t="s">
        <v>1845</v>
      </c>
      <c r="C332" s="253" t="str">
        <f>RIGHT(A332,LEN(A332)-FIND(", ",A332,1)-1)</f>
        <v>Gregorio</v>
      </c>
      <c r="D332" s="134" t="str">
        <f>CONCATENATE(MID(C332,1,1),". ",B332)</f>
        <v>G. Petit</v>
      </c>
      <c r="E332" s="256" t="str">
        <f t="shared" si="99"/>
        <v>Gregorio Petit</v>
      </c>
      <c r="F332" s="135" t="s">
        <v>1667</v>
      </c>
      <c r="G332" s="135"/>
      <c r="H332" s="135"/>
      <c r="I332" s="135"/>
      <c r="J332" s="335">
        <v>31026</v>
      </c>
      <c r="K332" s="134" t="s">
        <v>1671</v>
      </c>
      <c r="L332" s="135" t="s">
        <v>11</v>
      </c>
      <c r="M332" s="134" t="s">
        <v>648</v>
      </c>
      <c r="N332" s="147" t="str">
        <f>Mays!$AE$2</f>
        <v>West Oakland</v>
      </c>
      <c r="O332" s="216" t="s">
        <v>4297</v>
      </c>
      <c r="P332" s="229" t="str">
        <f t="shared" si="100"/>
        <v>Petit, Gregorio (MM)</v>
      </c>
      <c r="Q332" s="166">
        <f>IF(ISBLANK($V332),"",$V332)</f>
        <v>100000</v>
      </c>
      <c r="R332" s="166" t="str">
        <f>IF(ISBLANK($X332),"",$X332)</f>
        <v/>
      </c>
      <c r="S332" s="166" t="str">
        <f>IF(ISBLANK($Z332),"",$Z332)</f>
        <v/>
      </c>
      <c r="T332" s="314" t="str">
        <f>IF(ISBLANK($AB332),"",$AB332)</f>
        <v/>
      </c>
      <c r="U332" s="514" t="s">
        <v>648</v>
      </c>
      <c r="V332" s="269">
        <v>100000</v>
      </c>
      <c r="W332" s="514"/>
      <c r="X332" s="269"/>
      <c r="Y332" s="514"/>
      <c r="Z332" s="514"/>
      <c r="AA332" s="514"/>
      <c r="AB332" s="514"/>
      <c r="AC332" s="134"/>
      <c r="AD332" s="134"/>
      <c r="AE332" s="168"/>
    </row>
    <row r="333" spans="1:31" s="168" customFormat="1" ht="14.25" customHeight="1" x14ac:dyDescent="0.2">
      <c r="A333" s="210" t="s">
        <v>1844</v>
      </c>
      <c r="B333" s="246" t="str">
        <f>LEFT(A333,FIND(", ",A333,1)-1)</f>
        <v>Petit</v>
      </c>
      <c r="C333" s="253" t="str">
        <f>RIGHT(A333,LEN(A333)-FIND(", ",A333,1)-1)</f>
        <v>Yusmeiro</v>
      </c>
      <c r="D333" s="134" t="str">
        <f>CONCATENATE(MID(C333,1,1),". ",B333)</f>
        <v>Y. Petit</v>
      </c>
      <c r="E333" s="256" t="str">
        <f t="shared" si="99"/>
        <v>Yusmeiro Petit</v>
      </c>
      <c r="F333" s="215" t="s">
        <v>1667</v>
      </c>
      <c r="G333" s="215"/>
      <c r="H333" s="215"/>
      <c r="I333" s="215"/>
      <c r="J333" s="213">
        <v>31008</v>
      </c>
      <c r="K333" s="214" t="s">
        <v>966</v>
      </c>
      <c r="L333" s="161" t="s">
        <v>173</v>
      </c>
      <c r="M333" s="134" t="str">
        <f t="shared" ref="M333:M340" si="101">$U333</f>
        <v>3,F3-2.85M</v>
      </c>
      <c r="N333" s="147" t="s">
        <v>701</v>
      </c>
      <c r="O333" s="216" t="s">
        <v>5254</v>
      </c>
      <c r="P333" s="229" t="str">
        <f t="shared" si="100"/>
        <v>Petit, Yusmeiro (3,F3-2.85M)</v>
      </c>
      <c r="Q333" s="166">
        <f>IF(ISBLANK($V333),"",$V333)</f>
        <v>950000</v>
      </c>
      <c r="R333" s="166" t="str">
        <f>IF(ISBLANK($X333),"",$X333)</f>
        <v/>
      </c>
      <c r="S333" s="166" t="str">
        <f>IF(ISBLANK($Z333),"",$Z333)</f>
        <v/>
      </c>
      <c r="T333" s="314" t="str">
        <f>IF(ISBLANK($AB333),"",$AB333)</f>
        <v/>
      </c>
      <c r="U333" s="297" t="s">
        <v>1846</v>
      </c>
      <c r="V333" s="235">
        <v>950000</v>
      </c>
      <c r="W333" s="211" t="s">
        <v>412</v>
      </c>
      <c r="X333" s="235"/>
      <c r="Y333" s="211"/>
      <c r="Z333" s="235"/>
      <c r="AA333" s="175"/>
      <c r="AB333" s="167"/>
      <c r="AC333" s="134"/>
      <c r="AD333" s="134"/>
    </row>
    <row r="334" spans="1:31" s="168" customFormat="1" ht="14.25" customHeight="1" x14ac:dyDescent="0.2">
      <c r="A334" s="210" t="s">
        <v>1709</v>
      </c>
      <c r="B334" s="211" t="s">
        <v>1565</v>
      </c>
      <c r="C334" s="211" t="s">
        <v>1981</v>
      </c>
      <c r="D334" s="134" t="str">
        <f>CONCATENATE(MID(C334,2,1),". ",B334)</f>
        <v>P. Polanco</v>
      </c>
      <c r="E334" s="256" t="str">
        <f t="shared" si="99"/>
        <v xml:space="preserve"> Placido Polanco</v>
      </c>
      <c r="F334" s="215" t="s">
        <v>1667</v>
      </c>
      <c r="G334" s="215"/>
      <c r="H334" s="215"/>
      <c r="I334" s="215"/>
      <c r="J334" s="218">
        <v>27677</v>
      </c>
      <c r="K334" s="219" t="s">
        <v>1670</v>
      </c>
      <c r="L334" s="215" t="s">
        <v>11</v>
      </c>
      <c r="M334" s="134" t="str">
        <f t="shared" si="101"/>
        <v>free agent</v>
      </c>
      <c r="N334" s="134" t="str">
        <f>Ruth!$Y$2</f>
        <v>Rock Island</v>
      </c>
      <c r="O334" s="216" t="s">
        <v>4297</v>
      </c>
      <c r="P334" s="229" t="str">
        <f t="shared" si="100"/>
        <v>Polanco, Placido (free agent)</v>
      </c>
      <c r="Q334" s="217"/>
      <c r="R334" s="211"/>
      <c r="S334" s="217"/>
      <c r="T334" s="217"/>
      <c r="U334" s="211" t="s">
        <v>412</v>
      </c>
      <c r="V334" s="235"/>
      <c r="W334" s="211"/>
      <c r="X334" s="235"/>
      <c r="Y334" s="211"/>
      <c r="Z334" s="235"/>
      <c r="AA334" s="210"/>
      <c r="AB334" s="235"/>
      <c r="AC334" s="229"/>
      <c r="AD334" s="229"/>
    </row>
    <row r="335" spans="1:31" s="168" customFormat="1" ht="14.25" customHeight="1" x14ac:dyDescent="0.2">
      <c r="A335" s="146" t="s">
        <v>1194</v>
      </c>
      <c r="B335" s="246" t="str">
        <f>LEFT(A335,FIND(", ",A335,1)-1)</f>
        <v>Pryor</v>
      </c>
      <c r="C335" s="253" t="str">
        <f>RIGHT(A335,LEN(A335)-FIND(", ",A335,1)-1)</f>
        <v>Stephen</v>
      </c>
      <c r="D335" s="134" t="str">
        <f>CONCATENATE(MID(C335,1,1),". ",B335)</f>
        <v>S. Pryor</v>
      </c>
      <c r="E335" s="256" t="str">
        <f t="shared" si="99"/>
        <v>Stephen Pryor</v>
      </c>
      <c r="F335" s="135"/>
      <c r="G335" s="135"/>
      <c r="H335" s="135"/>
      <c r="I335" s="135"/>
      <c r="J335" s="201"/>
      <c r="K335" s="147"/>
      <c r="L335" s="161" t="s">
        <v>173</v>
      </c>
      <c r="M335" s="134" t="str">
        <f t="shared" si="101"/>
        <v>Y1*</v>
      </c>
      <c r="N335" s="147" t="str">
        <f>Cobb!$AE$2</f>
        <v>Chicago</v>
      </c>
      <c r="O335" s="135" t="s">
        <v>1171</v>
      </c>
      <c r="P335" s="229" t="str">
        <f t="shared" si="100"/>
        <v>Pryor, Stephen (Y1*)</v>
      </c>
      <c r="Q335" s="166">
        <f>IF(ISBLANK($V335),"",$V335)</f>
        <v>200000</v>
      </c>
      <c r="R335" s="166">
        <f>IF(ISBLANK($X335),"",$X335)</f>
        <v>300000</v>
      </c>
      <c r="S335" s="166">
        <f>IF(ISBLANK($Z335),"",$Z335)</f>
        <v>400000</v>
      </c>
      <c r="T335" s="314" t="str">
        <f>IF(ISBLANK($AB335),"",$AB335)</f>
        <v/>
      </c>
      <c r="U335" s="309" t="s">
        <v>304</v>
      </c>
      <c r="V335" s="269">
        <v>200000</v>
      </c>
      <c r="W335" s="134" t="s">
        <v>653</v>
      </c>
      <c r="X335" s="269">
        <v>300000</v>
      </c>
      <c r="Y335" s="134" t="s">
        <v>465</v>
      </c>
      <c r="Z335" s="269">
        <v>400000</v>
      </c>
      <c r="AA335" s="175" t="s">
        <v>814</v>
      </c>
      <c r="AB335" s="167"/>
      <c r="AC335" s="134"/>
      <c r="AD335" s="167"/>
    </row>
    <row r="336" spans="1:31" s="168" customFormat="1" ht="14.25" customHeight="1" x14ac:dyDescent="0.2">
      <c r="A336" s="211" t="s">
        <v>1915</v>
      </c>
      <c r="B336" s="246" t="str">
        <f>LEFT(A336,FIND(", ",A336,1)-1)</f>
        <v>Punto</v>
      </c>
      <c r="C336" s="253" t="str">
        <f>RIGHT(A336,LEN(A336)-FIND(", ",A336,1)-1)</f>
        <v>Nick</v>
      </c>
      <c r="D336" s="134" t="str">
        <f>CONCATENATE(MID(C336,1,1),". ",B336)</f>
        <v>N. Punto</v>
      </c>
      <c r="E336" s="256" t="str">
        <f t="shared" si="99"/>
        <v>Nick Punto</v>
      </c>
      <c r="F336" s="216" t="s">
        <v>1674</v>
      </c>
      <c r="G336" s="216"/>
      <c r="H336" s="216"/>
      <c r="I336" s="216"/>
      <c r="J336" s="222">
        <v>28437</v>
      </c>
      <c r="K336" s="223" t="s">
        <v>1665</v>
      </c>
      <c r="L336" s="161" t="s">
        <v>11</v>
      </c>
      <c r="M336" s="134" t="str">
        <f t="shared" si="101"/>
        <v>3,F4-4.009M</v>
      </c>
      <c r="N336" s="147" t="str">
        <f>Aaron!$S$2</f>
        <v>San Jose</v>
      </c>
      <c r="O336" s="216" t="s">
        <v>1992</v>
      </c>
      <c r="P336" s="229" t="str">
        <f t="shared" si="100"/>
        <v>Punto, Nick (3,F4-4.009M)</v>
      </c>
      <c r="Q336" s="166">
        <f>IF(ISBLANK($V336),"",$V336)</f>
        <v>1003000</v>
      </c>
      <c r="R336" s="166">
        <f>IF(ISBLANK($X336),"",$X336)</f>
        <v>1003000</v>
      </c>
      <c r="S336" s="166" t="str">
        <f>IF(ISBLANK($Z336),"",$Z336)</f>
        <v/>
      </c>
      <c r="T336" s="314" t="str">
        <f>IF(ISBLANK($AB336),"",$AB336)</f>
        <v/>
      </c>
      <c r="U336" s="297" t="s">
        <v>1916</v>
      </c>
      <c r="V336" s="235">
        <v>1003000</v>
      </c>
      <c r="W336" s="211" t="s">
        <v>1917</v>
      </c>
      <c r="X336" s="235">
        <v>1003000</v>
      </c>
      <c r="Y336" s="211" t="s">
        <v>412</v>
      </c>
      <c r="Z336" s="235"/>
      <c r="AA336" s="175"/>
      <c r="AB336" s="167"/>
      <c r="AC336" s="229"/>
      <c r="AD336" s="134"/>
    </row>
    <row r="337" spans="1:36" s="168" customFormat="1" ht="14.25" customHeight="1" x14ac:dyDescent="0.2">
      <c r="A337" s="247" t="s">
        <v>2338</v>
      </c>
      <c r="B337" s="253" t="s">
        <v>2118</v>
      </c>
      <c r="C337" s="253" t="s">
        <v>1507</v>
      </c>
      <c r="D337" s="229" t="str">
        <f>CONCATENATE(MID(C337,2,1),". ",B337)</f>
        <v>L. Putkonen</v>
      </c>
      <c r="E337" s="256" t="str">
        <f t="shared" si="99"/>
        <v xml:space="preserve"> Luke Putkonen</v>
      </c>
      <c r="F337" s="250" t="s">
        <v>1667</v>
      </c>
      <c r="G337" s="250"/>
      <c r="H337" s="250"/>
      <c r="I337" s="250"/>
      <c r="J337" s="261">
        <v>31542</v>
      </c>
      <c r="K337" s="260" t="s">
        <v>173</v>
      </c>
      <c r="L337" s="245" t="s">
        <v>173</v>
      </c>
      <c r="M337" s="134" t="str">
        <f t="shared" si="101"/>
        <v>Y1*</v>
      </c>
      <c r="N337" s="211" t="str">
        <f>Mays!$S$2</f>
        <v>Thunder Bay</v>
      </c>
      <c r="O337" s="216" t="s">
        <v>4297</v>
      </c>
      <c r="P337" s="229" t="str">
        <f t="shared" si="100"/>
        <v>Putkonen, Luke (Y1*)</v>
      </c>
      <c r="Q337" s="166">
        <f>IF(ISBLANK($V337),"",$V337)</f>
        <v>200000</v>
      </c>
      <c r="R337" s="166">
        <f>IF(ISBLANK($X337),"",$X337)</f>
        <v>300000</v>
      </c>
      <c r="S337" s="166">
        <f>IF(ISBLANK($Z337),"",$Z337)</f>
        <v>400000</v>
      </c>
      <c r="T337" s="166" t="str">
        <f>IF(ISBLANK($AB337),"",$AB337)</f>
        <v/>
      </c>
      <c r="U337" s="134" t="s">
        <v>304</v>
      </c>
      <c r="V337" s="230">
        <v>200000</v>
      </c>
      <c r="W337" s="229" t="s">
        <v>653</v>
      </c>
      <c r="X337" s="230">
        <v>300000</v>
      </c>
      <c r="Y337" s="229" t="s">
        <v>465</v>
      </c>
      <c r="Z337" s="230">
        <v>400000</v>
      </c>
      <c r="AA337" s="175" t="s">
        <v>814</v>
      </c>
      <c r="AB337" s="230"/>
      <c r="AC337" s="229"/>
      <c r="AD337" s="229"/>
    </row>
    <row r="338" spans="1:36" x14ac:dyDescent="0.2">
      <c r="A338" s="134" t="s">
        <v>2393</v>
      </c>
      <c r="B338" s="177" t="s">
        <v>2401</v>
      </c>
      <c r="C338" s="177" t="s">
        <v>1991</v>
      </c>
      <c r="D338" s="177" t="str">
        <f>CONCATENATE(MID(C338,2,1),". ",B338)</f>
        <v>O. Quintanilla</v>
      </c>
      <c r="E338" s="256" t="str">
        <f t="shared" si="99"/>
        <v xml:space="preserve"> Omar Quintanilla</v>
      </c>
      <c r="F338" s="287" t="s">
        <v>512</v>
      </c>
      <c r="G338" s="287"/>
      <c r="H338" s="287"/>
      <c r="I338" s="287"/>
      <c r="J338" s="201">
        <v>29883</v>
      </c>
      <c r="K338" s="205" t="s">
        <v>1671</v>
      </c>
      <c r="L338" s="135" t="s">
        <v>11</v>
      </c>
      <c r="M338" s="134" t="str">
        <f t="shared" si="101"/>
        <v>free agent</v>
      </c>
      <c r="N338" s="134" t="str">
        <f>Mays!$A$2</f>
        <v>Aspen</v>
      </c>
      <c r="O338" s="216" t="s">
        <v>4297</v>
      </c>
      <c r="P338" s="229" t="str">
        <f t="shared" si="100"/>
        <v>Quintanilla,  Omar (free agent)</v>
      </c>
      <c r="Q338" s="166"/>
      <c r="R338" s="166"/>
      <c r="S338" s="134"/>
      <c r="T338" s="134"/>
      <c r="U338" s="167" t="s">
        <v>412</v>
      </c>
      <c r="V338" s="167"/>
      <c r="W338" s="167"/>
      <c r="X338" s="167"/>
      <c r="Y338" s="167"/>
      <c r="Z338" s="167"/>
      <c r="AA338" s="167"/>
      <c r="AB338" s="167"/>
      <c r="AC338" s="134"/>
      <c r="AD338" s="167"/>
      <c r="AE338" s="371"/>
    </row>
    <row r="339" spans="1:36" s="168" customFormat="1" ht="14.25" customHeight="1" x14ac:dyDescent="0.2">
      <c r="A339" s="134" t="s">
        <v>2394</v>
      </c>
      <c r="B339" s="177" t="s">
        <v>2397</v>
      </c>
      <c r="C339" s="177" t="s">
        <v>2402</v>
      </c>
      <c r="D339" s="177" t="str">
        <f>CONCATENATE(MID(C339,2,1),". ",B339)</f>
        <v>H. Quintero</v>
      </c>
      <c r="E339" s="256" t="str">
        <f t="shared" si="99"/>
        <v xml:space="preserve"> Humberto Quintero</v>
      </c>
      <c r="F339" s="287" t="s">
        <v>1667</v>
      </c>
      <c r="G339" s="287"/>
      <c r="H339" s="287"/>
      <c r="I339" s="287"/>
      <c r="J339" s="201">
        <v>29069</v>
      </c>
      <c r="K339" s="205" t="s">
        <v>1668</v>
      </c>
      <c r="L339" s="135" t="s">
        <v>11</v>
      </c>
      <c r="M339" s="134" t="str">
        <f t="shared" si="101"/>
        <v>free agent</v>
      </c>
      <c r="N339" s="134" t="str">
        <f>Aaron!$M$2</f>
        <v>Virginia</v>
      </c>
      <c r="O339" s="216" t="s">
        <v>4297</v>
      </c>
      <c r="P339" s="229" t="str">
        <f t="shared" si="100"/>
        <v>Quintero, Humberto (free agent)</v>
      </c>
      <c r="Q339" s="166"/>
      <c r="R339" s="166"/>
      <c r="S339" s="134"/>
      <c r="T339" s="134"/>
      <c r="U339" s="167" t="s">
        <v>412</v>
      </c>
      <c r="V339" s="167"/>
      <c r="W339" s="167"/>
      <c r="X339" s="167"/>
      <c r="Y339" s="167"/>
      <c r="Z339" s="167"/>
      <c r="AA339" s="167"/>
      <c r="AB339" s="167"/>
      <c r="AC339" s="134"/>
      <c r="AD339" s="167"/>
    </row>
    <row r="340" spans="1:36" s="168" customFormat="1" ht="14.25" customHeight="1" x14ac:dyDescent="0.2">
      <c r="A340" s="237" t="s">
        <v>2253</v>
      </c>
      <c r="B340" s="246" t="s">
        <v>1566</v>
      </c>
      <c r="C340" s="246" t="s">
        <v>2064</v>
      </c>
      <c r="D340" s="229" t="str">
        <f>CONCATENATE(MID(C340,2,1),". ",B340)</f>
        <v>W. Ramirez</v>
      </c>
      <c r="E340" s="256" t="str">
        <f t="shared" si="99"/>
        <v xml:space="preserve"> Wilken Ramirez</v>
      </c>
      <c r="F340" s="244" t="s">
        <v>1667</v>
      </c>
      <c r="G340" s="244"/>
      <c r="H340" s="244"/>
      <c r="I340" s="244"/>
      <c r="J340" s="463">
        <v>31345</v>
      </c>
      <c r="K340" s="256"/>
      <c r="L340" s="244" t="s">
        <v>11</v>
      </c>
      <c r="M340" s="134" t="str">
        <f t="shared" si="101"/>
        <v>MM</v>
      </c>
      <c r="N340" s="134" t="s">
        <v>2006</v>
      </c>
      <c r="O340" s="216" t="s">
        <v>4297</v>
      </c>
      <c r="P340" s="229" t="str">
        <f t="shared" si="100"/>
        <v>Ramirez, Wilkin (MM)</v>
      </c>
      <c r="Q340" s="166">
        <f>IF(ISBLANK($V340),"",$V340)</f>
        <v>100000</v>
      </c>
      <c r="R340" s="166" t="str">
        <f>IF(ISBLANK($X340),"",$X340)</f>
        <v/>
      </c>
      <c r="S340" s="166" t="str">
        <f>IF(ISBLANK($Z340),"",$Z340)</f>
        <v/>
      </c>
      <c r="T340" s="166" t="str">
        <f>IF(ISBLANK($AB340),"",$AB340)</f>
        <v/>
      </c>
      <c r="U340" s="134" t="s">
        <v>648</v>
      </c>
      <c r="V340" s="167">
        <v>100000</v>
      </c>
      <c r="W340" s="229"/>
      <c r="X340" s="230"/>
      <c r="Y340" s="229"/>
      <c r="Z340" s="230"/>
      <c r="AA340" s="306"/>
      <c r="AB340" s="230"/>
      <c r="AC340" s="134"/>
      <c r="AD340" s="167"/>
    </row>
    <row r="341" spans="1:36" s="168" customFormat="1" ht="14.25" customHeight="1" x14ac:dyDescent="0.2">
      <c r="A341" s="514" t="s">
        <v>2723</v>
      </c>
      <c r="B341" s="134" t="s">
        <v>2837</v>
      </c>
      <c r="C341" s="253" t="str">
        <f>RIGHT(A341,LEN(A341)-FIND(", ",A341,1)-1)</f>
        <v>Anthony</v>
      </c>
      <c r="D341" s="134" t="str">
        <f>CONCATENATE(MID(C341,1,1),". ",B341)</f>
        <v>A. Ranaudo</v>
      </c>
      <c r="E341" s="256" t="str">
        <f t="shared" si="99"/>
        <v>Anthony Ranaudo</v>
      </c>
      <c r="F341" s="135" t="s">
        <v>1667</v>
      </c>
      <c r="G341" s="135"/>
      <c r="H341" s="135"/>
      <c r="I341" s="135"/>
      <c r="J341" s="335">
        <v>32760</v>
      </c>
      <c r="K341" s="134" t="s">
        <v>966</v>
      </c>
      <c r="L341" s="161" t="s">
        <v>173</v>
      </c>
      <c r="M341" s="134" t="s">
        <v>304</v>
      </c>
      <c r="N341" s="147" t="str">
        <f>Ruth!$G$2</f>
        <v>Gotham City</v>
      </c>
      <c r="O341" s="216" t="s">
        <v>4297</v>
      </c>
      <c r="P341" s="229" t="str">
        <f t="shared" si="100"/>
        <v>Ranaudo, Anthony (Y1*)</v>
      </c>
      <c r="Q341" s="166">
        <f>IF(ISBLANK($V341),"",$V341)</f>
        <v>200000</v>
      </c>
      <c r="R341" s="166">
        <f>IF(ISBLANK($X341),"",$X341)</f>
        <v>300000</v>
      </c>
      <c r="S341" s="166">
        <f>IF(ISBLANK($Z341),"",$Z341)</f>
        <v>400000</v>
      </c>
      <c r="T341" s="314" t="str">
        <f>IF(ISBLANK($AB341),"",$AB341)</f>
        <v/>
      </c>
      <c r="U341" s="134" t="s">
        <v>304</v>
      </c>
      <c r="V341" s="269">
        <v>200000</v>
      </c>
      <c r="W341" s="134" t="s">
        <v>653</v>
      </c>
      <c r="X341" s="269">
        <v>300000</v>
      </c>
      <c r="Y341" s="134" t="s">
        <v>465</v>
      </c>
      <c r="Z341" s="269">
        <v>400000</v>
      </c>
      <c r="AA341" s="175" t="s">
        <v>814</v>
      </c>
      <c r="AB341" s="514"/>
      <c r="AC341" s="211"/>
      <c r="AD341" s="167"/>
    </row>
    <row r="342" spans="1:36" s="168" customFormat="1" ht="14.25" customHeight="1" x14ac:dyDescent="0.2">
      <c r="A342" s="211" t="s">
        <v>1702</v>
      </c>
      <c r="B342" s="211" t="s">
        <v>1703</v>
      </c>
      <c r="C342" s="211" t="s">
        <v>1311</v>
      </c>
      <c r="D342" s="134" t="str">
        <f>CONCATENATE(MID(C342,2,1),". ",B342)</f>
        <v>C. Ransom</v>
      </c>
      <c r="E342" s="256" t="str">
        <f t="shared" si="99"/>
        <v xml:space="preserve"> Cody Ransom</v>
      </c>
      <c r="F342" s="216" t="s">
        <v>1667</v>
      </c>
      <c r="G342" s="216"/>
      <c r="H342" s="216"/>
      <c r="I342" s="216"/>
      <c r="J342" s="222">
        <v>27807</v>
      </c>
      <c r="K342" s="223" t="s">
        <v>1670</v>
      </c>
      <c r="L342" s="215" t="s">
        <v>11</v>
      </c>
      <c r="M342" s="134" t="str">
        <f>$U342</f>
        <v>free agent</v>
      </c>
      <c r="N342" s="211" t="str">
        <f>Aaron!$Y$2</f>
        <v>Columbus</v>
      </c>
      <c r="O342" s="216" t="s">
        <v>4297</v>
      </c>
      <c r="P342" s="229" t="str">
        <f t="shared" si="100"/>
        <v>Ransom, Cody (free agent)</v>
      </c>
      <c r="Q342" s="217"/>
      <c r="R342" s="211"/>
      <c r="S342" s="217"/>
      <c r="T342" s="217"/>
      <c r="U342" s="211" t="s">
        <v>412</v>
      </c>
      <c r="V342" s="235"/>
      <c r="W342" s="211"/>
      <c r="X342" s="235"/>
      <c r="Y342" s="211"/>
      <c r="Z342" s="235"/>
      <c r="AA342" s="210"/>
      <c r="AB342" s="235"/>
      <c r="AC342" s="134"/>
      <c r="AD342" s="167"/>
    </row>
    <row r="343" spans="1:36" ht="25.5" x14ac:dyDescent="0.2">
      <c r="A343" s="247" t="s">
        <v>2347</v>
      </c>
      <c r="B343" s="246" t="str">
        <f>LEFT(A343,FIND(", ",A343,1)-1)</f>
        <v>Rasmus</v>
      </c>
      <c r="C343" s="253" t="str">
        <f>RIGHT(A343,LEN(A343)-FIND(", ",A343,1)-1)</f>
        <v>Cory</v>
      </c>
      <c r="D343" s="134" t="str">
        <f>CONCATENATE(MID(C343,1,1),". ",B343)</f>
        <v>C. Rasmus</v>
      </c>
      <c r="E343" s="256" t="str">
        <f t="shared" si="99"/>
        <v>Cory Rasmus</v>
      </c>
      <c r="F343" s="250" t="s">
        <v>1667</v>
      </c>
      <c r="G343" s="250"/>
      <c r="H343" s="250"/>
      <c r="I343" s="250"/>
      <c r="J343" s="261">
        <v>32087</v>
      </c>
      <c r="K343" s="260" t="s">
        <v>173</v>
      </c>
      <c r="L343" s="135" t="s">
        <v>173</v>
      </c>
      <c r="M343" s="134" t="str">
        <f>$U343</f>
        <v>2,F3-2.48M</v>
      </c>
      <c r="N343" s="147" t="str">
        <f>Cobb!$M$2</f>
        <v>Mansfield</v>
      </c>
      <c r="O343" s="304" t="s">
        <v>2491</v>
      </c>
      <c r="P343" s="229" t="str">
        <f t="shared" si="100"/>
        <v>Rasmus, Cory (2,F3-2.48M)</v>
      </c>
      <c r="Q343" s="166">
        <f>IF(ISBLANK($V343),"",$V343)</f>
        <v>826877</v>
      </c>
      <c r="R343" s="166">
        <f>IF(ISBLANK($X343),"",$X343)</f>
        <v>826877</v>
      </c>
      <c r="S343" s="166" t="str">
        <f>IF(ISBLANK($Z343),"",$Z343)</f>
        <v/>
      </c>
      <c r="T343" s="314" t="str">
        <f>IF(ISBLANK($AB343),"",$AB343)</f>
        <v/>
      </c>
      <c r="U343" s="147" t="s">
        <v>2546</v>
      </c>
      <c r="V343" s="167">
        <v>826877</v>
      </c>
      <c r="W343" s="147" t="s">
        <v>2622</v>
      </c>
      <c r="X343" s="235">
        <v>826877</v>
      </c>
      <c r="Y343" s="147" t="s">
        <v>412</v>
      </c>
      <c r="Z343" s="310"/>
      <c r="AA343" s="147"/>
      <c r="AB343" s="310"/>
      <c r="AC343" s="134"/>
      <c r="AD343" s="134"/>
      <c r="AE343" s="168"/>
    </row>
    <row r="344" spans="1:36" s="168" customFormat="1" ht="14.25" customHeight="1" x14ac:dyDescent="0.2">
      <c r="A344" s="246" t="s">
        <v>2176</v>
      </c>
      <c r="B344" s="246" t="s">
        <v>2029</v>
      </c>
      <c r="C344" s="246" t="s">
        <v>1472</v>
      </c>
      <c r="D344" s="229" t="str">
        <f>CONCATENATE(MID(C344,2,1),". ",B344)</f>
        <v>R. Ray</v>
      </c>
      <c r="E344" s="256" t="str">
        <f t="shared" si="99"/>
        <v xml:space="preserve"> Robbie Ray</v>
      </c>
      <c r="F344" s="241" t="s">
        <v>512</v>
      </c>
      <c r="G344" s="241"/>
      <c r="H344" s="241"/>
      <c r="I344" s="241"/>
      <c r="J344" s="262">
        <v>33512</v>
      </c>
      <c r="K344" s="263" t="s">
        <v>173</v>
      </c>
      <c r="L344" s="161" t="s">
        <v>173</v>
      </c>
      <c r="M344" s="134" t="str">
        <f>$U344</f>
        <v>MM</v>
      </c>
      <c r="N344" s="147" t="str">
        <f>Aaron!$AE$2</f>
        <v>Pismo Beach</v>
      </c>
      <c r="O344" s="216" t="s">
        <v>4297</v>
      </c>
      <c r="P344" s="229" t="str">
        <f t="shared" si="100"/>
        <v>Ray, Robbie (MM)</v>
      </c>
      <c r="Q344" s="314">
        <f>IF(ISBLANK($V344),"",$V344)</f>
        <v>100000</v>
      </c>
      <c r="R344" s="166" t="str">
        <f>IF(ISBLANK($X344),"",$X344)</f>
        <v/>
      </c>
      <c r="S344" s="166" t="str">
        <f>IF(ISBLANK($Z344),"",$Z344)</f>
        <v/>
      </c>
      <c r="T344" s="166" t="str">
        <f>IF(ISBLANK($AB344),"",$AB344)</f>
        <v/>
      </c>
      <c r="U344" s="147" t="s">
        <v>648</v>
      </c>
      <c r="V344" s="315">
        <v>100000</v>
      </c>
      <c r="W344" s="312"/>
      <c r="X344" s="232"/>
      <c r="Y344" s="231"/>
      <c r="Z344" s="232"/>
      <c r="AA344" s="307"/>
      <c r="AB344" s="232"/>
      <c r="AC344" s="134"/>
      <c r="AD344" s="167"/>
    </row>
    <row r="345" spans="1:36" s="168" customFormat="1" ht="14.25" customHeight="1" x14ac:dyDescent="0.2">
      <c r="A345" s="247" t="s">
        <v>2148</v>
      </c>
      <c r="B345" s="253" t="s">
        <v>2019</v>
      </c>
      <c r="C345" s="253" t="s">
        <v>2020</v>
      </c>
      <c r="D345" s="229" t="str">
        <f>CONCATENATE(MID(C345,2,1),". ",B345)</f>
        <v>T. Redmond</v>
      </c>
      <c r="E345" s="256" t="str">
        <f t="shared" si="99"/>
        <v xml:space="preserve"> T Redmond</v>
      </c>
      <c r="F345" s="250" t="s">
        <v>1667</v>
      </c>
      <c r="G345" s="250"/>
      <c r="H345" s="250"/>
      <c r="I345" s="250"/>
      <c r="J345" s="261">
        <v>31184</v>
      </c>
      <c r="K345" s="260" t="s">
        <v>173</v>
      </c>
      <c r="L345" s="216" t="s">
        <v>173</v>
      </c>
      <c r="M345" s="134" t="str">
        <f>$V345</f>
        <v>1,F1-525k</v>
      </c>
      <c r="N345" s="300" t="s">
        <v>663</v>
      </c>
      <c r="O345" s="216" t="s">
        <v>4297</v>
      </c>
      <c r="P345" s="229" t="str">
        <f t="shared" si="100"/>
        <v>Redmond, Todd (1,F1-525k)</v>
      </c>
      <c r="Q345" s="314">
        <f>IF(ISBLANK($W345),"",$W345)</f>
        <v>525000</v>
      </c>
      <c r="R345" s="166" t="str">
        <f>IF(ISBLANK($Y345),"",$Y345)</f>
        <v/>
      </c>
      <c r="S345" s="166" t="str">
        <f>IF(ISBLANK($AA345),"",$AA345)</f>
        <v/>
      </c>
      <c r="T345" s="166" t="str">
        <f>IF(ISBLANK($AC345),"",$AC345)</f>
        <v/>
      </c>
      <c r="U345" s="314" t="str">
        <f>IF(ISBLANK($AE345),"",$AE345)</f>
        <v/>
      </c>
      <c r="V345" s="147" t="s">
        <v>2489</v>
      </c>
      <c r="W345" s="314">
        <v>525000</v>
      </c>
      <c r="X345" s="147" t="s">
        <v>412</v>
      </c>
      <c r="Y345" s="167"/>
      <c r="Z345" s="147"/>
      <c r="AA345" s="310"/>
      <c r="AB345" s="147"/>
      <c r="AC345" s="310"/>
      <c r="AD345" s="147"/>
      <c r="AE345" s="388"/>
    </row>
    <row r="346" spans="1:36" s="168" customFormat="1" ht="14.25" customHeight="1" x14ac:dyDescent="0.2">
      <c r="A346" s="210" t="s">
        <v>1735</v>
      </c>
      <c r="B346" s="211" t="s">
        <v>1682</v>
      </c>
      <c r="C346" s="211" t="s">
        <v>1306</v>
      </c>
      <c r="D346" s="134" t="str">
        <f>CONCATENATE(MID(C346,2,1),". ",B346)</f>
        <v>M. Reynolds</v>
      </c>
      <c r="E346" s="256" t="str">
        <f t="shared" si="99"/>
        <v xml:space="preserve"> Matt Reynolds</v>
      </c>
      <c r="F346" s="215" t="s">
        <v>512</v>
      </c>
      <c r="G346" s="212"/>
      <c r="H346" s="212"/>
      <c r="I346" s="212"/>
      <c r="J346" s="213">
        <v>30957</v>
      </c>
      <c r="K346" s="214" t="s">
        <v>1664</v>
      </c>
      <c r="L346" s="215" t="s">
        <v>173</v>
      </c>
      <c r="M346" s="211" t="s">
        <v>1995</v>
      </c>
      <c r="N346" s="211" t="s">
        <v>446</v>
      </c>
      <c r="O346" s="216" t="s">
        <v>4297</v>
      </c>
      <c r="P346" s="211" t="s">
        <v>1737</v>
      </c>
      <c r="Q346" s="211" t="s">
        <v>1736</v>
      </c>
      <c r="R346" s="217">
        <v>1001000</v>
      </c>
      <c r="S346" s="211" t="s">
        <v>1738</v>
      </c>
      <c r="T346" s="217">
        <v>1001000</v>
      </c>
      <c r="U346" s="211" t="s">
        <v>412</v>
      </c>
      <c r="V346" s="217"/>
      <c r="W346" s="211"/>
      <c r="X346" s="217"/>
      <c r="Y346" s="211" t="s">
        <v>1736</v>
      </c>
      <c r="Z346" s="235">
        <v>1001000</v>
      </c>
      <c r="AA346" s="211" t="s">
        <v>1738</v>
      </c>
      <c r="AB346" s="235">
        <v>1001000</v>
      </c>
      <c r="AC346" s="211" t="s">
        <v>412</v>
      </c>
      <c r="AD346" s="235"/>
      <c r="AE346" s="295"/>
    </row>
    <row r="347" spans="1:36" s="168" customFormat="1" ht="14.25" customHeight="1" x14ac:dyDescent="0.2">
      <c r="A347" s="247" t="s">
        <v>2333</v>
      </c>
      <c r="B347" s="253" t="s">
        <v>2114</v>
      </c>
      <c r="C347" s="253" t="s">
        <v>1324</v>
      </c>
      <c r="D347" s="229" t="str">
        <f>CONCATENATE(MID(C347,2,1),". ",B347)</f>
        <v>S. Rice</v>
      </c>
      <c r="E347" s="256" t="str">
        <f t="shared" si="99"/>
        <v xml:space="preserve"> Scott Rice</v>
      </c>
      <c r="F347" s="250" t="s">
        <v>512</v>
      </c>
      <c r="G347" s="250"/>
      <c r="H347" s="250"/>
      <c r="I347" s="250"/>
      <c r="J347" s="261">
        <v>29850</v>
      </c>
      <c r="K347" s="260" t="s">
        <v>173</v>
      </c>
      <c r="L347" s="245" t="s">
        <v>173</v>
      </c>
      <c r="M347" s="134" t="str">
        <f t="shared" ref="M347:M353" si="102">$U347</f>
        <v>Y1*</v>
      </c>
      <c r="N347" s="134" t="s">
        <v>473</v>
      </c>
      <c r="O347" s="216" t="s">
        <v>4297</v>
      </c>
      <c r="P347" s="229" t="str">
        <f t="shared" ref="P347:P354" si="103">CONCATENATE(A347," (",M347,")")</f>
        <v>Rice, Scott (Y1*)</v>
      </c>
      <c r="Q347" s="166">
        <f>IF(ISBLANK($V347),"",$V347)</f>
        <v>200000</v>
      </c>
      <c r="R347" s="166">
        <f>IF(ISBLANK($X347),"",$X347)</f>
        <v>300000</v>
      </c>
      <c r="S347" s="166">
        <f>IF(ISBLANK($Z347),"",$Z347)</f>
        <v>400000</v>
      </c>
      <c r="T347" s="166" t="str">
        <f>IF(ISBLANK($AB347),"",$AB347)</f>
        <v/>
      </c>
      <c r="U347" s="134" t="s">
        <v>304</v>
      </c>
      <c r="V347" s="230">
        <v>200000</v>
      </c>
      <c r="W347" s="229" t="s">
        <v>653</v>
      </c>
      <c r="X347" s="230">
        <v>300000</v>
      </c>
      <c r="Y347" s="229" t="s">
        <v>465</v>
      </c>
      <c r="Z347" s="230">
        <v>400000</v>
      </c>
      <c r="AA347" s="175" t="s">
        <v>814</v>
      </c>
      <c r="AB347" s="230"/>
      <c r="AC347" s="229"/>
      <c r="AD347" s="229"/>
    </row>
    <row r="348" spans="1:36" s="168" customFormat="1" ht="14.25" customHeight="1" x14ac:dyDescent="0.2">
      <c r="A348" s="247" t="s">
        <v>2292</v>
      </c>
      <c r="B348" s="253" t="s">
        <v>2087</v>
      </c>
      <c r="C348" s="253" t="s">
        <v>2088</v>
      </c>
      <c r="D348" s="229" t="str">
        <f>CONCATENATE(MID(C348,2,1),". ",B348)</f>
        <v>A. Rienzo</v>
      </c>
      <c r="E348" s="256" t="str">
        <f t="shared" si="99"/>
        <v xml:space="preserve"> Andre  Rienzo</v>
      </c>
      <c r="F348" s="250" t="s">
        <v>1667</v>
      </c>
      <c r="G348" s="250"/>
      <c r="H348" s="250"/>
      <c r="I348" s="250"/>
      <c r="J348" s="261">
        <v>32299</v>
      </c>
      <c r="K348" s="260" t="s">
        <v>173</v>
      </c>
      <c r="L348" s="216" t="s">
        <v>173</v>
      </c>
      <c r="M348" s="134" t="str">
        <f t="shared" si="102"/>
        <v>Y2</v>
      </c>
      <c r="N348" s="147" t="s">
        <v>83</v>
      </c>
      <c r="O348" s="216" t="s">
        <v>4297</v>
      </c>
      <c r="P348" s="229" t="str">
        <f t="shared" si="103"/>
        <v>Rienzo, Andre (Y2)</v>
      </c>
      <c r="Q348" s="314">
        <f>IF(ISBLANK($V348),"",$V348)</f>
        <v>300000</v>
      </c>
      <c r="R348" s="166">
        <f>IF(ISBLANK($X348),"",$X348)</f>
        <v>400000</v>
      </c>
      <c r="S348" s="166" t="str">
        <f>IF(ISBLANK($Z348),"",$Z348)</f>
        <v/>
      </c>
      <c r="T348" s="166" t="str">
        <f>IF(ISBLANK($AB348),"",$AB348)</f>
        <v/>
      </c>
      <c r="U348" s="309" t="s">
        <v>653</v>
      </c>
      <c r="V348" s="315">
        <v>300000</v>
      </c>
      <c r="W348" s="309" t="s">
        <v>465</v>
      </c>
      <c r="X348" s="230">
        <v>400000</v>
      </c>
      <c r="Y348" s="229" t="s">
        <v>814</v>
      </c>
      <c r="Z348" s="232"/>
      <c r="AA348" s="231"/>
      <c r="AB348" s="232"/>
      <c r="AC348" s="231"/>
      <c r="AD348" s="231"/>
      <c r="AF348" s="194"/>
      <c r="AH348" s="194"/>
      <c r="AJ348" s="167"/>
    </row>
    <row r="349" spans="1:36" s="168" customFormat="1" ht="14.25" customHeight="1" x14ac:dyDescent="0.2">
      <c r="A349" s="514" t="s">
        <v>2743</v>
      </c>
      <c r="B349" s="246" t="str">
        <f>LEFT(A349,FIND(", ",A349,1)-1)</f>
        <v>Robertson</v>
      </c>
      <c r="C349" s="253" t="str">
        <f>RIGHT(A349,LEN(A349)-FIND(", ",A349,1)-1)</f>
        <v>Dan</v>
      </c>
      <c r="D349" s="134" t="str">
        <f>CONCATENATE(MID(C349,1,1),". ",B349)</f>
        <v>D. Robertson</v>
      </c>
      <c r="E349" s="256" t="str">
        <f t="shared" si="99"/>
        <v>Dan Robertson</v>
      </c>
      <c r="F349" s="135" t="s">
        <v>1667</v>
      </c>
      <c r="G349" s="135"/>
      <c r="H349" s="135"/>
      <c r="I349" s="135"/>
      <c r="J349" s="335">
        <v>31320</v>
      </c>
      <c r="K349" s="134" t="s">
        <v>2011</v>
      </c>
      <c r="L349" s="161" t="s">
        <v>11</v>
      </c>
      <c r="M349" s="134" t="str">
        <f t="shared" si="102"/>
        <v>Y1*</v>
      </c>
      <c r="N349" s="147" t="str">
        <f>Ruth!$Y$2</f>
        <v>Rock Island</v>
      </c>
      <c r="O349" s="135" t="s">
        <v>2857</v>
      </c>
      <c r="P349" s="229" t="str">
        <f t="shared" si="103"/>
        <v>Robertson, Dan (Y1*)</v>
      </c>
      <c r="Q349" s="166">
        <f>IF(ISBLANK($V349),"",$V349)</f>
        <v>200000</v>
      </c>
      <c r="R349" s="166">
        <f>IF(ISBLANK($X349),"",$X349)</f>
        <v>300000</v>
      </c>
      <c r="S349" s="166">
        <f>IF(ISBLANK($Z349),"",$Z349)</f>
        <v>400000</v>
      </c>
      <c r="T349" s="314" t="str">
        <f>IF(ISBLANK($AB349),"",$AB349)</f>
        <v/>
      </c>
      <c r="U349" s="134" t="s">
        <v>304</v>
      </c>
      <c r="V349" s="269">
        <v>200000</v>
      </c>
      <c r="W349" s="134" t="s">
        <v>653</v>
      </c>
      <c r="X349" s="269">
        <v>300000</v>
      </c>
      <c r="Y349" s="134" t="s">
        <v>465</v>
      </c>
      <c r="Z349" s="269">
        <v>400000</v>
      </c>
      <c r="AA349" s="134" t="s">
        <v>814</v>
      </c>
      <c r="AB349" s="514"/>
      <c r="AC349" s="229"/>
      <c r="AD349" s="134"/>
      <c r="AE349" s="371"/>
    </row>
    <row r="350" spans="1:36" s="168" customFormat="1" ht="14.25" customHeight="1" x14ac:dyDescent="0.2">
      <c r="A350" s="239" t="s">
        <v>2294</v>
      </c>
      <c r="B350" s="253" t="s">
        <v>1567</v>
      </c>
      <c r="C350" s="253" t="s">
        <v>2090</v>
      </c>
      <c r="D350" s="229" t="str">
        <f>CONCATENATE(MID(C350,2,1),". ",B350)</f>
        <v>D. Robinson</v>
      </c>
      <c r="E350" s="256" t="str">
        <f t="shared" si="99"/>
        <v xml:space="preserve"> Derrick Robinson</v>
      </c>
      <c r="F350" s="245" t="s">
        <v>1674</v>
      </c>
      <c r="G350" s="245"/>
      <c r="H350" s="245"/>
      <c r="I350" s="245"/>
      <c r="J350" s="257">
        <v>32048</v>
      </c>
      <c r="K350" s="255" t="s">
        <v>11</v>
      </c>
      <c r="L350" s="245" t="s">
        <v>11</v>
      </c>
      <c r="M350" s="134" t="str">
        <f t="shared" si="102"/>
        <v>Y1*</v>
      </c>
      <c r="N350" s="134" t="s">
        <v>826</v>
      </c>
      <c r="O350" s="216" t="s">
        <v>4297</v>
      </c>
      <c r="P350" s="229" t="str">
        <f t="shared" si="103"/>
        <v>Robinson, Derrick (Y1*)</v>
      </c>
      <c r="Q350" s="166">
        <f>IF(ISBLANK($V350),"",$V350)</f>
        <v>200000</v>
      </c>
      <c r="R350" s="166">
        <f>IF(ISBLANK($X350),"",$X350)</f>
        <v>300000</v>
      </c>
      <c r="S350" s="166">
        <f>IF(ISBLANK($Z350),"",$Z350)</f>
        <v>400000</v>
      </c>
      <c r="T350" s="166" t="str">
        <f>IF(ISBLANK($AB350),"",$AB350)</f>
        <v/>
      </c>
      <c r="U350" s="134" t="s">
        <v>304</v>
      </c>
      <c r="V350" s="230">
        <v>200000</v>
      </c>
      <c r="W350" s="229" t="s">
        <v>653</v>
      </c>
      <c r="X350" s="230">
        <v>300000</v>
      </c>
      <c r="Y350" s="229" t="s">
        <v>465</v>
      </c>
      <c r="Z350" s="230">
        <v>400000</v>
      </c>
      <c r="AA350" s="175" t="s">
        <v>814</v>
      </c>
      <c r="AB350" s="230"/>
      <c r="AC350" s="134"/>
      <c r="AD350" s="167"/>
      <c r="AE350" s="371"/>
    </row>
    <row r="351" spans="1:36" s="168" customFormat="1" ht="14.25" customHeight="1" x14ac:dyDescent="0.2">
      <c r="A351" s="148" t="s">
        <v>1849</v>
      </c>
      <c r="B351" s="246" t="str">
        <f>LEFT(A351,FIND(", ",A351,1)-1)</f>
        <v>Rodriguez</v>
      </c>
      <c r="C351" s="253" t="str">
        <f>RIGHT(A351,LEN(A351)-FIND(", ",A351,1)-1)</f>
        <v>Wandy</v>
      </c>
      <c r="D351" s="134" t="str">
        <f>CONCATENATE(MID(C351,1,1),". ",B351)</f>
        <v>W. Rodriguez</v>
      </c>
      <c r="E351" s="256" t="str">
        <f t="shared" si="99"/>
        <v>Wandy Rodriguez</v>
      </c>
      <c r="F351" s="216" t="s">
        <v>512</v>
      </c>
      <c r="G351" s="211"/>
      <c r="H351" s="211"/>
      <c r="I351" s="211"/>
      <c r="J351" s="220">
        <v>28873</v>
      </c>
      <c r="K351" s="221" t="s">
        <v>966</v>
      </c>
      <c r="L351" s="161" t="s">
        <v>173</v>
      </c>
      <c r="M351" s="134" t="str">
        <f t="shared" si="102"/>
        <v>1,F1-$250k</v>
      </c>
      <c r="N351" s="297" t="str">
        <f>Ruth!$AE$2</f>
        <v>Williamsburg</v>
      </c>
      <c r="O351" s="412" t="s">
        <v>4104</v>
      </c>
      <c r="P351" s="229" t="str">
        <f t="shared" si="103"/>
        <v>Rodriguez, Wandy (1,F1-$250k)</v>
      </c>
      <c r="Q351" s="166">
        <f>IF(ISBLANK($V351),"",$V351)</f>
        <v>250000</v>
      </c>
      <c r="R351" s="166" t="str">
        <f>IF(ISBLANK($X351),"",$X351)</f>
        <v/>
      </c>
      <c r="S351" s="166" t="str">
        <f>IF(ISBLANK($Z351),"",$Z351)</f>
        <v/>
      </c>
      <c r="T351" s="314" t="str">
        <f>IF(ISBLANK($AB351),"",$AB351)</f>
        <v/>
      </c>
      <c r="U351" s="148" t="s">
        <v>4072</v>
      </c>
      <c r="V351" s="414">
        <v>250000</v>
      </c>
      <c r="W351" s="167" t="s">
        <v>412</v>
      </c>
      <c r="X351" s="134"/>
      <c r="Y351" s="134"/>
      <c r="Z351" s="134"/>
      <c r="AA351" s="175"/>
      <c r="AB351" s="134"/>
      <c r="AC351" s="134"/>
      <c r="AD351" s="134"/>
    </row>
    <row r="352" spans="1:36" s="168" customFormat="1" ht="14.25" customHeight="1" x14ac:dyDescent="0.2">
      <c r="A352" s="211" t="s">
        <v>1696</v>
      </c>
      <c r="B352" s="211" t="s">
        <v>1697</v>
      </c>
      <c r="C352" s="211" t="s">
        <v>1343</v>
      </c>
      <c r="D352" s="134" t="str">
        <f>CONCATENATE(MID(C352,2,1),". ",B352)</f>
        <v>J. Roenicke</v>
      </c>
      <c r="E352" s="256" t="str">
        <f t="shared" si="99"/>
        <v xml:space="preserve"> Josh Roenicke</v>
      </c>
      <c r="F352" s="216" t="s">
        <v>1667</v>
      </c>
      <c r="G352" s="216"/>
      <c r="H352" s="216"/>
      <c r="I352" s="216"/>
      <c r="J352" s="220">
        <v>30167</v>
      </c>
      <c r="K352" s="221" t="s">
        <v>1664</v>
      </c>
      <c r="L352" s="215" t="s">
        <v>173</v>
      </c>
      <c r="M352" s="134" t="str">
        <f t="shared" si="102"/>
        <v>free agent</v>
      </c>
      <c r="N352" s="211" t="s">
        <v>83</v>
      </c>
      <c r="O352" s="216" t="s">
        <v>4297</v>
      </c>
      <c r="P352" s="229" t="str">
        <f t="shared" si="103"/>
        <v>Roenicke, Josh (free agent)</v>
      </c>
      <c r="Q352" s="217"/>
      <c r="R352" s="211"/>
      <c r="S352" s="217"/>
      <c r="T352" s="217"/>
      <c r="U352" s="211" t="s">
        <v>412</v>
      </c>
      <c r="V352" s="235"/>
      <c r="W352" s="211"/>
      <c r="X352" s="235"/>
      <c r="Y352" s="211"/>
      <c r="Z352" s="235"/>
      <c r="AA352" s="210"/>
      <c r="AB352" s="235"/>
      <c r="AC352" s="134"/>
      <c r="AD352" s="167"/>
    </row>
    <row r="353" spans="1:36" s="168" customFormat="1" ht="14.25" customHeight="1" x14ac:dyDescent="0.2">
      <c r="A353" s="211" t="s">
        <v>1855</v>
      </c>
      <c r="B353" s="246" t="str">
        <f>LEFT(A353,FIND(", ",A353,1)-1)</f>
        <v>Rogers</v>
      </c>
      <c r="C353" s="253" t="str">
        <f>RIGHT(A353,LEN(A353)-FIND(", ",A353,1)-1)</f>
        <v>Esmil</v>
      </c>
      <c r="D353" s="134" t="str">
        <f>CONCATENATE(MID(C353,1,1),". ",B353)</f>
        <v>E. Rogers</v>
      </c>
      <c r="E353" s="256" t="str">
        <f t="shared" si="99"/>
        <v>Esmil Rogers</v>
      </c>
      <c r="F353" s="216" t="s">
        <v>1667</v>
      </c>
      <c r="G353" s="216"/>
      <c r="H353" s="216"/>
      <c r="I353" s="216"/>
      <c r="J353" s="220">
        <v>31273</v>
      </c>
      <c r="K353" s="221" t="s">
        <v>1664</v>
      </c>
      <c r="L353" s="135" t="s">
        <v>173</v>
      </c>
      <c r="M353" s="134" t="str">
        <f t="shared" si="102"/>
        <v>3,F3-2.4M</v>
      </c>
      <c r="N353" s="297" t="str">
        <f>Ruth!$AE$2</f>
        <v>Williamsburg</v>
      </c>
      <c r="O353" s="216" t="s">
        <v>1992</v>
      </c>
      <c r="P353" s="229" t="str">
        <f t="shared" si="103"/>
        <v>Rogers, Esmil (3,F3-2.4M)</v>
      </c>
      <c r="Q353" s="166">
        <f>IF(ISBLANK($V353),"",$V353)</f>
        <v>800000</v>
      </c>
      <c r="R353" s="166" t="str">
        <f>IF(ISBLANK($X353),"",$X353)</f>
        <v/>
      </c>
      <c r="S353" s="166" t="str">
        <f>IF(ISBLANK($Z353),"",$Z353)</f>
        <v/>
      </c>
      <c r="T353" s="314" t="str">
        <f>IF(ISBLANK($AB353),"",$AB353)</f>
        <v/>
      </c>
      <c r="U353" s="297" t="s">
        <v>649</v>
      </c>
      <c r="V353" s="235">
        <v>800000</v>
      </c>
      <c r="W353" s="211" t="s">
        <v>412</v>
      </c>
      <c r="X353" s="235"/>
      <c r="Y353" s="211"/>
      <c r="Z353" s="235"/>
      <c r="AA353" s="175"/>
      <c r="AB353" s="167"/>
      <c r="AC353" s="134"/>
      <c r="AD353" s="167"/>
      <c r="AE353" s="271"/>
    </row>
    <row r="354" spans="1:36" x14ac:dyDescent="0.2">
      <c r="A354" s="514" t="s">
        <v>3709</v>
      </c>
      <c r="B354" s="134" t="s">
        <v>1568</v>
      </c>
      <c r="C354" s="253" t="str">
        <f>RIGHT(A354,LEN(A354)-FIND(", ",A354,1)-1)</f>
        <v>Avery</v>
      </c>
      <c r="D354" s="134" t="str">
        <f>CONCATENATE(MID(C354,1,1),". ",B354)</f>
        <v>A. Romero</v>
      </c>
      <c r="E354" s="256" t="str">
        <f t="shared" si="99"/>
        <v>Avery Romero</v>
      </c>
      <c r="F354" s="135" t="s">
        <v>1667</v>
      </c>
      <c r="G354" s="135"/>
      <c r="H354" s="135"/>
      <c r="I354" s="135"/>
      <c r="J354" s="335">
        <v>34100</v>
      </c>
      <c r="K354" s="134" t="s">
        <v>1665</v>
      </c>
      <c r="L354" s="135" t="s">
        <v>651</v>
      </c>
      <c r="M354" s="134" t="s">
        <v>828</v>
      </c>
      <c r="N354" s="147" t="str">
        <f>Aaron!$AE$2</f>
        <v>Pismo Beach</v>
      </c>
      <c r="O354" s="216" t="s">
        <v>4297</v>
      </c>
      <c r="P354" s="229" t="str">
        <f t="shared" si="103"/>
        <v>Romero, Avery (min)</v>
      </c>
      <c r="Q354" s="166" t="str">
        <f>IF(ISBLANK($V354),"",$V354)</f>
        <v/>
      </c>
      <c r="R354" s="166" t="str">
        <f>IF(ISBLANK($X354),"",$X354)</f>
        <v/>
      </c>
      <c r="S354" s="166" t="str">
        <f>IF(ISBLANK($Z354),"",$Z354)</f>
        <v/>
      </c>
      <c r="T354" s="314" t="str">
        <f>IF(ISBLANK($AB354),"",$AB354)</f>
        <v/>
      </c>
      <c r="U354" s="514" t="s">
        <v>828</v>
      </c>
      <c r="V354" s="269"/>
      <c r="W354" s="514"/>
      <c r="X354" s="269"/>
      <c r="Y354" s="514"/>
      <c r="Z354" s="514"/>
      <c r="AA354" s="514"/>
      <c r="AB354" s="480"/>
      <c r="AC354" s="134"/>
      <c r="AD354" s="134"/>
      <c r="AE354" s="271"/>
    </row>
    <row r="355" spans="1:36" s="168" customFormat="1" ht="14.25" customHeight="1" x14ac:dyDescent="0.2">
      <c r="A355" s="211" t="s">
        <v>1786</v>
      </c>
      <c r="B355" s="211" t="s">
        <v>1568</v>
      </c>
      <c r="C355" s="211" t="s">
        <v>1557</v>
      </c>
      <c r="D355" s="134" t="str">
        <f>CONCATENATE(MID(C355,2,1),". ",B355)</f>
        <v>R. Romero</v>
      </c>
      <c r="E355" s="256" t="str">
        <f t="shared" si="99"/>
        <v xml:space="preserve"> Ricky Romero</v>
      </c>
      <c r="F355" s="216" t="s">
        <v>512</v>
      </c>
      <c r="G355" s="211"/>
      <c r="H355" s="211"/>
      <c r="I355" s="211"/>
      <c r="J355" s="220">
        <v>30992</v>
      </c>
      <c r="K355" s="221" t="s">
        <v>966</v>
      </c>
      <c r="L355" s="216" t="s">
        <v>173</v>
      </c>
      <c r="M355" s="211" t="s">
        <v>1608</v>
      </c>
      <c r="N355" s="211" t="s">
        <v>571</v>
      </c>
      <c r="O355" s="216" t="s">
        <v>4297</v>
      </c>
      <c r="P355" s="211" t="s">
        <v>1787</v>
      </c>
      <c r="Q355" s="211" t="s">
        <v>1608</v>
      </c>
      <c r="R355" s="217">
        <v>250000</v>
      </c>
      <c r="S355" s="211" t="s">
        <v>1609</v>
      </c>
      <c r="T355" s="217">
        <v>250000</v>
      </c>
      <c r="U355" s="211" t="s">
        <v>412</v>
      </c>
      <c r="V355" s="217"/>
      <c r="W355" s="211"/>
      <c r="X355" s="217"/>
      <c r="Y355" s="211" t="s">
        <v>1608</v>
      </c>
      <c r="Z355" s="235">
        <v>250000</v>
      </c>
      <c r="AA355" s="211" t="s">
        <v>1609</v>
      </c>
      <c r="AB355" s="235">
        <v>250000</v>
      </c>
      <c r="AC355" s="211" t="s">
        <v>412</v>
      </c>
      <c r="AD355" s="235"/>
      <c r="AE355" s="295"/>
    </row>
    <row r="356" spans="1:36" x14ac:dyDescent="0.2">
      <c r="A356" s="514" t="s">
        <v>2744</v>
      </c>
      <c r="B356" s="246" t="str">
        <f>LEFT(A356,FIND(", ",A356,1)-1)</f>
        <v>Romero</v>
      </c>
      <c r="C356" s="253" t="str">
        <f>RIGHT(A356,LEN(A356)-FIND(", ",A356,1)-1)</f>
        <v>Stefen</v>
      </c>
      <c r="D356" s="134" t="str">
        <f>CONCATENATE(MID(C356,1,1),". ",B356)</f>
        <v>S. Romero</v>
      </c>
      <c r="E356" s="256" t="str">
        <f t="shared" si="99"/>
        <v>Stefen Romero</v>
      </c>
      <c r="F356" s="135" t="s">
        <v>1667</v>
      </c>
      <c r="G356" s="135"/>
      <c r="H356" s="135"/>
      <c r="I356" s="135"/>
      <c r="J356" s="335">
        <v>32433</v>
      </c>
      <c r="K356" s="134" t="s">
        <v>1672</v>
      </c>
      <c r="L356" s="135" t="s">
        <v>11</v>
      </c>
      <c r="M356" s="134" t="str">
        <f>$U356</f>
        <v>Y1*</v>
      </c>
      <c r="N356" s="147" t="str">
        <f>Ruth!$Y$2</f>
        <v>Rock Island</v>
      </c>
      <c r="O356" s="135" t="s">
        <v>2857</v>
      </c>
      <c r="P356" s="229" t="str">
        <f t="shared" ref="P356:P362" si="104">CONCATENATE(A356," (",M356,")")</f>
        <v>Romero, Stefen (Y1*)</v>
      </c>
      <c r="Q356" s="166">
        <f t="shared" ref="Q356:Q362" si="105">IF(ISBLANK($V356),"",$V356)</f>
        <v>200000</v>
      </c>
      <c r="R356" s="166">
        <f t="shared" ref="R356:R362" si="106">IF(ISBLANK($X356),"",$X356)</f>
        <v>300000</v>
      </c>
      <c r="S356" s="166">
        <f t="shared" ref="S356:S362" si="107">IF(ISBLANK($Z356),"",$Z356)</f>
        <v>400000</v>
      </c>
      <c r="T356" s="314" t="str">
        <f t="shared" ref="T356:T362" si="108">IF(ISBLANK($AB356),"",$AB356)</f>
        <v/>
      </c>
      <c r="U356" s="134" t="s">
        <v>304</v>
      </c>
      <c r="V356" s="269">
        <v>200000</v>
      </c>
      <c r="W356" s="134" t="s">
        <v>653</v>
      </c>
      <c r="X356" s="269">
        <v>300000</v>
      </c>
      <c r="Y356" s="134" t="s">
        <v>465</v>
      </c>
      <c r="Z356" s="269">
        <v>400000</v>
      </c>
      <c r="AA356" s="134" t="s">
        <v>814</v>
      </c>
      <c r="AB356" s="514"/>
      <c r="AC356" s="134"/>
      <c r="AD356" s="134"/>
      <c r="AE356" s="271"/>
    </row>
    <row r="357" spans="1:36" s="168" customFormat="1" ht="14.25" customHeight="1" x14ac:dyDescent="0.2">
      <c r="A357" s="176" t="s">
        <v>1270</v>
      </c>
      <c r="B357" s="246" t="str">
        <f>LEFT(A357,FIND(", ",A357,1)-1)</f>
        <v>Rondon</v>
      </c>
      <c r="C357" s="253" t="str">
        <f>RIGHT(A357,LEN(A357)-FIND(", ",A357,1)-1)</f>
        <v>Bruce</v>
      </c>
      <c r="D357" s="134" t="str">
        <f>CONCATENATE(MID(C357,1,1),". ",B357)</f>
        <v>B. Rondon</v>
      </c>
      <c r="E357" s="256" t="str">
        <f t="shared" si="99"/>
        <v>Bruce Rondon</v>
      </c>
      <c r="F357" s="161"/>
      <c r="G357" s="161"/>
      <c r="H357" s="161"/>
      <c r="I357" s="161"/>
      <c r="J357" s="192"/>
      <c r="K357" s="204"/>
      <c r="L357" s="161" t="s">
        <v>173</v>
      </c>
      <c r="M357" s="134" t="str">
        <f>$U357</f>
        <v>Y2</v>
      </c>
      <c r="N357" s="147" t="str">
        <f>Mays!$Y$2</f>
        <v>Los Angeles</v>
      </c>
      <c r="O357" s="135" t="s">
        <v>1171</v>
      </c>
      <c r="P357" s="229" t="str">
        <f t="shared" si="104"/>
        <v>Rondon, Bruce (Y2)</v>
      </c>
      <c r="Q357" s="166">
        <f t="shared" si="105"/>
        <v>300000</v>
      </c>
      <c r="R357" s="166">
        <f t="shared" si="106"/>
        <v>400000</v>
      </c>
      <c r="S357" s="166" t="str">
        <f t="shared" si="107"/>
        <v/>
      </c>
      <c r="T357" s="314" t="str">
        <f t="shared" si="108"/>
        <v/>
      </c>
      <c r="U357" s="309" t="s">
        <v>653</v>
      </c>
      <c r="V357" s="230">
        <v>300000</v>
      </c>
      <c r="W357" s="229" t="s">
        <v>465</v>
      </c>
      <c r="X357" s="230">
        <v>400000</v>
      </c>
      <c r="Y357" s="134" t="s">
        <v>814</v>
      </c>
      <c r="Z357" s="167"/>
      <c r="AA357" s="175"/>
      <c r="AB357" s="167"/>
      <c r="AC357" s="134"/>
      <c r="AD357" s="134"/>
      <c r="AE357" s="271"/>
    </row>
    <row r="358" spans="1:36" s="168" customFormat="1" ht="14.25" customHeight="1" x14ac:dyDescent="0.2">
      <c r="A358" s="175" t="s">
        <v>1017</v>
      </c>
      <c r="B358" s="177" t="s">
        <v>1569</v>
      </c>
      <c r="C358" s="177" t="s">
        <v>1570</v>
      </c>
      <c r="D358" s="134" t="str">
        <f>CONCATENATE(MID(C358,2,1),". ",B358)</f>
        <v>E. Rosario</v>
      </c>
      <c r="E358" s="256" t="str">
        <f t="shared" si="99"/>
        <v xml:space="preserve"> Eddie Rosario</v>
      </c>
      <c r="F358" s="161" t="s">
        <v>512</v>
      </c>
      <c r="G358" s="161"/>
      <c r="H358" s="161"/>
      <c r="I358" s="161"/>
      <c r="J358" s="192">
        <v>33509</v>
      </c>
      <c r="K358" s="204" t="s">
        <v>2011</v>
      </c>
      <c r="L358" s="161" t="s">
        <v>11</v>
      </c>
      <c r="M358" s="134" t="str">
        <f>$U358</f>
        <v>min</v>
      </c>
      <c r="N358" s="134" t="str">
        <f>Cobb!$M$2</f>
        <v>Mansfield</v>
      </c>
      <c r="O358" s="216" t="s">
        <v>4297</v>
      </c>
      <c r="P358" s="229" t="str">
        <f t="shared" si="104"/>
        <v>Rosario, Eddie (min)</v>
      </c>
      <c r="Q358" s="166" t="str">
        <f t="shared" si="105"/>
        <v/>
      </c>
      <c r="R358" s="166" t="str">
        <f t="shared" si="106"/>
        <v/>
      </c>
      <c r="S358" s="166" t="str">
        <f t="shared" si="107"/>
        <v/>
      </c>
      <c r="T358" s="166" t="str">
        <f t="shared" si="108"/>
        <v/>
      </c>
      <c r="U358" s="134" t="s">
        <v>828</v>
      </c>
      <c r="V358" s="167"/>
      <c r="W358" s="134"/>
      <c r="X358" s="167"/>
      <c r="Y358" s="134"/>
      <c r="Z358" s="167"/>
      <c r="AA358" s="175"/>
      <c r="AB358" s="167"/>
      <c r="AC358" s="134"/>
      <c r="AD358" s="167"/>
    </row>
    <row r="359" spans="1:36" s="168" customFormat="1" ht="14.25" customHeight="1" x14ac:dyDescent="0.2">
      <c r="A359" s="247" t="s">
        <v>2318</v>
      </c>
      <c r="B359" s="253" t="s">
        <v>1569</v>
      </c>
      <c r="C359" s="253" t="s">
        <v>2106</v>
      </c>
      <c r="D359" s="229" t="str">
        <f>CONCATENATE(MID(C359,2,1),". ",B359)</f>
        <v>S. Rosario</v>
      </c>
      <c r="E359" s="256" t="str">
        <f t="shared" si="99"/>
        <v xml:space="preserve"> Sandy Rosario</v>
      </c>
      <c r="F359" s="250" t="s">
        <v>1667</v>
      </c>
      <c r="G359" s="250"/>
      <c r="H359" s="250"/>
      <c r="I359" s="250"/>
      <c r="J359" s="261">
        <v>31281</v>
      </c>
      <c r="K359" s="260" t="s">
        <v>173</v>
      </c>
      <c r="L359" s="245" t="s">
        <v>173</v>
      </c>
      <c r="M359" s="134" t="str">
        <f>$U359</f>
        <v>Y1*</v>
      </c>
      <c r="N359" s="134" t="str">
        <f>Mays!$G$2</f>
        <v>Palo Alto</v>
      </c>
      <c r="O359" s="216" t="s">
        <v>4297</v>
      </c>
      <c r="P359" s="229" t="str">
        <f t="shared" si="104"/>
        <v>Rosario, Sandy (Y1*)</v>
      </c>
      <c r="Q359" s="166">
        <f t="shared" si="105"/>
        <v>200000</v>
      </c>
      <c r="R359" s="166">
        <f t="shared" si="106"/>
        <v>300000</v>
      </c>
      <c r="S359" s="166">
        <f t="shared" si="107"/>
        <v>400000</v>
      </c>
      <c r="T359" s="166" t="str">
        <f t="shared" si="108"/>
        <v/>
      </c>
      <c r="U359" s="134" t="s">
        <v>304</v>
      </c>
      <c r="V359" s="230">
        <v>200000</v>
      </c>
      <c r="W359" s="229" t="s">
        <v>653</v>
      </c>
      <c r="X359" s="230">
        <v>300000</v>
      </c>
      <c r="Y359" s="229" t="s">
        <v>465</v>
      </c>
      <c r="Z359" s="230">
        <v>400000</v>
      </c>
      <c r="AA359" s="175" t="s">
        <v>814</v>
      </c>
      <c r="AB359" s="230"/>
      <c r="AC359" s="229"/>
      <c r="AD359" s="229"/>
    </row>
    <row r="360" spans="1:36" ht="12.75" customHeight="1" x14ac:dyDescent="0.2">
      <c r="A360" s="211" t="s">
        <v>1906</v>
      </c>
      <c r="B360" s="246" t="str">
        <f>LEFT(A360,FIND(", ",A360,1)-1)</f>
        <v>Ross</v>
      </c>
      <c r="C360" s="253" t="str">
        <f>RIGHT(A360,LEN(A360)-FIND(", ",A360,1)-1)</f>
        <v>Cody</v>
      </c>
      <c r="D360" s="134" t="str">
        <f>CONCATENATE(MID(C360,1,1),". ",B360)</f>
        <v>C. Ross</v>
      </c>
      <c r="E360" s="256" t="str">
        <f t="shared" si="99"/>
        <v>Cody Ross</v>
      </c>
      <c r="F360" s="216" t="s">
        <v>1667</v>
      </c>
      <c r="G360" s="216"/>
      <c r="H360" s="216"/>
      <c r="I360" s="216"/>
      <c r="J360" s="222">
        <v>29578</v>
      </c>
      <c r="K360" s="223" t="s">
        <v>1672</v>
      </c>
      <c r="L360" s="135" t="s">
        <v>11</v>
      </c>
      <c r="M360" s="134" t="str">
        <f>$U360</f>
        <v>3,F4-5.8M</v>
      </c>
      <c r="N360" s="297" t="str">
        <f>Mays!$S$2</f>
        <v>Thunder Bay</v>
      </c>
      <c r="O360" s="216" t="s">
        <v>1992</v>
      </c>
      <c r="P360" s="229" t="str">
        <f t="shared" si="104"/>
        <v>Ross, Cody (3,F4-5.8M)</v>
      </c>
      <c r="Q360" s="166">
        <f t="shared" si="105"/>
        <v>1450000</v>
      </c>
      <c r="R360" s="166">
        <f t="shared" si="106"/>
        <v>1450000</v>
      </c>
      <c r="S360" s="166" t="str">
        <f t="shared" si="107"/>
        <v/>
      </c>
      <c r="T360" s="314" t="str">
        <f t="shared" si="108"/>
        <v/>
      </c>
      <c r="U360" s="297" t="s">
        <v>1907</v>
      </c>
      <c r="V360" s="235">
        <v>1450000</v>
      </c>
      <c r="W360" s="211" t="s">
        <v>1908</v>
      </c>
      <c r="X360" s="235">
        <v>1450000</v>
      </c>
      <c r="Y360" s="211" t="s">
        <v>412</v>
      </c>
      <c r="Z360" s="235"/>
      <c r="AA360" s="134"/>
      <c r="AB360" s="167"/>
      <c r="AC360" s="514"/>
      <c r="AD360" s="514"/>
      <c r="AE360" s="271"/>
    </row>
    <row r="361" spans="1:36" s="168" customFormat="1" ht="14.25" customHeight="1" x14ac:dyDescent="0.2">
      <c r="A361" s="514" t="s">
        <v>2781</v>
      </c>
      <c r="B361" s="134" t="s">
        <v>2843</v>
      </c>
      <c r="C361" s="253" t="str">
        <f>RIGHT(A361,LEN(A361)-FIND(", ",A361,1)-1)</f>
        <v>Ryan</v>
      </c>
      <c r="D361" s="134" t="str">
        <f>CONCATENATE(MID(C361,1,1),". ",B361)</f>
        <v>R. Rua</v>
      </c>
      <c r="E361" s="229" t="str">
        <f t="shared" si="99"/>
        <v>Ryan Rua</v>
      </c>
      <c r="F361" s="135" t="s">
        <v>1667</v>
      </c>
      <c r="G361" s="135"/>
      <c r="H361" s="135"/>
      <c r="I361" s="135"/>
      <c r="J361" s="335">
        <v>32943</v>
      </c>
      <c r="K361" s="134" t="s">
        <v>1673</v>
      </c>
      <c r="L361" s="135" t="s">
        <v>11</v>
      </c>
      <c r="M361" s="134" t="s">
        <v>304</v>
      </c>
      <c r="N361" s="147" t="str">
        <f>Cobb!$AE$2</f>
        <v>Chicago</v>
      </c>
      <c r="O361" s="216" t="s">
        <v>4297</v>
      </c>
      <c r="P361" s="229" t="str">
        <f t="shared" si="104"/>
        <v>Rua, Ryan (Y1*)</v>
      </c>
      <c r="Q361" s="166">
        <f t="shared" si="105"/>
        <v>200000</v>
      </c>
      <c r="R361" s="166">
        <f t="shared" si="106"/>
        <v>300000</v>
      </c>
      <c r="S361" s="166">
        <f t="shared" si="107"/>
        <v>400000</v>
      </c>
      <c r="T361" s="314" t="str">
        <f t="shared" si="108"/>
        <v/>
      </c>
      <c r="U361" s="134" t="s">
        <v>304</v>
      </c>
      <c r="V361" s="269">
        <v>200000</v>
      </c>
      <c r="W361" s="134" t="s">
        <v>653</v>
      </c>
      <c r="X361" s="269">
        <v>300000</v>
      </c>
      <c r="Y361" s="134" t="s">
        <v>465</v>
      </c>
      <c r="Z361" s="269">
        <v>400000</v>
      </c>
      <c r="AA361" s="134" t="s">
        <v>814</v>
      </c>
      <c r="AB361" s="514"/>
      <c r="AC361" s="514"/>
      <c r="AD361" s="514"/>
      <c r="AE361" s="271"/>
    </row>
    <row r="362" spans="1:36" ht="14.25" customHeight="1" x14ac:dyDescent="0.2">
      <c r="A362" s="514" t="s">
        <v>2807</v>
      </c>
      <c r="B362" s="134" t="s">
        <v>2828</v>
      </c>
      <c r="C362" s="253" t="str">
        <f>RIGHT(A362,LEN(A362)-FIND(", ",A362,1)-1)</f>
        <v>Drew</v>
      </c>
      <c r="D362" s="134" t="str">
        <f>CONCATENATE(MID(C362,1,1),". ",B362)</f>
        <v>D. Rucinski</v>
      </c>
      <c r="E362" s="229" t="str">
        <f t="shared" si="99"/>
        <v>Drew Rucinski</v>
      </c>
      <c r="F362" s="135" t="s">
        <v>1667</v>
      </c>
      <c r="G362" s="135"/>
      <c r="H362" s="135"/>
      <c r="I362" s="135"/>
      <c r="J362" s="321">
        <v>32507</v>
      </c>
      <c r="K362" s="134" t="s">
        <v>966</v>
      </c>
      <c r="L362" s="216" t="s">
        <v>173</v>
      </c>
      <c r="M362" s="134" t="s">
        <v>648</v>
      </c>
      <c r="N362" s="147" t="str">
        <f>Mays!$AE$2</f>
        <v>West Oakland</v>
      </c>
      <c r="O362" s="216" t="s">
        <v>4297</v>
      </c>
      <c r="P362" s="229" t="str">
        <f t="shared" si="104"/>
        <v>Rucinski, Drew (MM)</v>
      </c>
      <c r="Q362" s="166">
        <f t="shared" si="105"/>
        <v>100000</v>
      </c>
      <c r="R362" s="166" t="str">
        <f t="shared" si="106"/>
        <v/>
      </c>
      <c r="S362" s="166" t="str">
        <f t="shared" si="107"/>
        <v/>
      </c>
      <c r="T362" s="314" t="str">
        <f t="shared" si="108"/>
        <v/>
      </c>
      <c r="U362" s="514" t="s">
        <v>648</v>
      </c>
      <c r="V362" s="269">
        <v>100000</v>
      </c>
      <c r="W362" s="514"/>
      <c r="X362" s="269"/>
      <c r="Y362" s="514"/>
      <c r="Z362" s="514"/>
      <c r="AA362" s="514"/>
      <c r="AB362" s="514"/>
      <c r="AC362" s="514"/>
      <c r="AD362" s="514"/>
      <c r="AE362" s="271"/>
    </row>
    <row r="363" spans="1:36" s="168" customFormat="1" ht="14.25" customHeight="1" x14ac:dyDescent="0.2">
      <c r="A363" s="514" t="s">
        <v>2704</v>
      </c>
      <c r="B363" s="134" t="s">
        <v>1891</v>
      </c>
      <c r="C363" s="134" t="s">
        <v>2849</v>
      </c>
      <c r="D363" s="134" t="str">
        <f>CONCATENATE(MID(C363,1,1),". ",B363)</f>
        <v>R. Ruiz</v>
      </c>
      <c r="E363" s="229" t="str">
        <f t="shared" si="99"/>
        <v>Rio Ruiz</v>
      </c>
      <c r="F363" s="135" t="s">
        <v>512</v>
      </c>
      <c r="G363" s="134"/>
      <c r="H363" s="134"/>
      <c r="I363" s="335">
        <v>34476</v>
      </c>
      <c r="J363" s="134" t="s">
        <v>1670</v>
      </c>
      <c r="K363" s="135" t="s">
        <v>651</v>
      </c>
      <c r="L363" s="134" t="str">
        <f>$V363</f>
        <v>min</v>
      </c>
      <c r="M363" s="134"/>
      <c r="N363" s="216" t="s">
        <v>4297</v>
      </c>
      <c r="O363" s="135" t="s">
        <v>2857</v>
      </c>
      <c r="P363" s="229" t="str">
        <f>CONCATENATE(A363," (",L363,")")</f>
        <v>Ruiz,Rio (min)</v>
      </c>
      <c r="Q363" s="314" t="str">
        <f>IF(ISBLANK($W363),"",$W363)</f>
        <v/>
      </c>
      <c r="R363" s="166" t="str">
        <f>IF(ISBLANK($Y363),"",$Y363)</f>
        <v/>
      </c>
      <c r="S363" s="166" t="str">
        <f>IF(ISBLANK($AA363),"",$AA363)</f>
        <v/>
      </c>
      <c r="T363" s="166" t="str">
        <f>IF(ISBLANK($AC363),"",$AC363)</f>
        <v/>
      </c>
      <c r="U363" s="314" t="str">
        <f>IF(ISBLANK($AE363),"",$AE363)</f>
        <v/>
      </c>
      <c r="V363" s="514" t="s">
        <v>828</v>
      </c>
      <c r="W363" s="269"/>
      <c r="X363" s="514"/>
      <c r="Y363" s="269"/>
      <c r="Z363" s="514"/>
      <c r="AA363" s="269"/>
      <c r="AB363" s="514"/>
      <c r="AC363" s="514"/>
      <c r="AD363" s="514"/>
      <c r="AE363" s="194"/>
    </row>
    <row r="364" spans="1:36" s="168" customFormat="1" ht="14.25" customHeight="1" x14ac:dyDescent="0.2">
      <c r="A364" s="247" t="s">
        <v>2223</v>
      </c>
      <c r="B364" s="253" t="s">
        <v>2045</v>
      </c>
      <c r="C364" s="253" t="s">
        <v>1550</v>
      </c>
      <c r="D364" s="229" t="str">
        <f>CONCATENATE(MID(C364,2,1),". ",B364)</f>
        <v>C. Rupp</v>
      </c>
      <c r="E364" s="229" t="str">
        <f t="shared" si="99"/>
        <v xml:space="preserve"> Cameron Rupp</v>
      </c>
      <c r="F364" s="250" t="s">
        <v>1667</v>
      </c>
      <c r="G364" s="250"/>
      <c r="H364" s="250"/>
      <c r="I364" s="250"/>
      <c r="J364" s="264">
        <v>32414</v>
      </c>
      <c r="K364" s="466" t="s">
        <v>1668</v>
      </c>
      <c r="L364" s="250" t="s">
        <v>11</v>
      </c>
      <c r="M364" s="134" t="str">
        <f>$U364</f>
        <v>MM</v>
      </c>
      <c r="N364" s="134" t="s">
        <v>444</v>
      </c>
      <c r="O364" s="216" t="s">
        <v>4297</v>
      </c>
      <c r="P364" s="229" t="str">
        <f t="shared" ref="P364:P404" si="109">CONCATENATE(A364," (",M364,")")</f>
        <v>Rupp, Cameron (MM)</v>
      </c>
      <c r="Q364" s="166">
        <f>IF(ISBLANK($V364),"",$V364)</f>
        <v>100000</v>
      </c>
      <c r="R364" s="166" t="str">
        <f>IF(ISBLANK($X364),"",$X364)</f>
        <v/>
      </c>
      <c r="S364" s="166" t="str">
        <f>IF(ISBLANK($Z364),"",$Z364)</f>
        <v/>
      </c>
      <c r="T364" s="166" t="str">
        <f>IF(ISBLANK($AB364),"",$AB364)</f>
        <v/>
      </c>
      <c r="U364" s="134" t="s">
        <v>648</v>
      </c>
      <c r="V364" s="230">
        <v>100000</v>
      </c>
      <c r="W364" s="229"/>
      <c r="X364" s="230"/>
      <c r="Y364" s="229"/>
      <c r="Z364" s="230"/>
      <c r="AA364" s="229"/>
      <c r="AB364" s="230"/>
      <c r="AC364" s="229"/>
      <c r="AD364" s="229"/>
    </row>
    <row r="365" spans="1:36" s="168" customFormat="1" ht="14.25" customHeight="1" x14ac:dyDescent="0.2">
      <c r="A365" s="211" t="s">
        <v>1776</v>
      </c>
      <c r="B365" s="211" t="s">
        <v>1777</v>
      </c>
      <c r="C365" s="211" t="s">
        <v>1986</v>
      </c>
      <c r="D365" s="134" t="str">
        <f>CONCATENATE(MID(C365,2,1),". ",B365)</f>
        <v>M. Rzepczynski</v>
      </c>
      <c r="E365" s="229" t="str">
        <f t="shared" si="99"/>
        <v xml:space="preserve"> Marc Rzepczynski</v>
      </c>
      <c r="F365" s="216" t="s">
        <v>512</v>
      </c>
      <c r="G365" s="216"/>
      <c r="H365" s="216"/>
      <c r="I365" s="216"/>
      <c r="J365" s="220">
        <v>31288</v>
      </c>
      <c r="K365" s="221" t="s">
        <v>1664</v>
      </c>
      <c r="L365" s="135" t="s">
        <v>173</v>
      </c>
      <c r="M365" s="134" t="str">
        <f>$V365</f>
        <v>2,F2-520K</v>
      </c>
      <c r="N365" s="147" t="str">
        <f>Ruth!$AE$2</f>
        <v>Williamsburg</v>
      </c>
      <c r="O365" s="216" t="s">
        <v>4297</v>
      </c>
      <c r="P365" s="229" t="str">
        <f t="shared" si="109"/>
        <v>Rzepczynski, Marc (2,F2-520K)</v>
      </c>
      <c r="Q365" s="314">
        <f>IF(ISBLANK($W365),"",$W365)</f>
        <v>260000</v>
      </c>
      <c r="R365" s="166" t="str">
        <f>IF(ISBLANK($Y365),"",$Y365)</f>
        <v/>
      </c>
      <c r="S365" s="166" t="str">
        <f>IF(ISBLANK($AA365),"",$AA365)</f>
        <v/>
      </c>
      <c r="T365" s="166" t="str">
        <f>IF(ISBLANK($AC365),"",$AC365)</f>
        <v/>
      </c>
      <c r="U365" s="314" t="str">
        <f>IF(ISBLANK($AE365),"",$AE365)</f>
        <v/>
      </c>
      <c r="V365" s="297" t="s">
        <v>1778</v>
      </c>
      <c r="W365" s="310">
        <v>260000</v>
      </c>
      <c r="X365" s="297" t="s">
        <v>412</v>
      </c>
      <c r="Y365" s="235"/>
      <c r="Z365" s="211"/>
      <c r="AA365" s="235"/>
      <c r="AB365" s="211"/>
      <c r="AC365" s="235"/>
      <c r="AD365" s="134"/>
      <c r="AE365" s="194"/>
    </row>
    <row r="366" spans="1:36" s="168" customFormat="1" ht="14.25" customHeight="1" x14ac:dyDescent="0.2">
      <c r="A366" s="514" t="s">
        <v>2745</v>
      </c>
      <c r="B366" s="134" t="s">
        <v>2823</v>
      </c>
      <c r="C366" s="253" t="str">
        <f>RIGHT(A366,LEN(A366)-FIND(", ",A366,1)-1)</f>
        <v>Casey</v>
      </c>
      <c r="D366" s="134" t="str">
        <f>CONCATENATE(MID(C366,1,1),". ",B366)</f>
        <v>C. Sadler</v>
      </c>
      <c r="E366" s="229" t="str">
        <f t="shared" si="99"/>
        <v>Casey Sadler</v>
      </c>
      <c r="F366" s="135" t="s">
        <v>1667</v>
      </c>
      <c r="G366" s="135"/>
      <c r="H366" s="135"/>
      <c r="I366" s="135"/>
      <c r="J366" s="335">
        <v>33067</v>
      </c>
      <c r="K366" s="134" t="s">
        <v>966</v>
      </c>
      <c r="L366" s="135" t="s">
        <v>173</v>
      </c>
      <c r="M366" s="134" t="s">
        <v>648</v>
      </c>
      <c r="N366" s="147" t="str">
        <f>Ruth!$Y$2</f>
        <v>Rock Island</v>
      </c>
      <c r="O366" s="216" t="s">
        <v>4297</v>
      </c>
      <c r="P366" s="229" t="str">
        <f t="shared" si="109"/>
        <v>Sadler, Casey (MM)</v>
      </c>
      <c r="Q366" s="166">
        <f>IF(ISBLANK($V366),"",$V366)</f>
        <v>100000</v>
      </c>
      <c r="R366" s="166" t="str">
        <f>IF(ISBLANK($X366),"",$X366)</f>
        <v/>
      </c>
      <c r="S366" s="166" t="str">
        <f>IF(ISBLANK($Z366),"",$Z366)</f>
        <v/>
      </c>
      <c r="T366" s="314" t="str">
        <f>IF(ISBLANK($AB366),"",$AB366)</f>
        <v/>
      </c>
      <c r="U366" s="514" t="s">
        <v>648</v>
      </c>
      <c r="V366" s="269">
        <v>100000</v>
      </c>
      <c r="W366" s="514"/>
      <c r="X366" s="269"/>
      <c r="Y366" s="514"/>
      <c r="Z366" s="514"/>
      <c r="AA366" s="514"/>
      <c r="AB366" s="514"/>
      <c r="AC366" s="514"/>
      <c r="AD366" s="514"/>
      <c r="AE366" s="495"/>
    </row>
    <row r="367" spans="1:36" s="168" customFormat="1" ht="14.25" customHeight="1" x14ac:dyDescent="0.2">
      <c r="A367" s="134" t="s">
        <v>366</v>
      </c>
      <c r="B367" s="177" t="s">
        <v>1571</v>
      </c>
      <c r="C367" s="177" t="s">
        <v>1343</v>
      </c>
      <c r="D367" s="134" t="str">
        <f>CONCATENATE(MID(C367,2,1),". ",B367)</f>
        <v>J. Sale</v>
      </c>
      <c r="E367" s="229" t="str">
        <f t="shared" si="99"/>
        <v xml:space="preserve"> Josh Sale</v>
      </c>
      <c r="F367" s="135" t="s">
        <v>512</v>
      </c>
      <c r="G367" s="135"/>
      <c r="H367" s="135"/>
      <c r="I367" s="135"/>
      <c r="J367" s="201">
        <v>33424</v>
      </c>
      <c r="K367" s="147" t="s">
        <v>2011</v>
      </c>
      <c r="L367" s="135" t="s">
        <v>11</v>
      </c>
      <c r="M367" s="134" t="str">
        <f>$U367</f>
        <v>min</v>
      </c>
      <c r="N367" s="134" t="str">
        <f>Aaron!$A$2</f>
        <v>Middlesex</v>
      </c>
      <c r="O367" s="216" t="s">
        <v>4297</v>
      </c>
      <c r="P367" s="229" t="str">
        <f t="shared" si="109"/>
        <v>Sale, Josh (min)</v>
      </c>
      <c r="Q367" s="166" t="str">
        <f>IF(ISBLANK($V367),"",$V367)</f>
        <v/>
      </c>
      <c r="R367" s="166" t="str">
        <f>IF(ISBLANK($X367),"",$X367)</f>
        <v/>
      </c>
      <c r="S367" s="166" t="str">
        <f>IF(ISBLANK($Z367),"",$Z367)</f>
        <v/>
      </c>
      <c r="T367" s="166" t="str">
        <f>IF(ISBLANK($AB367),"",$AB367)</f>
        <v/>
      </c>
      <c r="U367" s="134" t="s">
        <v>828</v>
      </c>
      <c r="V367" s="167"/>
      <c r="W367" s="134"/>
      <c r="X367" s="167"/>
      <c r="Y367" s="134"/>
      <c r="Z367" s="167"/>
      <c r="AA367" s="134"/>
      <c r="AB367" s="167"/>
      <c r="AC367" s="134"/>
      <c r="AD367" s="167"/>
      <c r="AF367" s="302"/>
      <c r="AG367" s="296"/>
      <c r="AH367" s="302"/>
      <c r="AJ367" s="194"/>
    </row>
    <row r="368" spans="1:36" s="168" customFormat="1" ht="14.25" customHeight="1" x14ac:dyDescent="0.2">
      <c r="A368" s="134" t="s">
        <v>879</v>
      </c>
      <c r="B368" s="246" t="str">
        <f>LEFT(A368,FIND(", ",A368,1)-1)</f>
        <v>Sanchez</v>
      </c>
      <c r="C368" s="253" t="str">
        <f>RIGHT(A368,LEN(A368)-FIND(", ",A368,1)-1)</f>
        <v>Tony</v>
      </c>
      <c r="D368" s="134" t="str">
        <f>CONCATENATE(MID(C368,1,1),". ",B368)</f>
        <v>T. Sanchez</v>
      </c>
      <c r="E368" s="229" t="str">
        <f t="shared" si="99"/>
        <v>Tony Sanchez</v>
      </c>
      <c r="F368" s="135" t="s">
        <v>1667</v>
      </c>
      <c r="G368" s="135"/>
      <c r="H368" s="135"/>
      <c r="I368" s="135"/>
      <c r="J368" s="201">
        <v>32283</v>
      </c>
      <c r="K368" s="147" t="s">
        <v>1668</v>
      </c>
      <c r="L368" s="135" t="s">
        <v>11</v>
      </c>
      <c r="M368" s="134" t="str">
        <f>$U368</f>
        <v>MM</v>
      </c>
      <c r="N368" s="147" t="str">
        <f>Ruth!$S$2</f>
        <v>New York</v>
      </c>
      <c r="O368" s="169" t="s">
        <v>141</v>
      </c>
      <c r="P368" s="229" t="str">
        <f t="shared" si="109"/>
        <v>Sanchez, Tony (MM)</v>
      </c>
      <c r="Q368" s="166">
        <f>IF(ISBLANK($V368),"",$V368)</f>
        <v>100000</v>
      </c>
      <c r="R368" s="166" t="str">
        <f>IF(ISBLANK($X368),"",$X368)</f>
        <v/>
      </c>
      <c r="S368" s="166" t="str">
        <f>IF(ISBLANK($Z368),"",$Z368)</f>
        <v/>
      </c>
      <c r="T368" s="314" t="str">
        <f>IF(ISBLANK($AB368),"",$AB368)</f>
        <v/>
      </c>
      <c r="U368" s="147" t="s">
        <v>648</v>
      </c>
      <c r="V368" s="269">
        <v>100000</v>
      </c>
      <c r="W368" s="134"/>
      <c r="X368" s="167"/>
      <c r="Y368" s="134"/>
      <c r="Z368" s="167"/>
      <c r="AA368" s="134"/>
      <c r="AB368" s="167"/>
      <c r="AC368" s="514"/>
      <c r="AD368" s="514"/>
      <c r="AE368" s="271"/>
    </row>
    <row r="369" spans="1:36" s="168" customFormat="1" ht="14.25" customHeight="1" x14ac:dyDescent="0.2">
      <c r="A369" s="134" t="s">
        <v>2904</v>
      </c>
      <c r="B369" s="177" t="s">
        <v>1572</v>
      </c>
      <c r="C369" s="177" t="s">
        <v>2885</v>
      </c>
      <c r="D369" s="134" t="str">
        <f>CONCATENATE(MID(C369,1,1),". ",B369)</f>
        <v>G. Sanchez</v>
      </c>
      <c r="E369" s="229" t="str">
        <f t="shared" si="99"/>
        <v>Gaby Sanchez</v>
      </c>
      <c r="F369" s="135" t="s">
        <v>1667</v>
      </c>
      <c r="G369" s="134"/>
      <c r="H369" s="134"/>
      <c r="I369" s="134"/>
      <c r="J369" s="321">
        <v>30561</v>
      </c>
      <c r="K369" s="134" t="s">
        <v>1666</v>
      </c>
      <c r="L369" s="135" t="s">
        <v>11</v>
      </c>
      <c r="M369" s="134" t="str">
        <f>$U369</f>
        <v>1,F1-200K</v>
      </c>
      <c r="N369" s="177" t="s">
        <v>2006</v>
      </c>
      <c r="O369" s="216" t="s">
        <v>4297</v>
      </c>
      <c r="P369" s="229" t="str">
        <f t="shared" si="109"/>
        <v>Sanchez,Gaby (1,F1-200K)</v>
      </c>
      <c r="Q369" s="314">
        <f>IF(ISBLANK($V369),"",$V369)</f>
        <v>200000</v>
      </c>
      <c r="R369" s="166" t="str">
        <f>IF(ISBLANK($X369),"",$X369)</f>
        <v/>
      </c>
      <c r="S369" s="166" t="str">
        <f>IF(ISBLANK($Z369),"",$Z369)</f>
        <v/>
      </c>
      <c r="T369" s="166" t="str">
        <f>IF(ISBLANK($AB369),"",$AB369)</f>
        <v/>
      </c>
      <c r="U369" s="177" t="s">
        <v>1704</v>
      </c>
      <c r="V369" s="314">
        <v>200000</v>
      </c>
      <c r="W369" s="169" t="s">
        <v>412</v>
      </c>
      <c r="X369" s="134"/>
      <c r="Y369" s="314"/>
      <c r="Z369" s="166"/>
      <c r="AA369" s="166"/>
      <c r="AB369" s="166"/>
      <c r="AC369" s="147"/>
      <c r="AD369" s="314"/>
      <c r="AE369" s="271"/>
    </row>
    <row r="370" spans="1:36" s="168" customFormat="1" ht="14.25" customHeight="1" x14ac:dyDescent="0.2">
      <c r="A370" s="211" t="s">
        <v>1783</v>
      </c>
      <c r="B370" s="211" t="s">
        <v>1573</v>
      </c>
      <c r="C370" s="211" t="s">
        <v>1988</v>
      </c>
      <c r="D370" s="134" t="str">
        <f>CONCATENATE(MID(C370,2,1),". ",B370)</f>
        <v>J. Santana</v>
      </c>
      <c r="E370" s="229" t="str">
        <f t="shared" si="99"/>
        <v xml:space="preserve"> Johan Santana</v>
      </c>
      <c r="F370" s="462" t="s">
        <v>512</v>
      </c>
      <c r="G370" s="462"/>
      <c r="H370" s="462"/>
      <c r="I370" s="462"/>
      <c r="J370" s="464">
        <v>28927</v>
      </c>
      <c r="K370" s="465" t="s">
        <v>966</v>
      </c>
      <c r="L370" s="135" t="s">
        <v>173</v>
      </c>
      <c r="M370" s="134" t="str">
        <f>$U370</f>
        <v>2,F2-500K</v>
      </c>
      <c r="N370" s="147" t="str">
        <f>Mays!$AE$2</f>
        <v>West Oakland</v>
      </c>
      <c r="O370" s="216" t="s">
        <v>4297</v>
      </c>
      <c r="P370" s="229" t="str">
        <f t="shared" si="109"/>
        <v>Santana, Johan (2,F2-500K)</v>
      </c>
      <c r="Q370" s="314">
        <f>IF(ISBLANK($V370),"",$V370)</f>
        <v>250000</v>
      </c>
      <c r="R370" s="166" t="str">
        <f>IF(ISBLANK($X370),"",$X370)</f>
        <v/>
      </c>
      <c r="S370" s="166" t="str">
        <f>IF(ISBLANK($Z370),"",$Z370)</f>
        <v/>
      </c>
      <c r="T370" s="166" t="str">
        <f>IF(ISBLANK($AB370),"",$AB370)</f>
        <v/>
      </c>
      <c r="U370" s="297" t="s">
        <v>1609</v>
      </c>
      <c r="V370" s="310">
        <v>250000</v>
      </c>
      <c r="W370" s="297" t="s">
        <v>412</v>
      </c>
      <c r="X370" s="235"/>
      <c r="Y370" s="211"/>
      <c r="Z370" s="235"/>
      <c r="AA370" s="211"/>
      <c r="AB370" s="235"/>
      <c r="AC370" s="229"/>
      <c r="AD370" s="229"/>
      <c r="AE370" s="271"/>
    </row>
    <row r="371" spans="1:36" s="168" customFormat="1" ht="14.25" customHeight="1" x14ac:dyDescent="0.2">
      <c r="A371" s="134" t="s">
        <v>2905</v>
      </c>
      <c r="B371" s="177" t="s">
        <v>1574</v>
      </c>
      <c r="C371" s="177" t="s">
        <v>2886</v>
      </c>
      <c r="D371" s="134" t="str">
        <f>CONCATENATE(MID(C371,1,1),". ",B371)</f>
        <v>R. Santiago</v>
      </c>
      <c r="E371" s="229" t="str">
        <f t="shared" si="99"/>
        <v>Ramon Santiago</v>
      </c>
      <c r="F371" s="135" t="s">
        <v>1674</v>
      </c>
      <c r="G371" s="134"/>
      <c r="H371" s="134"/>
      <c r="I371" s="134"/>
      <c r="J371" s="321">
        <v>29098</v>
      </c>
      <c r="K371" s="134" t="s">
        <v>1665</v>
      </c>
      <c r="L371" s="135" t="s">
        <v>11</v>
      </c>
      <c r="M371" s="134" t="str">
        <f>$V371</f>
        <v>1,F1-2.7M</v>
      </c>
      <c r="N371" s="177" t="s">
        <v>826</v>
      </c>
      <c r="O371" s="216" t="s">
        <v>4297</v>
      </c>
      <c r="P371" s="229" t="str">
        <f t="shared" si="109"/>
        <v>Santiago,Ramon (1,F1-2.7M)</v>
      </c>
      <c r="Q371" s="314">
        <f>IF(ISBLANK($W371),"",$W371)</f>
        <v>2700000</v>
      </c>
      <c r="R371" s="166" t="str">
        <f>IF(ISBLANK($Y371),"",$Y371)</f>
        <v/>
      </c>
      <c r="S371" s="166" t="str">
        <f>IF(ISBLANK($AA371),"",$AA371)</f>
        <v/>
      </c>
      <c r="T371" s="166" t="str">
        <f>IF(ISBLANK($AC371),"",$AC371)</f>
        <v/>
      </c>
      <c r="U371" s="314" t="str">
        <f>IF(ISBLANK($AE371),"",$AE371)</f>
        <v/>
      </c>
      <c r="V371" s="177" t="s">
        <v>2913</v>
      </c>
      <c r="W371" s="314">
        <v>2700000</v>
      </c>
      <c r="X371" s="169" t="s">
        <v>412</v>
      </c>
      <c r="Y371" s="134"/>
      <c r="Z371" s="314"/>
      <c r="AA371" s="166"/>
      <c r="AB371" s="166"/>
      <c r="AC371" s="166"/>
      <c r="AD371" s="147"/>
      <c r="AE371" s="316"/>
    </row>
    <row r="372" spans="1:36" s="168" customFormat="1" ht="14.25" customHeight="1" x14ac:dyDescent="0.2">
      <c r="A372" s="246" t="s">
        <v>2171</v>
      </c>
      <c r="B372" s="246" t="str">
        <f>LEFT(A372,FIND(", ",A372,1)-1)</f>
        <v>Sardinas</v>
      </c>
      <c r="C372" s="253" t="str">
        <f>RIGHT(A372,LEN(A372)-FIND(", ",A372,1)-1)</f>
        <v>Luis</v>
      </c>
      <c r="D372" s="134" t="str">
        <f>CONCATENATE(MID(C372,1,1),". ",B372)</f>
        <v>L. Sardinas</v>
      </c>
      <c r="E372" s="229" t="str">
        <f t="shared" si="99"/>
        <v>Luis Sardinas</v>
      </c>
      <c r="F372" s="241" t="s">
        <v>1674</v>
      </c>
      <c r="G372" s="241"/>
      <c r="H372" s="241"/>
      <c r="I372" s="241"/>
      <c r="J372" s="262">
        <v>34105</v>
      </c>
      <c r="K372" s="263" t="s">
        <v>1671</v>
      </c>
      <c r="L372" s="135" t="s">
        <v>11</v>
      </c>
      <c r="M372" s="134" t="str">
        <f>$U372</f>
        <v>Y2</v>
      </c>
      <c r="N372" s="147" t="str">
        <f>Cobb!$M$2</f>
        <v>Mansfield</v>
      </c>
      <c r="O372" s="241" t="s">
        <v>2012</v>
      </c>
      <c r="P372" s="229" t="str">
        <f t="shared" si="109"/>
        <v>Sardinas, Luis (Y2)</v>
      </c>
      <c r="Q372" s="166">
        <f>IF(ISBLANK($V372),"",$V372)</f>
        <v>300000</v>
      </c>
      <c r="R372" s="166">
        <f>IF(ISBLANK($X372),"",$X372)</f>
        <v>400000</v>
      </c>
      <c r="S372" s="166" t="str">
        <f>IF(ISBLANK($Z372),"",$Z372)</f>
        <v/>
      </c>
      <c r="T372" s="314" t="str">
        <f>IF(ISBLANK($AB372),"",$AB372)</f>
        <v/>
      </c>
      <c r="U372" s="309" t="s">
        <v>653</v>
      </c>
      <c r="V372" s="230">
        <v>300000</v>
      </c>
      <c r="W372" s="229" t="s">
        <v>465</v>
      </c>
      <c r="X372" s="230">
        <v>400000</v>
      </c>
      <c r="Y372" s="134" t="s">
        <v>814</v>
      </c>
      <c r="Z372" s="230"/>
      <c r="AA372" s="134"/>
      <c r="AB372" s="167"/>
      <c r="AC372" s="514"/>
      <c r="AD372" s="514"/>
      <c r="AE372" s="271"/>
    </row>
    <row r="373" spans="1:36" s="168" customFormat="1" ht="14.25" customHeight="1" x14ac:dyDescent="0.2">
      <c r="A373" s="247" t="s">
        <v>2316</v>
      </c>
      <c r="B373" s="253" t="s">
        <v>2104</v>
      </c>
      <c r="C373" s="253" t="str">
        <f>RIGHT(A373,LEN(A373)-FIND(", ",A373,1)-1)</f>
        <v>Josh</v>
      </c>
      <c r="D373" s="134" t="str">
        <f>CONCATENATE(MID(C373,1,1),". ",B373)</f>
        <v>J. Satin</v>
      </c>
      <c r="E373" s="229" t="str">
        <f t="shared" si="99"/>
        <v>Josh Satin</v>
      </c>
      <c r="F373" s="250" t="s">
        <v>1667</v>
      </c>
      <c r="G373" s="250"/>
      <c r="H373" s="250"/>
      <c r="I373" s="250"/>
      <c r="J373" s="264">
        <v>31039</v>
      </c>
      <c r="K373" s="260" t="s">
        <v>11</v>
      </c>
      <c r="L373" s="249" t="s">
        <v>11</v>
      </c>
      <c r="M373" s="134" t="s">
        <v>304</v>
      </c>
      <c r="N373" s="147" t="str">
        <f>Mays!$G$2</f>
        <v>Palo Alto</v>
      </c>
      <c r="O373" s="216" t="s">
        <v>4297</v>
      </c>
      <c r="P373" s="229" t="str">
        <f t="shared" si="109"/>
        <v>Satin, Josh (Y1*)</v>
      </c>
      <c r="Q373" s="166">
        <f>IF(ISBLANK($V373),"",$V373)</f>
        <v>200000</v>
      </c>
      <c r="R373" s="166">
        <f>IF(ISBLANK($X373),"",$X373)</f>
        <v>300000</v>
      </c>
      <c r="S373" s="166">
        <f>IF(ISBLANK($Z373),"",$Z373)</f>
        <v>400000</v>
      </c>
      <c r="T373" s="314" t="str">
        <f>IF(ISBLANK($AB373),"",$AB373)</f>
        <v/>
      </c>
      <c r="U373" s="309" t="s">
        <v>304</v>
      </c>
      <c r="V373" s="269">
        <v>200000</v>
      </c>
      <c r="W373" s="134" t="s">
        <v>653</v>
      </c>
      <c r="X373" s="269">
        <v>300000</v>
      </c>
      <c r="Y373" s="134" t="s">
        <v>465</v>
      </c>
      <c r="Z373" s="269">
        <v>400000</v>
      </c>
      <c r="AA373" s="134" t="s">
        <v>814</v>
      </c>
      <c r="AB373" s="167"/>
      <c r="AC373" s="514"/>
      <c r="AD373" s="514"/>
      <c r="AE373" s="271"/>
    </row>
    <row r="374" spans="1:36" s="168" customFormat="1" ht="14.25" customHeight="1" x14ac:dyDescent="0.2">
      <c r="A374" s="247" t="s">
        <v>2276</v>
      </c>
      <c r="B374" s="253" t="s">
        <v>2076</v>
      </c>
      <c r="C374" s="253" t="s">
        <v>1371</v>
      </c>
      <c r="D374" s="229" t="str">
        <f>CONCATENATE(MID(C374,2,1),". ",B374)</f>
        <v>R. Scahill</v>
      </c>
      <c r="E374" s="229" t="str">
        <f t="shared" si="99"/>
        <v xml:space="preserve"> Rob Scahill</v>
      </c>
      <c r="F374" s="250" t="s">
        <v>1667</v>
      </c>
      <c r="G374" s="250"/>
      <c r="H374" s="250"/>
      <c r="I374" s="250"/>
      <c r="J374" s="261">
        <v>31823</v>
      </c>
      <c r="K374" s="260" t="s">
        <v>1664</v>
      </c>
      <c r="L374" s="250" t="s">
        <v>173</v>
      </c>
      <c r="M374" s="229" t="str">
        <f>$Y374</f>
        <v>Y1</v>
      </c>
      <c r="N374" s="134" t="str">
        <f>Mays!$M$2</f>
        <v>Mudville</v>
      </c>
      <c r="O374" s="216" t="s">
        <v>4297</v>
      </c>
      <c r="P374" s="229" t="str">
        <f t="shared" si="109"/>
        <v>Scahill, Rob (Y1)</v>
      </c>
      <c r="Q374" s="166">
        <f>IF(ISBLANK($Z374),"",$Z374)</f>
        <v>200000</v>
      </c>
      <c r="R374" s="166">
        <f>IF(ISBLANK($AB374),"",$AB374)</f>
        <v>300000</v>
      </c>
      <c r="S374" s="166">
        <f>IF(ISBLANK($AD374),"",$AD374)</f>
        <v>400000</v>
      </c>
      <c r="T374" s="166" t="str">
        <f>IF(ISBLANK($AF374),"",$AF374)</f>
        <v/>
      </c>
      <c r="U374" s="229"/>
      <c r="V374" s="229"/>
      <c r="W374" s="229"/>
      <c r="X374" s="229"/>
      <c r="Y374" s="229" t="s">
        <v>652</v>
      </c>
      <c r="Z374" s="230">
        <v>200000</v>
      </c>
      <c r="AA374" s="229" t="s">
        <v>653</v>
      </c>
      <c r="AB374" s="230">
        <v>300000</v>
      </c>
      <c r="AC374" s="229" t="s">
        <v>465</v>
      </c>
      <c r="AD374" s="230">
        <v>400000</v>
      </c>
      <c r="AE374" s="256" t="s">
        <v>814</v>
      </c>
      <c r="AF374" s="134"/>
      <c r="AG374" s="134"/>
    </row>
    <row r="375" spans="1:36" s="168" customFormat="1" ht="14.25" customHeight="1" x14ac:dyDescent="0.2">
      <c r="A375" s="258" t="s">
        <v>2332</v>
      </c>
      <c r="B375" s="258" t="s">
        <v>1575</v>
      </c>
      <c r="C375" s="258" t="s">
        <v>1479</v>
      </c>
      <c r="D375" s="229" t="str">
        <f>CONCATENATE(MID(C375,2,1),". ",B375)</f>
        <v>L. Schafer</v>
      </c>
      <c r="E375" s="229" t="str">
        <f t="shared" si="99"/>
        <v xml:space="preserve"> Logan Schafer</v>
      </c>
      <c r="F375" s="265" t="s">
        <v>512</v>
      </c>
      <c r="G375" s="265"/>
      <c r="H375" s="265"/>
      <c r="I375" s="265"/>
      <c r="J375" s="266">
        <v>31663</v>
      </c>
      <c r="K375" s="258" t="s">
        <v>2113</v>
      </c>
      <c r="L375" s="265" t="s">
        <v>11</v>
      </c>
      <c r="M375" s="134" t="str">
        <f>$U375</f>
        <v>Y2</v>
      </c>
      <c r="N375" s="514" t="s">
        <v>473</v>
      </c>
      <c r="O375" s="216" t="s">
        <v>4297</v>
      </c>
      <c r="P375" s="229" t="str">
        <f t="shared" si="109"/>
        <v>Schafer, Logan (Y2)</v>
      </c>
      <c r="Q375" s="166">
        <f>IF(ISBLANK($V375),"",$V375)</f>
        <v>300000</v>
      </c>
      <c r="R375" s="166">
        <f>IF(ISBLANK($X375),"",$X375)</f>
        <v>400000</v>
      </c>
      <c r="S375" s="166" t="str">
        <f>IF(ISBLANK($Z375),"",$Z375)</f>
        <v/>
      </c>
      <c r="T375" s="166" t="str">
        <f>IF(ISBLANK($AB375),"",$AB375)</f>
        <v/>
      </c>
      <c r="U375" s="229" t="s">
        <v>653</v>
      </c>
      <c r="V375" s="230">
        <v>300000</v>
      </c>
      <c r="W375" s="229" t="s">
        <v>465</v>
      </c>
      <c r="X375" s="230">
        <v>400000</v>
      </c>
      <c r="Y375" s="229" t="s">
        <v>814</v>
      </c>
      <c r="Z375" s="230"/>
      <c r="AA375" s="229"/>
      <c r="AB375" s="230"/>
      <c r="AC375" s="134"/>
      <c r="AD375" s="167"/>
    </row>
    <row r="376" spans="1:36" s="168" customFormat="1" ht="14.25" customHeight="1" x14ac:dyDescent="0.2">
      <c r="A376" s="514" t="s">
        <v>2789</v>
      </c>
      <c r="B376" s="134" t="s">
        <v>2844</v>
      </c>
      <c r="C376" s="253" t="str">
        <f>RIGHT(A376,LEN(A376)-FIND(", ",A376,1)-1)</f>
        <v>Brian</v>
      </c>
      <c r="D376" s="134" t="str">
        <f>CONCATENATE(MID(C376,1,1),". ",B376)</f>
        <v>B. Schlitter</v>
      </c>
      <c r="E376" s="229" t="str">
        <f t="shared" si="99"/>
        <v>Brian Schlitter</v>
      </c>
      <c r="F376" s="135" t="s">
        <v>1667</v>
      </c>
      <c r="G376" s="135"/>
      <c r="H376" s="135"/>
      <c r="I376" s="135"/>
      <c r="J376" s="335">
        <v>31402</v>
      </c>
      <c r="K376" s="134" t="s">
        <v>1664</v>
      </c>
      <c r="L376" s="135" t="s">
        <v>173</v>
      </c>
      <c r="M376" s="134" t="s">
        <v>304</v>
      </c>
      <c r="N376" s="297" t="str">
        <f>Mays!$S$2</f>
        <v>Thunder Bay</v>
      </c>
      <c r="O376" s="216" t="s">
        <v>4297</v>
      </c>
      <c r="P376" s="229" t="str">
        <f t="shared" si="109"/>
        <v>Schlitter, Brian (Y1*)</v>
      </c>
      <c r="Q376" s="166">
        <f>IF(ISBLANK($V376),"",$V376)</f>
        <v>200000</v>
      </c>
      <c r="R376" s="166">
        <f>IF(ISBLANK($X376),"",$X376)</f>
        <v>300000</v>
      </c>
      <c r="S376" s="166">
        <f>IF(ISBLANK($Z376),"",$Z376)</f>
        <v>400000</v>
      </c>
      <c r="T376" s="314" t="str">
        <f>IF(ISBLANK($AB376),"",$AB376)</f>
        <v/>
      </c>
      <c r="U376" s="134" t="s">
        <v>304</v>
      </c>
      <c r="V376" s="269">
        <v>200000</v>
      </c>
      <c r="W376" s="134" t="s">
        <v>653</v>
      </c>
      <c r="X376" s="269">
        <v>300000</v>
      </c>
      <c r="Y376" s="134" t="s">
        <v>465</v>
      </c>
      <c r="Z376" s="269">
        <v>400000</v>
      </c>
      <c r="AA376" s="134" t="s">
        <v>814</v>
      </c>
      <c r="AB376" s="514"/>
      <c r="AC376" s="514"/>
      <c r="AD376" s="514"/>
      <c r="AE376" s="271"/>
    </row>
    <row r="377" spans="1:36" s="168" customFormat="1" ht="14.25" customHeight="1" x14ac:dyDescent="0.2">
      <c r="A377" s="134" t="s">
        <v>2395</v>
      </c>
      <c r="B377" s="177" t="s">
        <v>2398</v>
      </c>
      <c r="C377" s="177" t="s">
        <v>1542</v>
      </c>
      <c r="D377" s="177" t="str">
        <f>CONCATENATE(MID(C377,2,1),". ",B377)</f>
        <v>K. Shoppach</v>
      </c>
      <c r="E377" s="229" t="str">
        <f t="shared" si="99"/>
        <v xml:space="preserve"> Kelly Shoppach</v>
      </c>
      <c r="F377" s="287" t="s">
        <v>1667</v>
      </c>
      <c r="G377" s="287"/>
      <c r="H377" s="287"/>
      <c r="I377" s="287"/>
      <c r="J377" s="201">
        <v>29340</v>
      </c>
      <c r="K377" s="205" t="s">
        <v>1668</v>
      </c>
      <c r="L377" s="135" t="s">
        <v>11</v>
      </c>
      <c r="M377" s="134" t="str">
        <f>$U377</f>
        <v>free agent</v>
      </c>
      <c r="N377" s="134" t="str">
        <f>Mays!$AE$2</f>
        <v>West Oakland</v>
      </c>
      <c r="O377" s="216" t="s">
        <v>4297</v>
      </c>
      <c r="P377" s="229" t="str">
        <f t="shared" si="109"/>
        <v>Shoppach, Kelly (free agent)</v>
      </c>
      <c r="Q377" s="166"/>
      <c r="R377" s="166"/>
      <c r="S377" s="134"/>
      <c r="T377" s="134"/>
      <c r="U377" s="167" t="s">
        <v>412</v>
      </c>
      <c r="V377" s="167"/>
      <c r="W377" s="167"/>
      <c r="X377" s="167"/>
      <c r="Y377" s="167"/>
      <c r="Z377" s="167"/>
      <c r="AA377" s="167"/>
      <c r="AB377" s="167"/>
      <c r="AC377" s="134"/>
      <c r="AD377" s="167"/>
    </row>
    <row r="378" spans="1:36" s="168" customFormat="1" ht="14.25" customHeight="1" x14ac:dyDescent="0.2">
      <c r="A378" s="514" t="s">
        <v>2764</v>
      </c>
      <c r="B378" s="134" t="s">
        <v>1576</v>
      </c>
      <c r="C378" s="253" t="str">
        <f>RIGHT(A378,LEN(A378)-FIND(", ",A378,1)-1)</f>
        <v>Shae</v>
      </c>
      <c r="D378" s="134" t="str">
        <f>CONCATENATE(MID(C378,1,1),". ",B378)</f>
        <v>S. Simmons</v>
      </c>
      <c r="E378" s="229" t="str">
        <f t="shared" si="99"/>
        <v>Shae Simmons</v>
      </c>
      <c r="F378" s="135" t="s">
        <v>1667</v>
      </c>
      <c r="G378" s="135" t="s">
        <v>5191</v>
      </c>
      <c r="H378" s="135" t="s">
        <v>5191</v>
      </c>
      <c r="I378" s="135" t="s">
        <v>5191</v>
      </c>
      <c r="J378" s="335">
        <v>33119</v>
      </c>
      <c r="K378" s="134" t="s">
        <v>1664</v>
      </c>
      <c r="L378" s="135" t="s">
        <v>173</v>
      </c>
      <c r="M378" s="134" t="s">
        <v>304</v>
      </c>
      <c r="N378" s="147" t="str">
        <f>Ruth!$A$2</f>
        <v>Plum Island</v>
      </c>
      <c r="O378" s="216" t="s">
        <v>4297</v>
      </c>
      <c r="P378" s="229" t="str">
        <f t="shared" si="109"/>
        <v>Simmons, Shae (Y1*)</v>
      </c>
      <c r="Q378" s="166">
        <f t="shared" ref="Q378:Q394" si="110">IF(ISBLANK($V378),"",$V378)</f>
        <v>200000</v>
      </c>
      <c r="R378" s="166">
        <f t="shared" ref="R378:R394" si="111">IF(ISBLANK($X378),"",$X378)</f>
        <v>300000</v>
      </c>
      <c r="S378" s="166">
        <f t="shared" ref="S378:S394" si="112">IF(ISBLANK($Z378),"",$Z378)</f>
        <v>400000</v>
      </c>
      <c r="T378" s="314" t="str">
        <f t="shared" ref="T378:T394" si="113">IF(ISBLANK($AB378),"",$AB378)</f>
        <v/>
      </c>
      <c r="U378" s="134" t="s">
        <v>304</v>
      </c>
      <c r="V378" s="269">
        <v>200000</v>
      </c>
      <c r="W378" s="134" t="s">
        <v>653</v>
      </c>
      <c r="X378" s="269">
        <v>300000</v>
      </c>
      <c r="Y378" s="134" t="s">
        <v>465</v>
      </c>
      <c r="Z378" s="269">
        <v>400000</v>
      </c>
      <c r="AA378" s="134" t="s">
        <v>814</v>
      </c>
      <c r="AB378" s="514"/>
      <c r="AC378" s="514"/>
      <c r="AD378" s="514"/>
      <c r="AE378" s="495"/>
      <c r="AF378" s="167"/>
      <c r="AG378" s="134"/>
      <c r="AH378" s="167"/>
      <c r="AI378" s="134"/>
      <c r="AJ378" s="167"/>
    </row>
    <row r="379" spans="1:36" s="168" customFormat="1" ht="14.25" customHeight="1" x14ac:dyDescent="0.2">
      <c r="A379" s="148" t="s">
        <v>2396</v>
      </c>
      <c r="B379" s="246" t="str">
        <f>LEFT(A379,FIND(", ",A379,1)-1)</f>
        <v>Sizemore</v>
      </c>
      <c r="C379" s="253" t="str">
        <f>RIGHT(A379,LEN(A379)-FIND(", ",A379,1)-1)</f>
        <v>Grady</v>
      </c>
      <c r="D379" s="134" t="str">
        <f>CONCATENATE(MID(C379,1,1),". ",B379)</f>
        <v>G. Sizemore</v>
      </c>
      <c r="E379" s="229" t="str">
        <f t="shared" si="99"/>
        <v>Grady Sizemore</v>
      </c>
      <c r="F379" s="287" t="s">
        <v>512</v>
      </c>
      <c r="G379" s="287"/>
      <c r="H379" s="287"/>
      <c r="I379" s="287"/>
      <c r="J379" s="201">
        <v>30165</v>
      </c>
      <c r="K379" s="205" t="s">
        <v>1669</v>
      </c>
      <c r="L379" s="135" t="s">
        <v>11</v>
      </c>
      <c r="M379" s="134" t="str">
        <f>$U379</f>
        <v>1,F3-$1.335M</v>
      </c>
      <c r="N379" s="147" t="s">
        <v>786</v>
      </c>
      <c r="O379" s="412" t="s">
        <v>4646</v>
      </c>
      <c r="P379" s="229" t="str">
        <f t="shared" si="109"/>
        <v>Sizemore, Grady (1,F3-$1.335M)</v>
      </c>
      <c r="Q379" s="166">
        <f t="shared" si="110"/>
        <v>445000</v>
      </c>
      <c r="R379" s="166">
        <f t="shared" si="111"/>
        <v>445000</v>
      </c>
      <c r="S379" s="166">
        <f t="shared" si="112"/>
        <v>445000</v>
      </c>
      <c r="T379" s="314" t="str">
        <f t="shared" si="113"/>
        <v/>
      </c>
      <c r="U379" s="148" t="s">
        <v>4052</v>
      </c>
      <c r="V379" s="414">
        <v>445000</v>
      </c>
      <c r="W379" s="148" t="s">
        <v>4216</v>
      </c>
      <c r="X379" s="414">
        <v>445000</v>
      </c>
      <c r="Y379" s="148" t="s">
        <v>4135</v>
      </c>
      <c r="Z379" s="414">
        <v>445000</v>
      </c>
      <c r="AA379" s="134" t="s">
        <v>412</v>
      </c>
      <c r="AB379" s="134"/>
      <c r="AC379" s="134"/>
      <c r="AD379" s="134"/>
      <c r="AE379" s="190"/>
      <c r="AF379" s="167"/>
      <c r="AG379" s="134"/>
      <c r="AH379" s="167"/>
      <c r="AI379" s="134"/>
      <c r="AJ379" s="167"/>
    </row>
    <row r="380" spans="1:36" s="168" customFormat="1" ht="14.25" customHeight="1" x14ac:dyDescent="0.2">
      <c r="A380" s="211" t="s">
        <v>1748</v>
      </c>
      <c r="B380" s="211" t="s">
        <v>1749</v>
      </c>
      <c r="C380" s="211" t="s">
        <v>1428</v>
      </c>
      <c r="D380" s="134" t="str">
        <f>CONCATENATE(MID(C380,2,1),". ",B380)</f>
        <v>K. Slowey</v>
      </c>
      <c r="E380" s="229" t="str">
        <f t="shared" si="99"/>
        <v xml:space="preserve"> Kevin Slowey</v>
      </c>
      <c r="F380" s="216" t="s">
        <v>1667</v>
      </c>
      <c r="G380" s="216"/>
      <c r="H380" s="216"/>
      <c r="I380" s="216"/>
      <c r="J380" s="220">
        <v>30806</v>
      </c>
      <c r="K380" s="221" t="s">
        <v>966</v>
      </c>
      <c r="L380" s="216" t="s">
        <v>173</v>
      </c>
      <c r="M380" s="134" t="str">
        <f>$U380</f>
        <v>2,F2-1.7M</v>
      </c>
      <c r="N380" s="297" t="s">
        <v>446</v>
      </c>
      <c r="O380" s="216" t="s">
        <v>4297</v>
      </c>
      <c r="P380" s="229" t="str">
        <f t="shared" si="109"/>
        <v>Slowey, Kevin (2,F2-1.7M)</v>
      </c>
      <c r="Q380" s="314">
        <f t="shared" si="110"/>
        <v>850000</v>
      </c>
      <c r="R380" s="166" t="str">
        <f t="shared" si="111"/>
        <v/>
      </c>
      <c r="S380" s="166" t="str">
        <f t="shared" si="112"/>
        <v/>
      </c>
      <c r="T380" s="166" t="str">
        <f t="shared" si="113"/>
        <v/>
      </c>
      <c r="U380" s="297" t="s">
        <v>1750</v>
      </c>
      <c r="V380" s="310">
        <v>850000</v>
      </c>
      <c r="W380" s="297" t="s">
        <v>412</v>
      </c>
      <c r="X380" s="235"/>
      <c r="Y380" s="211"/>
      <c r="Z380" s="235"/>
      <c r="AA380" s="211"/>
      <c r="AB380" s="235"/>
      <c r="AC380" s="134"/>
      <c r="AD380" s="167"/>
      <c r="AE380" s="495"/>
      <c r="AF380" s="167"/>
      <c r="AG380" s="134"/>
      <c r="AH380" s="167"/>
      <c r="AI380" s="134"/>
      <c r="AJ380" s="167"/>
    </row>
    <row r="381" spans="1:36" s="168" customFormat="1" ht="14.25" customHeight="1" x14ac:dyDescent="0.2">
      <c r="A381" s="247" t="s">
        <v>2334</v>
      </c>
      <c r="B381" s="253" t="s">
        <v>1577</v>
      </c>
      <c r="C381" s="253" t="str">
        <f>RIGHT(A381,LEN(A381)-FIND(", ",A381,1)-1)</f>
        <v>Burch</v>
      </c>
      <c r="D381" s="134" t="str">
        <f>CONCATENATE(MID(C381,1,1),". ",B381)</f>
        <v>B. Smith</v>
      </c>
      <c r="E381" s="229" t="str">
        <f t="shared" si="99"/>
        <v>Burch Smith</v>
      </c>
      <c r="F381" s="250" t="s">
        <v>1667</v>
      </c>
      <c r="G381" s="250"/>
      <c r="H381" s="250"/>
      <c r="I381" s="250"/>
      <c r="J381" s="261">
        <v>32975</v>
      </c>
      <c r="K381" s="260" t="s">
        <v>173</v>
      </c>
      <c r="L381" s="135" t="s">
        <v>173</v>
      </c>
      <c r="M381" s="134" t="s">
        <v>304</v>
      </c>
      <c r="N381" s="297" t="str">
        <f>Mays!$S$2</f>
        <v>Thunder Bay</v>
      </c>
      <c r="O381" s="216" t="s">
        <v>4297</v>
      </c>
      <c r="P381" s="229" t="str">
        <f t="shared" si="109"/>
        <v>Smith, Burch (Y1*)</v>
      </c>
      <c r="Q381" s="166">
        <f t="shared" si="110"/>
        <v>200000</v>
      </c>
      <c r="R381" s="166">
        <f t="shared" si="111"/>
        <v>300000</v>
      </c>
      <c r="S381" s="166">
        <f t="shared" si="112"/>
        <v>400000</v>
      </c>
      <c r="T381" s="314" t="str">
        <f t="shared" si="113"/>
        <v/>
      </c>
      <c r="U381" s="309" t="s">
        <v>304</v>
      </c>
      <c r="V381" s="269">
        <v>200000</v>
      </c>
      <c r="W381" s="134" t="s">
        <v>653</v>
      </c>
      <c r="X381" s="269">
        <v>300000</v>
      </c>
      <c r="Y381" s="134" t="s">
        <v>465</v>
      </c>
      <c r="Z381" s="269">
        <v>400000</v>
      </c>
      <c r="AA381" s="134" t="s">
        <v>814</v>
      </c>
      <c r="AB381" s="167"/>
      <c r="AC381" s="514"/>
      <c r="AD381" s="514"/>
      <c r="AE381" s="495"/>
      <c r="AF381" s="134"/>
      <c r="AG381" s="167"/>
    </row>
    <row r="382" spans="1:36" s="168" customFormat="1" ht="14.25" customHeight="1" x14ac:dyDescent="0.2">
      <c r="A382" s="514" t="s">
        <v>2809</v>
      </c>
      <c r="B382" s="134" t="s">
        <v>2829</v>
      </c>
      <c r="C382" s="253" t="str">
        <f>RIGHT(A382,LEN(A382)-FIND(", ",A382,1)-1)</f>
        <v>Scott*</v>
      </c>
      <c r="D382" s="134" t="str">
        <f>CONCATENATE(MID(C382,1,1),". ",B382)</f>
        <v>S. Snodgress</v>
      </c>
      <c r="E382" s="229" t="str">
        <f t="shared" si="99"/>
        <v>Scott* Snodgress</v>
      </c>
      <c r="F382" s="135" t="s">
        <v>512</v>
      </c>
      <c r="G382" s="135"/>
      <c r="H382" s="135"/>
      <c r="I382" s="135"/>
      <c r="J382" s="335">
        <v>32771</v>
      </c>
      <c r="K382" s="134" t="s">
        <v>966</v>
      </c>
      <c r="L382" s="216" t="s">
        <v>173</v>
      </c>
      <c r="M382" s="134" t="s">
        <v>648</v>
      </c>
      <c r="N382" s="147" t="str">
        <f>Mays!$AE$2</f>
        <v>West Oakland</v>
      </c>
      <c r="O382" s="216" t="s">
        <v>4297</v>
      </c>
      <c r="P382" s="229" t="str">
        <f t="shared" si="109"/>
        <v>Snodgress, Scott* (MM)</v>
      </c>
      <c r="Q382" s="166">
        <f t="shared" si="110"/>
        <v>100000</v>
      </c>
      <c r="R382" s="166" t="str">
        <f t="shared" si="111"/>
        <v/>
      </c>
      <c r="S382" s="166" t="str">
        <f t="shared" si="112"/>
        <v/>
      </c>
      <c r="T382" s="314" t="str">
        <f t="shared" si="113"/>
        <v/>
      </c>
      <c r="U382" s="514" t="s">
        <v>648</v>
      </c>
      <c r="V382" s="269">
        <v>100000</v>
      </c>
      <c r="W382" s="514"/>
      <c r="X382" s="269"/>
      <c r="Y382" s="514"/>
      <c r="Z382" s="514"/>
      <c r="AA382" s="514"/>
      <c r="AB382" s="514"/>
      <c r="AC382" s="514"/>
      <c r="AD382" s="514"/>
      <c r="AE382" s="271"/>
    </row>
    <row r="383" spans="1:36" s="168" customFormat="1" ht="14.25" customHeight="1" x14ac:dyDescent="0.2">
      <c r="A383" s="247" t="s">
        <v>2229</v>
      </c>
      <c r="B383" s="253" t="s">
        <v>1578</v>
      </c>
      <c r="C383" s="253" t="s">
        <v>1339</v>
      </c>
      <c r="D383" s="229" t="str">
        <f>CONCATENATE(MID(C383,2,1),". ",B383)</f>
        <v>B. Snyder</v>
      </c>
      <c r="E383" s="229" t="str">
        <f t="shared" ref="E383:E404" si="114">CONCATENATE(C383," ",B383)</f>
        <v xml:space="preserve"> Brandon Snyder</v>
      </c>
      <c r="F383" s="250" t="s">
        <v>1667</v>
      </c>
      <c r="G383" s="250"/>
      <c r="H383" s="250"/>
      <c r="I383" s="250"/>
      <c r="J383" s="264">
        <v>31739</v>
      </c>
      <c r="K383" s="466" t="s">
        <v>2454</v>
      </c>
      <c r="L383" s="250" t="s">
        <v>11</v>
      </c>
      <c r="M383" s="134" t="str">
        <f>$U383</f>
        <v>MM</v>
      </c>
      <c r="N383" s="134" t="s">
        <v>1648</v>
      </c>
      <c r="O383" s="216" t="s">
        <v>4297</v>
      </c>
      <c r="P383" s="229" t="str">
        <f t="shared" si="109"/>
        <v>Snyder, Brandon (MM)</v>
      </c>
      <c r="Q383" s="166">
        <f t="shared" si="110"/>
        <v>100000</v>
      </c>
      <c r="R383" s="166" t="str">
        <f t="shared" si="111"/>
        <v/>
      </c>
      <c r="S383" s="166" t="str">
        <f t="shared" si="112"/>
        <v/>
      </c>
      <c r="T383" s="166" t="str">
        <f t="shared" si="113"/>
        <v/>
      </c>
      <c r="U383" s="134" t="s">
        <v>648</v>
      </c>
      <c r="V383" s="167">
        <v>100000</v>
      </c>
      <c r="W383" s="229"/>
      <c r="X383" s="230"/>
      <c r="Y383" s="229"/>
      <c r="Z383" s="230"/>
      <c r="AA383" s="229"/>
      <c r="AB383" s="230"/>
      <c r="AC383" s="229"/>
      <c r="AD383" s="229"/>
    </row>
    <row r="384" spans="1:36" s="168" customFormat="1" ht="14.25" customHeight="1" x14ac:dyDescent="0.2">
      <c r="A384" s="146" t="s">
        <v>1186</v>
      </c>
      <c r="B384" s="177" t="s">
        <v>1579</v>
      </c>
      <c r="C384" s="253" t="str">
        <f>RIGHT(A384,LEN(A384)-FIND(", ",A384,1)-1)</f>
        <v>Jhonatan</v>
      </c>
      <c r="D384" s="134" t="str">
        <f>CONCATENATE(MID(C384,1,1),". ",B384)</f>
        <v>J. Solano</v>
      </c>
      <c r="E384" s="229" t="str">
        <f t="shared" si="114"/>
        <v>Jhonatan Solano</v>
      </c>
      <c r="F384" s="135" t="s">
        <v>1667</v>
      </c>
      <c r="G384" s="135"/>
      <c r="H384" s="135"/>
      <c r="I384" s="135"/>
      <c r="J384" s="201">
        <v>31271</v>
      </c>
      <c r="K384" s="147" t="s">
        <v>1668</v>
      </c>
      <c r="L384" s="135" t="s">
        <v>11</v>
      </c>
      <c r="M384" s="134" t="s">
        <v>648</v>
      </c>
      <c r="N384" s="147" t="str">
        <f>Aaron!$M$2</f>
        <v>Virginia</v>
      </c>
      <c r="O384" s="216" t="s">
        <v>4297</v>
      </c>
      <c r="P384" s="229" t="str">
        <f t="shared" si="109"/>
        <v>Solano, Jhonatan (MM)</v>
      </c>
      <c r="Q384" s="166">
        <f t="shared" si="110"/>
        <v>100000</v>
      </c>
      <c r="R384" s="166" t="str">
        <f t="shared" si="111"/>
        <v/>
      </c>
      <c r="S384" s="166" t="str">
        <f t="shared" si="112"/>
        <v/>
      </c>
      <c r="T384" s="314" t="str">
        <f t="shared" si="113"/>
        <v/>
      </c>
      <c r="U384" s="147" t="s">
        <v>648</v>
      </c>
      <c r="V384" s="269">
        <v>100000</v>
      </c>
      <c r="W384" s="134"/>
      <c r="X384" s="167"/>
      <c r="Y384" s="134"/>
      <c r="Z384" s="167"/>
      <c r="AA384" s="229"/>
      <c r="AB384" s="229"/>
      <c r="AC384" s="514"/>
      <c r="AD384" s="514"/>
      <c r="AE384" s="271"/>
    </row>
    <row r="385" spans="1:36" s="168" customFormat="1" ht="14.25" customHeight="1" x14ac:dyDescent="0.2">
      <c r="A385" s="134" t="s">
        <v>1005</v>
      </c>
      <c r="B385" s="177" t="s">
        <v>1581</v>
      </c>
      <c r="C385" s="177" t="s">
        <v>1582</v>
      </c>
      <c r="D385" s="134" t="str">
        <f>CONCATENATE(MID(C385,2,1),". ",B385)</f>
        <v>S. Solis</v>
      </c>
      <c r="E385" s="229" t="str">
        <f t="shared" si="114"/>
        <v xml:space="preserve"> Sammy Solis</v>
      </c>
      <c r="F385" s="135" t="s">
        <v>512</v>
      </c>
      <c r="G385" s="135"/>
      <c r="H385" s="135"/>
      <c r="I385" s="135"/>
      <c r="J385" s="201">
        <v>32365</v>
      </c>
      <c r="K385" s="147" t="s">
        <v>966</v>
      </c>
      <c r="L385" s="135" t="s">
        <v>173</v>
      </c>
      <c r="M385" s="134" t="str">
        <f>$U385</f>
        <v>min</v>
      </c>
      <c r="N385" s="134" t="str">
        <f>Cobb!$A$2</f>
        <v>Greenville</v>
      </c>
      <c r="O385" s="216" t="s">
        <v>4297</v>
      </c>
      <c r="P385" s="229" t="str">
        <f t="shared" si="109"/>
        <v>Solis, Sammy (min)</v>
      </c>
      <c r="Q385" s="166" t="str">
        <f t="shared" si="110"/>
        <v/>
      </c>
      <c r="R385" s="166" t="str">
        <f t="shared" si="111"/>
        <v/>
      </c>
      <c r="S385" s="166" t="str">
        <f t="shared" si="112"/>
        <v/>
      </c>
      <c r="T385" s="166" t="str">
        <f t="shared" si="113"/>
        <v/>
      </c>
      <c r="U385" s="134" t="s">
        <v>828</v>
      </c>
      <c r="V385" s="167"/>
      <c r="W385" s="134"/>
      <c r="X385" s="167"/>
      <c r="Y385" s="134"/>
      <c r="Z385" s="167"/>
      <c r="AA385" s="134"/>
      <c r="AB385" s="167"/>
      <c r="AC385" s="134"/>
      <c r="AD385" s="167"/>
      <c r="AE385" s="190"/>
      <c r="AF385" s="134"/>
      <c r="AG385" s="134"/>
    </row>
    <row r="386" spans="1:36" s="168" customFormat="1" ht="14.25" customHeight="1" x14ac:dyDescent="0.2">
      <c r="A386" s="211" t="s">
        <v>1723</v>
      </c>
      <c r="B386" s="211" t="s">
        <v>1583</v>
      </c>
      <c r="C386" s="211" t="s">
        <v>1983</v>
      </c>
      <c r="D386" s="134" t="str">
        <f>CONCATENATE(MID(C386,2,1),". ",B386)</f>
        <v>A. Soriano</v>
      </c>
      <c r="E386" s="229" t="str">
        <f t="shared" si="114"/>
        <v xml:space="preserve"> Alfonso Soriano</v>
      </c>
      <c r="F386" s="216" t="s">
        <v>1667</v>
      </c>
      <c r="G386" s="216"/>
      <c r="H386" s="216"/>
      <c r="I386" s="216"/>
      <c r="J386" s="222">
        <v>27766</v>
      </c>
      <c r="K386" s="223" t="s">
        <v>1673</v>
      </c>
      <c r="L386" s="249" t="s">
        <v>11</v>
      </c>
      <c r="M386" s="134" t="str">
        <f>$U386</f>
        <v>2,F2-5.7M</v>
      </c>
      <c r="N386" s="297" t="s">
        <v>273</v>
      </c>
      <c r="O386" s="216" t="s">
        <v>4297</v>
      </c>
      <c r="P386" s="229" t="str">
        <f t="shared" si="109"/>
        <v>Soriano, Alfonso (2,F2-5.7M)</v>
      </c>
      <c r="Q386" s="314">
        <f t="shared" si="110"/>
        <v>2850000</v>
      </c>
      <c r="R386" s="166" t="str">
        <f t="shared" si="111"/>
        <v/>
      </c>
      <c r="S386" s="166" t="str">
        <f t="shared" si="112"/>
        <v/>
      </c>
      <c r="T386" s="166" t="str">
        <f t="shared" si="113"/>
        <v/>
      </c>
      <c r="U386" s="297" t="s">
        <v>1724</v>
      </c>
      <c r="V386" s="310">
        <v>2850000</v>
      </c>
      <c r="W386" s="297" t="s">
        <v>412</v>
      </c>
      <c r="X386" s="235"/>
      <c r="Y386" s="211"/>
      <c r="Z386" s="235"/>
      <c r="AA386" s="211"/>
      <c r="AB386" s="235"/>
      <c r="AC386" s="134"/>
      <c r="AD386" s="167"/>
      <c r="AE386" s="271"/>
    </row>
    <row r="387" spans="1:36" s="168" customFormat="1" ht="14.25" customHeight="1" x14ac:dyDescent="0.2">
      <c r="A387" s="134" t="s">
        <v>881</v>
      </c>
      <c r="B387" s="177" t="s">
        <v>1584</v>
      </c>
      <c r="C387" s="253" t="str">
        <f>RIGHT(A387,LEN(A387)-FIND(", ",A387,1)-1)</f>
        <v>Zeke</v>
      </c>
      <c r="D387" s="134" t="str">
        <f>CONCATENATE(MID(C387,1,1),". ",B387)</f>
        <v>Z. Spruill</v>
      </c>
      <c r="E387" s="229" t="str">
        <f t="shared" si="114"/>
        <v>Zeke Spruill</v>
      </c>
      <c r="F387" s="135" t="s">
        <v>1667</v>
      </c>
      <c r="G387" s="135"/>
      <c r="H387" s="135"/>
      <c r="I387" s="135"/>
      <c r="J387" s="201">
        <v>32762</v>
      </c>
      <c r="K387" s="147" t="s">
        <v>1664</v>
      </c>
      <c r="L387" s="135" t="s">
        <v>173</v>
      </c>
      <c r="M387" s="134" t="s">
        <v>648</v>
      </c>
      <c r="N387" s="147" t="str">
        <f>Aaron!$M$2</f>
        <v>Virginia</v>
      </c>
      <c r="O387" s="216" t="s">
        <v>4297</v>
      </c>
      <c r="P387" s="229" t="str">
        <f t="shared" si="109"/>
        <v>Spruill, Zeke (MM)</v>
      </c>
      <c r="Q387" s="166">
        <f t="shared" si="110"/>
        <v>100000</v>
      </c>
      <c r="R387" s="166" t="str">
        <f t="shared" si="111"/>
        <v/>
      </c>
      <c r="S387" s="166" t="str">
        <f t="shared" si="112"/>
        <v/>
      </c>
      <c r="T387" s="314" t="str">
        <f t="shared" si="113"/>
        <v/>
      </c>
      <c r="U387" s="147" t="s">
        <v>648</v>
      </c>
      <c r="V387" s="269">
        <v>100000</v>
      </c>
      <c r="W387" s="134"/>
      <c r="X387" s="167"/>
      <c r="Y387" s="134"/>
      <c r="Z387" s="167"/>
      <c r="AA387" s="134"/>
      <c r="AB387" s="167"/>
      <c r="AC387" s="514"/>
      <c r="AD387" s="514"/>
      <c r="AE387" s="495"/>
    </row>
    <row r="388" spans="1:36" s="168" customFormat="1" ht="14.25" customHeight="1" x14ac:dyDescent="0.2">
      <c r="A388" s="134" t="s">
        <v>129</v>
      </c>
      <c r="B388" s="177" t="s">
        <v>1585</v>
      </c>
      <c r="C388" s="177" t="s">
        <v>1486</v>
      </c>
      <c r="D388" s="134" t="str">
        <f>CONCATENATE(MID(C388,2,1),". ",B388)</f>
        <v>M. Stassi</v>
      </c>
      <c r="E388" s="229" t="str">
        <f t="shared" si="114"/>
        <v xml:space="preserve"> Max Stassi</v>
      </c>
      <c r="F388" s="135" t="s">
        <v>1667</v>
      </c>
      <c r="G388" s="135"/>
      <c r="H388" s="135"/>
      <c r="I388" s="135"/>
      <c r="J388" s="201">
        <v>33312</v>
      </c>
      <c r="K388" s="147" t="s">
        <v>1668</v>
      </c>
      <c r="L388" s="249" t="s">
        <v>11</v>
      </c>
      <c r="M388" s="134" t="str">
        <f>$U388</f>
        <v>MM</v>
      </c>
      <c r="N388" s="147" t="str">
        <f>Mays!$A$2</f>
        <v>Aspen</v>
      </c>
      <c r="O388" s="216" t="s">
        <v>4297</v>
      </c>
      <c r="P388" s="229" t="str">
        <f t="shared" si="109"/>
        <v>Stassi, Max (MM)</v>
      </c>
      <c r="Q388" s="314">
        <f t="shared" si="110"/>
        <v>100000</v>
      </c>
      <c r="R388" s="166" t="str">
        <f t="shared" si="111"/>
        <v/>
      </c>
      <c r="S388" s="166" t="str">
        <f t="shared" si="112"/>
        <v/>
      </c>
      <c r="T388" s="166" t="str">
        <f t="shared" si="113"/>
        <v/>
      </c>
      <c r="U388" s="147" t="s">
        <v>648</v>
      </c>
      <c r="V388" s="314">
        <v>100000</v>
      </c>
      <c r="W388" s="147"/>
      <c r="X388" s="167"/>
      <c r="Y388" s="134"/>
      <c r="Z388" s="167"/>
      <c r="AA388" s="134"/>
      <c r="AB388" s="167"/>
      <c r="AC388" s="134"/>
      <c r="AD388" s="167"/>
      <c r="AE388" s="271"/>
    </row>
    <row r="389" spans="1:36" s="168" customFormat="1" ht="14.25" customHeight="1" x14ac:dyDescent="0.2">
      <c r="A389" s="211" t="s">
        <v>1856</v>
      </c>
      <c r="B389" s="246" t="str">
        <f>LEFT(A389,FIND(", ",A389,1)-1)</f>
        <v>Stauffer</v>
      </c>
      <c r="C389" s="253" t="str">
        <f>RIGHT(A389,LEN(A389)-FIND(", ",A389,1)-1)</f>
        <v>Tim</v>
      </c>
      <c r="D389" s="134" t="str">
        <f>CONCATENATE(MID(C389,1,1),". ",B389)</f>
        <v>T. Stauffer</v>
      </c>
      <c r="E389" s="229" t="str">
        <f t="shared" si="114"/>
        <v>Tim Stauffer</v>
      </c>
      <c r="F389" s="216" t="s">
        <v>1667</v>
      </c>
      <c r="G389" s="216"/>
      <c r="H389" s="216"/>
      <c r="I389" s="216"/>
      <c r="J389" s="220">
        <v>30104</v>
      </c>
      <c r="K389" s="221" t="s">
        <v>1664</v>
      </c>
      <c r="L389" s="135" t="s">
        <v>173</v>
      </c>
      <c r="M389" s="134" t="str">
        <f>$U389</f>
        <v>3,F3-2.325M</v>
      </c>
      <c r="N389" s="147" t="str">
        <f>Ruth!$A$2</f>
        <v>Plum Island</v>
      </c>
      <c r="O389" s="216" t="s">
        <v>1992</v>
      </c>
      <c r="P389" s="229" t="str">
        <f t="shared" si="109"/>
        <v>Stauffer, Tim (3,F3-2.325M)</v>
      </c>
      <c r="Q389" s="166">
        <f t="shared" si="110"/>
        <v>775000</v>
      </c>
      <c r="R389" s="166" t="str">
        <f t="shared" si="111"/>
        <v/>
      </c>
      <c r="S389" s="166" t="str">
        <f t="shared" si="112"/>
        <v/>
      </c>
      <c r="T389" s="314" t="str">
        <f t="shared" si="113"/>
        <v/>
      </c>
      <c r="U389" s="297" t="s">
        <v>1857</v>
      </c>
      <c r="V389" s="235">
        <v>775000</v>
      </c>
      <c r="W389" s="211" t="s">
        <v>412</v>
      </c>
      <c r="X389" s="235"/>
      <c r="Y389" s="211"/>
      <c r="Z389" s="235"/>
      <c r="AA389" s="134"/>
      <c r="AB389" s="167"/>
      <c r="AC389" s="514"/>
      <c r="AD389" s="514"/>
      <c r="AE389" s="271"/>
      <c r="AF389" s="194"/>
      <c r="AH389" s="194"/>
      <c r="AJ389" s="167"/>
    </row>
    <row r="390" spans="1:36" s="168" customFormat="1" ht="14.25" customHeight="1" x14ac:dyDescent="0.2">
      <c r="A390" s="514" t="s">
        <v>2762</v>
      </c>
      <c r="B390" s="134" t="s">
        <v>2842</v>
      </c>
      <c r="C390" s="253" t="str">
        <f>RIGHT(A390,LEN(A390)-FIND(", ",A390,1)-1)</f>
        <v>Matt</v>
      </c>
      <c r="D390" s="134" t="str">
        <f>CONCATENATE(MID(C390,1,1),". ",B390)</f>
        <v>M. Stites</v>
      </c>
      <c r="E390" s="229" t="str">
        <f t="shared" si="114"/>
        <v>Matt Stites</v>
      </c>
      <c r="F390" s="135" t="s">
        <v>1667</v>
      </c>
      <c r="G390" s="135"/>
      <c r="H390" s="135"/>
      <c r="I390" s="135"/>
      <c r="J390" s="335">
        <v>33021</v>
      </c>
      <c r="K390" s="134" t="s">
        <v>1664</v>
      </c>
      <c r="L390" s="216" t="s">
        <v>173</v>
      </c>
      <c r="M390" s="134" t="s">
        <v>304</v>
      </c>
      <c r="N390" s="147" t="str">
        <f>Aaron!$AE$2</f>
        <v>Pismo Beach</v>
      </c>
      <c r="O390" s="216" t="s">
        <v>4297</v>
      </c>
      <c r="P390" s="229" t="str">
        <f t="shared" si="109"/>
        <v>Stites, Matt (Y1*)</v>
      </c>
      <c r="Q390" s="166">
        <f t="shared" si="110"/>
        <v>200000</v>
      </c>
      <c r="R390" s="166">
        <f t="shared" si="111"/>
        <v>300000</v>
      </c>
      <c r="S390" s="166">
        <f t="shared" si="112"/>
        <v>400000</v>
      </c>
      <c r="T390" s="314" t="str">
        <f t="shared" si="113"/>
        <v/>
      </c>
      <c r="U390" s="134" t="s">
        <v>304</v>
      </c>
      <c r="V390" s="269">
        <v>200000</v>
      </c>
      <c r="W390" s="134" t="s">
        <v>653</v>
      </c>
      <c r="X390" s="269">
        <v>300000</v>
      </c>
      <c r="Y390" s="134" t="s">
        <v>465</v>
      </c>
      <c r="Z390" s="269">
        <v>400000</v>
      </c>
      <c r="AA390" s="134" t="s">
        <v>814</v>
      </c>
      <c r="AB390" s="514"/>
      <c r="AC390" s="514"/>
      <c r="AD390" s="514"/>
      <c r="AE390" s="271"/>
    </row>
    <row r="391" spans="1:36" s="168" customFormat="1" ht="14.25" customHeight="1" x14ac:dyDescent="0.2">
      <c r="A391" s="146" t="s">
        <v>1293</v>
      </c>
      <c r="B391" s="177" t="s">
        <v>1586</v>
      </c>
      <c r="C391" s="177" t="s">
        <v>1320</v>
      </c>
      <c r="D391" s="134" t="str">
        <f>CONCATENATE(MID(C391,2,1),". ",B391)</f>
        <v>C. Stratton</v>
      </c>
      <c r="E391" s="229" t="str">
        <f t="shared" si="114"/>
        <v xml:space="preserve"> Chris Stratton</v>
      </c>
      <c r="F391" s="135" t="s">
        <v>1667</v>
      </c>
      <c r="G391" s="135"/>
      <c r="H391" s="135"/>
      <c r="I391" s="135"/>
      <c r="J391" s="201">
        <v>33107</v>
      </c>
      <c r="K391" s="147" t="s">
        <v>966</v>
      </c>
      <c r="L391" s="135" t="s">
        <v>173</v>
      </c>
      <c r="M391" s="134" t="str">
        <f>$U391</f>
        <v>min</v>
      </c>
      <c r="N391" s="134" t="str">
        <f>Mays!$AE$2</f>
        <v>West Oakland</v>
      </c>
      <c r="O391" s="216" t="s">
        <v>4297</v>
      </c>
      <c r="P391" s="229" t="str">
        <f t="shared" si="109"/>
        <v>Stratton, Chris (min)</v>
      </c>
      <c r="Q391" s="166" t="str">
        <f t="shared" si="110"/>
        <v/>
      </c>
      <c r="R391" s="166" t="str">
        <f t="shared" si="111"/>
        <v/>
      </c>
      <c r="S391" s="166" t="str">
        <f t="shared" si="112"/>
        <v/>
      </c>
      <c r="T391" s="166" t="str">
        <f t="shared" si="113"/>
        <v/>
      </c>
      <c r="U391" s="134" t="s">
        <v>828</v>
      </c>
      <c r="V391" s="167"/>
      <c r="W391" s="134"/>
      <c r="X391" s="167"/>
      <c r="Y391" s="134"/>
      <c r="Z391" s="167"/>
      <c r="AA391" s="134"/>
      <c r="AB391" s="167"/>
      <c r="AC391" s="134"/>
      <c r="AD391" s="167"/>
      <c r="AE391" s="371"/>
    </row>
    <row r="392" spans="1:36" s="168" customFormat="1" ht="14.25" customHeight="1" x14ac:dyDescent="0.2">
      <c r="A392" s="146" t="s">
        <v>1275</v>
      </c>
      <c r="B392" s="177" t="s">
        <v>1587</v>
      </c>
      <c r="C392" s="177" t="s">
        <v>1448</v>
      </c>
      <c r="D392" s="134" t="str">
        <f>CONCATENATE(MID(C392,2,1),". ",B392)</f>
        <v>R. Stripling</v>
      </c>
      <c r="E392" s="229" t="str">
        <f t="shared" si="114"/>
        <v xml:space="preserve"> Ross Stripling</v>
      </c>
      <c r="F392" s="135" t="s">
        <v>1667</v>
      </c>
      <c r="G392" s="135"/>
      <c r="H392" s="135"/>
      <c r="I392" s="135"/>
      <c r="J392" s="201">
        <v>32835</v>
      </c>
      <c r="K392" s="147" t="s">
        <v>966</v>
      </c>
      <c r="L392" s="135" t="s">
        <v>173</v>
      </c>
      <c r="M392" s="134" t="str">
        <f>$U392</f>
        <v>min</v>
      </c>
      <c r="N392" s="134" t="str">
        <f>Aaron!$AE$2</f>
        <v>Pismo Beach</v>
      </c>
      <c r="O392" s="216" t="s">
        <v>4297</v>
      </c>
      <c r="P392" s="229" t="str">
        <f t="shared" si="109"/>
        <v>Stripling, Ross (min)</v>
      </c>
      <c r="Q392" s="166" t="str">
        <f t="shared" si="110"/>
        <v/>
      </c>
      <c r="R392" s="166" t="str">
        <f t="shared" si="111"/>
        <v/>
      </c>
      <c r="S392" s="166" t="str">
        <f t="shared" si="112"/>
        <v/>
      </c>
      <c r="T392" s="166" t="str">
        <f t="shared" si="113"/>
        <v/>
      </c>
      <c r="U392" s="134" t="s">
        <v>828</v>
      </c>
      <c r="V392" s="167"/>
      <c r="W392" s="134"/>
      <c r="X392" s="167"/>
      <c r="Y392" s="134"/>
      <c r="Z392" s="167"/>
      <c r="AA392" s="134"/>
      <c r="AB392" s="167"/>
      <c r="AC392" s="134"/>
      <c r="AD392" s="167"/>
    </row>
    <row r="393" spans="1:36" s="168" customFormat="1" ht="14.25" customHeight="1" x14ac:dyDescent="0.2">
      <c r="A393" s="514" t="s">
        <v>2802</v>
      </c>
      <c r="B393" s="134" t="s">
        <v>2827</v>
      </c>
      <c r="C393" s="134" t="s">
        <v>2851</v>
      </c>
      <c r="D393" s="134" t="str">
        <f>CONCATENATE(MID(C393,1,1),". ",B393)</f>
        <v>J. Sucre</v>
      </c>
      <c r="E393" s="229" t="str">
        <f t="shared" si="114"/>
        <v>Jesus Sucre</v>
      </c>
      <c r="F393" s="135" t="s">
        <v>1667</v>
      </c>
      <c r="G393" s="134"/>
      <c r="H393" s="134"/>
      <c r="I393" s="134"/>
      <c r="J393" s="335">
        <v>32263</v>
      </c>
      <c r="K393" s="134" t="s">
        <v>1668</v>
      </c>
      <c r="L393" s="135" t="s">
        <v>11</v>
      </c>
      <c r="M393" s="134" t="str">
        <f>$U393</f>
        <v>MM</v>
      </c>
      <c r="N393" s="147" t="str">
        <f>Cobb!$S$2</f>
        <v>Waikiki</v>
      </c>
      <c r="O393" s="216" t="s">
        <v>4297</v>
      </c>
      <c r="P393" s="134" t="str">
        <f t="shared" si="109"/>
        <v>Sucre, Jesus (MM)</v>
      </c>
      <c r="Q393" s="314">
        <f t="shared" si="110"/>
        <v>100000</v>
      </c>
      <c r="R393" s="166" t="str">
        <f t="shared" si="111"/>
        <v/>
      </c>
      <c r="S393" s="166" t="str">
        <f t="shared" si="112"/>
        <v/>
      </c>
      <c r="T393" s="166" t="str">
        <f t="shared" si="113"/>
        <v/>
      </c>
      <c r="U393" s="134" t="s">
        <v>648</v>
      </c>
      <c r="V393" s="269">
        <v>100000</v>
      </c>
      <c r="W393" s="514"/>
      <c r="X393" s="269"/>
      <c r="Y393" s="514"/>
      <c r="Z393" s="269"/>
      <c r="AA393" s="514"/>
      <c r="AB393" s="514"/>
      <c r="AC393" s="514"/>
      <c r="AD393" s="514"/>
      <c r="AE393" s="271"/>
    </row>
    <row r="394" spans="1:36" s="168" customFormat="1" ht="14.25" customHeight="1" x14ac:dyDescent="0.2">
      <c r="A394" s="514" t="s">
        <v>2810</v>
      </c>
      <c r="B394" s="134" t="s">
        <v>2830</v>
      </c>
      <c r="C394" s="253" t="str">
        <f>RIGHT(A394,LEN(A394)-FIND(", ",A394,1)-1)</f>
        <v>Matt</v>
      </c>
      <c r="D394" s="134" t="str">
        <f>CONCATENATE(MID(C394,1,1),". ",B394)</f>
        <v>M. Szczur</v>
      </c>
      <c r="E394" s="229" t="str">
        <f t="shared" si="114"/>
        <v>Matt Szczur</v>
      </c>
      <c r="F394" s="135" t="s">
        <v>1667</v>
      </c>
      <c r="G394" s="135"/>
      <c r="H394" s="135"/>
      <c r="I394" s="135"/>
      <c r="J394" s="335">
        <v>32709</v>
      </c>
      <c r="K394" s="134" t="s">
        <v>2011</v>
      </c>
      <c r="L394" s="249" t="s">
        <v>11</v>
      </c>
      <c r="M394" s="134" t="s">
        <v>648</v>
      </c>
      <c r="N394" s="147" t="str">
        <f>Mays!$AE$2</f>
        <v>West Oakland</v>
      </c>
      <c r="O394" s="216" t="s">
        <v>4297</v>
      </c>
      <c r="P394" s="229" t="str">
        <f t="shared" si="109"/>
        <v>Szczur, Matt (MM)</v>
      </c>
      <c r="Q394" s="166">
        <f t="shared" si="110"/>
        <v>100000</v>
      </c>
      <c r="R394" s="166" t="str">
        <f t="shared" si="111"/>
        <v/>
      </c>
      <c r="S394" s="166" t="str">
        <f t="shared" si="112"/>
        <v/>
      </c>
      <c r="T394" s="314" t="str">
        <f t="shared" si="113"/>
        <v/>
      </c>
      <c r="U394" s="514" t="s">
        <v>648</v>
      </c>
      <c r="V394" s="269">
        <v>100000</v>
      </c>
      <c r="W394" s="514"/>
      <c r="X394" s="269"/>
      <c r="Y394" s="514"/>
      <c r="Z394" s="514"/>
      <c r="AA394" s="514"/>
      <c r="AB394" s="514"/>
      <c r="AC394" s="514"/>
      <c r="AD394" s="514"/>
      <c r="AE394" s="271"/>
    </row>
    <row r="395" spans="1:36" s="168" customFormat="1" ht="14.25" customHeight="1" x14ac:dyDescent="0.2">
      <c r="A395" s="247" t="s">
        <v>2222</v>
      </c>
      <c r="B395" s="253" t="s">
        <v>2021</v>
      </c>
      <c r="C395" s="253" t="s">
        <v>2044</v>
      </c>
      <c r="D395" s="229" t="str">
        <f>CONCATENATE(MID(C395,2,1),". ",B395)</f>
        <v>K. Tanaka</v>
      </c>
      <c r="E395" s="229" t="str">
        <f t="shared" si="114"/>
        <v xml:space="preserve"> Kensuke Tanaka</v>
      </c>
      <c r="F395" s="250" t="s">
        <v>512</v>
      </c>
      <c r="G395" s="250"/>
      <c r="H395" s="250"/>
      <c r="I395" s="250"/>
      <c r="J395" s="264">
        <v>29726</v>
      </c>
      <c r="K395" s="260" t="s">
        <v>11</v>
      </c>
      <c r="L395" s="250" t="s">
        <v>11</v>
      </c>
      <c r="M395" s="229" t="str">
        <f>$Y395</f>
        <v>MM</v>
      </c>
      <c r="N395" s="134" t="str">
        <f>Mays!$M$2</f>
        <v>Mudville</v>
      </c>
      <c r="O395" s="216" t="s">
        <v>4297</v>
      </c>
      <c r="P395" s="229" t="str">
        <f t="shared" si="109"/>
        <v>Tanaka, Kensuke (MM)</v>
      </c>
      <c r="Q395" s="166">
        <f>IF(ISBLANK($Z395),"",$Z395)</f>
        <v>100000</v>
      </c>
      <c r="R395" s="166" t="str">
        <f>IF(ISBLANK($AB395),"",$AB395)</f>
        <v/>
      </c>
      <c r="S395" s="166" t="str">
        <f>IF(ISBLANK($AD395),"",$AD395)</f>
        <v/>
      </c>
      <c r="T395" s="166" t="str">
        <f>IF(ISBLANK($AF395),"",$AF395)</f>
        <v/>
      </c>
      <c r="U395" s="229"/>
      <c r="V395" s="229"/>
      <c r="W395" s="229"/>
      <c r="X395" s="229"/>
      <c r="Y395" s="229" t="s">
        <v>648</v>
      </c>
      <c r="Z395" s="230">
        <v>100000</v>
      </c>
      <c r="AA395" s="229"/>
      <c r="AB395" s="230"/>
      <c r="AC395" s="229"/>
      <c r="AD395" s="230"/>
      <c r="AE395" s="296"/>
    </row>
    <row r="396" spans="1:36" s="168" customFormat="1" ht="14.25" customHeight="1" x14ac:dyDescent="0.2">
      <c r="A396" s="134" t="s">
        <v>1066</v>
      </c>
      <c r="B396" s="177" t="s">
        <v>1588</v>
      </c>
      <c r="C396" s="177" t="s">
        <v>1589</v>
      </c>
      <c r="D396" s="134" t="str">
        <f>CONCATENATE(MID(C396,2,1),". ",B396)</f>
        <v>O. Taveras</v>
      </c>
      <c r="E396" s="229" t="str">
        <f t="shared" si="114"/>
        <v xml:space="preserve"> Oscar Taveras</v>
      </c>
      <c r="F396" s="135" t="s">
        <v>512</v>
      </c>
      <c r="G396" s="135"/>
      <c r="H396" s="135"/>
      <c r="I396" s="135"/>
      <c r="J396" s="201">
        <v>33774</v>
      </c>
      <c r="K396" s="147" t="s">
        <v>1672</v>
      </c>
      <c r="L396" s="135" t="s">
        <v>11</v>
      </c>
      <c r="M396" s="134" t="str">
        <f>$U396</f>
        <v>Y1</v>
      </c>
      <c r="N396" s="134" t="str">
        <f>Cobb!$S$2</f>
        <v>Waikiki</v>
      </c>
      <c r="O396" s="216" t="s">
        <v>4297</v>
      </c>
      <c r="P396" s="229" t="str">
        <f t="shared" si="109"/>
        <v>Taveras, Oscar (Y1)</v>
      </c>
      <c r="Q396" s="166">
        <f t="shared" ref="Q396:Q404" si="115">IF(ISBLANK($V396),"",$V396)</f>
        <v>200000</v>
      </c>
      <c r="R396" s="166">
        <f t="shared" ref="R396:R404" si="116">IF(ISBLANK($X396),"",$X396)</f>
        <v>300000</v>
      </c>
      <c r="S396" s="166">
        <f t="shared" ref="S396:S404" si="117">IF(ISBLANK($Z396),"",$Z396)</f>
        <v>400000</v>
      </c>
      <c r="T396" s="166" t="str">
        <f t="shared" ref="T396:T404" si="118">IF(ISBLANK($AB396),"",$AB396)</f>
        <v/>
      </c>
      <c r="U396" s="134" t="s">
        <v>652</v>
      </c>
      <c r="V396" s="230">
        <v>200000</v>
      </c>
      <c r="W396" s="229" t="s">
        <v>653</v>
      </c>
      <c r="X396" s="230">
        <v>300000</v>
      </c>
      <c r="Y396" s="229" t="s">
        <v>465</v>
      </c>
      <c r="Z396" s="230">
        <v>400000</v>
      </c>
      <c r="AA396" s="134" t="s">
        <v>814</v>
      </c>
      <c r="AB396" s="167"/>
      <c r="AC396" s="229"/>
      <c r="AD396" s="229"/>
      <c r="AE396" s="371"/>
    </row>
    <row r="397" spans="1:36" s="168" customFormat="1" ht="14.25" customHeight="1" x14ac:dyDescent="0.2">
      <c r="A397" s="134" t="s">
        <v>2455</v>
      </c>
      <c r="B397" s="177" t="s">
        <v>1590</v>
      </c>
      <c r="C397" s="177" t="s">
        <v>1368</v>
      </c>
      <c r="D397" s="134" t="str">
        <f>CONCATENATE(MID(C397,2,1),". ",B397)</f>
        <v>M. Taylor</v>
      </c>
      <c r="E397" s="229" t="str">
        <f t="shared" si="114"/>
        <v xml:space="preserve"> Michael Taylor</v>
      </c>
      <c r="F397" s="135" t="s">
        <v>1667</v>
      </c>
      <c r="G397" s="135"/>
      <c r="H397" s="135"/>
      <c r="I397" s="135"/>
      <c r="J397" s="201">
        <v>31400</v>
      </c>
      <c r="K397" s="147" t="s">
        <v>2011</v>
      </c>
      <c r="L397" s="249" t="s">
        <v>11</v>
      </c>
      <c r="M397" s="134" t="str">
        <f>$U397</f>
        <v>MM</v>
      </c>
      <c r="N397" s="147" t="str">
        <f>Ruth!$S$2</f>
        <v>New York</v>
      </c>
      <c r="O397" s="216" t="s">
        <v>4297</v>
      </c>
      <c r="P397" s="229" t="str">
        <f t="shared" si="109"/>
        <v>Taylor, Michael D. (MM)</v>
      </c>
      <c r="Q397" s="314">
        <f t="shared" si="115"/>
        <v>100000</v>
      </c>
      <c r="R397" s="166" t="str">
        <f t="shared" si="116"/>
        <v/>
      </c>
      <c r="S397" s="166" t="str">
        <f t="shared" si="117"/>
        <v/>
      </c>
      <c r="T397" s="166" t="str">
        <f t="shared" si="118"/>
        <v/>
      </c>
      <c r="U397" s="147" t="s">
        <v>648</v>
      </c>
      <c r="V397" s="314">
        <v>100000</v>
      </c>
      <c r="W397" s="147"/>
      <c r="X397" s="167"/>
      <c r="Y397" s="134"/>
      <c r="Z397" s="167"/>
      <c r="AA397" s="134"/>
      <c r="AB397" s="166"/>
      <c r="AC397" s="147"/>
      <c r="AD397" s="314"/>
    </row>
    <row r="398" spans="1:36" s="168" customFormat="1" ht="14.25" customHeight="1" x14ac:dyDescent="0.2">
      <c r="A398" s="514" t="s">
        <v>2783</v>
      </c>
      <c r="B398" s="134" t="s">
        <v>2826</v>
      </c>
      <c r="C398" s="134" t="s">
        <v>2854</v>
      </c>
      <c r="D398" s="134" t="str">
        <f t="shared" ref="D398:D403" si="119">CONCATENATE(MID(C398,1,1),". ",B398)</f>
        <v>T. Telis</v>
      </c>
      <c r="E398" s="229" t="str">
        <f t="shared" si="114"/>
        <v>Tomas+ Telis</v>
      </c>
      <c r="F398" s="135" t="s">
        <v>1674</v>
      </c>
      <c r="G398" s="134"/>
      <c r="H398" s="134"/>
      <c r="I398" s="134"/>
      <c r="J398" s="335">
        <v>33407</v>
      </c>
      <c r="K398" s="134" t="s">
        <v>1668</v>
      </c>
      <c r="L398" s="135" t="s">
        <v>11</v>
      </c>
      <c r="M398" s="134" t="str">
        <f>$U398</f>
        <v>MM</v>
      </c>
      <c r="N398" s="147" t="str">
        <f>Cobb!$AE$2</f>
        <v>Chicago</v>
      </c>
      <c r="O398" s="216" t="s">
        <v>4297</v>
      </c>
      <c r="P398" s="134" t="str">
        <f t="shared" si="109"/>
        <v>Telis, Tomas+ (MM)</v>
      </c>
      <c r="Q398" s="314">
        <f t="shared" si="115"/>
        <v>100000</v>
      </c>
      <c r="R398" s="166" t="str">
        <f t="shared" si="116"/>
        <v/>
      </c>
      <c r="S398" s="166" t="str">
        <f t="shared" si="117"/>
        <v/>
      </c>
      <c r="T398" s="166" t="str">
        <f t="shared" si="118"/>
        <v/>
      </c>
      <c r="U398" s="134" t="s">
        <v>648</v>
      </c>
      <c r="V398" s="269">
        <v>100000</v>
      </c>
      <c r="W398" s="514"/>
      <c r="X398" s="269"/>
      <c r="Y398" s="514"/>
      <c r="Z398" s="269"/>
      <c r="AA398" s="514"/>
      <c r="AB398" s="514"/>
      <c r="AC398" s="514"/>
      <c r="AD398" s="514"/>
    </row>
    <row r="399" spans="1:36" s="168" customFormat="1" ht="14.25" customHeight="1" x14ac:dyDescent="0.2">
      <c r="A399" s="514" t="s">
        <v>2783</v>
      </c>
      <c r="B399" s="246" t="str">
        <f>LEFT(A399,FIND(", ",A399,1)-1)</f>
        <v>Telis</v>
      </c>
      <c r="C399" s="253" t="str">
        <f>RIGHT(A399,LEN(A399)-FIND(", ",A399,1)-1)</f>
        <v>Tomas+</v>
      </c>
      <c r="D399" s="134" t="str">
        <f t="shared" si="119"/>
        <v>T. Telis</v>
      </c>
      <c r="E399" s="229" t="str">
        <f t="shared" si="114"/>
        <v>Tomas+ Telis</v>
      </c>
      <c r="F399" s="287"/>
      <c r="G399" s="514">
        <v>179</v>
      </c>
      <c r="H399" s="514">
        <v>7</v>
      </c>
      <c r="I399" s="514">
        <v>22</v>
      </c>
      <c r="J399" s="436">
        <v>33407</v>
      </c>
      <c r="K399" s="205" t="s">
        <v>1668</v>
      </c>
      <c r="L399" s="135" t="s">
        <v>11</v>
      </c>
      <c r="M399" s="134" t="str">
        <f>$U399</f>
        <v>MM</v>
      </c>
      <c r="N399" s="147" t="str">
        <f>Mays!$AE$2</f>
        <v>West Oakland</v>
      </c>
      <c r="O399" s="169" t="s">
        <v>4786</v>
      </c>
      <c r="P399" s="229" t="str">
        <f t="shared" si="109"/>
        <v>Telis, Tomas+ (MM)</v>
      </c>
      <c r="Q399" s="166">
        <f t="shared" si="115"/>
        <v>100000</v>
      </c>
      <c r="R399" s="166" t="str">
        <f t="shared" si="116"/>
        <v/>
      </c>
      <c r="S399" s="166" t="str">
        <f t="shared" si="117"/>
        <v/>
      </c>
      <c r="T399" s="314" t="str">
        <f t="shared" si="118"/>
        <v/>
      </c>
      <c r="U399" s="514" t="s">
        <v>648</v>
      </c>
      <c r="V399" s="167">
        <v>100000</v>
      </c>
      <c r="W399" s="134"/>
      <c r="X399" s="167"/>
      <c r="Y399" s="134"/>
      <c r="Z399" s="167"/>
      <c r="AA399" s="134"/>
      <c r="AB399" s="167"/>
      <c r="AC399" s="134"/>
      <c r="AD399" s="134"/>
      <c r="AE399" s="190"/>
      <c r="AF399" s="167"/>
      <c r="AG399" s="134"/>
      <c r="AH399" s="167"/>
      <c r="AI399" s="134"/>
      <c r="AJ399" s="167"/>
    </row>
    <row r="400" spans="1:36" s="168" customFormat="1" ht="14.25" customHeight="1" x14ac:dyDescent="0.2">
      <c r="A400" s="247" t="s">
        <v>2327</v>
      </c>
      <c r="B400" s="253" t="s">
        <v>2110</v>
      </c>
      <c r="C400" s="253" t="str">
        <f>RIGHT(A400,LEN(A400)-FIND(", ",A400,1)-1)</f>
        <v>Nick</v>
      </c>
      <c r="D400" s="134" t="str">
        <f t="shared" si="119"/>
        <v>N. Tepesch</v>
      </c>
      <c r="E400" s="229" t="str">
        <f t="shared" si="114"/>
        <v>Nick Tepesch</v>
      </c>
      <c r="F400" s="250" t="s">
        <v>1667</v>
      </c>
      <c r="G400" s="250"/>
      <c r="H400" s="250"/>
      <c r="I400" s="250"/>
      <c r="J400" s="261">
        <v>32428</v>
      </c>
      <c r="K400" s="260" t="s">
        <v>173</v>
      </c>
      <c r="L400" s="216" t="s">
        <v>173</v>
      </c>
      <c r="M400" s="134" t="s">
        <v>303</v>
      </c>
      <c r="N400" s="147" t="s">
        <v>2006</v>
      </c>
      <c r="O400" s="216" t="s">
        <v>4297</v>
      </c>
      <c r="P400" s="229" t="str">
        <f t="shared" si="109"/>
        <v>Tepesch, Nick (Y2*)</v>
      </c>
      <c r="Q400" s="166">
        <f t="shared" si="115"/>
        <v>300000</v>
      </c>
      <c r="R400" s="166">
        <f t="shared" si="116"/>
        <v>400000</v>
      </c>
      <c r="S400" s="166" t="str">
        <f t="shared" si="117"/>
        <v/>
      </c>
      <c r="T400" s="314" t="str">
        <f t="shared" si="118"/>
        <v/>
      </c>
      <c r="U400" s="309" t="s">
        <v>303</v>
      </c>
      <c r="V400" s="230">
        <v>300000</v>
      </c>
      <c r="W400" s="229" t="s">
        <v>465</v>
      </c>
      <c r="X400" s="230">
        <v>400000</v>
      </c>
      <c r="Y400" s="134" t="s">
        <v>814</v>
      </c>
      <c r="Z400" s="230"/>
      <c r="AA400" s="134"/>
      <c r="AB400" s="167"/>
      <c r="AC400" s="514"/>
      <c r="AD400" s="514"/>
      <c r="AE400" s="271"/>
    </row>
    <row r="401" spans="1:33" s="168" customFormat="1" ht="14.25" customHeight="1" x14ac:dyDescent="0.2">
      <c r="A401" s="514" t="s">
        <v>2713</v>
      </c>
      <c r="B401" s="134" t="s">
        <v>2056</v>
      </c>
      <c r="C401" s="134" t="s">
        <v>2852</v>
      </c>
      <c r="D401" s="134" t="str">
        <f t="shared" si="119"/>
        <v>J. Terdoslavich</v>
      </c>
      <c r="E401" s="229" t="str">
        <f t="shared" si="114"/>
        <v>Joey+ Terdoslavich</v>
      </c>
      <c r="F401" s="135" t="s">
        <v>1674</v>
      </c>
      <c r="G401" s="134"/>
      <c r="H401" s="134"/>
      <c r="I401" s="134"/>
      <c r="J401" s="335">
        <v>32395</v>
      </c>
      <c r="K401" s="134" t="s">
        <v>2011</v>
      </c>
      <c r="L401" s="249" t="s">
        <v>11</v>
      </c>
      <c r="M401" s="134" t="str">
        <f>$U401</f>
        <v>MM</v>
      </c>
      <c r="N401" s="147" t="str">
        <f>Mays!$M$2</f>
        <v>Mudville</v>
      </c>
      <c r="O401" s="216" t="s">
        <v>4297</v>
      </c>
      <c r="P401" s="134" t="str">
        <f t="shared" si="109"/>
        <v>Terdoslavich, Joey+ (MM)</v>
      </c>
      <c r="Q401" s="314">
        <f t="shared" si="115"/>
        <v>100000</v>
      </c>
      <c r="R401" s="166" t="str">
        <f t="shared" si="116"/>
        <v/>
      </c>
      <c r="S401" s="166" t="str">
        <f t="shared" si="117"/>
        <v/>
      </c>
      <c r="T401" s="166" t="str">
        <f t="shared" si="118"/>
        <v/>
      </c>
      <c r="U401" s="134" t="s">
        <v>648</v>
      </c>
      <c r="V401" s="269">
        <v>100000</v>
      </c>
      <c r="W401" s="514"/>
      <c r="X401" s="269"/>
      <c r="Y401" s="514"/>
      <c r="Z401" s="269"/>
      <c r="AA401" s="514"/>
      <c r="AB401" s="167"/>
      <c r="AC401" s="134"/>
      <c r="AD401" s="167"/>
      <c r="AE401" s="190"/>
      <c r="AF401" s="134"/>
      <c r="AG401" s="134"/>
    </row>
    <row r="402" spans="1:33" s="168" customFormat="1" ht="14.25" customHeight="1" x14ac:dyDescent="0.2">
      <c r="A402" s="247" t="s">
        <v>2269</v>
      </c>
      <c r="B402" s="253" t="s">
        <v>2070</v>
      </c>
      <c r="C402" s="253" t="str">
        <f>RIGHT(A402,LEN(A402)-FIND(", ",A402,1)-1)</f>
        <v>Caleb</v>
      </c>
      <c r="D402" s="134" t="str">
        <f t="shared" si="119"/>
        <v>C. Thielbar</v>
      </c>
      <c r="E402" s="229" t="str">
        <f t="shared" si="114"/>
        <v>Caleb Thielbar</v>
      </c>
      <c r="F402" s="250" t="s">
        <v>512</v>
      </c>
      <c r="G402" s="250"/>
      <c r="H402" s="250"/>
      <c r="I402" s="250"/>
      <c r="J402" s="261">
        <v>31808</v>
      </c>
      <c r="K402" s="260" t="s">
        <v>173</v>
      </c>
      <c r="L402" s="135" t="s">
        <v>173</v>
      </c>
      <c r="M402" s="134" t="s">
        <v>303</v>
      </c>
      <c r="N402" s="147" t="str">
        <f>Mays!$A$2</f>
        <v>Aspen</v>
      </c>
      <c r="O402" s="216" t="s">
        <v>4297</v>
      </c>
      <c r="P402" s="229" t="str">
        <f t="shared" si="109"/>
        <v>Thielbar, Caleb (Y2*)</v>
      </c>
      <c r="Q402" s="166">
        <f t="shared" si="115"/>
        <v>300000</v>
      </c>
      <c r="R402" s="166">
        <f t="shared" si="116"/>
        <v>400000</v>
      </c>
      <c r="S402" s="166" t="str">
        <f t="shared" si="117"/>
        <v/>
      </c>
      <c r="T402" s="314" t="str">
        <f t="shared" si="118"/>
        <v/>
      </c>
      <c r="U402" s="309" t="s">
        <v>303</v>
      </c>
      <c r="V402" s="230">
        <v>300000</v>
      </c>
      <c r="W402" s="229" t="s">
        <v>465</v>
      </c>
      <c r="X402" s="230">
        <v>400000</v>
      </c>
      <c r="Y402" s="134" t="s">
        <v>814</v>
      </c>
      <c r="Z402" s="232"/>
      <c r="AA402" s="134"/>
      <c r="AB402" s="167"/>
      <c r="AC402" s="514"/>
      <c r="AD402" s="514"/>
      <c r="AE402" s="271"/>
    </row>
    <row r="403" spans="1:33" s="168" customFormat="1" ht="14.25" customHeight="1" x14ac:dyDescent="0.2">
      <c r="A403" s="514" t="s">
        <v>4776</v>
      </c>
      <c r="B403" s="246" t="str">
        <f>LEFT(A403,FIND(", ",A403,1)-1)</f>
        <v>Thomas</v>
      </c>
      <c r="C403" s="253" t="str">
        <f>RIGHT(A403,LEN(A403)-FIND(", ",A403,1)-1)</f>
        <v>Ian*</v>
      </c>
      <c r="D403" s="134" t="str">
        <f t="shared" si="119"/>
        <v>I. Thomas</v>
      </c>
      <c r="E403" s="229" t="str">
        <f t="shared" si="114"/>
        <v>Ian* Thomas</v>
      </c>
      <c r="F403" s="287"/>
      <c r="G403" s="514">
        <v>203</v>
      </c>
      <c r="H403" s="514">
        <v>9</v>
      </c>
      <c r="I403" s="514">
        <v>14</v>
      </c>
      <c r="J403" s="436">
        <v>31887</v>
      </c>
      <c r="K403" s="205" t="s">
        <v>1664</v>
      </c>
      <c r="L403" s="135" t="s">
        <v>173</v>
      </c>
      <c r="M403" s="134" t="str">
        <f>$U403</f>
        <v>Y1</v>
      </c>
      <c r="N403" s="147" t="str">
        <f>Mays!$Y$2</f>
        <v>Los Angeles</v>
      </c>
      <c r="O403" s="169" t="s">
        <v>4786</v>
      </c>
      <c r="P403" s="229" t="str">
        <f t="shared" si="109"/>
        <v>Thomas, Ian* (Y1)</v>
      </c>
      <c r="Q403" s="166">
        <f t="shared" si="115"/>
        <v>200000</v>
      </c>
      <c r="R403" s="166">
        <f t="shared" si="116"/>
        <v>300000</v>
      </c>
      <c r="S403" s="166">
        <f t="shared" si="117"/>
        <v>400000</v>
      </c>
      <c r="T403" s="314" t="str">
        <f t="shared" si="118"/>
        <v/>
      </c>
      <c r="U403" s="514" t="s">
        <v>652</v>
      </c>
      <c r="V403" s="167">
        <v>200000</v>
      </c>
      <c r="W403" s="134" t="s">
        <v>653</v>
      </c>
      <c r="X403" s="167">
        <v>300000</v>
      </c>
      <c r="Y403" s="134" t="s">
        <v>465</v>
      </c>
      <c r="Z403" s="167">
        <v>400000</v>
      </c>
      <c r="AA403" s="134" t="s">
        <v>814</v>
      </c>
      <c r="AB403" s="167"/>
      <c r="AC403" s="134"/>
      <c r="AD403" s="134"/>
    </row>
    <row r="404" spans="1:33" s="168" customFormat="1" ht="14.25" customHeight="1" x14ac:dyDescent="0.2">
      <c r="A404" s="134" t="s">
        <v>983</v>
      </c>
      <c r="B404" s="177" t="s">
        <v>1591</v>
      </c>
      <c r="C404" s="177" t="s">
        <v>1592</v>
      </c>
      <c r="D404" s="134" t="str">
        <f>CONCATENATE(MID(C404,2,1),". ",B404)</f>
        <v>T. Thompson</v>
      </c>
      <c r="E404" s="229" t="str">
        <f t="shared" si="114"/>
        <v xml:space="preserve"> Trayce Thompson</v>
      </c>
      <c r="F404" s="135" t="s">
        <v>1667</v>
      </c>
      <c r="G404" s="135"/>
      <c r="H404" s="135"/>
      <c r="I404" s="135"/>
      <c r="J404" s="201">
        <v>33312</v>
      </c>
      <c r="K404" s="147" t="s">
        <v>1669</v>
      </c>
      <c r="L404" s="135" t="s">
        <v>11</v>
      </c>
      <c r="M404" s="134" t="str">
        <f>$U404</f>
        <v>min</v>
      </c>
      <c r="N404" s="134" t="str">
        <f>Cobb!$AE$2</f>
        <v>Chicago</v>
      </c>
      <c r="O404" s="216" t="s">
        <v>4297</v>
      </c>
      <c r="P404" s="229" t="str">
        <f t="shared" si="109"/>
        <v>Thompson, Trayce (min)</v>
      </c>
      <c r="Q404" s="166" t="str">
        <f t="shared" si="115"/>
        <v/>
      </c>
      <c r="R404" s="166" t="str">
        <f t="shared" si="116"/>
        <v/>
      </c>
      <c r="S404" s="166" t="str">
        <f t="shared" si="117"/>
        <v/>
      </c>
      <c r="T404" s="166" t="str">
        <f t="shared" si="118"/>
        <v/>
      </c>
      <c r="U404" s="134" t="s">
        <v>828</v>
      </c>
      <c r="V404" s="167"/>
      <c r="W404" s="134"/>
      <c r="X404" s="167"/>
      <c r="Y404" s="134"/>
      <c r="Z404" s="167"/>
      <c r="AA404" s="134"/>
      <c r="AB404" s="167"/>
      <c r="AC404" s="134"/>
      <c r="AD404" s="167"/>
    </row>
    <row r="406" spans="1:33" s="168" customFormat="1" ht="14.25" customHeight="1" x14ac:dyDescent="0.2">
      <c r="A406" s="514" t="s">
        <v>2719</v>
      </c>
      <c r="B406" s="134" t="s">
        <v>2492</v>
      </c>
      <c r="C406" s="253" t="str">
        <f>RIGHT(A406,LEN(A406)-FIND(", ",A406,1)-1)</f>
        <v>Steven</v>
      </c>
      <c r="D406" s="134" t="str">
        <f>CONCATENATE(MID(C406,1,1),". ",B406)</f>
        <v>S. Tolleson</v>
      </c>
      <c r="E406" s="229" t="str">
        <f t="shared" ref="E406:E418" si="120">CONCATENATE(C406," ",B406)</f>
        <v>Steven Tolleson</v>
      </c>
      <c r="F406" s="135" t="s">
        <v>1667</v>
      </c>
      <c r="G406" s="135"/>
      <c r="H406" s="135"/>
      <c r="I406" s="135"/>
      <c r="J406" s="335">
        <v>30621</v>
      </c>
      <c r="K406" s="134" t="s">
        <v>1665</v>
      </c>
      <c r="L406" s="249" t="s">
        <v>11</v>
      </c>
      <c r="M406" s="134" t="s">
        <v>304</v>
      </c>
      <c r="N406" s="297" t="str">
        <f>Aaron!$G$2</f>
        <v>Exeter</v>
      </c>
      <c r="O406" s="216" t="s">
        <v>4297</v>
      </c>
      <c r="P406" s="229" t="str">
        <f t="shared" ref="P406:P418" si="121">CONCATENATE(A406," (",M406,")")</f>
        <v>Tolleson, Steven (Y1*)</v>
      </c>
      <c r="Q406" s="166">
        <f t="shared" ref="Q406:Q413" si="122">IF(ISBLANK($V406),"",$V406)</f>
        <v>200000</v>
      </c>
      <c r="R406" s="166">
        <f t="shared" ref="R406:R413" si="123">IF(ISBLANK($X406),"",$X406)</f>
        <v>300000</v>
      </c>
      <c r="S406" s="166">
        <f t="shared" ref="S406:S413" si="124">IF(ISBLANK($Z406),"",$Z406)</f>
        <v>400000</v>
      </c>
      <c r="T406" s="314" t="str">
        <f t="shared" ref="T406:T413" si="125">IF(ISBLANK($AB406),"",$AB406)</f>
        <v/>
      </c>
      <c r="U406" s="134" t="s">
        <v>304</v>
      </c>
      <c r="V406" s="269">
        <v>200000</v>
      </c>
      <c r="W406" s="134" t="s">
        <v>653</v>
      </c>
      <c r="X406" s="269">
        <v>300000</v>
      </c>
      <c r="Y406" s="134" t="s">
        <v>465</v>
      </c>
      <c r="Z406" s="269">
        <v>400000</v>
      </c>
      <c r="AA406" s="134" t="s">
        <v>814</v>
      </c>
      <c r="AB406" s="514"/>
      <c r="AC406" s="514"/>
      <c r="AD406" s="514"/>
      <c r="AE406" s="495"/>
    </row>
    <row r="407" spans="1:33" s="168" customFormat="1" ht="14.25" customHeight="1" x14ac:dyDescent="0.2">
      <c r="A407" s="248" t="s">
        <v>2240</v>
      </c>
      <c r="B407" s="248" t="s">
        <v>2057</v>
      </c>
      <c r="C407" s="248" t="s">
        <v>1368</v>
      </c>
      <c r="D407" s="229" t="str">
        <f>CONCATENATE(MID(C407,2,1),". ",B407)</f>
        <v>M. Tonkin </v>
      </c>
      <c r="E407" s="229" t="str">
        <f t="shared" si="120"/>
        <v xml:space="preserve"> Michael Tonkin </v>
      </c>
      <c r="F407" s="241" t="s">
        <v>1667</v>
      </c>
      <c r="G407" s="241"/>
      <c r="H407" s="241"/>
      <c r="I407" s="241"/>
      <c r="J407" s="261">
        <v>32831</v>
      </c>
      <c r="K407" s="229" t="s">
        <v>173</v>
      </c>
      <c r="L407" s="135" t="s">
        <v>173</v>
      </c>
      <c r="M407" s="134" t="str">
        <f>$U407</f>
        <v>MM</v>
      </c>
      <c r="N407" s="147" t="s">
        <v>500</v>
      </c>
      <c r="O407" s="216" t="s">
        <v>4297</v>
      </c>
      <c r="P407" s="229" t="str">
        <f t="shared" si="121"/>
        <v>Tonkin, Michael (MM)</v>
      </c>
      <c r="Q407" s="314">
        <f t="shared" si="122"/>
        <v>100000</v>
      </c>
      <c r="R407" s="166" t="str">
        <f t="shared" si="123"/>
        <v/>
      </c>
      <c r="S407" s="166" t="str">
        <f t="shared" si="124"/>
        <v/>
      </c>
      <c r="T407" s="166" t="str">
        <f t="shared" si="125"/>
        <v/>
      </c>
      <c r="U407" s="147" t="s">
        <v>648</v>
      </c>
      <c r="V407" s="315">
        <v>100000</v>
      </c>
      <c r="W407" s="309"/>
      <c r="X407" s="230"/>
      <c r="Y407" s="229"/>
      <c r="Z407" s="230"/>
      <c r="AA407" s="229"/>
      <c r="AB407" s="230"/>
      <c r="AC407" s="134"/>
      <c r="AD407" s="167"/>
      <c r="AE407" s="495"/>
      <c r="AF407" s="134"/>
      <c r="AG407" s="134"/>
    </row>
    <row r="408" spans="1:33" s="168" customFormat="1" ht="14.25" customHeight="1" x14ac:dyDescent="0.2">
      <c r="A408" s="514" t="s">
        <v>3763</v>
      </c>
      <c r="B408" s="134" t="s">
        <v>2821</v>
      </c>
      <c r="C408" s="253" t="str">
        <f>RIGHT(A408,LEN(A408)-FIND(", ",A408,1)-1)</f>
        <v>Luis</v>
      </c>
      <c r="D408" s="134" t="str">
        <f>CONCATENATE(MID(C408,1,1),". ",B408)</f>
        <v>L. Torrens</v>
      </c>
      <c r="E408" s="229" t="str">
        <f t="shared" si="120"/>
        <v>Luis Torrens</v>
      </c>
      <c r="F408" s="135" t="s">
        <v>1667</v>
      </c>
      <c r="G408" s="135"/>
      <c r="H408" s="135"/>
      <c r="I408" s="135"/>
      <c r="J408" s="335">
        <v>35187</v>
      </c>
      <c r="K408" s="134" t="s">
        <v>1668</v>
      </c>
      <c r="L408" s="135" t="s">
        <v>651</v>
      </c>
      <c r="M408" s="134" t="s">
        <v>828</v>
      </c>
      <c r="N408" s="147" t="str">
        <f>Aaron!$AE$2</f>
        <v>Pismo Beach</v>
      </c>
      <c r="O408" s="216" t="s">
        <v>4297</v>
      </c>
      <c r="P408" s="229" t="str">
        <f t="shared" si="121"/>
        <v>Torrens, Luis (min)</v>
      </c>
      <c r="Q408" s="166" t="str">
        <f t="shared" si="122"/>
        <v/>
      </c>
      <c r="R408" s="166" t="str">
        <f t="shared" si="123"/>
        <v/>
      </c>
      <c r="S408" s="166" t="str">
        <f t="shared" si="124"/>
        <v/>
      </c>
      <c r="T408" s="314" t="str">
        <f t="shared" si="125"/>
        <v/>
      </c>
      <c r="U408" s="514" t="s">
        <v>828</v>
      </c>
      <c r="V408" s="269"/>
      <c r="W408" s="514"/>
      <c r="X408" s="269"/>
      <c r="Y408" s="514"/>
      <c r="Z408" s="514"/>
      <c r="AA408" s="514"/>
      <c r="AB408" s="514"/>
      <c r="AC408" s="514"/>
      <c r="AD408" s="514"/>
      <c r="AE408" s="172"/>
    </row>
    <row r="409" spans="1:33" s="168" customFormat="1" ht="14.25" customHeight="1" x14ac:dyDescent="0.2">
      <c r="A409" s="246" t="s">
        <v>2183</v>
      </c>
      <c r="B409" s="246" t="s">
        <v>2031</v>
      </c>
      <c r="C409" s="246" t="s">
        <v>2032</v>
      </c>
      <c r="D409" s="229" t="str">
        <f>CONCATENATE(MID(C409,2,1),". ",B409)</f>
        <v>S. Trahan</v>
      </c>
      <c r="E409" s="229" t="str">
        <f t="shared" si="120"/>
        <v xml:space="preserve"> Stryker Trahan</v>
      </c>
      <c r="F409" s="241" t="s">
        <v>512</v>
      </c>
      <c r="G409" s="241"/>
      <c r="H409" s="241"/>
      <c r="I409" s="241"/>
      <c r="J409" s="262">
        <v>34449</v>
      </c>
      <c r="K409" s="263" t="s">
        <v>2011</v>
      </c>
      <c r="L409" s="249" t="s">
        <v>11</v>
      </c>
      <c r="M409" s="134" t="str">
        <f>$U409</f>
        <v>min</v>
      </c>
      <c r="N409" s="134" t="s">
        <v>2006</v>
      </c>
      <c r="O409" s="216" t="s">
        <v>4297</v>
      </c>
      <c r="P409" s="229" t="str">
        <f t="shared" si="121"/>
        <v>Trahan, Stryker (min)</v>
      </c>
      <c r="Q409" s="166" t="str">
        <f t="shared" si="122"/>
        <v/>
      </c>
      <c r="R409" s="166" t="str">
        <f t="shared" si="123"/>
        <v/>
      </c>
      <c r="S409" s="166" t="str">
        <f t="shared" si="124"/>
        <v/>
      </c>
      <c r="T409" s="166" t="str">
        <f t="shared" si="125"/>
        <v/>
      </c>
      <c r="U409" s="134" t="s">
        <v>828</v>
      </c>
      <c r="V409" s="230"/>
      <c r="W409" s="229"/>
      <c r="X409" s="230"/>
      <c r="Y409" s="229"/>
      <c r="Z409" s="230"/>
      <c r="AA409" s="229"/>
      <c r="AB409" s="230"/>
      <c r="AC409" s="134"/>
      <c r="AD409" s="167"/>
      <c r="AE409" s="371"/>
    </row>
    <row r="410" spans="1:33" s="168" customFormat="1" ht="14.25" customHeight="1" x14ac:dyDescent="0.2">
      <c r="A410" s="514" t="s">
        <v>3724</v>
      </c>
      <c r="B410" s="134" t="s">
        <v>2816</v>
      </c>
      <c r="C410" s="253" t="str">
        <f>RIGHT(A410,LEN(A410)-FIND(", ",A410,1)-1)</f>
        <v>Cole</v>
      </c>
      <c r="D410" s="134" t="str">
        <f>CONCATENATE(MID(C410,1,1),". ",B410)</f>
        <v>C. Tucker</v>
      </c>
      <c r="E410" s="229" t="str">
        <f t="shared" si="120"/>
        <v>Cole Tucker</v>
      </c>
      <c r="F410" s="135" t="s">
        <v>1674</v>
      </c>
      <c r="G410" s="135"/>
      <c r="H410" s="135"/>
      <c r="I410" s="135"/>
      <c r="J410" s="335">
        <v>35249</v>
      </c>
      <c r="K410" s="134" t="s">
        <v>1671</v>
      </c>
      <c r="L410" s="135" t="s">
        <v>651</v>
      </c>
      <c r="M410" s="134" t="s">
        <v>828</v>
      </c>
      <c r="N410" s="147" t="str">
        <f>Ruth!$M$2</f>
        <v>Hoboken</v>
      </c>
      <c r="O410" s="216" t="s">
        <v>4297</v>
      </c>
      <c r="P410" s="229" t="str">
        <f t="shared" si="121"/>
        <v>Tucker, Cole (min)</v>
      </c>
      <c r="Q410" s="166" t="str">
        <f t="shared" si="122"/>
        <v/>
      </c>
      <c r="R410" s="166" t="str">
        <f t="shared" si="123"/>
        <v/>
      </c>
      <c r="S410" s="166" t="str">
        <f t="shared" si="124"/>
        <v/>
      </c>
      <c r="T410" s="314" t="str">
        <f t="shared" si="125"/>
        <v/>
      </c>
      <c r="U410" s="514" t="s">
        <v>828</v>
      </c>
      <c r="V410" s="269"/>
      <c r="W410" s="514"/>
      <c r="X410" s="269"/>
      <c r="Y410" s="514"/>
      <c r="Z410" s="514"/>
      <c r="AA410" s="514"/>
      <c r="AB410" s="514"/>
      <c r="AC410" s="514"/>
      <c r="AD410" s="514"/>
      <c r="AE410" s="271"/>
    </row>
    <row r="411" spans="1:33" s="168" customFormat="1" ht="14.25" customHeight="1" x14ac:dyDescent="0.2">
      <c r="A411" s="211" t="s">
        <v>1763</v>
      </c>
      <c r="B411" s="211" t="s">
        <v>1764</v>
      </c>
      <c r="C411" s="211" t="s">
        <v>1306</v>
      </c>
      <c r="D411" s="134" t="str">
        <f>CONCATENATE(MID(C411,2,1),". ",B411)</f>
        <v>M. Tuiasosopo</v>
      </c>
      <c r="E411" s="229" t="str">
        <f t="shared" si="120"/>
        <v xml:space="preserve"> Matt Tuiasosopo</v>
      </c>
      <c r="F411" s="216" t="s">
        <v>1667</v>
      </c>
      <c r="G411" s="216"/>
      <c r="H411" s="216"/>
      <c r="I411" s="216"/>
      <c r="J411" s="222">
        <v>31542</v>
      </c>
      <c r="K411" s="223" t="s">
        <v>1673</v>
      </c>
      <c r="L411" s="135" t="s">
        <v>11</v>
      </c>
      <c r="M411" s="134" t="str">
        <f>$U411</f>
        <v>2,F2-631K</v>
      </c>
      <c r="N411" s="147" t="str">
        <f>Cobb!$A$2</f>
        <v>Greenville</v>
      </c>
      <c r="O411" s="216" t="s">
        <v>4297</v>
      </c>
      <c r="P411" s="229" t="str">
        <f t="shared" si="121"/>
        <v>Tuiasosopo, Matt (2,F2-631K)</v>
      </c>
      <c r="Q411" s="314">
        <f t="shared" si="122"/>
        <v>316000</v>
      </c>
      <c r="R411" s="166" t="str">
        <f t="shared" si="123"/>
        <v/>
      </c>
      <c r="S411" s="166" t="str">
        <f t="shared" si="124"/>
        <v/>
      </c>
      <c r="T411" s="166" t="str">
        <f t="shared" si="125"/>
        <v/>
      </c>
      <c r="U411" s="297" t="s">
        <v>1765</v>
      </c>
      <c r="V411" s="310">
        <v>316000</v>
      </c>
      <c r="W411" s="297" t="s">
        <v>412</v>
      </c>
      <c r="X411" s="235"/>
      <c r="Y411" s="211"/>
      <c r="Z411" s="235"/>
      <c r="AA411" s="211"/>
      <c r="AB411" s="235"/>
      <c r="AC411" s="134"/>
      <c r="AD411" s="167"/>
      <c r="AE411" s="271"/>
    </row>
    <row r="412" spans="1:33" s="168" customFormat="1" ht="14.25" customHeight="1" x14ac:dyDescent="0.2">
      <c r="A412" s="148" t="s">
        <v>913</v>
      </c>
      <c r="B412" s="246" t="str">
        <f>LEFT(A412,FIND(", ",A412,1)-1)</f>
        <v>Turner</v>
      </c>
      <c r="C412" s="253" t="str">
        <f>RIGHT(A412,LEN(A412)-FIND(", ",A412,1)-1)</f>
        <v>Jacob</v>
      </c>
      <c r="D412" s="134" t="str">
        <f>CONCATENATE(MID(C412,1,1),". ",B412)</f>
        <v>J. Turner</v>
      </c>
      <c r="E412" s="229" t="str">
        <f t="shared" si="120"/>
        <v>Jacob Turner</v>
      </c>
      <c r="F412" s="135"/>
      <c r="G412" s="147"/>
      <c r="H412" s="147"/>
      <c r="I412" s="147"/>
      <c r="J412" s="169"/>
      <c r="K412" s="134"/>
      <c r="L412" s="135" t="s">
        <v>173</v>
      </c>
      <c r="M412" s="134" t="str">
        <f>$U412</f>
        <v>1,F3-$1M</v>
      </c>
      <c r="N412" s="147" t="str">
        <f>Ruth!$Y$2</f>
        <v>Rock Island</v>
      </c>
      <c r="O412" s="412" t="s">
        <v>4104</v>
      </c>
      <c r="P412" s="229" t="str">
        <f t="shared" si="121"/>
        <v>Turner, Jacob (1,F3-$1M)</v>
      </c>
      <c r="Q412" s="166">
        <f t="shared" si="122"/>
        <v>333334</v>
      </c>
      <c r="R412" s="166">
        <f t="shared" si="123"/>
        <v>333334</v>
      </c>
      <c r="S412" s="166">
        <f t="shared" si="124"/>
        <v>333334</v>
      </c>
      <c r="T412" s="314" t="str">
        <f t="shared" si="125"/>
        <v/>
      </c>
      <c r="U412" s="148" t="s">
        <v>4061</v>
      </c>
      <c r="V412" s="414">
        <v>333334</v>
      </c>
      <c r="W412" s="148" t="s">
        <v>4229</v>
      </c>
      <c r="X412" s="414">
        <v>333334</v>
      </c>
      <c r="Y412" s="148" t="s">
        <v>4174</v>
      </c>
      <c r="Z412" s="414">
        <v>333334</v>
      </c>
      <c r="AA412" s="134" t="s">
        <v>412</v>
      </c>
      <c r="AB412" s="134"/>
      <c r="AC412" s="134"/>
      <c r="AD412" s="134"/>
    </row>
    <row r="413" spans="1:33" ht="14.25" customHeight="1" x14ac:dyDescent="0.2">
      <c r="A413" s="246" t="s">
        <v>2244</v>
      </c>
      <c r="B413" s="246" t="str">
        <f>LEFT(A413,FIND(", ",A413,1)-1)</f>
        <v>Urrutia</v>
      </c>
      <c r="C413" s="253" t="str">
        <f>RIGHT(A413,LEN(A413)-FIND(", ",A413,1)-1)</f>
        <v>Henry</v>
      </c>
      <c r="D413" s="134" t="str">
        <f>CONCATENATE(MID(C413,1,1),". ",B413)</f>
        <v>H. Urrutia</v>
      </c>
      <c r="E413" s="229" t="str">
        <f t="shared" si="120"/>
        <v>Henry Urrutia</v>
      </c>
      <c r="F413" s="241" t="s">
        <v>512</v>
      </c>
      <c r="G413" s="241"/>
      <c r="H413" s="241"/>
      <c r="I413" s="241"/>
      <c r="J413" s="262">
        <v>31821</v>
      </c>
      <c r="K413" s="263" t="s">
        <v>2011</v>
      </c>
      <c r="L413" s="135" t="s">
        <v>11</v>
      </c>
      <c r="M413" s="134" t="str">
        <f>$U413</f>
        <v>MM</v>
      </c>
      <c r="N413" s="147" t="str">
        <f>Ruth!$S$2</f>
        <v>New York</v>
      </c>
      <c r="O413" s="241" t="s">
        <v>2012</v>
      </c>
      <c r="P413" s="229" t="str">
        <f t="shared" si="121"/>
        <v>Urrutia, Henry (MM)</v>
      </c>
      <c r="Q413" s="166">
        <f t="shared" si="122"/>
        <v>100000</v>
      </c>
      <c r="R413" s="166" t="str">
        <f t="shared" si="123"/>
        <v/>
      </c>
      <c r="S413" s="166" t="str">
        <f t="shared" si="124"/>
        <v/>
      </c>
      <c r="T413" s="314" t="str">
        <f t="shared" si="125"/>
        <v/>
      </c>
      <c r="U413" s="309" t="s">
        <v>648</v>
      </c>
      <c r="V413" s="269">
        <v>100000</v>
      </c>
      <c r="W413" s="229"/>
      <c r="X413" s="230"/>
      <c r="Y413" s="229"/>
      <c r="Z413" s="230"/>
      <c r="AA413" s="229"/>
      <c r="AB413" s="229"/>
      <c r="AC413" s="514"/>
      <c r="AD413" s="514"/>
      <c r="AE413" s="271"/>
    </row>
    <row r="414" spans="1:33" s="168" customFormat="1" ht="14.25" customHeight="1" x14ac:dyDescent="0.2">
      <c r="A414" s="247" t="s">
        <v>2220</v>
      </c>
      <c r="B414" s="253" t="s">
        <v>2043</v>
      </c>
      <c r="C414" s="253" t="s">
        <v>1320</v>
      </c>
      <c r="D414" s="229" t="str">
        <f>CONCATENATE(MID(C414,2,1),". ",B414)</f>
        <v>C. Valaika</v>
      </c>
      <c r="E414" s="229" t="str">
        <f t="shared" si="120"/>
        <v xml:space="preserve"> Chris Valaika</v>
      </c>
      <c r="F414" s="250" t="s">
        <v>1667</v>
      </c>
      <c r="G414" s="250"/>
      <c r="H414" s="250"/>
      <c r="I414" s="250"/>
      <c r="J414" s="264">
        <v>31273</v>
      </c>
      <c r="K414" s="260" t="s">
        <v>11</v>
      </c>
      <c r="L414" s="135" t="s">
        <v>11</v>
      </c>
      <c r="M414" s="134" t="str">
        <f>$V414</f>
        <v>1,F1-200k</v>
      </c>
      <c r="N414" s="297" t="str">
        <f>Aaron!$G$2</f>
        <v>Exeter</v>
      </c>
      <c r="O414" s="216" t="s">
        <v>4297</v>
      </c>
      <c r="P414" s="229" t="str">
        <f t="shared" si="121"/>
        <v>Valaika, Chris (1,F1-200k)</v>
      </c>
      <c r="Q414" s="314">
        <f>IF(ISBLANK($W414),"",$W414)</f>
        <v>200000</v>
      </c>
      <c r="R414" s="166" t="str">
        <f>IF(ISBLANK($Y414),"",$Y414)</f>
        <v/>
      </c>
      <c r="S414" s="166" t="str">
        <f>IF(ISBLANK($AA414),"",$AA414)</f>
        <v/>
      </c>
      <c r="T414" s="166" t="str">
        <f>IF(ISBLANK($AC414),"",$AC414)</f>
        <v/>
      </c>
      <c r="U414" s="314" t="str">
        <f>IF(ISBLANK($AE414),"",$AE414)</f>
        <v/>
      </c>
      <c r="V414" s="147" t="s">
        <v>601</v>
      </c>
      <c r="W414" s="314">
        <v>200000</v>
      </c>
      <c r="X414" s="309" t="s">
        <v>412</v>
      </c>
      <c r="Y414" s="229"/>
      <c r="Z414" s="229"/>
      <c r="AA414" s="230"/>
      <c r="AB414" s="229"/>
      <c r="AC414" s="230"/>
      <c r="AD414" s="229"/>
      <c r="AE414" s="302"/>
    </row>
    <row r="415" spans="1:33" s="168" customFormat="1" ht="14.25" customHeight="1" x14ac:dyDescent="0.2">
      <c r="A415" s="246" t="s">
        <v>2145</v>
      </c>
      <c r="B415" s="246" t="s">
        <v>2018</v>
      </c>
      <c r="C415" s="246" t="s">
        <v>1331</v>
      </c>
      <c r="D415" s="229" t="str">
        <f>CONCATENATE(MID(C415,2,1),". ",B415)</f>
        <v>L. Vasquez</v>
      </c>
      <c r="E415" s="229" t="str">
        <f t="shared" si="120"/>
        <v xml:space="preserve"> Luis Vasquez</v>
      </c>
      <c r="F415" s="241" t="s">
        <v>1667</v>
      </c>
      <c r="G415" s="241"/>
      <c r="H415" s="241"/>
      <c r="I415" s="241"/>
      <c r="J415" s="290">
        <v>31505</v>
      </c>
      <c r="K415" s="229" t="s">
        <v>1664</v>
      </c>
      <c r="L415" s="241" t="s">
        <v>173</v>
      </c>
      <c r="M415" s="134" t="str">
        <f>$U415</f>
        <v>min</v>
      </c>
      <c r="N415" s="134" t="s">
        <v>1648</v>
      </c>
      <c r="O415" s="216" t="s">
        <v>4297</v>
      </c>
      <c r="P415" s="229" t="str">
        <f t="shared" si="121"/>
        <v>Vasquez, Luis Miguel (min)</v>
      </c>
      <c r="Q415" s="166" t="str">
        <f>IF(ISBLANK($V415),"",$V415)</f>
        <v/>
      </c>
      <c r="R415" s="166" t="str">
        <f>IF(ISBLANK($X415),"",$X415)</f>
        <v/>
      </c>
      <c r="S415" s="166" t="str">
        <f>IF(ISBLANK($Z415),"",$Z415)</f>
        <v/>
      </c>
      <c r="T415" s="166" t="str">
        <f>IF(ISBLANK($AB415),"",$AB415)</f>
        <v/>
      </c>
      <c r="U415" s="134" t="s">
        <v>828</v>
      </c>
      <c r="V415" s="230"/>
      <c r="W415" s="229"/>
      <c r="X415" s="230"/>
      <c r="Y415" s="229"/>
      <c r="Z415" s="230"/>
      <c r="AA415" s="229"/>
      <c r="AB415" s="230"/>
      <c r="AC415" s="134"/>
      <c r="AD415" s="167"/>
    </row>
    <row r="416" spans="1:33" s="168" customFormat="1" ht="14.25" customHeight="1" x14ac:dyDescent="0.2">
      <c r="A416" s="247" t="s">
        <v>2325</v>
      </c>
      <c r="B416" s="253" t="s">
        <v>2109</v>
      </c>
      <c r="C416" s="253" t="s">
        <v>1978</v>
      </c>
      <c r="D416" s="229" t="str">
        <f>CONCATENATE(MID(C416,2,1),". ",B416)</f>
        <v>D. Veal</v>
      </c>
      <c r="E416" s="229" t="str">
        <f t="shared" si="120"/>
        <v xml:space="preserve"> Donnie Veal</v>
      </c>
      <c r="F416" s="250" t="s">
        <v>512</v>
      </c>
      <c r="G416" s="250"/>
      <c r="H416" s="250"/>
      <c r="I416" s="250"/>
      <c r="J416" s="261">
        <v>30943</v>
      </c>
      <c r="K416" s="260" t="s">
        <v>173</v>
      </c>
      <c r="L416" s="250" t="s">
        <v>173</v>
      </c>
      <c r="M416" s="134" t="str">
        <f>$U416</f>
        <v>Y1*</v>
      </c>
      <c r="N416" s="134" t="str">
        <f>Aaron!$G$2</f>
        <v>Exeter</v>
      </c>
      <c r="O416" s="216" t="s">
        <v>4297</v>
      </c>
      <c r="P416" s="229" t="str">
        <f t="shared" si="121"/>
        <v>Veal, Donnie (Y1*)</v>
      </c>
      <c r="Q416" s="166">
        <f>IF(ISBLANK($V416),"",$V416)</f>
        <v>200000</v>
      </c>
      <c r="R416" s="166">
        <f>IF(ISBLANK($X416),"",$X416)</f>
        <v>300000</v>
      </c>
      <c r="S416" s="166">
        <f>IF(ISBLANK($Z416),"",$Z416)</f>
        <v>400000</v>
      </c>
      <c r="T416" s="166" t="str">
        <f>IF(ISBLANK($AB416),"",$AB416)</f>
        <v/>
      </c>
      <c r="U416" s="134" t="s">
        <v>304</v>
      </c>
      <c r="V416" s="230">
        <v>200000</v>
      </c>
      <c r="W416" s="229" t="s">
        <v>653</v>
      </c>
      <c r="X416" s="230">
        <v>300000</v>
      </c>
      <c r="Y416" s="229" t="s">
        <v>465</v>
      </c>
      <c r="Z416" s="230">
        <v>400000</v>
      </c>
      <c r="AA416" s="134" t="s">
        <v>814</v>
      </c>
      <c r="AB416" s="230"/>
      <c r="AC416" s="134"/>
      <c r="AD416" s="167"/>
    </row>
    <row r="417" spans="1:34" ht="14.25" customHeight="1" x14ac:dyDescent="0.2">
      <c r="A417" s="134" t="s">
        <v>1018</v>
      </c>
      <c r="B417" s="177" t="s">
        <v>1593</v>
      </c>
      <c r="C417" s="177" t="s">
        <v>1386</v>
      </c>
      <c r="D417" s="134" t="str">
        <f>CONCATENATE(MID(C417,2,1),". ",B417)</f>
        <v>D. Vettleson</v>
      </c>
      <c r="E417" s="229" t="str">
        <f t="shared" si="120"/>
        <v xml:space="preserve"> Drew Vettleson</v>
      </c>
      <c r="F417" s="135" t="s">
        <v>512</v>
      </c>
      <c r="G417" s="135"/>
      <c r="H417" s="135"/>
      <c r="I417" s="135"/>
      <c r="J417" s="201">
        <v>33438</v>
      </c>
      <c r="K417" s="147" t="s">
        <v>1672</v>
      </c>
      <c r="L417" s="135" t="s">
        <v>11</v>
      </c>
      <c r="M417" s="134" t="str">
        <f>$U417</f>
        <v>min</v>
      </c>
      <c r="N417" s="134" t="str">
        <f>Cobb!$M$2</f>
        <v>Mansfield</v>
      </c>
      <c r="O417" s="216" t="s">
        <v>4297</v>
      </c>
      <c r="P417" s="229" t="str">
        <f t="shared" si="121"/>
        <v>Vettleson, Drew (min)</v>
      </c>
      <c r="Q417" s="166" t="str">
        <f>IF(ISBLANK($V417),"",$V417)</f>
        <v/>
      </c>
      <c r="R417" s="166" t="str">
        <f>IF(ISBLANK($X417),"",$X417)</f>
        <v/>
      </c>
      <c r="S417" s="166" t="str">
        <f>IF(ISBLANK($Z417),"",$Z417)</f>
        <v/>
      </c>
      <c r="T417" s="166" t="str">
        <f>IF(ISBLANK($AB417),"",$AB417)</f>
        <v/>
      </c>
      <c r="U417" s="134" t="s">
        <v>828</v>
      </c>
      <c r="V417" s="167"/>
      <c r="W417" s="134"/>
      <c r="X417" s="167"/>
      <c r="Y417" s="134"/>
      <c r="Z417" s="167"/>
      <c r="AA417" s="134"/>
      <c r="AB417" s="167"/>
      <c r="AC417" s="134"/>
      <c r="AD417" s="167"/>
      <c r="AE417" s="168"/>
    </row>
    <row r="418" spans="1:34" s="168" customFormat="1" ht="14.25" customHeight="1" x14ac:dyDescent="0.2">
      <c r="A418" s="134" t="s">
        <v>540</v>
      </c>
      <c r="B418" s="246" t="str">
        <f>LEFT(A418,FIND(", ",A418,1)-1)</f>
        <v>Viciedo</v>
      </c>
      <c r="C418" s="253" t="str">
        <f>RIGHT(A418,LEN(A418)-FIND(", ",A418,1)-1)</f>
        <v>Dayan</v>
      </c>
      <c r="D418" s="134" t="str">
        <f>CONCATENATE(MID(C418,1,1),". ",B418)</f>
        <v>D. Viciedo</v>
      </c>
      <c r="E418" s="229" t="str">
        <f t="shared" si="120"/>
        <v>Dayan Viciedo</v>
      </c>
      <c r="F418" s="135"/>
      <c r="G418" s="135"/>
      <c r="H418" s="135"/>
      <c r="I418" s="135"/>
      <c r="J418" s="201"/>
      <c r="K418" s="147"/>
      <c r="L418" s="135" t="s">
        <v>11</v>
      </c>
      <c r="M418" s="134" t="str">
        <f>$U418</f>
        <v>2,F3-1.02M</v>
      </c>
      <c r="N418" s="147" t="str">
        <f>Mays!$G$2</f>
        <v>Palo Alto</v>
      </c>
      <c r="O418" s="304" t="s">
        <v>2491</v>
      </c>
      <c r="P418" s="229" t="str">
        <f t="shared" si="121"/>
        <v>Viciedo, Dayan (2,F3-1.02M)</v>
      </c>
      <c r="Q418" s="166">
        <f>IF(ISBLANK($V418),"",$V418)</f>
        <v>340000</v>
      </c>
      <c r="R418" s="166">
        <f>IF(ISBLANK($X418),"",$X418)</f>
        <v>340000</v>
      </c>
      <c r="S418" s="166" t="str">
        <f>IF(ISBLANK($Z418),"",$Z418)</f>
        <v/>
      </c>
      <c r="T418" s="314" t="str">
        <f>IF(ISBLANK($AB418),"",$AB418)</f>
        <v/>
      </c>
      <c r="U418" s="147" t="s">
        <v>2572</v>
      </c>
      <c r="V418" s="167">
        <v>340000</v>
      </c>
      <c r="W418" s="147" t="s">
        <v>2638</v>
      </c>
      <c r="X418" s="235">
        <v>340000</v>
      </c>
      <c r="Y418" s="147" t="s">
        <v>412</v>
      </c>
      <c r="Z418" s="310"/>
      <c r="AA418" s="147"/>
      <c r="AB418" s="310"/>
      <c r="AC418" s="514"/>
      <c r="AD418" s="514"/>
      <c r="AE418" s="172"/>
    </row>
    <row r="420" spans="1:34" s="168" customFormat="1" ht="14.25" customHeight="1" x14ac:dyDescent="0.2">
      <c r="A420" s="134" t="s">
        <v>864</v>
      </c>
      <c r="B420" s="177" t="s">
        <v>1594</v>
      </c>
      <c r="C420" s="177" t="s">
        <v>1595</v>
      </c>
      <c r="D420" s="134" t="str">
        <f>CONCATENATE(MID(C420,2,1),". ",B420)</f>
        <v>A. Vizcaino</v>
      </c>
      <c r="E420" s="229" t="str">
        <f t="shared" ref="E420:E440" si="126">CONCATENATE(C420," ",B420)</f>
        <v xml:space="preserve"> Arodys Vizcaino</v>
      </c>
      <c r="F420" s="135" t="s">
        <v>1667</v>
      </c>
      <c r="G420" s="135"/>
      <c r="H420" s="135"/>
      <c r="I420" s="135"/>
      <c r="J420" s="201">
        <v>33190</v>
      </c>
      <c r="K420" s="147" t="s">
        <v>1664</v>
      </c>
      <c r="L420" s="216" t="s">
        <v>173</v>
      </c>
      <c r="M420" s="134" t="str">
        <f>$U420</f>
        <v>MM</v>
      </c>
      <c r="N420" s="147" t="str">
        <f>Mays!$Y$2</f>
        <v>Los Angeles</v>
      </c>
      <c r="O420" s="216" t="s">
        <v>4297</v>
      </c>
      <c r="P420" s="229" t="str">
        <f t="shared" ref="P420:P440" si="127">CONCATENATE(A420," (",M420,")")</f>
        <v>Vizcaino, Arodys (MM)</v>
      </c>
      <c r="Q420" s="314">
        <f t="shared" ref="Q420:Q433" si="128">IF(ISBLANK($V420),"",$V420)</f>
        <v>100000</v>
      </c>
      <c r="R420" s="166" t="str">
        <f t="shared" ref="R420:R433" si="129">IF(ISBLANK($X420),"",$X420)</f>
        <v/>
      </c>
      <c r="S420" s="166" t="str">
        <f t="shared" ref="S420:S433" si="130">IF(ISBLANK($Z420),"",$Z420)</f>
        <v/>
      </c>
      <c r="T420" s="166" t="str">
        <f t="shared" ref="T420:T433" si="131">IF(ISBLANK($AB420),"",$AB420)</f>
        <v/>
      </c>
      <c r="U420" s="147" t="s">
        <v>648</v>
      </c>
      <c r="V420" s="314">
        <v>100000</v>
      </c>
      <c r="W420" s="147"/>
      <c r="X420" s="167"/>
      <c r="Y420" s="134"/>
      <c r="Z420" s="167"/>
      <c r="AA420" s="134"/>
      <c r="AB420" s="167"/>
      <c r="AC420" s="134"/>
      <c r="AD420" s="167"/>
      <c r="AE420" s="271"/>
    </row>
    <row r="421" spans="1:34" s="168" customFormat="1" ht="14.25" customHeight="1" x14ac:dyDescent="0.2">
      <c r="A421" s="246" t="s">
        <v>2211</v>
      </c>
      <c r="B421" s="246" t="s">
        <v>2040</v>
      </c>
      <c r="C421" s="246" t="s">
        <v>1302</v>
      </c>
      <c r="D421" s="229" t="str">
        <f>CONCATENATE(MID(C421,2,1),". ",B421)</f>
        <v>B. Wahl</v>
      </c>
      <c r="E421" s="229" t="str">
        <f t="shared" si="126"/>
        <v xml:space="preserve"> Bobby Wahl</v>
      </c>
      <c r="F421" s="241" t="s">
        <v>1667</v>
      </c>
      <c r="G421" s="241"/>
      <c r="H421" s="241"/>
      <c r="I421" s="241"/>
      <c r="J421" s="262">
        <v>33684</v>
      </c>
      <c r="K421" s="263" t="s">
        <v>173</v>
      </c>
      <c r="L421" s="249" t="s">
        <v>173</v>
      </c>
      <c r="M421" s="134" t="str">
        <f>$U421</f>
        <v>min</v>
      </c>
      <c r="N421" s="134" t="str">
        <f>Ruth!$AE$2</f>
        <v>Williamsburg</v>
      </c>
      <c r="O421" s="216" t="s">
        <v>4297</v>
      </c>
      <c r="P421" s="229" t="str">
        <f t="shared" si="127"/>
        <v>Wahl, Bobby (min)</v>
      </c>
      <c r="Q421" s="166" t="str">
        <f t="shared" si="128"/>
        <v/>
      </c>
      <c r="R421" s="166" t="str">
        <f t="shared" si="129"/>
        <v/>
      </c>
      <c r="S421" s="166" t="str">
        <f t="shared" si="130"/>
        <v/>
      </c>
      <c r="T421" s="166" t="str">
        <f t="shared" si="131"/>
        <v/>
      </c>
      <c r="U421" s="134" t="s">
        <v>828</v>
      </c>
      <c r="V421" s="230"/>
      <c r="W421" s="229"/>
      <c r="X421" s="230"/>
      <c r="Y421" s="229"/>
      <c r="Z421" s="230"/>
      <c r="AA421" s="229"/>
      <c r="AB421" s="230"/>
      <c r="AC421" s="134"/>
      <c r="AD421" s="167"/>
    </row>
    <row r="422" spans="1:34" s="168" customFormat="1" ht="14.25" customHeight="1" x14ac:dyDescent="0.2">
      <c r="A422" s="514" t="s">
        <v>2763</v>
      </c>
      <c r="B422" s="246" t="str">
        <f>LEFT(A422,FIND(", ",A422,1)-1)</f>
        <v>Walker</v>
      </c>
      <c r="C422" s="253" t="str">
        <f t="shared" ref="C422:C429" si="132">RIGHT(A422,LEN(A422)-FIND(", ",A422,1)-1)</f>
        <v>Christian</v>
      </c>
      <c r="D422" s="134" t="str">
        <f t="shared" ref="D422:D429" si="133">CONCATENATE(MID(C422,1,1),". ",B422)</f>
        <v>C. Walker</v>
      </c>
      <c r="E422" s="229" t="str">
        <f t="shared" si="126"/>
        <v>Christian Walker</v>
      </c>
      <c r="F422" s="135" t="s">
        <v>1667</v>
      </c>
      <c r="G422" s="135"/>
      <c r="H422" s="135"/>
      <c r="I422" s="135"/>
      <c r="J422" s="335">
        <v>33325</v>
      </c>
      <c r="K422" s="134" t="s">
        <v>1666</v>
      </c>
      <c r="L422" s="249" t="s">
        <v>11</v>
      </c>
      <c r="M422" s="134" t="str">
        <f>$U422</f>
        <v>MM</v>
      </c>
      <c r="N422" s="147" t="str">
        <f>Aaron!$AE$2</f>
        <v>Pismo Beach</v>
      </c>
      <c r="O422" s="135" t="s">
        <v>2857</v>
      </c>
      <c r="P422" s="229" t="str">
        <f t="shared" si="127"/>
        <v>Walker, Christian (MM)</v>
      </c>
      <c r="Q422" s="166">
        <f t="shared" si="128"/>
        <v>100000</v>
      </c>
      <c r="R422" s="166" t="str">
        <f t="shared" si="129"/>
        <v/>
      </c>
      <c r="S422" s="166" t="str">
        <f t="shared" si="130"/>
        <v/>
      </c>
      <c r="T422" s="314" t="str">
        <f t="shared" si="131"/>
        <v/>
      </c>
      <c r="U422" s="514" t="s">
        <v>648</v>
      </c>
      <c r="V422" s="269">
        <v>100000</v>
      </c>
      <c r="W422" s="514"/>
      <c r="X422" s="269"/>
      <c r="Y422" s="514"/>
      <c r="Z422" s="514"/>
      <c r="AA422" s="514"/>
      <c r="AB422" s="514"/>
      <c r="AC422" s="483"/>
      <c r="AD422" s="514"/>
      <c r="AE422" s="271"/>
    </row>
    <row r="423" spans="1:34" ht="14.25" customHeight="1" x14ac:dyDescent="0.2">
      <c r="A423" s="514" t="s">
        <v>3732</v>
      </c>
      <c r="B423" s="134" t="s">
        <v>2819</v>
      </c>
      <c r="C423" s="253" t="str">
        <f t="shared" si="132"/>
        <v>Drew</v>
      </c>
      <c r="D423" s="134" t="str">
        <f t="shared" si="133"/>
        <v>D. Ward</v>
      </c>
      <c r="E423" s="229" t="str">
        <f t="shared" si="126"/>
        <v>Drew Ward</v>
      </c>
      <c r="F423" s="135" t="s">
        <v>512</v>
      </c>
      <c r="G423" s="135"/>
      <c r="H423" s="135"/>
      <c r="I423" s="135"/>
      <c r="J423" s="335">
        <v>34663</v>
      </c>
      <c r="K423" s="134" t="s">
        <v>1670</v>
      </c>
      <c r="L423" s="135" t="s">
        <v>651</v>
      </c>
      <c r="M423" s="134" t="s">
        <v>828</v>
      </c>
      <c r="N423" s="147" t="str">
        <f>Aaron!$A$2</f>
        <v>Middlesex</v>
      </c>
      <c r="O423" s="216" t="s">
        <v>4297</v>
      </c>
      <c r="P423" s="229" t="str">
        <f t="shared" si="127"/>
        <v>Ward, Drew (min)</v>
      </c>
      <c r="Q423" s="166" t="str">
        <f t="shared" si="128"/>
        <v/>
      </c>
      <c r="R423" s="166" t="str">
        <f t="shared" si="129"/>
        <v/>
      </c>
      <c r="S423" s="166" t="str">
        <f t="shared" si="130"/>
        <v/>
      </c>
      <c r="T423" s="314" t="str">
        <f t="shared" si="131"/>
        <v/>
      </c>
      <c r="U423" s="514" t="s">
        <v>828</v>
      </c>
      <c r="V423" s="269"/>
      <c r="W423" s="514"/>
      <c r="X423" s="269"/>
      <c r="Y423" s="514"/>
      <c r="Z423" s="514"/>
      <c r="AA423" s="514"/>
      <c r="AB423" s="514"/>
      <c r="AC423" s="514"/>
      <c r="AD423" s="514"/>
      <c r="AE423" s="271"/>
    </row>
    <row r="424" spans="1:34" s="168" customFormat="1" ht="14.25" customHeight="1" x14ac:dyDescent="0.2">
      <c r="A424" s="246" t="s">
        <v>2243</v>
      </c>
      <c r="B424" s="246" t="s">
        <v>1596</v>
      </c>
      <c r="C424" s="253" t="str">
        <f t="shared" si="132"/>
        <v>Daniel</v>
      </c>
      <c r="D424" s="134" t="str">
        <f t="shared" si="133"/>
        <v>D. Webb</v>
      </c>
      <c r="E424" s="229" t="str">
        <f t="shared" si="126"/>
        <v>Daniel Webb</v>
      </c>
      <c r="F424" s="241" t="s">
        <v>1667</v>
      </c>
      <c r="G424" s="241"/>
      <c r="H424" s="241"/>
      <c r="I424" s="241"/>
      <c r="J424" s="262">
        <v>32738</v>
      </c>
      <c r="K424" s="263" t="s">
        <v>1664</v>
      </c>
      <c r="L424" s="135" t="s">
        <v>173</v>
      </c>
      <c r="M424" s="134" t="s">
        <v>653</v>
      </c>
      <c r="N424" s="147" t="str">
        <f>Cobb!$M$2</f>
        <v>Mansfield</v>
      </c>
      <c r="O424" s="216" t="s">
        <v>4297</v>
      </c>
      <c r="P424" s="229" t="str">
        <f t="shared" si="127"/>
        <v>Webb, Daniel (Y2)</v>
      </c>
      <c r="Q424" s="166">
        <f t="shared" si="128"/>
        <v>300000</v>
      </c>
      <c r="R424" s="166">
        <f t="shared" si="129"/>
        <v>400000</v>
      </c>
      <c r="S424" s="166" t="str">
        <f t="shared" si="130"/>
        <v/>
      </c>
      <c r="T424" s="314" t="str">
        <f t="shared" si="131"/>
        <v/>
      </c>
      <c r="U424" s="309" t="s">
        <v>653</v>
      </c>
      <c r="V424" s="230">
        <v>300000</v>
      </c>
      <c r="W424" s="229" t="s">
        <v>465</v>
      </c>
      <c r="X424" s="230">
        <v>400000</v>
      </c>
      <c r="Y424" s="134" t="s">
        <v>814</v>
      </c>
      <c r="Z424" s="230"/>
      <c r="AA424" s="229"/>
      <c r="AB424" s="229"/>
      <c r="AC424" s="514"/>
      <c r="AD424" s="514"/>
      <c r="AE424" s="271"/>
    </row>
    <row r="425" spans="1:34" s="168" customFormat="1" ht="14.25" customHeight="1" x14ac:dyDescent="0.2">
      <c r="A425" s="514" t="s">
        <v>4708</v>
      </c>
      <c r="B425" s="246" t="str">
        <f>LEFT(A425,FIND(", ",A425,1)-1)</f>
        <v>Weber</v>
      </c>
      <c r="C425" s="253" t="str">
        <f t="shared" si="132"/>
        <v>Ryan</v>
      </c>
      <c r="D425" s="134" t="str">
        <f t="shared" si="133"/>
        <v>R. Weber</v>
      </c>
      <c r="E425" s="229" t="str">
        <f t="shared" si="126"/>
        <v>Ryan Weber</v>
      </c>
      <c r="F425" s="287"/>
      <c r="G425" s="514">
        <v>175</v>
      </c>
      <c r="H425" s="514">
        <v>7</v>
      </c>
      <c r="I425" s="514">
        <v>16</v>
      </c>
      <c r="J425" s="436">
        <v>33097</v>
      </c>
      <c r="K425" s="205" t="s">
        <v>966</v>
      </c>
      <c r="L425" s="135" t="s">
        <v>173</v>
      </c>
      <c r="M425" s="134" t="str">
        <f>$U425</f>
        <v>MM</v>
      </c>
      <c r="N425" s="147" t="str">
        <f>Ruth!$Y$2</f>
        <v>Rock Island</v>
      </c>
      <c r="O425" s="169" t="s">
        <v>4786</v>
      </c>
      <c r="P425" s="229" t="str">
        <f t="shared" si="127"/>
        <v>Weber, Ryan (MM)</v>
      </c>
      <c r="Q425" s="166">
        <f t="shared" si="128"/>
        <v>100000</v>
      </c>
      <c r="R425" s="166" t="str">
        <f t="shared" si="129"/>
        <v/>
      </c>
      <c r="S425" s="166" t="str">
        <f t="shared" si="130"/>
        <v/>
      </c>
      <c r="T425" s="314" t="str">
        <f t="shared" si="131"/>
        <v/>
      </c>
      <c r="U425" s="514" t="s">
        <v>648</v>
      </c>
      <c r="V425" s="167">
        <v>100000</v>
      </c>
      <c r="W425" s="134"/>
      <c r="X425" s="167"/>
      <c r="Y425" s="134"/>
      <c r="Z425" s="167"/>
      <c r="AA425" s="134"/>
      <c r="AB425" s="167"/>
      <c r="AC425" s="134"/>
      <c r="AD425" s="134"/>
    </row>
    <row r="426" spans="1:34" s="168" customFormat="1" ht="14.25" customHeight="1" x14ac:dyDescent="0.2">
      <c r="A426" s="134" t="s">
        <v>867</v>
      </c>
      <c r="B426" s="246" t="str">
        <f>LEFT(A426,FIND(", ",A426,1)-1)</f>
        <v>Wheeler</v>
      </c>
      <c r="C426" s="253" t="str">
        <f t="shared" si="132"/>
        <v>Zack</v>
      </c>
      <c r="D426" s="134" t="str">
        <f t="shared" si="133"/>
        <v>Z. Wheeler</v>
      </c>
      <c r="E426" s="229" t="str">
        <f t="shared" si="126"/>
        <v>Zack Wheeler</v>
      </c>
      <c r="F426" s="135"/>
      <c r="G426" s="135"/>
      <c r="H426" s="135"/>
      <c r="I426" s="135"/>
      <c r="J426" s="201"/>
      <c r="K426" s="147"/>
      <c r="L426" s="135" t="s">
        <v>173</v>
      </c>
      <c r="M426" s="134" t="str">
        <f>$U426</f>
        <v>Y2*</v>
      </c>
      <c r="N426" s="147" t="str">
        <f>Ruth!$Y$2</f>
        <v>Rock Island</v>
      </c>
      <c r="O426" s="169" t="s">
        <v>4595</v>
      </c>
      <c r="P426" s="229" t="str">
        <f t="shared" si="127"/>
        <v>Wheeler, Zack (Y2*)</v>
      </c>
      <c r="Q426" s="166">
        <f t="shared" si="128"/>
        <v>300000</v>
      </c>
      <c r="R426" s="166">
        <f t="shared" si="129"/>
        <v>400000</v>
      </c>
      <c r="S426" s="166" t="str">
        <f t="shared" si="130"/>
        <v/>
      </c>
      <c r="T426" s="314" t="str">
        <f t="shared" si="131"/>
        <v/>
      </c>
      <c r="U426" s="147" t="s">
        <v>303</v>
      </c>
      <c r="V426" s="230">
        <v>300000</v>
      </c>
      <c r="W426" s="229" t="s">
        <v>465</v>
      </c>
      <c r="X426" s="230">
        <v>400000</v>
      </c>
      <c r="Y426" s="134" t="s">
        <v>814</v>
      </c>
      <c r="Z426" s="167"/>
      <c r="AA426" s="134"/>
      <c r="AB426" s="167"/>
      <c r="AC426" s="514"/>
      <c r="AD426" s="514"/>
      <c r="AE426" s="271"/>
      <c r="AF426" s="194"/>
      <c r="AH426" s="194"/>
    </row>
    <row r="427" spans="1:34" s="168" customFormat="1" ht="14.25" customHeight="1" x14ac:dyDescent="0.2">
      <c r="A427" s="514" t="s">
        <v>2747</v>
      </c>
      <c r="B427" s="134" t="s">
        <v>1598</v>
      </c>
      <c r="C427" s="253" t="str">
        <f t="shared" si="132"/>
        <v>Zelous</v>
      </c>
      <c r="D427" s="134" t="str">
        <f t="shared" si="133"/>
        <v>Z. Wheeler</v>
      </c>
      <c r="E427" s="229" t="str">
        <f t="shared" si="126"/>
        <v>Zelous Wheeler</v>
      </c>
      <c r="F427" s="135" t="s">
        <v>1667</v>
      </c>
      <c r="G427" s="135"/>
      <c r="H427" s="135"/>
      <c r="I427" s="135"/>
      <c r="J427" s="335">
        <v>31793</v>
      </c>
      <c r="K427" s="134" t="s">
        <v>1670</v>
      </c>
      <c r="L427" s="135" t="s">
        <v>11</v>
      </c>
      <c r="M427" s="134" t="s">
        <v>648</v>
      </c>
      <c r="N427" s="147" t="str">
        <f>Ruth!$Y$2</f>
        <v>Rock Island</v>
      </c>
      <c r="O427" s="216" t="s">
        <v>4297</v>
      </c>
      <c r="P427" s="229" t="str">
        <f t="shared" si="127"/>
        <v>Wheeler, Zelous (MM)</v>
      </c>
      <c r="Q427" s="166">
        <f t="shared" si="128"/>
        <v>100000</v>
      </c>
      <c r="R427" s="166" t="str">
        <f t="shared" si="129"/>
        <v/>
      </c>
      <c r="S427" s="166" t="str">
        <f t="shared" si="130"/>
        <v/>
      </c>
      <c r="T427" s="314" t="str">
        <f t="shared" si="131"/>
        <v/>
      </c>
      <c r="U427" s="514" t="s">
        <v>648</v>
      </c>
      <c r="V427" s="269">
        <v>100000</v>
      </c>
      <c r="W427" s="514"/>
      <c r="X427" s="269"/>
      <c r="Y427" s="514"/>
      <c r="Z427" s="514"/>
      <c r="AA427" s="514"/>
      <c r="AB427" s="514"/>
      <c r="AC427" s="514"/>
      <c r="AD427" s="514"/>
      <c r="AE427" s="495"/>
    </row>
    <row r="428" spans="1:34" s="168" customFormat="1" ht="14.25" customHeight="1" x14ac:dyDescent="0.2">
      <c r="A428" s="514" t="s">
        <v>2752</v>
      </c>
      <c r="B428" s="134" t="s">
        <v>2841</v>
      </c>
      <c r="C428" s="253" t="str">
        <f t="shared" si="132"/>
        <v>Chase</v>
      </c>
      <c r="D428" s="134" t="str">
        <f t="shared" si="133"/>
        <v>C. Whitley</v>
      </c>
      <c r="E428" s="229" t="str">
        <f t="shared" si="126"/>
        <v>Chase Whitley</v>
      </c>
      <c r="F428" s="135" t="s">
        <v>1667</v>
      </c>
      <c r="G428" s="135"/>
      <c r="H428" s="135"/>
      <c r="I428" s="135"/>
      <c r="J428" s="335">
        <v>32673</v>
      </c>
      <c r="K428" s="134" t="s">
        <v>1664</v>
      </c>
      <c r="L428" s="135" t="s">
        <v>173</v>
      </c>
      <c r="M428" s="134" t="s">
        <v>304</v>
      </c>
      <c r="N428" s="147" t="str">
        <f>Aaron!$A$2</f>
        <v>Middlesex</v>
      </c>
      <c r="O428" s="216" t="s">
        <v>4297</v>
      </c>
      <c r="P428" s="229" t="str">
        <f t="shared" si="127"/>
        <v>Whitley, Chase (Y1*)</v>
      </c>
      <c r="Q428" s="166">
        <f t="shared" si="128"/>
        <v>200000</v>
      </c>
      <c r="R428" s="166">
        <f t="shared" si="129"/>
        <v>300000</v>
      </c>
      <c r="S428" s="166">
        <f t="shared" si="130"/>
        <v>400000</v>
      </c>
      <c r="T428" s="314" t="str">
        <f t="shared" si="131"/>
        <v/>
      </c>
      <c r="U428" s="134" t="s">
        <v>304</v>
      </c>
      <c r="V428" s="269">
        <v>200000</v>
      </c>
      <c r="W428" s="134" t="s">
        <v>653</v>
      </c>
      <c r="X428" s="269">
        <v>300000</v>
      </c>
      <c r="Y428" s="134" t="s">
        <v>465</v>
      </c>
      <c r="Z428" s="269">
        <v>400000</v>
      </c>
      <c r="AA428" s="134" t="s">
        <v>814</v>
      </c>
      <c r="AB428" s="514"/>
      <c r="AC428" s="514"/>
      <c r="AD428" s="514"/>
      <c r="AE428" s="271"/>
    </row>
    <row r="429" spans="1:34" s="168" customFormat="1" ht="14.25" customHeight="1" x14ac:dyDescent="0.2">
      <c r="A429" s="134" t="s">
        <v>1067</v>
      </c>
      <c r="B429" s="246" t="str">
        <f>LEFT(A429,FIND(", ",A429,1)-1)</f>
        <v>Wieland</v>
      </c>
      <c r="C429" s="253" t="str">
        <f t="shared" si="132"/>
        <v>Joe</v>
      </c>
      <c r="D429" s="134" t="str">
        <f t="shared" si="133"/>
        <v>J. Wieland</v>
      </c>
      <c r="E429" s="229" t="str">
        <f t="shared" si="126"/>
        <v>Joe Wieland</v>
      </c>
      <c r="F429" s="135" t="s">
        <v>1667</v>
      </c>
      <c r="G429" s="135"/>
      <c r="H429" s="135"/>
      <c r="I429" s="135"/>
      <c r="J429" s="201">
        <v>32894</v>
      </c>
      <c r="K429" s="147" t="s">
        <v>1664</v>
      </c>
      <c r="L429" s="135" t="s">
        <v>173</v>
      </c>
      <c r="M429" s="134" t="str">
        <f>$U429</f>
        <v>MM</v>
      </c>
      <c r="N429" s="147" t="str">
        <f>Cobb!$S$2</f>
        <v>Waikiki</v>
      </c>
      <c r="O429" s="169" t="s">
        <v>1077</v>
      </c>
      <c r="P429" s="229" t="str">
        <f t="shared" si="127"/>
        <v>Wieland, Joe (MM)</v>
      </c>
      <c r="Q429" s="166">
        <f t="shared" si="128"/>
        <v>100000</v>
      </c>
      <c r="R429" s="166" t="str">
        <f t="shared" si="129"/>
        <v/>
      </c>
      <c r="S429" s="166" t="str">
        <f t="shared" si="130"/>
        <v/>
      </c>
      <c r="T429" s="314" t="str">
        <f t="shared" si="131"/>
        <v/>
      </c>
      <c r="U429" s="147" t="s">
        <v>648</v>
      </c>
      <c r="V429" s="269">
        <v>100000</v>
      </c>
      <c r="W429" s="134"/>
      <c r="X429" s="167"/>
      <c r="Y429" s="134"/>
      <c r="Z429" s="167"/>
      <c r="AA429" s="134"/>
      <c r="AB429" s="167"/>
      <c r="AC429" s="514"/>
      <c r="AD429" s="514"/>
      <c r="AE429" s="172"/>
    </row>
    <row r="430" spans="1:34" s="168" customFormat="1" ht="14.25" customHeight="1" x14ac:dyDescent="0.2">
      <c r="A430" s="134" t="s">
        <v>1047</v>
      </c>
      <c r="B430" s="177" t="s">
        <v>1599</v>
      </c>
      <c r="C430" s="177" t="s">
        <v>1600</v>
      </c>
      <c r="D430" s="134" t="str">
        <f>CONCATENATE(MID(C430,2,1),". ",B430)</f>
        <v>M. Williams</v>
      </c>
      <c r="E430" s="229" t="str">
        <f t="shared" si="126"/>
        <v xml:space="preserve"> Mason Williams</v>
      </c>
      <c r="F430" s="135" t="s">
        <v>512</v>
      </c>
      <c r="G430" s="135"/>
      <c r="H430" s="135"/>
      <c r="I430" s="135"/>
      <c r="J430" s="201">
        <v>33471</v>
      </c>
      <c r="K430" s="147" t="s">
        <v>1669</v>
      </c>
      <c r="L430" s="135" t="s">
        <v>11</v>
      </c>
      <c r="M430" s="134" t="str">
        <f>$U430</f>
        <v>min</v>
      </c>
      <c r="N430" s="134" t="str">
        <f>Aaron!$AE$2</f>
        <v>Pismo Beach</v>
      </c>
      <c r="O430" s="216" t="s">
        <v>4297</v>
      </c>
      <c r="P430" s="229" t="str">
        <f t="shared" si="127"/>
        <v>Williams, Mason (min)</v>
      </c>
      <c r="Q430" s="166" t="str">
        <f t="shared" si="128"/>
        <v/>
      </c>
      <c r="R430" s="166" t="str">
        <f t="shared" si="129"/>
        <v/>
      </c>
      <c r="S430" s="166" t="str">
        <f t="shared" si="130"/>
        <v/>
      </c>
      <c r="T430" s="166" t="str">
        <f t="shared" si="131"/>
        <v/>
      </c>
      <c r="U430" s="134" t="s">
        <v>828</v>
      </c>
      <c r="V430" s="167"/>
      <c r="W430" s="134"/>
      <c r="X430" s="167"/>
      <c r="Y430" s="134"/>
      <c r="Z430" s="167"/>
      <c r="AA430" s="134"/>
      <c r="AB430" s="167"/>
      <c r="AC430" s="134"/>
      <c r="AD430" s="167"/>
    </row>
    <row r="431" spans="1:34" s="168" customFormat="1" ht="14.25" customHeight="1" x14ac:dyDescent="0.2">
      <c r="A431" s="514" t="s">
        <v>3708</v>
      </c>
      <c r="B431" s="134" t="s">
        <v>1300</v>
      </c>
      <c r="C431" s="253" t="str">
        <f>RIGHT(A431,LEN(A431)-FIND(", ",A431,1)-1)</f>
        <v>Austin</v>
      </c>
      <c r="D431" s="134" t="str">
        <f>CONCATENATE(MID(C431,1,1),". ",B431)</f>
        <v>A. Wilson</v>
      </c>
      <c r="E431" s="229" t="str">
        <f t="shared" si="126"/>
        <v>Austin Wilson</v>
      </c>
      <c r="F431" s="135" t="s">
        <v>1667</v>
      </c>
      <c r="G431" s="135"/>
      <c r="H431" s="135"/>
      <c r="I431" s="135"/>
      <c r="J431" s="335">
        <v>33641</v>
      </c>
      <c r="K431" s="134" t="s">
        <v>1672</v>
      </c>
      <c r="L431" s="135" t="s">
        <v>651</v>
      </c>
      <c r="M431" s="134" t="s">
        <v>828</v>
      </c>
      <c r="N431" s="297" t="str">
        <f>Aaron!$G$2</f>
        <v>Exeter</v>
      </c>
      <c r="O431" s="216" t="s">
        <v>4297</v>
      </c>
      <c r="P431" s="229" t="str">
        <f t="shared" si="127"/>
        <v>Wilson, Austin (min)</v>
      </c>
      <c r="Q431" s="166" t="str">
        <f t="shared" si="128"/>
        <v/>
      </c>
      <c r="R431" s="166" t="str">
        <f t="shared" si="129"/>
        <v/>
      </c>
      <c r="S431" s="166" t="str">
        <f t="shared" si="130"/>
        <v/>
      </c>
      <c r="T431" s="314" t="str">
        <f t="shared" si="131"/>
        <v/>
      </c>
      <c r="U431" s="514" t="s">
        <v>828</v>
      </c>
      <c r="V431" s="269"/>
      <c r="W431" s="514"/>
      <c r="X431" s="269"/>
      <c r="Y431" s="514"/>
      <c r="Z431" s="514"/>
      <c r="AA431" s="514"/>
      <c r="AB431" s="514"/>
      <c r="AC431" s="514"/>
      <c r="AD431" s="514"/>
      <c r="AE431" s="271"/>
    </row>
    <row r="432" spans="1:34" ht="14.25" customHeight="1" x14ac:dyDescent="0.2">
      <c r="A432" s="211" t="s">
        <v>1766</v>
      </c>
      <c r="B432" s="211" t="s">
        <v>1300</v>
      </c>
      <c r="C432" s="211" t="s">
        <v>1365</v>
      </c>
      <c r="D432" s="134" t="str">
        <f>CONCATENATE(MID(C432,2,1),". ",B432)</f>
        <v>B. Wilson</v>
      </c>
      <c r="E432" s="229" t="str">
        <f t="shared" si="126"/>
        <v xml:space="preserve"> Brian Wilson</v>
      </c>
      <c r="F432" s="216" t="s">
        <v>1667</v>
      </c>
      <c r="G432" s="216"/>
      <c r="H432" s="216"/>
      <c r="I432" s="216"/>
      <c r="J432" s="220">
        <v>30026</v>
      </c>
      <c r="K432" s="221" t="s">
        <v>1664</v>
      </c>
      <c r="L432" s="216" t="s">
        <v>173</v>
      </c>
      <c r="M432" s="134" t="str">
        <f>$U432</f>
        <v>2,F2-600K</v>
      </c>
      <c r="N432" s="147" t="str">
        <f>Ruth!$AE$2</f>
        <v>Williamsburg</v>
      </c>
      <c r="O432" s="216" t="s">
        <v>4297</v>
      </c>
      <c r="P432" s="229" t="str">
        <f t="shared" si="127"/>
        <v>Wilson, Brian (2,F2-600K)</v>
      </c>
      <c r="Q432" s="314">
        <f t="shared" si="128"/>
        <v>300000</v>
      </c>
      <c r="R432" s="166" t="str">
        <f t="shared" si="129"/>
        <v/>
      </c>
      <c r="S432" s="166" t="str">
        <f t="shared" si="130"/>
        <v/>
      </c>
      <c r="T432" s="166" t="str">
        <f t="shared" si="131"/>
        <v/>
      </c>
      <c r="U432" s="297" t="s">
        <v>1767</v>
      </c>
      <c r="V432" s="310">
        <v>300000</v>
      </c>
      <c r="W432" s="297" t="s">
        <v>412</v>
      </c>
      <c r="X432" s="235"/>
      <c r="Y432" s="211"/>
      <c r="Z432" s="235"/>
      <c r="AA432" s="211"/>
      <c r="AB432" s="235"/>
      <c r="AC432" s="134"/>
      <c r="AD432" s="167"/>
      <c r="AE432" s="271"/>
    </row>
    <row r="433" spans="1:36" s="168" customFormat="1" ht="14.25" customHeight="1" x14ac:dyDescent="0.2">
      <c r="A433" s="246" t="s">
        <v>2165</v>
      </c>
      <c r="B433" s="246" t="s">
        <v>2026</v>
      </c>
      <c r="C433" s="246" t="s">
        <v>1403</v>
      </c>
      <c r="D433" s="229" t="str">
        <f>CONCATENATE(MID(C433,2,1),". ",B433)</f>
        <v>N. Wittgren</v>
      </c>
      <c r="E433" s="229" t="str">
        <f t="shared" si="126"/>
        <v xml:space="preserve"> Nick Wittgren</v>
      </c>
      <c r="F433" s="241" t="s">
        <v>1667</v>
      </c>
      <c r="G433" s="241"/>
      <c r="H433" s="241"/>
      <c r="I433" s="241"/>
      <c r="J433" s="290">
        <v>33387</v>
      </c>
      <c r="K433" s="229" t="s">
        <v>1664</v>
      </c>
      <c r="L433" s="241" t="s">
        <v>173</v>
      </c>
      <c r="M433" s="134" t="str">
        <f>$U433</f>
        <v>min</v>
      </c>
      <c r="N433" s="134" t="s">
        <v>547</v>
      </c>
      <c r="O433" s="216" t="s">
        <v>4297</v>
      </c>
      <c r="P433" s="229" t="str">
        <f t="shared" si="127"/>
        <v>Wittgren, Nick (min)</v>
      </c>
      <c r="Q433" s="166" t="str">
        <f t="shared" si="128"/>
        <v/>
      </c>
      <c r="R433" s="166" t="str">
        <f t="shared" si="129"/>
        <v/>
      </c>
      <c r="S433" s="166" t="str">
        <f t="shared" si="130"/>
        <v/>
      </c>
      <c r="T433" s="166" t="str">
        <f t="shared" si="131"/>
        <v/>
      </c>
      <c r="U433" s="134" t="s">
        <v>828</v>
      </c>
      <c r="V433" s="232"/>
      <c r="W433" s="231"/>
      <c r="X433" s="232"/>
      <c r="Y433" s="231"/>
      <c r="Z433" s="232"/>
      <c r="AA433" s="231"/>
      <c r="AB433" s="232"/>
      <c r="AC433" s="134"/>
      <c r="AD433" s="167"/>
      <c r="AE433" s="190"/>
      <c r="AF433" s="167"/>
      <c r="AG433" s="134"/>
      <c r="AH433" s="167"/>
      <c r="AI433" s="134"/>
      <c r="AJ433" s="167"/>
    </row>
    <row r="434" spans="1:36" ht="14.25" customHeight="1" x14ac:dyDescent="0.2">
      <c r="A434" s="247" t="s">
        <v>2277</v>
      </c>
      <c r="B434" s="253" t="s">
        <v>2077</v>
      </c>
      <c r="C434" s="253" t="s">
        <v>1448</v>
      </c>
      <c r="D434" s="229" t="str">
        <f>CONCATENATE(MID(C434,2,1),". ",B434)</f>
        <v>R. Wolf</v>
      </c>
      <c r="E434" s="229" t="str">
        <f t="shared" si="126"/>
        <v xml:space="preserve"> Ross Wolf</v>
      </c>
      <c r="F434" s="250" t="s">
        <v>1667</v>
      </c>
      <c r="G434" s="250"/>
      <c r="H434" s="250"/>
      <c r="I434" s="250"/>
      <c r="J434" s="261">
        <v>30242</v>
      </c>
      <c r="K434" s="260" t="s">
        <v>173</v>
      </c>
      <c r="L434" s="250" t="s">
        <v>173</v>
      </c>
      <c r="M434" s="134" t="str">
        <f>$AA434</f>
        <v>free agent</v>
      </c>
      <c r="N434" s="134" t="str">
        <f>Ruth!$Y$2</f>
        <v>Rock Island</v>
      </c>
      <c r="O434" s="216" t="s">
        <v>4297</v>
      </c>
      <c r="P434" s="229" t="str">
        <f t="shared" si="127"/>
        <v>Wolf, Ross (free agent)</v>
      </c>
      <c r="Q434" s="166">
        <f>IF(ISBLANK($Z434),"",$Z434)</f>
        <v>200000</v>
      </c>
      <c r="R434" s="166" t="str">
        <f>IF(ISBLANK($AB434),"",$AB434)</f>
        <v/>
      </c>
      <c r="S434" s="166" t="str">
        <f>IF(ISBLANK($AD434),"",$AD434)</f>
        <v/>
      </c>
      <c r="T434" s="166" t="str">
        <f>IF(ISBLANK($AF434),"",$AF434)</f>
        <v/>
      </c>
      <c r="U434" s="229"/>
      <c r="V434" s="229"/>
      <c r="W434" s="229"/>
      <c r="X434" s="229"/>
      <c r="Y434" s="229" t="s">
        <v>601</v>
      </c>
      <c r="Z434" s="230">
        <v>200000</v>
      </c>
      <c r="AA434" s="229" t="s">
        <v>412</v>
      </c>
      <c r="AB434" s="230"/>
      <c r="AC434" s="229"/>
      <c r="AD434" s="230"/>
      <c r="AE434" s="296"/>
    </row>
    <row r="435" spans="1:36" s="168" customFormat="1" ht="14.25" customHeight="1" x14ac:dyDescent="0.2">
      <c r="A435" s="247" t="s">
        <v>2346</v>
      </c>
      <c r="B435" s="246" t="str">
        <f>LEFT(A435,FIND(", ",A435,1)-1)</f>
        <v>Wooten</v>
      </c>
      <c r="C435" s="253" t="str">
        <f>RIGHT(A435,LEN(A435)-FIND(", ",A435,1)-1)</f>
        <v>Rob</v>
      </c>
      <c r="D435" s="134" t="str">
        <f>CONCATENATE(MID(C435,1,1),". ",B435)</f>
        <v>R. Wooten</v>
      </c>
      <c r="E435" s="229" t="str">
        <f t="shared" si="126"/>
        <v>Rob Wooten</v>
      </c>
      <c r="F435" s="250" t="s">
        <v>1667</v>
      </c>
      <c r="G435" s="250"/>
      <c r="H435" s="250"/>
      <c r="I435" s="250"/>
      <c r="J435" s="261">
        <v>31249</v>
      </c>
      <c r="K435" s="260" t="s">
        <v>173</v>
      </c>
      <c r="L435" s="135" t="s">
        <v>173</v>
      </c>
      <c r="M435" s="134" t="str">
        <f>$U435</f>
        <v>2,F2-500k</v>
      </c>
      <c r="N435" s="147" t="str">
        <f>Cobb!$AE$2</f>
        <v>Chicago</v>
      </c>
      <c r="O435" s="304" t="s">
        <v>2491</v>
      </c>
      <c r="P435" s="229" t="str">
        <f t="shared" si="127"/>
        <v>Wooten, Rob (2,F2-500k)</v>
      </c>
      <c r="Q435" s="166">
        <f>IF(ISBLANK($V435),"",$V435)</f>
        <v>250000</v>
      </c>
      <c r="R435" s="166" t="str">
        <f>IF(ISBLANK($X435),"",$X435)</f>
        <v/>
      </c>
      <c r="S435" s="166" t="str">
        <f>IF(ISBLANK($Z435),"",$Z435)</f>
        <v/>
      </c>
      <c r="T435" s="314" t="str">
        <f>IF(ISBLANK($AB435),"",$AB435)</f>
        <v/>
      </c>
      <c r="U435" s="147" t="s">
        <v>860</v>
      </c>
      <c r="V435" s="167">
        <v>250000</v>
      </c>
      <c r="W435" s="147" t="s">
        <v>412</v>
      </c>
      <c r="X435" s="310"/>
      <c r="Y435" s="147"/>
      <c r="Z435" s="310"/>
      <c r="AA435" s="147"/>
      <c r="AB435" s="310"/>
      <c r="AC435" s="147"/>
      <c r="AD435" s="167"/>
    </row>
    <row r="436" spans="1:36" s="168" customFormat="1" ht="14.25" customHeight="1" x14ac:dyDescent="0.2">
      <c r="A436" s="248" t="s">
        <v>2280</v>
      </c>
      <c r="B436" s="248" t="s">
        <v>2079</v>
      </c>
      <c r="C436" s="253" t="str">
        <f>RIGHT(A436,LEN(A436)-FIND(", ",A436,1)-1)</f>
        <v>Brandon</v>
      </c>
      <c r="D436" s="134" t="str">
        <f>CONCATENATE(MID(C436,1,1),". ",B436)</f>
        <v>B. Workman</v>
      </c>
      <c r="E436" s="229" t="str">
        <f t="shared" si="126"/>
        <v>Brandon Workman</v>
      </c>
      <c r="F436" s="267" t="s">
        <v>1667</v>
      </c>
      <c r="G436" s="267"/>
      <c r="H436" s="267"/>
      <c r="I436" s="267"/>
      <c r="J436" s="262">
        <v>32368</v>
      </c>
      <c r="K436" s="229" t="s">
        <v>2080</v>
      </c>
      <c r="L436" s="135" t="s">
        <v>173</v>
      </c>
      <c r="M436" s="134" t="s">
        <v>303</v>
      </c>
      <c r="N436" s="147" t="str">
        <f>Cobb!$Y$2</f>
        <v>Portsmouth</v>
      </c>
      <c r="O436" s="216" t="s">
        <v>4297</v>
      </c>
      <c r="P436" s="229" t="str">
        <f t="shared" si="127"/>
        <v>Workman, Brandon (Y2*)</v>
      </c>
      <c r="Q436" s="166">
        <f>IF(ISBLANK($V436),"",$V436)</f>
        <v>300000</v>
      </c>
      <c r="R436" s="166">
        <f>IF(ISBLANK($X436),"",$X436)</f>
        <v>400000</v>
      </c>
      <c r="S436" s="166" t="str">
        <f>IF(ISBLANK($Z436),"",$Z436)</f>
        <v/>
      </c>
      <c r="T436" s="314" t="str">
        <f>IF(ISBLANK($AB436),"",$AB436)</f>
        <v/>
      </c>
      <c r="U436" s="309" t="s">
        <v>303</v>
      </c>
      <c r="V436" s="230">
        <v>300000</v>
      </c>
      <c r="W436" s="229" t="s">
        <v>465</v>
      </c>
      <c r="X436" s="230">
        <v>400000</v>
      </c>
      <c r="Y436" s="134" t="s">
        <v>814</v>
      </c>
      <c r="Z436" s="230"/>
      <c r="AA436" s="134"/>
      <c r="AB436" s="167"/>
      <c r="AC436" s="147"/>
      <c r="AD436" s="167"/>
      <c r="AE436" s="190"/>
      <c r="AF436" s="167"/>
      <c r="AG436" s="134"/>
      <c r="AH436" s="167"/>
      <c r="AI436" s="134"/>
      <c r="AJ436" s="167"/>
    </row>
    <row r="437" spans="1:36" s="168" customFormat="1" ht="14.25" customHeight="1" x14ac:dyDescent="0.2">
      <c r="A437" s="211" t="s">
        <v>1739</v>
      </c>
      <c r="B437" s="211" t="s">
        <v>1601</v>
      </c>
      <c r="C437" s="211" t="s">
        <v>1985</v>
      </c>
      <c r="D437" s="134" t="str">
        <f>CONCATENATE(MID(C437,2,1),". ",B437)</f>
        <v>J. Wright</v>
      </c>
      <c r="E437" s="229" t="str">
        <f t="shared" si="126"/>
        <v xml:space="preserve"> Jamey Wright</v>
      </c>
      <c r="F437" s="216" t="s">
        <v>1667</v>
      </c>
      <c r="G437" s="216"/>
      <c r="H437" s="216"/>
      <c r="I437" s="216"/>
      <c r="J437" s="220">
        <v>27387</v>
      </c>
      <c r="K437" s="221" t="s">
        <v>1664</v>
      </c>
      <c r="L437" s="135" t="s">
        <v>173</v>
      </c>
      <c r="M437" s="134" t="str">
        <f>$V437</f>
        <v>2,F2-1.99M</v>
      </c>
      <c r="N437" s="147" t="s">
        <v>2006</v>
      </c>
      <c r="O437" s="216" t="s">
        <v>4297</v>
      </c>
      <c r="P437" s="229" t="str">
        <f t="shared" si="127"/>
        <v>Wright, Jamey (2,F2-1.99M)</v>
      </c>
      <c r="Q437" s="314">
        <f>IF(ISBLANK($W437),"",$W437)</f>
        <v>995000</v>
      </c>
      <c r="R437" s="166" t="str">
        <f>IF(ISBLANK($Y437),"",$Y437)</f>
        <v/>
      </c>
      <c r="S437" s="166" t="str">
        <f>IF(ISBLANK($AA437),"",$AA437)</f>
        <v/>
      </c>
      <c r="T437" s="166" t="str">
        <f>IF(ISBLANK($AC437),"",$AC437)</f>
        <v/>
      </c>
      <c r="U437" s="314" t="str">
        <f>IF(ISBLANK($AE437),"",$AE437)</f>
        <v/>
      </c>
      <c r="V437" s="297" t="s">
        <v>1740</v>
      </c>
      <c r="W437" s="310">
        <v>995000</v>
      </c>
      <c r="X437" s="297" t="s">
        <v>412</v>
      </c>
      <c r="Y437" s="235"/>
      <c r="Z437" s="211"/>
      <c r="AA437" s="235"/>
      <c r="AB437" s="211"/>
      <c r="AC437" s="235"/>
      <c r="AD437" s="134"/>
      <c r="AE437" s="194"/>
    </row>
    <row r="438" spans="1:36" s="168" customFormat="1" ht="14.25" customHeight="1" x14ac:dyDescent="0.2">
      <c r="A438" s="514" t="s">
        <v>2720</v>
      </c>
      <c r="B438" s="134" t="s">
        <v>2836</v>
      </c>
      <c r="C438" s="253" t="str">
        <f t="shared" ref="C438:C444" si="134">RIGHT(A438,LEN(A438)-FIND(", ",A438,1)-1)</f>
        <v>Kirby</v>
      </c>
      <c r="D438" s="134" t="str">
        <f t="shared" ref="D438:D444" si="135">CONCATENATE(MID(C438,1,1),". ",B438)</f>
        <v>K. Yates</v>
      </c>
      <c r="E438" s="229" t="str">
        <f t="shared" si="126"/>
        <v>Kirby Yates</v>
      </c>
      <c r="F438" s="135" t="s">
        <v>1667</v>
      </c>
      <c r="G438" s="135"/>
      <c r="H438" s="135"/>
      <c r="I438" s="135"/>
      <c r="J438" s="335">
        <v>31861</v>
      </c>
      <c r="K438" s="134" t="s">
        <v>1664</v>
      </c>
      <c r="L438" s="216" t="s">
        <v>173</v>
      </c>
      <c r="M438" s="134" t="s">
        <v>653</v>
      </c>
      <c r="N438" s="297" t="s">
        <v>500</v>
      </c>
      <c r="O438" s="216" t="s">
        <v>4297</v>
      </c>
      <c r="P438" s="229" t="str">
        <f t="shared" si="127"/>
        <v>Yates, Kirby (Y2)</v>
      </c>
      <c r="Q438" s="166">
        <f t="shared" ref="Q438:Q444" si="136">IF(ISBLANK($V438),"",$V438)</f>
        <v>300000</v>
      </c>
      <c r="R438" s="166">
        <f t="shared" ref="R438:R444" si="137">IF(ISBLANK($X438),"",$X438)</f>
        <v>400000</v>
      </c>
      <c r="S438" s="166" t="str">
        <f t="shared" ref="S438:S444" si="138">IF(ISBLANK($Z438),"",$Z438)</f>
        <v/>
      </c>
      <c r="T438" s="314" t="str">
        <f t="shared" ref="T438:T444" si="139">IF(ISBLANK($AB438),"",$AB438)</f>
        <v/>
      </c>
      <c r="U438" s="134" t="s">
        <v>653</v>
      </c>
      <c r="V438" s="230">
        <v>300000</v>
      </c>
      <c r="W438" s="229" t="s">
        <v>465</v>
      </c>
      <c r="X438" s="230">
        <v>400000</v>
      </c>
      <c r="Y438" s="134" t="s">
        <v>814</v>
      </c>
      <c r="Z438" s="514"/>
      <c r="AA438" s="514"/>
      <c r="AB438" s="514"/>
      <c r="AC438" s="147"/>
      <c r="AD438" s="167"/>
      <c r="AE438" s="190"/>
      <c r="AF438" s="134"/>
      <c r="AG438" s="134"/>
    </row>
    <row r="439" spans="1:36" s="168" customFormat="1" ht="14.25" customHeight="1" x14ac:dyDescent="0.2">
      <c r="A439" s="148" t="s">
        <v>249</v>
      </c>
      <c r="B439" s="246" t="str">
        <f t="shared" ref="B439:B444" si="140">LEFT(A439,FIND(", ",A439,1)-1)</f>
        <v>Mathis</v>
      </c>
      <c r="C439" s="253" t="str">
        <f t="shared" si="134"/>
        <v>Jeff</v>
      </c>
      <c r="D439" s="134" t="str">
        <f t="shared" si="135"/>
        <v>J. Mathis</v>
      </c>
      <c r="E439" s="229" t="str">
        <f t="shared" si="126"/>
        <v>Jeff Mathis</v>
      </c>
      <c r="F439" s="135"/>
      <c r="G439" s="147"/>
      <c r="H439" s="147"/>
      <c r="I439" s="147"/>
      <c r="J439" s="169"/>
      <c r="K439" s="134"/>
      <c r="L439" s="135" t="s">
        <v>11</v>
      </c>
      <c r="M439" s="134" t="str">
        <f t="shared" ref="M439:M444" si="141">$U439</f>
        <v>1,F1-$250k</v>
      </c>
      <c r="N439" s="147" t="str">
        <f>Ruth!$G$2</f>
        <v>Gotham City</v>
      </c>
      <c r="O439" s="412" t="s">
        <v>4642</v>
      </c>
      <c r="P439" s="229" t="str">
        <f t="shared" si="127"/>
        <v>Mathis, Jeff (1,F1-$250k)</v>
      </c>
      <c r="Q439" s="166">
        <f t="shared" si="136"/>
        <v>250000</v>
      </c>
      <c r="R439" s="166" t="str">
        <f t="shared" si="137"/>
        <v/>
      </c>
      <c r="S439" s="166" t="str">
        <f t="shared" si="138"/>
        <v/>
      </c>
      <c r="T439" s="314" t="str">
        <f t="shared" si="139"/>
        <v/>
      </c>
      <c r="U439" s="148" t="s">
        <v>4072</v>
      </c>
      <c r="V439" s="414">
        <v>250000</v>
      </c>
      <c r="W439" s="167" t="s">
        <v>412</v>
      </c>
      <c r="X439" s="134"/>
      <c r="Y439" s="134"/>
      <c r="Z439" s="134"/>
      <c r="AA439" s="134"/>
      <c r="AB439" s="134"/>
      <c r="AC439" s="134"/>
      <c r="AD439" s="134"/>
    </row>
    <row r="440" spans="1:36" ht="14.25" customHeight="1" x14ac:dyDescent="0.2">
      <c r="A440" s="134" t="s">
        <v>968</v>
      </c>
      <c r="B440" s="246" t="str">
        <f t="shared" si="140"/>
        <v>Gentry</v>
      </c>
      <c r="C440" s="253" t="str">
        <f t="shared" si="134"/>
        <v>Craig</v>
      </c>
      <c r="D440" s="134" t="str">
        <f t="shared" si="135"/>
        <v>C. Gentry</v>
      </c>
      <c r="E440" s="229" t="str">
        <f t="shared" si="126"/>
        <v>Craig Gentry</v>
      </c>
      <c r="F440" s="135" t="s">
        <v>1667</v>
      </c>
      <c r="G440" s="135"/>
      <c r="H440" s="135"/>
      <c r="I440" s="135"/>
      <c r="J440" s="201">
        <v>30649</v>
      </c>
      <c r="K440" s="147" t="s">
        <v>1669</v>
      </c>
      <c r="L440" s="135" t="s">
        <v>11</v>
      </c>
      <c r="M440" s="134" t="str">
        <f t="shared" si="141"/>
        <v>2,F3-1.2M</v>
      </c>
      <c r="N440" s="147" t="str">
        <f>Ruth!$G$2</f>
        <v>Gotham City</v>
      </c>
      <c r="O440" s="304" t="s">
        <v>2491</v>
      </c>
      <c r="P440" s="229" t="str">
        <f t="shared" si="127"/>
        <v>Gentry, Craig (2,F3-1.2M)</v>
      </c>
      <c r="Q440" s="166">
        <f t="shared" si="136"/>
        <v>400000</v>
      </c>
      <c r="R440" s="166">
        <f t="shared" si="137"/>
        <v>400000</v>
      </c>
      <c r="S440" s="166" t="str">
        <f t="shared" si="138"/>
        <v/>
      </c>
      <c r="T440" s="314" t="str">
        <f t="shared" si="139"/>
        <v/>
      </c>
      <c r="U440" s="147" t="s">
        <v>73</v>
      </c>
      <c r="V440" s="167">
        <v>400000</v>
      </c>
      <c r="W440" s="147" t="s">
        <v>72</v>
      </c>
      <c r="X440" s="235">
        <v>400000</v>
      </c>
      <c r="Y440" s="147" t="s">
        <v>412</v>
      </c>
      <c r="Z440" s="310"/>
      <c r="AA440" s="147"/>
      <c r="AB440" s="310"/>
      <c r="AC440" s="134"/>
      <c r="AD440" s="134"/>
      <c r="AE440" s="168"/>
    </row>
    <row r="441" spans="1:36" s="546" customFormat="1" ht="14.25" customHeight="1" x14ac:dyDescent="0.2">
      <c r="A441" s="370" t="s">
        <v>2802</v>
      </c>
      <c r="B441" s="516" t="str">
        <f t="shared" si="140"/>
        <v>Sucre</v>
      </c>
      <c r="C441" s="517" t="str">
        <f t="shared" si="134"/>
        <v>Jesus</v>
      </c>
      <c r="D441" s="518" t="str">
        <f t="shared" si="135"/>
        <v>J. Sucre</v>
      </c>
      <c r="E441" s="504" t="str">
        <f>CONCATENATE(C441," ",B441)</f>
        <v>Jesus Sucre</v>
      </c>
      <c r="F441" s="540"/>
      <c r="G441" s="370">
        <v>72</v>
      </c>
      <c r="H441" s="370">
        <v>3</v>
      </c>
      <c r="I441" s="370">
        <v>23</v>
      </c>
      <c r="J441" s="541">
        <v>32263</v>
      </c>
      <c r="K441" s="542" t="s">
        <v>1668</v>
      </c>
      <c r="L441" s="519" t="s">
        <v>11</v>
      </c>
      <c r="M441" s="518" t="str">
        <f t="shared" si="141"/>
        <v>Y1</v>
      </c>
      <c r="N441" s="370" t="s">
        <v>826</v>
      </c>
      <c r="O441" s="521" t="s">
        <v>4786</v>
      </c>
      <c r="P441" s="504" t="str">
        <f>CONCATENATE(A441," (",M441,")")</f>
        <v>Sucre, Jesus (Y1)</v>
      </c>
      <c r="Q441" s="543">
        <f t="shared" si="136"/>
        <v>200000</v>
      </c>
      <c r="R441" s="543">
        <f t="shared" si="137"/>
        <v>300000</v>
      </c>
      <c r="S441" s="543">
        <f t="shared" si="138"/>
        <v>400000</v>
      </c>
      <c r="T441" s="544" t="str">
        <f t="shared" si="139"/>
        <v/>
      </c>
      <c r="U441" s="370" t="s">
        <v>652</v>
      </c>
      <c r="V441" s="545">
        <v>200000</v>
      </c>
      <c r="W441" s="518" t="s">
        <v>653</v>
      </c>
      <c r="X441" s="545">
        <v>300000</v>
      </c>
      <c r="Y441" s="518" t="s">
        <v>465</v>
      </c>
      <c r="Z441" s="545">
        <v>400000</v>
      </c>
      <c r="AA441" s="518" t="s">
        <v>814</v>
      </c>
      <c r="AB441" s="545"/>
      <c r="AC441" s="518"/>
      <c r="AD441" s="518"/>
    </row>
    <row r="442" spans="1:36" ht="14.25" customHeight="1" x14ac:dyDescent="0.2">
      <c r="A442" s="134" t="s">
        <v>5326</v>
      </c>
      <c r="B442" s="246" t="str">
        <f t="shared" si="140"/>
        <v>Richard</v>
      </c>
      <c r="C442" s="253" t="str">
        <f t="shared" si="134"/>
        <v>Clayton</v>
      </c>
      <c r="D442" s="134" t="str">
        <f t="shared" si="135"/>
        <v>C. Richard</v>
      </c>
      <c r="E442" s="229" t="str">
        <f>CONCATENATE(C442," ",B442)</f>
        <v>Clayton Richard</v>
      </c>
      <c r="F442" s="287"/>
      <c r="G442" s="537"/>
      <c r="H442" s="537"/>
      <c r="I442" s="537"/>
      <c r="J442" s="436"/>
      <c r="K442" s="205"/>
      <c r="L442" s="135" t="s">
        <v>173</v>
      </c>
      <c r="M442" s="134" t="str">
        <f t="shared" si="141"/>
        <v>1,F1-200K</v>
      </c>
      <c r="N442" s="147" t="s">
        <v>824</v>
      </c>
      <c r="O442" s="169" t="s">
        <v>5316</v>
      </c>
      <c r="P442" s="229" t="str">
        <f>CONCATENATE(A442," (",M442,")")</f>
        <v>Richard, Clayton (1,F1-200K)</v>
      </c>
      <c r="Q442" s="166">
        <f t="shared" si="136"/>
        <v>200000</v>
      </c>
      <c r="R442" s="166" t="str">
        <f t="shared" si="137"/>
        <v/>
      </c>
      <c r="S442" s="166" t="str">
        <f t="shared" si="138"/>
        <v/>
      </c>
      <c r="T442" s="314" t="str">
        <f t="shared" si="139"/>
        <v/>
      </c>
      <c r="U442" s="537" t="s">
        <v>1704</v>
      </c>
      <c r="V442" s="167">
        <v>200000</v>
      </c>
      <c r="W442" s="134" t="s">
        <v>412</v>
      </c>
      <c r="X442" s="167"/>
      <c r="Y442" s="134"/>
      <c r="Z442" s="167"/>
      <c r="AA442" s="134"/>
      <c r="AB442" s="167"/>
      <c r="AC442" s="134"/>
      <c r="AD442" s="134"/>
      <c r="AE442" s="168"/>
    </row>
    <row r="443" spans="1:36" s="168" customFormat="1" ht="14.25" customHeight="1" x14ac:dyDescent="0.2">
      <c r="A443" s="134" t="s">
        <v>368</v>
      </c>
      <c r="B443" s="246" t="str">
        <f t="shared" si="140"/>
        <v>Arcia</v>
      </c>
      <c r="C443" s="253" t="str">
        <f t="shared" si="134"/>
        <v>Oswaldo</v>
      </c>
      <c r="D443" s="134" t="str">
        <f t="shared" si="135"/>
        <v>O. Arcia</v>
      </c>
      <c r="E443" s="229" t="str">
        <f>CONCATENATE(C443," ",B443)</f>
        <v>Oswaldo Arcia</v>
      </c>
      <c r="F443" s="135" t="s">
        <v>512</v>
      </c>
      <c r="G443" s="135"/>
      <c r="H443" s="135"/>
      <c r="I443" s="135"/>
      <c r="J443" s="201">
        <v>33367</v>
      </c>
      <c r="K443" s="147" t="s">
        <v>1673</v>
      </c>
      <c r="L443" s="135" t="s">
        <v>11</v>
      </c>
      <c r="M443" s="134" t="str">
        <f t="shared" si="141"/>
        <v>Y2*</v>
      </c>
      <c r="N443" s="147" t="str">
        <f>Ruth!$G$2</f>
        <v>Gotham City</v>
      </c>
      <c r="O443" s="169" t="s">
        <v>2000</v>
      </c>
      <c r="P443" s="229" t="str">
        <f>CONCATENATE(A443," (",M443,")")</f>
        <v>Arcia, Oswaldo (Y2*)</v>
      </c>
      <c r="Q443" s="166">
        <f t="shared" si="136"/>
        <v>300000</v>
      </c>
      <c r="R443" s="166">
        <f t="shared" si="137"/>
        <v>400000</v>
      </c>
      <c r="S443" s="166" t="str">
        <f t="shared" si="138"/>
        <v/>
      </c>
      <c r="T443" s="314" t="str">
        <f t="shared" si="139"/>
        <v/>
      </c>
      <c r="U443" s="147" t="s">
        <v>303</v>
      </c>
      <c r="V443" s="230">
        <v>300000</v>
      </c>
      <c r="W443" s="229" t="s">
        <v>465</v>
      </c>
      <c r="X443" s="230">
        <v>400000</v>
      </c>
      <c r="Y443" s="134" t="s">
        <v>814</v>
      </c>
      <c r="Z443" s="167"/>
      <c r="AA443" s="229"/>
      <c r="AB443" s="229"/>
      <c r="AC443" s="134"/>
      <c r="AD443" s="134"/>
    </row>
    <row r="444" spans="1:36" s="168" customFormat="1" ht="14.25" customHeight="1" x14ac:dyDescent="0.2">
      <c r="A444" s="134" t="s">
        <v>538</v>
      </c>
      <c r="B444" s="246" t="str">
        <f t="shared" si="140"/>
        <v>Craig</v>
      </c>
      <c r="C444" s="253" t="str">
        <f t="shared" si="134"/>
        <v>Allen</v>
      </c>
      <c r="D444" s="134" t="str">
        <f t="shared" si="135"/>
        <v>A. Craig</v>
      </c>
      <c r="E444" s="229" t="str">
        <f>CONCATENATE(C444," ",B444)</f>
        <v>Allen Craig</v>
      </c>
      <c r="F444" s="135" t="s">
        <v>1667</v>
      </c>
      <c r="G444" s="135"/>
      <c r="H444" s="135"/>
      <c r="I444" s="135"/>
      <c r="J444" s="201">
        <v>30881</v>
      </c>
      <c r="K444" s="147" t="s">
        <v>1672</v>
      </c>
      <c r="L444" s="135" t="s">
        <v>11</v>
      </c>
      <c r="M444" s="134" t="str">
        <f t="shared" si="141"/>
        <v>3,L5-14M</v>
      </c>
      <c r="N444" s="147" t="str">
        <f>Cobb!$G$2</f>
        <v>Alaska</v>
      </c>
      <c r="O444" s="169" t="s">
        <v>931</v>
      </c>
      <c r="P444" s="229" t="str">
        <f>CONCATENATE(A444," (",M444,")")</f>
        <v>Craig, Allen (3,L5-14M)</v>
      </c>
      <c r="Q444" s="166">
        <f t="shared" si="136"/>
        <v>2800000</v>
      </c>
      <c r="R444" s="166">
        <f t="shared" si="137"/>
        <v>2800000</v>
      </c>
      <c r="S444" s="166">
        <f t="shared" si="138"/>
        <v>2800000</v>
      </c>
      <c r="T444" s="314" t="str">
        <f t="shared" si="139"/>
        <v/>
      </c>
      <c r="U444" s="147" t="s">
        <v>389</v>
      </c>
      <c r="V444" s="167">
        <v>2800000</v>
      </c>
      <c r="W444" s="134" t="s">
        <v>388</v>
      </c>
      <c r="X444" s="167">
        <v>2800000</v>
      </c>
      <c r="Y444" s="134" t="s">
        <v>753</v>
      </c>
      <c r="Z444" s="167">
        <v>2800000</v>
      </c>
      <c r="AA444" s="229"/>
      <c r="AB444" s="229"/>
      <c r="AC444" s="134"/>
      <c r="AD444" s="134"/>
    </row>
  </sheetData>
  <autoFilter ref="A1:AB165">
    <sortState ref="A2:AA429">
      <sortCondition ref="A406"/>
    </sortState>
  </autoFilter>
  <sortState ref="A1:AE442">
    <sortCondition ref="A43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122"/>
  <sheetViews>
    <sheetView zoomScaleNormal="100" workbookViewId="0">
      <pane ySplit="1" topLeftCell="A103" activePane="bottomLeft" state="frozen"/>
      <selection activeCell="A3" sqref="A3:J1660"/>
      <selection pane="bottomLeft" activeCell="B122" sqref="B122"/>
    </sheetView>
  </sheetViews>
  <sheetFormatPr defaultRowHeight="12.75" x14ac:dyDescent="0.2"/>
  <cols>
    <col min="1" max="1" width="6.42578125" style="183" customWidth="1"/>
    <col min="2" max="2" width="94.42578125" style="66" bestFit="1" customWidth="1"/>
  </cols>
  <sheetData>
    <row r="1" spans="1:10" ht="15.75" x14ac:dyDescent="0.25">
      <c r="A1" s="598" t="s">
        <v>697</v>
      </c>
      <c r="B1" s="598"/>
      <c r="C1" s="65"/>
      <c r="D1" s="65"/>
      <c r="E1" s="65"/>
      <c r="F1" s="65"/>
      <c r="G1" s="65"/>
      <c r="H1" s="65"/>
      <c r="I1" s="65"/>
      <c r="J1" s="65"/>
    </row>
    <row r="3" spans="1:10" x14ac:dyDescent="0.2">
      <c r="A3" s="597" t="s">
        <v>698</v>
      </c>
      <c r="B3" s="597"/>
    </row>
    <row r="4" spans="1:10" x14ac:dyDescent="0.2">
      <c r="A4" s="183">
        <v>1</v>
      </c>
      <c r="B4" s="380" t="s">
        <v>3359</v>
      </c>
    </row>
    <row r="5" spans="1:10" ht="25.5" x14ac:dyDescent="0.2">
      <c r="A5" s="183">
        <v>2</v>
      </c>
      <c r="B5" s="401" t="s">
        <v>3806</v>
      </c>
    </row>
    <row r="6" spans="1:10" x14ac:dyDescent="0.2">
      <c r="A6" s="183">
        <v>3</v>
      </c>
      <c r="B6" s="401" t="s">
        <v>3808</v>
      </c>
    </row>
    <row r="7" spans="1:10" ht="25.5" x14ac:dyDescent="0.2">
      <c r="A7" s="183">
        <v>4</v>
      </c>
      <c r="B7" s="401" t="s">
        <v>3810</v>
      </c>
    </row>
    <row r="8" spans="1:10" x14ac:dyDescent="0.2">
      <c r="A8" s="183">
        <v>5</v>
      </c>
      <c r="B8" s="401" t="s">
        <v>3812</v>
      </c>
    </row>
    <row r="9" spans="1:10" x14ac:dyDescent="0.2">
      <c r="A9" s="183">
        <v>6</v>
      </c>
      <c r="B9" s="401" t="s">
        <v>3814</v>
      </c>
    </row>
    <row r="10" spans="1:10" x14ac:dyDescent="0.2">
      <c r="A10" s="183">
        <v>7</v>
      </c>
      <c r="B10" s="401" t="s">
        <v>3817</v>
      </c>
    </row>
    <row r="11" spans="1:10" x14ac:dyDescent="0.2">
      <c r="A11" s="183">
        <v>8</v>
      </c>
      <c r="B11" s="401" t="s">
        <v>3820</v>
      </c>
    </row>
    <row r="12" spans="1:10" ht="25.5" x14ac:dyDescent="0.2">
      <c r="A12" s="183">
        <v>9</v>
      </c>
      <c r="B12" s="66" t="s">
        <v>3823</v>
      </c>
    </row>
    <row r="13" spans="1:10" x14ac:dyDescent="0.2">
      <c r="A13" s="183">
        <v>10</v>
      </c>
      <c r="B13" s="66" t="s">
        <v>3825</v>
      </c>
    </row>
    <row r="14" spans="1:10" x14ac:dyDescent="0.2">
      <c r="A14" s="183">
        <v>11</v>
      </c>
      <c r="B14" s="66" t="s">
        <v>3828</v>
      </c>
    </row>
    <row r="15" spans="1:10" ht="25.5" x14ac:dyDescent="0.2">
      <c r="A15" s="183">
        <v>12</v>
      </c>
      <c r="B15" s="66" t="s">
        <v>3831</v>
      </c>
    </row>
    <row r="16" spans="1:10" x14ac:dyDescent="0.2">
      <c r="A16" s="183">
        <v>13</v>
      </c>
      <c r="B16" s="401" t="s">
        <v>3835</v>
      </c>
    </row>
    <row r="17" spans="1:2" x14ac:dyDescent="0.2">
      <c r="A17" s="183">
        <v>14</v>
      </c>
      <c r="B17" s="401" t="s">
        <v>3837</v>
      </c>
    </row>
    <row r="18" spans="1:2" ht="25.5" x14ac:dyDescent="0.2">
      <c r="A18" s="183">
        <v>15</v>
      </c>
      <c r="B18" s="66" t="s">
        <v>3840</v>
      </c>
    </row>
    <row r="19" spans="1:2" x14ac:dyDescent="0.2">
      <c r="A19" s="183">
        <v>16</v>
      </c>
      <c r="B19" s="66" t="s">
        <v>3843</v>
      </c>
    </row>
    <row r="20" spans="1:2" ht="25.5" x14ac:dyDescent="0.2">
      <c r="A20" s="183">
        <v>17</v>
      </c>
      <c r="B20" s="66" t="s">
        <v>3844</v>
      </c>
    </row>
    <row r="21" spans="1:2" x14ac:dyDescent="0.2">
      <c r="A21" s="597" t="s">
        <v>3983</v>
      </c>
      <c r="B21" s="597"/>
    </row>
    <row r="22" spans="1:2" x14ac:dyDescent="0.2">
      <c r="A22" s="183">
        <v>18</v>
      </c>
      <c r="B22" s="380" t="s">
        <v>3984</v>
      </c>
    </row>
    <row r="23" spans="1:2" ht="25.5" x14ac:dyDescent="0.2">
      <c r="A23" s="183">
        <v>19</v>
      </c>
      <c r="B23" s="66" t="s">
        <v>4585</v>
      </c>
    </row>
    <row r="24" spans="1:2" ht="25.5" x14ac:dyDescent="0.2">
      <c r="A24" s="183">
        <v>20</v>
      </c>
      <c r="B24" s="401" t="s">
        <v>4588</v>
      </c>
    </row>
    <row r="25" spans="1:2" ht="25.5" x14ac:dyDescent="0.2">
      <c r="A25" s="183">
        <v>21</v>
      </c>
      <c r="B25" s="401" t="s">
        <v>4591</v>
      </c>
    </row>
    <row r="26" spans="1:2" x14ac:dyDescent="0.2">
      <c r="A26" s="183">
        <v>22</v>
      </c>
      <c r="B26" s="401" t="s">
        <v>4594</v>
      </c>
    </row>
    <row r="27" spans="1:2" ht="25.5" x14ac:dyDescent="0.2">
      <c r="A27" s="183">
        <v>23</v>
      </c>
      <c r="B27" s="401" t="s">
        <v>4598</v>
      </c>
    </row>
    <row r="28" spans="1:2" x14ac:dyDescent="0.2">
      <c r="A28" s="183">
        <v>24</v>
      </c>
      <c r="B28" s="401" t="s">
        <v>4600</v>
      </c>
    </row>
    <row r="29" spans="1:2" ht="25.5" x14ac:dyDescent="0.2">
      <c r="A29" s="183">
        <v>25</v>
      </c>
      <c r="B29" s="401" t="s">
        <v>4603</v>
      </c>
    </row>
    <row r="30" spans="1:2" x14ac:dyDescent="0.2">
      <c r="A30" s="183">
        <v>26</v>
      </c>
      <c r="B30" s="401" t="s">
        <v>4606</v>
      </c>
    </row>
    <row r="31" spans="1:2" ht="25.5" x14ac:dyDescent="0.2">
      <c r="A31" s="183">
        <v>27</v>
      </c>
      <c r="B31" s="401" t="s">
        <v>4610</v>
      </c>
    </row>
    <row r="32" spans="1:2" ht="25.5" x14ac:dyDescent="0.2">
      <c r="A32" s="183">
        <v>28</v>
      </c>
      <c r="B32" s="401" t="s">
        <v>4614</v>
      </c>
    </row>
    <row r="33" spans="1:2" ht="25.5" x14ac:dyDescent="0.2">
      <c r="A33" s="183">
        <v>29</v>
      </c>
      <c r="B33" s="401" t="s">
        <v>4619</v>
      </c>
    </row>
    <row r="34" spans="1:2" x14ac:dyDescent="0.2">
      <c r="A34" s="183">
        <v>30</v>
      </c>
      <c r="B34" s="401" t="s">
        <v>4620</v>
      </c>
    </row>
    <row r="35" spans="1:2" x14ac:dyDescent="0.2">
      <c r="A35" s="183">
        <v>31</v>
      </c>
      <c r="B35" s="401" t="s">
        <v>4623</v>
      </c>
    </row>
    <row r="36" spans="1:2" x14ac:dyDescent="0.2">
      <c r="A36" s="597" t="s">
        <v>4638</v>
      </c>
      <c r="B36" s="597"/>
    </row>
    <row r="37" spans="1:2" ht="25.5" x14ac:dyDescent="0.2">
      <c r="A37" s="183">
        <v>32</v>
      </c>
      <c r="B37" s="401" t="s">
        <v>4637</v>
      </c>
    </row>
    <row r="38" spans="1:2" x14ac:dyDescent="0.2">
      <c r="A38" s="183">
        <v>33</v>
      </c>
      <c r="B38" s="401" t="s">
        <v>4641</v>
      </c>
    </row>
    <row r="39" spans="1:2" x14ac:dyDescent="0.2">
      <c r="A39" s="597" t="s">
        <v>4644</v>
      </c>
      <c r="B39" s="597"/>
    </row>
    <row r="40" spans="1:2" x14ac:dyDescent="0.2">
      <c r="A40" s="183">
        <v>34</v>
      </c>
      <c r="B40" s="401" t="s">
        <v>4643</v>
      </c>
    </row>
    <row r="41" spans="1:2" x14ac:dyDescent="0.2">
      <c r="A41" s="183">
        <v>35</v>
      </c>
      <c r="B41" s="401" t="s">
        <v>4647</v>
      </c>
    </row>
    <row r="42" spans="1:2" ht="25.5" x14ac:dyDescent="0.2">
      <c r="A42" s="183">
        <v>36</v>
      </c>
      <c r="B42" s="66" t="s">
        <v>4650</v>
      </c>
    </row>
    <row r="43" spans="1:2" ht="25.5" x14ac:dyDescent="0.2">
      <c r="A43" s="183">
        <v>37</v>
      </c>
      <c r="B43" s="401" t="s">
        <v>4653</v>
      </c>
    </row>
    <row r="44" spans="1:2" ht="25.5" x14ac:dyDescent="0.2">
      <c r="A44" s="183">
        <v>38</v>
      </c>
      <c r="B44" s="66" t="s">
        <v>4658</v>
      </c>
    </row>
    <row r="45" spans="1:2" x14ac:dyDescent="0.2">
      <c r="A45" s="183">
        <v>39</v>
      </c>
      <c r="B45" s="401" t="s">
        <v>4661</v>
      </c>
    </row>
    <row r="46" spans="1:2" x14ac:dyDescent="0.2">
      <c r="A46" s="597" t="s">
        <v>5149</v>
      </c>
      <c r="B46" s="597"/>
    </row>
    <row r="47" spans="1:2" x14ac:dyDescent="0.2">
      <c r="A47" s="183">
        <v>40</v>
      </c>
      <c r="B47" s="66" t="s">
        <v>5148</v>
      </c>
    </row>
    <row r="48" spans="1:2" x14ac:dyDescent="0.2">
      <c r="A48" s="183">
        <v>41</v>
      </c>
      <c r="B48" s="66" t="s">
        <v>5152</v>
      </c>
    </row>
    <row r="49" spans="1:2" x14ac:dyDescent="0.2">
      <c r="A49" s="183">
        <v>42</v>
      </c>
      <c r="B49" s="66" t="s">
        <v>5155</v>
      </c>
    </row>
    <row r="50" spans="1:2" x14ac:dyDescent="0.2">
      <c r="A50" s="183">
        <v>43</v>
      </c>
      <c r="B50" s="66" t="s">
        <v>5156</v>
      </c>
    </row>
    <row r="51" spans="1:2" x14ac:dyDescent="0.2">
      <c r="A51" s="183">
        <v>44</v>
      </c>
      <c r="B51" s="401" t="s">
        <v>5159</v>
      </c>
    </row>
    <row r="52" spans="1:2" x14ac:dyDescent="0.2">
      <c r="A52" s="183">
        <v>45</v>
      </c>
      <c r="B52" s="380" t="s">
        <v>5162</v>
      </c>
    </row>
    <row r="53" spans="1:2" ht="25.5" x14ac:dyDescent="0.2">
      <c r="A53" s="183">
        <v>46</v>
      </c>
      <c r="B53" s="401" t="s">
        <v>5164</v>
      </c>
    </row>
    <row r="54" spans="1:2" x14ac:dyDescent="0.2">
      <c r="A54" s="183">
        <v>47</v>
      </c>
      <c r="B54" s="401" t="s">
        <v>5168</v>
      </c>
    </row>
    <row r="55" spans="1:2" ht="25.5" x14ac:dyDescent="0.2">
      <c r="A55" s="183">
        <v>48</v>
      </c>
      <c r="B55" s="401" t="s">
        <v>5170</v>
      </c>
    </row>
    <row r="56" spans="1:2" x14ac:dyDescent="0.2">
      <c r="A56" s="183">
        <v>49</v>
      </c>
      <c r="B56" s="401" t="s">
        <v>5172</v>
      </c>
    </row>
    <row r="57" spans="1:2" x14ac:dyDescent="0.2">
      <c r="A57" s="183">
        <v>50</v>
      </c>
      <c r="B57" s="401" t="s">
        <v>5175</v>
      </c>
    </row>
    <row r="58" spans="1:2" ht="25.5" x14ac:dyDescent="0.2">
      <c r="A58" s="183">
        <v>51</v>
      </c>
      <c r="B58" s="401" t="s">
        <v>5179</v>
      </c>
    </row>
    <row r="59" spans="1:2" x14ac:dyDescent="0.2">
      <c r="A59" s="597" t="s">
        <v>5217</v>
      </c>
      <c r="B59" s="597"/>
    </row>
    <row r="60" spans="1:2" x14ac:dyDescent="0.2">
      <c r="A60" s="183">
        <v>52</v>
      </c>
      <c r="B60" s="401" t="s">
        <v>5218</v>
      </c>
    </row>
    <row r="61" spans="1:2" x14ac:dyDescent="0.2">
      <c r="A61" s="183">
        <v>53</v>
      </c>
      <c r="B61" s="401" t="s">
        <v>5221</v>
      </c>
    </row>
    <row r="62" spans="1:2" ht="25.5" x14ac:dyDescent="0.2">
      <c r="A62" s="183">
        <v>54</v>
      </c>
      <c r="B62" s="401" t="s">
        <v>5224</v>
      </c>
    </row>
    <row r="63" spans="1:2" ht="25.5" x14ac:dyDescent="0.2">
      <c r="A63" s="183">
        <v>55</v>
      </c>
      <c r="B63" s="66" t="s">
        <v>5227</v>
      </c>
    </row>
    <row r="64" spans="1:2" x14ac:dyDescent="0.2">
      <c r="A64" s="183">
        <v>56</v>
      </c>
      <c r="B64" s="401" t="s">
        <v>5233</v>
      </c>
    </row>
    <row r="65" spans="1:2" x14ac:dyDescent="0.2">
      <c r="A65" s="183">
        <v>57</v>
      </c>
      <c r="B65" s="66" t="s">
        <v>5234</v>
      </c>
    </row>
    <row r="66" spans="1:2" x14ac:dyDescent="0.2">
      <c r="A66" s="183">
        <v>58</v>
      </c>
      <c r="B66" s="401" t="s">
        <v>5256</v>
      </c>
    </row>
    <row r="67" spans="1:2" x14ac:dyDescent="0.2">
      <c r="A67" s="183">
        <v>59</v>
      </c>
      <c r="B67" s="66" t="s">
        <v>5241</v>
      </c>
    </row>
    <row r="68" spans="1:2" x14ac:dyDescent="0.2">
      <c r="A68" s="183">
        <v>60</v>
      </c>
      <c r="B68" s="401" t="s">
        <v>5242</v>
      </c>
    </row>
    <row r="69" spans="1:2" x14ac:dyDescent="0.2">
      <c r="A69" s="183">
        <v>61</v>
      </c>
      <c r="B69" s="401" t="s">
        <v>5244</v>
      </c>
    </row>
    <row r="70" spans="1:2" x14ac:dyDescent="0.2">
      <c r="A70" s="183">
        <v>62</v>
      </c>
      <c r="B70" s="401" t="s">
        <v>5249</v>
      </c>
    </row>
    <row r="71" spans="1:2" ht="25.5" x14ac:dyDescent="0.2">
      <c r="A71" s="183">
        <v>63</v>
      </c>
      <c r="B71" s="401" t="s">
        <v>5253</v>
      </c>
    </row>
    <row r="72" spans="1:2" ht="25.5" x14ac:dyDescent="0.2">
      <c r="A72" s="183">
        <v>64</v>
      </c>
      <c r="B72" s="66" t="s">
        <v>5260</v>
      </c>
    </row>
    <row r="73" spans="1:2" x14ac:dyDescent="0.2">
      <c r="A73" s="183">
        <v>65</v>
      </c>
      <c r="B73" s="66" t="s">
        <v>5257</v>
      </c>
    </row>
    <row r="74" spans="1:2" x14ac:dyDescent="0.2">
      <c r="A74" s="183">
        <v>66</v>
      </c>
      <c r="B74" s="66" t="s">
        <v>5261</v>
      </c>
    </row>
    <row r="75" spans="1:2" x14ac:dyDescent="0.2">
      <c r="A75" s="183">
        <v>67</v>
      </c>
      <c r="B75" s="66" t="s">
        <v>5262</v>
      </c>
    </row>
    <row r="76" spans="1:2" x14ac:dyDescent="0.2">
      <c r="A76" s="183">
        <v>68</v>
      </c>
      <c r="B76" s="66" t="s">
        <v>5265</v>
      </c>
    </row>
    <row r="77" spans="1:2" x14ac:dyDescent="0.2">
      <c r="A77" s="183">
        <v>69</v>
      </c>
      <c r="B77" s="380" t="s">
        <v>5266</v>
      </c>
    </row>
    <row r="78" spans="1:2" ht="25.5" x14ac:dyDescent="0.2">
      <c r="A78" s="183">
        <v>70</v>
      </c>
      <c r="B78" s="401" t="s">
        <v>5267</v>
      </c>
    </row>
    <row r="79" spans="1:2" x14ac:dyDescent="0.2">
      <c r="A79" s="183">
        <v>71</v>
      </c>
      <c r="B79" s="401" t="s">
        <v>5274</v>
      </c>
    </row>
    <row r="80" spans="1:2" x14ac:dyDescent="0.2">
      <c r="A80" s="183">
        <v>72</v>
      </c>
      <c r="B80" s="401" t="s">
        <v>5275</v>
      </c>
    </row>
    <row r="81" spans="1:2" x14ac:dyDescent="0.2">
      <c r="A81" s="183">
        <v>73</v>
      </c>
      <c r="B81" s="401" t="s">
        <v>5276</v>
      </c>
    </row>
    <row r="82" spans="1:2" x14ac:dyDescent="0.2">
      <c r="A82" s="183">
        <v>74</v>
      </c>
      <c r="B82" s="401" t="s">
        <v>5277</v>
      </c>
    </row>
    <row r="83" spans="1:2" ht="25.5" x14ac:dyDescent="0.2">
      <c r="A83" s="183">
        <v>75</v>
      </c>
      <c r="B83" s="479" t="s">
        <v>5306</v>
      </c>
    </row>
    <row r="84" spans="1:2" x14ac:dyDescent="0.2">
      <c r="A84" s="183">
        <v>76</v>
      </c>
      <c r="B84" s="401" t="s">
        <v>5281</v>
      </c>
    </row>
    <row r="85" spans="1:2" x14ac:dyDescent="0.2">
      <c r="A85" s="183">
        <v>77</v>
      </c>
      <c r="B85" s="401" t="s">
        <v>5284</v>
      </c>
    </row>
    <row r="86" spans="1:2" x14ac:dyDescent="0.2">
      <c r="A86" s="183">
        <v>78</v>
      </c>
      <c r="B86" s="66" t="s">
        <v>5287</v>
      </c>
    </row>
    <row r="87" spans="1:2" x14ac:dyDescent="0.2">
      <c r="A87" s="183">
        <v>79</v>
      </c>
      <c r="B87" s="401" t="s">
        <v>5291</v>
      </c>
    </row>
    <row r="88" spans="1:2" x14ac:dyDescent="0.2">
      <c r="A88" s="183">
        <v>80</v>
      </c>
      <c r="B88" s="401" t="s">
        <v>5294</v>
      </c>
    </row>
    <row r="89" spans="1:2" x14ac:dyDescent="0.2">
      <c r="A89" s="183">
        <v>81</v>
      </c>
      <c r="B89" s="401" t="s">
        <v>5295</v>
      </c>
    </row>
    <row r="90" spans="1:2" x14ac:dyDescent="0.2">
      <c r="A90" s="183">
        <v>82</v>
      </c>
      <c r="B90" s="66" t="s">
        <v>5299</v>
      </c>
    </row>
    <row r="91" spans="1:2" ht="25.5" x14ac:dyDescent="0.2">
      <c r="A91" s="183">
        <v>83</v>
      </c>
      <c r="B91" s="66" t="s">
        <v>5300</v>
      </c>
    </row>
    <row r="92" spans="1:2" x14ac:dyDescent="0.2">
      <c r="A92" s="597" t="s">
        <v>5307</v>
      </c>
      <c r="B92" s="597"/>
    </row>
    <row r="93" spans="1:2" x14ac:dyDescent="0.2">
      <c r="A93" s="183">
        <v>84</v>
      </c>
      <c r="B93" s="66" t="s">
        <v>5308</v>
      </c>
    </row>
    <row r="94" spans="1:2" x14ac:dyDescent="0.2">
      <c r="A94" s="183">
        <v>85</v>
      </c>
      <c r="B94" s="66" t="s">
        <v>5312</v>
      </c>
    </row>
    <row r="95" spans="1:2" x14ac:dyDescent="0.2">
      <c r="A95" s="183">
        <v>86</v>
      </c>
      <c r="B95" s="401" t="s">
        <v>5319</v>
      </c>
    </row>
    <row r="96" spans="1:2" x14ac:dyDescent="0.2">
      <c r="A96" s="597" t="s">
        <v>5320</v>
      </c>
      <c r="B96" s="597"/>
    </row>
    <row r="97" spans="1:2" x14ac:dyDescent="0.2">
      <c r="A97" s="183">
        <v>87</v>
      </c>
      <c r="B97" s="66" t="s">
        <v>5321</v>
      </c>
    </row>
    <row r="98" spans="1:2" x14ac:dyDescent="0.2">
      <c r="A98" s="183">
        <v>88</v>
      </c>
      <c r="B98" s="66" t="s">
        <v>5325</v>
      </c>
    </row>
    <row r="99" spans="1:2" x14ac:dyDescent="0.2">
      <c r="A99" s="183">
        <v>89</v>
      </c>
      <c r="B99" s="66" t="s">
        <v>5327</v>
      </c>
    </row>
    <row r="100" spans="1:2" x14ac:dyDescent="0.2">
      <c r="A100" s="597" t="s">
        <v>5331</v>
      </c>
      <c r="B100" s="597"/>
    </row>
    <row r="101" spans="1:2" x14ac:dyDescent="0.2">
      <c r="A101" s="183">
        <v>90</v>
      </c>
      <c r="B101" s="66" t="s">
        <v>5332</v>
      </c>
    </row>
    <row r="102" spans="1:2" x14ac:dyDescent="0.2">
      <c r="A102" s="183">
        <v>91</v>
      </c>
      <c r="B102" s="66" t="s">
        <v>5333</v>
      </c>
    </row>
    <row r="103" spans="1:2" ht="25.5" x14ac:dyDescent="0.2">
      <c r="A103" s="183">
        <v>92</v>
      </c>
      <c r="B103" s="66" t="s">
        <v>5336</v>
      </c>
    </row>
    <row r="104" spans="1:2" x14ac:dyDescent="0.2">
      <c r="A104" s="183">
        <v>93</v>
      </c>
      <c r="B104" s="66" t="s">
        <v>5340</v>
      </c>
    </row>
    <row r="105" spans="1:2" x14ac:dyDescent="0.2">
      <c r="A105" s="597" t="s">
        <v>5344</v>
      </c>
      <c r="B105" s="597"/>
    </row>
    <row r="106" spans="1:2" x14ac:dyDescent="0.2">
      <c r="A106" s="183">
        <v>94</v>
      </c>
      <c r="B106" s="66" t="s">
        <v>5343</v>
      </c>
    </row>
    <row r="107" spans="1:2" ht="25.5" x14ac:dyDescent="0.2">
      <c r="A107" s="183">
        <v>95</v>
      </c>
      <c r="B107" s="66" t="s">
        <v>5347</v>
      </c>
    </row>
    <row r="108" spans="1:2" ht="25.5" x14ac:dyDescent="0.2">
      <c r="A108" s="183">
        <v>96</v>
      </c>
      <c r="B108" s="401" t="s">
        <v>5350</v>
      </c>
    </row>
    <row r="109" spans="1:2" x14ac:dyDescent="0.2">
      <c r="A109" s="183">
        <v>97</v>
      </c>
      <c r="B109" s="401" t="s">
        <v>5353</v>
      </c>
    </row>
    <row r="110" spans="1:2" x14ac:dyDescent="0.2">
      <c r="A110" s="183">
        <v>98</v>
      </c>
      <c r="B110" s="401" t="s">
        <v>5377</v>
      </c>
    </row>
    <row r="111" spans="1:2" x14ac:dyDescent="0.2">
      <c r="A111" s="183">
        <v>99</v>
      </c>
      <c r="B111" s="380" t="s">
        <v>5358</v>
      </c>
    </row>
    <row r="112" spans="1:2" x14ac:dyDescent="0.2">
      <c r="A112" s="183">
        <v>100</v>
      </c>
      <c r="B112" s="401" t="s">
        <v>5359</v>
      </c>
    </row>
    <row r="113" spans="1:2" ht="25.5" x14ac:dyDescent="0.2">
      <c r="A113" s="183">
        <v>101</v>
      </c>
      <c r="B113" s="401" t="s">
        <v>5366</v>
      </c>
    </row>
    <row r="114" spans="1:2" x14ac:dyDescent="0.2">
      <c r="A114" s="183">
        <v>102</v>
      </c>
      <c r="B114" s="401" t="s">
        <v>5369</v>
      </c>
    </row>
    <row r="115" spans="1:2" x14ac:dyDescent="0.2">
      <c r="A115" s="183">
        <v>103</v>
      </c>
      <c r="B115" s="401" t="s">
        <v>5374</v>
      </c>
    </row>
    <row r="116" spans="1:2" x14ac:dyDescent="0.2">
      <c r="A116" s="597" t="s">
        <v>5378</v>
      </c>
      <c r="B116" s="597"/>
    </row>
    <row r="117" spans="1:2" ht="25.5" x14ac:dyDescent="0.2">
      <c r="A117" s="183">
        <v>104</v>
      </c>
      <c r="B117" s="66" t="s">
        <v>5379</v>
      </c>
    </row>
    <row r="118" spans="1:2" x14ac:dyDescent="0.2">
      <c r="A118" s="183">
        <v>105</v>
      </c>
      <c r="B118" s="66" t="s">
        <v>5382</v>
      </c>
    </row>
    <row r="119" spans="1:2" x14ac:dyDescent="0.2">
      <c r="A119" s="183">
        <v>106</v>
      </c>
      <c r="B119" s="66" t="s">
        <v>5385</v>
      </c>
    </row>
    <row r="120" spans="1:2" x14ac:dyDescent="0.2">
      <c r="A120" s="183">
        <v>107</v>
      </c>
      <c r="B120" s="66" t="s">
        <v>5388</v>
      </c>
    </row>
    <row r="121" spans="1:2" x14ac:dyDescent="0.2">
      <c r="A121" s="183">
        <v>108</v>
      </c>
      <c r="B121" s="380" t="s">
        <v>5393</v>
      </c>
    </row>
    <row r="122" spans="1:2" x14ac:dyDescent="0.2">
      <c r="A122" s="183">
        <v>109</v>
      </c>
      <c r="B122" s="401" t="s">
        <v>5397</v>
      </c>
    </row>
  </sheetData>
  <mergeCells count="12">
    <mergeCell ref="A116:B116"/>
    <mergeCell ref="A105:B105"/>
    <mergeCell ref="A1:B1"/>
    <mergeCell ref="A3:B3"/>
    <mergeCell ref="A21:B21"/>
    <mergeCell ref="A36:B36"/>
    <mergeCell ref="A39:B39"/>
    <mergeCell ref="A100:B100"/>
    <mergeCell ref="A96:B96"/>
    <mergeCell ref="A92:B92"/>
    <mergeCell ref="A59:B59"/>
    <mergeCell ref="A46:B46"/>
  </mergeCells>
  <phoneticPr fontId="0" type="noConversion"/>
  <pageMargins left="0.5" right="0.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4"/>
  <sheetViews>
    <sheetView zoomScale="75" zoomScaleNormal="75" workbookViewId="0">
      <pane xSplit="2" ySplit="30" topLeftCell="C55" activePane="bottomRight" state="frozenSplit"/>
      <selection pane="topRight" activeCell="D1" sqref="D1"/>
      <selection pane="bottomLeft" activeCell="A25" sqref="A25"/>
      <selection pane="bottomRight" activeCell="F61" sqref="F61"/>
    </sheetView>
  </sheetViews>
  <sheetFormatPr defaultRowHeight="12.75" x14ac:dyDescent="0.2"/>
  <cols>
    <col min="1" max="1" width="16.5703125" style="157" customWidth="1"/>
    <col min="2" max="2" width="18.5703125" style="32" customWidth="1"/>
    <col min="3" max="3" width="35.5703125" style="32" bestFit="1" customWidth="1"/>
    <col min="4" max="4" width="17.7109375" style="157" customWidth="1"/>
    <col min="5" max="5" width="20.7109375" style="73" customWidth="1"/>
    <col min="6" max="6" width="57.28515625" style="70" bestFit="1" customWidth="1"/>
    <col min="7" max="7" width="9.85546875" bestFit="1" customWidth="1"/>
  </cols>
  <sheetData>
    <row r="1" spans="1:6" ht="15.75" x14ac:dyDescent="0.25">
      <c r="A1" s="598" t="s">
        <v>1612</v>
      </c>
      <c r="B1" s="598"/>
      <c r="C1" s="598"/>
      <c r="D1" s="598"/>
      <c r="E1" s="598"/>
      <c r="F1" s="598"/>
    </row>
    <row r="2" spans="1:6" ht="13.5" thickBot="1" x14ac:dyDescent="0.25">
      <c r="A2" s="32"/>
      <c r="C2" s="157"/>
      <c r="D2" s="71"/>
      <c r="E2" s="72"/>
      <c r="F2" s="32"/>
    </row>
    <row r="3" spans="1:6" x14ac:dyDescent="0.2">
      <c r="A3" s="599" t="s">
        <v>1611</v>
      </c>
      <c r="B3" s="600"/>
      <c r="C3" s="157"/>
      <c r="D3" s="71"/>
      <c r="E3" s="72"/>
      <c r="F3" s="32"/>
    </row>
    <row r="4" spans="1:6" x14ac:dyDescent="0.2">
      <c r="A4" s="29" t="str">
        <f>Cobb!$G$2</f>
        <v>Alaska</v>
      </c>
      <c r="B4" s="96">
        <f t="shared" ref="B4:B27" si="0">SUMIF(B$31:B$801,A4,E$31:E$801)</f>
        <v>-5600000</v>
      </c>
      <c r="C4" s="157"/>
      <c r="D4" s="71"/>
      <c r="E4" s="72"/>
      <c r="F4" s="32"/>
    </row>
    <row r="5" spans="1:6" x14ac:dyDescent="0.2">
      <c r="A5" s="29" t="str">
        <f>Mays!$A$2</f>
        <v>Aspen</v>
      </c>
      <c r="B5" s="96">
        <f t="shared" si="0"/>
        <v>-1703751</v>
      </c>
      <c r="C5" s="157"/>
      <c r="D5" s="71"/>
      <c r="E5" s="72"/>
      <c r="F5" s="32"/>
    </row>
    <row r="6" spans="1:6" x14ac:dyDescent="0.2">
      <c r="A6" s="29" t="str">
        <f>Aaron!$Y$2</f>
        <v>Columbus</v>
      </c>
      <c r="B6" s="96">
        <f t="shared" si="0"/>
        <v>0</v>
      </c>
      <c r="C6" s="157"/>
      <c r="D6" s="71"/>
      <c r="E6" s="72"/>
      <c r="F6" s="32"/>
    </row>
    <row r="7" spans="1:6" x14ac:dyDescent="0.2">
      <c r="A7" s="29" t="str">
        <f>Mays!$M$2</f>
        <v>Mudville</v>
      </c>
      <c r="B7" s="96">
        <f t="shared" si="0"/>
        <v>-2584000</v>
      </c>
      <c r="C7" s="157"/>
      <c r="D7" s="71"/>
      <c r="E7" s="72"/>
      <c r="F7" s="32"/>
    </row>
    <row r="8" spans="1:6" x14ac:dyDescent="0.2">
      <c r="A8" s="29" t="str">
        <f>Aaron!$G$2</f>
        <v>Exeter</v>
      </c>
      <c r="B8" s="96">
        <f t="shared" si="0"/>
        <v>-1134000</v>
      </c>
      <c r="C8" s="157"/>
      <c r="D8" s="71"/>
      <c r="E8" s="72"/>
      <c r="F8" s="32"/>
    </row>
    <row r="9" spans="1:6" x14ac:dyDescent="0.2">
      <c r="A9" s="29" t="str">
        <f>Ruth!$G$2</f>
        <v>Gotham City</v>
      </c>
      <c r="B9" s="96">
        <f t="shared" si="0"/>
        <v>-400000</v>
      </c>
      <c r="C9" s="157"/>
      <c r="D9" s="71"/>
      <c r="E9" s="72"/>
      <c r="F9" s="32"/>
    </row>
    <row r="10" spans="1:6" x14ac:dyDescent="0.2">
      <c r="A10" s="29" t="str">
        <f>Cobb!$A$2</f>
        <v>Greenville</v>
      </c>
      <c r="B10" s="96">
        <f t="shared" si="0"/>
        <v>0</v>
      </c>
      <c r="C10" s="157"/>
      <c r="D10" s="71"/>
      <c r="E10" s="72"/>
      <c r="F10" s="32"/>
    </row>
    <row r="11" spans="1:6" x14ac:dyDescent="0.2">
      <c r="A11" s="29" t="str">
        <f>Ruth!$M$2</f>
        <v>Hoboken</v>
      </c>
      <c r="B11" s="96">
        <f t="shared" si="0"/>
        <v>-33334</v>
      </c>
      <c r="C11" s="157"/>
      <c r="D11" s="71"/>
      <c r="E11" s="72"/>
      <c r="F11" s="32"/>
    </row>
    <row r="12" spans="1:6" x14ac:dyDescent="0.2">
      <c r="A12" s="29" t="str">
        <f>Mays!$Y$2</f>
        <v>Los Angeles</v>
      </c>
      <c r="B12" s="96">
        <f t="shared" si="0"/>
        <v>0</v>
      </c>
      <c r="C12" s="157"/>
      <c r="D12" s="71"/>
      <c r="E12" s="72"/>
      <c r="F12" s="32"/>
    </row>
    <row r="13" spans="1:6" x14ac:dyDescent="0.2">
      <c r="A13" s="29" t="str">
        <f>Cobb!$M$2</f>
        <v>Mansfield</v>
      </c>
      <c r="B13" s="96">
        <f t="shared" si="0"/>
        <v>-1751877</v>
      </c>
      <c r="C13" s="157"/>
      <c r="D13" s="71"/>
      <c r="E13" s="72"/>
      <c r="F13" s="32"/>
    </row>
    <row r="14" spans="1:6" x14ac:dyDescent="0.2">
      <c r="A14" s="29" t="str">
        <f>Ruth!$Y$2</f>
        <v>Rock Island</v>
      </c>
      <c r="B14" s="96">
        <f t="shared" si="0"/>
        <v>-1000002</v>
      </c>
      <c r="C14" s="157"/>
      <c r="D14" s="71"/>
      <c r="E14" s="72"/>
      <c r="F14" s="32"/>
    </row>
    <row r="15" spans="1:6" x14ac:dyDescent="0.2">
      <c r="A15" s="29" t="str">
        <f>Aaron!$A$2</f>
        <v>Middlesex</v>
      </c>
      <c r="B15" s="96">
        <f t="shared" si="0"/>
        <v>0</v>
      </c>
      <c r="C15" s="157"/>
      <c r="D15" s="71"/>
      <c r="E15" s="72"/>
      <c r="F15" s="32"/>
    </row>
    <row r="16" spans="1:6" x14ac:dyDescent="0.2">
      <c r="A16" s="29" t="str">
        <f>Ruth!$S$2</f>
        <v>New York</v>
      </c>
      <c r="B16" s="96">
        <f t="shared" si="0"/>
        <v>-1400000</v>
      </c>
      <c r="C16" s="157"/>
      <c r="D16" s="71"/>
      <c r="E16" s="72"/>
      <c r="F16" s="32"/>
    </row>
    <row r="17" spans="1:6" x14ac:dyDescent="0.2">
      <c r="A17" s="29" t="str">
        <f>Mays!$G$2</f>
        <v>Palo Alto</v>
      </c>
      <c r="B17" s="96">
        <f t="shared" si="0"/>
        <v>-340000</v>
      </c>
      <c r="C17" s="157"/>
      <c r="D17" s="71"/>
      <c r="E17" s="72"/>
      <c r="F17" s="32"/>
    </row>
    <row r="18" spans="1:6" x14ac:dyDescent="0.2">
      <c r="A18" s="29" t="str">
        <f>Aaron!$AE$2</f>
        <v>Pismo Beach</v>
      </c>
      <c r="B18" s="96">
        <f t="shared" si="0"/>
        <v>-1575002</v>
      </c>
      <c r="C18" s="157"/>
      <c r="D18" s="71"/>
      <c r="E18" s="72"/>
      <c r="F18" s="32"/>
    </row>
    <row r="19" spans="1:6" x14ac:dyDescent="0.2">
      <c r="A19" s="29" t="str">
        <f>Ruth!$A$2</f>
        <v>Plum Island</v>
      </c>
      <c r="B19" s="96">
        <f t="shared" si="0"/>
        <v>-2800000</v>
      </c>
      <c r="C19" s="157"/>
      <c r="D19" s="71"/>
      <c r="E19" s="72"/>
      <c r="F19" s="32"/>
    </row>
    <row r="20" spans="1:6" x14ac:dyDescent="0.2">
      <c r="A20" s="29" t="str">
        <f>Cobb!$Y$2</f>
        <v>Portsmouth</v>
      </c>
      <c r="B20" s="96">
        <f t="shared" si="0"/>
        <v>-733334</v>
      </c>
      <c r="C20" s="157"/>
      <c r="D20" s="71"/>
      <c r="E20" s="72"/>
      <c r="F20" s="32"/>
    </row>
    <row r="21" spans="1:6" x14ac:dyDescent="0.2">
      <c r="A21" s="29" t="str">
        <f>Aaron!$S$2</f>
        <v>San Jose</v>
      </c>
      <c r="B21" s="96">
        <f t="shared" si="0"/>
        <v>-1003000</v>
      </c>
      <c r="C21" s="157"/>
      <c r="D21" s="71"/>
      <c r="E21" s="72"/>
      <c r="F21" s="32"/>
    </row>
    <row r="22" spans="1:6" x14ac:dyDescent="0.2">
      <c r="A22" s="29" t="str">
        <f>Cobb!$AE$2</f>
        <v>Chicago</v>
      </c>
      <c r="B22" s="96">
        <f t="shared" si="0"/>
        <v>0</v>
      </c>
      <c r="C22" s="157"/>
      <c r="D22" s="71"/>
      <c r="E22" s="72"/>
      <c r="F22" s="32"/>
    </row>
    <row r="23" spans="1:6" x14ac:dyDescent="0.2">
      <c r="A23" s="29" t="str">
        <f>Mays!$S$2</f>
        <v>Thunder Bay</v>
      </c>
      <c r="B23" s="96">
        <f t="shared" si="0"/>
        <v>-2535000</v>
      </c>
      <c r="C23" s="157"/>
      <c r="D23" s="71"/>
      <c r="E23" s="72"/>
      <c r="F23" s="32"/>
    </row>
    <row r="24" spans="1:6" x14ac:dyDescent="0.2">
      <c r="A24" s="29" t="str">
        <f>Aaron!$M$2</f>
        <v>Virginia</v>
      </c>
      <c r="B24" s="96">
        <f t="shared" si="0"/>
        <v>0</v>
      </c>
      <c r="C24" s="157"/>
      <c r="D24" s="71"/>
      <c r="E24" s="72"/>
      <c r="F24" s="32"/>
    </row>
    <row r="25" spans="1:6" x14ac:dyDescent="0.2">
      <c r="A25" s="29" t="str">
        <f>Cobb!$S$2</f>
        <v>Waikiki</v>
      </c>
      <c r="B25" s="96">
        <f t="shared" si="0"/>
        <v>-496000</v>
      </c>
      <c r="C25" s="157"/>
      <c r="D25" s="71"/>
      <c r="E25" s="72"/>
      <c r="F25" s="32"/>
    </row>
    <row r="26" spans="1:6" x14ac:dyDescent="0.2">
      <c r="A26" s="29" t="str">
        <f>Mays!$AE$2</f>
        <v>West Oakland</v>
      </c>
      <c r="B26" s="96">
        <f t="shared" si="0"/>
        <v>0</v>
      </c>
      <c r="C26" s="157"/>
      <c r="D26" s="71"/>
      <c r="E26" s="72"/>
      <c r="F26" s="32"/>
    </row>
    <row r="27" spans="1:6" ht="13.5" thickBot="1" x14ac:dyDescent="0.25">
      <c r="A27" s="30" t="str">
        <f>Ruth!$AE$2</f>
        <v>Williamsburg</v>
      </c>
      <c r="B27" s="97">
        <f t="shared" si="0"/>
        <v>0</v>
      </c>
      <c r="C27" s="157"/>
      <c r="D27" s="71"/>
      <c r="E27" s="72"/>
      <c r="F27" s="32"/>
    </row>
    <row r="30" spans="1:6" x14ac:dyDescent="0.2">
      <c r="A30" s="156" t="s">
        <v>320</v>
      </c>
      <c r="B30" s="7" t="s">
        <v>211</v>
      </c>
      <c r="C30" s="156" t="s">
        <v>555</v>
      </c>
      <c r="D30" s="156" t="s">
        <v>556</v>
      </c>
      <c r="E30" s="63" t="s">
        <v>654</v>
      </c>
      <c r="F30" s="156" t="s">
        <v>407</v>
      </c>
    </row>
    <row r="31" spans="1:6" x14ac:dyDescent="0.2">
      <c r="A31" s="178">
        <v>42082</v>
      </c>
      <c r="B31" s="61" t="s">
        <v>2920</v>
      </c>
      <c r="C31" s="61" t="s">
        <v>2917</v>
      </c>
      <c r="D31" s="61" t="s">
        <v>2918</v>
      </c>
      <c r="E31" s="121">
        <v>-333334</v>
      </c>
      <c r="F31" s="124" t="s">
        <v>2916</v>
      </c>
    </row>
    <row r="32" spans="1:6" x14ac:dyDescent="0.2">
      <c r="A32" s="178">
        <v>42085</v>
      </c>
      <c r="B32" s="342" t="s">
        <v>273</v>
      </c>
      <c r="C32" s="342" t="s">
        <v>2923</v>
      </c>
      <c r="D32" s="342" t="s">
        <v>2918</v>
      </c>
      <c r="E32" s="121">
        <v>-2800000</v>
      </c>
      <c r="F32" s="123" t="s">
        <v>2924</v>
      </c>
    </row>
    <row r="33" spans="1:7" s="32" customFormat="1" x14ac:dyDescent="0.2">
      <c r="A33" s="178">
        <v>42292</v>
      </c>
      <c r="B33" s="402" t="s">
        <v>83</v>
      </c>
      <c r="C33" s="403" t="s">
        <v>3841</v>
      </c>
      <c r="D33" s="403" t="s">
        <v>2918</v>
      </c>
      <c r="E33" s="322">
        <v>-450000</v>
      </c>
      <c r="F33" s="121" t="s">
        <v>3842</v>
      </c>
      <c r="G33" s="159"/>
    </row>
    <row r="34" spans="1:7" s="32" customFormat="1" x14ac:dyDescent="0.2">
      <c r="A34" s="178">
        <v>42301</v>
      </c>
      <c r="B34" s="402" t="s">
        <v>2473</v>
      </c>
      <c r="C34" s="403" t="s">
        <v>3845</v>
      </c>
      <c r="D34" s="402" t="s">
        <v>2918</v>
      </c>
      <c r="E34" s="322">
        <v>-813751</v>
      </c>
      <c r="F34" s="121" t="s">
        <v>3846</v>
      </c>
      <c r="G34" s="159"/>
    </row>
    <row r="35" spans="1:7" s="32" customFormat="1" x14ac:dyDescent="0.2">
      <c r="A35" s="178">
        <v>42317</v>
      </c>
      <c r="B35" s="427" t="s">
        <v>83</v>
      </c>
      <c r="C35" s="428" t="s">
        <v>3982</v>
      </c>
      <c r="D35" s="427" t="s">
        <v>2918</v>
      </c>
      <c r="E35" s="121">
        <v>-350000</v>
      </c>
      <c r="F35" s="124" t="s">
        <v>3985</v>
      </c>
    </row>
    <row r="36" spans="1:7" s="32" customFormat="1" x14ac:dyDescent="0.2">
      <c r="A36" s="178">
        <v>42317</v>
      </c>
      <c r="B36" s="427" t="s">
        <v>83</v>
      </c>
      <c r="C36" s="428" t="s">
        <v>3981</v>
      </c>
      <c r="D36" s="427" t="s">
        <v>2918</v>
      </c>
      <c r="E36" s="121">
        <v>-334000</v>
      </c>
      <c r="F36" s="124" t="s">
        <v>3985</v>
      </c>
    </row>
    <row r="37" spans="1:7" s="32" customFormat="1" x14ac:dyDescent="0.2">
      <c r="A37" s="178">
        <v>42399</v>
      </c>
      <c r="B37" s="448" t="s">
        <v>2473</v>
      </c>
      <c r="C37" s="448" t="s">
        <v>5150</v>
      </c>
      <c r="D37" s="448" t="s">
        <v>2918</v>
      </c>
      <c r="E37" s="121">
        <v>-761251</v>
      </c>
      <c r="F37" s="123" t="s">
        <v>5151</v>
      </c>
    </row>
    <row r="38" spans="1:7" s="32" customFormat="1" x14ac:dyDescent="0.2">
      <c r="A38" s="178">
        <v>42422</v>
      </c>
      <c r="B38" s="450" t="s">
        <v>786</v>
      </c>
      <c r="C38" s="450" t="s">
        <v>5153</v>
      </c>
      <c r="D38" s="450" t="s">
        <v>2918</v>
      </c>
      <c r="E38" s="121">
        <v>-813751</v>
      </c>
      <c r="F38" s="123" t="s">
        <v>5154</v>
      </c>
    </row>
    <row r="39" spans="1:7" s="32" customFormat="1" x14ac:dyDescent="0.2">
      <c r="A39" s="178">
        <v>42444</v>
      </c>
      <c r="B39" s="459" t="s">
        <v>446</v>
      </c>
      <c r="C39" s="460" t="s">
        <v>5228</v>
      </c>
      <c r="D39" s="459" t="s">
        <v>2918</v>
      </c>
      <c r="E39" s="472">
        <v>-525000</v>
      </c>
      <c r="F39" s="123" t="s">
        <v>5231</v>
      </c>
    </row>
    <row r="40" spans="1:7" s="32" customFormat="1" x14ac:dyDescent="0.2">
      <c r="A40" s="178">
        <v>42444</v>
      </c>
      <c r="B40" s="459" t="s">
        <v>446</v>
      </c>
      <c r="C40" s="460" t="s">
        <v>5229</v>
      </c>
      <c r="D40" s="459" t="s">
        <v>2918</v>
      </c>
      <c r="E40" s="472">
        <v>-400000</v>
      </c>
      <c r="F40" s="123" t="s">
        <v>5231</v>
      </c>
    </row>
    <row r="41" spans="1:7" s="32" customFormat="1" x14ac:dyDescent="0.2">
      <c r="A41" s="178">
        <v>42444</v>
      </c>
      <c r="B41" s="459" t="s">
        <v>446</v>
      </c>
      <c r="C41" s="460" t="s">
        <v>5230</v>
      </c>
      <c r="D41" s="459" t="s">
        <v>2918</v>
      </c>
      <c r="E41" s="472">
        <v>-826877</v>
      </c>
      <c r="F41" s="123" t="s">
        <v>5231</v>
      </c>
    </row>
    <row r="42" spans="1:7" s="32" customFormat="1" x14ac:dyDescent="0.2">
      <c r="A42" s="158">
        <v>42446</v>
      </c>
      <c r="B42" s="475" t="s">
        <v>2920</v>
      </c>
      <c r="C42" s="32" t="s">
        <v>5238</v>
      </c>
      <c r="D42" s="475" t="s">
        <v>2918</v>
      </c>
      <c r="E42" s="73">
        <v>-400000</v>
      </c>
      <c r="F42" s="159" t="s">
        <v>5239</v>
      </c>
    </row>
    <row r="43" spans="1:7" s="32" customFormat="1" x14ac:dyDescent="0.2">
      <c r="A43" s="158">
        <v>42452</v>
      </c>
      <c r="B43" s="475" t="s">
        <v>663</v>
      </c>
      <c r="C43" s="32" t="s">
        <v>5258</v>
      </c>
      <c r="D43" s="475" t="s">
        <v>2918</v>
      </c>
      <c r="E43" s="73">
        <v>-340000</v>
      </c>
      <c r="F43" s="159" t="s">
        <v>5259</v>
      </c>
    </row>
    <row r="44" spans="1:7" s="32" customFormat="1" x14ac:dyDescent="0.2">
      <c r="A44" s="158">
        <v>42455</v>
      </c>
      <c r="B44" s="475" t="s">
        <v>571</v>
      </c>
      <c r="C44" s="32" t="s">
        <v>5263</v>
      </c>
      <c r="D44" s="475" t="s">
        <v>2918</v>
      </c>
      <c r="E44" s="73">
        <v>-1003000</v>
      </c>
      <c r="F44" s="159" t="s">
        <v>5264</v>
      </c>
    </row>
    <row r="45" spans="1:7" s="32" customFormat="1" x14ac:dyDescent="0.2">
      <c r="A45" s="158">
        <v>42458</v>
      </c>
      <c r="B45" s="476" t="s">
        <v>1613</v>
      </c>
      <c r="C45" s="155" t="s">
        <v>5269</v>
      </c>
      <c r="D45" s="476" t="s">
        <v>2918</v>
      </c>
      <c r="E45" s="73">
        <v>-415000</v>
      </c>
      <c r="F45" s="477" t="s">
        <v>5268</v>
      </c>
    </row>
    <row r="46" spans="1:7" s="32" customFormat="1" x14ac:dyDescent="0.2">
      <c r="A46" s="158">
        <v>42458</v>
      </c>
      <c r="B46" s="476" t="s">
        <v>1613</v>
      </c>
      <c r="C46" s="155" t="s">
        <v>5270</v>
      </c>
      <c r="D46" s="478" t="s">
        <v>5271</v>
      </c>
      <c r="E46" s="73">
        <v>-415000</v>
      </c>
      <c r="F46" s="477" t="s">
        <v>5268</v>
      </c>
    </row>
    <row r="47" spans="1:7" s="32" customFormat="1" x14ac:dyDescent="0.2">
      <c r="A47" s="158">
        <v>42458</v>
      </c>
      <c r="B47" s="476" t="s">
        <v>1613</v>
      </c>
      <c r="C47" s="155" t="s">
        <v>5272</v>
      </c>
      <c r="D47" s="478" t="s">
        <v>2918</v>
      </c>
      <c r="E47" s="73">
        <v>-1450000</v>
      </c>
      <c r="F47" s="477" t="s">
        <v>5268</v>
      </c>
    </row>
    <row r="48" spans="1:7" s="32" customFormat="1" x14ac:dyDescent="0.2">
      <c r="A48" s="158">
        <v>42458</v>
      </c>
      <c r="B48" s="476" t="s">
        <v>1613</v>
      </c>
      <c r="C48" s="155" t="s">
        <v>5273</v>
      </c>
      <c r="D48" s="478" t="s">
        <v>2918</v>
      </c>
      <c r="E48" s="73">
        <v>-255000</v>
      </c>
      <c r="F48" s="477" t="s">
        <v>5268</v>
      </c>
    </row>
    <row r="49" spans="1:6" s="32" customFormat="1" x14ac:dyDescent="0.2">
      <c r="A49" s="158">
        <v>42460</v>
      </c>
      <c r="B49" s="476" t="s">
        <v>547</v>
      </c>
      <c r="C49" s="155" t="s">
        <v>5292</v>
      </c>
      <c r="D49" s="478" t="s">
        <v>2918</v>
      </c>
      <c r="E49" s="73">
        <v>-33334</v>
      </c>
      <c r="F49" s="477" t="s">
        <v>5293</v>
      </c>
    </row>
    <row r="50" spans="1:6" s="32" customFormat="1" x14ac:dyDescent="0.2">
      <c r="A50" s="158">
        <v>42460</v>
      </c>
      <c r="B50" s="476" t="s">
        <v>786</v>
      </c>
      <c r="C50" s="155" t="s">
        <v>5297</v>
      </c>
      <c r="D50" s="478" t="s">
        <v>2918</v>
      </c>
      <c r="E50" s="73">
        <v>-445000</v>
      </c>
      <c r="F50" s="477" t="s">
        <v>5296</v>
      </c>
    </row>
    <row r="51" spans="1:6" s="32" customFormat="1" x14ac:dyDescent="0.2">
      <c r="A51" s="158">
        <v>42460</v>
      </c>
      <c r="B51" s="476" t="s">
        <v>786</v>
      </c>
      <c r="C51" s="155" t="s">
        <v>5298</v>
      </c>
      <c r="D51" s="478" t="s">
        <v>5271</v>
      </c>
      <c r="E51" s="73">
        <v>-445000</v>
      </c>
      <c r="F51" s="477" t="s">
        <v>5296</v>
      </c>
    </row>
    <row r="52" spans="1:6" s="32" customFormat="1" x14ac:dyDescent="0.2">
      <c r="A52" s="158">
        <v>42460</v>
      </c>
      <c r="B52" s="476" t="s">
        <v>4627</v>
      </c>
      <c r="C52" s="32" t="s">
        <v>5301</v>
      </c>
      <c r="D52" s="478" t="s">
        <v>2918</v>
      </c>
      <c r="E52" s="73">
        <v>-333334</v>
      </c>
      <c r="F52" s="159" t="s">
        <v>5304</v>
      </c>
    </row>
    <row r="53" spans="1:6" s="32" customFormat="1" x14ac:dyDescent="0.2">
      <c r="A53" s="158">
        <v>42460</v>
      </c>
      <c r="B53" s="476" t="s">
        <v>491</v>
      </c>
      <c r="C53" s="32" t="s">
        <v>5302</v>
      </c>
      <c r="D53" s="478" t="s">
        <v>2918</v>
      </c>
      <c r="E53" s="73">
        <v>-1400000</v>
      </c>
      <c r="F53" s="159" t="s">
        <v>5303</v>
      </c>
    </row>
    <row r="54" spans="1:6" s="32" customFormat="1" x14ac:dyDescent="0.2">
      <c r="A54" s="158">
        <v>42461</v>
      </c>
      <c r="B54" s="476" t="s">
        <v>4627</v>
      </c>
      <c r="C54" s="32" t="s">
        <v>5310</v>
      </c>
      <c r="D54" s="478" t="s">
        <v>2918</v>
      </c>
      <c r="E54" s="73">
        <v>-333334</v>
      </c>
      <c r="F54" s="159" t="s">
        <v>5309</v>
      </c>
    </row>
    <row r="55" spans="1:6" s="32" customFormat="1" x14ac:dyDescent="0.2">
      <c r="A55" s="158">
        <v>42461</v>
      </c>
      <c r="B55" s="476" t="s">
        <v>4627</v>
      </c>
      <c r="C55" s="32" t="s">
        <v>5311</v>
      </c>
      <c r="D55" s="478" t="s">
        <v>5271</v>
      </c>
      <c r="E55" s="73">
        <v>-333334</v>
      </c>
      <c r="F55" s="159" t="s">
        <v>5309</v>
      </c>
    </row>
    <row r="56" spans="1:6" s="32" customFormat="1" x14ac:dyDescent="0.2">
      <c r="A56" s="158">
        <v>42462</v>
      </c>
      <c r="B56" s="476" t="s">
        <v>2927</v>
      </c>
      <c r="C56" s="32" t="s">
        <v>5313</v>
      </c>
      <c r="D56" s="478" t="s">
        <v>2918</v>
      </c>
      <c r="E56" s="73">
        <v>-334000</v>
      </c>
      <c r="F56" s="159" t="s">
        <v>5314</v>
      </c>
    </row>
    <row r="57" spans="1:6" s="32" customFormat="1" x14ac:dyDescent="0.2">
      <c r="A57" s="158">
        <v>42462</v>
      </c>
      <c r="B57" s="476" t="s">
        <v>2927</v>
      </c>
      <c r="C57" s="32" t="s">
        <v>5315</v>
      </c>
      <c r="D57" s="478" t="s">
        <v>2918</v>
      </c>
      <c r="E57" s="73">
        <v>-2250000</v>
      </c>
      <c r="F57" s="159" t="s">
        <v>5314</v>
      </c>
    </row>
    <row r="58" spans="1:6" s="32" customFormat="1" x14ac:dyDescent="0.2">
      <c r="A58" s="158">
        <v>42551</v>
      </c>
      <c r="B58" s="512" t="s">
        <v>275</v>
      </c>
      <c r="C58" s="296" t="s">
        <v>5338</v>
      </c>
      <c r="D58" s="513" t="s">
        <v>2918</v>
      </c>
      <c r="E58" s="73">
        <v>-496000</v>
      </c>
      <c r="F58" s="159" t="s">
        <v>5339</v>
      </c>
    </row>
    <row r="59" spans="1:6" s="32" customFormat="1" x14ac:dyDescent="0.2">
      <c r="A59" s="158">
        <v>42580</v>
      </c>
      <c r="B59" s="512" t="s">
        <v>826</v>
      </c>
      <c r="C59" s="155" t="s">
        <v>5373</v>
      </c>
      <c r="D59" s="513" t="s">
        <v>2918</v>
      </c>
      <c r="E59" s="73">
        <v>-400000</v>
      </c>
      <c r="F59" s="477" t="s">
        <v>5372</v>
      </c>
    </row>
    <row r="60" spans="1:6" s="32" customFormat="1" x14ac:dyDescent="0.2">
      <c r="A60" s="158">
        <v>42613</v>
      </c>
      <c r="B60" s="512" t="s">
        <v>432</v>
      </c>
      <c r="C60" s="229" t="s">
        <v>5399</v>
      </c>
      <c r="D60" s="513" t="s">
        <v>2918</v>
      </c>
      <c r="E60" s="73">
        <v>-2800000</v>
      </c>
      <c r="F60" s="477" t="s">
        <v>5400</v>
      </c>
    </row>
    <row r="61" spans="1:6" s="32" customFormat="1" x14ac:dyDescent="0.2">
      <c r="A61" s="158">
        <v>42613</v>
      </c>
      <c r="B61" s="512" t="s">
        <v>432</v>
      </c>
      <c r="C61" s="155" t="s">
        <v>5398</v>
      </c>
      <c r="D61" s="513" t="s">
        <v>5271</v>
      </c>
      <c r="E61" s="73">
        <v>-2800000</v>
      </c>
      <c r="F61" s="477" t="s">
        <v>5400</v>
      </c>
    </row>
    <row r="62" spans="1:6" s="32" customFormat="1" x14ac:dyDescent="0.2">
      <c r="A62" s="158"/>
      <c r="E62" s="73"/>
      <c r="F62" s="159"/>
    </row>
    <row r="63" spans="1:6" s="32" customFormat="1" x14ac:dyDescent="0.2">
      <c r="A63" s="158"/>
      <c r="E63" s="73"/>
      <c r="F63" s="159"/>
    </row>
    <row r="64" spans="1:6" s="32" customFormat="1" x14ac:dyDescent="0.2">
      <c r="A64" s="158"/>
      <c r="E64" s="73"/>
      <c r="F64" s="159"/>
    </row>
    <row r="65" spans="1:6" s="32" customFormat="1" x14ac:dyDescent="0.2">
      <c r="A65" s="158"/>
      <c r="E65" s="73"/>
      <c r="F65" s="159"/>
    </row>
    <row r="66" spans="1:6" s="32" customFormat="1" x14ac:dyDescent="0.2">
      <c r="A66" s="158"/>
      <c r="E66" s="73"/>
      <c r="F66" s="159"/>
    </row>
    <row r="67" spans="1:6" s="32" customFormat="1" x14ac:dyDescent="0.2">
      <c r="A67" s="158"/>
      <c r="E67" s="73"/>
      <c r="F67" s="159"/>
    </row>
    <row r="68" spans="1:6" s="32" customFormat="1" x14ac:dyDescent="0.2">
      <c r="A68" s="158"/>
      <c r="E68" s="73"/>
      <c r="F68" s="159"/>
    </row>
    <row r="69" spans="1:6" s="32" customFormat="1" x14ac:dyDescent="0.2">
      <c r="A69" s="158"/>
      <c r="E69" s="73"/>
      <c r="F69" s="159"/>
    </row>
    <row r="70" spans="1:6" s="32" customFormat="1" x14ac:dyDescent="0.2">
      <c r="A70" s="158"/>
      <c r="E70" s="73"/>
      <c r="F70" s="159"/>
    </row>
    <row r="71" spans="1:6" s="32" customFormat="1" x14ac:dyDescent="0.2">
      <c r="A71" s="158"/>
      <c r="E71" s="73"/>
      <c r="F71" s="159"/>
    </row>
    <row r="72" spans="1:6" s="32" customFormat="1" x14ac:dyDescent="0.2">
      <c r="A72" s="158"/>
      <c r="E72" s="73"/>
      <c r="F72" s="159"/>
    </row>
    <row r="73" spans="1:6" s="32" customFormat="1" x14ac:dyDescent="0.2">
      <c r="A73" s="158"/>
      <c r="E73" s="73"/>
      <c r="F73" s="159"/>
    </row>
    <row r="74" spans="1:6" s="32" customFormat="1" x14ac:dyDescent="0.2">
      <c r="A74" s="158"/>
      <c r="E74" s="73"/>
      <c r="F74" s="159"/>
    </row>
    <row r="75" spans="1:6" s="32" customFormat="1" x14ac:dyDescent="0.2">
      <c r="A75" s="158"/>
      <c r="E75" s="73"/>
      <c r="F75" s="159"/>
    </row>
    <row r="76" spans="1:6" s="32" customFormat="1" x14ac:dyDescent="0.2">
      <c r="A76" s="158"/>
      <c r="E76" s="73"/>
      <c r="F76" s="159"/>
    </row>
    <row r="77" spans="1:6" s="32" customFormat="1" x14ac:dyDescent="0.2">
      <c r="A77" s="158"/>
      <c r="E77" s="73"/>
      <c r="F77" s="159"/>
    </row>
    <row r="78" spans="1:6" s="32" customFormat="1" x14ac:dyDescent="0.2">
      <c r="A78" s="158"/>
      <c r="E78" s="73"/>
      <c r="F78" s="159"/>
    </row>
    <row r="79" spans="1:6" s="32" customFormat="1" x14ac:dyDescent="0.2">
      <c r="A79" s="158"/>
      <c r="E79" s="73"/>
      <c r="F79" s="159"/>
    </row>
    <row r="80" spans="1:6" s="32" customFormat="1" x14ac:dyDescent="0.2">
      <c r="A80" s="158"/>
      <c r="E80" s="73"/>
      <c r="F80" s="159"/>
    </row>
    <row r="81" spans="1:6" s="32" customFormat="1" x14ac:dyDescent="0.2">
      <c r="A81" s="158"/>
      <c r="E81" s="73"/>
      <c r="F81" s="159"/>
    </row>
    <row r="82" spans="1:6" s="32" customFormat="1" x14ac:dyDescent="0.2">
      <c r="A82" s="158"/>
      <c r="E82" s="73"/>
      <c r="F82" s="159"/>
    </row>
    <row r="83" spans="1:6" s="32" customFormat="1" x14ac:dyDescent="0.2">
      <c r="A83" s="158"/>
      <c r="E83" s="73"/>
      <c r="F83" s="159"/>
    </row>
    <row r="84" spans="1:6" s="32" customFormat="1" x14ac:dyDescent="0.2">
      <c r="A84" s="158"/>
      <c r="E84" s="73"/>
      <c r="F84" s="159"/>
    </row>
    <row r="85" spans="1:6" s="32" customFormat="1" x14ac:dyDescent="0.2">
      <c r="A85" s="158"/>
      <c r="E85" s="73"/>
      <c r="F85" s="159"/>
    </row>
    <row r="86" spans="1:6" s="32" customFormat="1" x14ac:dyDescent="0.2">
      <c r="A86" s="158"/>
      <c r="E86" s="73"/>
      <c r="F86" s="159"/>
    </row>
    <row r="87" spans="1:6" s="32" customFormat="1" x14ac:dyDescent="0.2">
      <c r="A87" s="158"/>
      <c r="E87" s="73"/>
      <c r="F87" s="159"/>
    </row>
    <row r="88" spans="1:6" s="32" customFormat="1" x14ac:dyDescent="0.2">
      <c r="A88" s="158"/>
      <c r="E88" s="73"/>
      <c r="F88" s="159"/>
    </row>
    <row r="89" spans="1:6" s="32" customFormat="1" x14ac:dyDescent="0.2">
      <c r="A89" s="158"/>
      <c r="E89" s="73"/>
      <c r="F89" s="159"/>
    </row>
    <row r="90" spans="1:6" s="32" customFormat="1" x14ac:dyDescent="0.2">
      <c r="A90" s="158"/>
      <c r="E90" s="73"/>
      <c r="F90" s="159"/>
    </row>
    <row r="91" spans="1:6" s="32" customFormat="1" x14ac:dyDescent="0.2">
      <c r="A91" s="158"/>
      <c r="E91" s="73"/>
      <c r="F91" s="159"/>
    </row>
    <row r="92" spans="1:6" s="32" customFormat="1" x14ac:dyDescent="0.2">
      <c r="A92" s="158"/>
      <c r="E92" s="73"/>
      <c r="F92" s="159"/>
    </row>
    <row r="93" spans="1:6" s="32" customFormat="1" x14ac:dyDescent="0.2">
      <c r="A93" s="158"/>
      <c r="E93" s="73"/>
      <c r="F93" s="159"/>
    </row>
    <row r="94" spans="1:6" s="32" customFormat="1" x14ac:dyDescent="0.2">
      <c r="A94" s="158"/>
      <c r="E94" s="73"/>
      <c r="F94" s="159"/>
    </row>
    <row r="95" spans="1:6" s="32" customFormat="1" x14ac:dyDescent="0.2">
      <c r="A95" s="158"/>
      <c r="E95" s="73"/>
      <c r="F95" s="159"/>
    </row>
    <row r="96" spans="1:6" s="32" customFormat="1" x14ac:dyDescent="0.2">
      <c r="A96" s="158"/>
      <c r="E96" s="73"/>
      <c r="F96" s="159"/>
    </row>
    <row r="97" spans="1:6" s="32" customFormat="1" x14ac:dyDescent="0.2">
      <c r="A97" s="158"/>
      <c r="E97" s="73"/>
      <c r="F97" s="159"/>
    </row>
    <row r="98" spans="1:6" s="32" customFormat="1" x14ac:dyDescent="0.2">
      <c r="A98" s="158"/>
      <c r="E98" s="73"/>
      <c r="F98" s="159"/>
    </row>
    <row r="99" spans="1:6" s="32" customFormat="1" x14ac:dyDescent="0.2">
      <c r="A99" s="158"/>
      <c r="E99" s="73"/>
      <c r="F99" s="159"/>
    </row>
    <row r="100" spans="1:6" s="32" customFormat="1" x14ac:dyDescent="0.2">
      <c r="A100" s="158"/>
      <c r="E100" s="73"/>
      <c r="F100" s="159"/>
    </row>
    <row r="101" spans="1:6" s="32" customFormat="1" x14ac:dyDescent="0.2">
      <c r="A101" s="158"/>
      <c r="E101" s="73"/>
      <c r="F101" s="159"/>
    </row>
    <row r="102" spans="1:6" s="32" customFormat="1" x14ac:dyDescent="0.2">
      <c r="A102" s="158"/>
      <c r="E102" s="73"/>
      <c r="F102" s="159"/>
    </row>
    <row r="103" spans="1:6" s="32" customFormat="1" x14ac:dyDescent="0.2">
      <c r="A103" s="158"/>
      <c r="E103" s="73"/>
      <c r="F103" s="159"/>
    </row>
    <row r="104" spans="1:6" s="32" customFormat="1" x14ac:dyDescent="0.2">
      <c r="A104" s="158"/>
      <c r="E104" s="73"/>
      <c r="F104" s="159"/>
    </row>
    <row r="105" spans="1:6" s="32" customFormat="1" x14ac:dyDescent="0.2">
      <c r="A105" s="158"/>
      <c r="E105" s="73"/>
      <c r="F105" s="159"/>
    </row>
    <row r="106" spans="1:6" s="32" customFormat="1" x14ac:dyDescent="0.2">
      <c r="A106" s="158"/>
      <c r="E106" s="73"/>
      <c r="F106" s="159"/>
    </row>
    <row r="107" spans="1:6" s="32" customFormat="1" x14ac:dyDescent="0.2">
      <c r="A107" s="158"/>
      <c r="E107" s="73"/>
      <c r="F107" s="159"/>
    </row>
    <row r="108" spans="1:6" s="32" customFormat="1" x14ac:dyDescent="0.2">
      <c r="A108" s="158"/>
      <c r="E108" s="73"/>
      <c r="F108" s="159"/>
    </row>
    <row r="109" spans="1:6" s="32" customFormat="1" x14ac:dyDescent="0.2">
      <c r="A109" s="158"/>
      <c r="E109" s="73"/>
      <c r="F109" s="159"/>
    </row>
    <row r="110" spans="1:6" s="32" customFormat="1" x14ac:dyDescent="0.2">
      <c r="A110" s="158"/>
      <c r="E110" s="73"/>
      <c r="F110" s="159"/>
    </row>
    <row r="111" spans="1:6" s="32" customFormat="1" x14ac:dyDescent="0.2">
      <c r="A111" s="158"/>
      <c r="E111" s="73"/>
      <c r="F111" s="159"/>
    </row>
    <row r="112" spans="1:6" s="32" customFormat="1" x14ac:dyDescent="0.2">
      <c r="A112" s="158"/>
      <c r="E112" s="73"/>
      <c r="F112" s="159"/>
    </row>
    <row r="113" spans="1:6" s="32" customFormat="1" x14ac:dyDescent="0.2">
      <c r="A113" s="158"/>
      <c r="E113" s="73"/>
      <c r="F113" s="159"/>
    </row>
    <row r="114" spans="1:6" s="32" customFormat="1" x14ac:dyDescent="0.2">
      <c r="A114" s="158"/>
      <c r="E114" s="73"/>
      <c r="F114" s="159"/>
    </row>
    <row r="115" spans="1:6" s="32" customFormat="1" x14ac:dyDescent="0.2">
      <c r="A115" s="158"/>
      <c r="E115" s="73"/>
      <c r="F115" s="159"/>
    </row>
    <row r="116" spans="1:6" s="32" customFormat="1" x14ac:dyDescent="0.2">
      <c r="A116" s="158"/>
      <c r="E116" s="73"/>
      <c r="F116" s="159"/>
    </row>
    <row r="117" spans="1:6" s="32" customFormat="1" x14ac:dyDescent="0.2">
      <c r="A117" s="158"/>
      <c r="E117" s="73"/>
      <c r="F117" s="159"/>
    </row>
    <row r="118" spans="1:6" s="32" customFormat="1" x14ac:dyDescent="0.2">
      <c r="A118" s="158"/>
      <c r="E118" s="73"/>
      <c r="F118" s="159"/>
    </row>
    <row r="119" spans="1:6" s="32" customFormat="1" x14ac:dyDescent="0.2">
      <c r="A119" s="158"/>
      <c r="E119" s="73"/>
      <c r="F119" s="159"/>
    </row>
    <row r="120" spans="1:6" s="32" customFormat="1" x14ac:dyDescent="0.2">
      <c r="A120" s="158"/>
      <c r="E120" s="73"/>
      <c r="F120" s="159"/>
    </row>
    <row r="121" spans="1:6" s="32" customFormat="1" x14ac:dyDescent="0.2">
      <c r="A121" s="158"/>
      <c r="E121" s="73"/>
      <c r="F121" s="159"/>
    </row>
    <row r="122" spans="1:6" s="32" customFormat="1" x14ac:dyDescent="0.2">
      <c r="A122" s="158"/>
      <c r="E122" s="73"/>
      <c r="F122" s="159"/>
    </row>
    <row r="123" spans="1:6" s="32" customFormat="1" x14ac:dyDescent="0.2">
      <c r="A123" s="158"/>
      <c r="E123" s="73"/>
      <c r="F123" s="159"/>
    </row>
    <row r="124" spans="1:6" s="32" customFormat="1" x14ac:dyDescent="0.2">
      <c r="A124" s="158"/>
      <c r="E124" s="73"/>
      <c r="F124" s="159"/>
    </row>
    <row r="125" spans="1:6" s="32" customFormat="1" x14ac:dyDescent="0.2">
      <c r="A125" s="158"/>
      <c r="E125" s="73"/>
      <c r="F125" s="159"/>
    </row>
    <row r="126" spans="1:6" s="32" customFormat="1" x14ac:dyDescent="0.2">
      <c r="A126" s="158"/>
      <c r="E126" s="73"/>
      <c r="F126" s="159"/>
    </row>
    <row r="127" spans="1:6" s="32" customFormat="1" x14ac:dyDescent="0.2">
      <c r="A127" s="158"/>
      <c r="E127" s="73"/>
      <c r="F127" s="159"/>
    </row>
    <row r="128" spans="1:6" s="32" customFormat="1" x14ac:dyDescent="0.2">
      <c r="A128" s="158"/>
      <c r="E128" s="73"/>
      <c r="F128" s="159"/>
    </row>
    <row r="129" spans="1:6" s="32" customFormat="1" x14ac:dyDescent="0.2">
      <c r="A129" s="158"/>
      <c r="E129" s="73"/>
      <c r="F129" s="159"/>
    </row>
    <row r="130" spans="1:6" s="32" customFormat="1" x14ac:dyDescent="0.2">
      <c r="A130" s="158"/>
      <c r="E130" s="73"/>
      <c r="F130" s="159"/>
    </row>
    <row r="131" spans="1:6" s="32" customFormat="1" x14ac:dyDescent="0.2">
      <c r="A131" s="158"/>
      <c r="E131" s="73"/>
      <c r="F131" s="159"/>
    </row>
    <row r="132" spans="1:6" s="32" customFormat="1" x14ac:dyDescent="0.2">
      <c r="A132" s="158"/>
      <c r="E132" s="73"/>
      <c r="F132" s="159"/>
    </row>
    <row r="133" spans="1:6" s="32" customFormat="1" x14ac:dyDescent="0.2">
      <c r="A133" s="158"/>
      <c r="E133" s="73"/>
      <c r="F133" s="159"/>
    </row>
    <row r="134" spans="1:6" s="32" customFormat="1" x14ac:dyDescent="0.2">
      <c r="A134" s="158"/>
      <c r="E134" s="73"/>
      <c r="F134" s="159"/>
    </row>
    <row r="135" spans="1:6" s="32" customFormat="1" x14ac:dyDescent="0.2">
      <c r="A135" s="158"/>
      <c r="E135" s="73"/>
      <c r="F135" s="159"/>
    </row>
    <row r="136" spans="1:6" s="32" customFormat="1" x14ac:dyDescent="0.2">
      <c r="A136" s="158"/>
      <c r="E136" s="73"/>
      <c r="F136" s="159"/>
    </row>
    <row r="137" spans="1:6" s="32" customFormat="1" x14ac:dyDescent="0.2">
      <c r="A137" s="158"/>
      <c r="E137" s="73"/>
      <c r="F137" s="159"/>
    </row>
    <row r="138" spans="1:6" s="32" customFormat="1" x14ac:dyDescent="0.2">
      <c r="A138" s="158"/>
      <c r="E138" s="73"/>
      <c r="F138" s="159"/>
    </row>
    <row r="139" spans="1:6" s="32" customFormat="1" x14ac:dyDescent="0.2">
      <c r="A139" s="158"/>
      <c r="E139" s="73"/>
      <c r="F139" s="159"/>
    </row>
    <row r="140" spans="1:6" s="32" customFormat="1" x14ac:dyDescent="0.2">
      <c r="A140" s="158"/>
      <c r="E140" s="73"/>
      <c r="F140" s="159"/>
    </row>
    <row r="141" spans="1:6" s="32" customFormat="1" x14ac:dyDescent="0.2">
      <c r="A141" s="158"/>
      <c r="E141" s="73"/>
      <c r="F141" s="159"/>
    </row>
    <row r="142" spans="1:6" s="32" customFormat="1" x14ac:dyDescent="0.2">
      <c r="A142" s="158"/>
      <c r="E142" s="73"/>
      <c r="F142" s="159"/>
    </row>
    <row r="143" spans="1:6" s="32" customFormat="1" x14ac:dyDescent="0.2">
      <c r="A143" s="158"/>
      <c r="E143" s="73"/>
      <c r="F143" s="159"/>
    </row>
    <row r="144" spans="1:6" s="32" customFormat="1" x14ac:dyDescent="0.2">
      <c r="A144" s="158"/>
      <c r="E144" s="73"/>
      <c r="F144" s="159"/>
    </row>
    <row r="145" spans="1:6" s="32" customFormat="1" x14ac:dyDescent="0.2">
      <c r="A145" s="158"/>
      <c r="E145" s="73"/>
      <c r="F145" s="159"/>
    </row>
    <row r="146" spans="1:6" s="32" customFormat="1" x14ac:dyDescent="0.2">
      <c r="A146" s="158"/>
      <c r="E146" s="73"/>
      <c r="F146" s="159"/>
    </row>
    <row r="147" spans="1:6" s="32" customFormat="1" x14ac:dyDescent="0.2">
      <c r="A147" s="158"/>
      <c r="E147" s="73"/>
      <c r="F147" s="159"/>
    </row>
    <row r="148" spans="1:6" s="32" customFormat="1" x14ac:dyDescent="0.2">
      <c r="A148" s="158"/>
      <c r="E148" s="73"/>
      <c r="F148" s="159"/>
    </row>
    <row r="149" spans="1:6" s="32" customFormat="1" x14ac:dyDescent="0.2">
      <c r="A149" s="158"/>
      <c r="E149" s="73"/>
      <c r="F149" s="159"/>
    </row>
    <row r="150" spans="1:6" s="32" customFormat="1" x14ac:dyDescent="0.2">
      <c r="A150" s="158"/>
      <c r="E150" s="73"/>
      <c r="F150" s="159"/>
    </row>
    <row r="151" spans="1:6" s="32" customFormat="1" x14ac:dyDescent="0.2">
      <c r="A151" s="158"/>
      <c r="E151" s="73"/>
      <c r="F151" s="159"/>
    </row>
    <row r="152" spans="1:6" s="32" customFormat="1" x14ac:dyDescent="0.2">
      <c r="A152" s="158"/>
      <c r="E152" s="73"/>
      <c r="F152" s="159"/>
    </row>
    <row r="153" spans="1:6" s="32" customFormat="1" x14ac:dyDescent="0.2">
      <c r="A153" s="158"/>
      <c r="E153" s="73"/>
      <c r="F153" s="159"/>
    </row>
    <row r="154" spans="1:6" s="32" customFormat="1" x14ac:dyDescent="0.2">
      <c r="A154" s="158"/>
      <c r="E154" s="73"/>
      <c r="F154" s="159"/>
    </row>
    <row r="155" spans="1:6" s="32" customFormat="1" x14ac:dyDescent="0.2">
      <c r="A155" s="158"/>
      <c r="E155" s="73"/>
      <c r="F155" s="159"/>
    </row>
    <row r="156" spans="1:6" s="32" customFormat="1" x14ac:dyDescent="0.2">
      <c r="A156" s="158"/>
      <c r="E156" s="73"/>
      <c r="F156" s="159"/>
    </row>
    <row r="157" spans="1:6" s="32" customFormat="1" x14ac:dyDescent="0.2">
      <c r="A157" s="158"/>
      <c r="E157" s="73"/>
      <c r="F157" s="159"/>
    </row>
    <row r="158" spans="1:6" s="32" customFormat="1" x14ac:dyDescent="0.2">
      <c r="A158" s="158"/>
      <c r="E158" s="73"/>
      <c r="F158" s="159"/>
    </row>
    <row r="159" spans="1:6" s="32" customFormat="1" x14ac:dyDescent="0.2">
      <c r="A159" s="158"/>
      <c r="E159" s="73"/>
      <c r="F159" s="159"/>
    </row>
    <row r="160" spans="1:6" s="32" customFormat="1" x14ac:dyDescent="0.2">
      <c r="A160" s="158"/>
      <c r="E160" s="73"/>
      <c r="F160" s="159"/>
    </row>
    <row r="161" spans="1:6" s="32" customFormat="1" x14ac:dyDescent="0.2">
      <c r="A161" s="158"/>
      <c r="E161" s="73"/>
      <c r="F161" s="159"/>
    </row>
    <row r="162" spans="1:6" s="32" customFormat="1" x14ac:dyDescent="0.2">
      <c r="A162" s="158"/>
      <c r="E162" s="73"/>
      <c r="F162" s="159"/>
    </row>
    <row r="163" spans="1:6" s="32" customFormat="1" x14ac:dyDescent="0.2">
      <c r="A163" s="158"/>
      <c r="E163" s="73"/>
      <c r="F163" s="159"/>
    </row>
    <row r="164" spans="1:6" s="32" customFormat="1" x14ac:dyDescent="0.2">
      <c r="A164" s="158"/>
      <c r="E164" s="73"/>
      <c r="F164" s="159"/>
    </row>
    <row r="165" spans="1:6" s="32" customFormat="1" x14ac:dyDescent="0.2">
      <c r="A165" s="158"/>
      <c r="E165" s="73"/>
      <c r="F165" s="159"/>
    </row>
    <row r="166" spans="1:6" s="32" customFormat="1" x14ac:dyDescent="0.2">
      <c r="A166" s="158"/>
      <c r="E166" s="73"/>
      <c r="F166" s="159"/>
    </row>
    <row r="167" spans="1:6" s="32" customFormat="1" x14ac:dyDescent="0.2">
      <c r="A167" s="158"/>
      <c r="E167" s="73"/>
      <c r="F167" s="159"/>
    </row>
    <row r="168" spans="1:6" s="32" customFormat="1" x14ac:dyDescent="0.2">
      <c r="A168" s="158"/>
      <c r="E168" s="73"/>
      <c r="F168" s="159"/>
    </row>
    <row r="169" spans="1:6" s="32" customFormat="1" x14ac:dyDescent="0.2">
      <c r="A169" s="158"/>
      <c r="E169" s="73"/>
      <c r="F169" s="159"/>
    </row>
    <row r="170" spans="1:6" s="32" customFormat="1" x14ac:dyDescent="0.2">
      <c r="A170" s="158"/>
      <c r="E170" s="73"/>
      <c r="F170" s="159"/>
    </row>
    <row r="171" spans="1:6" s="32" customFormat="1" x14ac:dyDescent="0.2">
      <c r="A171" s="158"/>
      <c r="E171" s="73"/>
      <c r="F171" s="159"/>
    </row>
    <row r="172" spans="1:6" s="32" customFormat="1" x14ac:dyDescent="0.2">
      <c r="A172" s="158"/>
      <c r="E172" s="73"/>
      <c r="F172" s="159"/>
    </row>
    <row r="173" spans="1:6" s="32" customFormat="1" x14ac:dyDescent="0.2">
      <c r="A173" s="158"/>
      <c r="E173" s="73"/>
      <c r="F173" s="159"/>
    </row>
    <row r="174" spans="1:6" s="32" customFormat="1" x14ac:dyDescent="0.2">
      <c r="A174" s="158"/>
      <c r="E174" s="73"/>
      <c r="F174" s="159"/>
    </row>
    <row r="175" spans="1:6" s="32" customFormat="1" x14ac:dyDescent="0.2">
      <c r="A175" s="158"/>
      <c r="E175" s="73"/>
      <c r="F175" s="159"/>
    </row>
    <row r="176" spans="1:6" s="32" customFormat="1" x14ac:dyDescent="0.2">
      <c r="A176" s="158"/>
      <c r="E176" s="73"/>
      <c r="F176" s="159"/>
    </row>
    <row r="177" spans="1:6" s="32" customFormat="1" x14ac:dyDescent="0.2">
      <c r="A177" s="158"/>
      <c r="E177" s="73"/>
      <c r="F177" s="159"/>
    </row>
    <row r="178" spans="1:6" s="32" customFormat="1" x14ac:dyDescent="0.2">
      <c r="A178" s="158"/>
      <c r="E178" s="73"/>
      <c r="F178" s="159"/>
    </row>
    <row r="179" spans="1:6" s="32" customFormat="1" x14ac:dyDescent="0.2">
      <c r="A179" s="158"/>
      <c r="E179" s="73"/>
      <c r="F179" s="159"/>
    </row>
    <row r="180" spans="1:6" s="32" customFormat="1" x14ac:dyDescent="0.2">
      <c r="A180" s="158"/>
      <c r="E180" s="73"/>
      <c r="F180" s="159"/>
    </row>
    <row r="181" spans="1:6" s="32" customFormat="1" x14ac:dyDescent="0.2">
      <c r="A181" s="158"/>
      <c r="E181" s="73"/>
      <c r="F181" s="159"/>
    </row>
    <row r="182" spans="1:6" s="32" customFormat="1" x14ac:dyDescent="0.2">
      <c r="A182" s="158"/>
      <c r="E182" s="73"/>
      <c r="F182" s="159"/>
    </row>
    <row r="183" spans="1:6" s="32" customFormat="1" x14ac:dyDescent="0.2">
      <c r="A183" s="158"/>
      <c r="E183" s="73"/>
      <c r="F183" s="159"/>
    </row>
    <row r="184" spans="1:6" s="32" customFormat="1" x14ac:dyDescent="0.2">
      <c r="A184" s="158"/>
      <c r="E184" s="73"/>
      <c r="F184" s="159"/>
    </row>
    <row r="185" spans="1:6" s="32" customFormat="1" x14ac:dyDescent="0.2">
      <c r="A185" s="158"/>
      <c r="E185" s="73"/>
      <c r="F185" s="159"/>
    </row>
    <row r="186" spans="1:6" s="32" customFormat="1" x14ac:dyDescent="0.2">
      <c r="A186" s="158"/>
      <c r="E186" s="73"/>
      <c r="F186" s="159"/>
    </row>
    <row r="187" spans="1:6" s="32" customFormat="1" x14ac:dyDescent="0.2">
      <c r="A187" s="158"/>
      <c r="E187" s="73"/>
      <c r="F187" s="159"/>
    </row>
    <row r="188" spans="1:6" s="32" customFormat="1" x14ac:dyDescent="0.2">
      <c r="A188" s="158"/>
      <c r="E188" s="73"/>
      <c r="F188" s="159"/>
    </row>
    <row r="189" spans="1:6" s="32" customFormat="1" x14ac:dyDescent="0.2">
      <c r="A189" s="158"/>
      <c r="E189" s="73"/>
      <c r="F189" s="159"/>
    </row>
    <row r="190" spans="1:6" s="32" customFormat="1" x14ac:dyDescent="0.2">
      <c r="A190" s="158"/>
      <c r="E190" s="73"/>
      <c r="F190" s="159"/>
    </row>
    <row r="191" spans="1:6" s="32" customFormat="1" x14ac:dyDescent="0.2">
      <c r="A191" s="158"/>
      <c r="E191" s="73"/>
      <c r="F191" s="159"/>
    </row>
    <row r="192" spans="1:6" s="32" customFormat="1" x14ac:dyDescent="0.2">
      <c r="A192" s="158"/>
      <c r="E192" s="73"/>
      <c r="F192" s="159"/>
    </row>
    <row r="193" spans="1:6" s="32" customFormat="1" x14ac:dyDescent="0.2">
      <c r="A193" s="158"/>
      <c r="E193" s="73"/>
      <c r="F193" s="159"/>
    </row>
    <row r="194" spans="1:6" s="32" customFormat="1" x14ac:dyDescent="0.2">
      <c r="A194" s="158"/>
      <c r="E194" s="73"/>
      <c r="F194" s="159"/>
    </row>
    <row r="195" spans="1:6" s="32" customFormat="1" x14ac:dyDescent="0.2">
      <c r="A195" s="158"/>
      <c r="E195" s="73"/>
      <c r="F195" s="159"/>
    </row>
    <row r="196" spans="1:6" s="32" customFormat="1" x14ac:dyDescent="0.2">
      <c r="A196" s="158"/>
      <c r="E196" s="73"/>
      <c r="F196" s="159"/>
    </row>
    <row r="197" spans="1:6" s="32" customFormat="1" x14ac:dyDescent="0.2">
      <c r="A197" s="158"/>
      <c r="E197" s="73"/>
      <c r="F197" s="159"/>
    </row>
    <row r="198" spans="1:6" s="32" customFormat="1" x14ac:dyDescent="0.2">
      <c r="A198" s="158"/>
      <c r="E198" s="73"/>
      <c r="F198" s="159"/>
    </row>
    <row r="199" spans="1:6" s="32" customFormat="1" x14ac:dyDescent="0.2">
      <c r="A199" s="158"/>
      <c r="E199" s="73"/>
      <c r="F199" s="159"/>
    </row>
    <row r="200" spans="1:6" s="32" customFormat="1" x14ac:dyDescent="0.2">
      <c r="A200" s="158"/>
      <c r="E200" s="73"/>
      <c r="F200" s="159"/>
    </row>
    <row r="201" spans="1:6" s="32" customFormat="1" x14ac:dyDescent="0.2">
      <c r="A201" s="158"/>
      <c r="E201" s="73"/>
      <c r="F201" s="159"/>
    </row>
    <row r="202" spans="1:6" s="32" customFormat="1" x14ac:dyDescent="0.2">
      <c r="A202" s="158"/>
      <c r="E202" s="73"/>
      <c r="F202" s="159"/>
    </row>
    <row r="203" spans="1:6" s="32" customFormat="1" x14ac:dyDescent="0.2">
      <c r="A203" s="158"/>
      <c r="E203" s="73"/>
      <c r="F203" s="159"/>
    </row>
    <row r="204" spans="1:6" s="32" customFormat="1" x14ac:dyDescent="0.2">
      <c r="A204" s="158"/>
      <c r="E204" s="73"/>
      <c r="F204" s="159"/>
    </row>
    <row r="205" spans="1:6" s="32" customFormat="1" x14ac:dyDescent="0.2">
      <c r="A205" s="158"/>
      <c r="E205" s="73"/>
      <c r="F205" s="159"/>
    </row>
    <row r="206" spans="1:6" s="32" customFormat="1" x14ac:dyDescent="0.2">
      <c r="A206" s="158"/>
      <c r="E206" s="73"/>
      <c r="F206" s="159"/>
    </row>
    <row r="207" spans="1:6" s="32" customFormat="1" x14ac:dyDescent="0.2">
      <c r="A207" s="158"/>
      <c r="E207" s="73"/>
      <c r="F207" s="159"/>
    </row>
    <row r="208" spans="1:6" s="32" customFormat="1" x14ac:dyDescent="0.2">
      <c r="A208" s="158"/>
      <c r="E208" s="73"/>
      <c r="F208" s="159"/>
    </row>
    <row r="209" spans="1:6" s="32" customFormat="1" x14ac:dyDescent="0.2">
      <c r="A209" s="158"/>
      <c r="E209" s="73"/>
      <c r="F209" s="159"/>
    </row>
    <row r="210" spans="1:6" s="32" customFormat="1" x14ac:dyDescent="0.2">
      <c r="A210" s="158"/>
      <c r="E210" s="73"/>
      <c r="F210" s="159"/>
    </row>
    <row r="211" spans="1:6" s="32" customFormat="1" x14ac:dyDescent="0.2">
      <c r="A211" s="158"/>
      <c r="E211" s="73"/>
      <c r="F211" s="159"/>
    </row>
    <row r="212" spans="1:6" s="32" customFormat="1" x14ac:dyDescent="0.2">
      <c r="A212" s="158"/>
      <c r="E212" s="73"/>
      <c r="F212" s="159"/>
    </row>
    <row r="213" spans="1:6" s="32" customFormat="1" x14ac:dyDescent="0.2">
      <c r="A213" s="158"/>
      <c r="E213" s="73"/>
      <c r="F213" s="159"/>
    </row>
    <row r="214" spans="1:6" s="32" customFormat="1" x14ac:dyDescent="0.2">
      <c r="A214" s="158"/>
      <c r="E214" s="73"/>
      <c r="F214" s="159"/>
    </row>
    <row r="215" spans="1:6" s="32" customFormat="1" x14ac:dyDescent="0.2">
      <c r="A215" s="158"/>
      <c r="E215" s="73"/>
      <c r="F215" s="159"/>
    </row>
    <row r="216" spans="1:6" s="32" customFormat="1" x14ac:dyDescent="0.2">
      <c r="A216" s="158"/>
      <c r="E216" s="73"/>
      <c r="F216" s="159"/>
    </row>
    <row r="217" spans="1:6" s="32" customFormat="1" x14ac:dyDescent="0.2">
      <c r="A217" s="158"/>
      <c r="E217" s="73"/>
      <c r="F217" s="159"/>
    </row>
    <row r="218" spans="1:6" s="32" customFormat="1" x14ac:dyDescent="0.2">
      <c r="A218" s="158"/>
      <c r="E218" s="73"/>
      <c r="F218" s="159"/>
    </row>
    <row r="219" spans="1:6" s="32" customFormat="1" x14ac:dyDescent="0.2">
      <c r="A219" s="158"/>
      <c r="E219" s="73"/>
      <c r="F219" s="159"/>
    </row>
    <row r="220" spans="1:6" s="32" customFormat="1" x14ac:dyDescent="0.2">
      <c r="A220" s="158"/>
      <c r="E220" s="73"/>
      <c r="F220" s="159"/>
    </row>
    <row r="221" spans="1:6" s="32" customFormat="1" x14ac:dyDescent="0.2">
      <c r="A221" s="158"/>
      <c r="E221" s="73"/>
      <c r="F221" s="159"/>
    </row>
    <row r="222" spans="1:6" s="32" customFormat="1" x14ac:dyDescent="0.2">
      <c r="A222" s="158"/>
      <c r="E222" s="73"/>
      <c r="F222" s="159"/>
    </row>
    <row r="223" spans="1:6" s="32" customFormat="1" x14ac:dyDescent="0.2">
      <c r="A223" s="158"/>
      <c r="E223" s="73"/>
      <c r="F223" s="159"/>
    </row>
    <row r="224" spans="1:6" s="32" customFormat="1" x14ac:dyDescent="0.2">
      <c r="A224" s="158"/>
      <c r="E224" s="73"/>
      <c r="F224" s="159"/>
    </row>
    <row r="225" spans="1:6" s="32" customFormat="1" x14ac:dyDescent="0.2">
      <c r="A225" s="158"/>
      <c r="E225" s="73"/>
      <c r="F225" s="159"/>
    </row>
    <row r="226" spans="1:6" s="32" customFormat="1" x14ac:dyDescent="0.2">
      <c r="A226" s="158"/>
      <c r="E226" s="73"/>
      <c r="F226" s="159"/>
    </row>
    <row r="227" spans="1:6" s="32" customFormat="1" x14ac:dyDescent="0.2">
      <c r="A227" s="158"/>
      <c r="E227" s="73"/>
      <c r="F227" s="159"/>
    </row>
    <row r="228" spans="1:6" s="32" customFormat="1" x14ac:dyDescent="0.2">
      <c r="A228" s="158"/>
      <c r="E228" s="73"/>
      <c r="F228" s="159"/>
    </row>
    <row r="229" spans="1:6" s="32" customFormat="1" x14ac:dyDescent="0.2">
      <c r="A229" s="158"/>
      <c r="E229" s="73"/>
      <c r="F229" s="159"/>
    </row>
    <row r="230" spans="1:6" s="32" customFormat="1" x14ac:dyDescent="0.2">
      <c r="A230" s="158"/>
      <c r="E230" s="73"/>
      <c r="F230" s="159"/>
    </row>
    <row r="231" spans="1:6" s="32" customFormat="1" x14ac:dyDescent="0.2">
      <c r="A231" s="158"/>
      <c r="E231" s="73"/>
      <c r="F231" s="159"/>
    </row>
    <row r="232" spans="1:6" s="32" customFormat="1" x14ac:dyDescent="0.2">
      <c r="A232" s="158"/>
      <c r="E232" s="73"/>
      <c r="F232" s="159"/>
    </row>
    <row r="233" spans="1:6" s="32" customFormat="1" x14ac:dyDescent="0.2">
      <c r="A233" s="158"/>
      <c r="E233" s="73"/>
      <c r="F233" s="159"/>
    </row>
    <row r="234" spans="1:6" s="32" customFormat="1" x14ac:dyDescent="0.2">
      <c r="A234" s="158"/>
      <c r="E234" s="73"/>
      <c r="F234" s="159"/>
    </row>
    <row r="235" spans="1:6" s="32" customFormat="1" x14ac:dyDescent="0.2">
      <c r="A235" s="158"/>
      <c r="E235" s="73"/>
      <c r="F235" s="159"/>
    </row>
    <row r="236" spans="1:6" s="32" customFormat="1" x14ac:dyDescent="0.2">
      <c r="A236" s="158"/>
      <c r="E236" s="73"/>
      <c r="F236" s="159"/>
    </row>
    <row r="237" spans="1:6" s="32" customFormat="1" x14ac:dyDescent="0.2">
      <c r="A237" s="158"/>
      <c r="E237" s="73"/>
      <c r="F237" s="159"/>
    </row>
    <row r="238" spans="1:6" s="32" customFormat="1" x14ac:dyDescent="0.2">
      <c r="A238" s="158"/>
      <c r="E238" s="73"/>
      <c r="F238" s="159"/>
    </row>
    <row r="239" spans="1:6" s="32" customFormat="1" x14ac:dyDescent="0.2">
      <c r="A239" s="158"/>
      <c r="E239" s="73"/>
      <c r="F239" s="159"/>
    </row>
    <row r="240" spans="1:6" s="32" customFormat="1" x14ac:dyDescent="0.2">
      <c r="A240" s="158"/>
      <c r="E240" s="73"/>
      <c r="F240" s="159"/>
    </row>
    <row r="241" spans="1:6" s="32" customFormat="1" x14ac:dyDescent="0.2">
      <c r="A241" s="158"/>
      <c r="E241" s="73"/>
      <c r="F241" s="159"/>
    </row>
    <row r="242" spans="1:6" s="32" customFormat="1" x14ac:dyDescent="0.2">
      <c r="A242" s="158"/>
      <c r="E242" s="73"/>
      <c r="F242" s="159"/>
    </row>
    <row r="243" spans="1:6" s="32" customFormat="1" x14ac:dyDescent="0.2">
      <c r="A243" s="158"/>
      <c r="E243" s="73"/>
      <c r="F243" s="159"/>
    </row>
    <row r="244" spans="1:6" s="32" customFormat="1" x14ac:dyDescent="0.2">
      <c r="A244" s="158"/>
      <c r="E244" s="73"/>
      <c r="F244" s="159"/>
    </row>
    <row r="245" spans="1:6" s="32" customFormat="1" x14ac:dyDescent="0.2">
      <c r="A245" s="158"/>
      <c r="E245" s="73"/>
      <c r="F245" s="159"/>
    </row>
    <row r="246" spans="1:6" s="32" customFormat="1" x14ac:dyDescent="0.2">
      <c r="A246" s="158"/>
      <c r="E246" s="73"/>
      <c r="F246" s="159"/>
    </row>
    <row r="247" spans="1:6" s="32" customFormat="1" x14ac:dyDescent="0.2">
      <c r="A247" s="158"/>
      <c r="E247" s="73"/>
      <c r="F247" s="159"/>
    </row>
    <row r="248" spans="1:6" s="32" customFormat="1" x14ac:dyDescent="0.2">
      <c r="A248" s="158"/>
      <c r="E248" s="73"/>
      <c r="F248" s="159"/>
    </row>
    <row r="249" spans="1:6" s="32" customFormat="1" x14ac:dyDescent="0.2">
      <c r="A249" s="158"/>
      <c r="E249" s="73"/>
      <c r="F249" s="159"/>
    </row>
    <row r="250" spans="1:6" s="32" customFormat="1" x14ac:dyDescent="0.2">
      <c r="A250" s="158"/>
      <c r="E250" s="73"/>
      <c r="F250" s="159"/>
    </row>
    <row r="251" spans="1:6" s="32" customFormat="1" x14ac:dyDescent="0.2">
      <c r="A251" s="158"/>
      <c r="E251" s="73"/>
      <c r="F251" s="159"/>
    </row>
    <row r="252" spans="1:6" s="32" customFormat="1" x14ac:dyDescent="0.2">
      <c r="A252" s="158"/>
      <c r="E252" s="73"/>
      <c r="F252" s="159"/>
    </row>
    <row r="253" spans="1:6" s="32" customFormat="1" x14ac:dyDescent="0.2">
      <c r="A253" s="158"/>
      <c r="E253" s="73"/>
      <c r="F253" s="159"/>
    </row>
    <row r="254" spans="1:6" s="32" customFormat="1" x14ac:dyDescent="0.2">
      <c r="A254" s="158"/>
      <c r="E254" s="73"/>
      <c r="F254" s="159"/>
    </row>
    <row r="255" spans="1:6" s="32" customFormat="1" x14ac:dyDescent="0.2">
      <c r="A255" s="158"/>
      <c r="E255" s="73"/>
      <c r="F255" s="159"/>
    </row>
    <row r="256" spans="1:6" s="32" customFormat="1" x14ac:dyDescent="0.2">
      <c r="A256" s="158"/>
      <c r="E256" s="73"/>
      <c r="F256" s="159"/>
    </row>
    <row r="257" spans="1:6" s="32" customFormat="1" x14ac:dyDescent="0.2">
      <c r="A257" s="158"/>
      <c r="E257" s="73"/>
      <c r="F257" s="159"/>
    </row>
    <row r="258" spans="1:6" s="32" customFormat="1" x14ac:dyDescent="0.2">
      <c r="A258" s="158"/>
      <c r="E258" s="73"/>
      <c r="F258" s="159"/>
    </row>
    <row r="259" spans="1:6" s="32" customFormat="1" x14ac:dyDescent="0.2">
      <c r="A259" s="158"/>
      <c r="E259" s="73"/>
      <c r="F259" s="159"/>
    </row>
    <row r="260" spans="1:6" s="32" customFormat="1" x14ac:dyDescent="0.2">
      <c r="A260" s="158"/>
      <c r="E260" s="73"/>
      <c r="F260" s="159"/>
    </row>
    <row r="261" spans="1:6" s="32" customFormat="1" x14ac:dyDescent="0.2">
      <c r="A261" s="158"/>
      <c r="E261" s="73"/>
      <c r="F261" s="159"/>
    </row>
    <row r="262" spans="1:6" s="32" customFormat="1" x14ac:dyDescent="0.2">
      <c r="A262" s="158"/>
      <c r="E262" s="73"/>
      <c r="F262" s="159"/>
    </row>
    <row r="263" spans="1:6" s="32" customFormat="1" x14ac:dyDescent="0.2">
      <c r="A263" s="158"/>
      <c r="E263" s="73"/>
      <c r="F263" s="159"/>
    </row>
    <row r="264" spans="1:6" s="32" customFormat="1" x14ac:dyDescent="0.2">
      <c r="A264" s="158"/>
      <c r="E264" s="73"/>
      <c r="F264" s="159"/>
    </row>
    <row r="265" spans="1:6" s="32" customFormat="1" x14ac:dyDescent="0.2">
      <c r="A265" s="158"/>
      <c r="E265" s="73"/>
      <c r="F265" s="159"/>
    </row>
    <row r="266" spans="1:6" s="32" customFormat="1" x14ac:dyDescent="0.2">
      <c r="A266" s="158"/>
      <c r="E266" s="73"/>
      <c r="F266" s="159"/>
    </row>
    <row r="267" spans="1:6" s="32" customFormat="1" x14ac:dyDescent="0.2">
      <c r="A267" s="158"/>
      <c r="E267" s="73"/>
      <c r="F267" s="159"/>
    </row>
    <row r="268" spans="1:6" s="32" customFormat="1" x14ac:dyDescent="0.2">
      <c r="A268" s="158"/>
      <c r="E268" s="73"/>
      <c r="F268" s="159"/>
    </row>
    <row r="269" spans="1:6" s="32" customFormat="1" x14ac:dyDescent="0.2">
      <c r="A269" s="158"/>
      <c r="E269" s="73"/>
      <c r="F269" s="159"/>
    </row>
    <row r="270" spans="1:6" s="32" customFormat="1" x14ac:dyDescent="0.2">
      <c r="A270" s="158"/>
      <c r="E270" s="73"/>
      <c r="F270" s="159"/>
    </row>
    <row r="271" spans="1:6" s="32" customFormat="1" x14ac:dyDescent="0.2">
      <c r="A271" s="158"/>
      <c r="E271" s="73"/>
      <c r="F271" s="159"/>
    </row>
    <row r="272" spans="1:6" s="32" customFormat="1" x14ac:dyDescent="0.2">
      <c r="A272" s="158"/>
      <c r="E272" s="73"/>
      <c r="F272" s="159"/>
    </row>
    <row r="273" spans="1:6" s="32" customFormat="1" x14ac:dyDescent="0.2">
      <c r="A273" s="158"/>
      <c r="E273" s="73"/>
      <c r="F273" s="159"/>
    </row>
    <row r="274" spans="1:6" s="32" customFormat="1" x14ac:dyDescent="0.2">
      <c r="A274" s="158"/>
      <c r="E274" s="73"/>
      <c r="F274" s="159"/>
    </row>
    <row r="275" spans="1:6" s="32" customFormat="1" x14ac:dyDescent="0.2">
      <c r="A275" s="158"/>
      <c r="E275" s="73"/>
      <c r="F275" s="159"/>
    </row>
    <row r="276" spans="1:6" s="32" customFormat="1" x14ac:dyDescent="0.2">
      <c r="A276" s="158"/>
      <c r="E276" s="73"/>
      <c r="F276" s="159"/>
    </row>
    <row r="277" spans="1:6" s="32" customFormat="1" x14ac:dyDescent="0.2">
      <c r="A277" s="158"/>
      <c r="E277" s="73"/>
      <c r="F277" s="159"/>
    </row>
    <row r="278" spans="1:6" s="32" customFormat="1" x14ac:dyDescent="0.2">
      <c r="A278" s="158"/>
      <c r="E278" s="73"/>
      <c r="F278" s="159"/>
    </row>
    <row r="279" spans="1:6" s="32" customFormat="1" x14ac:dyDescent="0.2">
      <c r="A279" s="158"/>
      <c r="E279" s="73"/>
      <c r="F279" s="159"/>
    </row>
    <row r="280" spans="1:6" s="32" customFormat="1" x14ac:dyDescent="0.2">
      <c r="A280" s="158"/>
      <c r="E280" s="73"/>
      <c r="F280" s="159"/>
    </row>
    <row r="281" spans="1:6" s="32" customFormat="1" x14ac:dyDescent="0.2">
      <c r="A281" s="158"/>
      <c r="E281" s="73"/>
      <c r="F281" s="159"/>
    </row>
    <row r="282" spans="1:6" s="32" customFormat="1" x14ac:dyDescent="0.2">
      <c r="A282" s="158"/>
      <c r="E282" s="73"/>
      <c r="F282" s="159"/>
    </row>
    <row r="283" spans="1:6" s="32" customFormat="1" x14ac:dyDescent="0.2">
      <c r="A283" s="158"/>
      <c r="E283" s="73"/>
      <c r="F283" s="159"/>
    </row>
    <row r="284" spans="1:6" s="32" customFormat="1" x14ac:dyDescent="0.2">
      <c r="A284" s="158"/>
      <c r="E284" s="73"/>
      <c r="F284" s="159"/>
    </row>
    <row r="285" spans="1:6" s="32" customFormat="1" x14ac:dyDescent="0.2">
      <c r="A285" s="158"/>
      <c r="E285" s="73"/>
      <c r="F285" s="159"/>
    </row>
    <row r="286" spans="1:6" s="32" customFormat="1" x14ac:dyDescent="0.2">
      <c r="A286" s="158"/>
      <c r="E286" s="73"/>
      <c r="F286" s="159"/>
    </row>
    <row r="287" spans="1:6" s="32" customFormat="1" x14ac:dyDescent="0.2">
      <c r="A287" s="158"/>
      <c r="E287" s="73"/>
      <c r="F287" s="159"/>
    </row>
    <row r="288" spans="1:6" s="32" customFormat="1" x14ac:dyDescent="0.2">
      <c r="A288" s="158"/>
      <c r="E288" s="73"/>
      <c r="F288" s="159"/>
    </row>
    <row r="289" spans="1:6" s="32" customFormat="1" x14ac:dyDescent="0.2">
      <c r="A289" s="158"/>
      <c r="E289" s="73"/>
      <c r="F289" s="159"/>
    </row>
    <row r="290" spans="1:6" s="32" customFormat="1" x14ac:dyDescent="0.2">
      <c r="A290" s="158"/>
      <c r="E290" s="73"/>
      <c r="F290" s="159"/>
    </row>
    <row r="291" spans="1:6" s="32" customFormat="1" x14ac:dyDescent="0.2">
      <c r="A291" s="158"/>
      <c r="E291" s="73"/>
      <c r="F291" s="159"/>
    </row>
    <row r="292" spans="1:6" s="32" customFormat="1" x14ac:dyDescent="0.2">
      <c r="A292" s="158"/>
      <c r="E292" s="73"/>
      <c r="F292" s="159"/>
    </row>
    <row r="293" spans="1:6" s="32" customFormat="1" x14ac:dyDescent="0.2">
      <c r="A293" s="158"/>
      <c r="E293" s="73"/>
      <c r="F293" s="159"/>
    </row>
    <row r="294" spans="1:6" s="32" customFormat="1" x14ac:dyDescent="0.2">
      <c r="A294" s="158"/>
      <c r="E294" s="73"/>
      <c r="F294" s="159"/>
    </row>
    <row r="295" spans="1:6" s="32" customFormat="1" x14ac:dyDescent="0.2">
      <c r="A295" s="158"/>
      <c r="E295" s="73"/>
      <c r="F295" s="159"/>
    </row>
    <row r="296" spans="1:6" s="32" customFormat="1" x14ac:dyDescent="0.2">
      <c r="A296" s="158"/>
      <c r="E296" s="73"/>
      <c r="F296" s="159"/>
    </row>
    <row r="297" spans="1:6" s="32" customFormat="1" x14ac:dyDescent="0.2">
      <c r="A297" s="158"/>
      <c r="E297" s="73"/>
      <c r="F297" s="159"/>
    </row>
    <row r="298" spans="1:6" s="32" customFormat="1" x14ac:dyDescent="0.2">
      <c r="A298" s="158"/>
      <c r="E298" s="73"/>
      <c r="F298" s="159"/>
    </row>
    <row r="299" spans="1:6" s="32" customFormat="1" x14ac:dyDescent="0.2">
      <c r="A299" s="158"/>
      <c r="E299" s="73"/>
      <c r="F299" s="159"/>
    </row>
    <row r="300" spans="1:6" s="32" customFormat="1" x14ac:dyDescent="0.2">
      <c r="A300" s="158"/>
      <c r="E300" s="73"/>
      <c r="F300" s="159"/>
    </row>
    <row r="301" spans="1:6" s="32" customFormat="1" x14ac:dyDescent="0.2">
      <c r="A301" s="158"/>
      <c r="E301" s="73"/>
      <c r="F301" s="159"/>
    </row>
    <row r="302" spans="1:6" s="32" customFormat="1" x14ac:dyDescent="0.2">
      <c r="A302" s="158"/>
      <c r="E302" s="73"/>
      <c r="F302" s="159"/>
    </row>
    <row r="303" spans="1:6" s="32" customFormat="1" x14ac:dyDescent="0.2">
      <c r="A303" s="158"/>
      <c r="E303" s="73"/>
      <c r="F303" s="159"/>
    </row>
    <row r="304" spans="1:6" s="32" customFormat="1" x14ac:dyDescent="0.2">
      <c r="A304" s="158"/>
      <c r="E304" s="73"/>
      <c r="F304" s="159"/>
    </row>
    <row r="305" spans="1:6" s="32" customFormat="1" x14ac:dyDescent="0.2">
      <c r="A305" s="158"/>
      <c r="E305" s="73"/>
      <c r="F305" s="159"/>
    </row>
    <row r="306" spans="1:6" s="32" customFormat="1" x14ac:dyDescent="0.2">
      <c r="A306" s="158"/>
      <c r="E306" s="73"/>
      <c r="F306" s="159"/>
    </row>
    <row r="307" spans="1:6" s="32" customFormat="1" x14ac:dyDescent="0.2">
      <c r="A307" s="158"/>
      <c r="E307" s="73"/>
      <c r="F307" s="159"/>
    </row>
    <row r="308" spans="1:6" s="32" customFormat="1" x14ac:dyDescent="0.2">
      <c r="A308" s="158"/>
      <c r="E308" s="73"/>
      <c r="F308" s="159"/>
    </row>
    <row r="309" spans="1:6" s="32" customFormat="1" x14ac:dyDescent="0.2">
      <c r="A309" s="158"/>
      <c r="E309" s="73"/>
      <c r="F309" s="159"/>
    </row>
    <row r="310" spans="1:6" s="32" customFormat="1" x14ac:dyDescent="0.2">
      <c r="A310" s="158"/>
      <c r="E310" s="73"/>
      <c r="F310" s="159"/>
    </row>
    <row r="311" spans="1:6" s="32" customFormat="1" x14ac:dyDescent="0.2">
      <c r="A311" s="158"/>
      <c r="E311" s="73"/>
      <c r="F311" s="159"/>
    </row>
    <row r="312" spans="1:6" s="32" customFormat="1" x14ac:dyDescent="0.2">
      <c r="A312" s="158"/>
      <c r="E312" s="73"/>
      <c r="F312" s="159"/>
    </row>
    <row r="313" spans="1:6" s="32" customFormat="1" x14ac:dyDescent="0.2">
      <c r="A313" s="158"/>
      <c r="E313" s="73"/>
      <c r="F313" s="159"/>
    </row>
    <row r="314" spans="1:6" s="32" customFormat="1" x14ac:dyDescent="0.2">
      <c r="A314" s="158"/>
      <c r="E314" s="73"/>
      <c r="F314" s="159"/>
    </row>
    <row r="315" spans="1:6" s="32" customFormat="1" x14ac:dyDescent="0.2">
      <c r="A315" s="158"/>
      <c r="E315" s="73"/>
      <c r="F315" s="159"/>
    </row>
    <row r="316" spans="1:6" s="32" customFormat="1" x14ac:dyDescent="0.2">
      <c r="A316" s="158"/>
      <c r="E316" s="73"/>
      <c r="F316" s="159"/>
    </row>
    <row r="317" spans="1:6" s="32" customFormat="1" x14ac:dyDescent="0.2">
      <c r="A317" s="158"/>
      <c r="E317" s="73"/>
      <c r="F317" s="159"/>
    </row>
    <row r="318" spans="1:6" s="32" customFormat="1" x14ac:dyDescent="0.2">
      <c r="A318" s="158"/>
      <c r="E318" s="73"/>
      <c r="F318" s="159"/>
    </row>
    <row r="319" spans="1:6" s="32" customFormat="1" x14ac:dyDescent="0.2">
      <c r="A319" s="158"/>
      <c r="E319" s="73"/>
      <c r="F319" s="159"/>
    </row>
    <row r="320" spans="1:6" s="32" customFormat="1" x14ac:dyDescent="0.2">
      <c r="A320" s="158"/>
      <c r="E320" s="73"/>
      <c r="F320" s="159"/>
    </row>
    <row r="321" spans="1:6" s="32" customFormat="1" x14ac:dyDescent="0.2">
      <c r="A321" s="158"/>
      <c r="E321" s="73"/>
      <c r="F321" s="159"/>
    </row>
    <row r="322" spans="1:6" s="32" customFormat="1" x14ac:dyDescent="0.2">
      <c r="A322" s="158"/>
      <c r="E322" s="73"/>
      <c r="F322" s="159"/>
    </row>
    <row r="323" spans="1:6" s="32" customFormat="1" x14ac:dyDescent="0.2">
      <c r="A323" s="158"/>
      <c r="E323" s="73"/>
      <c r="F323" s="159"/>
    </row>
    <row r="324" spans="1:6" s="32" customFormat="1" x14ac:dyDescent="0.2">
      <c r="A324" s="158"/>
      <c r="E324" s="73"/>
      <c r="F324" s="159"/>
    </row>
    <row r="325" spans="1:6" s="32" customFormat="1" x14ac:dyDescent="0.2">
      <c r="A325" s="158"/>
      <c r="E325" s="73"/>
      <c r="F325" s="159"/>
    </row>
    <row r="326" spans="1:6" s="32" customFormat="1" x14ac:dyDescent="0.2">
      <c r="A326" s="158"/>
      <c r="E326" s="73"/>
      <c r="F326" s="159"/>
    </row>
    <row r="327" spans="1:6" s="32" customFormat="1" x14ac:dyDescent="0.2">
      <c r="A327" s="158"/>
      <c r="E327" s="73"/>
      <c r="F327" s="159"/>
    </row>
    <row r="328" spans="1:6" s="32" customFormat="1" x14ac:dyDescent="0.2">
      <c r="A328" s="158"/>
      <c r="E328" s="73"/>
      <c r="F328" s="159"/>
    </row>
    <row r="329" spans="1:6" s="32" customFormat="1" x14ac:dyDescent="0.2">
      <c r="A329" s="158"/>
      <c r="E329" s="73"/>
      <c r="F329" s="159"/>
    </row>
    <row r="330" spans="1:6" s="32" customFormat="1" x14ac:dyDescent="0.2">
      <c r="A330" s="158"/>
      <c r="E330" s="73"/>
      <c r="F330" s="159"/>
    </row>
    <row r="331" spans="1:6" s="32" customFormat="1" x14ac:dyDescent="0.2">
      <c r="A331" s="158"/>
      <c r="E331" s="73"/>
      <c r="F331" s="159"/>
    </row>
    <row r="332" spans="1:6" s="32" customFormat="1" x14ac:dyDescent="0.2">
      <c r="A332" s="158"/>
      <c r="E332" s="73"/>
      <c r="F332" s="159"/>
    </row>
    <row r="333" spans="1:6" s="32" customFormat="1" x14ac:dyDescent="0.2">
      <c r="A333" s="158"/>
      <c r="E333" s="73"/>
      <c r="F333" s="159"/>
    </row>
    <row r="334" spans="1:6" s="32" customFormat="1" x14ac:dyDescent="0.2">
      <c r="A334" s="158"/>
      <c r="E334" s="73"/>
      <c r="F334" s="159"/>
    </row>
    <row r="335" spans="1:6" s="32" customFormat="1" x14ac:dyDescent="0.2">
      <c r="A335" s="158"/>
      <c r="E335" s="73"/>
      <c r="F335" s="159"/>
    </row>
    <row r="336" spans="1:6" s="32" customFormat="1" x14ac:dyDescent="0.2">
      <c r="A336" s="158"/>
      <c r="E336" s="73"/>
      <c r="F336" s="159"/>
    </row>
    <row r="337" spans="1:6" s="32" customFormat="1" x14ac:dyDescent="0.2">
      <c r="A337" s="158"/>
      <c r="E337" s="73"/>
      <c r="F337" s="159"/>
    </row>
    <row r="338" spans="1:6" s="32" customFormat="1" x14ac:dyDescent="0.2">
      <c r="A338" s="158"/>
      <c r="E338" s="73"/>
      <c r="F338" s="159"/>
    </row>
    <row r="339" spans="1:6" s="32" customFormat="1" x14ac:dyDescent="0.2">
      <c r="A339" s="158"/>
      <c r="E339" s="73"/>
      <c r="F339" s="159"/>
    </row>
    <row r="340" spans="1:6" s="32" customFormat="1" x14ac:dyDescent="0.2">
      <c r="A340" s="158"/>
      <c r="E340" s="73"/>
      <c r="F340" s="159"/>
    </row>
    <row r="341" spans="1:6" s="32" customFormat="1" x14ac:dyDescent="0.2">
      <c r="A341" s="158"/>
      <c r="E341" s="73"/>
      <c r="F341" s="159"/>
    </row>
    <row r="342" spans="1:6" s="32" customFormat="1" x14ac:dyDescent="0.2">
      <c r="A342" s="158"/>
      <c r="E342" s="73"/>
      <c r="F342" s="159"/>
    </row>
    <row r="343" spans="1:6" s="32" customFormat="1" x14ac:dyDescent="0.2">
      <c r="A343" s="158"/>
      <c r="E343" s="73"/>
      <c r="F343" s="159"/>
    </row>
    <row r="344" spans="1:6" s="32" customFormat="1" x14ac:dyDescent="0.2">
      <c r="A344" s="158"/>
      <c r="E344" s="73"/>
      <c r="F344" s="159"/>
    </row>
    <row r="345" spans="1:6" s="32" customFormat="1" x14ac:dyDescent="0.2">
      <c r="A345" s="158"/>
      <c r="E345" s="73"/>
      <c r="F345" s="159"/>
    </row>
    <row r="346" spans="1:6" s="32" customFormat="1" x14ac:dyDescent="0.2">
      <c r="A346" s="158"/>
      <c r="E346" s="73"/>
      <c r="F346" s="159"/>
    </row>
    <row r="347" spans="1:6" s="32" customFormat="1" x14ac:dyDescent="0.2">
      <c r="A347" s="158"/>
      <c r="E347" s="73"/>
      <c r="F347" s="159"/>
    </row>
    <row r="348" spans="1:6" s="32" customFormat="1" x14ac:dyDescent="0.2">
      <c r="A348" s="158"/>
      <c r="E348" s="73"/>
      <c r="F348" s="159"/>
    </row>
    <row r="349" spans="1:6" s="32" customFormat="1" x14ac:dyDescent="0.2">
      <c r="A349" s="158"/>
      <c r="E349" s="73"/>
      <c r="F349" s="159"/>
    </row>
    <row r="350" spans="1:6" s="32" customFormat="1" x14ac:dyDescent="0.2">
      <c r="A350" s="158"/>
      <c r="E350" s="73"/>
      <c r="F350" s="159"/>
    </row>
    <row r="351" spans="1:6" s="32" customFormat="1" x14ac:dyDescent="0.2">
      <c r="A351" s="158"/>
      <c r="E351" s="73"/>
      <c r="F351" s="159"/>
    </row>
    <row r="352" spans="1:6" s="32" customFormat="1" x14ac:dyDescent="0.2">
      <c r="A352" s="158"/>
      <c r="E352" s="73"/>
      <c r="F352" s="159"/>
    </row>
    <row r="353" spans="1:6" s="32" customFormat="1" x14ac:dyDescent="0.2">
      <c r="A353" s="158"/>
      <c r="E353" s="73"/>
      <c r="F353" s="159"/>
    </row>
    <row r="354" spans="1:6" s="32" customFormat="1" x14ac:dyDescent="0.2">
      <c r="A354" s="158"/>
      <c r="E354" s="73"/>
      <c r="F354" s="159"/>
    </row>
    <row r="355" spans="1:6" s="32" customFormat="1" x14ac:dyDescent="0.2">
      <c r="A355" s="158"/>
      <c r="E355" s="73"/>
      <c r="F355" s="159"/>
    </row>
    <row r="356" spans="1:6" s="32" customFormat="1" x14ac:dyDescent="0.2">
      <c r="A356" s="158"/>
      <c r="E356" s="73"/>
      <c r="F356" s="159"/>
    </row>
    <row r="357" spans="1:6" s="32" customFormat="1" x14ac:dyDescent="0.2">
      <c r="A357" s="158"/>
      <c r="E357" s="73"/>
      <c r="F357" s="159"/>
    </row>
    <row r="358" spans="1:6" s="32" customFormat="1" x14ac:dyDescent="0.2">
      <c r="A358" s="158"/>
      <c r="E358" s="73"/>
      <c r="F358" s="159"/>
    </row>
    <row r="359" spans="1:6" s="32" customFormat="1" x14ac:dyDescent="0.2">
      <c r="A359" s="158"/>
      <c r="E359" s="73"/>
      <c r="F359" s="159"/>
    </row>
    <row r="360" spans="1:6" s="32" customFormat="1" x14ac:dyDescent="0.2">
      <c r="A360" s="158"/>
      <c r="E360" s="73"/>
      <c r="F360" s="159"/>
    </row>
    <row r="361" spans="1:6" s="32" customFormat="1" x14ac:dyDescent="0.2">
      <c r="A361" s="158"/>
      <c r="E361" s="73"/>
      <c r="F361" s="159"/>
    </row>
    <row r="362" spans="1:6" s="32" customFormat="1" x14ac:dyDescent="0.2">
      <c r="A362" s="158"/>
      <c r="E362" s="73"/>
      <c r="F362" s="159"/>
    </row>
    <row r="363" spans="1:6" s="32" customFormat="1" x14ac:dyDescent="0.2">
      <c r="A363" s="158"/>
      <c r="E363" s="73"/>
      <c r="F363" s="159"/>
    </row>
    <row r="364" spans="1:6" s="32" customFormat="1" x14ac:dyDescent="0.2">
      <c r="A364" s="158"/>
      <c r="E364" s="73"/>
      <c r="F364" s="159"/>
    </row>
    <row r="365" spans="1:6" s="32" customFormat="1" x14ac:dyDescent="0.2">
      <c r="A365" s="158"/>
      <c r="E365" s="73"/>
      <c r="F365" s="159"/>
    </row>
    <row r="366" spans="1:6" s="32" customFormat="1" x14ac:dyDescent="0.2">
      <c r="A366" s="158"/>
      <c r="E366" s="73"/>
      <c r="F366" s="159"/>
    </row>
    <row r="367" spans="1:6" s="32" customFormat="1" x14ac:dyDescent="0.2">
      <c r="A367" s="158"/>
      <c r="E367" s="73"/>
      <c r="F367" s="159"/>
    </row>
    <row r="368" spans="1:6" s="32" customFormat="1" x14ac:dyDescent="0.2">
      <c r="A368" s="158"/>
      <c r="E368" s="73"/>
      <c r="F368" s="159"/>
    </row>
    <row r="369" spans="1:6" s="32" customFormat="1" x14ac:dyDescent="0.2">
      <c r="A369" s="158"/>
      <c r="E369" s="73"/>
      <c r="F369" s="159"/>
    </row>
    <row r="370" spans="1:6" s="32" customFormat="1" x14ac:dyDescent="0.2">
      <c r="A370" s="158"/>
      <c r="E370" s="73"/>
      <c r="F370" s="159"/>
    </row>
    <row r="371" spans="1:6" s="32" customFormat="1" x14ac:dyDescent="0.2">
      <c r="A371" s="158"/>
      <c r="E371" s="73"/>
      <c r="F371" s="159"/>
    </row>
    <row r="372" spans="1:6" s="32" customFormat="1" x14ac:dyDescent="0.2">
      <c r="A372" s="158"/>
      <c r="E372" s="73"/>
      <c r="F372" s="159"/>
    </row>
    <row r="373" spans="1:6" s="32" customFormat="1" x14ac:dyDescent="0.2">
      <c r="A373" s="158"/>
      <c r="E373" s="73"/>
      <c r="F373" s="159"/>
    </row>
    <row r="374" spans="1:6" s="32" customFormat="1" x14ac:dyDescent="0.2">
      <c r="A374" s="158"/>
      <c r="E374" s="73"/>
      <c r="F374" s="159"/>
    </row>
    <row r="375" spans="1:6" s="32" customFormat="1" x14ac:dyDescent="0.2">
      <c r="A375" s="158"/>
      <c r="E375" s="73"/>
      <c r="F375" s="159"/>
    </row>
    <row r="376" spans="1:6" s="32" customFormat="1" x14ac:dyDescent="0.2">
      <c r="A376" s="158"/>
      <c r="E376" s="73"/>
      <c r="F376" s="159"/>
    </row>
    <row r="377" spans="1:6" s="32" customFormat="1" x14ac:dyDescent="0.2">
      <c r="A377" s="158"/>
      <c r="E377" s="73"/>
      <c r="F377" s="159"/>
    </row>
    <row r="378" spans="1:6" s="32" customFormat="1" x14ac:dyDescent="0.2">
      <c r="A378" s="158"/>
      <c r="E378" s="73"/>
      <c r="F378" s="159"/>
    </row>
    <row r="379" spans="1:6" s="32" customFormat="1" x14ac:dyDescent="0.2">
      <c r="A379" s="158"/>
      <c r="E379" s="73"/>
      <c r="F379" s="159"/>
    </row>
    <row r="380" spans="1:6" s="32" customFormat="1" x14ac:dyDescent="0.2">
      <c r="A380" s="158"/>
      <c r="E380" s="73"/>
      <c r="F380" s="159"/>
    </row>
    <row r="381" spans="1:6" s="32" customFormat="1" x14ac:dyDescent="0.2">
      <c r="A381" s="158"/>
      <c r="E381" s="73"/>
      <c r="F381" s="159"/>
    </row>
    <row r="382" spans="1:6" s="32" customFormat="1" x14ac:dyDescent="0.2">
      <c r="A382" s="158"/>
      <c r="E382" s="73"/>
      <c r="F382" s="159"/>
    </row>
    <row r="383" spans="1:6" s="32" customFormat="1" x14ac:dyDescent="0.2">
      <c r="A383" s="158"/>
      <c r="E383" s="73"/>
      <c r="F383" s="159"/>
    </row>
    <row r="384" spans="1:6" s="32" customFormat="1" x14ac:dyDescent="0.2">
      <c r="A384" s="158"/>
      <c r="E384" s="73"/>
      <c r="F384" s="159"/>
    </row>
    <row r="385" spans="1:6" s="32" customFormat="1" x14ac:dyDescent="0.2">
      <c r="A385" s="158"/>
      <c r="E385" s="73"/>
      <c r="F385" s="159"/>
    </row>
    <row r="386" spans="1:6" s="32" customFormat="1" x14ac:dyDescent="0.2">
      <c r="A386" s="158"/>
      <c r="E386" s="73"/>
      <c r="F386" s="159"/>
    </row>
    <row r="387" spans="1:6" s="32" customFormat="1" x14ac:dyDescent="0.2">
      <c r="A387" s="158"/>
      <c r="E387" s="73"/>
      <c r="F387" s="159"/>
    </row>
    <row r="388" spans="1:6" s="32" customFormat="1" x14ac:dyDescent="0.2">
      <c r="A388" s="158"/>
      <c r="E388" s="73"/>
      <c r="F388" s="159"/>
    </row>
    <row r="389" spans="1:6" s="32" customFormat="1" x14ac:dyDescent="0.2">
      <c r="A389" s="158"/>
      <c r="E389" s="73"/>
      <c r="F389" s="159"/>
    </row>
    <row r="390" spans="1:6" s="32" customFormat="1" x14ac:dyDescent="0.2">
      <c r="A390" s="158"/>
      <c r="E390" s="73"/>
      <c r="F390" s="159"/>
    </row>
    <row r="391" spans="1:6" s="32" customFormat="1" x14ac:dyDescent="0.2">
      <c r="A391" s="158"/>
      <c r="E391" s="73"/>
      <c r="F391" s="159"/>
    </row>
    <row r="392" spans="1:6" s="32" customFormat="1" x14ac:dyDescent="0.2">
      <c r="A392" s="158"/>
      <c r="E392" s="73"/>
      <c r="F392" s="159"/>
    </row>
    <row r="393" spans="1:6" s="32" customFormat="1" x14ac:dyDescent="0.2">
      <c r="A393" s="158"/>
      <c r="E393" s="73"/>
      <c r="F393" s="159"/>
    </row>
    <row r="394" spans="1:6" s="32" customFormat="1" x14ac:dyDescent="0.2">
      <c r="A394" s="158"/>
      <c r="E394" s="73"/>
      <c r="F394" s="159"/>
    </row>
    <row r="395" spans="1:6" s="32" customFormat="1" x14ac:dyDescent="0.2">
      <c r="A395" s="158"/>
      <c r="E395" s="73"/>
      <c r="F395" s="159"/>
    </row>
    <row r="396" spans="1:6" s="32" customFormat="1" x14ac:dyDescent="0.2">
      <c r="A396" s="158"/>
      <c r="E396" s="73"/>
      <c r="F396" s="159"/>
    </row>
    <row r="397" spans="1:6" s="32" customFormat="1" x14ac:dyDescent="0.2">
      <c r="A397" s="158"/>
      <c r="E397" s="73"/>
      <c r="F397" s="159"/>
    </row>
    <row r="398" spans="1:6" s="32" customFormat="1" x14ac:dyDescent="0.2">
      <c r="A398" s="158"/>
      <c r="E398" s="73"/>
      <c r="F398" s="159"/>
    </row>
    <row r="399" spans="1:6" s="32" customFormat="1" x14ac:dyDescent="0.2">
      <c r="A399" s="158"/>
      <c r="E399" s="73"/>
      <c r="F399" s="159"/>
    </row>
    <row r="400" spans="1:6" s="32" customFormat="1" x14ac:dyDescent="0.2">
      <c r="A400" s="158"/>
      <c r="E400" s="73"/>
      <c r="F400" s="159"/>
    </row>
    <row r="401" spans="1:6" s="32" customFormat="1" x14ac:dyDescent="0.2">
      <c r="A401" s="158"/>
      <c r="E401" s="73"/>
      <c r="F401" s="159"/>
    </row>
    <row r="402" spans="1:6" s="32" customFormat="1" x14ac:dyDescent="0.2">
      <c r="A402" s="158"/>
      <c r="E402" s="73"/>
      <c r="F402" s="159"/>
    </row>
    <row r="403" spans="1:6" s="32" customFormat="1" x14ac:dyDescent="0.2">
      <c r="A403" s="158"/>
      <c r="E403" s="73"/>
      <c r="F403" s="159"/>
    </row>
    <row r="404" spans="1:6" s="32" customFormat="1" x14ac:dyDescent="0.2">
      <c r="A404" s="158"/>
      <c r="E404" s="73"/>
      <c r="F404" s="159"/>
    </row>
    <row r="405" spans="1:6" s="32" customFormat="1" x14ac:dyDescent="0.2">
      <c r="A405" s="158"/>
      <c r="E405" s="73"/>
      <c r="F405" s="159"/>
    </row>
    <row r="406" spans="1:6" s="32" customFormat="1" x14ac:dyDescent="0.2">
      <c r="A406" s="158"/>
      <c r="E406" s="73"/>
      <c r="F406" s="159"/>
    </row>
    <row r="407" spans="1:6" s="32" customFormat="1" x14ac:dyDescent="0.2">
      <c r="A407" s="158"/>
      <c r="E407" s="73"/>
      <c r="F407" s="159"/>
    </row>
    <row r="408" spans="1:6" s="32" customFormat="1" x14ac:dyDescent="0.2">
      <c r="A408" s="158"/>
      <c r="E408" s="73"/>
      <c r="F408" s="159"/>
    </row>
    <row r="409" spans="1:6" s="32" customFormat="1" x14ac:dyDescent="0.2">
      <c r="A409" s="158"/>
      <c r="E409" s="73"/>
      <c r="F409" s="159"/>
    </row>
    <row r="410" spans="1:6" s="32" customFormat="1" x14ac:dyDescent="0.2">
      <c r="A410" s="158"/>
      <c r="E410" s="73"/>
      <c r="F410" s="159"/>
    </row>
    <row r="411" spans="1:6" s="32" customFormat="1" x14ac:dyDescent="0.2">
      <c r="A411" s="158"/>
      <c r="E411" s="73"/>
      <c r="F411" s="159"/>
    </row>
    <row r="412" spans="1:6" s="32" customFormat="1" x14ac:dyDescent="0.2">
      <c r="A412" s="158"/>
      <c r="E412" s="73"/>
      <c r="F412" s="159"/>
    </row>
    <row r="413" spans="1:6" s="32" customFormat="1" x14ac:dyDescent="0.2">
      <c r="A413" s="158"/>
      <c r="E413" s="73"/>
      <c r="F413" s="159"/>
    </row>
    <row r="414" spans="1:6" s="32" customFormat="1" x14ac:dyDescent="0.2">
      <c r="A414" s="158"/>
      <c r="E414" s="73"/>
      <c r="F414" s="159"/>
    </row>
    <row r="415" spans="1:6" s="32" customFormat="1" x14ac:dyDescent="0.2">
      <c r="A415" s="158"/>
      <c r="E415" s="73"/>
      <c r="F415" s="159"/>
    </row>
    <row r="416" spans="1:6" s="32" customFormat="1" x14ac:dyDescent="0.2">
      <c r="A416" s="158"/>
      <c r="E416" s="73"/>
      <c r="F416" s="159"/>
    </row>
    <row r="417" spans="1:6" s="32" customFormat="1" x14ac:dyDescent="0.2">
      <c r="A417" s="158"/>
      <c r="E417" s="73"/>
      <c r="F417" s="159"/>
    </row>
    <row r="418" spans="1:6" s="32" customFormat="1" x14ac:dyDescent="0.2">
      <c r="A418" s="158"/>
      <c r="E418" s="73"/>
      <c r="F418" s="159"/>
    </row>
    <row r="419" spans="1:6" s="32" customFormat="1" x14ac:dyDescent="0.2">
      <c r="A419" s="158"/>
      <c r="E419" s="73"/>
      <c r="F419" s="159"/>
    </row>
    <row r="420" spans="1:6" s="32" customFormat="1" x14ac:dyDescent="0.2">
      <c r="A420" s="158"/>
      <c r="E420" s="73"/>
      <c r="F420" s="159"/>
    </row>
    <row r="421" spans="1:6" s="32" customFormat="1" x14ac:dyDescent="0.2">
      <c r="A421" s="158"/>
      <c r="E421" s="73"/>
      <c r="F421" s="159"/>
    </row>
    <row r="422" spans="1:6" s="32" customFormat="1" x14ac:dyDescent="0.2">
      <c r="A422" s="158"/>
      <c r="E422" s="73"/>
      <c r="F422" s="159"/>
    </row>
    <row r="423" spans="1:6" s="32" customFormat="1" x14ac:dyDescent="0.2">
      <c r="A423" s="158"/>
      <c r="E423" s="73"/>
      <c r="F423" s="159"/>
    </row>
    <row r="424" spans="1:6" s="32" customFormat="1" x14ac:dyDescent="0.2">
      <c r="A424" s="158"/>
      <c r="E424" s="73"/>
      <c r="F424" s="159"/>
    </row>
    <row r="425" spans="1:6" s="32" customFormat="1" x14ac:dyDescent="0.2">
      <c r="A425" s="158"/>
      <c r="E425" s="73"/>
      <c r="F425" s="159"/>
    </row>
    <row r="426" spans="1:6" s="32" customFormat="1" x14ac:dyDescent="0.2">
      <c r="A426" s="158"/>
      <c r="E426" s="73"/>
      <c r="F426" s="159"/>
    </row>
    <row r="427" spans="1:6" s="32" customFormat="1" x14ac:dyDescent="0.2">
      <c r="A427" s="158"/>
      <c r="E427" s="73"/>
      <c r="F427" s="159"/>
    </row>
    <row r="428" spans="1:6" s="32" customFormat="1" x14ac:dyDescent="0.2">
      <c r="A428" s="158"/>
      <c r="E428" s="73"/>
      <c r="F428" s="159"/>
    </row>
    <row r="429" spans="1:6" s="32" customFormat="1" x14ac:dyDescent="0.2">
      <c r="A429" s="158"/>
      <c r="E429" s="73"/>
      <c r="F429" s="159"/>
    </row>
    <row r="430" spans="1:6" s="32" customFormat="1" x14ac:dyDescent="0.2">
      <c r="A430" s="158"/>
      <c r="E430" s="73"/>
      <c r="F430" s="159"/>
    </row>
    <row r="431" spans="1:6" s="32" customFormat="1" x14ac:dyDescent="0.2">
      <c r="A431" s="158"/>
      <c r="E431" s="73"/>
      <c r="F431" s="159"/>
    </row>
    <row r="432" spans="1:6" s="32" customFormat="1" x14ac:dyDescent="0.2">
      <c r="A432" s="158"/>
      <c r="E432" s="73"/>
      <c r="F432" s="159"/>
    </row>
    <row r="433" spans="1:6" s="32" customFormat="1" x14ac:dyDescent="0.2">
      <c r="A433" s="158"/>
      <c r="E433" s="73"/>
      <c r="F433" s="159"/>
    </row>
    <row r="434" spans="1:6" s="32" customFormat="1" x14ac:dyDescent="0.2">
      <c r="A434" s="158"/>
      <c r="E434" s="73"/>
      <c r="F434" s="159"/>
    </row>
    <row r="435" spans="1:6" s="32" customFormat="1" x14ac:dyDescent="0.2">
      <c r="A435" s="158"/>
      <c r="E435" s="73"/>
      <c r="F435" s="159"/>
    </row>
    <row r="436" spans="1:6" s="32" customFormat="1" x14ac:dyDescent="0.2">
      <c r="A436" s="158"/>
      <c r="E436" s="73"/>
      <c r="F436" s="159"/>
    </row>
    <row r="437" spans="1:6" s="32" customFormat="1" x14ac:dyDescent="0.2">
      <c r="A437" s="158"/>
      <c r="E437" s="73"/>
      <c r="F437" s="159"/>
    </row>
    <row r="438" spans="1:6" s="32" customFormat="1" x14ac:dyDescent="0.2">
      <c r="A438" s="158"/>
      <c r="E438" s="73"/>
      <c r="F438" s="159"/>
    </row>
    <row r="439" spans="1:6" s="32" customFormat="1" x14ac:dyDescent="0.2">
      <c r="A439" s="158"/>
      <c r="E439" s="73"/>
      <c r="F439" s="159"/>
    </row>
    <row r="440" spans="1:6" s="32" customFormat="1" x14ac:dyDescent="0.2">
      <c r="A440" s="158"/>
      <c r="E440" s="73"/>
      <c r="F440" s="159"/>
    </row>
    <row r="441" spans="1:6" s="32" customFormat="1" x14ac:dyDescent="0.2">
      <c r="A441" s="158"/>
      <c r="E441" s="73"/>
      <c r="F441" s="159"/>
    </row>
    <row r="442" spans="1:6" s="32" customFormat="1" x14ac:dyDescent="0.2">
      <c r="A442" s="158"/>
      <c r="E442" s="73"/>
      <c r="F442" s="159"/>
    </row>
    <row r="443" spans="1:6" s="32" customFormat="1" x14ac:dyDescent="0.2">
      <c r="A443" s="158"/>
      <c r="E443" s="73"/>
      <c r="F443" s="159"/>
    </row>
    <row r="444" spans="1:6" s="32" customFormat="1" x14ac:dyDescent="0.2">
      <c r="A444" s="158"/>
      <c r="E444" s="73"/>
      <c r="F444" s="159"/>
    </row>
    <row r="445" spans="1:6" s="32" customFormat="1" x14ac:dyDescent="0.2">
      <c r="A445" s="158"/>
      <c r="E445" s="73"/>
      <c r="F445" s="159"/>
    </row>
    <row r="446" spans="1:6" s="32" customFormat="1" x14ac:dyDescent="0.2">
      <c r="A446" s="158"/>
      <c r="E446" s="73"/>
      <c r="F446" s="159"/>
    </row>
    <row r="447" spans="1:6" s="32" customFormat="1" x14ac:dyDescent="0.2">
      <c r="A447" s="158"/>
      <c r="E447" s="73"/>
      <c r="F447" s="159"/>
    </row>
    <row r="448" spans="1:6" s="32" customFormat="1" x14ac:dyDescent="0.2">
      <c r="A448" s="158"/>
      <c r="E448" s="73"/>
      <c r="F448" s="159"/>
    </row>
    <row r="449" spans="1:6" s="32" customFormat="1" x14ac:dyDescent="0.2">
      <c r="A449" s="158"/>
      <c r="E449" s="73"/>
      <c r="F449" s="159"/>
    </row>
    <row r="450" spans="1:6" s="32" customFormat="1" x14ac:dyDescent="0.2">
      <c r="A450" s="158"/>
      <c r="E450" s="73"/>
      <c r="F450" s="159"/>
    </row>
    <row r="451" spans="1:6" s="32" customFormat="1" x14ac:dyDescent="0.2">
      <c r="A451" s="158"/>
      <c r="E451" s="73"/>
      <c r="F451" s="159"/>
    </row>
    <row r="452" spans="1:6" s="32" customFormat="1" x14ac:dyDescent="0.2">
      <c r="A452" s="158"/>
      <c r="E452" s="73"/>
      <c r="F452" s="159"/>
    </row>
    <row r="453" spans="1:6" s="32" customFormat="1" x14ac:dyDescent="0.2">
      <c r="A453" s="158"/>
      <c r="E453" s="73"/>
      <c r="F453" s="159"/>
    </row>
    <row r="454" spans="1:6" s="32" customFormat="1" x14ac:dyDescent="0.2">
      <c r="A454" s="158"/>
      <c r="E454" s="73"/>
      <c r="F454" s="159"/>
    </row>
    <row r="455" spans="1:6" s="32" customFormat="1" x14ac:dyDescent="0.2">
      <c r="A455" s="158"/>
      <c r="E455" s="73"/>
      <c r="F455" s="159"/>
    </row>
    <row r="456" spans="1:6" s="32" customFormat="1" x14ac:dyDescent="0.2">
      <c r="A456" s="158"/>
      <c r="E456" s="73"/>
      <c r="F456" s="159"/>
    </row>
    <row r="457" spans="1:6" s="32" customFormat="1" x14ac:dyDescent="0.2">
      <c r="A457" s="158"/>
      <c r="E457" s="73"/>
      <c r="F457" s="159"/>
    </row>
    <row r="458" spans="1:6" s="32" customFormat="1" x14ac:dyDescent="0.2">
      <c r="A458" s="158"/>
      <c r="E458" s="73"/>
      <c r="F458" s="159"/>
    </row>
    <row r="459" spans="1:6" s="32" customFormat="1" x14ac:dyDescent="0.2">
      <c r="A459" s="158"/>
      <c r="E459" s="73"/>
      <c r="F459" s="159"/>
    </row>
    <row r="460" spans="1:6" s="32" customFormat="1" x14ac:dyDescent="0.2">
      <c r="A460" s="158"/>
      <c r="E460" s="73"/>
      <c r="F460" s="159"/>
    </row>
    <row r="461" spans="1:6" s="32" customFormat="1" x14ac:dyDescent="0.2">
      <c r="A461" s="158"/>
      <c r="E461" s="73"/>
      <c r="F461" s="159"/>
    </row>
    <row r="462" spans="1:6" s="32" customFormat="1" x14ac:dyDescent="0.2">
      <c r="A462" s="158"/>
      <c r="E462" s="73"/>
      <c r="F462" s="159"/>
    </row>
    <row r="463" spans="1:6" s="32" customFormat="1" x14ac:dyDescent="0.2">
      <c r="A463" s="158"/>
      <c r="E463" s="73"/>
      <c r="F463" s="159"/>
    </row>
    <row r="464" spans="1:6" s="32" customFormat="1" x14ac:dyDescent="0.2">
      <c r="A464" s="158"/>
      <c r="E464" s="73"/>
      <c r="F464" s="159"/>
    </row>
    <row r="465" spans="1:6" s="32" customFormat="1" x14ac:dyDescent="0.2">
      <c r="A465" s="158"/>
      <c r="E465" s="73"/>
      <c r="F465" s="159"/>
    </row>
    <row r="466" spans="1:6" s="32" customFormat="1" x14ac:dyDescent="0.2">
      <c r="A466" s="158"/>
      <c r="E466" s="73"/>
      <c r="F466" s="159"/>
    </row>
    <row r="467" spans="1:6" s="32" customFormat="1" x14ac:dyDescent="0.2">
      <c r="A467" s="158"/>
      <c r="E467" s="73"/>
      <c r="F467" s="159"/>
    </row>
    <row r="468" spans="1:6" s="32" customFormat="1" x14ac:dyDescent="0.2">
      <c r="A468" s="158"/>
      <c r="E468" s="73"/>
      <c r="F468" s="159"/>
    </row>
    <row r="469" spans="1:6" s="32" customFormat="1" x14ac:dyDescent="0.2">
      <c r="A469" s="158"/>
      <c r="E469" s="73"/>
      <c r="F469" s="159"/>
    </row>
    <row r="470" spans="1:6" s="32" customFormat="1" x14ac:dyDescent="0.2">
      <c r="A470" s="158"/>
      <c r="E470" s="73"/>
      <c r="F470" s="159"/>
    </row>
    <row r="471" spans="1:6" s="32" customFormat="1" x14ac:dyDescent="0.2">
      <c r="A471" s="158"/>
      <c r="E471" s="73"/>
      <c r="F471" s="159"/>
    </row>
    <row r="472" spans="1:6" s="32" customFormat="1" x14ac:dyDescent="0.2">
      <c r="A472" s="158"/>
      <c r="E472" s="73"/>
      <c r="F472" s="159"/>
    </row>
    <row r="473" spans="1:6" s="32" customFormat="1" x14ac:dyDescent="0.2">
      <c r="A473" s="158"/>
      <c r="E473" s="73"/>
      <c r="F473" s="159"/>
    </row>
    <row r="474" spans="1:6" s="32" customFormat="1" x14ac:dyDescent="0.2">
      <c r="A474" s="158"/>
      <c r="E474" s="73"/>
      <c r="F474" s="159"/>
    </row>
    <row r="475" spans="1:6" s="32" customFormat="1" x14ac:dyDescent="0.2">
      <c r="A475" s="158"/>
      <c r="E475" s="73"/>
      <c r="F475" s="159"/>
    </row>
    <row r="476" spans="1:6" s="32" customFormat="1" x14ac:dyDescent="0.2">
      <c r="A476" s="158"/>
      <c r="E476" s="73"/>
      <c r="F476" s="159"/>
    </row>
    <row r="477" spans="1:6" s="32" customFormat="1" x14ac:dyDescent="0.2">
      <c r="A477" s="158"/>
      <c r="E477" s="73"/>
      <c r="F477" s="159"/>
    </row>
    <row r="478" spans="1:6" s="32" customFormat="1" x14ac:dyDescent="0.2">
      <c r="A478" s="158"/>
      <c r="E478" s="73"/>
      <c r="F478" s="159"/>
    </row>
    <row r="479" spans="1:6" s="32" customFormat="1" x14ac:dyDescent="0.2">
      <c r="A479" s="158"/>
      <c r="E479" s="73"/>
      <c r="F479" s="159"/>
    </row>
    <row r="480" spans="1:6" s="32" customFormat="1" x14ac:dyDescent="0.2">
      <c r="A480" s="158"/>
      <c r="E480" s="73"/>
      <c r="F480" s="159"/>
    </row>
    <row r="481" spans="1:6" s="32" customFormat="1" x14ac:dyDescent="0.2">
      <c r="A481" s="158"/>
      <c r="E481" s="73"/>
      <c r="F481" s="159"/>
    </row>
    <row r="482" spans="1:6" s="32" customFormat="1" x14ac:dyDescent="0.2">
      <c r="A482" s="158"/>
      <c r="E482" s="73"/>
      <c r="F482" s="159"/>
    </row>
    <row r="483" spans="1:6" s="32" customFormat="1" x14ac:dyDescent="0.2">
      <c r="A483" s="158"/>
      <c r="E483" s="73"/>
      <c r="F483" s="159"/>
    </row>
    <row r="484" spans="1:6" s="32" customFormat="1" x14ac:dyDescent="0.2">
      <c r="A484" s="158"/>
      <c r="E484" s="73"/>
      <c r="F484" s="159"/>
    </row>
    <row r="485" spans="1:6" s="32" customFormat="1" x14ac:dyDescent="0.2">
      <c r="A485" s="158"/>
      <c r="E485" s="73"/>
      <c r="F485" s="159"/>
    </row>
    <row r="486" spans="1:6" s="32" customFormat="1" x14ac:dyDescent="0.2">
      <c r="A486" s="158"/>
      <c r="E486" s="73"/>
      <c r="F486" s="159"/>
    </row>
    <row r="487" spans="1:6" s="32" customFormat="1" x14ac:dyDescent="0.2">
      <c r="A487" s="158"/>
      <c r="E487" s="73"/>
      <c r="F487" s="159"/>
    </row>
    <row r="488" spans="1:6" s="32" customFormat="1" x14ac:dyDescent="0.2">
      <c r="A488" s="158"/>
      <c r="E488" s="73"/>
      <c r="F488" s="159"/>
    </row>
    <row r="489" spans="1:6" s="32" customFormat="1" x14ac:dyDescent="0.2">
      <c r="A489" s="158"/>
      <c r="E489" s="73"/>
      <c r="F489" s="159"/>
    </row>
    <row r="490" spans="1:6" s="32" customFormat="1" x14ac:dyDescent="0.2">
      <c r="A490" s="158"/>
      <c r="E490" s="73"/>
      <c r="F490" s="159"/>
    </row>
    <row r="491" spans="1:6" s="32" customFormat="1" x14ac:dyDescent="0.2">
      <c r="A491" s="158"/>
      <c r="E491" s="73"/>
      <c r="F491" s="159"/>
    </row>
    <row r="492" spans="1:6" s="32" customFormat="1" x14ac:dyDescent="0.2">
      <c r="A492" s="158"/>
      <c r="E492" s="73"/>
      <c r="F492" s="159"/>
    </row>
    <row r="493" spans="1:6" s="32" customFormat="1" x14ac:dyDescent="0.2">
      <c r="A493" s="158"/>
      <c r="E493" s="73"/>
      <c r="F493" s="159"/>
    </row>
    <row r="494" spans="1:6" s="32" customFormat="1" x14ac:dyDescent="0.2">
      <c r="A494" s="158"/>
      <c r="E494" s="73"/>
      <c r="F494" s="159"/>
    </row>
    <row r="495" spans="1:6" s="32" customFormat="1" x14ac:dyDescent="0.2">
      <c r="A495" s="158"/>
      <c r="E495" s="73"/>
      <c r="F495" s="159"/>
    </row>
    <row r="496" spans="1:6" s="32" customFormat="1" x14ac:dyDescent="0.2">
      <c r="A496" s="158"/>
      <c r="E496" s="73"/>
      <c r="F496" s="159"/>
    </row>
    <row r="497" spans="1:6" s="32" customFormat="1" x14ac:dyDescent="0.2">
      <c r="A497" s="158"/>
      <c r="E497" s="73"/>
      <c r="F497" s="159"/>
    </row>
    <row r="498" spans="1:6" s="32" customFormat="1" x14ac:dyDescent="0.2">
      <c r="A498" s="158"/>
      <c r="E498" s="73"/>
      <c r="F498" s="159"/>
    </row>
    <row r="499" spans="1:6" s="32" customFormat="1" x14ac:dyDescent="0.2">
      <c r="A499" s="158"/>
      <c r="E499" s="73"/>
      <c r="F499" s="159"/>
    </row>
    <row r="500" spans="1:6" s="32" customFormat="1" x14ac:dyDescent="0.2">
      <c r="A500" s="158"/>
      <c r="E500" s="73"/>
      <c r="F500" s="159"/>
    </row>
    <row r="501" spans="1:6" s="32" customFormat="1" x14ac:dyDescent="0.2">
      <c r="A501" s="158"/>
      <c r="E501" s="73"/>
      <c r="F501" s="159"/>
    </row>
    <row r="502" spans="1:6" s="32" customFormat="1" x14ac:dyDescent="0.2">
      <c r="A502" s="158"/>
      <c r="E502" s="73"/>
      <c r="F502" s="159"/>
    </row>
    <row r="503" spans="1:6" s="32" customFormat="1" x14ac:dyDescent="0.2">
      <c r="A503" s="158"/>
      <c r="E503" s="73"/>
      <c r="F503" s="159"/>
    </row>
    <row r="504" spans="1:6" s="32" customFormat="1" x14ac:dyDescent="0.2">
      <c r="A504" s="158"/>
      <c r="E504" s="73"/>
      <c r="F504" s="159"/>
    </row>
    <row r="505" spans="1:6" s="32" customFormat="1" x14ac:dyDescent="0.2">
      <c r="A505" s="158"/>
      <c r="E505" s="73"/>
      <c r="F505" s="159"/>
    </row>
    <row r="506" spans="1:6" s="32" customFormat="1" x14ac:dyDescent="0.2">
      <c r="A506" s="158"/>
      <c r="E506" s="73"/>
      <c r="F506" s="159"/>
    </row>
    <row r="507" spans="1:6" s="32" customFormat="1" x14ac:dyDescent="0.2">
      <c r="A507" s="158"/>
      <c r="E507" s="73"/>
      <c r="F507" s="159"/>
    </row>
    <row r="508" spans="1:6" s="32" customFormat="1" x14ac:dyDescent="0.2">
      <c r="A508" s="158"/>
      <c r="E508" s="73"/>
      <c r="F508" s="159"/>
    </row>
    <row r="509" spans="1:6" s="32" customFormat="1" x14ac:dyDescent="0.2">
      <c r="A509" s="158"/>
      <c r="E509" s="73"/>
      <c r="F509" s="159"/>
    </row>
    <row r="510" spans="1:6" s="32" customFormat="1" x14ac:dyDescent="0.2">
      <c r="A510" s="158"/>
      <c r="E510" s="73"/>
      <c r="F510" s="159"/>
    </row>
    <row r="511" spans="1:6" s="32" customFormat="1" x14ac:dyDescent="0.2">
      <c r="A511" s="158"/>
      <c r="E511" s="73"/>
      <c r="F511" s="159"/>
    </row>
    <row r="512" spans="1:6" s="32" customFormat="1" x14ac:dyDescent="0.2">
      <c r="A512" s="158"/>
      <c r="E512" s="73"/>
      <c r="F512" s="159"/>
    </row>
    <row r="513" spans="1:6" s="32" customFormat="1" x14ac:dyDescent="0.2">
      <c r="A513" s="158"/>
      <c r="E513" s="73"/>
      <c r="F513" s="159"/>
    </row>
    <row r="514" spans="1:6" s="32" customFormat="1" x14ac:dyDescent="0.2">
      <c r="A514" s="158"/>
      <c r="E514" s="73"/>
      <c r="F514" s="159"/>
    </row>
    <row r="515" spans="1:6" s="32" customFormat="1" x14ac:dyDescent="0.2">
      <c r="A515" s="158"/>
      <c r="E515" s="73"/>
      <c r="F515" s="159"/>
    </row>
    <row r="516" spans="1:6" s="32" customFormat="1" x14ac:dyDescent="0.2">
      <c r="A516" s="158"/>
      <c r="E516" s="73"/>
      <c r="F516" s="159"/>
    </row>
    <row r="517" spans="1:6" s="32" customFormat="1" x14ac:dyDescent="0.2">
      <c r="A517" s="158"/>
      <c r="E517" s="73"/>
      <c r="F517" s="159"/>
    </row>
    <row r="518" spans="1:6" s="32" customFormat="1" x14ac:dyDescent="0.2">
      <c r="A518" s="158"/>
      <c r="E518" s="73"/>
      <c r="F518" s="159"/>
    </row>
    <row r="519" spans="1:6" s="32" customFormat="1" x14ac:dyDescent="0.2">
      <c r="A519" s="158"/>
      <c r="E519" s="73"/>
      <c r="F519" s="159"/>
    </row>
    <row r="520" spans="1:6" s="32" customFormat="1" x14ac:dyDescent="0.2">
      <c r="A520" s="158"/>
      <c r="E520" s="73"/>
      <c r="F520" s="159"/>
    </row>
    <row r="521" spans="1:6" s="32" customFormat="1" x14ac:dyDescent="0.2">
      <c r="A521" s="158"/>
      <c r="E521" s="73"/>
      <c r="F521" s="159"/>
    </row>
    <row r="522" spans="1:6" s="32" customFormat="1" x14ac:dyDescent="0.2">
      <c r="A522" s="158"/>
      <c r="E522" s="73"/>
      <c r="F522" s="159"/>
    </row>
    <row r="523" spans="1:6" s="32" customFormat="1" x14ac:dyDescent="0.2">
      <c r="A523" s="158"/>
      <c r="E523" s="73"/>
      <c r="F523" s="159"/>
    </row>
    <row r="524" spans="1:6" s="32" customFormat="1" x14ac:dyDescent="0.2">
      <c r="A524" s="158"/>
      <c r="E524" s="73"/>
      <c r="F524" s="159"/>
    </row>
    <row r="525" spans="1:6" s="32" customFormat="1" x14ac:dyDescent="0.2">
      <c r="A525" s="158"/>
      <c r="E525" s="73"/>
      <c r="F525" s="159"/>
    </row>
    <row r="526" spans="1:6" s="32" customFormat="1" x14ac:dyDescent="0.2">
      <c r="A526" s="158"/>
      <c r="E526" s="73"/>
      <c r="F526" s="159"/>
    </row>
    <row r="527" spans="1:6" s="32" customFormat="1" x14ac:dyDescent="0.2">
      <c r="A527" s="158"/>
      <c r="E527" s="73"/>
      <c r="F527" s="159"/>
    </row>
    <row r="528" spans="1:6" s="32" customFormat="1" x14ac:dyDescent="0.2">
      <c r="A528" s="158"/>
      <c r="E528" s="73"/>
      <c r="F528" s="159"/>
    </row>
    <row r="529" spans="1:6" s="32" customFormat="1" x14ac:dyDescent="0.2">
      <c r="A529" s="158"/>
      <c r="E529" s="73"/>
      <c r="F529" s="159"/>
    </row>
    <row r="530" spans="1:6" s="32" customFormat="1" x14ac:dyDescent="0.2">
      <c r="A530" s="158"/>
      <c r="E530" s="73"/>
      <c r="F530" s="159"/>
    </row>
    <row r="531" spans="1:6" s="32" customFormat="1" x14ac:dyDescent="0.2">
      <c r="A531" s="158"/>
      <c r="E531" s="73"/>
      <c r="F531" s="159"/>
    </row>
    <row r="532" spans="1:6" s="32" customFormat="1" x14ac:dyDescent="0.2">
      <c r="A532" s="158"/>
      <c r="E532" s="73"/>
      <c r="F532" s="159"/>
    </row>
    <row r="533" spans="1:6" s="32" customFormat="1" x14ac:dyDescent="0.2">
      <c r="A533" s="158"/>
      <c r="E533" s="73"/>
      <c r="F533" s="159"/>
    </row>
    <row r="534" spans="1:6" s="32" customFormat="1" x14ac:dyDescent="0.2">
      <c r="A534" s="158"/>
      <c r="E534" s="73"/>
      <c r="F534" s="159"/>
    </row>
    <row r="535" spans="1:6" s="32" customFormat="1" x14ac:dyDescent="0.2">
      <c r="A535" s="158"/>
      <c r="E535" s="73"/>
      <c r="F535" s="159"/>
    </row>
    <row r="536" spans="1:6" s="32" customFormat="1" x14ac:dyDescent="0.2">
      <c r="A536" s="158"/>
      <c r="E536" s="73"/>
      <c r="F536" s="159"/>
    </row>
    <row r="537" spans="1:6" s="32" customFormat="1" x14ac:dyDescent="0.2">
      <c r="A537" s="158"/>
      <c r="E537" s="73"/>
      <c r="F537" s="159"/>
    </row>
    <row r="538" spans="1:6" s="32" customFormat="1" x14ac:dyDescent="0.2">
      <c r="A538" s="158"/>
      <c r="E538" s="73"/>
      <c r="F538" s="159"/>
    </row>
    <row r="539" spans="1:6" s="32" customFormat="1" x14ac:dyDescent="0.2">
      <c r="A539" s="158"/>
      <c r="E539" s="73"/>
      <c r="F539" s="159"/>
    </row>
    <row r="540" spans="1:6" s="32" customFormat="1" x14ac:dyDescent="0.2">
      <c r="A540" s="158"/>
      <c r="E540" s="73"/>
      <c r="F540" s="159"/>
    </row>
    <row r="541" spans="1:6" s="32" customFormat="1" x14ac:dyDescent="0.2">
      <c r="A541" s="158"/>
      <c r="E541" s="73"/>
      <c r="F541" s="159"/>
    </row>
    <row r="542" spans="1:6" s="32" customFormat="1" x14ac:dyDescent="0.2">
      <c r="A542" s="158"/>
      <c r="E542" s="73"/>
      <c r="F542" s="159"/>
    </row>
    <row r="543" spans="1:6" s="32" customFormat="1" x14ac:dyDescent="0.2">
      <c r="A543" s="158"/>
      <c r="E543" s="73"/>
      <c r="F543" s="159"/>
    </row>
    <row r="544" spans="1:6" s="32" customFormat="1" x14ac:dyDescent="0.2">
      <c r="A544" s="158"/>
      <c r="E544" s="73"/>
      <c r="F544" s="159"/>
    </row>
    <row r="545" spans="1:6" s="32" customFormat="1" x14ac:dyDescent="0.2">
      <c r="A545" s="158"/>
      <c r="E545" s="73"/>
      <c r="F545" s="159"/>
    </row>
    <row r="546" spans="1:6" s="32" customFormat="1" x14ac:dyDescent="0.2">
      <c r="A546" s="158"/>
      <c r="E546" s="73"/>
      <c r="F546" s="159"/>
    </row>
    <row r="547" spans="1:6" s="32" customFormat="1" x14ac:dyDescent="0.2">
      <c r="A547" s="158"/>
      <c r="E547" s="73"/>
      <c r="F547" s="159"/>
    </row>
    <row r="548" spans="1:6" s="32" customFormat="1" x14ac:dyDescent="0.2">
      <c r="A548" s="158"/>
      <c r="E548" s="73"/>
      <c r="F548" s="159"/>
    </row>
    <row r="549" spans="1:6" s="32" customFormat="1" x14ac:dyDescent="0.2">
      <c r="A549" s="158"/>
      <c r="E549" s="73"/>
      <c r="F549" s="159"/>
    </row>
    <row r="550" spans="1:6" s="32" customFormat="1" x14ac:dyDescent="0.2">
      <c r="A550" s="158"/>
      <c r="E550" s="73"/>
      <c r="F550" s="159"/>
    </row>
    <row r="551" spans="1:6" s="32" customFormat="1" x14ac:dyDescent="0.2">
      <c r="A551" s="158"/>
      <c r="E551" s="73"/>
      <c r="F551" s="159"/>
    </row>
    <row r="552" spans="1:6" s="32" customFormat="1" x14ac:dyDescent="0.2">
      <c r="A552" s="158"/>
      <c r="E552" s="73"/>
      <c r="F552" s="159"/>
    </row>
    <row r="553" spans="1:6" s="32" customFormat="1" x14ac:dyDescent="0.2">
      <c r="A553" s="158"/>
      <c r="E553" s="73"/>
      <c r="F553" s="159"/>
    </row>
    <row r="554" spans="1:6" s="32" customFormat="1" x14ac:dyDescent="0.2">
      <c r="A554" s="158"/>
      <c r="E554" s="73"/>
      <c r="F554" s="159"/>
    </row>
    <row r="555" spans="1:6" s="32" customFormat="1" x14ac:dyDescent="0.2">
      <c r="A555" s="158"/>
      <c r="E555" s="73"/>
      <c r="F555" s="159"/>
    </row>
    <row r="556" spans="1:6" s="32" customFormat="1" x14ac:dyDescent="0.2">
      <c r="A556" s="158"/>
      <c r="E556" s="73"/>
      <c r="F556" s="159"/>
    </row>
    <row r="557" spans="1:6" s="32" customFormat="1" x14ac:dyDescent="0.2">
      <c r="A557" s="158"/>
      <c r="E557" s="73"/>
      <c r="F557" s="159"/>
    </row>
    <row r="558" spans="1:6" s="32" customFormat="1" x14ac:dyDescent="0.2">
      <c r="A558" s="158"/>
      <c r="E558" s="73"/>
      <c r="F558" s="159"/>
    </row>
    <row r="559" spans="1:6" s="32" customFormat="1" x14ac:dyDescent="0.2">
      <c r="A559" s="158"/>
      <c r="E559" s="73"/>
      <c r="F559" s="159"/>
    </row>
    <row r="560" spans="1:6" s="32" customFormat="1" x14ac:dyDescent="0.2">
      <c r="A560" s="158"/>
      <c r="E560" s="73"/>
      <c r="F560" s="159"/>
    </row>
    <row r="561" spans="1:6" s="32" customFormat="1" x14ac:dyDescent="0.2">
      <c r="A561" s="158"/>
      <c r="E561" s="73"/>
      <c r="F561" s="159"/>
    </row>
    <row r="562" spans="1:6" s="32" customFormat="1" x14ac:dyDescent="0.2">
      <c r="A562" s="158"/>
      <c r="E562" s="73"/>
      <c r="F562" s="159"/>
    </row>
    <row r="563" spans="1:6" s="32" customFormat="1" x14ac:dyDescent="0.2">
      <c r="A563" s="158"/>
      <c r="E563" s="73"/>
      <c r="F563" s="159"/>
    </row>
    <row r="564" spans="1:6" s="32" customFormat="1" x14ac:dyDescent="0.2">
      <c r="A564" s="158"/>
      <c r="E564" s="73"/>
      <c r="F564" s="159"/>
    </row>
    <row r="565" spans="1:6" s="32" customFormat="1" x14ac:dyDescent="0.2">
      <c r="A565" s="158"/>
      <c r="E565" s="73"/>
      <c r="F565" s="159"/>
    </row>
    <row r="566" spans="1:6" s="32" customFormat="1" x14ac:dyDescent="0.2">
      <c r="A566" s="158"/>
      <c r="E566" s="73"/>
      <c r="F566" s="159"/>
    </row>
    <row r="567" spans="1:6" s="32" customFormat="1" x14ac:dyDescent="0.2">
      <c r="A567" s="158"/>
      <c r="E567" s="73"/>
      <c r="F567" s="159"/>
    </row>
    <row r="568" spans="1:6" s="32" customFormat="1" x14ac:dyDescent="0.2">
      <c r="A568" s="158"/>
      <c r="E568" s="73"/>
      <c r="F568" s="159"/>
    </row>
    <row r="569" spans="1:6" s="32" customFormat="1" x14ac:dyDescent="0.2">
      <c r="A569" s="158"/>
      <c r="E569" s="73"/>
      <c r="F569" s="159"/>
    </row>
    <row r="570" spans="1:6" s="32" customFormat="1" x14ac:dyDescent="0.2">
      <c r="A570" s="158"/>
      <c r="E570" s="73"/>
      <c r="F570" s="159"/>
    </row>
    <row r="571" spans="1:6" s="32" customFormat="1" x14ac:dyDescent="0.2">
      <c r="A571" s="158"/>
      <c r="E571" s="73"/>
      <c r="F571" s="159"/>
    </row>
    <row r="572" spans="1:6" s="32" customFormat="1" x14ac:dyDescent="0.2">
      <c r="A572" s="158"/>
      <c r="E572" s="73"/>
      <c r="F572" s="159"/>
    </row>
    <row r="573" spans="1:6" s="32" customFormat="1" x14ac:dyDescent="0.2">
      <c r="A573" s="158"/>
      <c r="E573" s="73"/>
      <c r="F573" s="159"/>
    </row>
    <row r="574" spans="1:6" s="32" customFormat="1" x14ac:dyDescent="0.2">
      <c r="A574" s="158"/>
      <c r="E574" s="73"/>
      <c r="F574" s="159"/>
    </row>
    <row r="575" spans="1:6" s="32" customFormat="1" x14ac:dyDescent="0.2">
      <c r="A575" s="158"/>
      <c r="E575" s="73"/>
      <c r="F575" s="159"/>
    </row>
    <row r="576" spans="1:6" s="32" customFormat="1" x14ac:dyDescent="0.2">
      <c r="A576" s="158"/>
      <c r="E576" s="73"/>
      <c r="F576" s="159"/>
    </row>
    <row r="577" spans="1:6" s="32" customFormat="1" x14ac:dyDescent="0.2">
      <c r="A577" s="158"/>
      <c r="E577" s="73"/>
      <c r="F577" s="159"/>
    </row>
    <row r="578" spans="1:6" s="32" customFormat="1" x14ac:dyDescent="0.2">
      <c r="A578" s="158"/>
      <c r="E578" s="73"/>
      <c r="F578" s="159"/>
    </row>
    <row r="579" spans="1:6" s="32" customFormat="1" x14ac:dyDescent="0.2">
      <c r="A579" s="158"/>
      <c r="E579" s="73"/>
      <c r="F579" s="159"/>
    </row>
    <row r="580" spans="1:6" s="32" customFormat="1" x14ac:dyDescent="0.2">
      <c r="A580" s="158"/>
      <c r="E580" s="73"/>
      <c r="F580" s="159"/>
    </row>
    <row r="581" spans="1:6" s="32" customFormat="1" x14ac:dyDescent="0.2">
      <c r="A581" s="158"/>
      <c r="E581" s="73"/>
      <c r="F581" s="159"/>
    </row>
    <row r="582" spans="1:6" s="32" customFormat="1" x14ac:dyDescent="0.2">
      <c r="A582" s="158"/>
      <c r="E582" s="73"/>
      <c r="F582" s="159"/>
    </row>
    <row r="583" spans="1:6" s="32" customFormat="1" x14ac:dyDescent="0.2">
      <c r="A583" s="158"/>
      <c r="E583" s="73"/>
      <c r="F583" s="159"/>
    </row>
    <row r="584" spans="1:6" s="32" customFormat="1" x14ac:dyDescent="0.2">
      <c r="A584" s="158"/>
      <c r="E584" s="73"/>
      <c r="F584" s="159"/>
    </row>
    <row r="585" spans="1:6" s="32" customFormat="1" x14ac:dyDescent="0.2">
      <c r="A585" s="158"/>
      <c r="E585" s="73"/>
      <c r="F585" s="159"/>
    </row>
    <row r="586" spans="1:6" s="32" customFormat="1" x14ac:dyDescent="0.2">
      <c r="A586" s="158"/>
      <c r="E586" s="73"/>
      <c r="F586" s="159"/>
    </row>
    <row r="587" spans="1:6" s="32" customFormat="1" x14ac:dyDescent="0.2">
      <c r="A587" s="158"/>
      <c r="E587" s="73"/>
      <c r="F587" s="159"/>
    </row>
    <row r="588" spans="1:6" s="32" customFormat="1" x14ac:dyDescent="0.2">
      <c r="A588" s="158"/>
      <c r="E588" s="73"/>
      <c r="F588" s="159"/>
    </row>
    <row r="589" spans="1:6" s="32" customFormat="1" x14ac:dyDescent="0.2">
      <c r="A589" s="158"/>
      <c r="E589" s="73"/>
      <c r="F589" s="159"/>
    </row>
    <row r="590" spans="1:6" s="32" customFormat="1" x14ac:dyDescent="0.2">
      <c r="A590" s="158"/>
      <c r="E590" s="73"/>
      <c r="F590" s="159"/>
    </row>
    <row r="591" spans="1:6" s="32" customFormat="1" x14ac:dyDescent="0.2">
      <c r="A591" s="158"/>
      <c r="E591" s="73"/>
      <c r="F591" s="159"/>
    </row>
    <row r="592" spans="1:6" s="32" customFormat="1" x14ac:dyDescent="0.2">
      <c r="A592" s="158"/>
      <c r="E592" s="73"/>
      <c r="F592" s="159"/>
    </row>
    <row r="593" spans="1:6" s="32" customFormat="1" x14ac:dyDescent="0.2">
      <c r="A593" s="158"/>
      <c r="E593" s="73"/>
      <c r="F593" s="159"/>
    </row>
    <row r="594" spans="1:6" s="32" customFormat="1" x14ac:dyDescent="0.2">
      <c r="A594" s="158"/>
      <c r="E594" s="73"/>
      <c r="F594" s="159"/>
    </row>
    <row r="595" spans="1:6" s="32" customFormat="1" x14ac:dyDescent="0.2">
      <c r="A595" s="158"/>
      <c r="E595" s="73"/>
      <c r="F595" s="159"/>
    </row>
    <row r="596" spans="1:6" s="32" customFormat="1" x14ac:dyDescent="0.2">
      <c r="A596" s="158"/>
      <c r="E596" s="73"/>
      <c r="F596" s="159"/>
    </row>
    <row r="597" spans="1:6" s="32" customFormat="1" x14ac:dyDescent="0.2">
      <c r="A597" s="158"/>
      <c r="E597" s="73"/>
      <c r="F597" s="159"/>
    </row>
    <row r="598" spans="1:6" s="32" customFormat="1" x14ac:dyDescent="0.2">
      <c r="A598" s="158"/>
      <c r="E598" s="73"/>
      <c r="F598" s="159"/>
    </row>
    <row r="599" spans="1:6" s="32" customFormat="1" x14ac:dyDescent="0.2">
      <c r="A599" s="158"/>
      <c r="E599" s="73"/>
      <c r="F599" s="159"/>
    </row>
    <row r="600" spans="1:6" s="32" customFormat="1" x14ac:dyDescent="0.2">
      <c r="A600" s="158"/>
      <c r="E600" s="73"/>
      <c r="F600" s="159"/>
    </row>
    <row r="601" spans="1:6" s="32" customFormat="1" x14ac:dyDescent="0.2">
      <c r="A601" s="158"/>
      <c r="E601" s="73"/>
      <c r="F601" s="159"/>
    </row>
    <row r="602" spans="1:6" s="32" customFormat="1" x14ac:dyDescent="0.2">
      <c r="A602" s="158"/>
      <c r="E602" s="73"/>
      <c r="F602" s="159"/>
    </row>
    <row r="603" spans="1:6" s="32" customFormat="1" x14ac:dyDescent="0.2">
      <c r="A603" s="158"/>
      <c r="E603" s="73"/>
      <c r="F603" s="159"/>
    </row>
    <row r="604" spans="1:6" s="32" customFormat="1" x14ac:dyDescent="0.2">
      <c r="A604" s="158"/>
      <c r="E604" s="73"/>
      <c r="F604" s="159"/>
    </row>
    <row r="605" spans="1:6" s="32" customFormat="1" x14ac:dyDescent="0.2">
      <c r="A605" s="158"/>
      <c r="E605" s="73"/>
      <c r="F605" s="159"/>
    </row>
    <row r="606" spans="1:6" s="32" customFormat="1" x14ac:dyDescent="0.2">
      <c r="A606" s="158"/>
      <c r="E606" s="73"/>
      <c r="F606" s="159"/>
    </row>
    <row r="607" spans="1:6" s="32" customFormat="1" x14ac:dyDescent="0.2">
      <c r="A607" s="158"/>
      <c r="E607" s="73"/>
      <c r="F607" s="159"/>
    </row>
    <row r="608" spans="1:6" s="32" customFormat="1" x14ac:dyDescent="0.2">
      <c r="A608" s="158"/>
      <c r="E608" s="73"/>
      <c r="F608" s="159"/>
    </row>
    <row r="609" spans="1:6" s="32" customFormat="1" x14ac:dyDescent="0.2">
      <c r="A609" s="158"/>
      <c r="E609" s="73"/>
      <c r="F609" s="159"/>
    </row>
    <row r="610" spans="1:6" s="32" customFormat="1" x14ac:dyDescent="0.2">
      <c r="A610" s="158"/>
      <c r="E610" s="73"/>
      <c r="F610" s="159"/>
    </row>
    <row r="611" spans="1:6" s="32" customFormat="1" x14ac:dyDescent="0.2">
      <c r="A611" s="158"/>
      <c r="E611" s="73"/>
      <c r="F611" s="159"/>
    </row>
    <row r="612" spans="1:6" s="32" customFormat="1" x14ac:dyDescent="0.2">
      <c r="A612" s="158"/>
      <c r="E612" s="73"/>
      <c r="F612" s="159"/>
    </row>
    <row r="613" spans="1:6" s="32" customFormat="1" x14ac:dyDescent="0.2">
      <c r="A613" s="158"/>
      <c r="E613" s="73"/>
      <c r="F613" s="159"/>
    </row>
    <row r="614" spans="1:6" s="32" customFormat="1" x14ac:dyDescent="0.2">
      <c r="A614" s="158"/>
      <c r="E614" s="73"/>
      <c r="F614" s="159"/>
    </row>
    <row r="615" spans="1:6" s="32" customFormat="1" x14ac:dyDescent="0.2">
      <c r="A615" s="158"/>
      <c r="E615" s="73"/>
      <c r="F615" s="159"/>
    </row>
    <row r="616" spans="1:6" s="32" customFormat="1" x14ac:dyDescent="0.2">
      <c r="A616" s="158"/>
      <c r="E616" s="73"/>
      <c r="F616" s="159"/>
    </row>
    <row r="617" spans="1:6" s="32" customFormat="1" x14ac:dyDescent="0.2">
      <c r="A617" s="158"/>
      <c r="E617" s="73"/>
      <c r="F617" s="159"/>
    </row>
    <row r="618" spans="1:6" s="32" customFormat="1" x14ac:dyDescent="0.2">
      <c r="A618" s="158"/>
      <c r="E618" s="73"/>
      <c r="F618" s="159"/>
    </row>
    <row r="619" spans="1:6" s="32" customFormat="1" x14ac:dyDescent="0.2">
      <c r="A619" s="158"/>
      <c r="E619" s="73"/>
      <c r="F619" s="159"/>
    </row>
    <row r="620" spans="1:6" s="32" customFormat="1" x14ac:dyDescent="0.2">
      <c r="A620" s="158"/>
      <c r="E620" s="73"/>
      <c r="F620" s="159"/>
    </row>
    <row r="621" spans="1:6" s="32" customFormat="1" x14ac:dyDescent="0.2">
      <c r="A621" s="158"/>
      <c r="E621" s="73"/>
      <c r="F621" s="159"/>
    </row>
    <row r="622" spans="1:6" s="32" customFormat="1" x14ac:dyDescent="0.2">
      <c r="A622" s="158"/>
      <c r="E622" s="73"/>
      <c r="F622" s="159"/>
    </row>
    <row r="623" spans="1:6" s="32" customFormat="1" x14ac:dyDescent="0.2">
      <c r="A623" s="158"/>
      <c r="E623" s="73"/>
      <c r="F623" s="159"/>
    </row>
    <row r="624" spans="1:6" s="32" customFormat="1" x14ac:dyDescent="0.2">
      <c r="A624" s="158"/>
      <c r="E624" s="73"/>
      <c r="F624" s="159"/>
    </row>
    <row r="625" spans="1:6" s="32" customFormat="1" x14ac:dyDescent="0.2">
      <c r="A625" s="158"/>
      <c r="E625" s="73"/>
      <c r="F625" s="159"/>
    </row>
    <row r="626" spans="1:6" s="32" customFormat="1" x14ac:dyDescent="0.2">
      <c r="A626" s="158"/>
      <c r="E626" s="73"/>
      <c r="F626" s="159"/>
    </row>
    <row r="627" spans="1:6" s="32" customFormat="1" x14ac:dyDescent="0.2">
      <c r="A627" s="158"/>
      <c r="E627" s="73"/>
      <c r="F627" s="159"/>
    </row>
    <row r="628" spans="1:6" s="32" customFormat="1" x14ac:dyDescent="0.2">
      <c r="A628" s="158"/>
      <c r="E628" s="73"/>
      <c r="F628" s="159"/>
    </row>
    <row r="629" spans="1:6" s="32" customFormat="1" x14ac:dyDescent="0.2">
      <c r="A629" s="158"/>
      <c r="E629" s="73"/>
      <c r="F629" s="159"/>
    </row>
    <row r="630" spans="1:6" s="32" customFormat="1" x14ac:dyDescent="0.2">
      <c r="A630" s="158"/>
      <c r="E630" s="73"/>
      <c r="F630" s="159"/>
    </row>
    <row r="631" spans="1:6" s="32" customFormat="1" x14ac:dyDescent="0.2">
      <c r="A631" s="158"/>
      <c r="E631" s="73"/>
      <c r="F631" s="159"/>
    </row>
    <row r="632" spans="1:6" s="32" customFormat="1" x14ac:dyDescent="0.2">
      <c r="A632" s="158"/>
      <c r="E632" s="73"/>
      <c r="F632" s="159"/>
    </row>
    <row r="633" spans="1:6" s="32" customFormat="1" x14ac:dyDescent="0.2">
      <c r="A633" s="158"/>
      <c r="E633" s="73"/>
      <c r="F633" s="159"/>
    </row>
    <row r="634" spans="1:6" s="32" customFormat="1" x14ac:dyDescent="0.2">
      <c r="A634" s="158"/>
      <c r="E634" s="73"/>
      <c r="F634" s="159"/>
    </row>
    <row r="635" spans="1:6" s="32" customFormat="1" x14ac:dyDescent="0.2">
      <c r="A635" s="158"/>
      <c r="E635" s="73"/>
      <c r="F635" s="159"/>
    </row>
    <row r="636" spans="1:6" s="32" customFormat="1" x14ac:dyDescent="0.2">
      <c r="A636" s="158"/>
      <c r="E636" s="73"/>
      <c r="F636" s="159"/>
    </row>
    <row r="637" spans="1:6" s="32" customFormat="1" x14ac:dyDescent="0.2">
      <c r="A637" s="158"/>
      <c r="E637" s="73"/>
      <c r="F637" s="159"/>
    </row>
    <row r="638" spans="1:6" s="32" customFormat="1" x14ac:dyDescent="0.2">
      <c r="A638" s="158"/>
      <c r="E638" s="73"/>
      <c r="F638" s="159"/>
    </row>
    <row r="639" spans="1:6" s="32" customFormat="1" x14ac:dyDescent="0.2">
      <c r="A639" s="158"/>
      <c r="E639" s="73"/>
      <c r="F639" s="159"/>
    </row>
    <row r="640" spans="1:6" s="32" customFormat="1" x14ac:dyDescent="0.2">
      <c r="A640" s="158"/>
      <c r="E640" s="73"/>
      <c r="F640" s="159"/>
    </row>
    <row r="641" spans="1:6" s="32" customFormat="1" x14ac:dyDescent="0.2">
      <c r="A641" s="158"/>
      <c r="E641" s="73"/>
      <c r="F641" s="159"/>
    </row>
    <row r="642" spans="1:6" s="32" customFormat="1" x14ac:dyDescent="0.2">
      <c r="A642" s="158"/>
      <c r="E642" s="73"/>
      <c r="F642" s="159"/>
    </row>
    <row r="643" spans="1:6" s="32" customFormat="1" x14ac:dyDescent="0.2">
      <c r="A643" s="158"/>
      <c r="E643" s="73"/>
      <c r="F643" s="159"/>
    </row>
    <row r="644" spans="1:6" s="32" customFormat="1" x14ac:dyDescent="0.2">
      <c r="A644" s="158"/>
      <c r="E644" s="73"/>
      <c r="F644" s="159"/>
    </row>
    <row r="645" spans="1:6" s="32" customFormat="1" x14ac:dyDescent="0.2">
      <c r="A645" s="158"/>
      <c r="E645" s="73"/>
      <c r="F645" s="159"/>
    </row>
    <row r="646" spans="1:6" s="32" customFormat="1" x14ac:dyDescent="0.2">
      <c r="A646" s="158"/>
      <c r="E646" s="73"/>
      <c r="F646" s="159"/>
    </row>
    <row r="647" spans="1:6" s="32" customFormat="1" x14ac:dyDescent="0.2">
      <c r="A647" s="158"/>
      <c r="E647" s="73"/>
      <c r="F647" s="159"/>
    </row>
    <row r="648" spans="1:6" s="32" customFormat="1" x14ac:dyDescent="0.2">
      <c r="A648" s="158"/>
      <c r="E648" s="73"/>
      <c r="F648" s="159"/>
    </row>
    <row r="649" spans="1:6" s="32" customFormat="1" x14ac:dyDescent="0.2">
      <c r="A649" s="158"/>
      <c r="E649" s="73"/>
      <c r="F649" s="159"/>
    </row>
    <row r="650" spans="1:6" s="32" customFormat="1" x14ac:dyDescent="0.2">
      <c r="A650" s="158"/>
      <c r="E650" s="73"/>
      <c r="F650" s="159"/>
    </row>
    <row r="651" spans="1:6" s="32" customFormat="1" x14ac:dyDescent="0.2">
      <c r="A651" s="158"/>
      <c r="E651" s="73"/>
      <c r="F651" s="159"/>
    </row>
    <row r="652" spans="1:6" s="32" customFormat="1" x14ac:dyDescent="0.2">
      <c r="A652" s="158"/>
      <c r="E652" s="73"/>
      <c r="F652" s="159"/>
    </row>
    <row r="653" spans="1:6" s="32" customFormat="1" x14ac:dyDescent="0.2">
      <c r="A653" s="158"/>
      <c r="E653" s="73"/>
      <c r="F653" s="159"/>
    </row>
    <row r="654" spans="1:6" s="32" customFormat="1" x14ac:dyDescent="0.2">
      <c r="A654" s="158"/>
      <c r="E654" s="73"/>
      <c r="F654" s="159"/>
    </row>
    <row r="655" spans="1:6" s="32" customFormat="1" x14ac:dyDescent="0.2">
      <c r="A655" s="158"/>
      <c r="E655" s="73"/>
      <c r="F655" s="159"/>
    </row>
    <row r="656" spans="1:6" s="32" customFormat="1" x14ac:dyDescent="0.2">
      <c r="A656" s="158"/>
      <c r="E656" s="73"/>
      <c r="F656" s="159"/>
    </row>
    <row r="657" spans="1:6" s="32" customFormat="1" x14ac:dyDescent="0.2">
      <c r="A657" s="158"/>
      <c r="E657" s="73"/>
      <c r="F657" s="159"/>
    </row>
    <row r="658" spans="1:6" s="32" customFormat="1" x14ac:dyDescent="0.2">
      <c r="A658" s="158"/>
      <c r="E658" s="73"/>
      <c r="F658" s="159"/>
    </row>
    <row r="659" spans="1:6" s="32" customFormat="1" x14ac:dyDescent="0.2">
      <c r="A659" s="158"/>
      <c r="E659" s="73"/>
      <c r="F659" s="159"/>
    </row>
    <row r="660" spans="1:6" s="32" customFormat="1" x14ac:dyDescent="0.2">
      <c r="A660" s="158"/>
      <c r="E660" s="73"/>
      <c r="F660" s="159"/>
    </row>
    <row r="661" spans="1:6" s="32" customFormat="1" x14ac:dyDescent="0.2">
      <c r="A661" s="158"/>
      <c r="E661" s="73"/>
      <c r="F661" s="159"/>
    </row>
    <row r="662" spans="1:6" s="32" customFormat="1" x14ac:dyDescent="0.2">
      <c r="A662" s="158"/>
      <c r="E662" s="73"/>
      <c r="F662" s="159"/>
    </row>
    <row r="663" spans="1:6" s="32" customFormat="1" x14ac:dyDescent="0.2">
      <c r="A663" s="158"/>
      <c r="E663" s="73"/>
      <c r="F663" s="159"/>
    </row>
    <row r="664" spans="1:6" s="32" customFormat="1" x14ac:dyDescent="0.2">
      <c r="A664" s="158"/>
      <c r="E664" s="73"/>
      <c r="F664" s="159"/>
    </row>
    <row r="665" spans="1:6" s="32" customFormat="1" x14ac:dyDescent="0.2">
      <c r="A665" s="158"/>
      <c r="E665" s="73"/>
      <c r="F665" s="159"/>
    </row>
    <row r="666" spans="1:6" s="32" customFormat="1" x14ac:dyDescent="0.2">
      <c r="A666" s="158"/>
      <c r="E666" s="73"/>
      <c r="F666" s="159"/>
    </row>
    <row r="667" spans="1:6" s="32" customFormat="1" x14ac:dyDescent="0.2">
      <c r="A667" s="158"/>
      <c r="E667" s="73"/>
      <c r="F667" s="159"/>
    </row>
    <row r="668" spans="1:6" s="32" customFormat="1" x14ac:dyDescent="0.2">
      <c r="A668" s="158"/>
      <c r="E668" s="73"/>
      <c r="F668" s="159"/>
    </row>
    <row r="669" spans="1:6" s="32" customFormat="1" x14ac:dyDescent="0.2">
      <c r="A669" s="158"/>
      <c r="E669" s="73"/>
      <c r="F669" s="159"/>
    </row>
    <row r="670" spans="1:6" s="32" customFormat="1" x14ac:dyDescent="0.2">
      <c r="A670" s="158"/>
      <c r="E670" s="73"/>
      <c r="F670" s="159"/>
    </row>
    <row r="671" spans="1:6" s="32" customFormat="1" x14ac:dyDescent="0.2">
      <c r="A671" s="158"/>
      <c r="E671" s="73"/>
      <c r="F671" s="159"/>
    </row>
    <row r="672" spans="1:6" s="32" customFormat="1" x14ac:dyDescent="0.2">
      <c r="A672" s="158"/>
      <c r="E672" s="73"/>
      <c r="F672" s="159"/>
    </row>
    <row r="673" spans="1:6" s="32" customFormat="1" x14ac:dyDescent="0.2">
      <c r="A673" s="158"/>
      <c r="E673" s="73"/>
      <c r="F673" s="159"/>
    </row>
    <row r="674" spans="1:6" s="32" customFormat="1" x14ac:dyDescent="0.2">
      <c r="A674" s="158"/>
      <c r="E674" s="73"/>
      <c r="F674" s="159"/>
    </row>
    <row r="675" spans="1:6" s="32" customFormat="1" x14ac:dyDescent="0.2">
      <c r="A675" s="158"/>
      <c r="E675" s="73"/>
      <c r="F675" s="159"/>
    </row>
    <row r="676" spans="1:6" s="32" customFormat="1" x14ac:dyDescent="0.2">
      <c r="A676" s="158"/>
      <c r="E676" s="73"/>
      <c r="F676" s="159"/>
    </row>
    <row r="677" spans="1:6" s="32" customFormat="1" x14ac:dyDescent="0.2">
      <c r="A677" s="158"/>
      <c r="E677" s="73"/>
      <c r="F677" s="159"/>
    </row>
    <row r="678" spans="1:6" s="32" customFormat="1" x14ac:dyDescent="0.2">
      <c r="A678" s="158"/>
      <c r="E678" s="73"/>
      <c r="F678" s="159"/>
    </row>
    <row r="679" spans="1:6" s="32" customFormat="1" x14ac:dyDescent="0.2">
      <c r="A679" s="158"/>
      <c r="E679" s="73"/>
      <c r="F679" s="159"/>
    </row>
    <row r="680" spans="1:6" s="32" customFormat="1" x14ac:dyDescent="0.2">
      <c r="A680" s="158"/>
      <c r="E680" s="73"/>
      <c r="F680" s="159"/>
    </row>
    <row r="681" spans="1:6" s="32" customFormat="1" x14ac:dyDescent="0.2">
      <c r="A681" s="158"/>
      <c r="E681" s="73"/>
      <c r="F681" s="159"/>
    </row>
    <row r="682" spans="1:6" s="32" customFormat="1" x14ac:dyDescent="0.2">
      <c r="A682" s="158"/>
      <c r="E682" s="73"/>
      <c r="F682" s="159"/>
    </row>
    <row r="683" spans="1:6" s="32" customFormat="1" x14ac:dyDescent="0.2">
      <c r="A683" s="158"/>
      <c r="E683" s="73"/>
      <c r="F683" s="159"/>
    </row>
    <row r="684" spans="1:6" s="32" customFormat="1" x14ac:dyDescent="0.2">
      <c r="A684" s="158"/>
      <c r="E684" s="73"/>
      <c r="F684" s="159"/>
    </row>
    <row r="685" spans="1:6" s="32" customFormat="1" x14ac:dyDescent="0.2">
      <c r="A685" s="158"/>
      <c r="E685" s="73"/>
      <c r="F685" s="159"/>
    </row>
    <row r="686" spans="1:6" s="32" customFormat="1" x14ac:dyDescent="0.2">
      <c r="A686" s="158"/>
      <c r="E686" s="73"/>
      <c r="F686" s="159"/>
    </row>
    <row r="687" spans="1:6" s="32" customFormat="1" x14ac:dyDescent="0.2">
      <c r="A687" s="158"/>
      <c r="E687" s="73"/>
      <c r="F687" s="159"/>
    </row>
    <row r="688" spans="1:6" s="32" customFormat="1" x14ac:dyDescent="0.2">
      <c r="A688" s="158"/>
      <c r="E688" s="73"/>
      <c r="F688" s="159"/>
    </row>
    <row r="689" spans="1:6" s="32" customFormat="1" x14ac:dyDescent="0.2">
      <c r="A689" s="158"/>
      <c r="E689" s="73"/>
      <c r="F689" s="159"/>
    </row>
    <row r="690" spans="1:6" s="32" customFormat="1" x14ac:dyDescent="0.2">
      <c r="A690" s="158"/>
      <c r="E690" s="73"/>
      <c r="F690" s="159"/>
    </row>
    <row r="691" spans="1:6" s="32" customFormat="1" x14ac:dyDescent="0.2">
      <c r="A691" s="158"/>
      <c r="E691" s="73"/>
      <c r="F691" s="159"/>
    </row>
    <row r="692" spans="1:6" s="32" customFormat="1" x14ac:dyDescent="0.2">
      <c r="A692" s="158"/>
      <c r="E692" s="73"/>
      <c r="F692" s="159"/>
    </row>
    <row r="693" spans="1:6" s="32" customFormat="1" x14ac:dyDescent="0.2">
      <c r="A693" s="158"/>
      <c r="E693" s="73"/>
      <c r="F693" s="159"/>
    </row>
    <row r="694" spans="1:6" s="32" customFormat="1" x14ac:dyDescent="0.2">
      <c r="A694" s="158"/>
      <c r="E694" s="73"/>
      <c r="F694" s="159"/>
    </row>
    <row r="695" spans="1:6" s="32" customFormat="1" x14ac:dyDescent="0.2">
      <c r="A695" s="158"/>
      <c r="E695" s="73"/>
      <c r="F695" s="159"/>
    </row>
    <row r="696" spans="1:6" s="32" customFormat="1" x14ac:dyDescent="0.2">
      <c r="A696" s="158"/>
      <c r="E696" s="73"/>
      <c r="F696" s="159"/>
    </row>
    <row r="697" spans="1:6" s="32" customFormat="1" x14ac:dyDescent="0.2">
      <c r="A697" s="158"/>
      <c r="E697" s="73"/>
      <c r="F697" s="159"/>
    </row>
    <row r="698" spans="1:6" s="32" customFormat="1" x14ac:dyDescent="0.2">
      <c r="A698" s="158"/>
      <c r="E698" s="73"/>
      <c r="F698" s="159"/>
    </row>
    <row r="699" spans="1:6" s="32" customFormat="1" x14ac:dyDescent="0.2">
      <c r="A699" s="158"/>
      <c r="E699" s="73"/>
      <c r="F699" s="159"/>
    </row>
    <row r="700" spans="1:6" s="32" customFormat="1" x14ac:dyDescent="0.2">
      <c r="A700" s="158"/>
      <c r="E700" s="73"/>
      <c r="F700" s="159"/>
    </row>
    <row r="701" spans="1:6" s="32" customFormat="1" x14ac:dyDescent="0.2">
      <c r="A701" s="158"/>
      <c r="E701" s="73"/>
      <c r="F701" s="159"/>
    </row>
    <row r="702" spans="1:6" s="32" customFormat="1" x14ac:dyDescent="0.2">
      <c r="A702" s="158"/>
      <c r="E702" s="73"/>
      <c r="F702" s="159"/>
    </row>
    <row r="703" spans="1:6" s="32" customFormat="1" x14ac:dyDescent="0.2">
      <c r="A703" s="158"/>
      <c r="E703" s="73"/>
      <c r="F703" s="159"/>
    </row>
    <row r="704" spans="1:6" s="32" customFormat="1" x14ac:dyDescent="0.2">
      <c r="A704" s="158"/>
      <c r="E704" s="73"/>
      <c r="F704" s="159"/>
    </row>
    <row r="705" spans="1:6" s="32" customFormat="1" x14ac:dyDescent="0.2">
      <c r="A705" s="158"/>
      <c r="E705" s="73"/>
      <c r="F705" s="159"/>
    </row>
    <row r="706" spans="1:6" s="32" customFormat="1" x14ac:dyDescent="0.2">
      <c r="A706" s="158"/>
      <c r="E706" s="73"/>
      <c r="F706" s="159"/>
    </row>
    <row r="707" spans="1:6" s="32" customFormat="1" x14ac:dyDescent="0.2">
      <c r="A707" s="158"/>
      <c r="E707" s="73"/>
      <c r="F707" s="159"/>
    </row>
    <row r="708" spans="1:6" s="32" customFormat="1" x14ac:dyDescent="0.2">
      <c r="A708" s="158"/>
      <c r="E708" s="73"/>
      <c r="F708" s="159"/>
    </row>
    <row r="709" spans="1:6" s="32" customFormat="1" x14ac:dyDescent="0.2">
      <c r="A709" s="158"/>
      <c r="E709" s="73"/>
      <c r="F709" s="159"/>
    </row>
    <row r="710" spans="1:6" s="32" customFormat="1" x14ac:dyDescent="0.2">
      <c r="A710" s="158"/>
      <c r="E710" s="73"/>
      <c r="F710" s="159"/>
    </row>
    <row r="711" spans="1:6" s="32" customFormat="1" x14ac:dyDescent="0.2">
      <c r="A711" s="158"/>
      <c r="E711" s="73"/>
      <c r="F711" s="159"/>
    </row>
    <row r="712" spans="1:6" s="32" customFormat="1" x14ac:dyDescent="0.2">
      <c r="A712" s="158"/>
      <c r="E712" s="73"/>
      <c r="F712" s="159"/>
    </row>
    <row r="713" spans="1:6" s="32" customFormat="1" x14ac:dyDescent="0.2">
      <c r="A713" s="158"/>
      <c r="E713" s="73"/>
      <c r="F713" s="159"/>
    </row>
    <row r="714" spans="1:6" s="32" customFormat="1" x14ac:dyDescent="0.2">
      <c r="A714" s="158"/>
      <c r="E714" s="73"/>
      <c r="F714" s="159"/>
    </row>
    <row r="715" spans="1:6" s="32" customFormat="1" x14ac:dyDescent="0.2">
      <c r="A715" s="158"/>
      <c r="E715" s="73"/>
      <c r="F715" s="159"/>
    </row>
    <row r="716" spans="1:6" s="32" customFormat="1" x14ac:dyDescent="0.2">
      <c r="A716" s="158"/>
      <c r="E716" s="73"/>
      <c r="F716" s="159"/>
    </row>
    <row r="717" spans="1:6" s="32" customFormat="1" x14ac:dyDescent="0.2">
      <c r="A717" s="158"/>
      <c r="E717" s="73"/>
      <c r="F717" s="159"/>
    </row>
    <row r="718" spans="1:6" s="32" customFormat="1" x14ac:dyDescent="0.2">
      <c r="A718" s="158"/>
      <c r="E718" s="73"/>
      <c r="F718" s="159"/>
    </row>
    <row r="719" spans="1:6" s="32" customFormat="1" x14ac:dyDescent="0.2">
      <c r="A719" s="158"/>
      <c r="E719" s="73"/>
      <c r="F719" s="159"/>
    </row>
    <row r="720" spans="1:6" s="32" customFormat="1" x14ac:dyDescent="0.2">
      <c r="A720" s="158"/>
      <c r="E720" s="73"/>
      <c r="F720" s="159"/>
    </row>
    <row r="721" spans="1:6" s="32" customFormat="1" x14ac:dyDescent="0.2">
      <c r="A721" s="158"/>
      <c r="E721" s="73"/>
      <c r="F721" s="159"/>
    </row>
    <row r="722" spans="1:6" s="32" customFormat="1" x14ac:dyDescent="0.2">
      <c r="A722" s="158"/>
      <c r="E722" s="73"/>
      <c r="F722" s="159"/>
    </row>
    <row r="723" spans="1:6" s="32" customFormat="1" x14ac:dyDescent="0.2">
      <c r="A723" s="158"/>
      <c r="E723" s="73"/>
      <c r="F723" s="159"/>
    </row>
    <row r="724" spans="1:6" s="32" customFormat="1" x14ac:dyDescent="0.2">
      <c r="A724" s="158"/>
      <c r="E724" s="73"/>
      <c r="F724" s="159"/>
    </row>
    <row r="725" spans="1:6" s="32" customFormat="1" x14ac:dyDescent="0.2">
      <c r="A725" s="158"/>
      <c r="E725" s="73"/>
      <c r="F725" s="159"/>
    </row>
    <row r="726" spans="1:6" s="32" customFormat="1" x14ac:dyDescent="0.2">
      <c r="A726" s="158"/>
      <c r="E726" s="73"/>
      <c r="F726" s="159"/>
    </row>
    <row r="727" spans="1:6" s="32" customFormat="1" x14ac:dyDescent="0.2">
      <c r="A727" s="158"/>
      <c r="E727" s="73"/>
      <c r="F727" s="159"/>
    </row>
    <row r="728" spans="1:6" s="32" customFormat="1" x14ac:dyDescent="0.2">
      <c r="A728" s="158"/>
      <c r="E728" s="73"/>
      <c r="F728" s="159"/>
    </row>
    <row r="729" spans="1:6" s="32" customFormat="1" x14ac:dyDescent="0.2">
      <c r="A729" s="158"/>
      <c r="E729" s="73"/>
      <c r="F729" s="159"/>
    </row>
    <row r="730" spans="1:6" s="32" customFormat="1" x14ac:dyDescent="0.2">
      <c r="A730" s="158"/>
      <c r="E730" s="73"/>
      <c r="F730" s="159"/>
    </row>
    <row r="731" spans="1:6" s="32" customFormat="1" x14ac:dyDescent="0.2">
      <c r="A731" s="158"/>
      <c r="E731" s="73"/>
      <c r="F731" s="159"/>
    </row>
    <row r="732" spans="1:6" s="32" customFormat="1" x14ac:dyDescent="0.2">
      <c r="A732" s="158"/>
      <c r="E732" s="73"/>
      <c r="F732" s="159"/>
    </row>
    <row r="733" spans="1:6" s="32" customFormat="1" x14ac:dyDescent="0.2">
      <c r="A733" s="158"/>
      <c r="E733" s="73"/>
      <c r="F733" s="159"/>
    </row>
    <row r="734" spans="1:6" s="32" customFormat="1" x14ac:dyDescent="0.2">
      <c r="A734" s="158"/>
      <c r="E734" s="73"/>
      <c r="F734" s="159"/>
    </row>
    <row r="735" spans="1:6" s="32" customFormat="1" x14ac:dyDescent="0.2">
      <c r="A735" s="158"/>
      <c r="E735" s="73"/>
      <c r="F735" s="159"/>
    </row>
    <row r="736" spans="1:6" s="32" customFormat="1" x14ac:dyDescent="0.2">
      <c r="A736" s="158"/>
      <c r="E736" s="73"/>
      <c r="F736" s="159"/>
    </row>
    <row r="737" spans="1:6" s="32" customFormat="1" x14ac:dyDescent="0.2">
      <c r="A737" s="158"/>
      <c r="E737" s="73"/>
      <c r="F737" s="159"/>
    </row>
    <row r="738" spans="1:6" s="32" customFormat="1" x14ac:dyDescent="0.2">
      <c r="A738" s="158"/>
      <c r="E738" s="73"/>
      <c r="F738" s="159"/>
    </row>
    <row r="739" spans="1:6" s="32" customFormat="1" x14ac:dyDescent="0.2">
      <c r="A739" s="158"/>
      <c r="E739" s="73"/>
      <c r="F739" s="159"/>
    </row>
    <row r="740" spans="1:6" s="32" customFormat="1" x14ac:dyDescent="0.2">
      <c r="A740" s="158"/>
      <c r="E740" s="73"/>
      <c r="F740" s="159"/>
    </row>
    <row r="741" spans="1:6" s="32" customFormat="1" x14ac:dyDescent="0.2">
      <c r="A741" s="158"/>
      <c r="E741" s="73"/>
      <c r="F741" s="159"/>
    </row>
    <row r="742" spans="1:6" s="32" customFormat="1" x14ac:dyDescent="0.2">
      <c r="A742" s="158"/>
      <c r="E742" s="73"/>
      <c r="F742" s="159"/>
    </row>
    <row r="743" spans="1:6" s="32" customFormat="1" x14ac:dyDescent="0.2">
      <c r="A743" s="158"/>
      <c r="E743" s="73"/>
      <c r="F743" s="159"/>
    </row>
    <row r="744" spans="1:6" s="32" customFormat="1" x14ac:dyDescent="0.2">
      <c r="A744" s="158"/>
      <c r="E744" s="73"/>
      <c r="F744" s="159"/>
    </row>
    <row r="745" spans="1:6" s="32" customFormat="1" x14ac:dyDescent="0.2">
      <c r="A745" s="158"/>
      <c r="E745" s="73"/>
      <c r="F745" s="159"/>
    </row>
    <row r="746" spans="1:6" s="32" customFormat="1" x14ac:dyDescent="0.2">
      <c r="A746" s="158"/>
      <c r="E746" s="73"/>
      <c r="F746" s="159"/>
    </row>
    <row r="747" spans="1:6" s="32" customFormat="1" x14ac:dyDescent="0.2">
      <c r="A747" s="158"/>
      <c r="E747" s="73"/>
      <c r="F747" s="159"/>
    </row>
    <row r="748" spans="1:6" s="32" customFormat="1" x14ac:dyDescent="0.2">
      <c r="A748" s="158"/>
      <c r="E748" s="73"/>
      <c r="F748" s="159"/>
    </row>
    <row r="749" spans="1:6" s="32" customFormat="1" x14ac:dyDescent="0.2">
      <c r="A749" s="158"/>
      <c r="E749" s="73"/>
      <c r="F749" s="159"/>
    </row>
    <row r="750" spans="1:6" s="32" customFormat="1" x14ac:dyDescent="0.2">
      <c r="A750" s="158"/>
      <c r="E750" s="73"/>
      <c r="F750" s="159"/>
    </row>
    <row r="751" spans="1:6" s="32" customFormat="1" x14ac:dyDescent="0.2">
      <c r="A751" s="158"/>
      <c r="E751" s="73"/>
      <c r="F751" s="159"/>
    </row>
    <row r="752" spans="1:6" s="32" customFormat="1" x14ac:dyDescent="0.2">
      <c r="A752" s="158"/>
      <c r="E752" s="73"/>
      <c r="F752" s="159"/>
    </row>
    <row r="753" spans="1:6" s="32" customFormat="1" x14ac:dyDescent="0.2">
      <c r="A753" s="158"/>
      <c r="E753" s="73"/>
      <c r="F753" s="159"/>
    </row>
    <row r="754" spans="1:6" s="32" customFormat="1" x14ac:dyDescent="0.2">
      <c r="A754" s="158"/>
      <c r="E754" s="73"/>
      <c r="F754" s="159"/>
    </row>
    <row r="755" spans="1:6" s="32" customFormat="1" x14ac:dyDescent="0.2">
      <c r="A755" s="158"/>
      <c r="E755" s="73"/>
      <c r="F755" s="159"/>
    </row>
    <row r="756" spans="1:6" s="32" customFormat="1" x14ac:dyDescent="0.2">
      <c r="A756" s="158"/>
      <c r="E756" s="73"/>
      <c r="F756" s="159"/>
    </row>
    <row r="757" spans="1:6" s="32" customFormat="1" x14ac:dyDescent="0.2">
      <c r="A757" s="158"/>
      <c r="E757" s="73"/>
      <c r="F757" s="159"/>
    </row>
    <row r="758" spans="1:6" s="32" customFormat="1" x14ac:dyDescent="0.2">
      <c r="A758" s="158"/>
      <c r="E758" s="73"/>
      <c r="F758" s="159"/>
    </row>
    <row r="759" spans="1:6" s="32" customFormat="1" x14ac:dyDescent="0.2">
      <c r="A759" s="158"/>
      <c r="E759" s="73"/>
      <c r="F759" s="159"/>
    </row>
    <row r="760" spans="1:6" s="32" customFormat="1" x14ac:dyDescent="0.2">
      <c r="A760" s="158"/>
      <c r="E760" s="73"/>
      <c r="F760" s="159"/>
    </row>
    <row r="761" spans="1:6" s="32" customFormat="1" x14ac:dyDescent="0.2">
      <c r="A761" s="158"/>
      <c r="E761" s="73"/>
      <c r="F761" s="159"/>
    </row>
    <row r="762" spans="1:6" s="32" customFormat="1" x14ac:dyDescent="0.2">
      <c r="A762" s="158"/>
      <c r="E762" s="73"/>
      <c r="F762" s="159"/>
    </row>
    <row r="763" spans="1:6" s="32" customFormat="1" x14ac:dyDescent="0.2">
      <c r="A763" s="158"/>
      <c r="E763" s="73"/>
      <c r="F763" s="159"/>
    </row>
    <row r="764" spans="1:6" s="32" customFormat="1" x14ac:dyDescent="0.2">
      <c r="A764" s="158"/>
      <c r="E764" s="73"/>
      <c r="F764" s="159"/>
    </row>
    <row r="765" spans="1:6" s="32" customFormat="1" x14ac:dyDescent="0.2">
      <c r="A765" s="158"/>
      <c r="E765" s="73"/>
      <c r="F765" s="159"/>
    </row>
    <row r="766" spans="1:6" s="32" customFormat="1" x14ac:dyDescent="0.2">
      <c r="A766" s="158"/>
      <c r="E766" s="73"/>
      <c r="F766" s="159"/>
    </row>
    <row r="767" spans="1:6" s="32" customFormat="1" x14ac:dyDescent="0.2">
      <c r="A767" s="158"/>
      <c r="E767" s="73"/>
      <c r="F767" s="159"/>
    </row>
    <row r="768" spans="1:6" s="32" customFormat="1" x14ac:dyDescent="0.2">
      <c r="A768" s="158"/>
      <c r="E768" s="73"/>
      <c r="F768" s="159"/>
    </row>
    <row r="769" spans="1:6" s="32" customFormat="1" x14ac:dyDescent="0.2">
      <c r="A769" s="158"/>
      <c r="E769" s="73"/>
      <c r="F769" s="159"/>
    </row>
    <row r="770" spans="1:6" s="32" customFormat="1" x14ac:dyDescent="0.2">
      <c r="A770" s="158"/>
      <c r="E770" s="73"/>
      <c r="F770" s="159"/>
    </row>
    <row r="771" spans="1:6" s="32" customFormat="1" x14ac:dyDescent="0.2">
      <c r="A771" s="158"/>
      <c r="E771" s="73"/>
      <c r="F771" s="159"/>
    </row>
    <row r="772" spans="1:6" s="32" customFormat="1" x14ac:dyDescent="0.2">
      <c r="A772" s="158"/>
      <c r="E772" s="73"/>
      <c r="F772" s="159"/>
    </row>
    <row r="773" spans="1:6" s="32" customFormat="1" x14ac:dyDescent="0.2">
      <c r="A773" s="158"/>
      <c r="E773" s="73"/>
      <c r="F773" s="159"/>
    </row>
    <row r="774" spans="1:6" s="32" customFormat="1" x14ac:dyDescent="0.2">
      <c r="A774" s="158"/>
      <c r="E774" s="73"/>
      <c r="F774" s="159"/>
    </row>
    <row r="775" spans="1:6" s="32" customFormat="1" x14ac:dyDescent="0.2">
      <c r="A775" s="158"/>
      <c r="E775" s="73"/>
      <c r="F775" s="159"/>
    </row>
    <row r="776" spans="1:6" s="32" customFormat="1" x14ac:dyDescent="0.2">
      <c r="A776" s="158"/>
      <c r="E776" s="73"/>
      <c r="F776" s="159"/>
    </row>
    <row r="777" spans="1:6" s="32" customFormat="1" x14ac:dyDescent="0.2">
      <c r="A777" s="158"/>
      <c r="E777" s="73"/>
      <c r="F777" s="159"/>
    </row>
    <row r="778" spans="1:6" s="32" customFormat="1" x14ac:dyDescent="0.2">
      <c r="A778" s="158"/>
      <c r="E778" s="73"/>
      <c r="F778" s="159"/>
    </row>
    <row r="779" spans="1:6" s="32" customFormat="1" x14ac:dyDescent="0.2">
      <c r="A779" s="158"/>
      <c r="E779" s="73"/>
      <c r="F779" s="159"/>
    </row>
    <row r="780" spans="1:6" s="32" customFormat="1" x14ac:dyDescent="0.2">
      <c r="A780" s="158"/>
      <c r="E780" s="73"/>
      <c r="F780" s="159"/>
    </row>
    <row r="781" spans="1:6" s="32" customFormat="1" x14ac:dyDescent="0.2">
      <c r="A781" s="158"/>
      <c r="E781" s="73"/>
      <c r="F781" s="159"/>
    </row>
    <row r="782" spans="1:6" s="32" customFormat="1" x14ac:dyDescent="0.2">
      <c r="A782" s="158"/>
      <c r="E782" s="73"/>
      <c r="F782" s="159"/>
    </row>
    <row r="783" spans="1:6" s="32" customFormat="1" x14ac:dyDescent="0.2">
      <c r="A783" s="158"/>
      <c r="E783" s="73"/>
      <c r="F783" s="159"/>
    </row>
    <row r="784" spans="1:6" s="32" customFormat="1" x14ac:dyDescent="0.2">
      <c r="A784" s="158"/>
      <c r="E784" s="73"/>
      <c r="F784" s="159"/>
    </row>
    <row r="785" spans="1:6" s="32" customFormat="1" x14ac:dyDescent="0.2">
      <c r="A785" s="158"/>
      <c r="E785" s="73"/>
      <c r="F785" s="159"/>
    </row>
    <row r="786" spans="1:6" s="32" customFormat="1" x14ac:dyDescent="0.2">
      <c r="A786" s="158"/>
      <c r="E786" s="73"/>
      <c r="F786" s="159"/>
    </row>
    <row r="787" spans="1:6" s="32" customFormat="1" x14ac:dyDescent="0.2">
      <c r="A787" s="158"/>
      <c r="E787" s="73"/>
      <c r="F787" s="159"/>
    </row>
    <row r="788" spans="1:6" s="32" customFormat="1" x14ac:dyDescent="0.2">
      <c r="A788" s="158"/>
      <c r="E788" s="73"/>
      <c r="F788" s="159"/>
    </row>
    <row r="789" spans="1:6" s="32" customFormat="1" x14ac:dyDescent="0.2">
      <c r="A789" s="158"/>
      <c r="E789" s="73"/>
      <c r="F789" s="159"/>
    </row>
    <row r="790" spans="1:6" s="32" customFormat="1" x14ac:dyDescent="0.2">
      <c r="A790" s="158"/>
      <c r="E790" s="73"/>
      <c r="F790" s="159"/>
    </row>
    <row r="791" spans="1:6" s="32" customFormat="1" x14ac:dyDescent="0.2">
      <c r="A791" s="158"/>
      <c r="E791" s="73"/>
      <c r="F791" s="159"/>
    </row>
    <row r="792" spans="1:6" s="32" customFormat="1" x14ac:dyDescent="0.2">
      <c r="A792" s="158"/>
      <c r="E792" s="73"/>
      <c r="F792" s="159"/>
    </row>
    <row r="793" spans="1:6" s="32" customFormat="1" x14ac:dyDescent="0.2">
      <c r="A793" s="158"/>
      <c r="E793" s="73"/>
      <c r="F793" s="159"/>
    </row>
    <row r="794" spans="1:6" s="32" customFormat="1" x14ac:dyDescent="0.2">
      <c r="A794" s="158"/>
      <c r="E794" s="73"/>
      <c r="F794" s="159"/>
    </row>
    <row r="795" spans="1:6" s="32" customFormat="1" x14ac:dyDescent="0.2">
      <c r="A795" s="158"/>
      <c r="E795" s="73"/>
      <c r="F795" s="159"/>
    </row>
    <row r="796" spans="1:6" s="32" customFormat="1" x14ac:dyDescent="0.2">
      <c r="A796" s="158"/>
      <c r="E796" s="73"/>
      <c r="F796" s="159"/>
    </row>
    <row r="797" spans="1:6" s="32" customFormat="1" x14ac:dyDescent="0.2">
      <c r="A797" s="158"/>
      <c r="E797" s="73"/>
      <c r="F797" s="159"/>
    </row>
    <row r="798" spans="1:6" s="32" customFormat="1" x14ac:dyDescent="0.2">
      <c r="A798" s="158"/>
      <c r="E798" s="73"/>
      <c r="F798" s="159"/>
    </row>
    <row r="799" spans="1:6" s="32" customFormat="1" x14ac:dyDescent="0.2">
      <c r="A799" s="158"/>
      <c r="E799" s="73"/>
      <c r="F799" s="159"/>
    </row>
    <row r="800" spans="1:6" s="32" customFormat="1" x14ac:dyDescent="0.2">
      <c r="A800" s="158"/>
      <c r="E800" s="73"/>
      <c r="F800" s="159"/>
    </row>
    <row r="801" spans="1:6" s="32" customFormat="1" x14ac:dyDescent="0.2">
      <c r="A801" s="158"/>
      <c r="E801" s="73"/>
      <c r="F801" s="159"/>
    </row>
    <row r="802" spans="1:6" s="32" customFormat="1" x14ac:dyDescent="0.2">
      <c r="A802" s="157"/>
      <c r="D802" s="157"/>
      <c r="E802" s="73"/>
      <c r="F802" s="70"/>
    </row>
    <row r="803" spans="1:6" s="32" customFormat="1" x14ac:dyDescent="0.2">
      <c r="A803" s="157"/>
      <c r="D803" s="157"/>
      <c r="E803" s="73"/>
      <c r="F803" s="70"/>
    </row>
    <row r="804" spans="1:6" s="32" customFormat="1" x14ac:dyDescent="0.2">
      <c r="A804" s="157"/>
      <c r="D804" s="157"/>
      <c r="E804" s="73"/>
      <c r="F804" s="70"/>
    </row>
    <row r="805" spans="1:6" s="32" customFormat="1" x14ac:dyDescent="0.2">
      <c r="A805" s="157"/>
      <c r="D805" s="157"/>
      <c r="E805" s="73"/>
      <c r="F805" s="70"/>
    </row>
    <row r="806" spans="1:6" s="32" customFormat="1" x14ac:dyDescent="0.2">
      <c r="A806" s="157"/>
      <c r="D806" s="157"/>
      <c r="E806" s="73"/>
      <c r="F806" s="70"/>
    </row>
    <row r="807" spans="1:6" s="32" customFormat="1" x14ac:dyDescent="0.2">
      <c r="A807" s="157"/>
      <c r="D807" s="157"/>
      <c r="E807" s="73"/>
      <c r="F807" s="70"/>
    </row>
    <row r="808" spans="1:6" s="32" customFormat="1" x14ac:dyDescent="0.2">
      <c r="A808" s="157"/>
      <c r="D808" s="157"/>
      <c r="E808" s="73"/>
      <c r="F808" s="70"/>
    </row>
    <row r="809" spans="1:6" s="32" customFormat="1" x14ac:dyDescent="0.2">
      <c r="A809" s="157"/>
      <c r="D809" s="157"/>
      <c r="E809" s="73"/>
      <c r="F809" s="70"/>
    </row>
    <row r="810" spans="1:6" s="32" customFormat="1" x14ac:dyDescent="0.2">
      <c r="A810" s="157"/>
      <c r="D810" s="157"/>
      <c r="E810" s="73"/>
      <c r="F810" s="70"/>
    </row>
    <row r="811" spans="1:6" s="32" customFormat="1" x14ac:dyDescent="0.2">
      <c r="A811" s="157"/>
      <c r="D811" s="157"/>
      <c r="E811" s="73"/>
      <c r="F811" s="70"/>
    </row>
    <row r="812" spans="1:6" s="32" customFormat="1" x14ac:dyDescent="0.2">
      <c r="A812" s="157"/>
      <c r="D812" s="157"/>
      <c r="E812" s="73"/>
      <c r="F812" s="70"/>
    </row>
    <row r="813" spans="1:6" s="32" customFormat="1" x14ac:dyDescent="0.2">
      <c r="A813" s="157"/>
      <c r="D813" s="157"/>
      <c r="E813" s="73"/>
      <c r="F813" s="70"/>
    </row>
    <row r="814" spans="1:6" s="32" customFormat="1" x14ac:dyDescent="0.2">
      <c r="A814" s="157"/>
      <c r="D814" s="157"/>
      <c r="E814" s="73"/>
      <c r="F814" s="70"/>
    </row>
    <row r="815" spans="1:6" s="32" customFormat="1" x14ac:dyDescent="0.2">
      <c r="A815" s="157"/>
      <c r="D815" s="157"/>
      <c r="E815" s="73"/>
      <c r="F815" s="70"/>
    </row>
    <row r="816" spans="1:6" s="32" customFormat="1" x14ac:dyDescent="0.2">
      <c r="A816" s="157"/>
      <c r="D816" s="157"/>
      <c r="E816" s="73"/>
      <c r="F816" s="70"/>
    </row>
    <row r="817" spans="1:6" s="32" customFormat="1" x14ac:dyDescent="0.2">
      <c r="A817" s="157"/>
      <c r="D817" s="157"/>
      <c r="E817" s="73"/>
      <c r="F817" s="70"/>
    </row>
    <row r="818" spans="1:6" s="32" customFormat="1" x14ac:dyDescent="0.2">
      <c r="A818" s="157"/>
      <c r="D818" s="157"/>
      <c r="E818" s="73"/>
      <c r="F818" s="70"/>
    </row>
    <row r="819" spans="1:6" s="32" customFormat="1" x14ac:dyDescent="0.2">
      <c r="A819" s="157"/>
      <c r="D819" s="157"/>
      <c r="E819" s="73"/>
      <c r="F819" s="70"/>
    </row>
    <row r="820" spans="1:6" s="32" customFormat="1" x14ac:dyDescent="0.2">
      <c r="A820" s="157"/>
      <c r="D820" s="157"/>
      <c r="E820" s="73"/>
      <c r="F820" s="70"/>
    </row>
    <row r="821" spans="1:6" s="32" customFormat="1" x14ac:dyDescent="0.2">
      <c r="A821" s="157"/>
      <c r="D821" s="157"/>
      <c r="E821" s="73"/>
      <c r="F821" s="70"/>
    </row>
    <row r="822" spans="1:6" s="32" customFormat="1" x14ac:dyDescent="0.2">
      <c r="A822" s="157"/>
      <c r="D822" s="157"/>
      <c r="E822" s="73"/>
      <c r="F822" s="70"/>
    </row>
    <row r="823" spans="1:6" s="32" customFormat="1" x14ac:dyDescent="0.2">
      <c r="A823" s="157"/>
      <c r="D823" s="157"/>
      <c r="E823" s="73"/>
      <c r="F823" s="70"/>
    </row>
    <row r="824" spans="1:6" s="32" customFormat="1" x14ac:dyDescent="0.2">
      <c r="A824" s="157"/>
      <c r="D824" s="157"/>
      <c r="E824" s="73"/>
      <c r="F824" s="70"/>
    </row>
    <row r="825" spans="1:6" s="32" customFormat="1" x14ac:dyDescent="0.2">
      <c r="A825" s="157"/>
      <c r="D825" s="157"/>
      <c r="E825" s="73"/>
      <c r="F825" s="70"/>
    </row>
    <row r="826" spans="1:6" s="32" customFormat="1" x14ac:dyDescent="0.2">
      <c r="A826" s="157"/>
      <c r="D826" s="157"/>
      <c r="E826" s="73"/>
      <c r="F826" s="70"/>
    </row>
    <row r="827" spans="1:6" s="32" customFormat="1" x14ac:dyDescent="0.2">
      <c r="A827" s="157"/>
      <c r="D827" s="157"/>
      <c r="E827" s="73"/>
      <c r="F827" s="70"/>
    </row>
    <row r="828" spans="1:6" s="32" customFormat="1" x14ac:dyDescent="0.2">
      <c r="A828" s="157"/>
      <c r="D828" s="157"/>
      <c r="E828" s="73"/>
      <c r="F828" s="70"/>
    </row>
    <row r="829" spans="1:6" s="32" customFormat="1" x14ac:dyDescent="0.2">
      <c r="A829" s="157"/>
      <c r="D829" s="157"/>
      <c r="E829" s="73"/>
      <c r="F829" s="70"/>
    </row>
    <row r="830" spans="1:6" s="32" customFormat="1" x14ac:dyDescent="0.2">
      <c r="A830" s="157"/>
      <c r="D830" s="157"/>
      <c r="E830" s="73"/>
      <c r="F830" s="70"/>
    </row>
    <row r="831" spans="1:6" s="32" customFormat="1" x14ac:dyDescent="0.2">
      <c r="A831" s="157"/>
      <c r="D831" s="157"/>
      <c r="E831" s="73"/>
      <c r="F831" s="70"/>
    </row>
    <row r="832" spans="1:6" s="32" customFormat="1" x14ac:dyDescent="0.2">
      <c r="A832" s="157"/>
      <c r="D832" s="157"/>
      <c r="E832" s="73"/>
      <c r="F832" s="70"/>
    </row>
    <row r="833" spans="1:6" s="32" customFormat="1" x14ac:dyDescent="0.2">
      <c r="A833" s="157"/>
      <c r="D833" s="157"/>
      <c r="E833" s="73"/>
      <c r="F833" s="70"/>
    </row>
    <row r="834" spans="1:6" s="32" customFormat="1" x14ac:dyDescent="0.2">
      <c r="A834" s="157"/>
      <c r="D834" s="157"/>
      <c r="E834" s="73"/>
      <c r="F834" s="70"/>
    </row>
    <row r="835" spans="1:6" s="32" customFormat="1" x14ac:dyDescent="0.2">
      <c r="A835" s="157"/>
      <c r="D835" s="157"/>
      <c r="E835" s="73"/>
      <c r="F835" s="70"/>
    </row>
    <row r="836" spans="1:6" s="32" customFormat="1" x14ac:dyDescent="0.2">
      <c r="A836" s="157"/>
      <c r="D836" s="157"/>
      <c r="E836" s="73"/>
      <c r="F836" s="70"/>
    </row>
    <row r="837" spans="1:6" s="32" customFormat="1" x14ac:dyDescent="0.2">
      <c r="A837" s="157"/>
      <c r="D837" s="157"/>
      <c r="E837" s="73"/>
      <c r="F837" s="70"/>
    </row>
    <row r="838" spans="1:6" s="32" customFormat="1" x14ac:dyDescent="0.2">
      <c r="A838" s="157"/>
      <c r="D838" s="157"/>
      <c r="E838" s="73"/>
      <c r="F838" s="70"/>
    </row>
    <row r="839" spans="1:6" s="32" customFormat="1" x14ac:dyDescent="0.2">
      <c r="A839" s="157"/>
      <c r="D839" s="157"/>
      <c r="E839" s="73"/>
      <c r="F839" s="70"/>
    </row>
    <row r="840" spans="1:6" s="32" customFormat="1" x14ac:dyDescent="0.2">
      <c r="A840" s="157"/>
      <c r="D840" s="157"/>
      <c r="E840" s="73"/>
      <c r="F840" s="70"/>
    </row>
    <row r="841" spans="1:6" s="32" customFormat="1" x14ac:dyDescent="0.2">
      <c r="A841" s="157"/>
      <c r="D841" s="157"/>
      <c r="E841" s="73"/>
      <c r="F841" s="70"/>
    </row>
    <row r="842" spans="1:6" s="32" customFormat="1" x14ac:dyDescent="0.2">
      <c r="A842" s="157"/>
      <c r="D842" s="157"/>
      <c r="E842" s="73"/>
      <c r="F842" s="70"/>
    </row>
    <row r="843" spans="1:6" s="32" customFormat="1" x14ac:dyDescent="0.2">
      <c r="A843" s="157"/>
      <c r="D843" s="157"/>
      <c r="E843" s="73"/>
      <c r="F843" s="70"/>
    </row>
    <row r="844" spans="1:6" s="32" customFormat="1" x14ac:dyDescent="0.2">
      <c r="A844" s="157"/>
      <c r="D844" s="157"/>
      <c r="E844" s="73"/>
      <c r="F844" s="70"/>
    </row>
    <row r="845" spans="1:6" s="32" customFormat="1" x14ac:dyDescent="0.2">
      <c r="A845" s="157"/>
      <c r="D845" s="157"/>
      <c r="E845" s="73"/>
      <c r="F845" s="70"/>
    </row>
    <row r="846" spans="1:6" s="32" customFormat="1" x14ac:dyDescent="0.2">
      <c r="A846" s="157"/>
      <c r="D846" s="157"/>
      <c r="E846" s="73"/>
      <c r="F846" s="70"/>
    </row>
    <row r="847" spans="1:6" s="32" customFormat="1" x14ac:dyDescent="0.2">
      <c r="A847" s="157"/>
      <c r="D847" s="157"/>
      <c r="E847" s="73"/>
      <c r="F847" s="70"/>
    </row>
    <row r="848" spans="1:6" s="32" customFormat="1" x14ac:dyDescent="0.2">
      <c r="A848" s="157"/>
      <c r="D848" s="157"/>
      <c r="E848" s="73"/>
      <c r="F848" s="70"/>
    </row>
    <row r="849" spans="1:6" s="32" customFormat="1" x14ac:dyDescent="0.2">
      <c r="A849" s="157"/>
      <c r="D849" s="157"/>
      <c r="E849" s="73"/>
      <c r="F849" s="70"/>
    </row>
    <row r="850" spans="1:6" s="32" customFormat="1" x14ac:dyDescent="0.2">
      <c r="A850" s="157"/>
      <c r="D850" s="157"/>
      <c r="E850" s="73"/>
      <c r="F850" s="70"/>
    </row>
    <row r="851" spans="1:6" s="32" customFormat="1" x14ac:dyDescent="0.2">
      <c r="A851" s="157"/>
      <c r="D851" s="157"/>
      <c r="E851" s="73"/>
      <c r="F851" s="70"/>
    </row>
    <row r="852" spans="1:6" s="32" customFormat="1" x14ac:dyDescent="0.2">
      <c r="A852" s="157"/>
      <c r="D852" s="157"/>
      <c r="E852" s="73"/>
      <c r="F852" s="70"/>
    </row>
    <row r="853" spans="1:6" s="32" customFormat="1" x14ac:dyDescent="0.2">
      <c r="A853" s="157"/>
      <c r="D853" s="157"/>
      <c r="E853" s="73"/>
      <c r="F853" s="70"/>
    </row>
    <row r="854" spans="1:6" s="32" customFormat="1" x14ac:dyDescent="0.2">
      <c r="A854" s="157"/>
      <c r="D854" s="157"/>
      <c r="E854" s="73"/>
      <c r="F854" s="70"/>
    </row>
    <row r="855" spans="1:6" s="32" customFormat="1" x14ac:dyDescent="0.2">
      <c r="A855" s="157"/>
      <c r="D855" s="157"/>
      <c r="E855" s="73"/>
      <c r="F855" s="70"/>
    </row>
    <row r="856" spans="1:6" s="32" customFormat="1" x14ac:dyDescent="0.2">
      <c r="A856" s="157"/>
      <c r="D856" s="157"/>
      <c r="E856" s="73"/>
      <c r="F856" s="70"/>
    </row>
    <row r="857" spans="1:6" s="32" customFormat="1" x14ac:dyDescent="0.2">
      <c r="A857" s="157"/>
      <c r="D857" s="157"/>
      <c r="E857" s="73"/>
      <c r="F857" s="70"/>
    </row>
    <row r="858" spans="1:6" s="32" customFormat="1" x14ac:dyDescent="0.2">
      <c r="A858" s="157"/>
      <c r="D858" s="157"/>
      <c r="E858" s="73"/>
      <c r="F858" s="70"/>
    </row>
    <row r="859" spans="1:6" s="32" customFormat="1" x14ac:dyDescent="0.2">
      <c r="A859" s="157"/>
      <c r="D859" s="157"/>
      <c r="E859" s="73"/>
      <c r="F859" s="70"/>
    </row>
    <row r="860" spans="1:6" s="32" customFormat="1" x14ac:dyDescent="0.2">
      <c r="A860" s="157"/>
      <c r="D860" s="157"/>
      <c r="E860" s="73"/>
      <c r="F860" s="70"/>
    </row>
    <row r="861" spans="1:6" s="32" customFormat="1" x14ac:dyDescent="0.2">
      <c r="A861" s="157"/>
      <c r="D861" s="157"/>
      <c r="E861" s="73"/>
      <c r="F861" s="70"/>
    </row>
    <row r="862" spans="1:6" s="32" customFormat="1" x14ac:dyDescent="0.2">
      <c r="A862" s="157"/>
      <c r="D862" s="157"/>
      <c r="E862" s="73"/>
      <c r="F862" s="70"/>
    </row>
    <row r="863" spans="1:6" s="32" customFormat="1" x14ac:dyDescent="0.2">
      <c r="A863" s="157"/>
      <c r="D863" s="157"/>
      <c r="E863" s="73"/>
      <c r="F863" s="70"/>
    </row>
    <row r="864" spans="1:6" s="32" customFormat="1" x14ac:dyDescent="0.2">
      <c r="A864" s="157"/>
      <c r="D864" s="157"/>
      <c r="E864" s="73"/>
      <c r="F864" s="70"/>
    </row>
    <row r="865" spans="1:6" s="32" customFormat="1" x14ac:dyDescent="0.2">
      <c r="A865" s="157"/>
      <c r="D865" s="157"/>
      <c r="E865" s="73"/>
      <c r="F865" s="70"/>
    </row>
    <row r="866" spans="1:6" s="32" customFormat="1" x14ac:dyDescent="0.2">
      <c r="A866" s="157"/>
      <c r="D866" s="157"/>
      <c r="E866" s="73"/>
      <c r="F866" s="70"/>
    </row>
    <row r="867" spans="1:6" s="32" customFormat="1" x14ac:dyDescent="0.2">
      <c r="A867" s="157"/>
      <c r="D867" s="157"/>
      <c r="E867" s="73"/>
      <c r="F867" s="70"/>
    </row>
    <row r="868" spans="1:6" s="32" customFormat="1" x14ac:dyDescent="0.2">
      <c r="A868" s="157"/>
      <c r="D868" s="157"/>
      <c r="E868" s="73"/>
      <c r="F868" s="70"/>
    </row>
    <row r="869" spans="1:6" s="32" customFormat="1" x14ac:dyDescent="0.2">
      <c r="A869" s="157"/>
      <c r="D869" s="157"/>
      <c r="E869" s="73"/>
      <c r="F869" s="70"/>
    </row>
    <row r="870" spans="1:6" s="32" customFormat="1" x14ac:dyDescent="0.2">
      <c r="A870" s="157"/>
      <c r="D870" s="157"/>
      <c r="E870" s="73"/>
      <c r="F870" s="70"/>
    </row>
    <row r="871" spans="1:6" s="32" customFormat="1" x14ac:dyDescent="0.2">
      <c r="A871" s="157"/>
      <c r="D871" s="157"/>
      <c r="E871" s="73"/>
      <c r="F871" s="70"/>
    </row>
    <row r="872" spans="1:6" s="32" customFormat="1" x14ac:dyDescent="0.2">
      <c r="A872" s="157"/>
      <c r="D872" s="157"/>
      <c r="E872" s="73"/>
      <c r="F872" s="70"/>
    </row>
    <row r="873" spans="1:6" s="32" customFormat="1" x14ac:dyDescent="0.2">
      <c r="A873" s="157"/>
      <c r="D873" s="157"/>
      <c r="E873" s="73"/>
      <c r="F873" s="70"/>
    </row>
    <row r="874" spans="1:6" s="32" customFormat="1" x14ac:dyDescent="0.2">
      <c r="A874" s="157"/>
      <c r="D874" s="157"/>
      <c r="E874" s="73"/>
      <c r="F874" s="70"/>
    </row>
    <row r="875" spans="1:6" s="32" customFormat="1" x14ac:dyDescent="0.2">
      <c r="A875" s="157"/>
      <c r="D875" s="157"/>
      <c r="E875" s="73"/>
      <c r="F875" s="70"/>
    </row>
    <row r="876" spans="1:6" s="32" customFormat="1" x14ac:dyDescent="0.2">
      <c r="A876" s="157"/>
      <c r="D876" s="157"/>
      <c r="E876" s="73"/>
      <c r="F876" s="70"/>
    </row>
    <row r="877" spans="1:6" s="32" customFormat="1" x14ac:dyDescent="0.2">
      <c r="A877" s="157"/>
      <c r="D877" s="157"/>
      <c r="E877" s="73"/>
      <c r="F877" s="70"/>
    </row>
    <row r="878" spans="1:6" s="32" customFormat="1" x14ac:dyDescent="0.2">
      <c r="A878" s="157"/>
      <c r="D878" s="157"/>
      <c r="E878" s="73"/>
      <c r="F878" s="70"/>
    </row>
    <row r="879" spans="1:6" s="32" customFormat="1" x14ac:dyDescent="0.2">
      <c r="A879" s="157"/>
      <c r="D879" s="157"/>
      <c r="E879" s="73"/>
      <c r="F879" s="70"/>
    </row>
    <row r="880" spans="1:6" s="32" customFormat="1" x14ac:dyDescent="0.2">
      <c r="A880" s="157"/>
      <c r="D880" s="157"/>
      <c r="E880" s="73"/>
      <c r="F880" s="70"/>
    </row>
    <row r="881" spans="1:6" s="32" customFormat="1" x14ac:dyDescent="0.2">
      <c r="A881" s="157"/>
      <c r="D881" s="157"/>
      <c r="E881" s="73"/>
      <c r="F881" s="70"/>
    </row>
    <row r="882" spans="1:6" s="32" customFormat="1" x14ac:dyDescent="0.2">
      <c r="A882" s="157"/>
      <c r="D882" s="157"/>
      <c r="E882" s="73"/>
      <c r="F882" s="70"/>
    </row>
    <row r="883" spans="1:6" s="32" customFormat="1" x14ac:dyDescent="0.2">
      <c r="A883" s="157"/>
      <c r="D883" s="157"/>
      <c r="E883" s="73"/>
      <c r="F883" s="70"/>
    </row>
    <row r="884" spans="1:6" s="32" customFormat="1" x14ac:dyDescent="0.2">
      <c r="A884" s="157"/>
      <c r="D884" s="157"/>
      <c r="E884" s="73"/>
      <c r="F884" s="70"/>
    </row>
    <row r="885" spans="1:6" s="32" customFormat="1" x14ac:dyDescent="0.2">
      <c r="A885" s="157"/>
      <c r="D885" s="157"/>
      <c r="E885" s="73"/>
      <c r="F885" s="70"/>
    </row>
    <row r="886" spans="1:6" s="32" customFormat="1" x14ac:dyDescent="0.2">
      <c r="A886" s="157"/>
      <c r="D886" s="157"/>
      <c r="E886" s="73"/>
      <c r="F886" s="70"/>
    </row>
    <row r="887" spans="1:6" s="32" customFormat="1" x14ac:dyDescent="0.2">
      <c r="A887" s="157"/>
      <c r="D887" s="157"/>
      <c r="E887" s="73"/>
      <c r="F887" s="70"/>
    </row>
    <row r="888" spans="1:6" s="32" customFormat="1" x14ac:dyDescent="0.2">
      <c r="A888" s="157"/>
      <c r="D888" s="157"/>
      <c r="E888" s="73"/>
      <c r="F888" s="70"/>
    </row>
    <row r="889" spans="1:6" s="32" customFormat="1" x14ac:dyDescent="0.2">
      <c r="A889" s="157"/>
      <c r="D889" s="157"/>
      <c r="E889" s="73"/>
      <c r="F889" s="70"/>
    </row>
    <row r="890" spans="1:6" s="32" customFormat="1" x14ac:dyDescent="0.2">
      <c r="A890" s="157"/>
      <c r="D890" s="157"/>
      <c r="E890" s="73"/>
      <c r="F890" s="70"/>
    </row>
    <row r="891" spans="1:6" s="32" customFormat="1" x14ac:dyDescent="0.2">
      <c r="A891" s="157"/>
      <c r="D891" s="157"/>
      <c r="E891" s="73"/>
      <c r="F891" s="70"/>
    </row>
    <row r="892" spans="1:6" s="32" customFormat="1" x14ac:dyDescent="0.2">
      <c r="A892" s="157"/>
      <c r="D892" s="157"/>
      <c r="E892" s="73"/>
      <c r="F892" s="70"/>
    </row>
    <row r="893" spans="1:6" s="32" customFormat="1" x14ac:dyDescent="0.2">
      <c r="A893" s="157"/>
      <c r="D893" s="157"/>
      <c r="E893" s="73"/>
      <c r="F893" s="70"/>
    </row>
    <row r="894" spans="1:6" s="32" customFormat="1" x14ac:dyDescent="0.2">
      <c r="A894" s="157"/>
      <c r="D894" s="157"/>
      <c r="E894" s="73"/>
      <c r="F894" s="70"/>
    </row>
    <row r="895" spans="1:6" s="32" customFormat="1" x14ac:dyDescent="0.2">
      <c r="A895" s="157"/>
      <c r="D895" s="157"/>
      <c r="E895" s="73"/>
      <c r="F895" s="70"/>
    </row>
    <row r="896" spans="1:6" s="32" customFormat="1" x14ac:dyDescent="0.2">
      <c r="A896" s="157"/>
      <c r="D896" s="157"/>
      <c r="E896" s="73"/>
      <c r="F896" s="70"/>
    </row>
    <row r="897" spans="1:6" s="32" customFormat="1" x14ac:dyDescent="0.2">
      <c r="A897" s="157"/>
      <c r="D897" s="157"/>
      <c r="E897" s="73"/>
      <c r="F897" s="70"/>
    </row>
    <row r="898" spans="1:6" s="32" customFormat="1" x14ac:dyDescent="0.2">
      <c r="A898" s="157"/>
      <c r="D898" s="157"/>
      <c r="E898" s="73"/>
      <c r="F898" s="70"/>
    </row>
    <row r="899" spans="1:6" s="32" customFormat="1" x14ac:dyDescent="0.2">
      <c r="A899" s="157"/>
      <c r="D899" s="157"/>
      <c r="E899" s="73"/>
      <c r="F899" s="70"/>
    </row>
    <row r="900" spans="1:6" s="32" customFormat="1" x14ac:dyDescent="0.2">
      <c r="A900" s="157"/>
      <c r="D900" s="157"/>
      <c r="E900" s="73"/>
      <c r="F900" s="70"/>
    </row>
    <row r="901" spans="1:6" s="32" customFormat="1" x14ac:dyDescent="0.2">
      <c r="A901" s="157"/>
      <c r="D901" s="157"/>
      <c r="E901" s="73"/>
      <c r="F901" s="70"/>
    </row>
    <row r="902" spans="1:6" s="32" customFormat="1" x14ac:dyDescent="0.2">
      <c r="A902" s="157"/>
      <c r="D902" s="157"/>
      <c r="E902" s="73"/>
      <c r="F902" s="70"/>
    </row>
    <row r="903" spans="1:6" s="32" customFormat="1" x14ac:dyDescent="0.2">
      <c r="A903" s="157"/>
      <c r="D903" s="157"/>
      <c r="E903" s="73"/>
      <c r="F903" s="70"/>
    </row>
    <row r="904" spans="1:6" s="32" customFormat="1" x14ac:dyDescent="0.2">
      <c r="A904" s="157"/>
      <c r="D904" s="157"/>
      <c r="E904" s="73"/>
      <c r="F904" s="70"/>
    </row>
  </sheetData>
  <sortState ref="A4:B27">
    <sortCondition ref="A6"/>
  </sortState>
  <mergeCells count="2">
    <mergeCell ref="A1:F1"/>
    <mergeCell ref="A3:B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W-L History</vt:lpstr>
      <vt:lpstr>Cobb</vt:lpstr>
      <vt:lpstr>Ruth</vt:lpstr>
      <vt:lpstr>Aaron</vt:lpstr>
      <vt:lpstr>Mays</vt:lpstr>
      <vt:lpstr>Players</vt:lpstr>
      <vt:lpstr>Cuts</vt:lpstr>
      <vt:lpstr>TRX</vt:lpstr>
      <vt:lpstr>Future TRX</vt:lpstr>
      <vt:lpstr>Bank Detail</vt:lpstr>
      <vt:lpstr>2017 Draft</vt:lpstr>
      <vt:lpstr>2018 Draft</vt:lpstr>
      <vt:lpstr>Ballpark</vt:lpstr>
      <vt:lpstr>Misc</vt:lpstr>
      <vt:lpstr>General</vt:lpstr>
      <vt:lpstr>Ballpark!Print_Area</vt:lpstr>
      <vt:lpstr>Ballpark!Print_Titles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Blake</dc:creator>
  <cp:lastModifiedBy>Henry Vance</cp:lastModifiedBy>
  <cp:lastPrinted>2013-10-07T15:21:45Z</cp:lastPrinted>
  <dcterms:created xsi:type="dcterms:W3CDTF">1998-12-18T22:25:23Z</dcterms:created>
  <dcterms:modified xsi:type="dcterms:W3CDTF">2017-07-05T17:29:31Z</dcterms:modified>
</cp:coreProperties>
</file>